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06"/>
  <workbookPr/>
  <mc:AlternateContent xmlns:mc="http://schemas.openxmlformats.org/markup-compatibility/2006">
    <mc:Choice Requires="x15">
      <x15ac:absPath xmlns:x15ac="http://schemas.microsoft.com/office/spreadsheetml/2010/11/ac" url="https://liveadminwindesheim.sharepoint.com/sites/O365-Brains4Buildings/Gedeelde documenten/General/Windesheim as Living Lab/modeling_analysis/"/>
    </mc:Choice>
  </mc:AlternateContent>
  <xr:revisionPtr revIDLastSave="0" documentId="8_{9983ED78-BE0F-4BEC-900C-2AFD058584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del parameters and chart" sheetId="2" r:id="rId1"/>
    <sheet name="virtualroom" sheetId="3" r:id="rId2"/>
    <sheet name="metadata" sheetId="6" r:id="rId3"/>
    <sheet name="calculation" sheetId="5" r:id="rId4"/>
    <sheet name="occupancy_schedule" sheetId="10" r:id="rId5"/>
    <sheet name="metabolic rate" sheetId="7" r:id="rId6"/>
    <sheet name="CO_2 frisse scholen " sheetId="9" r:id="rId7"/>
    <sheet name="CO_2 bouwbesluit2012" sheetId="8" r:id="rId8"/>
    <sheet name="input_OLD_temp_simulation" sheetId="1" r:id="rId9"/>
  </sheets>
  <externalReferences>
    <externalReference r:id="rId10"/>
  </externalReferences>
  <definedNames>
    <definedName name="_xlnm._FilterDatabase" localSheetId="8" hidden="1">input_OLD_temp_simulation!$A$1:$Q$1153</definedName>
    <definedName name="A_m2">'model parameters and chart'!#REF!</definedName>
    <definedName name="A_room_m2">'model parameters and chart'!$C$2</definedName>
    <definedName name="ACPH_min">'model parameters and chart'!$C$16</definedName>
    <definedName name="ACPH_office">'model parameters and chart'!$C$10</definedName>
    <definedName name="avg_kg_per_p">'model parameters and chart'!$C$9</definedName>
    <definedName name="avg_persons">'model parameters and chart'!#REF!</definedName>
    <definedName name="C_J_per_K">'model parameters and chart'!#REF!</definedName>
    <definedName name="CO2_ext_avg_ppm">'model parameters and chart'!$C$6</definedName>
    <definedName name="CO2_set">'model parameters and chart'!$C$13</definedName>
    <definedName name="d_per_a">'model parameters and chart'!$C$22</definedName>
    <definedName name="d_per_wk">'model parameters and chart'!$C$24</definedName>
    <definedName name="deskwork_MET">'model parameters and chart'!$C$7</definedName>
    <definedName name="eta_sup_CH">'model parameters and chart'!#REF!</definedName>
    <definedName name="eta_sup_no_CH">'model parameters and chart'!#REF!</definedName>
    <definedName name="eta_sup_no_CH_frac">'model parameters and chart'!#REF!</definedName>
    <definedName name="gas_no_CH_m3_per_a">'model parameters and chart'!#REF!</definedName>
    <definedName name="gas_no_CH_m3_per_s">'model parameters and chart'!#REF!</definedName>
    <definedName name="gas_no_CH_sup_avg_W">'model parameters and chart'!#REF!</definedName>
    <definedName name="h_room_m">'model parameters and chart'!$C$3</definedName>
    <definedName name="h_sup_J_per_m3">'model parameters and chart'!#REF!</definedName>
    <definedName name="H_W_per_K">'model parameters and chart'!#REF!</definedName>
    <definedName name="J_per_kWh">'model parameters and chart'!#REF!</definedName>
    <definedName name="maxvent_m3_per_h">'model parameters and chart'!$C$11</definedName>
    <definedName name="METml_per_kg_min_p">'model parameters and chart'!$C$8</definedName>
    <definedName name="min_per_h">'model parameters and chart'!$C$19</definedName>
    <definedName name="minvent_m3_per_h">'model parameters and chart'!$C$15</definedName>
    <definedName name="ml_per_m3">'model parameters and chart'!$C$17</definedName>
    <definedName name="P_kW">'model parameters and chart'!#REF!</definedName>
    <definedName name="Q_gain_gas_no_CH_avg_W">'model parameters and chart'!#REF!</definedName>
    <definedName name="Q_gain_int_occup_avg_W">'model parameters and chart'!#REF!</definedName>
    <definedName name="Q_gain_int_W_per_person">'model parameters and chart'!#REF!</definedName>
    <definedName name="s_per_a">'model parameters and chart'!$C$23</definedName>
    <definedName name="s_per_d">'model parameters and chart'!$C$21</definedName>
    <definedName name="s_per_h">'model parameters and chart'!$C$20</definedName>
    <definedName name="s_per_min">'model parameters and chart'!$C$18</definedName>
    <definedName name="sencount" hidden="1">1</definedName>
    <definedName name="tau_h">'model parameters and chart'!#REF!</definedName>
    <definedName name="tau_s">'model parameters and chart'!#REF!</definedName>
    <definedName name="thermostat_hysteresis">'model parameters and chart'!#REF!</definedName>
    <definedName name="timestep_s">'model parameters and chart'!$C$5</definedName>
    <definedName name="V_room_m3">'model parameters and chart'!$C$4</definedName>
    <definedName name="ventilation_hysteresis">'model parameters and chart'!$C$14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3" l="1"/>
  <c r="E1" i="3"/>
  <c r="R2" i="5"/>
  <c r="E2" i="3" s="1"/>
  <c r="C22" i="2"/>
  <c r="C19" i="2"/>
  <c r="C18" i="2"/>
  <c r="C17" i="2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I42" i="2" s="1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A4" i="9"/>
  <c r="A3" i="9"/>
  <c r="A5" i="8"/>
  <c r="A4" i="8"/>
  <c r="A3" i="8"/>
  <c r="C4" i="2"/>
  <c r="B1778" i="3" s="1"/>
  <c r="I43" i="2" l="1"/>
  <c r="C12" i="2"/>
  <c r="C16" i="2"/>
  <c r="B6" i="3"/>
  <c r="B14" i="3"/>
  <c r="B22" i="3"/>
  <c r="B30" i="3"/>
  <c r="B38" i="3"/>
  <c r="B49" i="3"/>
  <c r="B64" i="3"/>
  <c r="B80" i="3"/>
  <c r="B96" i="3"/>
  <c r="B112" i="3"/>
  <c r="B128" i="3"/>
  <c r="B144" i="3"/>
  <c r="B160" i="3"/>
  <c r="B176" i="3"/>
  <c r="B192" i="3"/>
  <c r="B208" i="3"/>
  <c r="B224" i="3"/>
  <c r="B240" i="3"/>
  <c r="B256" i="3"/>
  <c r="B272" i="3"/>
  <c r="B289" i="3"/>
  <c r="B317" i="3"/>
  <c r="B349" i="3"/>
  <c r="B381" i="3"/>
  <c r="B413" i="3"/>
  <c r="B445" i="3"/>
  <c r="B477" i="3"/>
  <c r="B510" i="3"/>
  <c r="B574" i="3"/>
  <c r="B638" i="3"/>
  <c r="B726" i="3"/>
  <c r="B863" i="3"/>
  <c r="B1050" i="3"/>
  <c r="B1355" i="3"/>
  <c r="B7" i="3"/>
  <c r="B15" i="3"/>
  <c r="B23" i="3"/>
  <c r="B31" i="3"/>
  <c r="B39" i="3"/>
  <c r="B50" i="3"/>
  <c r="B65" i="3"/>
  <c r="B81" i="3"/>
  <c r="B97" i="3"/>
  <c r="B113" i="3"/>
  <c r="B129" i="3"/>
  <c r="B145" i="3"/>
  <c r="B161" i="3"/>
  <c r="B177" i="3"/>
  <c r="B193" i="3"/>
  <c r="B209" i="3"/>
  <c r="B225" i="3"/>
  <c r="B241" i="3"/>
  <c r="B257" i="3"/>
  <c r="B273" i="3"/>
  <c r="B293" i="3"/>
  <c r="B318" i="3"/>
  <c r="B350" i="3"/>
  <c r="B382" i="3"/>
  <c r="B414" i="3"/>
  <c r="B446" i="3"/>
  <c r="B478" i="3"/>
  <c r="B511" i="3"/>
  <c r="B575" i="3"/>
  <c r="B639" i="3"/>
  <c r="B727" i="3"/>
  <c r="B864" i="3"/>
  <c r="B1051" i="3"/>
  <c r="B1357" i="3"/>
  <c r="B8" i="3"/>
  <c r="B16" i="3"/>
  <c r="B24" i="3"/>
  <c r="B32" i="3"/>
  <c r="B40" i="3"/>
  <c r="B53" i="3"/>
  <c r="B69" i="3"/>
  <c r="B85" i="3"/>
  <c r="B101" i="3"/>
  <c r="B117" i="3"/>
  <c r="B133" i="3"/>
  <c r="B149" i="3"/>
  <c r="B165" i="3"/>
  <c r="B181" i="3"/>
  <c r="B197" i="3"/>
  <c r="B213" i="3"/>
  <c r="B229" i="3"/>
  <c r="B245" i="3"/>
  <c r="B261" i="3"/>
  <c r="B277" i="3"/>
  <c r="B294" i="3"/>
  <c r="B325" i="3"/>
  <c r="B357" i="3"/>
  <c r="B389" i="3"/>
  <c r="B421" i="3"/>
  <c r="B453" i="3"/>
  <c r="B485" i="3"/>
  <c r="B526" i="3"/>
  <c r="B590" i="3"/>
  <c r="B654" i="3"/>
  <c r="B758" i="3"/>
  <c r="B906" i="3"/>
  <c r="B1100" i="3"/>
  <c r="B1525" i="3"/>
  <c r="B9" i="3"/>
  <c r="B17" i="3"/>
  <c r="B25" i="3"/>
  <c r="B33" i="3"/>
  <c r="B41" i="3"/>
  <c r="B54" i="3"/>
  <c r="B70" i="3"/>
  <c r="B86" i="3"/>
  <c r="B102" i="3"/>
  <c r="B118" i="3"/>
  <c r="B134" i="3"/>
  <c r="B150" i="3"/>
  <c r="B166" i="3"/>
  <c r="B182" i="3"/>
  <c r="B198" i="3"/>
  <c r="B214" i="3"/>
  <c r="B230" i="3"/>
  <c r="B246" i="3"/>
  <c r="B262" i="3"/>
  <c r="B278" i="3"/>
  <c r="B297" i="3"/>
  <c r="B326" i="3"/>
  <c r="B358" i="3"/>
  <c r="B390" i="3"/>
  <c r="B422" i="3"/>
  <c r="B454" i="3"/>
  <c r="B486" i="3"/>
  <c r="B527" i="3"/>
  <c r="B591" i="3"/>
  <c r="B655" i="3"/>
  <c r="B759" i="3"/>
  <c r="B907" i="3"/>
  <c r="B1101" i="3"/>
  <c r="B1532" i="3"/>
  <c r="B2" i="3"/>
  <c r="B10" i="3"/>
  <c r="B18" i="3"/>
  <c r="B26" i="3"/>
  <c r="B34" i="3"/>
  <c r="B42" i="3"/>
  <c r="B56" i="3"/>
  <c r="B72" i="3"/>
  <c r="B88" i="3"/>
  <c r="B104" i="3"/>
  <c r="B120" i="3"/>
  <c r="B136" i="3"/>
  <c r="B152" i="3"/>
  <c r="B168" i="3"/>
  <c r="B184" i="3"/>
  <c r="B200" i="3"/>
  <c r="B216" i="3"/>
  <c r="B232" i="3"/>
  <c r="B248" i="3"/>
  <c r="B264" i="3"/>
  <c r="B280" i="3"/>
  <c r="B301" i="3"/>
  <c r="B333" i="3"/>
  <c r="B365" i="3"/>
  <c r="B397" i="3"/>
  <c r="B429" i="3"/>
  <c r="B461" i="3"/>
  <c r="B493" i="3"/>
  <c r="B542" i="3"/>
  <c r="B606" i="3"/>
  <c r="B670" i="3"/>
  <c r="B790" i="3"/>
  <c r="B948" i="3"/>
  <c r="B1164" i="3"/>
  <c r="B2017" i="3"/>
  <c r="B2009" i="3"/>
  <c r="B2001" i="3"/>
  <c r="B1993" i="3"/>
  <c r="B1985" i="3"/>
  <c r="B1977" i="3"/>
  <c r="B1969" i="3"/>
  <c r="B1961" i="3"/>
  <c r="B1953" i="3"/>
  <c r="B1945" i="3"/>
  <c r="B1937" i="3"/>
  <c r="B1929" i="3"/>
  <c r="B1921" i="3"/>
  <c r="B1913" i="3"/>
  <c r="B1905" i="3"/>
  <c r="B1897" i="3"/>
  <c r="B1889" i="3"/>
  <c r="B1881" i="3"/>
  <c r="B1873" i="3"/>
  <c r="B1865" i="3"/>
  <c r="B1857" i="3"/>
  <c r="B1849" i="3"/>
  <c r="B1841" i="3"/>
  <c r="B1833" i="3"/>
  <c r="B1825" i="3"/>
  <c r="B1817" i="3"/>
  <c r="B1809" i="3"/>
  <c r="B1801" i="3"/>
  <c r="B1793" i="3"/>
  <c r="B1785" i="3"/>
  <c r="B1777" i="3"/>
  <c r="B1769" i="3"/>
  <c r="B1761" i="3"/>
  <c r="B1753" i="3"/>
  <c r="B1745" i="3"/>
  <c r="B1737" i="3"/>
  <c r="B1729" i="3"/>
  <c r="B1721" i="3"/>
  <c r="B1713" i="3"/>
  <c r="B1705" i="3"/>
  <c r="B1697" i="3"/>
  <c r="B1689" i="3"/>
  <c r="B1681" i="3"/>
  <c r="B1673" i="3"/>
  <c r="B1665" i="3"/>
  <c r="B1657" i="3"/>
  <c r="B1649" i="3"/>
  <c r="B1641" i="3"/>
  <c r="B1633" i="3"/>
  <c r="B1625" i="3"/>
  <c r="B1617" i="3"/>
  <c r="B1609" i="3"/>
  <c r="B1601" i="3"/>
  <c r="B1593" i="3"/>
  <c r="B1585" i="3"/>
  <c r="B1577" i="3"/>
  <c r="B1569" i="3"/>
  <c r="B1561" i="3"/>
  <c r="B1553" i="3"/>
  <c r="B1545" i="3"/>
  <c r="B1537" i="3"/>
  <c r="B1529" i="3"/>
  <c r="B1521" i="3"/>
  <c r="B1513" i="3"/>
  <c r="B1505" i="3"/>
  <c r="B1497" i="3"/>
  <c r="B1489" i="3"/>
  <c r="B1481" i="3"/>
  <c r="B1473" i="3"/>
  <c r="B1465" i="3"/>
  <c r="B1457" i="3"/>
  <c r="B1449" i="3"/>
  <c r="B1441" i="3"/>
  <c r="B1433" i="3"/>
  <c r="B1425" i="3"/>
  <c r="B1417" i="3"/>
  <c r="B1409" i="3"/>
  <c r="B1401" i="3"/>
  <c r="B1393" i="3"/>
  <c r="B1385" i="3"/>
  <c r="B1377" i="3"/>
  <c r="B1369" i="3"/>
  <c r="B1361" i="3"/>
  <c r="B1353" i="3"/>
  <c r="B1345" i="3"/>
  <c r="B2016" i="3"/>
  <c r="B2008" i="3"/>
  <c r="B2000" i="3"/>
  <c r="B1992" i="3"/>
  <c r="B1984" i="3"/>
  <c r="B1976" i="3"/>
  <c r="B1968" i="3"/>
  <c r="B1960" i="3"/>
  <c r="B1952" i="3"/>
  <c r="B1944" i="3"/>
  <c r="B1936" i="3"/>
  <c r="B1928" i="3"/>
  <c r="B1920" i="3"/>
  <c r="B1912" i="3"/>
  <c r="B1904" i="3"/>
  <c r="B1896" i="3"/>
  <c r="B1888" i="3"/>
  <c r="B1880" i="3"/>
  <c r="B1872" i="3"/>
  <c r="B1864" i="3"/>
  <c r="B1856" i="3"/>
  <c r="B1848" i="3"/>
  <c r="B1840" i="3"/>
  <c r="B1832" i="3"/>
  <c r="B1824" i="3"/>
  <c r="B1816" i="3"/>
  <c r="B1808" i="3"/>
  <c r="B1800" i="3"/>
  <c r="B1792" i="3"/>
  <c r="B1784" i="3"/>
  <c r="B1776" i="3"/>
  <c r="B1768" i="3"/>
  <c r="B1760" i="3"/>
  <c r="B1752" i="3"/>
  <c r="B1744" i="3"/>
  <c r="B1736" i="3"/>
  <c r="B1728" i="3"/>
  <c r="B1720" i="3"/>
  <c r="B1712" i="3"/>
  <c r="B1704" i="3"/>
  <c r="B1696" i="3"/>
  <c r="B1688" i="3"/>
  <c r="B1680" i="3"/>
  <c r="B1672" i="3"/>
  <c r="B1664" i="3"/>
  <c r="B1656" i="3"/>
  <c r="B1648" i="3"/>
  <c r="B1640" i="3"/>
  <c r="B1632" i="3"/>
  <c r="B1624" i="3"/>
  <c r="B1616" i="3"/>
  <c r="B1608" i="3"/>
  <c r="B1600" i="3"/>
  <c r="B2015" i="3"/>
  <c r="B2007" i="3"/>
  <c r="B1999" i="3"/>
  <c r="B1991" i="3"/>
  <c r="B1983" i="3"/>
  <c r="B1975" i="3"/>
  <c r="B1967" i="3"/>
  <c r="B1959" i="3"/>
  <c r="B1951" i="3"/>
  <c r="B1943" i="3"/>
  <c r="B1935" i="3"/>
  <c r="B1927" i="3"/>
  <c r="B1919" i="3"/>
  <c r="B1911" i="3"/>
  <c r="B1903" i="3"/>
  <c r="B1895" i="3"/>
  <c r="B1887" i="3"/>
  <c r="B1879" i="3"/>
  <c r="B1871" i="3"/>
  <c r="B1863" i="3"/>
  <c r="B1855" i="3"/>
  <c r="B1847" i="3"/>
  <c r="B1839" i="3"/>
  <c r="B1831" i="3"/>
  <c r="B1823" i="3"/>
  <c r="B1815" i="3"/>
  <c r="B1807" i="3"/>
  <c r="B1799" i="3"/>
  <c r="B1791" i="3"/>
  <c r="B1783" i="3"/>
  <c r="B1775" i="3"/>
  <c r="B1767" i="3"/>
  <c r="B1759" i="3"/>
  <c r="B1751" i="3"/>
  <c r="B1743" i="3"/>
  <c r="B1735" i="3"/>
  <c r="B1727" i="3"/>
  <c r="B1719" i="3"/>
  <c r="B1711" i="3"/>
  <c r="B1703" i="3"/>
  <c r="B1695" i="3"/>
  <c r="B1687" i="3"/>
  <c r="B1679" i="3"/>
  <c r="B1671" i="3"/>
  <c r="B1663" i="3"/>
  <c r="B1655" i="3"/>
  <c r="B1647" i="3"/>
  <c r="B1639" i="3"/>
  <c r="B1631" i="3"/>
  <c r="B1623" i="3"/>
  <c r="B1615" i="3"/>
  <c r="B1607" i="3"/>
  <c r="B1599" i="3"/>
  <c r="B1591" i="3"/>
  <c r="B1583" i="3"/>
  <c r="B1575" i="3"/>
  <c r="B1567" i="3"/>
  <c r="B1559" i="3"/>
  <c r="B1551" i="3"/>
  <c r="B1543" i="3"/>
  <c r="B1535" i="3"/>
  <c r="B1527" i="3"/>
  <c r="B1519" i="3"/>
  <c r="B1511" i="3"/>
  <c r="B1503" i="3"/>
  <c r="B1495" i="3"/>
  <c r="B1487" i="3"/>
  <c r="B1479" i="3"/>
  <c r="B1471" i="3"/>
  <c r="B1463" i="3"/>
  <c r="B1455" i="3"/>
  <c r="B1447" i="3"/>
  <c r="B1439" i="3"/>
  <c r="B1431" i="3"/>
  <c r="B1423" i="3"/>
  <c r="B1415" i="3"/>
  <c r="B1407" i="3"/>
  <c r="B1399" i="3"/>
  <c r="B1391" i="3"/>
  <c r="B1383" i="3"/>
  <c r="B1375" i="3"/>
  <c r="B1367" i="3"/>
  <c r="B1359" i="3"/>
  <c r="B1351" i="3"/>
  <c r="B1343" i="3"/>
  <c r="B2005" i="3"/>
  <c r="B1994" i="3"/>
  <c r="B1980" i="3"/>
  <c r="B1966" i="3"/>
  <c r="B1955" i="3"/>
  <c r="B1941" i="3"/>
  <c r="B1930" i="3"/>
  <c r="B1916" i="3"/>
  <c r="B1902" i="3"/>
  <c r="B1891" i="3"/>
  <c r="B1877" i="3"/>
  <c r="B1866" i="3"/>
  <c r="B1852" i="3"/>
  <c r="B1838" i="3"/>
  <c r="B1827" i="3"/>
  <c r="B2004" i="3"/>
  <c r="B1990" i="3"/>
  <c r="B1979" i="3"/>
  <c r="B1965" i="3"/>
  <c r="B1954" i="3"/>
  <c r="B1940" i="3"/>
  <c r="B1926" i="3"/>
  <c r="B1915" i="3"/>
  <c r="B1901" i="3"/>
  <c r="B1890" i="3"/>
  <c r="B1876" i="3"/>
  <c r="B1862" i="3"/>
  <c r="B1851" i="3"/>
  <c r="B1837" i="3"/>
  <c r="B1826" i="3"/>
  <c r="B1812" i="3"/>
  <c r="B1798" i="3"/>
  <c r="B1787" i="3"/>
  <c r="B1773" i="3"/>
  <c r="B1762" i="3"/>
  <c r="B1748" i="3"/>
  <c r="B1734" i="3"/>
  <c r="B1723" i="3"/>
  <c r="B1709" i="3"/>
  <c r="B1698" i="3"/>
  <c r="B1684" i="3"/>
  <c r="B1670" i="3"/>
  <c r="B1659" i="3"/>
  <c r="B1645" i="3"/>
  <c r="B1634" i="3"/>
  <c r="B1620" i="3"/>
  <c r="B1606" i="3"/>
  <c r="B1595" i="3"/>
  <c r="B1584" i="3"/>
  <c r="B1573" i="3"/>
  <c r="B1563" i="3"/>
  <c r="B1552" i="3"/>
  <c r="B1541" i="3"/>
  <c r="B1531" i="3"/>
  <c r="B1520" i="3"/>
  <c r="B1509" i="3"/>
  <c r="B1499" i="3"/>
  <c r="B1488" i="3"/>
  <c r="B2014" i="3"/>
  <c r="B2003" i="3"/>
  <c r="B1989" i="3"/>
  <c r="B1978" i="3"/>
  <c r="B1964" i="3"/>
  <c r="B1950" i="3"/>
  <c r="B1939" i="3"/>
  <c r="B1925" i="3"/>
  <c r="B1914" i="3"/>
  <c r="B1900" i="3"/>
  <c r="B1886" i="3"/>
  <c r="B1875" i="3"/>
  <c r="B1861" i="3"/>
  <c r="B1850" i="3"/>
  <c r="B1836" i="3"/>
  <c r="B1822" i="3"/>
  <c r="B1811" i="3"/>
  <c r="B1797" i="3"/>
  <c r="B1786" i="3"/>
  <c r="B1772" i="3"/>
  <c r="B1758" i="3"/>
  <c r="B1747" i="3"/>
  <c r="B1733" i="3"/>
  <c r="B1722" i="3"/>
  <c r="B1708" i="3"/>
  <c r="B1694" i="3"/>
  <c r="B1683" i="3"/>
  <c r="B1669" i="3"/>
  <c r="B1658" i="3"/>
  <c r="B1644" i="3"/>
  <c r="B1630" i="3"/>
  <c r="B1619" i="3"/>
  <c r="B1605" i="3"/>
  <c r="B1594" i="3"/>
  <c r="B1582" i="3"/>
  <c r="B1572" i="3"/>
  <c r="B1562" i="3"/>
  <c r="B1550" i="3"/>
  <c r="B1540" i="3"/>
  <c r="B1530" i="3"/>
  <c r="B1518" i="3"/>
  <c r="B1508" i="3"/>
  <c r="B1498" i="3"/>
  <c r="B1486" i="3"/>
  <c r="B1476" i="3"/>
  <c r="B1466" i="3"/>
  <c r="B1454" i="3"/>
  <c r="B1444" i="3"/>
  <c r="B1434" i="3"/>
  <c r="B1422" i="3"/>
  <c r="B1412" i="3"/>
  <c r="B1402" i="3"/>
  <c r="B1390" i="3"/>
  <c r="B1380" i="3"/>
  <c r="B1370" i="3"/>
  <c r="B1358" i="3"/>
  <c r="B1348" i="3"/>
  <c r="B1338" i="3"/>
  <c r="B1330" i="3"/>
  <c r="B1322" i="3"/>
  <c r="B1314" i="3"/>
  <c r="B1306" i="3"/>
  <c r="B1298" i="3"/>
  <c r="B1290" i="3"/>
  <c r="B1282" i="3"/>
  <c r="B1274" i="3"/>
  <c r="B1266" i="3"/>
  <c r="B1258" i="3"/>
  <c r="B1250" i="3"/>
  <c r="B1242" i="3"/>
  <c r="B1234" i="3"/>
  <c r="B1226" i="3"/>
  <c r="B1218" i="3"/>
  <c r="B1210" i="3"/>
  <c r="B1202" i="3"/>
  <c r="B1194" i="3"/>
  <c r="B1186" i="3"/>
  <c r="B1178" i="3"/>
  <c r="B1170" i="3"/>
  <c r="B1162" i="3"/>
  <c r="B1154" i="3"/>
  <c r="B1146" i="3"/>
  <c r="B1138" i="3"/>
  <c r="B1130" i="3"/>
  <c r="B1122" i="3"/>
  <c r="B1114" i="3"/>
  <c r="B2013" i="3"/>
  <c r="B2002" i="3"/>
  <c r="B1988" i="3"/>
  <c r="B1974" i="3"/>
  <c r="B1963" i="3"/>
  <c r="B1949" i="3"/>
  <c r="B1938" i="3"/>
  <c r="B1924" i="3"/>
  <c r="B1910" i="3"/>
  <c r="B1899" i="3"/>
  <c r="B1885" i="3"/>
  <c r="B1874" i="3"/>
  <c r="B1860" i="3"/>
  <c r="B1846" i="3"/>
  <c r="B1835" i="3"/>
  <c r="B1821" i="3"/>
  <c r="B1810" i="3"/>
  <c r="B1796" i="3"/>
  <c r="B1782" i="3"/>
  <c r="B1771" i="3"/>
  <c r="B1757" i="3"/>
  <c r="B1746" i="3"/>
  <c r="B1732" i="3"/>
  <c r="B1718" i="3"/>
  <c r="B1707" i="3"/>
  <c r="B1693" i="3"/>
  <c r="B1682" i="3"/>
  <c r="B1668" i="3"/>
  <c r="B1654" i="3"/>
  <c r="B1643" i="3"/>
  <c r="B1629" i="3"/>
  <c r="B1618" i="3"/>
  <c r="B1604" i="3"/>
  <c r="B1592" i="3"/>
  <c r="B1581" i="3"/>
  <c r="B1571" i="3"/>
  <c r="B1560" i="3"/>
  <c r="B1549" i="3"/>
  <c r="B1539" i="3"/>
  <c r="B1528" i="3"/>
  <c r="B1517" i="3"/>
  <c r="B1507" i="3"/>
  <c r="B1496" i="3"/>
  <c r="B1485" i="3"/>
  <c r="B1475" i="3"/>
  <c r="B2012" i="3"/>
  <c r="B1998" i="3"/>
  <c r="B1987" i="3"/>
  <c r="B1973" i="3"/>
  <c r="B1962" i="3"/>
  <c r="B1948" i="3"/>
  <c r="B1934" i="3"/>
  <c r="B1923" i="3"/>
  <c r="B1909" i="3"/>
  <c r="B1898" i="3"/>
  <c r="B1884" i="3"/>
  <c r="B1870" i="3"/>
  <c r="B1859" i="3"/>
  <c r="B1845" i="3"/>
  <c r="B1834" i="3"/>
  <c r="B1820" i="3"/>
  <c r="B1806" i="3"/>
  <c r="B1795" i="3"/>
  <c r="B1781" i="3"/>
  <c r="B1770" i="3"/>
  <c r="B1756" i="3"/>
  <c r="B1742" i="3"/>
  <c r="B1731" i="3"/>
  <c r="B1717" i="3"/>
  <c r="B1706" i="3"/>
  <c r="B1692" i="3"/>
  <c r="B1678" i="3"/>
  <c r="B1667" i="3"/>
  <c r="B1653" i="3"/>
  <c r="B1642" i="3"/>
  <c r="B1628" i="3"/>
  <c r="B1614" i="3"/>
  <c r="B1603" i="3"/>
  <c r="B1590" i="3"/>
  <c r="B1580" i="3"/>
  <c r="B1570" i="3"/>
  <c r="B1558" i="3"/>
  <c r="B1548" i="3"/>
  <c r="B1538" i="3"/>
  <c r="B1526" i="3"/>
  <c r="B1516" i="3"/>
  <c r="B1506" i="3"/>
  <c r="B1494" i="3"/>
  <c r="B1484" i="3"/>
  <c r="B1474" i="3"/>
  <c r="B1462" i="3"/>
  <c r="B1452" i="3"/>
  <c r="B1442" i="3"/>
  <c r="B1430" i="3"/>
  <c r="B1420" i="3"/>
  <c r="B1410" i="3"/>
  <c r="B1398" i="3"/>
  <c r="B1388" i="3"/>
  <c r="B1378" i="3"/>
  <c r="B1366" i="3"/>
  <c r="B1356" i="3"/>
  <c r="B1346" i="3"/>
  <c r="B1336" i="3"/>
  <c r="B1328" i="3"/>
  <c r="B1320" i="3"/>
  <c r="B1312" i="3"/>
  <c r="B1304" i="3"/>
  <c r="B1296" i="3"/>
  <c r="B1288" i="3"/>
  <c r="B1280" i="3"/>
  <c r="B1272" i="3"/>
  <c r="B1264" i="3"/>
  <c r="B1256" i="3"/>
  <c r="B1248" i="3"/>
  <c r="B1240" i="3"/>
  <c r="B1232" i="3"/>
  <c r="B1224" i="3"/>
  <c r="B1216" i="3"/>
  <c r="B1208" i="3"/>
  <c r="B1200" i="3"/>
  <c r="B1192" i="3"/>
  <c r="B1184" i="3"/>
  <c r="B1176" i="3"/>
  <c r="B1168" i="3"/>
  <c r="B1160" i="3"/>
  <c r="B1152" i="3"/>
  <c r="B1144" i="3"/>
  <c r="B1136" i="3"/>
  <c r="B1128" i="3"/>
  <c r="B1120" i="3"/>
  <c r="B1986" i="3"/>
  <c r="B1956" i="3"/>
  <c r="B1918" i="3"/>
  <c r="B1883" i="3"/>
  <c r="B1853" i="3"/>
  <c r="B1818" i="3"/>
  <c r="B1790" i="3"/>
  <c r="B1765" i="3"/>
  <c r="B1740" i="3"/>
  <c r="B1715" i="3"/>
  <c r="B1690" i="3"/>
  <c r="B1662" i="3"/>
  <c r="B1637" i="3"/>
  <c r="B1612" i="3"/>
  <c r="B1588" i="3"/>
  <c r="B1566" i="3"/>
  <c r="B1546" i="3"/>
  <c r="B1524" i="3"/>
  <c r="B1502" i="3"/>
  <c r="B1482" i="3"/>
  <c r="B1467" i="3"/>
  <c r="B1451" i="3"/>
  <c r="B1437" i="3"/>
  <c r="B1424" i="3"/>
  <c r="B1408" i="3"/>
  <c r="B1395" i="3"/>
  <c r="B1381" i="3"/>
  <c r="B1365" i="3"/>
  <c r="B1352" i="3"/>
  <c r="B1339" i="3"/>
  <c r="B1327" i="3"/>
  <c r="B1317" i="3"/>
  <c r="B1307" i="3"/>
  <c r="B1295" i="3"/>
  <c r="B1285" i="3"/>
  <c r="B1275" i="3"/>
  <c r="B1263" i="3"/>
  <c r="B1253" i="3"/>
  <c r="B1243" i="3"/>
  <c r="B1231" i="3"/>
  <c r="B1982" i="3"/>
  <c r="B1947" i="3"/>
  <c r="B1917" i="3"/>
  <c r="B1882" i="3"/>
  <c r="B1844" i="3"/>
  <c r="B1814" i="3"/>
  <c r="B1789" i="3"/>
  <c r="B1764" i="3"/>
  <c r="B1739" i="3"/>
  <c r="B1714" i="3"/>
  <c r="B1686" i="3"/>
  <c r="B1661" i="3"/>
  <c r="B1636" i="3"/>
  <c r="B1611" i="3"/>
  <c r="B1587" i="3"/>
  <c r="B1565" i="3"/>
  <c r="B1544" i="3"/>
  <c r="B1523" i="3"/>
  <c r="B1501" i="3"/>
  <c r="B1480" i="3"/>
  <c r="B1464" i="3"/>
  <c r="B1450" i="3"/>
  <c r="B1436" i="3"/>
  <c r="B1421" i="3"/>
  <c r="B1406" i="3"/>
  <c r="B1394" i="3"/>
  <c r="B1379" i="3"/>
  <c r="B1364" i="3"/>
  <c r="B1350" i="3"/>
  <c r="B1337" i="3"/>
  <c r="B1326" i="3"/>
  <c r="B1316" i="3"/>
  <c r="B1305" i="3"/>
  <c r="B1294" i="3"/>
  <c r="B1284" i="3"/>
  <c r="B1273" i="3"/>
  <c r="B1262" i="3"/>
  <c r="B1252" i="3"/>
  <c r="B1241" i="3"/>
  <c r="B1230" i="3"/>
  <c r="B1220" i="3"/>
  <c r="B1209" i="3"/>
  <c r="B1198" i="3"/>
  <c r="B1188" i="3"/>
  <c r="B1177" i="3"/>
  <c r="B1166" i="3"/>
  <c r="B1156" i="3"/>
  <c r="B1145" i="3"/>
  <c r="B1134" i="3"/>
  <c r="B1124" i="3"/>
  <c r="B1113" i="3"/>
  <c r="B1105" i="3"/>
  <c r="B1097" i="3"/>
  <c r="B1089" i="3"/>
  <c r="B1081" i="3"/>
  <c r="B1073" i="3"/>
  <c r="B1065" i="3"/>
  <c r="B1057" i="3"/>
  <c r="B1049" i="3"/>
  <c r="B1041" i="3"/>
  <c r="B1033" i="3"/>
  <c r="B1025" i="3"/>
  <c r="B1017" i="3"/>
  <c r="B1009" i="3"/>
  <c r="B1001" i="3"/>
  <c r="B993" i="3"/>
  <c r="B985" i="3"/>
  <c r="B977" i="3"/>
  <c r="B969" i="3"/>
  <c r="B961" i="3"/>
  <c r="B953" i="3"/>
  <c r="B945" i="3"/>
  <c r="B937" i="3"/>
  <c r="B929" i="3"/>
  <c r="B921" i="3"/>
  <c r="B913" i="3"/>
  <c r="B905" i="3"/>
  <c r="B897" i="3"/>
  <c r="B889" i="3"/>
  <c r="B881" i="3"/>
  <c r="B873" i="3"/>
  <c r="B865" i="3"/>
  <c r="B857" i="3"/>
  <c r="B849" i="3"/>
  <c r="B841" i="3"/>
  <c r="B2011" i="3"/>
  <c r="B1981" i="3"/>
  <c r="B1946" i="3"/>
  <c r="B1908" i="3"/>
  <c r="B1878" i="3"/>
  <c r="B1843" i="3"/>
  <c r="B1813" i="3"/>
  <c r="B1788" i="3"/>
  <c r="B1763" i="3"/>
  <c r="B1738" i="3"/>
  <c r="B1710" i="3"/>
  <c r="B1685" i="3"/>
  <c r="B1660" i="3"/>
  <c r="B1635" i="3"/>
  <c r="B1610" i="3"/>
  <c r="B1586" i="3"/>
  <c r="B1564" i="3"/>
  <c r="B1542" i="3"/>
  <c r="B1522" i="3"/>
  <c r="B1500" i="3"/>
  <c r="B1478" i="3"/>
  <c r="B1461" i="3"/>
  <c r="B1448" i="3"/>
  <c r="B1435" i="3"/>
  <c r="B1419" i="3"/>
  <c r="B1405" i="3"/>
  <c r="B1392" i="3"/>
  <c r="B1376" i="3"/>
  <c r="B1363" i="3"/>
  <c r="B1349" i="3"/>
  <c r="B1335" i="3"/>
  <c r="B1325" i="3"/>
  <c r="B1315" i="3"/>
  <c r="B1303" i="3"/>
  <c r="B1293" i="3"/>
  <c r="B1283" i="3"/>
  <c r="B1271" i="3"/>
  <c r="B1261" i="3"/>
  <c r="B1251" i="3"/>
  <c r="B1239" i="3"/>
  <c r="B1229" i="3"/>
  <c r="B1219" i="3"/>
  <c r="B1207" i="3"/>
  <c r="B1197" i="3"/>
  <c r="B1187" i="3"/>
  <c r="B1175" i="3"/>
  <c r="B1165" i="3"/>
  <c r="B1155" i="3"/>
  <c r="B1143" i="3"/>
  <c r="B1133" i="3"/>
  <c r="B1123" i="3"/>
  <c r="B1112" i="3"/>
  <c r="B1104" i="3"/>
  <c r="B1096" i="3"/>
  <c r="B1088" i="3"/>
  <c r="B1080" i="3"/>
  <c r="B1072" i="3"/>
  <c r="B1064" i="3"/>
  <c r="B1056" i="3"/>
  <c r="B1048" i="3"/>
  <c r="B1040" i="3"/>
  <c r="B1032" i="3"/>
  <c r="B1024" i="3"/>
  <c r="B1016" i="3"/>
  <c r="B1008" i="3"/>
  <c r="B1000" i="3"/>
  <c r="B992" i="3"/>
  <c r="B984" i="3"/>
  <c r="B976" i="3"/>
  <c r="B968" i="3"/>
  <c r="B960" i="3"/>
  <c r="B2010" i="3"/>
  <c r="B1972" i="3"/>
  <c r="B1942" i="3"/>
  <c r="B1907" i="3"/>
  <c r="B1869" i="3"/>
  <c r="B1842" i="3"/>
  <c r="B1805" i="3"/>
  <c r="B1780" i="3"/>
  <c r="B1755" i="3"/>
  <c r="B1730" i="3"/>
  <c r="B1702" i="3"/>
  <c r="B1677" i="3"/>
  <c r="B1652" i="3"/>
  <c r="B1627" i="3"/>
  <c r="B1602" i="3"/>
  <c r="B1579" i="3"/>
  <c r="B1557" i="3"/>
  <c r="B1536" i="3"/>
  <c r="B1515" i="3"/>
  <c r="B1493" i="3"/>
  <c r="B1477" i="3"/>
  <c r="B1460" i="3"/>
  <c r="B1446" i="3"/>
  <c r="B1432" i="3"/>
  <c r="B1418" i="3"/>
  <c r="B1404" i="3"/>
  <c r="B1389" i="3"/>
  <c r="B1374" i="3"/>
  <c r="B1362" i="3"/>
  <c r="B1347" i="3"/>
  <c r="B1334" i="3"/>
  <c r="B1324" i="3"/>
  <c r="B1313" i="3"/>
  <c r="B1302" i="3"/>
  <c r="B1292" i="3"/>
  <c r="B1281" i="3"/>
  <c r="B1270" i="3"/>
  <c r="B1260" i="3"/>
  <c r="B1249" i="3"/>
  <c r="B1238" i="3"/>
  <c r="B1228" i="3"/>
  <c r="B2006" i="3"/>
  <c r="B1971" i="3"/>
  <c r="B1933" i="3"/>
  <c r="B1906" i="3"/>
  <c r="B1868" i="3"/>
  <c r="B1830" i="3"/>
  <c r="B1804" i="3"/>
  <c r="B1779" i="3"/>
  <c r="B1754" i="3"/>
  <c r="B1726" i="3"/>
  <c r="B1701" i="3"/>
  <c r="B1676" i="3"/>
  <c r="B1651" i="3"/>
  <c r="B1626" i="3"/>
  <c r="B1598" i="3"/>
  <c r="B1578" i="3"/>
  <c r="B1556" i="3"/>
  <c r="B1534" i="3"/>
  <c r="B1514" i="3"/>
  <c r="B1492" i="3"/>
  <c r="B1472" i="3"/>
  <c r="B1459" i="3"/>
  <c r="B1445" i="3"/>
  <c r="B1429" i="3"/>
  <c r="B1416" i="3"/>
  <c r="B1403" i="3"/>
  <c r="B1387" i="3"/>
  <c r="B1373" i="3"/>
  <c r="B1360" i="3"/>
  <c r="B1344" i="3"/>
  <c r="B1333" i="3"/>
  <c r="B1323" i="3"/>
  <c r="B1311" i="3"/>
  <c r="B1301" i="3"/>
  <c r="B1291" i="3"/>
  <c r="B1279" i="3"/>
  <c r="B1269" i="3"/>
  <c r="B1259" i="3"/>
  <c r="B1247" i="3"/>
  <c r="B1237" i="3"/>
  <c r="B1227" i="3"/>
  <c r="B1215" i="3"/>
  <c r="B1205" i="3"/>
  <c r="B1195" i="3"/>
  <c r="B1183" i="3"/>
  <c r="B1173" i="3"/>
  <c r="B1163" i="3"/>
  <c r="B1151" i="3"/>
  <c r="B1141" i="3"/>
  <c r="B1131" i="3"/>
  <c r="B1119" i="3"/>
  <c r="B1110" i="3"/>
  <c r="B1102" i="3"/>
  <c r="B1094" i="3"/>
  <c r="B1086" i="3"/>
  <c r="B1078" i="3"/>
  <c r="B1070" i="3"/>
  <c r="B1062" i="3"/>
  <c r="B1054" i="3"/>
  <c r="B1046" i="3"/>
  <c r="B1038" i="3"/>
  <c r="B1030" i="3"/>
  <c r="B1022" i="3"/>
  <c r="B1014" i="3"/>
  <c r="B1006" i="3"/>
  <c r="B998" i="3"/>
  <c r="B990" i="3"/>
  <c r="B982" i="3"/>
  <c r="B974" i="3"/>
  <c r="B966" i="3"/>
  <c r="B958" i="3"/>
  <c r="B950" i="3"/>
  <c r="B942" i="3"/>
  <c r="B934" i="3"/>
  <c r="B926" i="3"/>
  <c r="B918" i="3"/>
  <c r="B910" i="3"/>
  <c r="B902" i="3"/>
  <c r="B894" i="3"/>
  <c r="B886" i="3"/>
  <c r="B878" i="3"/>
  <c r="B870" i="3"/>
  <c r="B862" i="3"/>
  <c r="B854" i="3"/>
  <c r="B846" i="3"/>
  <c r="B838" i="3"/>
  <c r="B830" i="3"/>
  <c r="B822" i="3"/>
  <c r="B1932" i="3"/>
  <c r="B1854" i="3"/>
  <c r="B1774" i="3"/>
  <c r="B1700" i="3"/>
  <c r="B1638" i="3"/>
  <c r="B1574" i="3"/>
  <c r="B1512" i="3"/>
  <c r="B1468" i="3"/>
  <c r="B1427" i="3"/>
  <c r="B1386" i="3"/>
  <c r="B1354" i="3"/>
  <c r="B1319" i="3"/>
  <c r="B1289" i="3"/>
  <c r="B1265" i="3"/>
  <c r="B1235" i="3"/>
  <c r="B1213" i="3"/>
  <c r="B1196" i="3"/>
  <c r="B1180" i="3"/>
  <c r="B1161" i="3"/>
  <c r="B1147" i="3"/>
  <c r="B1127" i="3"/>
  <c r="B1111" i="3"/>
  <c r="B1099" i="3"/>
  <c r="B1085" i="3"/>
  <c r="B1074" i="3"/>
  <c r="B1060" i="3"/>
  <c r="B1047" i="3"/>
  <c r="B1035" i="3"/>
  <c r="B1021" i="3"/>
  <c r="B1010" i="3"/>
  <c r="B996" i="3"/>
  <c r="B983" i="3"/>
  <c r="B971" i="3"/>
  <c r="B957" i="3"/>
  <c r="B947" i="3"/>
  <c r="B936" i="3"/>
  <c r="B925" i="3"/>
  <c r="B915" i="3"/>
  <c r="B904" i="3"/>
  <c r="B893" i="3"/>
  <c r="B883" i="3"/>
  <c r="B872" i="3"/>
  <c r="B861" i="3"/>
  <c r="B851" i="3"/>
  <c r="B840" i="3"/>
  <c r="B831" i="3"/>
  <c r="B821" i="3"/>
  <c r="B813" i="3"/>
  <c r="B805" i="3"/>
  <c r="B797" i="3"/>
  <c r="B789" i="3"/>
  <c r="B781" i="3"/>
  <c r="B773" i="3"/>
  <c r="B765" i="3"/>
  <c r="B757" i="3"/>
  <c r="B749" i="3"/>
  <c r="B741" i="3"/>
  <c r="B733" i="3"/>
  <c r="B725" i="3"/>
  <c r="B717" i="3"/>
  <c r="B709" i="3"/>
  <c r="B701" i="3"/>
  <c r="B693" i="3"/>
  <c r="B685" i="3"/>
  <c r="B677" i="3"/>
  <c r="B669" i="3"/>
  <c r="B661" i="3"/>
  <c r="B653" i="3"/>
  <c r="B645" i="3"/>
  <c r="B637" i="3"/>
  <c r="B629" i="3"/>
  <c r="B621" i="3"/>
  <c r="B613" i="3"/>
  <c r="B605" i="3"/>
  <c r="B597" i="3"/>
  <c r="B589" i="3"/>
  <c r="B581" i="3"/>
  <c r="B573" i="3"/>
  <c r="B565" i="3"/>
  <c r="B557" i="3"/>
  <c r="B549" i="3"/>
  <c r="B541" i="3"/>
  <c r="B533" i="3"/>
  <c r="B525" i="3"/>
  <c r="B517" i="3"/>
  <c r="B1931" i="3"/>
  <c r="B1829" i="3"/>
  <c r="B1766" i="3"/>
  <c r="B1699" i="3"/>
  <c r="B1622" i="3"/>
  <c r="B1568" i="3"/>
  <c r="B1510" i="3"/>
  <c r="B1458" i="3"/>
  <c r="B1426" i="3"/>
  <c r="B1384" i="3"/>
  <c r="B1342" i="3"/>
  <c r="B1318" i="3"/>
  <c r="B1287" i="3"/>
  <c r="B1257" i="3"/>
  <c r="B1233" i="3"/>
  <c r="B1212" i="3"/>
  <c r="B1193" i="3"/>
  <c r="B1179" i="3"/>
  <c r="B1159" i="3"/>
  <c r="B1142" i="3"/>
  <c r="B1126" i="3"/>
  <c r="B1109" i="3"/>
  <c r="B1098" i="3"/>
  <c r="B1084" i="3"/>
  <c r="B1071" i="3"/>
  <c r="B1059" i="3"/>
  <c r="B1045" i="3"/>
  <c r="B1034" i="3"/>
  <c r="B1020" i="3"/>
  <c r="B1007" i="3"/>
  <c r="B995" i="3"/>
  <c r="B981" i="3"/>
  <c r="B970" i="3"/>
  <c r="B956" i="3"/>
  <c r="B946" i="3"/>
  <c r="B935" i="3"/>
  <c r="B924" i="3"/>
  <c r="B914" i="3"/>
  <c r="B903" i="3"/>
  <c r="B892" i="3"/>
  <c r="B882" i="3"/>
  <c r="B871" i="3"/>
  <c r="B860" i="3"/>
  <c r="B850" i="3"/>
  <c r="B839" i="3"/>
  <c r="B829" i="3"/>
  <c r="B820" i="3"/>
  <c r="B812" i="3"/>
  <c r="B804" i="3"/>
  <c r="B796" i="3"/>
  <c r="B788" i="3"/>
  <c r="B780" i="3"/>
  <c r="B772" i="3"/>
  <c r="B764" i="3"/>
  <c r="B756" i="3"/>
  <c r="B748" i="3"/>
  <c r="B740" i="3"/>
  <c r="B732" i="3"/>
  <c r="B724" i="3"/>
  <c r="B716" i="3"/>
  <c r="B708" i="3"/>
  <c r="B700" i="3"/>
  <c r="B692" i="3"/>
  <c r="B684" i="3"/>
  <c r="B676" i="3"/>
  <c r="B668" i="3"/>
  <c r="B660" i="3"/>
  <c r="B652" i="3"/>
  <c r="B644" i="3"/>
  <c r="B636" i="3"/>
  <c r="B628" i="3"/>
  <c r="B620" i="3"/>
  <c r="B612" i="3"/>
  <c r="B604" i="3"/>
  <c r="B596" i="3"/>
  <c r="B588" i="3"/>
  <c r="B580" i="3"/>
  <c r="B572" i="3"/>
  <c r="B564" i="3"/>
  <c r="B556" i="3"/>
  <c r="B548" i="3"/>
  <c r="B540" i="3"/>
  <c r="B532" i="3"/>
  <c r="B524" i="3"/>
  <c r="B516" i="3"/>
  <c r="B508" i="3"/>
  <c r="B1997" i="3"/>
  <c r="B1922" i="3"/>
  <c r="B1828" i="3"/>
  <c r="B1750" i="3"/>
  <c r="B1691" i="3"/>
  <c r="B1621" i="3"/>
  <c r="B1555" i="3"/>
  <c r="B1504" i="3"/>
  <c r="B1456" i="3"/>
  <c r="B1414" i="3"/>
  <c r="B1382" i="3"/>
  <c r="B1341" i="3"/>
  <c r="B1310" i="3"/>
  <c r="B1286" i="3"/>
  <c r="B1255" i="3"/>
  <c r="B1225" i="3"/>
  <c r="B1211" i="3"/>
  <c r="B1191" i="3"/>
  <c r="B1174" i="3"/>
  <c r="B1158" i="3"/>
  <c r="B1140" i="3"/>
  <c r="B1125" i="3"/>
  <c r="B1108" i="3"/>
  <c r="B1095" i="3"/>
  <c r="B1083" i="3"/>
  <c r="B1069" i="3"/>
  <c r="B1058" i="3"/>
  <c r="B1044" i="3"/>
  <c r="B1031" i="3"/>
  <c r="B1019" i="3"/>
  <c r="B1005" i="3"/>
  <c r="B994" i="3"/>
  <c r="B980" i="3"/>
  <c r="B967" i="3"/>
  <c r="B955" i="3"/>
  <c r="B944" i="3"/>
  <c r="B933" i="3"/>
  <c r="B923" i="3"/>
  <c r="B912" i="3"/>
  <c r="B901" i="3"/>
  <c r="B891" i="3"/>
  <c r="B880" i="3"/>
  <c r="B869" i="3"/>
  <c r="B859" i="3"/>
  <c r="B848" i="3"/>
  <c r="B837" i="3"/>
  <c r="B828" i="3"/>
  <c r="B819" i="3"/>
  <c r="B811" i="3"/>
  <c r="B803" i="3"/>
  <c r="B795" i="3"/>
  <c r="B787" i="3"/>
  <c r="B779" i="3"/>
  <c r="B771" i="3"/>
  <c r="B763" i="3"/>
  <c r="B755" i="3"/>
  <c r="B747" i="3"/>
  <c r="B739" i="3"/>
  <c r="B731" i="3"/>
  <c r="B723" i="3"/>
  <c r="B715" i="3"/>
  <c r="B707" i="3"/>
  <c r="B699" i="3"/>
  <c r="B691" i="3"/>
  <c r="B683" i="3"/>
  <c r="B675" i="3"/>
  <c r="B667" i="3"/>
  <c r="B659" i="3"/>
  <c r="B651" i="3"/>
  <c r="B643" i="3"/>
  <c r="B635" i="3"/>
  <c r="B627" i="3"/>
  <c r="B619" i="3"/>
  <c r="B611" i="3"/>
  <c r="B603" i="3"/>
  <c r="B595" i="3"/>
  <c r="B587" i="3"/>
  <c r="B579" i="3"/>
  <c r="B571" i="3"/>
  <c r="B563" i="3"/>
  <c r="B555" i="3"/>
  <c r="B547" i="3"/>
  <c r="B539" i="3"/>
  <c r="B531" i="3"/>
  <c r="B523" i="3"/>
  <c r="B515" i="3"/>
  <c r="B1996" i="3"/>
  <c r="B1894" i="3"/>
  <c r="B1819" i="3"/>
  <c r="B1749" i="3"/>
  <c r="B1675" i="3"/>
  <c r="B1613" i="3"/>
  <c r="B1554" i="3"/>
  <c r="B1491" i="3"/>
  <c r="B1453" i="3"/>
  <c r="B1413" i="3"/>
  <c r="B1372" i="3"/>
  <c r="B1340" i="3"/>
  <c r="B1309" i="3"/>
  <c r="B1278" i="3"/>
  <c r="B1254" i="3"/>
  <c r="B1223" i="3"/>
  <c r="B1206" i="3"/>
  <c r="B1190" i="3"/>
  <c r="B1172" i="3"/>
  <c r="B1157" i="3"/>
  <c r="B1139" i="3"/>
  <c r="B1121" i="3"/>
  <c r="B1107" i="3"/>
  <c r="B1093" i="3"/>
  <c r="B1082" i="3"/>
  <c r="B1068" i="3"/>
  <c r="B1055" i="3"/>
  <c r="B1043" i="3"/>
  <c r="B1029" i="3"/>
  <c r="B1018" i="3"/>
  <c r="B1004" i="3"/>
  <c r="B991" i="3"/>
  <c r="B979" i="3"/>
  <c r="B965" i="3"/>
  <c r="B954" i="3"/>
  <c r="B943" i="3"/>
  <c r="B932" i="3"/>
  <c r="B922" i="3"/>
  <c r="B911" i="3"/>
  <c r="B900" i="3"/>
  <c r="B890" i="3"/>
  <c r="B879" i="3"/>
  <c r="B868" i="3"/>
  <c r="B858" i="3"/>
  <c r="B847" i="3"/>
  <c r="B836" i="3"/>
  <c r="B827" i="3"/>
  <c r="B818" i="3"/>
  <c r="B810" i="3"/>
  <c r="B802" i="3"/>
  <c r="B794" i="3"/>
  <c r="B786" i="3"/>
  <c r="B778" i="3"/>
  <c r="B770" i="3"/>
  <c r="B762" i="3"/>
  <c r="B754" i="3"/>
  <c r="B746" i="3"/>
  <c r="B738" i="3"/>
  <c r="B730" i="3"/>
  <c r="B722" i="3"/>
  <c r="B714" i="3"/>
  <c r="B706" i="3"/>
  <c r="B698" i="3"/>
  <c r="B690" i="3"/>
  <c r="B682" i="3"/>
  <c r="B1995" i="3"/>
  <c r="B1893" i="3"/>
  <c r="B1803" i="3"/>
  <c r="B1741" i="3"/>
  <c r="B1674" i="3"/>
  <c r="B1597" i="3"/>
  <c r="B1547" i="3"/>
  <c r="B1490" i="3"/>
  <c r="B1443" i="3"/>
  <c r="B1411" i="3"/>
  <c r="B1371" i="3"/>
  <c r="B1332" i="3"/>
  <c r="B1308" i="3"/>
  <c r="B1277" i="3"/>
  <c r="B1246" i="3"/>
  <c r="B1222" i="3"/>
  <c r="B1204" i="3"/>
  <c r="B1189" i="3"/>
  <c r="B1171" i="3"/>
  <c r="B1153" i="3"/>
  <c r="B1137" i="3"/>
  <c r="B1118" i="3"/>
  <c r="B1106" i="3"/>
  <c r="B1092" i="3"/>
  <c r="B1079" i="3"/>
  <c r="B1067" i="3"/>
  <c r="B1053" i="3"/>
  <c r="B1042" i="3"/>
  <c r="B1028" i="3"/>
  <c r="B1015" i="3"/>
  <c r="B1003" i="3"/>
  <c r="B989" i="3"/>
  <c r="B978" i="3"/>
  <c r="B964" i="3"/>
  <c r="B952" i="3"/>
  <c r="B941" i="3"/>
  <c r="B931" i="3"/>
  <c r="B920" i="3"/>
  <c r="B909" i="3"/>
  <c r="B899" i="3"/>
  <c r="B888" i="3"/>
  <c r="B877" i="3"/>
  <c r="B867" i="3"/>
  <c r="B856" i="3"/>
  <c r="B845" i="3"/>
  <c r="B835" i="3"/>
  <c r="B826" i="3"/>
  <c r="B817" i="3"/>
  <c r="B809" i="3"/>
  <c r="B801" i="3"/>
  <c r="B793" i="3"/>
  <c r="B785" i="3"/>
  <c r="B777" i="3"/>
  <c r="B769" i="3"/>
  <c r="B761" i="3"/>
  <c r="B753" i="3"/>
  <c r="B745" i="3"/>
  <c r="B737" i="3"/>
  <c r="B729" i="3"/>
  <c r="B721" i="3"/>
  <c r="B713" i="3"/>
  <c r="B705" i="3"/>
  <c r="B697" i="3"/>
  <c r="B689" i="3"/>
  <c r="B681" i="3"/>
  <c r="B673" i="3"/>
  <c r="B665" i="3"/>
  <c r="B657" i="3"/>
  <c r="B649" i="3"/>
  <c r="B641" i="3"/>
  <c r="B633" i="3"/>
  <c r="B625" i="3"/>
  <c r="B617" i="3"/>
  <c r="B609" i="3"/>
  <c r="B601" i="3"/>
  <c r="B593" i="3"/>
  <c r="B585" i="3"/>
  <c r="B577" i="3"/>
  <c r="B569" i="3"/>
  <c r="B561" i="3"/>
  <c r="B553" i="3"/>
  <c r="B545" i="3"/>
  <c r="B537" i="3"/>
  <c r="B529" i="3"/>
  <c r="B521" i="3"/>
  <c r="B513" i="3"/>
  <c r="B1970" i="3"/>
  <c r="B1892" i="3"/>
  <c r="B1802" i="3"/>
  <c r="B1725" i="3"/>
  <c r="B1666" i="3"/>
  <c r="B1596" i="3"/>
  <c r="B1533" i="3"/>
  <c r="B1483" i="3"/>
  <c r="B1440" i="3"/>
  <c r="B1400" i="3"/>
  <c r="B1368" i="3"/>
  <c r="B1331" i="3"/>
  <c r="B1300" i="3"/>
  <c r="B1276" i="3"/>
  <c r="B1245" i="3"/>
  <c r="B1221" i="3"/>
  <c r="B1203" i="3"/>
  <c r="B1185" i="3"/>
  <c r="B1169" i="3"/>
  <c r="B1150" i="3"/>
  <c r="B1135" i="3"/>
  <c r="B1117" i="3"/>
  <c r="B1103" i="3"/>
  <c r="B1091" i="3"/>
  <c r="B1077" i="3"/>
  <c r="B1066" i="3"/>
  <c r="B1052" i="3"/>
  <c r="B1039" i="3"/>
  <c r="B1027" i="3"/>
  <c r="B1013" i="3"/>
  <c r="B1002" i="3"/>
  <c r="B988" i="3"/>
  <c r="B975" i="3"/>
  <c r="B963" i="3"/>
  <c r="B951" i="3"/>
  <c r="B940" i="3"/>
  <c r="B930" i="3"/>
  <c r="B919" i="3"/>
  <c r="B908" i="3"/>
  <c r="B898" i="3"/>
  <c r="B887" i="3"/>
  <c r="B876" i="3"/>
  <c r="B866" i="3"/>
  <c r="B855" i="3"/>
  <c r="B844" i="3"/>
  <c r="B834" i="3"/>
  <c r="B825" i="3"/>
  <c r="B816" i="3"/>
  <c r="B808" i="3"/>
  <c r="B800" i="3"/>
  <c r="B792" i="3"/>
  <c r="B784" i="3"/>
  <c r="B776" i="3"/>
  <c r="B768" i="3"/>
  <c r="B760" i="3"/>
  <c r="B752" i="3"/>
  <c r="B744" i="3"/>
  <c r="B736" i="3"/>
  <c r="B728" i="3"/>
  <c r="B720" i="3"/>
  <c r="B712" i="3"/>
  <c r="B704" i="3"/>
  <c r="B696" i="3"/>
  <c r="B688" i="3"/>
  <c r="B680" i="3"/>
  <c r="B1724" i="3"/>
  <c r="B1470" i="3"/>
  <c r="B1329" i="3"/>
  <c r="B1217" i="3"/>
  <c r="B1149" i="3"/>
  <c r="B1090" i="3"/>
  <c r="B1037" i="3"/>
  <c r="B987" i="3"/>
  <c r="B939" i="3"/>
  <c r="B896" i="3"/>
  <c r="B853" i="3"/>
  <c r="B815" i="3"/>
  <c r="B783" i="3"/>
  <c r="B751" i="3"/>
  <c r="B719" i="3"/>
  <c r="B687" i="3"/>
  <c r="B666" i="3"/>
  <c r="B650" i="3"/>
  <c r="B634" i="3"/>
  <c r="B618" i="3"/>
  <c r="B602" i="3"/>
  <c r="B586" i="3"/>
  <c r="B570" i="3"/>
  <c r="B554" i="3"/>
  <c r="B538" i="3"/>
  <c r="B522" i="3"/>
  <c r="B509" i="3"/>
  <c r="B500" i="3"/>
  <c r="B492" i="3"/>
  <c r="B484" i="3"/>
  <c r="B476" i="3"/>
  <c r="B468" i="3"/>
  <c r="B460" i="3"/>
  <c r="B452" i="3"/>
  <c r="B444" i="3"/>
  <c r="B436" i="3"/>
  <c r="B428" i="3"/>
  <c r="B420" i="3"/>
  <c r="B412" i="3"/>
  <c r="B404" i="3"/>
  <c r="B396" i="3"/>
  <c r="B388" i="3"/>
  <c r="B380" i="3"/>
  <c r="B372" i="3"/>
  <c r="B364" i="3"/>
  <c r="B356" i="3"/>
  <c r="B348" i="3"/>
  <c r="B340" i="3"/>
  <c r="B332" i="3"/>
  <c r="B324" i="3"/>
  <c r="B316" i="3"/>
  <c r="B308" i="3"/>
  <c r="B300" i="3"/>
  <c r="B292" i="3"/>
  <c r="B284" i="3"/>
  <c r="B276" i="3"/>
  <c r="B268" i="3"/>
  <c r="B260" i="3"/>
  <c r="B252" i="3"/>
  <c r="B244" i="3"/>
  <c r="B236" i="3"/>
  <c r="B228" i="3"/>
  <c r="B220" i="3"/>
  <c r="B212" i="3"/>
  <c r="B204" i="3"/>
  <c r="B196" i="3"/>
  <c r="B188" i="3"/>
  <c r="B180" i="3"/>
  <c r="B172" i="3"/>
  <c r="B164" i="3"/>
  <c r="B156" i="3"/>
  <c r="B148" i="3"/>
  <c r="B140" i="3"/>
  <c r="B132" i="3"/>
  <c r="B124" i="3"/>
  <c r="B116" i="3"/>
  <c r="B108" i="3"/>
  <c r="B100" i="3"/>
  <c r="B92" i="3"/>
  <c r="B84" i="3"/>
  <c r="B76" i="3"/>
  <c r="B68" i="3"/>
  <c r="B60" i="3"/>
  <c r="B52" i="3"/>
  <c r="B44" i="3"/>
  <c r="B1716" i="3"/>
  <c r="B1469" i="3"/>
  <c r="B1321" i="3"/>
  <c r="B1214" i="3"/>
  <c r="B1148" i="3"/>
  <c r="B1087" i="3"/>
  <c r="B1036" i="3"/>
  <c r="B986" i="3"/>
  <c r="B938" i="3"/>
  <c r="B895" i="3"/>
  <c r="B852" i="3"/>
  <c r="B814" i="3"/>
  <c r="B782" i="3"/>
  <c r="B750" i="3"/>
  <c r="B718" i="3"/>
  <c r="B686" i="3"/>
  <c r="B664" i="3"/>
  <c r="B648" i="3"/>
  <c r="B632" i="3"/>
  <c r="B616" i="3"/>
  <c r="B600" i="3"/>
  <c r="B584" i="3"/>
  <c r="B568" i="3"/>
  <c r="B552" i="3"/>
  <c r="B536" i="3"/>
  <c r="B520" i="3"/>
  <c r="B507" i="3"/>
  <c r="B499" i="3"/>
  <c r="B491" i="3"/>
  <c r="B483" i="3"/>
  <c r="B475" i="3"/>
  <c r="B467" i="3"/>
  <c r="B459" i="3"/>
  <c r="B451" i="3"/>
  <c r="B443" i="3"/>
  <c r="B435" i="3"/>
  <c r="B427" i="3"/>
  <c r="B419" i="3"/>
  <c r="B411" i="3"/>
  <c r="B403" i="3"/>
  <c r="B395" i="3"/>
  <c r="B387" i="3"/>
  <c r="B379" i="3"/>
  <c r="B371" i="3"/>
  <c r="B363" i="3"/>
  <c r="B355" i="3"/>
  <c r="B347" i="3"/>
  <c r="B339" i="3"/>
  <c r="B331" i="3"/>
  <c r="B323" i="3"/>
  <c r="B315" i="3"/>
  <c r="B307" i="3"/>
  <c r="B299" i="3"/>
  <c r="B291" i="3"/>
  <c r="B283" i="3"/>
  <c r="B275" i="3"/>
  <c r="B267" i="3"/>
  <c r="B259" i="3"/>
  <c r="B251" i="3"/>
  <c r="B243" i="3"/>
  <c r="B235" i="3"/>
  <c r="B227" i="3"/>
  <c r="B219" i="3"/>
  <c r="B211" i="3"/>
  <c r="B203" i="3"/>
  <c r="B195" i="3"/>
  <c r="B187" i="3"/>
  <c r="B179" i="3"/>
  <c r="B171" i="3"/>
  <c r="B163" i="3"/>
  <c r="B155" i="3"/>
  <c r="B147" i="3"/>
  <c r="B139" i="3"/>
  <c r="B131" i="3"/>
  <c r="B123" i="3"/>
  <c r="B115" i="3"/>
  <c r="B107" i="3"/>
  <c r="B99" i="3"/>
  <c r="B91" i="3"/>
  <c r="B83" i="3"/>
  <c r="B75" i="3"/>
  <c r="B67" i="3"/>
  <c r="B59" i="3"/>
  <c r="B51" i="3"/>
  <c r="B43" i="3"/>
  <c r="B1958" i="3"/>
  <c r="B1650" i="3"/>
  <c r="B1438" i="3"/>
  <c r="B1299" i="3"/>
  <c r="B1201" i="3"/>
  <c r="B1132" i="3"/>
  <c r="B1076" i="3"/>
  <c r="B1026" i="3"/>
  <c r="B973" i="3"/>
  <c r="B928" i="3"/>
  <c r="B885" i="3"/>
  <c r="B843" i="3"/>
  <c r="B807" i="3"/>
  <c r="B775" i="3"/>
  <c r="B743" i="3"/>
  <c r="B711" i="3"/>
  <c r="B679" i="3"/>
  <c r="B663" i="3"/>
  <c r="B647" i="3"/>
  <c r="B631" i="3"/>
  <c r="B615" i="3"/>
  <c r="B599" i="3"/>
  <c r="B583" i="3"/>
  <c r="B567" i="3"/>
  <c r="B551" i="3"/>
  <c r="B535" i="3"/>
  <c r="B519" i="3"/>
  <c r="B506" i="3"/>
  <c r="B498" i="3"/>
  <c r="B490" i="3"/>
  <c r="B482" i="3"/>
  <c r="B474" i="3"/>
  <c r="B466" i="3"/>
  <c r="B458" i="3"/>
  <c r="B450" i="3"/>
  <c r="B442" i="3"/>
  <c r="B434" i="3"/>
  <c r="B426" i="3"/>
  <c r="B418" i="3"/>
  <c r="B410" i="3"/>
  <c r="B402" i="3"/>
  <c r="B394" i="3"/>
  <c r="B386" i="3"/>
  <c r="B378" i="3"/>
  <c r="B370" i="3"/>
  <c r="B362" i="3"/>
  <c r="B354" i="3"/>
  <c r="B346" i="3"/>
  <c r="B338" i="3"/>
  <c r="B330" i="3"/>
  <c r="B322" i="3"/>
  <c r="B314" i="3"/>
  <c r="B306" i="3"/>
  <c r="B298" i="3"/>
  <c r="B290" i="3"/>
  <c r="B282" i="3"/>
  <c r="B274" i="3"/>
  <c r="B266" i="3"/>
  <c r="B258" i="3"/>
  <c r="B250" i="3"/>
  <c r="B242" i="3"/>
  <c r="B234" i="3"/>
  <c r="B226" i="3"/>
  <c r="B218" i="3"/>
  <c r="B210" i="3"/>
  <c r="B202" i="3"/>
  <c r="B194" i="3"/>
  <c r="B186" i="3"/>
  <c r="B178" i="3"/>
  <c r="B170" i="3"/>
  <c r="B162" i="3"/>
  <c r="B154" i="3"/>
  <c r="B146" i="3"/>
  <c r="B138" i="3"/>
  <c r="B130" i="3"/>
  <c r="B122" i="3"/>
  <c r="B114" i="3"/>
  <c r="B106" i="3"/>
  <c r="B98" i="3"/>
  <c r="B90" i="3"/>
  <c r="B82" i="3"/>
  <c r="B74" i="3"/>
  <c r="B66" i="3"/>
  <c r="B58" i="3"/>
  <c r="B1957" i="3"/>
  <c r="B1646" i="3"/>
  <c r="B1428" i="3"/>
  <c r="B1297" i="3"/>
  <c r="B1199" i="3"/>
  <c r="B1129" i="3"/>
  <c r="B1075" i="3"/>
  <c r="B1023" i="3"/>
  <c r="B972" i="3"/>
  <c r="B927" i="3"/>
  <c r="B884" i="3"/>
  <c r="B842" i="3"/>
  <c r="B806" i="3"/>
  <c r="B774" i="3"/>
  <c r="B742" i="3"/>
  <c r="B710" i="3"/>
  <c r="B678" i="3"/>
  <c r="B662" i="3"/>
  <c r="B646" i="3"/>
  <c r="B630" i="3"/>
  <c r="B614" i="3"/>
  <c r="B598" i="3"/>
  <c r="B582" i="3"/>
  <c r="B566" i="3"/>
  <c r="B550" i="3"/>
  <c r="B534" i="3"/>
  <c r="B518" i="3"/>
  <c r="B505" i="3"/>
  <c r="B497" i="3"/>
  <c r="B489" i="3"/>
  <c r="B481" i="3"/>
  <c r="B473" i="3"/>
  <c r="B465" i="3"/>
  <c r="B457" i="3"/>
  <c r="B449" i="3"/>
  <c r="B441" i="3"/>
  <c r="B433" i="3"/>
  <c r="B425" i="3"/>
  <c r="B417" i="3"/>
  <c r="B409" i="3"/>
  <c r="B401" i="3"/>
  <c r="B393" i="3"/>
  <c r="B385" i="3"/>
  <c r="B377" i="3"/>
  <c r="B369" i="3"/>
  <c r="B361" i="3"/>
  <c r="B353" i="3"/>
  <c r="B345" i="3"/>
  <c r="B337" i="3"/>
  <c r="B329" i="3"/>
  <c r="B321" i="3"/>
  <c r="B313" i="3"/>
  <c r="B305" i="3"/>
  <c r="B1867" i="3"/>
  <c r="B1589" i="3"/>
  <c r="B1397" i="3"/>
  <c r="B1268" i="3"/>
  <c r="B1182" i="3"/>
  <c r="B1116" i="3"/>
  <c r="B1063" i="3"/>
  <c r="B1012" i="3"/>
  <c r="B962" i="3"/>
  <c r="B917" i="3"/>
  <c r="B875" i="3"/>
  <c r="B833" i="3"/>
  <c r="B799" i="3"/>
  <c r="B767" i="3"/>
  <c r="B735" i="3"/>
  <c r="B703" i="3"/>
  <c r="B674" i="3"/>
  <c r="B658" i="3"/>
  <c r="B642" i="3"/>
  <c r="B626" i="3"/>
  <c r="B610" i="3"/>
  <c r="B594" i="3"/>
  <c r="B578" i="3"/>
  <c r="B562" i="3"/>
  <c r="B546" i="3"/>
  <c r="B530" i="3"/>
  <c r="B514" i="3"/>
  <c r="B504" i="3"/>
  <c r="B496" i="3"/>
  <c r="B488" i="3"/>
  <c r="B480" i="3"/>
  <c r="B472" i="3"/>
  <c r="B464" i="3"/>
  <c r="B456" i="3"/>
  <c r="B448" i="3"/>
  <c r="B440" i="3"/>
  <c r="B432" i="3"/>
  <c r="B424" i="3"/>
  <c r="B416" i="3"/>
  <c r="B408" i="3"/>
  <c r="B400" i="3"/>
  <c r="B392" i="3"/>
  <c r="B384" i="3"/>
  <c r="B376" i="3"/>
  <c r="B368" i="3"/>
  <c r="B360" i="3"/>
  <c r="B352" i="3"/>
  <c r="B344" i="3"/>
  <c r="B336" i="3"/>
  <c r="B328" i="3"/>
  <c r="B320" i="3"/>
  <c r="B312" i="3"/>
  <c r="B304" i="3"/>
  <c r="B296" i="3"/>
  <c r="B288" i="3"/>
  <c r="B1858" i="3"/>
  <c r="B1576" i="3"/>
  <c r="B1396" i="3"/>
  <c r="B1267" i="3"/>
  <c r="B1181" i="3"/>
  <c r="B1115" i="3"/>
  <c r="B1061" i="3"/>
  <c r="B1011" i="3"/>
  <c r="B959" i="3"/>
  <c r="B916" i="3"/>
  <c r="B874" i="3"/>
  <c r="B832" i="3"/>
  <c r="B798" i="3"/>
  <c r="B766" i="3"/>
  <c r="B734" i="3"/>
  <c r="B702" i="3"/>
  <c r="B672" i="3"/>
  <c r="B656" i="3"/>
  <c r="B640" i="3"/>
  <c r="B624" i="3"/>
  <c r="B608" i="3"/>
  <c r="B592" i="3"/>
  <c r="B576" i="3"/>
  <c r="B560" i="3"/>
  <c r="B544" i="3"/>
  <c r="B528" i="3"/>
  <c r="B512" i="3"/>
  <c r="B503" i="3"/>
  <c r="B495" i="3"/>
  <c r="B487" i="3"/>
  <c r="B479" i="3"/>
  <c r="B471" i="3"/>
  <c r="B463" i="3"/>
  <c r="B455" i="3"/>
  <c r="B447" i="3"/>
  <c r="B439" i="3"/>
  <c r="B431" i="3"/>
  <c r="B423" i="3"/>
  <c r="B415" i="3"/>
  <c r="B407" i="3"/>
  <c r="B399" i="3"/>
  <c r="B391" i="3"/>
  <c r="B383" i="3"/>
  <c r="B375" i="3"/>
  <c r="B367" i="3"/>
  <c r="B359" i="3"/>
  <c r="B351" i="3"/>
  <c r="B343" i="3"/>
  <c r="B335" i="3"/>
  <c r="B327" i="3"/>
  <c r="B319" i="3"/>
  <c r="B311" i="3"/>
  <c r="B303" i="3"/>
  <c r="B295" i="3"/>
  <c r="B287" i="3"/>
  <c r="B279" i="3"/>
  <c r="B271" i="3"/>
  <c r="B263" i="3"/>
  <c r="B255" i="3"/>
  <c r="B247" i="3"/>
  <c r="B239" i="3"/>
  <c r="B231" i="3"/>
  <c r="B223" i="3"/>
  <c r="B215" i="3"/>
  <c r="B207" i="3"/>
  <c r="B199" i="3"/>
  <c r="B191" i="3"/>
  <c r="B183" i="3"/>
  <c r="B175" i="3"/>
  <c r="B167" i="3"/>
  <c r="B159" i="3"/>
  <c r="B151" i="3"/>
  <c r="B143" i="3"/>
  <c r="B135" i="3"/>
  <c r="B127" i="3"/>
  <c r="B119" i="3"/>
  <c r="B111" i="3"/>
  <c r="B103" i="3"/>
  <c r="B95" i="3"/>
  <c r="B87" i="3"/>
  <c r="B79" i="3"/>
  <c r="B71" i="3"/>
  <c r="B63" i="3"/>
  <c r="B55" i="3"/>
  <c r="B47" i="3"/>
  <c r="B3" i="3"/>
  <c r="B11" i="3"/>
  <c r="B19" i="3"/>
  <c r="B27" i="3"/>
  <c r="B35" i="3"/>
  <c r="B45" i="3"/>
  <c r="B57" i="3"/>
  <c r="B73" i="3"/>
  <c r="B89" i="3"/>
  <c r="B105" i="3"/>
  <c r="B121" i="3"/>
  <c r="B137" i="3"/>
  <c r="B153" i="3"/>
  <c r="B169" i="3"/>
  <c r="B185" i="3"/>
  <c r="B201" i="3"/>
  <c r="B217" i="3"/>
  <c r="B233" i="3"/>
  <c r="B249" i="3"/>
  <c r="B265" i="3"/>
  <c r="B281" i="3"/>
  <c r="B302" i="3"/>
  <c r="B334" i="3"/>
  <c r="B366" i="3"/>
  <c r="B398" i="3"/>
  <c r="B430" i="3"/>
  <c r="B462" i="3"/>
  <c r="B494" i="3"/>
  <c r="B543" i="3"/>
  <c r="B607" i="3"/>
  <c r="B671" i="3"/>
  <c r="B791" i="3"/>
  <c r="B949" i="3"/>
  <c r="B1167" i="3"/>
  <c r="B1794" i="3"/>
  <c r="B4" i="3"/>
  <c r="B12" i="3"/>
  <c r="B20" i="3"/>
  <c r="B28" i="3"/>
  <c r="B36" i="3"/>
  <c r="B46" i="3"/>
  <c r="B61" i="3"/>
  <c r="B77" i="3"/>
  <c r="B93" i="3"/>
  <c r="B109" i="3"/>
  <c r="B125" i="3"/>
  <c r="B141" i="3"/>
  <c r="B157" i="3"/>
  <c r="B173" i="3"/>
  <c r="B189" i="3"/>
  <c r="B205" i="3"/>
  <c r="B221" i="3"/>
  <c r="B237" i="3"/>
  <c r="B253" i="3"/>
  <c r="B269" i="3"/>
  <c r="B285" i="3"/>
  <c r="B309" i="3"/>
  <c r="B341" i="3"/>
  <c r="B373" i="3"/>
  <c r="B405" i="3"/>
  <c r="B437" i="3"/>
  <c r="B469" i="3"/>
  <c r="B501" i="3"/>
  <c r="B558" i="3"/>
  <c r="B622" i="3"/>
  <c r="B694" i="3"/>
  <c r="B823" i="3"/>
  <c r="B997" i="3"/>
  <c r="B1236" i="3"/>
  <c r="B5" i="3"/>
  <c r="B13" i="3"/>
  <c r="B21" i="3"/>
  <c r="B29" i="3"/>
  <c r="B37" i="3"/>
  <c r="B48" i="3"/>
  <c r="B62" i="3"/>
  <c r="B78" i="3"/>
  <c r="B94" i="3"/>
  <c r="B110" i="3"/>
  <c r="B126" i="3"/>
  <c r="B142" i="3"/>
  <c r="B158" i="3"/>
  <c r="B174" i="3"/>
  <c r="B190" i="3"/>
  <c r="B206" i="3"/>
  <c r="B222" i="3"/>
  <c r="B238" i="3"/>
  <c r="B254" i="3"/>
  <c r="B270" i="3"/>
  <c r="B286" i="3"/>
  <c r="B310" i="3"/>
  <c r="B342" i="3"/>
  <c r="B374" i="3"/>
  <c r="B406" i="3"/>
  <c r="B438" i="3"/>
  <c r="B470" i="3"/>
  <c r="B502" i="3"/>
  <c r="B559" i="3"/>
  <c r="B623" i="3"/>
  <c r="B695" i="3"/>
  <c r="B824" i="3"/>
  <c r="B999" i="3"/>
  <c r="B1244" i="3"/>
  <c r="J2" i="5"/>
  <c r="C20" i="2"/>
  <c r="K2" i="5" s="1"/>
  <c r="K12" i="7" l="1"/>
  <c r="K10" i="7"/>
  <c r="K9" i="7"/>
  <c r="K8" i="7"/>
  <c r="E8" i="7"/>
  <c r="E4" i="7" s="1"/>
  <c r="K7" i="7"/>
  <c r="E7" i="7"/>
  <c r="F7" i="7" s="1"/>
  <c r="D7" i="7"/>
  <c r="K3" i="7"/>
  <c r="H3" i="7"/>
  <c r="E3" i="7"/>
  <c r="D3" i="7"/>
  <c r="D8" i="7" s="1"/>
  <c r="K2" i="7"/>
  <c r="H2" i="7"/>
  <c r="H4" i="7" s="1"/>
  <c r="F2" i="7"/>
  <c r="G2" i="7" s="1"/>
  <c r="F3" i="7" l="1"/>
  <c r="G7" i="7"/>
  <c r="I2" i="7"/>
  <c r="D4" i="7"/>
  <c r="D9" i="7"/>
  <c r="D10" i="7" s="1"/>
  <c r="D12" i="7" s="1"/>
  <c r="E9" i="7"/>
  <c r="E10" i="7" s="1"/>
  <c r="E12" i="7" s="1"/>
  <c r="L2" i="7" l="1"/>
  <c r="G3" i="7"/>
  <c r="F8" i="7"/>
  <c r="I3" i="7" l="1"/>
  <c r="F9" i="7"/>
  <c r="G8" i="7"/>
  <c r="F4" i="7"/>
  <c r="G4" i="7" s="1"/>
  <c r="I4" i="7" s="1"/>
  <c r="L4" i="7" s="1"/>
  <c r="G9" i="7" l="1"/>
  <c r="F10" i="7"/>
  <c r="G5" i="7"/>
  <c r="L3" i="7"/>
  <c r="I5" i="7"/>
  <c r="L5" i="7" s="1"/>
  <c r="G10" i="7" l="1"/>
  <c r="F12" i="7"/>
  <c r="G12" i="7" s="1"/>
  <c r="D2017" i="1" l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2017" i="3" l="1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C2017" i="5" l="1"/>
  <c r="B2017" i="5"/>
  <c r="A2017" i="5"/>
  <c r="C2016" i="5"/>
  <c r="B2016" i="5"/>
  <c r="A2016" i="5"/>
  <c r="C2015" i="5"/>
  <c r="B2015" i="5"/>
  <c r="A2015" i="5"/>
  <c r="C2014" i="5"/>
  <c r="B2014" i="5"/>
  <c r="A2014" i="5"/>
  <c r="C2013" i="5"/>
  <c r="B2013" i="5"/>
  <c r="A2013" i="5"/>
  <c r="C2012" i="5"/>
  <c r="B2012" i="5"/>
  <c r="A2012" i="5"/>
  <c r="C2011" i="5"/>
  <c r="B2011" i="5"/>
  <c r="A2011" i="5"/>
  <c r="C2010" i="5"/>
  <c r="B2010" i="5"/>
  <c r="A2010" i="5"/>
  <c r="C2009" i="5"/>
  <c r="B2009" i="5"/>
  <c r="A2009" i="5"/>
  <c r="C2008" i="5"/>
  <c r="B2008" i="5"/>
  <c r="A2008" i="5"/>
  <c r="C2007" i="5"/>
  <c r="B2007" i="5"/>
  <c r="A2007" i="5"/>
  <c r="C2006" i="5"/>
  <c r="B2006" i="5"/>
  <c r="A2006" i="5"/>
  <c r="C2005" i="5"/>
  <c r="B2005" i="5"/>
  <c r="A2005" i="5"/>
  <c r="C2004" i="5"/>
  <c r="B2004" i="5"/>
  <c r="A2004" i="5"/>
  <c r="C2003" i="5"/>
  <c r="B2003" i="5"/>
  <c r="A2003" i="5"/>
  <c r="C2002" i="5"/>
  <c r="B2002" i="5"/>
  <c r="A2002" i="5"/>
  <c r="C2001" i="5"/>
  <c r="B2001" i="5"/>
  <c r="A2001" i="5"/>
  <c r="C2000" i="5"/>
  <c r="B2000" i="5"/>
  <c r="A2000" i="5"/>
  <c r="C1999" i="5"/>
  <c r="B1999" i="5"/>
  <c r="A1999" i="5"/>
  <c r="C1998" i="5"/>
  <c r="B1998" i="5"/>
  <c r="A1998" i="5"/>
  <c r="C1997" i="5"/>
  <c r="B1997" i="5"/>
  <c r="A1997" i="5"/>
  <c r="C1996" i="5"/>
  <c r="B1996" i="5"/>
  <c r="A1996" i="5"/>
  <c r="C1995" i="5"/>
  <c r="B1995" i="5"/>
  <c r="A1995" i="5"/>
  <c r="C1994" i="5"/>
  <c r="B1994" i="5"/>
  <c r="A1994" i="5"/>
  <c r="C1993" i="5"/>
  <c r="B1993" i="5"/>
  <c r="A1993" i="5"/>
  <c r="C1992" i="5"/>
  <c r="B1992" i="5"/>
  <c r="A1992" i="5"/>
  <c r="C1991" i="5"/>
  <c r="B1991" i="5"/>
  <c r="A1991" i="5"/>
  <c r="C1990" i="5"/>
  <c r="B1990" i="5"/>
  <c r="A1990" i="5"/>
  <c r="C1989" i="5"/>
  <c r="B1989" i="5"/>
  <c r="A1989" i="5"/>
  <c r="C1988" i="5"/>
  <c r="B1988" i="5"/>
  <c r="A1988" i="5"/>
  <c r="C1987" i="5"/>
  <c r="B1987" i="5"/>
  <c r="A1987" i="5"/>
  <c r="C1986" i="5"/>
  <c r="B1986" i="5"/>
  <c r="A1986" i="5"/>
  <c r="C1985" i="5"/>
  <c r="B1985" i="5"/>
  <c r="A1985" i="5"/>
  <c r="C1984" i="5"/>
  <c r="B1984" i="5"/>
  <c r="A1984" i="5"/>
  <c r="C1983" i="5"/>
  <c r="B1983" i="5"/>
  <c r="A1983" i="5"/>
  <c r="C1982" i="5"/>
  <c r="B1982" i="5"/>
  <c r="A1982" i="5"/>
  <c r="C1981" i="5"/>
  <c r="B1981" i="5"/>
  <c r="A1981" i="5"/>
  <c r="C1980" i="5"/>
  <c r="B1980" i="5"/>
  <c r="A1980" i="5"/>
  <c r="C1979" i="5"/>
  <c r="B1979" i="5"/>
  <c r="A1979" i="5"/>
  <c r="C1978" i="5"/>
  <c r="B1978" i="5"/>
  <c r="A1978" i="5"/>
  <c r="C1977" i="5"/>
  <c r="B1977" i="5"/>
  <c r="A1977" i="5"/>
  <c r="C1976" i="5"/>
  <c r="B1976" i="5"/>
  <c r="A1976" i="5"/>
  <c r="C1975" i="5"/>
  <c r="B1975" i="5"/>
  <c r="A1975" i="5"/>
  <c r="C1974" i="5"/>
  <c r="B1974" i="5"/>
  <c r="A1974" i="5"/>
  <c r="C1973" i="5"/>
  <c r="B1973" i="5"/>
  <c r="A1973" i="5"/>
  <c r="C1972" i="5"/>
  <c r="B1972" i="5"/>
  <c r="A1972" i="5"/>
  <c r="C1971" i="5"/>
  <c r="B1971" i="5"/>
  <c r="A1971" i="5"/>
  <c r="C1970" i="5"/>
  <c r="B1970" i="5"/>
  <c r="A1970" i="5"/>
  <c r="C1969" i="5"/>
  <c r="B1969" i="5"/>
  <c r="A1969" i="5"/>
  <c r="C1968" i="5"/>
  <c r="B1968" i="5"/>
  <c r="A1968" i="5"/>
  <c r="C1967" i="5"/>
  <c r="B1967" i="5"/>
  <c r="A1967" i="5"/>
  <c r="C1966" i="5"/>
  <c r="B1966" i="5"/>
  <c r="A1966" i="5"/>
  <c r="C1965" i="5"/>
  <c r="B1965" i="5"/>
  <c r="A1965" i="5"/>
  <c r="C1964" i="5"/>
  <c r="B1964" i="5"/>
  <c r="A1964" i="5"/>
  <c r="C1963" i="5"/>
  <c r="B1963" i="5"/>
  <c r="A1963" i="5"/>
  <c r="C1962" i="5"/>
  <c r="B1962" i="5"/>
  <c r="A1962" i="5"/>
  <c r="C1961" i="5"/>
  <c r="B1961" i="5"/>
  <c r="A1961" i="5"/>
  <c r="C1960" i="5"/>
  <c r="B1960" i="5"/>
  <c r="A1960" i="5"/>
  <c r="C1959" i="5"/>
  <c r="B1959" i="5"/>
  <c r="A1959" i="5"/>
  <c r="C1958" i="5"/>
  <c r="B1958" i="5"/>
  <c r="A1958" i="5"/>
  <c r="C1957" i="5"/>
  <c r="B1957" i="5"/>
  <c r="A1957" i="5"/>
  <c r="C1956" i="5"/>
  <c r="B1956" i="5"/>
  <c r="A1956" i="5"/>
  <c r="C1955" i="5"/>
  <c r="B1955" i="5"/>
  <c r="A1955" i="5"/>
  <c r="C1954" i="5"/>
  <c r="B1954" i="5"/>
  <c r="A1954" i="5"/>
  <c r="C1953" i="5"/>
  <c r="B1953" i="5"/>
  <c r="A1953" i="5"/>
  <c r="C1952" i="5"/>
  <c r="B1952" i="5"/>
  <c r="A1952" i="5"/>
  <c r="C1951" i="5"/>
  <c r="B1951" i="5"/>
  <c r="A1951" i="5"/>
  <c r="C1950" i="5"/>
  <c r="B1950" i="5"/>
  <c r="A1950" i="5"/>
  <c r="C1949" i="5"/>
  <c r="B1949" i="5"/>
  <c r="A1949" i="5"/>
  <c r="C1948" i="5"/>
  <c r="B1948" i="5"/>
  <c r="A1948" i="5"/>
  <c r="C1947" i="5"/>
  <c r="B1947" i="5"/>
  <c r="A1947" i="5"/>
  <c r="C1946" i="5"/>
  <c r="B1946" i="5"/>
  <c r="A1946" i="5"/>
  <c r="C1945" i="5"/>
  <c r="B1945" i="5"/>
  <c r="A1945" i="5"/>
  <c r="C1944" i="5"/>
  <c r="B1944" i="5"/>
  <c r="A1944" i="5"/>
  <c r="C1943" i="5"/>
  <c r="B1943" i="5"/>
  <c r="A1943" i="5"/>
  <c r="C1942" i="5"/>
  <c r="B1942" i="5"/>
  <c r="A1942" i="5"/>
  <c r="C1941" i="5"/>
  <c r="B1941" i="5"/>
  <c r="A1941" i="5"/>
  <c r="C1940" i="5"/>
  <c r="B1940" i="5"/>
  <c r="A1940" i="5"/>
  <c r="C1939" i="5"/>
  <c r="B1939" i="5"/>
  <c r="A1939" i="5"/>
  <c r="C1938" i="5"/>
  <c r="B1938" i="5"/>
  <c r="A1938" i="5"/>
  <c r="C1937" i="5"/>
  <c r="B1937" i="5"/>
  <c r="A1937" i="5"/>
  <c r="C1936" i="5"/>
  <c r="B1936" i="5"/>
  <c r="A1936" i="5"/>
  <c r="C1935" i="5"/>
  <c r="B1935" i="5"/>
  <c r="A1935" i="5"/>
  <c r="C1934" i="5"/>
  <c r="B1934" i="5"/>
  <c r="A1934" i="5"/>
  <c r="C1933" i="5"/>
  <c r="B1933" i="5"/>
  <c r="A1933" i="5"/>
  <c r="C1932" i="5"/>
  <c r="B1932" i="5"/>
  <c r="A1932" i="5"/>
  <c r="C1931" i="5"/>
  <c r="B1931" i="5"/>
  <c r="A1931" i="5"/>
  <c r="C1930" i="5"/>
  <c r="B1930" i="5"/>
  <c r="A1930" i="5"/>
  <c r="C1929" i="5"/>
  <c r="B1929" i="5"/>
  <c r="A1929" i="5"/>
  <c r="C1928" i="5"/>
  <c r="B1928" i="5"/>
  <c r="A1928" i="5"/>
  <c r="C1927" i="5"/>
  <c r="B1927" i="5"/>
  <c r="A1927" i="5"/>
  <c r="C1926" i="5"/>
  <c r="B1926" i="5"/>
  <c r="A1926" i="5"/>
  <c r="C1925" i="5"/>
  <c r="B1925" i="5"/>
  <c r="A1925" i="5"/>
  <c r="C1924" i="5"/>
  <c r="B1924" i="5"/>
  <c r="A1924" i="5"/>
  <c r="C1923" i="5"/>
  <c r="B1923" i="5"/>
  <c r="A1923" i="5"/>
  <c r="C1922" i="5"/>
  <c r="B1922" i="5"/>
  <c r="A1922" i="5"/>
  <c r="C1921" i="5"/>
  <c r="B1921" i="5"/>
  <c r="A1921" i="5"/>
  <c r="C1920" i="5"/>
  <c r="B1920" i="5"/>
  <c r="A1920" i="5"/>
  <c r="C1919" i="5"/>
  <c r="B1919" i="5"/>
  <c r="A1919" i="5"/>
  <c r="C1918" i="5"/>
  <c r="B1918" i="5"/>
  <c r="A1918" i="5"/>
  <c r="C1917" i="5"/>
  <c r="B1917" i="5"/>
  <c r="A1917" i="5"/>
  <c r="C1916" i="5"/>
  <c r="B1916" i="5"/>
  <c r="A1916" i="5"/>
  <c r="C1915" i="5"/>
  <c r="B1915" i="5"/>
  <c r="A1915" i="5"/>
  <c r="C1914" i="5"/>
  <c r="B1914" i="5"/>
  <c r="A1914" i="5"/>
  <c r="C1913" i="5"/>
  <c r="B1913" i="5"/>
  <c r="A1913" i="5"/>
  <c r="C1912" i="5"/>
  <c r="B1912" i="5"/>
  <c r="A1912" i="5"/>
  <c r="C1911" i="5"/>
  <c r="B1911" i="5"/>
  <c r="A1911" i="5"/>
  <c r="C1910" i="5"/>
  <c r="B1910" i="5"/>
  <c r="A1910" i="5"/>
  <c r="C1909" i="5"/>
  <c r="B1909" i="5"/>
  <c r="A1909" i="5"/>
  <c r="C1908" i="5"/>
  <c r="B1908" i="5"/>
  <c r="A1908" i="5"/>
  <c r="C1907" i="5"/>
  <c r="B1907" i="5"/>
  <c r="A1907" i="5"/>
  <c r="C1906" i="5"/>
  <c r="B1906" i="5"/>
  <c r="A1906" i="5"/>
  <c r="C1905" i="5"/>
  <c r="B1905" i="5"/>
  <c r="A1905" i="5"/>
  <c r="C1904" i="5"/>
  <c r="B1904" i="5"/>
  <c r="A1904" i="5"/>
  <c r="C1903" i="5"/>
  <c r="B1903" i="5"/>
  <c r="A1903" i="5"/>
  <c r="C1902" i="5"/>
  <c r="B1902" i="5"/>
  <c r="A1902" i="5"/>
  <c r="C1901" i="5"/>
  <c r="B1901" i="5"/>
  <c r="A1901" i="5"/>
  <c r="C1900" i="5"/>
  <c r="B1900" i="5"/>
  <c r="A1900" i="5"/>
  <c r="C1899" i="5"/>
  <c r="B1899" i="5"/>
  <c r="A1899" i="5"/>
  <c r="C1898" i="5"/>
  <c r="B1898" i="5"/>
  <c r="A1898" i="5"/>
  <c r="C1897" i="5"/>
  <c r="B1897" i="5"/>
  <c r="A1897" i="5"/>
  <c r="C1896" i="5"/>
  <c r="B1896" i="5"/>
  <c r="A1896" i="5"/>
  <c r="C1895" i="5"/>
  <c r="B1895" i="5"/>
  <c r="A1895" i="5"/>
  <c r="C1894" i="5"/>
  <c r="B1894" i="5"/>
  <c r="A1894" i="5"/>
  <c r="C1893" i="5"/>
  <c r="B1893" i="5"/>
  <c r="A1893" i="5"/>
  <c r="C1892" i="5"/>
  <c r="B1892" i="5"/>
  <c r="A1892" i="5"/>
  <c r="C1891" i="5"/>
  <c r="B1891" i="5"/>
  <c r="A1891" i="5"/>
  <c r="C1890" i="5"/>
  <c r="B1890" i="5"/>
  <c r="A1890" i="5"/>
  <c r="C1889" i="5"/>
  <c r="B1889" i="5"/>
  <c r="A1889" i="5"/>
  <c r="C1888" i="5"/>
  <c r="B1888" i="5"/>
  <c r="A1888" i="5"/>
  <c r="C1887" i="5"/>
  <c r="B1887" i="5"/>
  <c r="A1887" i="5"/>
  <c r="C1886" i="5"/>
  <c r="B1886" i="5"/>
  <c r="A1886" i="5"/>
  <c r="C1885" i="5"/>
  <c r="B1885" i="5"/>
  <c r="A1885" i="5"/>
  <c r="C1884" i="5"/>
  <c r="B1884" i="5"/>
  <c r="A1884" i="5"/>
  <c r="C1883" i="5"/>
  <c r="B1883" i="5"/>
  <c r="A1883" i="5"/>
  <c r="C1882" i="5"/>
  <c r="B1882" i="5"/>
  <c r="A1882" i="5"/>
  <c r="C1881" i="5"/>
  <c r="B1881" i="5"/>
  <c r="A1881" i="5"/>
  <c r="C1880" i="5"/>
  <c r="B1880" i="5"/>
  <c r="A1880" i="5"/>
  <c r="C1879" i="5"/>
  <c r="B1879" i="5"/>
  <c r="A1879" i="5"/>
  <c r="C1878" i="5"/>
  <c r="B1878" i="5"/>
  <c r="A1878" i="5"/>
  <c r="C1877" i="5"/>
  <c r="B1877" i="5"/>
  <c r="A1877" i="5"/>
  <c r="C1876" i="5"/>
  <c r="B1876" i="5"/>
  <c r="A1876" i="5"/>
  <c r="C1875" i="5"/>
  <c r="B1875" i="5"/>
  <c r="A1875" i="5"/>
  <c r="C1874" i="5"/>
  <c r="B1874" i="5"/>
  <c r="A1874" i="5"/>
  <c r="C1873" i="5"/>
  <c r="B1873" i="5"/>
  <c r="A1873" i="5"/>
  <c r="C1872" i="5"/>
  <c r="B1872" i="5"/>
  <c r="A1872" i="5"/>
  <c r="C1871" i="5"/>
  <c r="B1871" i="5"/>
  <c r="A1871" i="5"/>
  <c r="C1870" i="5"/>
  <c r="B1870" i="5"/>
  <c r="A1870" i="5"/>
  <c r="C1869" i="5"/>
  <c r="B1869" i="5"/>
  <c r="A1869" i="5"/>
  <c r="C1868" i="5"/>
  <c r="B1868" i="5"/>
  <c r="A1868" i="5"/>
  <c r="C1867" i="5"/>
  <c r="B1867" i="5"/>
  <c r="A1867" i="5"/>
  <c r="C1866" i="5"/>
  <c r="B1866" i="5"/>
  <c r="A1866" i="5"/>
  <c r="C1865" i="5"/>
  <c r="B1865" i="5"/>
  <c r="A1865" i="5"/>
  <c r="C1864" i="5"/>
  <c r="B1864" i="5"/>
  <c r="A1864" i="5"/>
  <c r="C1863" i="5"/>
  <c r="B1863" i="5"/>
  <c r="A1863" i="5"/>
  <c r="C1862" i="5"/>
  <c r="B1862" i="5"/>
  <c r="A1862" i="5"/>
  <c r="C1861" i="5"/>
  <c r="B1861" i="5"/>
  <c r="A1861" i="5"/>
  <c r="C1860" i="5"/>
  <c r="B1860" i="5"/>
  <c r="A1860" i="5"/>
  <c r="C1859" i="5"/>
  <c r="B1859" i="5"/>
  <c r="A1859" i="5"/>
  <c r="C1858" i="5"/>
  <c r="B1858" i="5"/>
  <c r="A1858" i="5"/>
  <c r="C1857" i="5"/>
  <c r="B1857" i="5"/>
  <c r="A1857" i="5"/>
  <c r="C1856" i="5"/>
  <c r="B1856" i="5"/>
  <c r="A1856" i="5"/>
  <c r="C1855" i="5"/>
  <c r="B1855" i="5"/>
  <c r="A1855" i="5"/>
  <c r="C1854" i="5"/>
  <c r="B1854" i="5"/>
  <c r="A1854" i="5"/>
  <c r="C1853" i="5"/>
  <c r="B1853" i="5"/>
  <c r="A1853" i="5"/>
  <c r="C1852" i="5"/>
  <c r="B1852" i="5"/>
  <c r="A1852" i="5"/>
  <c r="C1851" i="5"/>
  <c r="B1851" i="5"/>
  <c r="A1851" i="5"/>
  <c r="C1850" i="5"/>
  <c r="B1850" i="5"/>
  <c r="A1850" i="5"/>
  <c r="C1849" i="5"/>
  <c r="B1849" i="5"/>
  <c r="A1849" i="5"/>
  <c r="C1848" i="5"/>
  <c r="B1848" i="5"/>
  <c r="A1848" i="5"/>
  <c r="C1847" i="5"/>
  <c r="B1847" i="5"/>
  <c r="A1847" i="5"/>
  <c r="C1846" i="5"/>
  <c r="B1846" i="5"/>
  <c r="A1846" i="5"/>
  <c r="C1845" i="5"/>
  <c r="B1845" i="5"/>
  <c r="A1845" i="5"/>
  <c r="C1844" i="5"/>
  <c r="B1844" i="5"/>
  <c r="A1844" i="5"/>
  <c r="C1843" i="5"/>
  <c r="B1843" i="5"/>
  <c r="A1843" i="5"/>
  <c r="C1842" i="5"/>
  <c r="B1842" i="5"/>
  <c r="A1842" i="5"/>
  <c r="C1841" i="5"/>
  <c r="B1841" i="5"/>
  <c r="A1841" i="5"/>
  <c r="C1840" i="5"/>
  <c r="B1840" i="5"/>
  <c r="A1840" i="5"/>
  <c r="C1839" i="5"/>
  <c r="B1839" i="5"/>
  <c r="A1839" i="5"/>
  <c r="C1838" i="5"/>
  <c r="B1838" i="5"/>
  <c r="A1838" i="5"/>
  <c r="C1837" i="5"/>
  <c r="B1837" i="5"/>
  <c r="A1837" i="5"/>
  <c r="C1836" i="5"/>
  <c r="B1836" i="5"/>
  <c r="A1836" i="5"/>
  <c r="C1835" i="5"/>
  <c r="B1835" i="5"/>
  <c r="A1835" i="5"/>
  <c r="C1834" i="5"/>
  <c r="B1834" i="5"/>
  <c r="A1834" i="5"/>
  <c r="C1833" i="5"/>
  <c r="B1833" i="5"/>
  <c r="A1833" i="5"/>
  <c r="C1832" i="5"/>
  <c r="B1832" i="5"/>
  <c r="A1832" i="5"/>
  <c r="C1831" i="5"/>
  <c r="B1831" i="5"/>
  <c r="A1831" i="5"/>
  <c r="C1830" i="5"/>
  <c r="B1830" i="5"/>
  <c r="A1830" i="5"/>
  <c r="C1829" i="5"/>
  <c r="B1829" i="5"/>
  <c r="A1829" i="5"/>
  <c r="C1828" i="5"/>
  <c r="B1828" i="5"/>
  <c r="A1828" i="5"/>
  <c r="C1827" i="5"/>
  <c r="B1827" i="5"/>
  <c r="A1827" i="5"/>
  <c r="C1826" i="5"/>
  <c r="B1826" i="5"/>
  <c r="A1826" i="5"/>
  <c r="C1825" i="5"/>
  <c r="B1825" i="5"/>
  <c r="A1825" i="5"/>
  <c r="C1824" i="5"/>
  <c r="B1824" i="5"/>
  <c r="A1824" i="5"/>
  <c r="C1823" i="5"/>
  <c r="B1823" i="5"/>
  <c r="A1823" i="5"/>
  <c r="C1822" i="5"/>
  <c r="B1822" i="5"/>
  <c r="A1822" i="5"/>
  <c r="C1821" i="5"/>
  <c r="B1821" i="5"/>
  <c r="A1821" i="5"/>
  <c r="C1820" i="5"/>
  <c r="B1820" i="5"/>
  <c r="A1820" i="5"/>
  <c r="C1819" i="5"/>
  <c r="B1819" i="5"/>
  <c r="A1819" i="5"/>
  <c r="C1818" i="5"/>
  <c r="B1818" i="5"/>
  <c r="A1818" i="5"/>
  <c r="C1817" i="5"/>
  <c r="B1817" i="5"/>
  <c r="A1817" i="5"/>
  <c r="C1816" i="5"/>
  <c r="B1816" i="5"/>
  <c r="A1816" i="5"/>
  <c r="C1815" i="5"/>
  <c r="B1815" i="5"/>
  <c r="A1815" i="5"/>
  <c r="C1814" i="5"/>
  <c r="B1814" i="5"/>
  <c r="A1814" i="5"/>
  <c r="C1813" i="5"/>
  <c r="B1813" i="5"/>
  <c r="A1813" i="5"/>
  <c r="C1812" i="5"/>
  <c r="B1812" i="5"/>
  <c r="A1812" i="5"/>
  <c r="C1811" i="5"/>
  <c r="B1811" i="5"/>
  <c r="A1811" i="5"/>
  <c r="C1810" i="5"/>
  <c r="B1810" i="5"/>
  <c r="A1810" i="5"/>
  <c r="C1809" i="5"/>
  <c r="B1809" i="5"/>
  <c r="A1809" i="5"/>
  <c r="C1808" i="5"/>
  <c r="B1808" i="5"/>
  <c r="A1808" i="5"/>
  <c r="C1807" i="5"/>
  <c r="B1807" i="5"/>
  <c r="A1807" i="5"/>
  <c r="C1806" i="5"/>
  <c r="B1806" i="5"/>
  <c r="A1806" i="5"/>
  <c r="C1805" i="5"/>
  <c r="B1805" i="5"/>
  <c r="A1805" i="5"/>
  <c r="C1804" i="5"/>
  <c r="B1804" i="5"/>
  <c r="A1804" i="5"/>
  <c r="C1803" i="5"/>
  <c r="B1803" i="5"/>
  <c r="A1803" i="5"/>
  <c r="C1802" i="5"/>
  <c r="B1802" i="5"/>
  <c r="A1802" i="5"/>
  <c r="C1801" i="5"/>
  <c r="B1801" i="5"/>
  <c r="A1801" i="5"/>
  <c r="C1800" i="5"/>
  <c r="B1800" i="5"/>
  <c r="A1800" i="5"/>
  <c r="C1799" i="5"/>
  <c r="B1799" i="5"/>
  <c r="A1799" i="5"/>
  <c r="C1798" i="5"/>
  <c r="B1798" i="5"/>
  <c r="A1798" i="5"/>
  <c r="C1797" i="5"/>
  <c r="B1797" i="5"/>
  <c r="A1797" i="5"/>
  <c r="C1796" i="5"/>
  <c r="B1796" i="5"/>
  <c r="A1796" i="5"/>
  <c r="C1795" i="5"/>
  <c r="B1795" i="5"/>
  <c r="A1795" i="5"/>
  <c r="C1794" i="5"/>
  <c r="B1794" i="5"/>
  <c r="A1794" i="5"/>
  <c r="C1793" i="5"/>
  <c r="B1793" i="5"/>
  <c r="A1793" i="5"/>
  <c r="C1792" i="5"/>
  <c r="B1792" i="5"/>
  <c r="A1792" i="5"/>
  <c r="C1791" i="5"/>
  <c r="B1791" i="5"/>
  <c r="A1791" i="5"/>
  <c r="C1790" i="5"/>
  <c r="B1790" i="5"/>
  <c r="A1790" i="5"/>
  <c r="C1789" i="5"/>
  <c r="B1789" i="5"/>
  <c r="A1789" i="5"/>
  <c r="C1788" i="5"/>
  <c r="B1788" i="5"/>
  <c r="A1788" i="5"/>
  <c r="C1787" i="5"/>
  <c r="B1787" i="5"/>
  <c r="A1787" i="5"/>
  <c r="C1786" i="5"/>
  <c r="B1786" i="5"/>
  <c r="A1786" i="5"/>
  <c r="C1785" i="5"/>
  <c r="B1785" i="5"/>
  <c r="A1785" i="5"/>
  <c r="C1784" i="5"/>
  <c r="B1784" i="5"/>
  <c r="A1784" i="5"/>
  <c r="C1783" i="5"/>
  <c r="B1783" i="5"/>
  <c r="A1783" i="5"/>
  <c r="C1782" i="5"/>
  <c r="B1782" i="5"/>
  <c r="A1782" i="5"/>
  <c r="C1781" i="5"/>
  <c r="B1781" i="5"/>
  <c r="A1781" i="5"/>
  <c r="C1780" i="5"/>
  <c r="B1780" i="5"/>
  <c r="A1780" i="5"/>
  <c r="C1779" i="5"/>
  <c r="B1779" i="5"/>
  <c r="A1779" i="5"/>
  <c r="C1778" i="5"/>
  <c r="B1778" i="5"/>
  <c r="A1778" i="5"/>
  <c r="C1777" i="5"/>
  <c r="B1777" i="5"/>
  <c r="A1777" i="5"/>
  <c r="C1776" i="5"/>
  <c r="B1776" i="5"/>
  <c r="A1776" i="5"/>
  <c r="C1775" i="5"/>
  <c r="B1775" i="5"/>
  <c r="A1775" i="5"/>
  <c r="C1774" i="5"/>
  <c r="B1774" i="5"/>
  <c r="A1774" i="5"/>
  <c r="C1773" i="5"/>
  <c r="B1773" i="5"/>
  <c r="A1773" i="5"/>
  <c r="C1772" i="5"/>
  <c r="B1772" i="5"/>
  <c r="A1772" i="5"/>
  <c r="C1771" i="5"/>
  <c r="B1771" i="5"/>
  <c r="A1771" i="5"/>
  <c r="C1770" i="5"/>
  <c r="B1770" i="5"/>
  <c r="A1770" i="5"/>
  <c r="C1769" i="5"/>
  <c r="B1769" i="5"/>
  <c r="A1769" i="5"/>
  <c r="C1768" i="5"/>
  <c r="B1768" i="5"/>
  <c r="A1768" i="5"/>
  <c r="C1767" i="5"/>
  <c r="B1767" i="5"/>
  <c r="A1767" i="5"/>
  <c r="C1766" i="5"/>
  <c r="B1766" i="5"/>
  <c r="A1766" i="5"/>
  <c r="C1765" i="5"/>
  <c r="B1765" i="5"/>
  <c r="A1765" i="5"/>
  <c r="C1764" i="5"/>
  <c r="B1764" i="5"/>
  <c r="A1764" i="5"/>
  <c r="C1763" i="5"/>
  <c r="B1763" i="5"/>
  <c r="A1763" i="5"/>
  <c r="C1762" i="5"/>
  <c r="B1762" i="5"/>
  <c r="A1762" i="5"/>
  <c r="C1761" i="5"/>
  <c r="B1761" i="5"/>
  <c r="A1761" i="5"/>
  <c r="C1760" i="5"/>
  <c r="B1760" i="5"/>
  <c r="A1760" i="5"/>
  <c r="C1759" i="5"/>
  <c r="B1759" i="5"/>
  <c r="A1759" i="5"/>
  <c r="C1758" i="5"/>
  <c r="B1758" i="5"/>
  <c r="A1758" i="5"/>
  <c r="C1757" i="5"/>
  <c r="B1757" i="5"/>
  <c r="A1757" i="5"/>
  <c r="C1756" i="5"/>
  <c r="B1756" i="5"/>
  <c r="A1756" i="5"/>
  <c r="C1755" i="5"/>
  <c r="B1755" i="5"/>
  <c r="A1755" i="5"/>
  <c r="C1754" i="5"/>
  <c r="B1754" i="5"/>
  <c r="A1754" i="5"/>
  <c r="C1753" i="5"/>
  <c r="B1753" i="5"/>
  <c r="A1753" i="5"/>
  <c r="C1752" i="5"/>
  <c r="B1752" i="5"/>
  <c r="A1752" i="5"/>
  <c r="C1751" i="5"/>
  <c r="B1751" i="5"/>
  <c r="A1751" i="5"/>
  <c r="C1750" i="5"/>
  <c r="B1750" i="5"/>
  <c r="A1750" i="5"/>
  <c r="C1749" i="5"/>
  <c r="B1749" i="5"/>
  <c r="A1749" i="5"/>
  <c r="C1748" i="5"/>
  <c r="B1748" i="5"/>
  <c r="A1748" i="5"/>
  <c r="C1747" i="5"/>
  <c r="B1747" i="5"/>
  <c r="A1747" i="5"/>
  <c r="C1746" i="5"/>
  <c r="B1746" i="5"/>
  <c r="A1746" i="5"/>
  <c r="C1745" i="5"/>
  <c r="B1745" i="5"/>
  <c r="A1745" i="5"/>
  <c r="C1744" i="5"/>
  <c r="B1744" i="5"/>
  <c r="A1744" i="5"/>
  <c r="C1743" i="5"/>
  <c r="B1743" i="5"/>
  <c r="A1743" i="5"/>
  <c r="C1742" i="5"/>
  <c r="B1742" i="5"/>
  <c r="A1742" i="5"/>
  <c r="C1741" i="5"/>
  <c r="B1741" i="5"/>
  <c r="A1741" i="5"/>
  <c r="C1740" i="5"/>
  <c r="B1740" i="5"/>
  <c r="A1740" i="5"/>
  <c r="C1739" i="5"/>
  <c r="B1739" i="5"/>
  <c r="A1739" i="5"/>
  <c r="C1738" i="5"/>
  <c r="B1738" i="5"/>
  <c r="A1738" i="5"/>
  <c r="C1737" i="5"/>
  <c r="B1737" i="5"/>
  <c r="A1737" i="5"/>
  <c r="C1736" i="5"/>
  <c r="B1736" i="5"/>
  <c r="A1736" i="5"/>
  <c r="C1735" i="5"/>
  <c r="B1735" i="5"/>
  <c r="A1735" i="5"/>
  <c r="C1734" i="5"/>
  <c r="B1734" i="5"/>
  <c r="A1734" i="5"/>
  <c r="C1733" i="5"/>
  <c r="B1733" i="5"/>
  <c r="A1733" i="5"/>
  <c r="C1732" i="5"/>
  <c r="B1732" i="5"/>
  <c r="A1732" i="5"/>
  <c r="C1731" i="5"/>
  <c r="B1731" i="5"/>
  <c r="A1731" i="5"/>
  <c r="C1730" i="5"/>
  <c r="B1730" i="5"/>
  <c r="A1730" i="5"/>
  <c r="C1729" i="5"/>
  <c r="B1729" i="5"/>
  <c r="A1729" i="5"/>
  <c r="C1728" i="5"/>
  <c r="B1728" i="5"/>
  <c r="A1728" i="5"/>
  <c r="C1727" i="5"/>
  <c r="B1727" i="5"/>
  <c r="A1727" i="5"/>
  <c r="C1726" i="5"/>
  <c r="B1726" i="5"/>
  <c r="A1726" i="5"/>
  <c r="C1725" i="5"/>
  <c r="B1725" i="5"/>
  <c r="A1725" i="5"/>
  <c r="C1724" i="5"/>
  <c r="B1724" i="5"/>
  <c r="A1724" i="5"/>
  <c r="C1723" i="5"/>
  <c r="B1723" i="5"/>
  <c r="A1723" i="5"/>
  <c r="C1722" i="5"/>
  <c r="B1722" i="5"/>
  <c r="A1722" i="5"/>
  <c r="C1721" i="5"/>
  <c r="B1721" i="5"/>
  <c r="A1721" i="5"/>
  <c r="C1720" i="5"/>
  <c r="B1720" i="5"/>
  <c r="A1720" i="5"/>
  <c r="C1719" i="5"/>
  <c r="B1719" i="5"/>
  <c r="A1719" i="5"/>
  <c r="C1718" i="5"/>
  <c r="B1718" i="5"/>
  <c r="A1718" i="5"/>
  <c r="C1717" i="5"/>
  <c r="B1717" i="5"/>
  <c r="A1717" i="5"/>
  <c r="C1716" i="5"/>
  <c r="B1716" i="5"/>
  <c r="A1716" i="5"/>
  <c r="C1715" i="5"/>
  <c r="B1715" i="5"/>
  <c r="A1715" i="5"/>
  <c r="C1714" i="5"/>
  <c r="B1714" i="5"/>
  <c r="A1714" i="5"/>
  <c r="C1713" i="5"/>
  <c r="B1713" i="5"/>
  <c r="A1713" i="5"/>
  <c r="C1712" i="5"/>
  <c r="B1712" i="5"/>
  <c r="A1712" i="5"/>
  <c r="C1711" i="5"/>
  <c r="B1711" i="5"/>
  <c r="A1711" i="5"/>
  <c r="C1710" i="5"/>
  <c r="B1710" i="5"/>
  <c r="A1710" i="5"/>
  <c r="C1709" i="5"/>
  <c r="B1709" i="5"/>
  <c r="A1709" i="5"/>
  <c r="C1708" i="5"/>
  <c r="B1708" i="5"/>
  <c r="A1708" i="5"/>
  <c r="C1707" i="5"/>
  <c r="B1707" i="5"/>
  <c r="A1707" i="5"/>
  <c r="C1706" i="5"/>
  <c r="B1706" i="5"/>
  <c r="A1706" i="5"/>
  <c r="C1705" i="5"/>
  <c r="B1705" i="5"/>
  <c r="A1705" i="5"/>
  <c r="C1704" i="5"/>
  <c r="B1704" i="5"/>
  <c r="A1704" i="5"/>
  <c r="C1703" i="5"/>
  <c r="B1703" i="5"/>
  <c r="A1703" i="5"/>
  <c r="C1702" i="5"/>
  <c r="B1702" i="5"/>
  <c r="A1702" i="5"/>
  <c r="C1701" i="5"/>
  <c r="B1701" i="5"/>
  <c r="A1701" i="5"/>
  <c r="C1700" i="5"/>
  <c r="B1700" i="5"/>
  <c r="A1700" i="5"/>
  <c r="C1699" i="5"/>
  <c r="B1699" i="5"/>
  <c r="A1699" i="5"/>
  <c r="C1698" i="5"/>
  <c r="B1698" i="5"/>
  <c r="A1698" i="5"/>
  <c r="C1697" i="5"/>
  <c r="B1697" i="5"/>
  <c r="A1697" i="5"/>
  <c r="C1696" i="5"/>
  <c r="B1696" i="5"/>
  <c r="A1696" i="5"/>
  <c r="C1695" i="5"/>
  <c r="B1695" i="5"/>
  <c r="A1695" i="5"/>
  <c r="C1694" i="5"/>
  <c r="B1694" i="5"/>
  <c r="A1694" i="5"/>
  <c r="C1693" i="5"/>
  <c r="B1693" i="5"/>
  <c r="A1693" i="5"/>
  <c r="C1692" i="5"/>
  <c r="B1692" i="5"/>
  <c r="A1692" i="5"/>
  <c r="C1691" i="5"/>
  <c r="B1691" i="5"/>
  <c r="A1691" i="5"/>
  <c r="C1690" i="5"/>
  <c r="B1690" i="5"/>
  <c r="A1690" i="5"/>
  <c r="C1689" i="5"/>
  <c r="B1689" i="5"/>
  <c r="A1689" i="5"/>
  <c r="C1688" i="5"/>
  <c r="B1688" i="5"/>
  <c r="A1688" i="5"/>
  <c r="C1687" i="5"/>
  <c r="B1687" i="5"/>
  <c r="A1687" i="5"/>
  <c r="C1686" i="5"/>
  <c r="B1686" i="5"/>
  <c r="A1686" i="5"/>
  <c r="C1685" i="5"/>
  <c r="B1685" i="5"/>
  <c r="A1685" i="5"/>
  <c r="C1684" i="5"/>
  <c r="B1684" i="5"/>
  <c r="A1684" i="5"/>
  <c r="C1683" i="5"/>
  <c r="B1683" i="5"/>
  <c r="A1683" i="5"/>
  <c r="C1682" i="5"/>
  <c r="B1682" i="5"/>
  <c r="A1682" i="5"/>
  <c r="C1681" i="5"/>
  <c r="B1681" i="5"/>
  <c r="A1681" i="5"/>
  <c r="C1680" i="5"/>
  <c r="B1680" i="5"/>
  <c r="A1680" i="5"/>
  <c r="C1679" i="5"/>
  <c r="B1679" i="5"/>
  <c r="A1679" i="5"/>
  <c r="C1678" i="5"/>
  <c r="B1678" i="5"/>
  <c r="A1678" i="5"/>
  <c r="C1677" i="5"/>
  <c r="B1677" i="5"/>
  <c r="A1677" i="5"/>
  <c r="C1676" i="5"/>
  <c r="B1676" i="5"/>
  <c r="A1676" i="5"/>
  <c r="C1675" i="5"/>
  <c r="B1675" i="5"/>
  <c r="A1675" i="5"/>
  <c r="C1674" i="5"/>
  <c r="B1674" i="5"/>
  <c r="A1674" i="5"/>
  <c r="C1673" i="5"/>
  <c r="B1673" i="5"/>
  <c r="A1673" i="5"/>
  <c r="C1672" i="5"/>
  <c r="B1672" i="5"/>
  <c r="A1672" i="5"/>
  <c r="C1671" i="5"/>
  <c r="B1671" i="5"/>
  <c r="A1671" i="5"/>
  <c r="C1670" i="5"/>
  <c r="B1670" i="5"/>
  <c r="A1670" i="5"/>
  <c r="C1669" i="5"/>
  <c r="B1669" i="5"/>
  <c r="A1669" i="5"/>
  <c r="C1668" i="5"/>
  <c r="B1668" i="5"/>
  <c r="A1668" i="5"/>
  <c r="C1667" i="5"/>
  <c r="B1667" i="5"/>
  <c r="A1667" i="5"/>
  <c r="C1666" i="5"/>
  <c r="B1666" i="5"/>
  <c r="A1666" i="5"/>
  <c r="C1665" i="5"/>
  <c r="B1665" i="5"/>
  <c r="A1665" i="5"/>
  <c r="C1664" i="5"/>
  <c r="B1664" i="5"/>
  <c r="A1664" i="5"/>
  <c r="C1663" i="5"/>
  <c r="B1663" i="5"/>
  <c r="A1663" i="5"/>
  <c r="C1662" i="5"/>
  <c r="B1662" i="5"/>
  <c r="A1662" i="5"/>
  <c r="C1661" i="5"/>
  <c r="B1661" i="5"/>
  <c r="A1661" i="5"/>
  <c r="C1660" i="5"/>
  <c r="B1660" i="5"/>
  <c r="A1660" i="5"/>
  <c r="C1659" i="5"/>
  <c r="B1659" i="5"/>
  <c r="A1659" i="5"/>
  <c r="C1658" i="5"/>
  <c r="B1658" i="5"/>
  <c r="A1658" i="5"/>
  <c r="C1657" i="5"/>
  <c r="B1657" i="5"/>
  <c r="A1657" i="5"/>
  <c r="C1656" i="5"/>
  <c r="B1656" i="5"/>
  <c r="A1656" i="5"/>
  <c r="C1655" i="5"/>
  <c r="B1655" i="5"/>
  <c r="A1655" i="5"/>
  <c r="C1654" i="5"/>
  <c r="B1654" i="5"/>
  <c r="A1654" i="5"/>
  <c r="C1653" i="5"/>
  <c r="B1653" i="5"/>
  <c r="A1653" i="5"/>
  <c r="C1652" i="5"/>
  <c r="B1652" i="5"/>
  <c r="A1652" i="5"/>
  <c r="C1651" i="5"/>
  <c r="B1651" i="5"/>
  <c r="A1651" i="5"/>
  <c r="C1650" i="5"/>
  <c r="B1650" i="5"/>
  <c r="A1650" i="5"/>
  <c r="C1649" i="5"/>
  <c r="B1649" i="5"/>
  <c r="A1649" i="5"/>
  <c r="C1648" i="5"/>
  <c r="B1648" i="5"/>
  <c r="A1648" i="5"/>
  <c r="C1647" i="5"/>
  <c r="B1647" i="5"/>
  <c r="A1647" i="5"/>
  <c r="C1646" i="5"/>
  <c r="B1646" i="5"/>
  <c r="A1646" i="5"/>
  <c r="C1645" i="5"/>
  <c r="B1645" i="5"/>
  <c r="A1645" i="5"/>
  <c r="C1644" i="5"/>
  <c r="B1644" i="5"/>
  <c r="A1644" i="5"/>
  <c r="C1643" i="5"/>
  <c r="B1643" i="5"/>
  <c r="A1643" i="5"/>
  <c r="C1642" i="5"/>
  <c r="B1642" i="5"/>
  <c r="A1642" i="5"/>
  <c r="C1641" i="5"/>
  <c r="B1641" i="5"/>
  <c r="A1641" i="5"/>
  <c r="C1640" i="5"/>
  <c r="B1640" i="5"/>
  <c r="A1640" i="5"/>
  <c r="C1639" i="5"/>
  <c r="B1639" i="5"/>
  <c r="A1639" i="5"/>
  <c r="C1638" i="5"/>
  <c r="B1638" i="5"/>
  <c r="A1638" i="5"/>
  <c r="C1637" i="5"/>
  <c r="B1637" i="5"/>
  <c r="A1637" i="5"/>
  <c r="C1636" i="5"/>
  <c r="B1636" i="5"/>
  <c r="A1636" i="5"/>
  <c r="C1635" i="5"/>
  <c r="B1635" i="5"/>
  <c r="A1635" i="5"/>
  <c r="C1634" i="5"/>
  <c r="B1634" i="5"/>
  <c r="A1634" i="5"/>
  <c r="C1633" i="5"/>
  <c r="B1633" i="5"/>
  <c r="A1633" i="5"/>
  <c r="C1632" i="5"/>
  <c r="B1632" i="5"/>
  <c r="A1632" i="5"/>
  <c r="C1631" i="5"/>
  <c r="B1631" i="5"/>
  <c r="A1631" i="5"/>
  <c r="C1630" i="5"/>
  <c r="B1630" i="5"/>
  <c r="A1630" i="5"/>
  <c r="C1629" i="5"/>
  <c r="B1629" i="5"/>
  <c r="A1629" i="5"/>
  <c r="C1628" i="5"/>
  <c r="B1628" i="5"/>
  <c r="A1628" i="5"/>
  <c r="C1627" i="5"/>
  <c r="B1627" i="5"/>
  <c r="A1627" i="5"/>
  <c r="C1626" i="5"/>
  <c r="B1626" i="5"/>
  <c r="A1626" i="5"/>
  <c r="C1625" i="5"/>
  <c r="B1625" i="5"/>
  <c r="A1625" i="5"/>
  <c r="C1624" i="5"/>
  <c r="B1624" i="5"/>
  <c r="A1624" i="5"/>
  <c r="C1623" i="5"/>
  <c r="B1623" i="5"/>
  <c r="A1623" i="5"/>
  <c r="C1622" i="5"/>
  <c r="B1622" i="5"/>
  <c r="A1622" i="5"/>
  <c r="C1621" i="5"/>
  <c r="B1621" i="5"/>
  <c r="A1621" i="5"/>
  <c r="C1620" i="5"/>
  <c r="B1620" i="5"/>
  <c r="A1620" i="5"/>
  <c r="C1619" i="5"/>
  <c r="B1619" i="5"/>
  <c r="A1619" i="5"/>
  <c r="C1618" i="5"/>
  <c r="B1618" i="5"/>
  <c r="A1618" i="5"/>
  <c r="C1617" i="5"/>
  <c r="B1617" i="5"/>
  <c r="A1617" i="5"/>
  <c r="C1616" i="5"/>
  <c r="B1616" i="5"/>
  <c r="A1616" i="5"/>
  <c r="C1615" i="5"/>
  <c r="B1615" i="5"/>
  <c r="A1615" i="5"/>
  <c r="C1614" i="5"/>
  <c r="B1614" i="5"/>
  <c r="A1614" i="5"/>
  <c r="C1613" i="5"/>
  <c r="B1613" i="5"/>
  <c r="A1613" i="5"/>
  <c r="C1612" i="5"/>
  <c r="B1612" i="5"/>
  <c r="A1612" i="5"/>
  <c r="C1611" i="5"/>
  <c r="B1611" i="5"/>
  <c r="A1611" i="5"/>
  <c r="C1610" i="5"/>
  <c r="B1610" i="5"/>
  <c r="A1610" i="5"/>
  <c r="C1609" i="5"/>
  <c r="B1609" i="5"/>
  <c r="A1609" i="5"/>
  <c r="C1608" i="5"/>
  <c r="B1608" i="5"/>
  <c r="A1608" i="5"/>
  <c r="C1607" i="5"/>
  <c r="B1607" i="5"/>
  <c r="A1607" i="5"/>
  <c r="C1606" i="5"/>
  <c r="B1606" i="5"/>
  <c r="A1606" i="5"/>
  <c r="C1605" i="5"/>
  <c r="B1605" i="5"/>
  <c r="A1605" i="5"/>
  <c r="C1604" i="5"/>
  <c r="B1604" i="5"/>
  <c r="A1604" i="5"/>
  <c r="C1603" i="5"/>
  <c r="B1603" i="5"/>
  <c r="A1603" i="5"/>
  <c r="C1602" i="5"/>
  <c r="B1602" i="5"/>
  <c r="A1602" i="5"/>
  <c r="C1601" i="5"/>
  <c r="B1601" i="5"/>
  <c r="A1601" i="5"/>
  <c r="C1600" i="5"/>
  <c r="B1600" i="5"/>
  <c r="A1600" i="5"/>
  <c r="C1599" i="5"/>
  <c r="B1599" i="5"/>
  <c r="A1599" i="5"/>
  <c r="C1598" i="5"/>
  <c r="B1598" i="5"/>
  <c r="A1598" i="5"/>
  <c r="C1597" i="5"/>
  <c r="B1597" i="5"/>
  <c r="A1597" i="5"/>
  <c r="C1596" i="5"/>
  <c r="B1596" i="5"/>
  <c r="A1596" i="5"/>
  <c r="C1595" i="5"/>
  <c r="B1595" i="5"/>
  <c r="A1595" i="5"/>
  <c r="C1594" i="5"/>
  <c r="B1594" i="5"/>
  <c r="A1594" i="5"/>
  <c r="C1593" i="5"/>
  <c r="B1593" i="5"/>
  <c r="A1593" i="5"/>
  <c r="C1592" i="5"/>
  <c r="B1592" i="5"/>
  <c r="A1592" i="5"/>
  <c r="C1591" i="5"/>
  <c r="B1591" i="5"/>
  <c r="A1591" i="5"/>
  <c r="C1590" i="5"/>
  <c r="B1590" i="5"/>
  <c r="A1590" i="5"/>
  <c r="C1589" i="5"/>
  <c r="B1589" i="5"/>
  <c r="A1589" i="5"/>
  <c r="C1588" i="5"/>
  <c r="B1588" i="5"/>
  <c r="A1588" i="5"/>
  <c r="C1587" i="5"/>
  <c r="B1587" i="5"/>
  <c r="A1587" i="5"/>
  <c r="C1586" i="5"/>
  <c r="B1586" i="5"/>
  <c r="A1586" i="5"/>
  <c r="C1585" i="5"/>
  <c r="B1585" i="5"/>
  <c r="A1585" i="5"/>
  <c r="C1584" i="5"/>
  <c r="B1584" i="5"/>
  <c r="A1584" i="5"/>
  <c r="C1583" i="5"/>
  <c r="B1583" i="5"/>
  <c r="A1583" i="5"/>
  <c r="C1582" i="5"/>
  <c r="B1582" i="5"/>
  <c r="A1582" i="5"/>
  <c r="C1581" i="5"/>
  <c r="B1581" i="5"/>
  <c r="A1581" i="5"/>
  <c r="C1580" i="5"/>
  <c r="B1580" i="5"/>
  <c r="A1580" i="5"/>
  <c r="C1579" i="5"/>
  <c r="B1579" i="5"/>
  <c r="A1579" i="5"/>
  <c r="C1578" i="5"/>
  <c r="B1578" i="5"/>
  <c r="A1578" i="5"/>
  <c r="C1577" i="5"/>
  <c r="B1577" i="5"/>
  <c r="A1577" i="5"/>
  <c r="C1576" i="5"/>
  <c r="B1576" i="5"/>
  <c r="A1576" i="5"/>
  <c r="C1575" i="5"/>
  <c r="B1575" i="5"/>
  <c r="A1575" i="5"/>
  <c r="C1574" i="5"/>
  <c r="B1574" i="5"/>
  <c r="A1574" i="5"/>
  <c r="C1573" i="5"/>
  <c r="B1573" i="5"/>
  <c r="A1573" i="5"/>
  <c r="C1572" i="5"/>
  <c r="B1572" i="5"/>
  <c r="A1572" i="5"/>
  <c r="C1571" i="5"/>
  <c r="B1571" i="5"/>
  <c r="A1571" i="5"/>
  <c r="C1570" i="5"/>
  <c r="B1570" i="5"/>
  <c r="A1570" i="5"/>
  <c r="C1569" i="5"/>
  <c r="B1569" i="5"/>
  <c r="A1569" i="5"/>
  <c r="C1568" i="5"/>
  <c r="B1568" i="5"/>
  <c r="A1568" i="5"/>
  <c r="C1567" i="5"/>
  <c r="B1567" i="5"/>
  <c r="A1567" i="5"/>
  <c r="C1566" i="5"/>
  <c r="B1566" i="5"/>
  <c r="A1566" i="5"/>
  <c r="C1565" i="5"/>
  <c r="B1565" i="5"/>
  <c r="A1565" i="5"/>
  <c r="C1564" i="5"/>
  <c r="B1564" i="5"/>
  <c r="A1564" i="5"/>
  <c r="C1563" i="5"/>
  <c r="B1563" i="5"/>
  <c r="A1563" i="5"/>
  <c r="C1562" i="5"/>
  <c r="B1562" i="5"/>
  <c r="A1562" i="5"/>
  <c r="C1561" i="5"/>
  <c r="B1561" i="5"/>
  <c r="A1561" i="5"/>
  <c r="C1560" i="5"/>
  <c r="B1560" i="5"/>
  <c r="A1560" i="5"/>
  <c r="C1559" i="5"/>
  <c r="B1559" i="5"/>
  <c r="A1559" i="5"/>
  <c r="C1558" i="5"/>
  <c r="B1558" i="5"/>
  <c r="A1558" i="5"/>
  <c r="C1557" i="5"/>
  <c r="B1557" i="5"/>
  <c r="A1557" i="5"/>
  <c r="C1556" i="5"/>
  <c r="B1556" i="5"/>
  <c r="A1556" i="5"/>
  <c r="C1555" i="5"/>
  <c r="B1555" i="5"/>
  <c r="A1555" i="5"/>
  <c r="C1554" i="5"/>
  <c r="B1554" i="5"/>
  <c r="A1554" i="5"/>
  <c r="C1553" i="5"/>
  <c r="B1553" i="5"/>
  <c r="A1553" i="5"/>
  <c r="C1552" i="5"/>
  <c r="B1552" i="5"/>
  <c r="A1552" i="5"/>
  <c r="C1551" i="5"/>
  <c r="B1551" i="5"/>
  <c r="A1551" i="5"/>
  <c r="C1550" i="5"/>
  <c r="B1550" i="5"/>
  <c r="A1550" i="5"/>
  <c r="C1549" i="5"/>
  <c r="B1549" i="5"/>
  <c r="A1549" i="5"/>
  <c r="C1548" i="5"/>
  <c r="B1548" i="5"/>
  <c r="A1548" i="5"/>
  <c r="C1547" i="5"/>
  <c r="B1547" i="5"/>
  <c r="A1547" i="5"/>
  <c r="C1546" i="5"/>
  <c r="B1546" i="5"/>
  <c r="A1546" i="5"/>
  <c r="C1545" i="5"/>
  <c r="B1545" i="5"/>
  <c r="A1545" i="5"/>
  <c r="C1544" i="5"/>
  <c r="B1544" i="5"/>
  <c r="A1544" i="5"/>
  <c r="C1543" i="5"/>
  <c r="B1543" i="5"/>
  <c r="A1543" i="5"/>
  <c r="C1542" i="5"/>
  <c r="B1542" i="5"/>
  <c r="A1542" i="5"/>
  <c r="C1541" i="5"/>
  <c r="B1541" i="5"/>
  <c r="A1541" i="5"/>
  <c r="C1540" i="5"/>
  <c r="B1540" i="5"/>
  <c r="A1540" i="5"/>
  <c r="C1539" i="5"/>
  <c r="B1539" i="5"/>
  <c r="A1539" i="5"/>
  <c r="C1538" i="5"/>
  <c r="B1538" i="5"/>
  <c r="A1538" i="5"/>
  <c r="C1537" i="5"/>
  <c r="B1537" i="5"/>
  <c r="A1537" i="5"/>
  <c r="C1536" i="5"/>
  <c r="B1536" i="5"/>
  <c r="A1536" i="5"/>
  <c r="C1535" i="5"/>
  <c r="B1535" i="5"/>
  <c r="A1535" i="5"/>
  <c r="C1534" i="5"/>
  <c r="B1534" i="5"/>
  <c r="A1534" i="5"/>
  <c r="C1533" i="5"/>
  <c r="B1533" i="5"/>
  <c r="A1533" i="5"/>
  <c r="C1532" i="5"/>
  <c r="B1532" i="5"/>
  <c r="A1532" i="5"/>
  <c r="C1531" i="5"/>
  <c r="B1531" i="5"/>
  <c r="A1531" i="5"/>
  <c r="C1530" i="5"/>
  <c r="B1530" i="5"/>
  <c r="A1530" i="5"/>
  <c r="C1529" i="5"/>
  <c r="B1529" i="5"/>
  <c r="A1529" i="5"/>
  <c r="C1528" i="5"/>
  <c r="B1528" i="5"/>
  <c r="A1528" i="5"/>
  <c r="C1527" i="5"/>
  <c r="B1527" i="5"/>
  <c r="A1527" i="5"/>
  <c r="C1526" i="5"/>
  <c r="B1526" i="5"/>
  <c r="A1526" i="5"/>
  <c r="C1525" i="5"/>
  <c r="B1525" i="5"/>
  <c r="A1525" i="5"/>
  <c r="C1524" i="5"/>
  <c r="B1524" i="5"/>
  <c r="A1524" i="5"/>
  <c r="C1523" i="5"/>
  <c r="B1523" i="5"/>
  <c r="A1523" i="5"/>
  <c r="C1522" i="5"/>
  <c r="B1522" i="5"/>
  <c r="A1522" i="5"/>
  <c r="C1521" i="5"/>
  <c r="B1521" i="5"/>
  <c r="A1521" i="5"/>
  <c r="C1520" i="5"/>
  <c r="B1520" i="5"/>
  <c r="A1520" i="5"/>
  <c r="C1519" i="5"/>
  <c r="B1519" i="5"/>
  <c r="A1519" i="5"/>
  <c r="C1518" i="5"/>
  <c r="B1518" i="5"/>
  <c r="A1518" i="5"/>
  <c r="C1517" i="5"/>
  <c r="B1517" i="5"/>
  <c r="A1517" i="5"/>
  <c r="C1516" i="5"/>
  <c r="B1516" i="5"/>
  <c r="A1516" i="5"/>
  <c r="C1515" i="5"/>
  <c r="B1515" i="5"/>
  <c r="A1515" i="5"/>
  <c r="C1514" i="5"/>
  <c r="B1514" i="5"/>
  <c r="A1514" i="5"/>
  <c r="C1513" i="5"/>
  <c r="B1513" i="5"/>
  <c r="A1513" i="5"/>
  <c r="C1512" i="5"/>
  <c r="B1512" i="5"/>
  <c r="A1512" i="5"/>
  <c r="C1511" i="5"/>
  <c r="B1511" i="5"/>
  <c r="A1511" i="5"/>
  <c r="C1510" i="5"/>
  <c r="B1510" i="5"/>
  <c r="A1510" i="5"/>
  <c r="C1509" i="5"/>
  <c r="B1509" i="5"/>
  <c r="A1509" i="5"/>
  <c r="C1508" i="5"/>
  <c r="B1508" i="5"/>
  <c r="A1508" i="5"/>
  <c r="C1507" i="5"/>
  <c r="B1507" i="5"/>
  <c r="A1507" i="5"/>
  <c r="C1506" i="5"/>
  <c r="B1506" i="5"/>
  <c r="A1506" i="5"/>
  <c r="C1505" i="5"/>
  <c r="B1505" i="5"/>
  <c r="A1505" i="5"/>
  <c r="C1504" i="5"/>
  <c r="B1504" i="5"/>
  <c r="A1504" i="5"/>
  <c r="C1503" i="5"/>
  <c r="B1503" i="5"/>
  <c r="A1503" i="5"/>
  <c r="C1502" i="5"/>
  <c r="B1502" i="5"/>
  <c r="A1502" i="5"/>
  <c r="C1501" i="5"/>
  <c r="B1501" i="5"/>
  <c r="A1501" i="5"/>
  <c r="C1500" i="5"/>
  <c r="B1500" i="5"/>
  <c r="A1500" i="5"/>
  <c r="C1499" i="5"/>
  <c r="B1499" i="5"/>
  <c r="A1499" i="5"/>
  <c r="C1498" i="5"/>
  <c r="B1498" i="5"/>
  <c r="A1498" i="5"/>
  <c r="C1497" i="5"/>
  <c r="B1497" i="5"/>
  <c r="A1497" i="5"/>
  <c r="C1496" i="5"/>
  <c r="B1496" i="5"/>
  <c r="A1496" i="5"/>
  <c r="C1495" i="5"/>
  <c r="B1495" i="5"/>
  <c r="A1495" i="5"/>
  <c r="C1494" i="5"/>
  <c r="B1494" i="5"/>
  <c r="A1494" i="5"/>
  <c r="C1493" i="5"/>
  <c r="B1493" i="5"/>
  <c r="A1493" i="5"/>
  <c r="C1492" i="5"/>
  <c r="B1492" i="5"/>
  <c r="A1492" i="5"/>
  <c r="C1491" i="5"/>
  <c r="B1491" i="5"/>
  <c r="A1491" i="5"/>
  <c r="C1490" i="5"/>
  <c r="B1490" i="5"/>
  <c r="A1490" i="5"/>
  <c r="C1489" i="5"/>
  <c r="B1489" i="5"/>
  <c r="A1489" i="5"/>
  <c r="C1488" i="5"/>
  <c r="B1488" i="5"/>
  <c r="A1488" i="5"/>
  <c r="C1487" i="5"/>
  <c r="B1487" i="5"/>
  <c r="A1487" i="5"/>
  <c r="C1486" i="5"/>
  <c r="B1486" i="5"/>
  <c r="A1486" i="5"/>
  <c r="C1485" i="5"/>
  <c r="B1485" i="5"/>
  <c r="A1485" i="5"/>
  <c r="C1484" i="5"/>
  <c r="B1484" i="5"/>
  <c r="A1484" i="5"/>
  <c r="C1483" i="5"/>
  <c r="B1483" i="5"/>
  <c r="A1483" i="5"/>
  <c r="C1482" i="5"/>
  <c r="B1482" i="5"/>
  <c r="A1482" i="5"/>
  <c r="C1481" i="5"/>
  <c r="B1481" i="5"/>
  <c r="A1481" i="5"/>
  <c r="C1480" i="5"/>
  <c r="B1480" i="5"/>
  <c r="A1480" i="5"/>
  <c r="C1479" i="5"/>
  <c r="B1479" i="5"/>
  <c r="A1479" i="5"/>
  <c r="C1478" i="5"/>
  <c r="B1478" i="5"/>
  <c r="A1478" i="5"/>
  <c r="C1477" i="5"/>
  <c r="B1477" i="5"/>
  <c r="A1477" i="5"/>
  <c r="C1476" i="5"/>
  <c r="B1476" i="5"/>
  <c r="A1476" i="5"/>
  <c r="C1475" i="5"/>
  <c r="B1475" i="5"/>
  <c r="A1475" i="5"/>
  <c r="C1474" i="5"/>
  <c r="B1474" i="5"/>
  <c r="A1474" i="5"/>
  <c r="C1473" i="5"/>
  <c r="B1473" i="5"/>
  <c r="A1473" i="5"/>
  <c r="C1472" i="5"/>
  <c r="B1472" i="5"/>
  <c r="A1472" i="5"/>
  <c r="C1471" i="5"/>
  <c r="B1471" i="5"/>
  <c r="A1471" i="5"/>
  <c r="C1470" i="5"/>
  <c r="B1470" i="5"/>
  <c r="A1470" i="5"/>
  <c r="C1469" i="5"/>
  <c r="B1469" i="5"/>
  <c r="A1469" i="5"/>
  <c r="C1468" i="5"/>
  <c r="B1468" i="5"/>
  <c r="A1468" i="5"/>
  <c r="C1467" i="5"/>
  <c r="B1467" i="5"/>
  <c r="A1467" i="5"/>
  <c r="C1466" i="5"/>
  <c r="B1466" i="5"/>
  <c r="A1466" i="5"/>
  <c r="C1465" i="5"/>
  <c r="B1465" i="5"/>
  <c r="A1465" i="5"/>
  <c r="C1464" i="5"/>
  <c r="B1464" i="5"/>
  <c r="A1464" i="5"/>
  <c r="C1463" i="5"/>
  <c r="B1463" i="5"/>
  <c r="A1463" i="5"/>
  <c r="C1462" i="5"/>
  <c r="B1462" i="5"/>
  <c r="A1462" i="5"/>
  <c r="C1461" i="5"/>
  <c r="B1461" i="5"/>
  <c r="A1461" i="5"/>
  <c r="C1460" i="5"/>
  <c r="B1460" i="5"/>
  <c r="A1460" i="5"/>
  <c r="C1459" i="5"/>
  <c r="B1459" i="5"/>
  <c r="A1459" i="5"/>
  <c r="C1458" i="5"/>
  <c r="B1458" i="5"/>
  <c r="A1458" i="5"/>
  <c r="C1457" i="5"/>
  <c r="B1457" i="5"/>
  <c r="A1457" i="5"/>
  <c r="C1456" i="5"/>
  <c r="B1456" i="5"/>
  <c r="A1456" i="5"/>
  <c r="C1455" i="5"/>
  <c r="B1455" i="5"/>
  <c r="A1455" i="5"/>
  <c r="C1454" i="5"/>
  <c r="B1454" i="5"/>
  <c r="A1454" i="5"/>
  <c r="C1453" i="5"/>
  <c r="B1453" i="5"/>
  <c r="A1453" i="5"/>
  <c r="C1452" i="5"/>
  <c r="B1452" i="5"/>
  <c r="A1452" i="5"/>
  <c r="C1451" i="5"/>
  <c r="B1451" i="5"/>
  <c r="A1451" i="5"/>
  <c r="C1450" i="5"/>
  <c r="B1450" i="5"/>
  <c r="A1450" i="5"/>
  <c r="C1449" i="5"/>
  <c r="B1449" i="5"/>
  <c r="A1449" i="5"/>
  <c r="C1448" i="5"/>
  <c r="B1448" i="5"/>
  <c r="A1448" i="5"/>
  <c r="C1447" i="5"/>
  <c r="B1447" i="5"/>
  <c r="A1447" i="5"/>
  <c r="C1446" i="5"/>
  <c r="B1446" i="5"/>
  <c r="A1446" i="5"/>
  <c r="C1445" i="5"/>
  <c r="B1445" i="5"/>
  <c r="A1445" i="5"/>
  <c r="C1444" i="5"/>
  <c r="B1444" i="5"/>
  <c r="A1444" i="5"/>
  <c r="C1443" i="5"/>
  <c r="B1443" i="5"/>
  <c r="A1443" i="5"/>
  <c r="C1442" i="5"/>
  <c r="B1442" i="5"/>
  <c r="A1442" i="5"/>
  <c r="C1441" i="5"/>
  <c r="B1441" i="5"/>
  <c r="A1441" i="5"/>
  <c r="C1440" i="5"/>
  <c r="B1440" i="5"/>
  <c r="A1440" i="5"/>
  <c r="C1439" i="5"/>
  <c r="B1439" i="5"/>
  <c r="A1439" i="5"/>
  <c r="C1438" i="5"/>
  <c r="B1438" i="5"/>
  <c r="A1438" i="5"/>
  <c r="C1437" i="5"/>
  <c r="B1437" i="5"/>
  <c r="A1437" i="5"/>
  <c r="C1436" i="5"/>
  <c r="B1436" i="5"/>
  <c r="A1436" i="5"/>
  <c r="C1435" i="5"/>
  <c r="B1435" i="5"/>
  <c r="A1435" i="5"/>
  <c r="C1434" i="5"/>
  <c r="B1434" i="5"/>
  <c r="A1434" i="5"/>
  <c r="C1433" i="5"/>
  <c r="B1433" i="5"/>
  <c r="A1433" i="5"/>
  <c r="C1432" i="5"/>
  <c r="B1432" i="5"/>
  <c r="A1432" i="5"/>
  <c r="C1431" i="5"/>
  <c r="B1431" i="5"/>
  <c r="A1431" i="5"/>
  <c r="C1430" i="5"/>
  <c r="B1430" i="5"/>
  <c r="A1430" i="5"/>
  <c r="C1429" i="5"/>
  <c r="B1429" i="5"/>
  <c r="A1429" i="5"/>
  <c r="C1428" i="5"/>
  <c r="B1428" i="5"/>
  <c r="A1428" i="5"/>
  <c r="C1427" i="5"/>
  <c r="B1427" i="5"/>
  <c r="A1427" i="5"/>
  <c r="C1426" i="5"/>
  <c r="B1426" i="5"/>
  <c r="A1426" i="5"/>
  <c r="C1425" i="5"/>
  <c r="B1425" i="5"/>
  <c r="A1425" i="5"/>
  <c r="C1424" i="5"/>
  <c r="B1424" i="5"/>
  <c r="A1424" i="5"/>
  <c r="C1423" i="5"/>
  <c r="B1423" i="5"/>
  <c r="A1423" i="5"/>
  <c r="C1422" i="5"/>
  <c r="B1422" i="5"/>
  <c r="A1422" i="5"/>
  <c r="C1421" i="5"/>
  <c r="B1421" i="5"/>
  <c r="A1421" i="5"/>
  <c r="C1420" i="5"/>
  <c r="B1420" i="5"/>
  <c r="A1420" i="5"/>
  <c r="C1419" i="5"/>
  <c r="B1419" i="5"/>
  <c r="A1419" i="5"/>
  <c r="C1418" i="5"/>
  <c r="B1418" i="5"/>
  <c r="A1418" i="5"/>
  <c r="C1417" i="5"/>
  <c r="B1417" i="5"/>
  <c r="A1417" i="5"/>
  <c r="C1416" i="5"/>
  <c r="B1416" i="5"/>
  <c r="A1416" i="5"/>
  <c r="C1415" i="5"/>
  <c r="B1415" i="5"/>
  <c r="A1415" i="5"/>
  <c r="C1414" i="5"/>
  <c r="B1414" i="5"/>
  <c r="A1414" i="5"/>
  <c r="C1413" i="5"/>
  <c r="B1413" i="5"/>
  <c r="A1413" i="5"/>
  <c r="C1412" i="5"/>
  <c r="B1412" i="5"/>
  <c r="A1412" i="5"/>
  <c r="C1411" i="5"/>
  <c r="B1411" i="5"/>
  <c r="A1411" i="5"/>
  <c r="C1410" i="5"/>
  <c r="B1410" i="5"/>
  <c r="A1410" i="5"/>
  <c r="C1409" i="5"/>
  <c r="B1409" i="5"/>
  <c r="A1409" i="5"/>
  <c r="C1408" i="5"/>
  <c r="B1408" i="5"/>
  <c r="A1408" i="5"/>
  <c r="C1407" i="5"/>
  <c r="B1407" i="5"/>
  <c r="A1407" i="5"/>
  <c r="C1406" i="5"/>
  <c r="B1406" i="5"/>
  <c r="A1406" i="5"/>
  <c r="C1405" i="5"/>
  <c r="B1405" i="5"/>
  <c r="A1405" i="5"/>
  <c r="C1404" i="5"/>
  <c r="B1404" i="5"/>
  <c r="A1404" i="5"/>
  <c r="C1403" i="5"/>
  <c r="B1403" i="5"/>
  <c r="A1403" i="5"/>
  <c r="C1402" i="5"/>
  <c r="B1402" i="5"/>
  <c r="A1402" i="5"/>
  <c r="C1401" i="5"/>
  <c r="B1401" i="5"/>
  <c r="A1401" i="5"/>
  <c r="C1400" i="5"/>
  <c r="B1400" i="5"/>
  <c r="A1400" i="5"/>
  <c r="C1399" i="5"/>
  <c r="B1399" i="5"/>
  <c r="A1399" i="5"/>
  <c r="C1398" i="5"/>
  <c r="B1398" i="5"/>
  <c r="A1398" i="5"/>
  <c r="C1397" i="5"/>
  <c r="B1397" i="5"/>
  <c r="A1397" i="5"/>
  <c r="C1396" i="5"/>
  <c r="B1396" i="5"/>
  <c r="A1396" i="5"/>
  <c r="C1395" i="5"/>
  <c r="B1395" i="5"/>
  <c r="A1395" i="5"/>
  <c r="C1394" i="5"/>
  <c r="B1394" i="5"/>
  <c r="A1394" i="5"/>
  <c r="C1393" i="5"/>
  <c r="B1393" i="5"/>
  <c r="A1393" i="5"/>
  <c r="C1392" i="5"/>
  <c r="B1392" i="5"/>
  <c r="A1392" i="5"/>
  <c r="C1391" i="5"/>
  <c r="B1391" i="5"/>
  <c r="A1391" i="5"/>
  <c r="C1390" i="5"/>
  <c r="B1390" i="5"/>
  <c r="A1390" i="5"/>
  <c r="C1389" i="5"/>
  <c r="B1389" i="5"/>
  <c r="A1389" i="5"/>
  <c r="C1388" i="5"/>
  <c r="B1388" i="5"/>
  <c r="A1388" i="5"/>
  <c r="C1387" i="5"/>
  <c r="B1387" i="5"/>
  <c r="A1387" i="5"/>
  <c r="C1386" i="5"/>
  <c r="B1386" i="5"/>
  <c r="A1386" i="5"/>
  <c r="C1385" i="5"/>
  <c r="B1385" i="5"/>
  <c r="A1385" i="5"/>
  <c r="C1384" i="5"/>
  <c r="B1384" i="5"/>
  <c r="A1384" i="5"/>
  <c r="C1383" i="5"/>
  <c r="B1383" i="5"/>
  <c r="A1383" i="5"/>
  <c r="C1382" i="5"/>
  <c r="B1382" i="5"/>
  <c r="A1382" i="5"/>
  <c r="C1381" i="5"/>
  <c r="B1381" i="5"/>
  <c r="A1381" i="5"/>
  <c r="C1380" i="5"/>
  <c r="B1380" i="5"/>
  <c r="A1380" i="5"/>
  <c r="C1379" i="5"/>
  <c r="B1379" i="5"/>
  <c r="A1379" i="5"/>
  <c r="C1378" i="5"/>
  <c r="B1378" i="5"/>
  <c r="A1378" i="5"/>
  <c r="C1377" i="5"/>
  <c r="B1377" i="5"/>
  <c r="A1377" i="5"/>
  <c r="C1376" i="5"/>
  <c r="B1376" i="5"/>
  <c r="A1376" i="5"/>
  <c r="C1375" i="5"/>
  <c r="B1375" i="5"/>
  <c r="A1375" i="5"/>
  <c r="C1374" i="5"/>
  <c r="B1374" i="5"/>
  <c r="A1374" i="5"/>
  <c r="C1373" i="5"/>
  <c r="B1373" i="5"/>
  <c r="A1373" i="5"/>
  <c r="C1372" i="5"/>
  <c r="B1372" i="5"/>
  <c r="A1372" i="5"/>
  <c r="C1371" i="5"/>
  <c r="B1371" i="5"/>
  <c r="A1371" i="5"/>
  <c r="C1370" i="5"/>
  <c r="B1370" i="5"/>
  <c r="A1370" i="5"/>
  <c r="C1369" i="5"/>
  <c r="B1369" i="5"/>
  <c r="A1369" i="5"/>
  <c r="C1368" i="5"/>
  <c r="B1368" i="5"/>
  <c r="A1368" i="5"/>
  <c r="C1367" i="5"/>
  <c r="B1367" i="5"/>
  <c r="A1367" i="5"/>
  <c r="C1366" i="5"/>
  <c r="B1366" i="5"/>
  <c r="A1366" i="5"/>
  <c r="C1365" i="5"/>
  <c r="B1365" i="5"/>
  <c r="A1365" i="5"/>
  <c r="C1364" i="5"/>
  <c r="B1364" i="5"/>
  <c r="A1364" i="5"/>
  <c r="C1363" i="5"/>
  <c r="B1363" i="5"/>
  <c r="A1363" i="5"/>
  <c r="C1362" i="5"/>
  <c r="B1362" i="5"/>
  <c r="A1362" i="5"/>
  <c r="C1361" i="5"/>
  <c r="B1361" i="5"/>
  <c r="A1361" i="5"/>
  <c r="C1360" i="5"/>
  <c r="B1360" i="5"/>
  <c r="A1360" i="5"/>
  <c r="C1359" i="5"/>
  <c r="B1359" i="5"/>
  <c r="A1359" i="5"/>
  <c r="C1358" i="5"/>
  <c r="B1358" i="5"/>
  <c r="A1358" i="5"/>
  <c r="C1357" i="5"/>
  <c r="B1357" i="5"/>
  <c r="A1357" i="5"/>
  <c r="C1356" i="5"/>
  <c r="B1356" i="5"/>
  <c r="A1356" i="5"/>
  <c r="C1355" i="5"/>
  <c r="B1355" i="5"/>
  <c r="A1355" i="5"/>
  <c r="C1354" i="5"/>
  <c r="B1354" i="5"/>
  <c r="A1354" i="5"/>
  <c r="C1353" i="5"/>
  <c r="B1353" i="5"/>
  <c r="A1353" i="5"/>
  <c r="C1352" i="5"/>
  <c r="B1352" i="5"/>
  <c r="A1352" i="5"/>
  <c r="C1351" i="5"/>
  <c r="B1351" i="5"/>
  <c r="A1351" i="5"/>
  <c r="C1350" i="5"/>
  <c r="B1350" i="5"/>
  <c r="A1350" i="5"/>
  <c r="C1349" i="5"/>
  <c r="B1349" i="5"/>
  <c r="A1349" i="5"/>
  <c r="C1348" i="5"/>
  <c r="B1348" i="5"/>
  <c r="A1348" i="5"/>
  <c r="C1347" i="5"/>
  <c r="B1347" i="5"/>
  <c r="A1347" i="5"/>
  <c r="C1346" i="5"/>
  <c r="B1346" i="5"/>
  <c r="A1346" i="5"/>
  <c r="C1345" i="5"/>
  <c r="B1345" i="5"/>
  <c r="A1345" i="5"/>
  <c r="C1344" i="5"/>
  <c r="B1344" i="5"/>
  <c r="A1344" i="5"/>
  <c r="C1343" i="5"/>
  <c r="B1343" i="5"/>
  <c r="A1343" i="5"/>
  <c r="C1342" i="5"/>
  <c r="B1342" i="5"/>
  <c r="A1342" i="5"/>
  <c r="C1341" i="5"/>
  <c r="B1341" i="5"/>
  <c r="A1341" i="5"/>
  <c r="C1340" i="5"/>
  <c r="B1340" i="5"/>
  <c r="A1340" i="5"/>
  <c r="C1339" i="5"/>
  <c r="B1339" i="5"/>
  <c r="A1339" i="5"/>
  <c r="C1338" i="5"/>
  <c r="B1338" i="5"/>
  <c r="A1338" i="5"/>
  <c r="C1337" i="5"/>
  <c r="B1337" i="5"/>
  <c r="A1337" i="5"/>
  <c r="C1336" i="5"/>
  <c r="B1336" i="5"/>
  <c r="A1336" i="5"/>
  <c r="C1335" i="5"/>
  <c r="B1335" i="5"/>
  <c r="A1335" i="5"/>
  <c r="C1334" i="5"/>
  <c r="B1334" i="5"/>
  <c r="A1334" i="5"/>
  <c r="C1333" i="5"/>
  <c r="B1333" i="5"/>
  <c r="A1333" i="5"/>
  <c r="C1332" i="5"/>
  <c r="B1332" i="5"/>
  <c r="A1332" i="5"/>
  <c r="C1331" i="5"/>
  <c r="B1331" i="5"/>
  <c r="A1331" i="5"/>
  <c r="C1330" i="5"/>
  <c r="B1330" i="5"/>
  <c r="A1330" i="5"/>
  <c r="C1329" i="5"/>
  <c r="B1329" i="5"/>
  <c r="A1329" i="5"/>
  <c r="C1328" i="5"/>
  <c r="B1328" i="5"/>
  <c r="A1328" i="5"/>
  <c r="C1327" i="5"/>
  <c r="B1327" i="5"/>
  <c r="A1327" i="5"/>
  <c r="C1326" i="5"/>
  <c r="B1326" i="5"/>
  <c r="A1326" i="5"/>
  <c r="C1325" i="5"/>
  <c r="B1325" i="5"/>
  <c r="A1325" i="5"/>
  <c r="C1324" i="5"/>
  <c r="B1324" i="5"/>
  <c r="A1324" i="5"/>
  <c r="C1323" i="5"/>
  <c r="B1323" i="5"/>
  <c r="A1323" i="5"/>
  <c r="C1322" i="5"/>
  <c r="B1322" i="5"/>
  <c r="A1322" i="5"/>
  <c r="C1321" i="5"/>
  <c r="B1321" i="5"/>
  <c r="A1321" i="5"/>
  <c r="C1320" i="5"/>
  <c r="B1320" i="5"/>
  <c r="A1320" i="5"/>
  <c r="C1319" i="5"/>
  <c r="B1319" i="5"/>
  <c r="A1319" i="5"/>
  <c r="C1318" i="5"/>
  <c r="B1318" i="5"/>
  <c r="A1318" i="5"/>
  <c r="C1317" i="5"/>
  <c r="B1317" i="5"/>
  <c r="A1317" i="5"/>
  <c r="C1316" i="5"/>
  <c r="B1316" i="5"/>
  <c r="A1316" i="5"/>
  <c r="C1315" i="5"/>
  <c r="B1315" i="5"/>
  <c r="A1315" i="5"/>
  <c r="C1314" i="5"/>
  <c r="B1314" i="5"/>
  <c r="A1314" i="5"/>
  <c r="C1313" i="5"/>
  <c r="B1313" i="5"/>
  <c r="A1313" i="5"/>
  <c r="C1312" i="5"/>
  <c r="B1312" i="5"/>
  <c r="A1312" i="5"/>
  <c r="C1311" i="5"/>
  <c r="B1311" i="5"/>
  <c r="A1311" i="5"/>
  <c r="C1310" i="5"/>
  <c r="B1310" i="5"/>
  <c r="A1310" i="5"/>
  <c r="C1309" i="5"/>
  <c r="B1309" i="5"/>
  <c r="A1309" i="5"/>
  <c r="C1308" i="5"/>
  <c r="B1308" i="5"/>
  <c r="A1308" i="5"/>
  <c r="C1307" i="5"/>
  <c r="B1307" i="5"/>
  <c r="A1307" i="5"/>
  <c r="C1306" i="5"/>
  <c r="B1306" i="5"/>
  <c r="A1306" i="5"/>
  <c r="C1305" i="5"/>
  <c r="B1305" i="5"/>
  <c r="A1305" i="5"/>
  <c r="C1304" i="5"/>
  <c r="B1304" i="5"/>
  <c r="A1304" i="5"/>
  <c r="C1303" i="5"/>
  <c r="B1303" i="5"/>
  <c r="A1303" i="5"/>
  <c r="C1302" i="5"/>
  <c r="B1302" i="5"/>
  <c r="A1302" i="5"/>
  <c r="C1301" i="5"/>
  <c r="B1301" i="5"/>
  <c r="A1301" i="5"/>
  <c r="C1300" i="5"/>
  <c r="B1300" i="5"/>
  <c r="A1300" i="5"/>
  <c r="C1299" i="5"/>
  <c r="B1299" i="5"/>
  <c r="A1299" i="5"/>
  <c r="C1298" i="5"/>
  <c r="B1298" i="5"/>
  <c r="A1298" i="5"/>
  <c r="C1297" i="5"/>
  <c r="B1297" i="5"/>
  <c r="A1297" i="5"/>
  <c r="C1296" i="5"/>
  <c r="B1296" i="5"/>
  <c r="A1296" i="5"/>
  <c r="C1295" i="5"/>
  <c r="B1295" i="5"/>
  <c r="A1295" i="5"/>
  <c r="C1294" i="5"/>
  <c r="B1294" i="5"/>
  <c r="A1294" i="5"/>
  <c r="C1293" i="5"/>
  <c r="B1293" i="5"/>
  <c r="A1293" i="5"/>
  <c r="C1292" i="5"/>
  <c r="B1292" i="5"/>
  <c r="A1292" i="5"/>
  <c r="C1291" i="5"/>
  <c r="B1291" i="5"/>
  <c r="A1291" i="5"/>
  <c r="C1290" i="5"/>
  <c r="B1290" i="5"/>
  <c r="A1290" i="5"/>
  <c r="C1289" i="5"/>
  <c r="B1289" i="5"/>
  <c r="A1289" i="5"/>
  <c r="C1288" i="5"/>
  <c r="B1288" i="5"/>
  <c r="A1288" i="5"/>
  <c r="C1287" i="5"/>
  <c r="B1287" i="5"/>
  <c r="A1287" i="5"/>
  <c r="C1286" i="5"/>
  <c r="B1286" i="5"/>
  <c r="A1286" i="5"/>
  <c r="C1285" i="5"/>
  <c r="B1285" i="5"/>
  <c r="A1285" i="5"/>
  <c r="C1284" i="5"/>
  <c r="B1284" i="5"/>
  <c r="A1284" i="5"/>
  <c r="C1283" i="5"/>
  <c r="B1283" i="5"/>
  <c r="A1283" i="5"/>
  <c r="C1282" i="5"/>
  <c r="B1282" i="5"/>
  <c r="A1282" i="5"/>
  <c r="C1281" i="5"/>
  <c r="B1281" i="5"/>
  <c r="A1281" i="5"/>
  <c r="C1280" i="5"/>
  <c r="B1280" i="5"/>
  <c r="A1280" i="5"/>
  <c r="C1279" i="5"/>
  <c r="B1279" i="5"/>
  <c r="A1279" i="5"/>
  <c r="C1278" i="5"/>
  <c r="B1278" i="5"/>
  <c r="A1278" i="5"/>
  <c r="C1277" i="5"/>
  <c r="B1277" i="5"/>
  <c r="A1277" i="5"/>
  <c r="C1276" i="5"/>
  <c r="B1276" i="5"/>
  <c r="A1276" i="5"/>
  <c r="C1275" i="5"/>
  <c r="B1275" i="5"/>
  <c r="A1275" i="5"/>
  <c r="C1274" i="5"/>
  <c r="B1274" i="5"/>
  <c r="A1274" i="5"/>
  <c r="C1273" i="5"/>
  <c r="B1273" i="5"/>
  <c r="A1273" i="5"/>
  <c r="C1272" i="5"/>
  <c r="B1272" i="5"/>
  <c r="A1272" i="5"/>
  <c r="C1271" i="5"/>
  <c r="B1271" i="5"/>
  <c r="A1271" i="5"/>
  <c r="C1270" i="5"/>
  <c r="B1270" i="5"/>
  <c r="A1270" i="5"/>
  <c r="C1269" i="5"/>
  <c r="B1269" i="5"/>
  <c r="A1269" i="5"/>
  <c r="C1268" i="5"/>
  <c r="B1268" i="5"/>
  <c r="A1268" i="5"/>
  <c r="C1267" i="5"/>
  <c r="B1267" i="5"/>
  <c r="A1267" i="5"/>
  <c r="C1266" i="5"/>
  <c r="B1266" i="5"/>
  <c r="A1266" i="5"/>
  <c r="C1265" i="5"/>
  <c r="B1265" i="5"/>
  <c r="A1265" i="5"/>
  <c r="C1264" i="5"/>
  <c r="B1264" i="5"/>
  <c r="A1264" i="5"/>
  <c r="C1263" i="5"/>
  <c r="B1263" i="5"/>
  <c r="A1263" i="5"/>
  <c r="C1262" i="5"/>
  <c r="B1262" i="5"/>
  <c r="A1262" i="5"/>
  <c r="C1261" i="5"/>
  <c r="B1261" i="5"/>
  <c r="A1261" i="5"/>
  <c r="C1260" i="5"/>
  <c r="B1260" i="5"/>
  <c r="A1260" i="5"/>
  <c r="C1259" i="5"/>
  <c r="B1259" i="5"/>
  <c r="A1259" i="5"/>
  <c r="C1258" i="5"/>
  <c r="B1258" i="5"/>
  <c r="A1258" i="5"/>
  <c r="C1257" i="5"/>
  <c r="B1257" i="5"/>
  <c r="A1257" i="5"/>
  <c r="C1256" i="5"/>
  <c r="B1256" i="5"/>
  <c r="A1256" i="5"/>
  <c r="C1255" i="5"/>
  <c r="B1255" i="5"/>
  <c r="A1255" i="5"/>
  <c r="C1254" i="5"/>
  <c r="B1254" i="5"/>
  <c r="A1254" i="5"/>
  <c r="C1253" i="5"/>
  <c r="B1253" i="5"/>
  <c r="A1253" i="5"/>
  <c r="C1252" i="5"/>
  <c r="B1252" i="5"/>
  <c r="A1252" i="5"/>
  <c r="C1251" i="5"/>
  <c r="B1251" i="5"/>
  <c r="A1251" i="5"/>
  <c r="C1250" i="5"/>
  <c r="B1250" i="5"/>
  <c r="A1250" i="5"/>
  <c r="C1249" i="5"/>
  <c r="B1249" i="5"/>
  <c r="A1249" i="5"/>
  <c r="C1248" i="5"/>
  <c r="B1248" i="5"/>
  <c r="A1248" i="5"/>
  <c r="C1247" i="5"/>
  <c r="B1247" i="5"/>
  <c r="A1247" i="5"/>
  <c r="C1246" i="5"/>
  <c r="B1246" i="5"/>
  <c r="A1246" i="5"/>
  <c r="C1245" i="5"/>
  <c r="B1245" i="5"/>
  <c r="A1245" i="5"/>
  <c r="C1244" i="5"/>
  <c r="B1244" i="5"/>
  <c r="A1244" i="5"/>
  <c r="C1243" i="5"/>
  <c r="B1243" i="5"/>
  <c r="A1243" i="5"/>
  <c r="C1242" i="5"/>
  <c r="B1242" i="5"/>
  <c r="A1242" i="5"/>
  <c r="C1241" i="5"/>
  <c r="B1241" i="5"/>
  <c r="A1241" i="5"/>
  <c r="C1240" i="5"/>
  <c r="B1240" i="5"/>
  <c r="A1240" i="5"/>
  <c r="C1239" i="5"/>
  <c r="B1239" i="5"/>
  <c r="A1239" i="5"/>
  <c r="C1238" i="5"/>
  <c r="B1238" i="5"/>
  <c r="A1238" i="5"/>
  <c r="C1237" i="5"/>
  <c r="B1237" i="5"/>
  <c r="A1237" i="5"/>
  <c r="C1236" i="5"/>
  <c r="B1236" i="5"/>
  <c r="A1236" i="5"/>
  <c r="C1235" i="5"/>
  <c r="B1235" i="5"/>
  <c r="A1235" i="5"/>
  <c r="C1234" i="5"/>
  <c r="B1234" i="5"/>
  <c r="A1234" i="5"/>
  <c r="C1233" i="5"/>
  <c r="B1233" i="5"/>
  <c r="A1233" i="5"/>
  <c r="C1232" i="5"/>
  <c r="B1232" i="5"/>
  <c r="A1232" i="5"/>
  <c r="C1231" i="5"/>
  <c r="B1231" i="5"/>
  <c r="A1231" i="5"/>
  <c r="C1230" i="5"/>
  <c r="B1230" i="5"/>
  <c r="A1230" i="5"/>
  <c r="C1229" i="5"/>
  <c r="B1229" i="5"/>
  <c r="A1229" i="5"/>
  <c r="C1228" i="5"/>
  <c r="B1228" i="5"/>
  <c r="A1228" i="5"/>
  <c r="C1227" i="5"/>
  <c r="B1227" i="5"/>
  <c r="A1227" i="5"/>
  <c r="C1226" i="5"/>
  <c r="B1226" i="5"/>
  <c r="A1226" i="5"/>
  <c r="C1225" i="5"/>
  <c r="B1225" i="5"/>
  <c r="A1225" i="5"/>
  <c r="C1224" i="5"/>
  <c r="B1224" i="5"/>
  <c r="A1224" i="5"/>
  <c r="C1223" i="5"/>
  <c r="B1223" i="5"/>
  <c r="A1223" i="5"/>
  <c r="C1222" i="5"/>
  <c r="B1222" i="5"/>
  <c r="A1222" i="5"/>
  <c r="C1221" i="5"/>
  <c r="B1221" i="5"/>
  <c r="A1221" i="5"/>
  <c r="C1220" i="5"/>
  <c r="B1220" i="5"/>
  <c r="A1220" i="5"/>
  <c r="C1219" i="5"/>
  <c r="B1219" i="5"/>
  <c r="A1219" i="5"/>
  <c r="C1218" i="5"/>
  <c r="B1218" i="5"/>
  <c r="A1218" i="5"/>
  <c r="C1217" i="5"/>
  <c r="B1217" i="5"/>
  <c r="A1217" i="5"/>
  <c r="C1216" i="5"/>
  <c r="B1216" i="5"/>
  <c r="A1216" i="5"/>
  <c r="C1215" i="5"/>
  <c r="B1215" i="5"/>
  <c r="A1215" i="5"/>
  <c r="C1214" i="5"/>
  <c r="B1214" i="5"/>
  <c r="A1214" i="5"/>
  <c r="C1213" i="5"/>
  <c r="B1213" i="5"/>
  <c r="A1213" i="5"/>
  <c r="C1212" i="5"/>
  <c r="B1212" i="5"/>
  <c r="A1212" i="5"/>
  <c r="C1211" i="5"/>
  <c r="B1211" i="5"/>
  <c r="A1211" i="5"/>
  <c r="C1210" i="5"/>
  <c r="B1210" i="5"/>
  <c r="A1210" i="5"/>
  <c r="C1209" i="5"/>
  <c r="B1209" i="5"/>
  <c r="A1209" i="5"/>
  <c r="C1208" i="5"/>
  <c r="B1208" i="5"/>
  <c r="A1208" i="5"/>
  <c r="C1207" i="5"/>
  <c r="B1207" i="5"/>
  <c r="A1207" i="5"/>
  <c r="C1206" i="5"/>
  <c r="B1206" i="5"/>
  <c r="A1206" i="5"/>
  <c r="C1205" i="5"/>
  <c r="B1205" i="5"/>
  <c r="A1205" i="5"/>
  <c r="C1204" i="5"/>
  <c r="B1204" i="5"/>
  <c r="A1204" i="5"/>
  <c r="C1203" i="5"/>
  <c r="B1203" i="5"/>
  <c r="A1203" i="5"/>
  <c r="C1202" i="5"/>
  <c r="B1202" i="5"/>
  <c r="A1202" i="5"/>
  <c r="C1201" i="5"/>
  <c r="B1201" i="5"/>
  <c r="A1201" i="5"/>
  <c r="C1200" i="5"/>
  <c r="B1200" i="5"/>
  <c r="A1200" i="5"/>
  <c r="C1199" i="5"/>
  <c r="B1199" i="5"/>
  <c r="A1199" i="5"/>
  <c r="C1198" i="5"/>
  <c r="B1198" i="5"/>
  <c r="A1198" i="5"/>
  <c r="C1197" i="5"/>
  <c r="B1197" i="5"/>
  <c r="A1197" i="5"/>
  <c r="C1196" i="5"/>
  <c r="B1196" i="5"/>
  <c r="A1196" i="5"/>
  <c r="C1195" i="5"/>
  <c r="B1195" i="5"/>
  <c r="A1195" i="5"/>
  <c r="C1194" i="5"/>
  <c r="B1194" i="5"/>
  <c r="A1194" i="5"/>
  <c r="C1193" i="5"/>
  <c r="B1193" i="5"/>
  <c r="A1193" i="5"/>
  <c r="C1192" i="5"/>
  <c r="B1192" i="5"/>
  <c r="A1192" i="5"/>
  <c r="C1191" i="5"/>
  <c r="B1191" i="5"/>
  <c r="A1191" i="5"/>
  <c r="C1190" i="5"/>
  <c r="B1190" i="5"/>
  <c r="A1190" i="5"/>
  <c r="C1189" i="5"/>
  <c r="B1189" i="5"/>
  <c r="A1189" i="5"/>
  <c r="C1188" i="5"/>
  <c r="B1188" i="5"/>
  <c r="A1188" i="5"/>
  <c r="C1187" i="5"/>
  <c r="B1187" i="5"/>
  <c r="A1187" i="5"/>
  <c r="C1186" i="5"/>
  <c r="B1186" i="5"/>
  <c r="A1186" i="5"/>
  <c r="C1185" i="5"/>
  <c r="B1185" i="5"/>
  <c r="A1185" i="5"/>
  <c r="C1184" i="5"/>
  <c r="B1184" i="5"/>
  <c r="A1184" i="5"/>
  <c r="C1183" i="5"/>
  <c r="B1183" i="5"/>
  <c r="A1183" i="5"/>
  <c r="C1182" i="5"/>
  <c r="B1182" i="5"/>
  <c r="A1182" i="5"/>
  <c r="C1181" i="5"/>
  <c r="B1181" i="5"/>
  <c r="A1181" i="5"/>
  <c r="C1180" i="5"/>
  <c r="B1180" i="5"/>
  <c r="A1180" i="5"/>
  <c r="C1179" i="5"/>
  <c r="B1179" i="5"/>
  <c r="A1179" i="5"/>
  <c r="C1178" i="5"/>
  <c r="B1178" i="5"/>
  <c r="A1178" i="5"/>
  <c r="C1177" i="5"/>
  <c r="B1177" i="5"/>
  <c r="A1177" i="5"/>
  <c r="C1176" i="5"/>
  <c r="B1176" i="5"/>
  <c r="A1176" i="5"/>
  <c r="C1175" i="5"/>
  <c r="B1175" i="5"/>
  <c r="A1175" i="5"/>
  <c r="C1174" i="5"/>
  <c r="B1174" i="5"/>
  <c r="A1174" i="5"/>
  <c r="C1173" i="5"/>
  <c r="B1173" i="5"/>
  <c r="A1173" i="5"/>
  <c r="C1172" i="5"/>
  <c r="B1172" i="5"/>
  <c r="A1172" i="5"/>
  <c r="C1171" i="5"/>
  <c r="B1171" i="5"/>
  <c r="A1171" i="5"/>
  <c r="C1170" i="5"/>
  <c r="B1170" i="5"/>
  <c r="A1170" i="5"/>
  <c r="C1169" i="5"/>
  <c r="B1169" i="5"/>
  <c r="A1169" i="5"/>
  <c r="C1168" i="5"/>
  <c r="B1168" i="5"/>
  <c r="A1168" i="5"/>
  <c r="C1167" i="5"/>
  <c r="B1167" i="5"/>
  <c r="A1167" i="5"/>
  <c r="C1166" i="5"/>
  <c r="B1166" i="5"/>
  <c r="A1166" i="5"/>
  <c r="C1165" i="5"/>
  <c r="B1165" i="5"/>
  <c r="A1165" i="5"/>
  <c r="C1164" i="5"/>
  <c r="B1164" i="5"/>
  <c r="A1164" i="5"/>
  <c r="C1163" i="5"/>
  <c r="B1163" i="5"/>
  <c r="A1163" i="5"/>
  <c r="C1162" i="5"/>
  <c r="B1162" i="5"/>
  <c r="A1162" i="5"/>
  <c r="C1161" i="5"/>
  <c r="B1161" i="5"/>
  <c r="A1161" i="5"/>
  <c r="C1160" i="5"/>
  <c r="B1160" i="5"/>
  <c r="A1160" i="5"/>
  <c r="C1159" i="5"/>
  <c r="B1159" i="5"/>
  <c r="A1159" i="5"/>
  <c r="C1158" i="5"/>
  <c r="B1158" i="5"/>
  <c r="A1158" i="5"/>
  <c r="C1157" i="5"/>
  <c r="B1157" i="5"/>
  <c r="A1157" i="5"/>
  <c r="C1156" i="5"/>
  <c r="B1156" i="5"/>
  <c r="A1156" i="5"/>
  <c r="C1155" i="5"/>
  <c r="B1155" i="5"/>
  <c r="A1155" i="5"/>
  <c r="C1154" i="5"/>
  <c r="B1154" i="5"/>
  <c r="A1154" i="5"/>
  <c r="C1153" i="5"/>
  <c r="B1153" i="5"/>
  <c r="A1153" i="5"/>
  <c r="C1152" i="5"/>
  <c r="B1152" i="5"/>
  <c r="A1152" i="5"/>
  <c r="C1151" i="5"/>
  <c r="B1151" i="5"/>
  <c r="A1151" i="5"/>
  <c r="C1150" i="5"/>
  <c r="B1150" i="5"/>
  <c r="A1150" i="5"/>
  <c r="C1149" i="5"/>
  <c r="B1149" i="5"/>
  <c r="A1149" i="5"/>
  <c r="C1148" i="5"/>
  <c r="B1148" i="5"/>
  <c r="A1148" i="5"/>
  <c r="C1147" i="5"/>
  <c r="B1147" i="5"/>
  <c r="A1147" i="5"/>
  <c r="C1146" i="5"/>
  <c r="B1146" i="5"/>
  <c r="A1146" i="5"/>
  <c r="C1145" i="5"/>
  <c r="B1145" i="5"/>
  <c r="A1145" i="5"/>
  <c r="C1144" i="5"/>
  <c r="B1144" i="5"/>
  <c r="A1144" i="5"/>
  <c r="C1143" i="5"/>
  <c r="B1143" i="5"/>
  <c r="A1143" i="5"/>
  <c r="C1142" i="5"/>
  <c r="B1142" i="5"/>
  <c r="A1142" i="5"/>
  <c r="C1141" i="5"/>
  <c r="B1141" i="5"/>
  <c r="A1141" i="5"/>
  <c r="C1140" i="5"/>
  <c r="B1140" i="5"/>
  <c r="A1140" i="5"/>
  <c r="C1139" i="5"/>
  <c r="B1139" i="5"/>
  <c r="A1139" i="5"/>
  <c r="C1138" i="5"/>
  <c r="B1138" i="5"/>
  <c r="A1138" i="5"/>
  <c r="C1137" i="5"/>
  <c r="B1137" i="5"/>
  <c r="A1137" i="5"/>
  <c r="C1136" i="5"/>
  <c r="B1136" i="5"/>
  <c r="A1136" i="5"/>
  <c r="C1135" i="5"/>
  <c r="B1135" i="5"/>
  <c r="A1135" i="5"/>
  <c r="C1134" i="5"/>
  <c r="B1134" i="5"/>
  <c r="A1134" i="5"/>
  <c r="C1133" i="5"/>
  <c r="B1133" i="5"/>
  <c r="A1133" i="5"/>
  <c r="C1132" i="5"/>
  <c r="B1132" i="5"/>
  <c r="A1132" i="5"/>
  <c r="C1131" i="5"/>
  <c r="B1131" i="5"/>
  <c r="A1131" i="5"/>
  <c r="C1130" i="5"/>
  <c r="B1130" i="5"/>
  <c r="A1130" i="5"/>
  <c r="C1129" i="5"/>
  <c r="B1129" i="5"/>
  <c r="A1129" i="5"/>
  <c r="C1128" i="5"/>
  <c r="B1128" i="5"/>
  <c r="A1128" i="5"/>
  <c r="C1127" i="5"/>
  <c r="B1127" i="5"/>
  <c r="A1127" i="5"/>
  <c r="C1126" i="5"/>
  <c r="B1126" i="5"/>
  <c r="A1126" i="5"/>
  <c r="C1125" i="5"/>
  <c r="B1125" i="5"/>
  <c r="A1125" i="5"/>
  <c r="C1124" i="5"/>
  <c r="B1124" i="5"/>
  <c r="A1124" i="5"/>
  <c r="C1123" i="5"/>
  <c r="B1123" i="5"/>
  <c r="A1123" i="5"/>
  <c r="C1122" i="5"/>
  <c r="B1122" i="5"/>
  <c r="A1122" i="5"/>
  <c r="C1121" i="5"/>
  <c r="B1121" i="5"/>
  <c r="A1121" i="5"/>
  <c r="C1120" i="5"/>
  <c r="B1120" i="5"/>
  <c r="A1120" i="5"/>
  <c r="C1119" i="5"/>
  <c r="B1119" i="5"/>
  <c r="A1119" i="5"/>
  <c r="C1118" i="5"/>
  <c r="B1118" i="5"/>
  <c r="A1118" i="5"/>
  <c r="C1117" i="5"/>
  <c r="B1117" i="5"/>
  <c r="A1117" i="5"/>
  <c r="C1116" i="5"/>
  <c r="B1116" i="5"/>
  <c r="A1116" i="5"/>
  <c r="C1115" i="5"/>
  <c r="B1115" i="5"/>
  <c r="A1115" i="5"/>
  <c r="C1114" i="5"/>
  <c r="B1114" i="5"/>
  <c r="A1114" i="5"/>
  <c r="C1113" i="5"/>
  <c r="B1113" i="5"/>
  <c r="A1113" i="5"/>
  <c r="C1112" i="5"/>
  <c r="B1112" i="5"/>
  <c r="A1112" i="5"/>
  <c r="C1111" i="5"/>
  <c r="B1111" i="5"/>
  <c r="A1111" i="5"/>
  <c r="C1110" i="5"/>
  <c r="B1110" i="5"/>
  <c r="A1110" i="5"/>
  <c r="C1109" i="5"/>
  <c r="B1109" i="5"/>
  <c r="A1109" i="5"/>
  <c r="C1108" i="5"/>
  <c r="B1108" i="5"/>
  <c r="A1108" i="5"/>
  <c r="C1107" i="5"/>
  <c r="B1107" i="5"/>
  <c r="A1107" i="5"/>
  <c r="C1106" i="5"/>
  <c r="B1106" i="5"/>
  <c r="A1106" i="5"/>
  <c r="C1105" i="5"/>
  <c r="B1105" i="5"/>
  <c r="A1105" i="5"/>
  <c r="C1104" i="5"/>
  <c r="B1104" i="5"/>
  <c r="A1104" i="5"/>
  <c r="C1103" i="5"/>
  <c r="B1103" i="5"/>
  <c r="A1103" i="5"/>
  <c r="C1102" i="5"/>
  <c r="B1102" i="5"/>
  <c r="A1102" i="5"/>
  <c r="C1101" i="5"/>
  <c r="B1101" i="5"/>
  <c r="A1101" i="5"/>
  <c r="C1100" i="5"/>
  <c r="B1100" i="5"/>
  <c r="A1100" i="5"/>
  <c r="C1099" i="5"/>
  <c r="B1099" i="5"/>
  <c r="A1099" i="5"/>
  <c r="C1098" i="5"/>
  <c r="B1098" i="5"/>
  <c r="A1098" i="5"/>
  <c r="C1097" i="5"/>
  <c r="B1097" i="5"/>
  <c r="A1097" i="5"/>
  <c r="C1096" i="5"/>
  <c r="B1096" i="5"/>
  <c r="A1096" i="5"/>
  <c r="C1095" i="5"/>
  <c r="B1095" i="5"/>
  <c r="A1095" i="5"/>
  <c r="C1094" i="5"/>
  <c r="B1094" i="5"/>
  <c r="A1094" i="5"/>
  <c r="C1093" i="5"/>
  <c r="B1093" i="5"/>
  <c r="A1093" i="5"/>
  <c r="C1092" i="5"/>
  <c r="B1092" i="5"/>
  <c r="A1092" i="5"/>
  <c r="C1091" i="5"/>
  <c r="B1091" i="5"/>
  <c r="A1091" i="5"/>
  <c r="C1090" i="5"/>
  <c r="B1090" i="5"/>
  <c r="A1090" i="5"/>
  <c r="C1089" i="5"/>
  <c r="B1089" i="5"/>
  <c r="A1089" i="5"/>
  <c r="C1088" i="5"/>
  <c r="B1088" i="5"/>
  <c r="A1088" i="5"/>
  <c r="C1087" i="5"/>
  <c r="B1087" i="5"/>
  <c r="A1087" i="5"/>
  <c r="C1086" i="5"/>
  <c r="B1086" i="5"/>
  <c r="A1086" i="5"/>
  <c r="C1085" i="5"/>
  <c r="B1085" i="5"/>
  <c r="A1085" i="5"/>
  <c r="C1084" i="5"/>
  <c r="B1084" i="5"/>
  <c r="A1084" i="5"/>
  <c r="C1083" i="5"/>
  <c r="B1083" i="5"/>
  <c r="A1083" i="5"/>
  <c r="C1082" i="5"/>
  <c r="B1082" i="5"/>
  <c r="A1082" i="5"/>
  <c r="C1081" i="5"/>
  <c r="B1081" i="5"/>
  <c r="A1081" i="5"/>
  <c r="C1080" i="5"/>
  <c r="B1080" i="5"/>
  <c r="A1080" i="5"/>
  <c r="C1079" i="5"/>
  <c r="B1079" i="5"/>
  <c r="A1079" i="5"/>
  <c r="C1078" i="5"/>
  <c r="B1078" i="5"/>
  <c r="A1078" i="5"/>
  <c r="C1077" i="5"/>
  <c r="B1077" i="5"/>
  <c r="A1077" i="5"/>
  <c r="C1076" i="5"/>
  <c r="B1076" i="5"/>
  <c r="A1076" i="5"/>
  <c r="C1075" i="5"/>
  <c r="B1075" i="5"/>
  <c r="A1075" i="5"/>
  <c r="C1074" i="5"/>
  <c r="B1074" i="5"/>
  <c r="A1074" i="5"/>
  <c r="C1073" i="5"/>
  <c r="B1073" i="5"/>
  <c r="A1073" i="5"/>
  <c r="C1072" i="5"/>
  <c r="B1072" i="5"/>
  <c r="A1072" i="5"/>
  <c r="C1071" i="5"/>
  <c r="B1071" i="5"/>
  <c r="A1071" i="5"/>
  <c r="C1070" i="5"/>
  <c r="B1070" i="5"/>
  <c r="A1070" i="5"/>
  <c r="C1069" i="5"/>
  <c r="B1069" i="5"/>
  <c r="A1069" i="5"/>
  <c r="C1068" i="5"/>
  <c r="B1068" i="5"/>
  <c r="A1068" i="5"/>
  <c r="C1067" i="5"/>
  <c r="B1067" i="5"/>
  <c r="A1067" i="5"/>
  <c r="C1066" i="5"/>
  <c r="B1066" i="5"/>
  <c r="A1066" i="5"/>
  <c r="C1065" i="5"/>
  <c r="B1065" i="5"/>
  <c r="A1065" i="5"/>
  <c r="C1064" i="5"/>
  <c r="B1064" i="5"/>
  <c r="A1064" i="5"/>
  <c r="C1063" i="5"/>
  <c r="B1063" i="5"/>
  <c r="A1063" i="5"/>
  <c r="C1062" i="5"/>
  <c r="B1062" i="5"/>
  <c r="A1062" i="5"/>
  <c r="C1061" i="5"/>
  <c r="B1061" i="5"/>
  <c r="A1061" i="5"/>
  <c r="C1060" i="5"/>
  <c r="B1060" i="5"/>
  <c r="A1060" i="5"/>
  <c r="C1059" i="5"/>
  <c r="B1059" i="5"/>
  <c r="A1059" i="5"/>
  <c r="C1058" i="5"/>
  <c r="B1058" i="5"/>
  <c r="A1058" i="5"/>
  <c r="C1057" i="5"/>
  <c r="B1057" i="5"/>
  <c r="A1057" i="5"/>
  <c r="C1056" i="5"/>
  <c r="B1056" i="5"/>
  <c r="A1056" i="5"/>
  <c r="C1055" i="5"/>
  <c r="B1055" i="5"/>
  <c r="A1055" i="5"/>
  <c r="C1054" i="5"/>
  <c r="B1054" i="5"/>
  <c r="A1054" i="5"/>
  <c r="C1053" i="5"/>
  <c r="B1053" i="5"/>
  <c r="A1053" i="5"/>
  <c r="C1052" i="5"/>
  <c r="B1052" i="5"/>
  <c r="A1052" i="5"/>
  <c r="C1051" i="5"/>
  <c r="B1051" i="5"/>
  <c r="A1051" i="5"/>
  <c r="C1050" i="5"/>
  <c r="B1050" i="5"/>
  <c r="A1050" i="5"/>
  <c r="C1049" i="5"/>
  <c r="B1049" i="5"/>
  <c r="A1049" i="5"/>
  <c r="C1048" i="5"/>
  <c r="B1048" i="5"/>
  <c r="A1048" i="5"/>
  <c r="C1047" i="5"/>
  <c r="B1047" i="5"/>
  <c r="A1047" i="5"/>
  <c r="C1046" i="5"/>
  <c r="B1046" i="5"/>
  <c r="A1046" i="5"/>
  <c r="C1045" i="5"/>
  <c r="B1045" i="5"/>
  <c r="A1045" i="5"/>
  <c r="C1044" i="5"/>
  <c r="B1044" i="5"/>
  <c r="A1044" i="5"/>
  <c r="C1043" i="5"/>
  <c r="B1043" i="5"/>
  <c r="A1043" i="5"/>
  <c r="C1042" i="5"/>
  <c r="B1042" i="5"/>
  <c r="A1042" i="5"/>
  <c r="C1041" i="5"/>
  <c r="B1041" i="5"/>
  <c r="A1041" i="5"/>
  <c r="C1040" i="5"/>
  <c r="B1040" i="5"/>
  <c r="A1040" i="5"/>
  <c r="C1039" i="5"/>
  <c r="B1039" i="5"/>
  <c r="A1039" i="5"/>
  <c r="C1038" i="5"/>
  <c r="B1038" i="5"/>
  <c r="A1038" i="5"/>
  <c r="C1037" i="5"/>
  <c r="B1037" i="5"/>
  <c r="A1037" i="5"/>
  <c r="C1036" i="5"/>
  <c r="B1036" i="5"/>
  <c r="A1036" i="5"/>
  <c r="C1035" i="5"/>
  <c r="B1035" i="5"/>
  <c r="A1035" i="5"/>
  <c r="C1034" i="5"/>
  <c r="B1034" i="5"/>
  <c r="A1034" i="5"/>
  <c r="C1033" i="5"/>
  <c r="B1033" i="5"/>
  <c r="A1033" i="5"/>
  <c r="C1032" i="5"/>
  <c r="B1032" i="5"/>
  <c r="A1032" i="5"/>
  <c r="C1031" i="5"/>
  <c r="B1031" i="5"/>
  <c r="A1031" i="5"/>
  <c r="C1030" i="5"/>
  <c r="B1030" i="5"/>
  <c r="A1030" i="5"/>
  <c r="C1029" i="5"/>
  <c r="B1029" i="5"/>
  <c r="A1029" i="5"/>
  <c r="C1028" i="5"/>
  <c r="B1028" i="5"/>
  <c r="A1028" i="5"/>
  <c r="C1027" i="5"/>
  <c r="B1027" i="5"/>
  <c r="A1027" i="5"/>
  <c r="C1026" i="5"/>
  <c r="B1026" i="5"/>
  <c r="A1026" i="5"/>
  <c r="C1025" i="5"/>
  <c r="B1025" i="5"/>
  <c r="A1025" i="5"/>
  <c r="C1024" i="5"/>
  <c r="B1024" i="5"/>
  <c r="A1024" i="5"/>
  <c r="C1023" i="5"/>
  <c r="B1023" i="5"/>
  <c r="A1023" i="5"/>
  <c r="C1022" i="5"/>
  <c r="B1022" i="5"/>
  <c r="A1022" i="5"/>
  <c r="C1021" i="5"/>
  <c r="B1021" i="5"/>
  <c r="A1021" i="5"/>
  <c r="C1020" i="5"/>
  <c r="B1020" i="5"/>
  <c r="A1020" i="5"/>
  <c r="C1019" i="5"/>
  <c r="B1019" i="5"/>
  <c r="A1019" i="5"/>
  <c r="C1018" i="5"/>
  <c r="B1018" i="5"/>
  <c r="A1018" i="5"/>
  <c r="C1017" i="5"/>
  <c r="B1017" i="5"/>
  <c r="A1017" i="5"/>
  <c r="C1016" i="5"/>
  <c r="B1016" i="5"/>
  <c r="A1016" i="5"/>
  <c r="C1015" i="5"/>
  <c r="B1015" i="5"/>
  <c r="A1015" i="5"/>
  <c r="C1014" i="5"/>
  <c r="B1014" i="5"/>
  <c r="A1014" i="5"/>
  <c r="C1013" i="5"/>
  <c r="B1013" i="5"/>
  <c r="A1013" i="5"/>
  <c r="C1012" i="5"/>
  <c r="B1012" i="5"/>
  <c r="A1012" i="5"/>
  <c r="C1011" i="5"/>
  <c r="B1011" i="5"/>
  <c r="A1011" i="5"/>
  <c r="C1010" i="5"/>
  <c r="B1010" i="5"/>
  <c r="A1010" i="5"/>
  <c r="C1009" i="5"/>
  <c r="B1009" i="5"/>
  <c r="A1009" i="5"/>
  <c r="C1008" i="5"/>
  <c r="B1008" i="5"/>
  <c r="A1008" i="5"/>
  <c r="C1007" i="5"/>
  <c r="B1007" i="5"/>
  <c r="A1007" i="5"/>
  <c r="C1006" i="5"/>
  <c r="B1006" i="5"/>
  <c r="A1006" i="5"/>
  <c r="C1005" i="5"/>
  <c r="B1005" i="5"/>
  <c r="A1005" i="5"/>
  <c r="C1004" i="5"/>
  <c r="B1004" i="5"/>
  <c r="A1004" i="5"/>
  <c r="C1003" i="5"/>
  <c r="B1003" i="5"/>
  <c r="A1003" i="5"/>
  <c r="C1002" i="5"/>
  <c r="B1002" i="5"/>
  <c r="A1002" i="5"/>
  <c r="C1001" i="5"/>
  <c r="B1001" i="5"/>
  <c r="A1001" i="5"/>
  <c r="C1000" i="5"/>
  <c r="B1000" i="5"/>
  <c r="A1000" i="5"/>
  <c r="C999" i="5"/>
  <c r="B999" i="5"/>
  <c r="A999" i="5"/>
  <c r="C998" i="5"/>
  <c r="B998" i="5"/>
  <c r="A998" i="5"/>
  <c r="C997" i="5"/>
  <c r="B997" i="5"/>
  <c r="A997" i="5"/>
  <c r="C996" i="5"/>
  <c r="B996" i="5"/>
  <c r="A996" i="5"/>
  <c r="C995" i="5"/>
  <c r="B995" i="5"/>
  <c r="A995" i="5"/>
  <c r="C994" i="5"/>
  <c r="B994" i="5"/>
  <c r="A994" i="5"/>
  <c r="C993" i="5"/>
  <c r="B993" i="5"/>
  <c r="A993" i="5"/>
  <c r="C992" i="5"/>
  <c r="B992" i="5"/>
  <c r="A992" i="5"/>
  <c r="C991" i="5"/>
  <c r="B991" i="5"/>
  <c r="A991" i="5"/>
  <c r="C990" i="5"/>
  <c r="B990" i="5"/>
  <c r="A990" i="5"/>
  <c r="C989" i="5"/>
  <c r="B989" i="5"/>
  <c r="A989" i="5"/>
  <c r="C988" i="5"/>
  <c r="B988" i="5"/>
  <c r="A988" i="5"/>
  <c r="C987" i="5"/>
  <c r="B987" i="5"/>
  <c r="A987" i="5"/>
  <c r="C986" i="5"/>
  <c r="B986" i="5"/>
  <c r="A986" i="5"/>
  <c r="C985" i="5"/>
  <c r="B985" i="5"/>
  <c r="A985" i="5"/>
  <c r="C984" i="5"/>
  <c r="B984" i="5"/>
  <c r="A984" i="5"/>
  <c r="C983" i="5"/>
  <c r="B983" i="5"/>
  <c r="A983" i="5"/>
  <c r="C982" i="5"/>
  <c r="B982" i="5"/>
  <c r="A982" i="5"/>
  <c r="C981" i="5"/>
  <c r="B981" i="5"/>
  <c r="A981" i="5"/>
  <c r="C980" i="5"/>
  <c r="B980" i="5"/>
  <c r="A980" i="5"/>
  <c r="C979" i="5"/>
  <c r="B979" i="5"/>
  <c r="A979" i="5"/>
  <c r="C978" i="5"/>
  <c r="B978" i="5"/>
  <c r="A978" i="5"/>
  <c r="C977" i="5"/>
  <c r="B977" i="5"/>
  <c r="A977" i="5"/>
  <c r="C976" i="5"/>
  <c r="B976" i="5"/>
  <c r="A976" i="5"/>
  <c r="C975" i="5"/>
  <c r="B975" i="5"/>
  <c r="A975" i="5"/>
  <c r="C974" i="5"/>
  <c r="B974" i="5"/>
  <c r="A974" i="5"/>
  <c r="C973" i="5"/>
  <c r="B973" i="5"/>
  <c r="A973" i="5"/>
  <c r="C972" i="5"/>
  <c r="B972" i="5"/>
  <c r="A972" i="5"/>
  <c r="C971" i="5"/>
  <c r="B971" i="5"/>
  <c r="A971" i="5"/>
  <c r="C970" i="5"/>
  <c r="B970" i="5"/>
  <c r="A970" i="5"/>
  <c r="C969" i="5"/>
  <c r="B969" i="5"/>
  <c r="A969" i="5"/>
  <c r="C968" i="5"/>
  <c r="B968" i="5"/>
  <c r="A968" i="5"/>
  <c r="C967" i="5"/>
  <c r="B967" i="5"/>
  <c r="A967" i="5"/>
  <c r="C966" i="5"/>
  <c r="B966" i="5"/>
  <c r="A966" i="5"/>
  <c r="C965" i="5"/>
  <c r="B965" i="5"/>
  <c r="A965" i="5"/>
  <c r="C964" i="5"/>
  <c r="B964" i="5"/>
  <c r="A964" i="5"/>
  <c r="C963" i="5"/>
  <c r="B963" i="5"/>
  <c r="A963" i="5"/>
  <c r="C962" i="5"/>
  <c r="B962" i="5"/>
  <c r="A962" i="5"/>
  <c r="C961" i="5"/>
  <c r="B961" i="5"/>
  <c r="A961" i="5"/>
  <c r="C960" i="5"/>
  <c r="B960" i="5"/>
  <c r="A960" i="5"/>
  <c r="C959" i="5"/>
  <c r="B959" i="5"/>
  <c r="A959" i="5"/>
  <c r="C958" i="5"/>
  <c r="B958" i="5"/>
  <c r="A958" i="5"/>
  <c r="C957" i="5"/>
  <c r="B957" i="5"/>
  <c r="A957" i="5"/>
  <c r="C956" i="5"/>
  <c r="B956" i="5"/>
  <c r="A956" i="5"/>
  <c r="C955" i="5"/>
  <c r="B955" i="5"/>
  <c r="A955" i="5"/>
  <c r="C954" i="5"/>
  <c r="B954" i="5"/>
  <c r="A954" i="5"/>
  <c r="C953" i="5"/>
  <c r="B953" i="5"/>
  <c r="A953" i="5"/>
  <c r="C952" i="5"/>
  <c r="B952" i="5"/>
  <c r="A952" i="5"/>
  <c r="C951" i="5"/>
  <c r="B951" i="5"/>
  <c r="A951" i="5"/>
  <c r="C950" i="5"/>
  <c r="B950" i="5"/>
  <c r="A950" i="5"/>
  <c r="C949" i="5"/>
  <c r="B949" i="5"/>
  <c r="A949" i="5"/>
  <c r="C948" i="5"/>
  <c r="B948" i="5"/>
  <c r="A948" i="5"/>
  <c r="C947" i="5"/>
  <c r="B947" i="5"/>
  <c r="A947" i="5"/>
  <c r="C946" i="5"/>
  <c r="B946" i="5"/>
  <c r="A946" i="5"/>
  <c r="C945" i="5"/>
  <c r="B945" i="5"/>
  <c r="A945" i="5"/>
  <c r="C944" i="5"/>
  <c r="B944" i="5"/>
  <c r="A944" i="5"/>
  <c r="C943" i="5"/>
  <c r="B943" i="5"/>
  <c r="A943" i="5"/>
  <c r="C942" i="5"/>
  <c r="B942" i="5"/>
  <c r="A942" i="5"/>
  <c r="C941" i="5"/>
  <c r="B941" i="5"/>
  <c r="A941" i="5"/>
  <c r="C940" i="5"/>
  <c r="B940" i="5"/>
  <c r="A940" i="5"/>
  <c r="C939" i="5"/>
  <c r="B939" i="5"/>
  <c r="A939" i="5"/>
  <c r="C938" i="5"/>
  <c r="B938" i="5"/>
  <c r="A938" i="5"/>
  <c r="C937" i="5"/>
  <c r="B937" i="5"/>
  <c r="A937" i="5"/>
  <c r="C936" i="5"/>
  <c r="B936" i="5"/>
  <c r="A936" i="5"/>
  <c r="C935" i="5"/>
  <c r="B935" i="5"/>
  <c r="A935" i="5"/>
  <c r="C934" i="5"/>
  <c r="B934" i="5"/>
  <c r="A934" i="5"/>
  <c r="C933" i="5"/>
  <c r="B933" i="5"/>
  <c r="A933" i="5"/>
  <c r="C932" i="5"/>
  <c r="B932" i="5"/>
  <c r="A932" i="5"/>
  <c r="C931" i="5"/>
  <c r="B931" i="5"/>
  <c r="A931" i="5"/>
  <c r="C930" i="5"/>
  <c r="B930" i="5"/>
  <c r="A930" i="5"/>
  <c r="C929" i="5"/>
  <c r="B929" i="5"/>
  <c r="A929" i="5"/>
  <c r="C928" i="5"/>
  <c r="B928" i="5"/>
  <c r="A928" i="5"/>
  <c r="C927" i="5"/>
  <c r="B927" i="5"/>
  <c r="A927" i="5"/>
  <c r="C926" i="5"/>
  <c r="B926" i="5"/>
  <c r="A926" i="5"/>
  <c r="C925" i="5"/>
  <c r="B925" i="5"/>
  <c r="A925" i="5"/>
  <c r="C924" i="5"/>
  <c r="B924" i="5"/>
  <c r="A924" i="5"/>
  <c r="C923" i="5"/>
  <c r="B923" i="5"/>
  <c r="A923" i="5"/>
  <c r="C922" i="5"/>
  <c r="B922" i="5"/>
  <c r="A922" i="5"/>
  <c r="C921" i="5"/>
  <c r="B921" i="5"/>
  <c r="A921" i="5"/>
  <c r="C920" i="5"/>
  <c r="B920" i="5"/>
  <c r="A920" i="5"/>
  <c r="C919" i="5"/>
  <c r="B919" i="5"/>
  <c r="A919" i="5"/>
  <c r="C918" i="5"/>
  <c r="B918" i="5"/>
  <c r="A918" i="5"/>
  <c r="C917" i="5"/>
  <c r="B917" i="5"/>
  <c r="A917" i="5"/>
  <c r="C916" i="5"/>
  <c r="B916" i="5"/>
  <c r="A916" i="5"/>
  <c r="C915" i="5"/>
  <c r="B915" i="5"/>
  <c r="A915" i="5"/>
  <c r="C914" i="5"/>
  <c r="B914" i="5"/>
  <c r="A914" i="5"/>
  <c r="C913" i="5"/>
  <c r="B913" i="5"/>
  <c r="A913" i="5"/>
  <c r="C912" i="5"/>
  <c r="B912" i="5"/>
  <c r="A912" i="5"/>
  <c r="C911" i="5"/>
  <c r="B911" i="5"/>
  <c r="A911" i="5"/>
  <c r="C910" i="5"/>
  <c r="B910" i="5"/>
  <c r="A910" i="5"/>
  <c r="C909" i="5"/>
  <c r="B909" i="5"/>
  <c r="A909" i="5"/>
  <c r="C908" i="5"/>
  <c r="B908" i="5"/>
  <c r="A908" i="5"/>
  <c r="C907" i="5"/>
  <c r="B907" i="5"/>
  <c r="A907" i="5"/>
  <c r="C906" i="5"/>
  <c r="B906" i="5"/>
  <c r="A906" i="5"/>
  <c r="C905" i="5"/>
  <c r="B905" i="5"/>
  <c r="A905" i="5"/>
  <c r="C904" i="5"/>
  <c r="B904" i="5"/>
  <c r="A904" i="5"/>
  <c r="C903" i="5"/>
  <c r="B903" i="5"/>
  <c r="A903" i="5"/>
  <c r="C902" i="5"/>
  <c r="B902" i="5"/>
  <c r="A902" i="5"/>
  <c r="C901" i="5"/>
  <c r="B901" i="5"/>
  <c r="A901" i="5"/>
  <c r="C900" i="5"/>
  <c r="B900" i="5"/>
  <c r="A900" i="5"/>
  <c r="C899" i="5"/>
  <c r="B899" i="5"/>
  <c r="A899" i="5"/>
  <c r="C898" i="5"/>
  <c r="B898" i="5"/>
  <c r="A898" i="5"/>
  <c r="C897" i="5"/>
  <c r="B897" i="5"/>
  <c r="A897" i="5"/>
  <c r="C896" i="5"/>
  <c r="B896" i="5"/>
  <c r="A896" i="5"/>
  <c r="C895" i="5"/>
  <c r="B895" i="5"/>
  <c r="A895" i="5"/>
  <c r="C894" i="5"/>
  <c r="B894" i="5"/>
  <c r="A894" i="5"/>
  <c r="C893" i="5"/>
  <c r="B893" i="5"/>
  <c r="A893" i="5"/>
  <c r="C892" i="5"/>
  <c r="B892" i="5"/>
  <c r="A892" i="5"/>
  <c r="C891" i="5"/>
  <c r="B891" i="5"/>
  <c r="A891" i="5"/>
  <c r="C890" i="5"/>
  <c r="B890" i="5"/>
  <c r="A890" i="5"/>
  <c r="C889" i="5"/>
  <c r="B889" i="5"/>
  <c r="A889" i="5"/>
  <c r="C888" i="5"/>
  <c r="B888" i="5"/>
  <c r="A888" i="5"/>
  <c r="C887" i="5"/>
  <c r="B887" i="5"/>
  <c r="A887" i="5"/>
  <c r="C886" i="5"/>
  <c r="B886" i="5"/>
  <c r="A886" i="5"/>
  <c r="C885" i="5"/>
  <c r="B885" i="5"/>
  <c r="A885" i="5"/>
  <c r="C884" i="5"/>
  <c r="B884" i="5"/>
  <c r="A884" i="5"/>
  <c r="C883" i="5"/>
  <c r="B883" i="5"/>
  <c r="A883" i="5"/>
  <c r="C882" i="5"/>
  <c r="B882" i="5"/>
  <c r="A882" i="5"/>
  <c r="C881" i="5"/>
  <c r="B881" i="5"/>
  <c r="A881" i="5"/>
  <c r="C880" i="5"/>
  <c r="B880" i="5"/>
  <c r="A880" i="5"/>
  <c r="C879" i="5"/>
  <c r="B879" i="5"/>
  <c r="A879" i="5"/>
  <c r="C878" i="5"/>
  <c r="B878" i="5"/>
  <c r="A878" i="5"/>
  <c r="C877" i="5"/>
  <c r="B877" i="5"/>
  <c r="A877" i="5"/>
  <c r="C876" i="5"/>
  <c r="B876" i="5"/>
  <c r="A876" i="5"/>
  <c r="C875" i="5"/>
  <c r="B875" i="5"/>
  <c r="A875" i="5"/>
  <c r="C874" i="5"/>
  <c r="B874" i="5"/>
  <c r="A874" i="5"/>
  <c r="C873" i="5"/>
  <c r="B873" i="5"/>
  <c r="A873" i="5"/>
  <c r="C872" i="5"/>
  <c r="B872" i="5"/>
  <c r="A872" i="5"/>
  <c r="C871" i="5"/>
  <c r="B871" i="5"/>
  <c r="A871" i="5"/>
  <c r="C870" i="5"/>
  <c r="B870" i="5"/>
  <c r="A870" i="5"/>
  <c r="C869" i="5"/>
  <c r="B869" i="5"/>
  <c r="A869" i="5"/>
  <c r="C868" i="5"/>
  <c r="B868" i="5"/>
  <c r="A868" i="5"/>
  <c r="C867" i="5"/>
  <c r="B867" i="5"/>
  <c r="A867" i="5"/>
  <c r="C866" i="5"/>
  <c r="B866" i="5"/>
  <c r="A866" i="5"/>
  <c r="C865" i="5"/>
  <c r="B865" i="5"/>
  <c r="A865" i="5"/>
  <c r="C864" i="5"/>
  <c r="B864" i="5"/>
  <c r="A864" i="5"/>
  <c r="C863" i="5"/>
  <c r="B863" i="5"/>
  <c r="A863" i="5"/>
  <c r="C862" i="5"/>
  <c r="B862" i="5"/>
  <c r="A862" i="5"/>
  <c r="C861" i="5"/>
  <c r="B861" i="5"/>
  <c r="A861" i="5"/>
  <c r="C860" i="5"/>
  <c r="B860" i="5"/>
  <c r="A860" i="5"/>
  <c r="C859" i="5"/>
  <c r="B859" i="5"/>
  <c r="A859" i="5"/>
  <c r="C858" i="5"/>
  <c r="B858" i="5"/>
  <c r="A858" i="5"/>
  <c r="C857" i="5"/>
  <c r="B857" i="5"/>
  <c r="A857" i="5"/>
  <c r="C856" i="5"/>
  <c r="B856" i="5"/>
  <c r="A856" i="5"/>
  <c r="C855" i="5"/>
  <c r="B855" i="5"/>
  <c r="A855" i="5"/>
  <c r="C854" i="5"/>
  <c r="B854" i="5"/>
  <c r="A854" i="5"/>
  <c r="C853" i="5"/>
  <c r="B853" i="5"/>
  <c r="A853" i="5"/>
  <c r="C852" i="5"/>
  <c r="B852" i="5"/>
  <c r="A852" i="5"/>
  <c r="C851" i="5"/>
  <c r="B851" i="5"/>
  <c r="A851" i="5"/>
  <c r="C850" i="5"/>
  <c r="B850" i="5"/>
  <c r="A850" i="5"/>
  <c r="C849" i="5"/>
  <c r="B849" i="5"/>
  <c r="A849" i="5"/>
  <c r="C848" i="5"/>
  <c r="B848" i="5"/>
  <c r="A848" i="5"/>
  <c r="C847" i="5"/>
  <c r="B847" i="5"/>
  <c r="A847" i="5"/>
  <c r="C846" i="5"/>
  <c r="B846" i="5"/>
  <c r="A846" i="5"/>
  <c r="C845" i="5"/>
  <c r="B845" i="5"/>
  <c r="A845" i="5"/>
  <c r="C844" i="5"/>
  <c r="B844" i="5"/>
  <c r="A844" i="5"/>
  <c r="C843" i="5"/>
  <c r="B843" i="5"/>
  <c r="A843" i="5"/>
  <c r="C842" i="5"/>
  <c r="B842" i="5"/>
  <c r="A842" i="5"/>
  <c r="C841" i="5"/>
  <c r="B841" i="5"/>
  <c r="A841" i="5"/>
  <c r="C840" i="5"/>
  <c r="B840" i="5"/>
  <c r="A840" i="5"/>
  <c r="C839" i="5"/>
  <c r="B839" i="5"/>
  <c r="A839" i="5"/>
  <c r="C838" i="5"/>
  <c r="B838" i="5"/>
  <c r="A838" i="5"/>
  <c r="C837" i="5"/>
  <c r="B837" i="5"/>
  <c r="A837" i="5"/>
  <c r="C836" i="5"/>
  <c r="B836" i="5"/>
  <c r="A836" i="5"/>
  <c r="C835" i="5"/>
  <c r="B835" i="5"/>
  <c r="A835" i="5"/>
  <c r="C834" i="5"/>
  <c r="B834" i="5"/>
  <c r="A834" i="5"/>
  <c r="C833" i="5"/>
  <c r="B833" i="5"/>
  <c r="A833" i="5"/>
  <c r="C832" i="5"/>
  <c r="B832" i="5"/>
  <c r="A832" i="5"/>
  <c r="C831" i="5"/>
  <c r="B831" i="5"/>
  <c r="A831" i="5"/>
  <c r="C830" i="5"/>
  <c r="B830" i="5"/>
  <c r="A830" i="5"/>
  <c r="C829" i="5"/>
  <c r="B829" i="5"/>
  <c r="A829" i="5"/>
  <c r="C828" i="5"/>
  <c r="B828" i="5"/>
  <c r="A828" i="5"/>
  <c r="C827" i="5"/>
  <c r="B827" i="5"/>
  <c r="A827" i="5"/>
  <c r="C826" i="5"/>
  <c r="B826" i="5"/>
  <c r="A826" i="5"/>
  <c r="C825" i="5"/>
  <c r="B825" i="5"/>
  <c r="A825" i="5"/>
  <c r="C824" i="5"/>
  <c r="B824" i="5"/>
  <c r="A824" i="5"/>
  <c r="C823" i="5"/>
  <c r="B823" i="5"/>
  <c r="A823" i="5"/>
  <c r="C822" i="5"/>
  <c r="B822" i="5"/>
  <c r="A822" i="5"/>
  <c r="C821" i="5"/>
  <c r="B821" i="5"/>
  <c r="A821" i="5"/>
  <c r="C820" i="5"/>
  <c r="B820" i="5"/>
  <c r="A820" i="5"/>
  <c r="C819" i="5"/>
  <c r="B819" i="5"/>
  <c r="A819" i="5"/>
  <c r="C818" i="5"/>
  <c r="B818" i="5"/>
  <c r="A818" i="5"/>
  <c r="C817" i="5"/>
  <c r="B817" i="5"/>
  <c r="A817" i="5"/>
  <c r="C816" i="5"/>
  <c r="B816" i="5"/>
  <c r="A816" i="5"/>
  <c r="C815" i="5"/>
  <c r="B815" i="5"/>
  <c r="A815" i="5"/>
  <c r="C814" i="5"/>
  <c r="B814" i="5"/>
  <c r="A814" i="5"/>
  <c r="C813" i="5"/>
  <c r="B813" i="5"/>
  <c r="A813" i="5"/>
  <c r="C812" i="5"/>
  <c r="B812" i="5"/>
  <c r="A812" i="5"/>
  <c r="C811" i="5"/>
  <c r="B811" i="5"/>
  <c r="A811" i="5"/>
  <c r="C810" i="5"/>
  <c r="B810" i="5"/>
  <c r="A810" i="5"/>
  <c r="C809" i="5"/>
  <c r="B809" i="5"/>
  <c r="A809" i="5"/>
  <c r="C808" i="5"/>
  <c r="B808" i="5"/>
  <c r="A808" i="5"/>
  <c r="C807" i="5"/>
  <c r="B807" i="5"/>
  <c r="A807" i="5"/>
  <c r="C806" i="5"/>
  <c r="B806" i="5"/>
  <c r="A806" i="5"/>
  <c r="C805" i="5"/>
  <c r="B805" i="5"/>
  <c r="A805" i="5"/>
  <c r="C804" i="5"/>
  <c r="B804" i="5"/>
  <c r="A804" i="5"/>
  <c r="C803" i="5"/>
  <c r="B803" i="5"/>
  <c r="A803" i="5"/>
  <c r="C802" i="5"/>
  <c r="B802" i="5"/>
  <c r="A802" i="5"/>
  <c r="C801" i="5"/>
  <c r="B801" i="5"/>
  <c r="A801" i="5"/>
  <c r="C800" i="5"/>
  <c r="B800" i="5"/>
  <c r="A800" i="5"/>
  <c r="C799" i="5"/>
  <c r="B799" i="5"/>
  <c r="A799" i="5"/>
  <c r="C798" i="5"/>
  <c r="B798" i="5"/>
  <c r="A798" i="5"/>
  <c r="C797" i="5"/>
  <c r="B797" i="5"/>
  <c r="A797" i="5"/>
  <c r="C796" i="5"/>
  <c r="B796" i="5"/>
  <c r="A796" i="5"/>
  <c r="C795" i="5"/>
  <c r="B795" i="5"/>
  <c r="A795" i="5"/>
  <c r="C794" i="5"/>
  <c r="B794" i="5"/>
  <c r="A794" i="5"/>
  <c r="C793" i="5"/>
  <c r="B793" i="5"/>
  <c r="A793" i="5"/>
  <c r="C792" i="5"/>
  <c r="B792" i="5"/>
  <c r="A792" i="5"/>
  <c r="C791" i="5"/>
  <c r="B791" i="5"/>
  <c r="A791" i="5"/>
  <c r="C790" i="5"/>
  <c r="B790" i="5"/>
  <c r="A790" i="5"/>
  <c r="C789" i="5"/>
  <c r="B789" i="5"/>
  <c r="A789" i="5"/>
  <c r="C788" i="5"/>
  <c r="B788" i="5"/>
  <c r="A788" i="5"/>
  <c r="C787" i="5"/>
  <c r="B787" i="5"/>
  <c r="A787" i="5"/>
  <c r="C786" i="5"/>
  <c r="B786" i="5"/>
  <c r="A786" i="5"/>
  <c r="C785" i="5"/>
  <c r="B785" i="5"/>
  <c r="A785" i="5"/>
  <c r="C784" i="5"/>
  <c r="B784" i="5"/>
  <c r="A784" i="5"/>
  <c r="C783" i="5"/>
  <c r="B783" i="5"/>
  <c r="A783" i="5"/>
  <c r="C782" i="5"/>
  <c r="B782" i="5"/>
  <c r="A782" i="5"/>
  <c r="C781" i="5"/>
  <c r="B781" i="5"/>
  <c r="A781" i="5"/>
  <c r="C780" i="5"/>
  <c r="B780" i="5"/>
  <c r="A780" i="5"/>
  <c r="C779" i="5"/>
  <c r="B779" i="5"/>
  <c r="A779" i="5"/>
  <c r="C778" i="5"/>
  <c r="B778" i="5"/>
  <c r="A778" i="5"/>
  <c r="C777" i="5"/>
  <c r="B777" i="5"/>
  <c r="A777" i="5"/>
  <c r="C776" i="5"/>
  <c r="B776" i="5"/>
  <c r="A776" i="5"/>
  <c r="C775" i="5"/>
  <c r="B775" i="5"/>
  <c r="A775" i="5"/>
  <c r="C774" i="5"/>
  <c r="B774" i="5"/>
  <c r="A774" i="5"/>
  <c r="C773" i="5"/>
  <c r="B773" i="5"/>
  <c r="A773" i="5"/>
  <c r="C772" i="5"/>
  <c r="B772" i="5"/>
  <c r="A772" i="5"/>
  <c r="C771" i="5"/>
  <c r="B771" i="5"/>
  <c r="A771" i="5"/>
  <c r="C770" i="5"/>
  <c r="B770" i="5"/>
  <c r="A770" i="5"/>
  <c r="C769" i="5"/>
  <c r="B769" i="5"/>
  <c r="A769" i="5"/>
  <c r="C768" i="5"/>
  <c r="B768" i="5"/>
  <c r="A768" i="5"/>
  <c r="C767" i="5"/>
  <c r="B767" i="5"/>
  <c r="A767" i="5"/>
  <c r="C766" i="5"/>
  <c r="B766" i="5"/>
  <c r="A766" i="5"/>
  <c r="C765" i="5"/>
  <c r="B765" i="5"/>
  <c r="A765" i="5"/>
  <c r="C764" i="5"/>
  <c r="B764" i="5"/>
  <c r="A764" i="5"/>
  <c r="C763" i="5"/>
  <c r="B763" i="5"/>
  <c r="A763" i="5"/>
  <c r="C762" i="5"/>
  <c r="B762" i="5"/>
  <c r="A762" i="5"/>
  <c r="C761" i="5"/>
  <c r="B761" i="5"/>
  <c r="A761" i="5"/>
  <c r="C760" i="5"/>
  <c r="B760" i="5"/>
  <c r="A760" i="5"/>
  <c r="C759" i="5"/>
  <c r="B759" i="5"/>
  <c r="A759" i="5"/>
  <c r="C758" i="5"/>
  <c r="B758" i="5"/>
  <c r="A758" i="5"/>
  <c r="C757" i="5"/>
  <c r="B757" i="5"/>
  <c r="A757" i="5"/>
  <c r="C756" i="5"/>
  <c r="B756" i="5"/>
  <c r="A756" i="5"/>
  <c r="C755" i="5"/>
  <c r="B755" i="5"/>
  <c r="A755" i="5"/>
  <c r="C754" i="5"/>
  <c r="B754" i="5"/>
  <c r="A754" i="5"/>
  <c r="C753" i="5"/>
  <c r="B753" i="5"/>
  <c r="A753" i="5"/>
  <c r="C752" i="5"/>
  <c r="B752" i="5"/>
  <c r="A752" i="5"/>
  <c r="C751" i="5"/>
  <c r="B751" i="5"/>
  <c r="A751" i="5"/>
  <c r="C750" i="5"/>
  <c r="B750" i="5"/>
  <c r="A750" i="5"/>
  <c r="C749" i="5"/>
  <c r="B749" i="5"/>
  <c r="A749" i="5"/>
  <c r="C748" i="5"/>
  <c r="B748" i="5"/>
  <c r="A748" i="5"/>
  <c r="C747" i="5"/>
  <c r="B747" i="5"/>
  <c r="A747" i="5"/>
  <c r="C746" i="5"/>
  <c r="B746" i="5"/>
  <c r="A746" i="5"/>
  <c r="C745" i="5"/>
  <c r="B745" i="5"/>
  <c r="A745" i="5"/>
  <c r="C744" i="5"/>
  <c r="B744" i="5"/>
  <c r="A744" i="5"/>
  <c r="C743" i="5"/>
  <c r="B743" i="5"/>
  <c r="A743" i="5"/>
  <c r="C742" i="5"/>
  <c r="B742" i="5"/>
  <c r="A742" i="5"/>
  <c r="C741" i="5"/>
  <c r="B741" i="5"/>
  <c r="A741" i="5"/>
  <c r="C740" i="5"/>
  <c r="B740" i="5"/>
  <c r="A740" i="5"/>
  <c r="C739" i="5"/>
  <c r="B739" i="5"/>
  <c r="A739" i="5"/>
  <c r="C738" i="5"/>
  <c r="B738" i="5"/>
  <c r="A738" i="5"/>
  <c r="C737" i="5"/>
  <c r="B737" i="5"/>
  <c r="A737" i="5"/>
  <c r="C736" i="5"/>
  <c r="B736" i="5"/>
  <c r="A736" i="5"/>
  <c r="C735" i="5"/>
  <c r="B735" i="5"/>
  <c r="A735" i="5"/>
  <c r="C734" i="5"/>
  <c r="B734" i="5"/>
  <c r="A734" i="5"/>
  <c r="C733" i="5"/>
  <c r="B733" i="5"/>
  <c r="A733" i="5"/>
  <c r="C732" i="5"/>
  <c r="B732" i="5"/>
  <c r="A732" i="5"/>
  <c r="C731" i="5"/>
  <c r="B731" i="5"/>
  <c r="A731" i="5"/>
  <c r="C730" i="5"/>
  <c r="B730" i="5"/>
  <c r="A730" i="5"/>
  <c r="C729" i="5"/>
  <c r="B729" i="5"/>
  <c r="A729" i="5"/>
  <c r="C728" i="5"/>
  <c r="B728" i="5"/>
  <c r="A728" i="5"/>
  <c r="C727" i="5"/>
  <c r="B727" i="5"/>
  <c r="A727" i="5"/>
  <c r="C726" i="5"/>
  <c r="B726" i="5"/>
  <c r="A726" i="5"/>
  <c r="C725" i="5"/>
  <c r="B725" i="5"/>
  <c r="A725" i="5"/>
  <c r="C724" i="5"/>
  <c r="B724" i="5"/>
  <c r="A724" i="5"/>
  <c r="C723" i="5"/>
  <c r="B723" i="5"/>
  <c r="A723" i="5"/>
  <c r="C722" i="5"/>
  <c r="B722" i="5"/>
  <c r="A722" i="5"/>
  <c r="C721" i="5"/>
  <c r="B721" i="5"/>
  <c r="A721" i="5"/>
  <c r="C720" i="5"/>
  <c r="B720" i="5"/>
  <c r="A720" i="5"/>
  <c r="C719" i="5"/>
  <c r="B719" i="5"/>
  <c r="A719" i="5"/>
  <c r="C718" i="5"/>
  <c r="B718" i="5"/>
  <c r="A718" i="5"/>
  <c r="C717" i="5"/>
  <c r="B717" i="5"/>
  <c r="A717" i="5"/>
  <c r="C716" i="5"/>
  <c r="B716" i="5"/>
  <c r="A716" i="5"/>
  <c r="C715" i="5"/>
  <c r="B715" i="5"/>
  <c r="A715" i="5"/>
  <c r="C714" i="5"/>
  <c r="B714" i="5"/>
  <c r="A714" i="5"/>
  <c r="C713" i="5"/>
  <c r="B713" i="5"/>
  <c r="A713" i="5"/>
  <c r="C712" i="5"/>
  <c r="B712" i="5"/>
  <c r="A712" i="5"/>
  <c r="C711" i="5"/>
  <c r="B711" i="5"/>
  <c r="A711" i="5"/>
  <c r="C710" i="5"/>
  <c r="B710" i="5"/>
  <c r="A710" i="5"/>
  <c r="C709" i="5"/>
  <c r="B709" i="5"/>
  <c r="A709" i="5"/>
  <c r="C708" i="5"/>
  <c r="B708" i="5"/>
  <c r="A708" i="5"/>
  <c r="C707" i="5"/>
  <c r="B707" i="5"/>
  <c r="A707" i="5"/>
  <c r="C706" i="5"/>
  <c r="B706" i="5"/>
  <c r="A706" i="5"/>
  <c r="C705" i="5"/>
  <c r="B705" i="5"/>
  <c r="A705" i="5"/>
  <c r="C704" i="5"/>
  <c r="B704" i="5"/>
  <c r="A704" i="5"/>
  <c r="C703" i="5"/>
  <c r="B703" i="5"/>
  <c r="A703" i="5"/>
  <c r="C702" i="5"/>
  <c r="B702" i="5"/>
  <c r="A702" i="5"/>
  <c r="C701" i="5"/>
  <c r="B701" i="5"/>
  <c r="A701" i="5"/>
  <c r="C700" i="5"/>
  <c r="B700" i="5"/>
  <c r="A700" i="5"/>
  <c r="C699" i="5"/>
  <c r="B699" i="5"/>
  <c r="A699" i="5"/>
  <c r="C698" i="5"/>
  <c r="B698" i="5"/>
  <c r="A698" i="5"/>
  <c r="C697" i="5"/>
  <c r="B697" i="5"/>
  <c r="A697" i="5"/>
  <c r="C696" i="5"/>
  <c r="B696" i="5"/>
  <c r="A696" i="5"/>
  <c r="C695" i="5"/>
  <c r="B695" i="5"/>
  <c r="A695" i="5"/>
  <c r="C694" i="5"/>
  <c r="B694" i="5"/>
  <c r="A694" i="5"/>
  <c r="C693" i="5"/>
  <c r="B693" i="5"/>
  <c r="A693" i="5"/>
  <c r="C692" i="5"/>
  <c r="B692" i="5"/>
  <c r="A692" i="5"/>
  <c r="C691" i="5"/>
  <c r="B691" i="5"/>
  <c r="A691" i="5"/>
  <c r="C690" i="5"/>
  <c r="B690" i="5"/>
  <c r="A690" i="5"/>
  <c r="C689" i="5"/>
  <c r="B689" i="5"/>
  <c r="A689" i="5"/>
  <c r="C688" i="5"/>
  <c r="B688" i="5"/>
  <c r="A688" i="5"/>
  <c r="C687" i="5"/>
  <c r="B687" i="5"/>
  <c r="A687" i="5"/>
  <c r="C686" i="5"/>
  <c r="B686" i="5"/>
  <c r="A686" i="5"/>
  <c r="C685" i="5"/>
  <c r="B685" i="5"/>
  <c r="A685" i="5"/>
  <c r="C684" i="5"/>
  <c r="B684" i="5"/>
  <c r="A684" i="5"/>
  <c r="C683" i="5"/>
  <c r="B683" i="5"/>
  <c r="A683" i="5"/>
  <c r="C682" i="5"/>
  <c r="B682" i="5"/>
  <c r="A682" i="5"/>
  <c r="C681" i="5"/>
  <c r="B681" i="5"/>
  <c r="A681" i="5"/>
  <c r="C680" i="5"/>
  <c r="B680" i="5"/>
  <c r="A680" i="5"/>
  <c r="C679" i="5"/>
  <c r="B679" i="5"/>
  <c r="A679" i="5"/>
  <c r="C678" i="5"/>
  <c r="B678" i="5"/>
  <c r="A678" i="5"/>
  <c r="C677" i="5"/>
  <c r="B677" i="5"/>
  <c r="A677" i="5"/>
  <c r="C676" i="5"/>
  <c r="B676" i="5"/>
  <c r="A676" i="5"/>
  <c r="C675" i="5"/>
  <c r="B675" i="5"/>
  <c r="A675" i="5"/>
  <c r="C674" i="5"/>
  <c r="B674" i="5"/>
  <c r="A674" i="5"/>
  <c r="C673" i="5"/>
  <c r="B673" i="5"/>
  <c r="A673" i="5"/>
  <c r="C672" i="5"/>
  <c r="B672" i="5"/>
  <c r="A672" i="5"/>
  <c r="C671" i="5"/>
  <c r="B671" i="5"/>
  <c r="A671" i="5"/>
  <c r="C670" i="5"/>
  <c r="B670" i="5"/>
  <c r="A670" i="5"/>
  <c r="C669" i="5"/>
  <c r="B669" i="5"/>
  <c r="A669" i="5"/>
  <c r="C668" i="5"/>
  <c r="B668" i="5"/>
  <c r="A668" i="5"/>
  <c r="C667" i="5"/>
  <c r="B667" i="5"/>
  <c r="A667" i="5"/>
  <c r="C666" i="5"/>
  <c r="B666" i="5"/>
  <c r="A666" i="5"/>
  <c r="C665" i="5"/>
  <c r="B665" i="5"/>
  <c r="A665" i="5"/>
  <c r="C664" i="5"/>
  <c r="B664" i="5"/>
  <c r="A664" i="5"/>
  <c r="C663" i="5"/>
  <c r="B663" i="5"/>
  <c r="A663" i="5"/>
  <c r="C662" i="5"/>
  <c r="B662" i="5"/>
  <c r="A662" i="5"/>
  <c r="C661" i="5"/>
  <c r="B661" i="5"/>
  <c r="A661" i="5"/>
  <c r="C660" i="5"/>
  <c r="B660" i="5"/>
  <c r="A660" i="5"/>
  <c r="C659" i="5"/>
  <c r="B659" i="5"/>
  <c r="A659" i="5"/>
  <c r="C658" i="5"/>
  <c r="B658" i="5"/>
  <c r="A658" i="5"/>
  <c r="C657" i="5"/>
  <c r="B657" i="5"/>
  <c r="A657" i="5"/>
  <c r="C656" i="5"/>
  <c r="B656" i="5"/>
  <c r="A656" i="5"/>
  <c r="C655" i="5"/>
  <c r="B655" i="5"/>
  <c r="A655" i="5"/>
  <c r="C654" i="5"/>
  <c r="B654" i="5"/>
  <c r="A654" i="5"/>
  <c r="C653" i="5"/>
  <c r="B653" i="5"/>
  <c r="A653" i="5"/>
  <c r="C652" i="5"/>
  <c r="B652" i="5"/>
  <c r="A652" i="5"/>
  <c r="C651" i="5"/>
  <c r="B651" i="5"/>
  <c r="A651" i="5"/>
  <c r="C650" i="5"/>
  <c r="B650" i="5"/>
  <c r="A650" i="5"/>
  <c r="C649" i="5"/>
  <c r="B649" i="5"/>
  <c r="A649" i="5"/>
  <c r="C648" i="5"/>
  <c r="B648" i="5"/>
  <c r="A648" i="5"/>
  <c r="C647" i="5"/>
  <c r="B647" i="5"/>
  <c r="A647" i="5"/>
  <c r="C646" i="5"/>
  <c r="B646" i="5"/>
  <c r="A646" i="5"/>
  <c r="C645" i="5"/>
  <c r="B645" i="5"/>
  <c r="A645" i="5"/>
  <c r="C644" i="5"/>
  <c r="B644" i="5"/>
  <c r="A644" i="5"/>
  <c r="C643" i="5"/>
  <c r="B643" i="5"/>
  <c r="A643" i="5"/>
  <c r="C642" i="5"/>
  <c r="B642" i="5"/>
  <c r="A642" i="5"/>
  <c r="C641" i="5"/>
  <c r="B641" i="5"/>
  <c r="A641" i="5"/>
  <c r="C640" i="5"/>
  <c r="B640" i="5"/>
  <c r="A640" i="5"/>
  <c r="C639" i="5"/>
  <c r="B639" i="5"/>
  <c r="A639" i="5"/>
  <c r="C638" i="5"/>
  <c r="B638" i="5"/>
  <c r="A638" i="5"/>
  <c r="C637" i="5"/>
  <c r="B637" i="5"/>
  <c r="A637" i="5"/>
  <c r="C636" i="5"/>
  <c r="B636" i="5"/>
  <c r="A636" i="5"/>
  <c r="C635" i="5"/>
  <c r="B635" i="5"/>
  <c r="A635" i="5"/>
  <c r="C634" i="5"/>
  <c r="B634" i="5"/>
  <c r="A634" i="5"/>
  <c r="C633" i="5"/>
  <c r="B633" i="5"/>
  <c r="A633" i="5"/>
  <c r="C632" i="5"/>
  <c r="B632" i="5"/>
  <c r="A632" i="5"/>
  <c r="C631" i="5"/>
  <c r="B631" i="5"/>
  <c r="A631" i="5"/>
  <c r="C630" i="5"/>
  <c r="B630" i="5"/>
  <c r="A630" i="5"/>
  <c r="C629" i="5"/>
  <c r="B629" i="5"/>
  <c r="A629" i="5"/>
  <c r="C628" i="5"/>
  <c r="B628" i="5"/>
  <c r="A628" i="5"/>
  <c r="C627" i="5"/>
  <c r="B627" i="5"/>
  <c r="A627" i="5"/>
  <c r="C626" i="5"/>
  <c r="B626" i="5"/>
  <c r="A626" i="5"/>
  <c r="C625" i="5"/>
  <c r="B625" i="5"/>
  <c r="A625" i="5"/>
  <c r="C624" i="5"/>
  <c r="B624" i="5"/>
  <c r="A624" i="5"/>
  <c r="C623" i="5"/>
  <c r="B623" i="5"/>
  <c r="A623" i="5"/>
  <c r="C622" i="5"/>
  <c r="B622" i="5"/>
  <c r="A622" i="5"/>
  <c r="C621" i="5"/>
  <c r="B621" i="5"/>
  <c r="A621" i="5"/>
  <c r="C620" i="5"/>
  <c r="B620" i="5"/>
  <c r="A620" i="5"/>
  <c r="C619" i="5"/>
  <c r="B619" i="5"/>
  <c r="A619" i="5"/>
  <c r="C618" i="5"/>
  <c r="B618" i="5"/>
  <c r="A618" i="5"/>
  <c r="C617" i="5"/>
  <c r="B617" i="5"/>
  <c r="A617" i="5"/>
  <c r="C616" i="5"/>
  <c r="B616" i="5"/>
  <c r="A616" i="5"/>
  <c r="C615" i="5"/>
  <c r="B615" i="5"/>
  <c r="A615" i="5"/>
  <c r="C614" i="5"/>
  <c r="B614" i="5"/>
  <c r="A614" i="5"/>
  <c r="C613" i="5"/>
  <c r="B613" i="5"/>
  <c r="A613" i="5"/>
  <c r="C612" i="5"/>
  <c r="B612" i="5"/>
  <c r="A612" i="5"/>
  <c r="C611" i="5"/>
  <c r="B611" i="5"/>
  <c r="A611" i="5"/>
  <c r="C610" i="5"/>
  <c r="B610" i="5"/>
  <c r="A610" i="5"/>
  <c r="C609" i="5"/>
  <c r="B609" i="5"/>
  <c r="A609" i="5"/>
  <c r="C608" i="5"/>
  <c r="B608" i="5"/>
  <c r="A608" i="5"/>
  <c r="C607" i="5"/>
  <c r="B607" i="5"/>
  <c r="A607" i="5"/>
  <c r="C606" i="5"/>
  <c r="B606" i="5"/>
  <c r="A606" i="5"/>
  <c r="C605" i="5"/>
  <c r="B605" i="5"/>
  <c r="A605" i="5"/>
  <c r="C604" i="5"/>
  <c r="B604" i="5"/>
  <c r="A604" i="5"/>
  <c r="C603" i="5"/>
  <c r="B603" i="5"/>
  <c r="A603" i="5"/>
  <c r="C602" i="5"/>
  <c r="B602" i="5"/>
  <c r="A602" i="5"/>
  <c r="C601" i="5"/>
  <c r="B601" i="5"/>
  <c r="A601" i="5"/>
  <c r="C600" i="5"/>
  <c r="B600" i="5"/>
  <c r="A600" i="5"/>
  <c r="C599" i="5"/>
  <c r="B599" i="5"/>
  <c r="A599" i="5"/>
  <c r="C598" i="5"/>
  <c r="B598" i="5"/>
  <c r="A598" i="5"/>
  <c r="C597" i="5"/>
  <c r="B597" i="5"/>
  <c r="A597" i="5"/>
  <c r="C596" i="5"/>
  <c r="B596" i="5"/>
  <c r="A596" i="5"/>
  <c r="C595" i="5"/>
  <c r="B595" i="5"/>
  <c r="A595" i="5"/>
  <c r="C594" i="5"/>
  <c r="B594" i="5"/>
  <c r="A594" i="5"/>
  <c r="C593" i="5"/>
  <c r="B593" i="5"/>
  <c r="A593" i="5"/>
  <c r="C592" i="5"/>
  <c r="B592" i="5"/>
  <c r="A592" i="5"/>
  <c r="C591" i="5"/>
  <c r="B591" i="5"/>
  <c r="A591" i="5"/>
  <c r="C590" i="5"/>
  <c r="B590" i="5"/>
  <c r="A590" i="5"/>
  <c r="C589" i="5"/>
  <c r="B589" i="5"/>
  <c r="A589" i="5"/>
  <c r="C588" i="5"/>
  <c r="B588" i="5"/>
  <c r="A588" i="5"/>
  <c r="C587" i="5"/>
  <c r="B587" i="5"/>
  <c r="A587" i="5"/>
  <c r="C586" i="5"/>
  <c r="B586" i="5"/>
  <c r="A586" i="5"/>
  <c r="C585" i="5"/>
  <c r="B585" i="5"/>
  <c r="A585" i="5"/>
  <c r="C584" i="5"/>
  <c r="B584" i="5"/>
  <c r="A584" i="5"/>
  <c r="C583" i="5"/>
  <c r="B583" i="5"/>
  <c r="A583" i="5"/>
  <c r="C582" i="5"/>
  <c r="B582" i="5"/>
  <c r="A582" i="5"/>
  <c r="C581" i="5"/>
  <c r="B581" i="5"/>
  <c r="A581" i="5"/>
  <c r="C580" i="5"/>
  <c r="B580" i="5"/>
  <c r="A580" i="5"/>
  <c r="C579" i="5"/>
  <c r="B579" i="5"/>
  <c r="A579" i="5"/>
  <c r="C578" i="5"/>
  <c r="B578" i="5"/>
  <c r="A578" i="5"/>
  <c r="C577" i="5"/>
  <c r="B577" i="5"/>
  <c r="A577" i="5"/>
  <c r="C576" i="5"/>
  <c r="B576" i="5"/>
  <c r="A576" i="5"/>
  <c r="C575" i="5"/>
  <c r="B575" i="5"/>
  <c r="A575" i="5"/>
  <c r="C574" i="5"/>
  <c r="B574" i="5"/>
  <c r="A574" i="5"/>
  <c r="C573" i="5"/>
  <c r="B573" i="5"/>
  <c r="A573" i="5"/>
  <c r="C572" i="5"/>
  <c r="B572" i="5"/>
  <c r="A572" i="5"/>
  <c r="C571" i="5"/>
  <c r="B571" i="5"/>
  <c r="A571" i="5"/>
  <c r="C570" i="5"/>
  <c r="B570" i="5"/>
  <c r="A570" i="5"/>
  <c r="C569" i="5"/>
  <c r="B569" i="5"/>
  <c r="A569" i="5"/>
  <c r="C568" i="5"/>
  <c r="B568" i="5"/>
  <c r="A568" i="5"/>
  <c r="C567" i="5"/>
  <c r="B567" i="5"/>
  <c r="A567" i="5"/>
  <c r="C566" i="5"/>
  <c r="B566" i="5"/>
  <c r="A566" i="5"/>
  <c r="C565" i="5"/>
  <c r="B565" i="5"/>
  <c r="A565" i="5"/>
  <c r="C564" i="5"/>
  <c r="B564" i="5"/>
  <c r="A564" i="5"/>
  <c r="C563" i="5"/>
  <c r="B563" i="5"/>
  <c r="A563" i="5"/>
  <c r="C562" i="5"/>
  <c r="B562" i="5"/>
  <c r="A562" i="5"/>
  <c r="C561" i="5"/>
  <c r="B561" i="5"/>
  <c r="A561" i="5"/>
  <c r="C560" i="5"/>
  <c r="B560" i="5"/>
  <c r="A560" i="5"/>
  <c r="C559" i="5"/>
  <c r="B559" i="5"/>
  <c r="A559" i="5"/>
  <c r="C558" i="5"/>
  <c r="B558" i="5"/>
  <c r="A558" i="5"/>
  <c r="C557" i="5"/>
  <c r="B557" i="5"/>
  <c r="A557" i="5"/>
  <c r="C556" i="5"/>
  <c r="B556" i="5"/>
  <c r="A556" i="5"/>
  <c r="C555" i="5"/>
  <c r="B555" i="5"/>
  <c r="A555" i="5"/>
  <c r="C554" i="5"/>
  <c r="B554" i="5"/>
  <c r="A554" i="5"/>
  <c r="C553" i="5"/>
  <c r="B553" i="5"/>
  <c r="A553" i="5"/>
  <c r="C552" i="5"/>
  <c r="B552" i="5"/>
  <c r="A552" i="5"/>
  <c r="C551" i="5"/>
  <c r="B551" i="5"/>
  <c r="A551" i="5"/>
  <c r="C550" i="5"/>
  <c r="B550" i="5"/>
  <c r="A550" i="5"/>
  <c r="C549" i="5"/>
  <c r="B549" i="5"/>
  <c r="A549" i="5"/>
  <c r="C548" i="5"/>
  <c r="B548" i="5"/>
  <c r="A548" i="5"/>
  <c r="C547" i="5"/>
  <c r="B547" i="5"/>
  <c r="A547" i="5"/>
  <c r="C546" i="5"/>
  <c r="B546" i="5"/>
  <c r="A546" i="5"/>
  <c r="C545" i="5"/>
  <c r="B545" i="5"/>
  <c r="A545" i="5"/>
  <c r="C544" i="5"/>
  <c r="B544" i="5"/>
  <c r="A544" i="5"/>
  <c r="C543" i="5"/>
  <c r="B543" i="5"/>
  <c r="A543" i="5"/>
  <c r="C542" i="5"/>
  <c r="B542" i="5"/>
  <c r="A542" i="5"/>
  <c r="C541" i="5"/>
  <c r="B541" i="5"/>
  <c r="A541" i="5"/>
  <c r="C540" i="5"/>
  <c r="B540" i="5"/>
  <c r="A540" i="5"/>
  <c r="C539" i="5"/>
  <c r="B539" i="5"/>
  <c r="A539" i="5"/>
  <c r="C538" i="5"/>
  <c r="B538" i="5"/>
  <c r="A538" i="5"/>
  <c r="C537" i="5"/>
  <c r="B537" i="5"/>
  <c r="A537" i="5"/>
  <c r="C536" i="5"/>
  <c r="B536" i="5"/>
  <c r="A536" i="5"/>
  <c r="C535" i="5"/>
  <c r="B535" i="5"/>
  <c r="A535" i="5"/>
  <c r="C534" i="5"/>
  <c r="B534" i="5"/>
  <c r="A534" i="5"/>
  <c r="C533" i="5"/>
  <c r="B533" i="5"/>
  <c r="A533" i="5"/>
  <c r="C532" i="5"/>
  <c r="B532" i="5"/>
  <c r="A532" i="5"/>
  <c r="C531" i="5"/>
  <c r="B531" i="5"/>
  <c r="A531" i="5"/>
  <c r="C530" i="5"/>
  <c r="B530" i="5"/>
  <c r="A530" i="5"/>
  <c r="C529" i="5"/>
  <c r="B529" i="5"/>
  <c r="A529" i="5"/>
  <c r="C528" i="5"/>
  <c r="B528" i="5"/>
  <c r="A528" i="5"/>
  <c r="C527" i="5"/>
  <c r="B527" i="5"/>
  <c r="A527" i="5"/>
  <c r="C526" i="5"/>
  <c r="B526" i="5"/>
  <c r="A526" i="5"/>
  <c r="C525" i="5"/>
  <c r="B525" i="5"/>
  <c r="A525" i="5"/>
  <c r="C524" i="5"/>
  <c r="B524" i="5"/>
  <c r="A524" i="5"/>
  <c r="C523" i="5"/>
  <c r="B523" i="5"/>
  <c r="A523" i="5"/>
  <c r="C522" i="5"/>
  <c r="B522" i="5"/>
  <c r="A522" i="5"/>
  <c r="C521" i="5"/>
  <c r="B521" i="5"/>
  <c r="A521" i="5"/>
  <c r="C520" i="5"/>
  <c r="B520" i="5"/>
  <c r="A520" i="5"/>
  <c r="C519" i="5"/>
  <c r="B519" i="5"/>
  <c r="A519" i="5"/>
  <c r="C518" i="5"/>
  <c r="B518" i="5"/>
  <c r="A518" i="5"/>
  <c r="C517" i="5"/>
  <c r="B517" i="5"/>
  <c r="A517" i="5"/>
  <c r="C516" i="5"/>
  <c r="B516" i="5"/>
  <c r="A516" i="5"/>
  <c r="C515" i="5"/>
  <c r="B515" i="5"/>
  <c r="A515" i="5"/>
  <c r="C514" i="5"/>
  <c r="B514" i="5"/>
  <c r="A514" i="5"/>
  <c r="C513" i="5"/>
  <c r="B513" i="5"/>
  <c r="A513" i="5"/>
  <c r="C512" i="5"/>
  <c r="B512" i="5"/>
  <c r="A512" i="5"/>
  <c r="C511" i="5"/>
  <c r="B511" i="5"/>
  <c r="A511" i="5"/>
  <c r="C510" i="5"/>
  <c r="B510" i="5"/>
  <c r="A510" i="5"/>
  <c r="C509" i="5"/>
  <c r="B509" i="5"/>
  <c r="A509" i="5"/>
  <c r="C508" i="5"/>
  <c r="B508" i="5"/>
  <c r="A508" i="5"/>
  <c r="C507" i="5"/>
  <c r="B507" i="5"/>
  <c r="A507" i="5"/>
  <c r="C506" i="5"/>
  <c r="B506" i="5"/>
  <c r="A506" i="5"/>
  <c r="C505" i="5"/>
  <c r="B505" i="5"/>
  <c r="A505" i="5"/>
  <c r="C504" i="5"/>
  <c r="B504" i="5"/>
  <c r="A504" i="5"/>
  <c r="C503" i="5"/>
  <c r="B503" i="5"/>
  <c r="A503" i="5"/>
  <c r="C502" i="5"/>
  <c r="B502" i="5"/>
  <c r="A502" i="5"/>
  <c r="C501" i="5"/>
  <c r="B501" i="5"/>
  <c r="A501" i="5"/>
  <c r="C500" i="5"/>
  <c r="B500" i="5"/>
  <c r="A500" i="5"/>
  <c r="C499" i="5"/>
  <c r="B499" i="5"/>
  <c r="A499" i="5"/>
  <c r="C498" i="5"/>
  <c r="B498" i="5"/>
  <c r="A498" i="5"/>
  <c r="C497" i="5"/>
  <c r="B497" i="5"/>
  <c r="A497" i="5"/>
  <c r="C496" i="5"/>
  <c r="B496" i="5"/>
  <c r="A496" i="5"/>
  <c r="C495" i="5"/>
  <c r="B495" i="5"/>
  <c r="A495" i="5"/>
  <c r="C494" i="5"/>
  <c r="B494" i="5"/>
  <c r="A494" i="5"/>
  <c r="C493" i="5"/>
  <c r="B493" i="5"/>
  <c r="A493" i="5"/>
  <c r="C492" i="5"/>
  <c r="B492" i="5"/>
  <c r="A492" i="5"/>
  <c r="C491" i="5"/>
  <c r="B491" i="5"/>
  <c r="A491" i="5"/>
  <c r="C490" i="5"/>
  <c r="B490" i="5"/>
  <c r="A490" i="5"/>
  <c r="C489" i="5"/>
  <c r="B489" i="5"/>
  <c r="A489" i="5"/>
  <c r="C488" i="5"/>
  <c r="B488" i="5"/>
  <c r="A488" i="5"/>
  <c r="C487" i="5"/>
  <c r="B487" i="5"/>
  <c r="A487" i="5"/>
  <c r="C486" i="5"/>
  <c r="B486" i="5"/>
  <c r="A486" i="5"/>
  <c r="C485" i="5"/>
  <c r="B485" i="5"/>
  <c r="A485" i="5"/>
  <c r="C484" i="5"/>
  <c r="B484" i="5"/>
  <c r="A484" i="5"/>
  <c r="C483" i="5"/>
  <c r="B483" i="5"/>
  <c r="A483" i="5"/>
  <c r="C482" i="5"/>
  <c r="B482" i="5"/>
  <c r="A482" i="5"/>
  <c r="C481" i="5"/>
  <c r="B481" i="5"/>
  <c r="A481" i="5"/>
  <c r="C480" i="5"/>
  <c r="B480" i="5"/>
  <c r="A480" i="5"/>
  <c r="C479" i="5"/>
  <c r="B479" i="5"/>
  <c r="A479" i="5"/>
  <c r="C478" i="5"/>
  <c r="B478" i="5"/>
  <c r="A478" i="5"/>
  <c r="C477" i="5"/>
  <c r="B477" i="5"/>
  <c r="A477" i="5"/>
  <c r="C476" i="5"/>
  <c r="B476" i="5"/>
  <c r="A476" i="5"/>
  <c r="C475" i="5"/>
  <c r="B475" i="5"/>
  <c r="A475" i="5"/>
  <c r="C474" i="5"/>
  <c r="B474" i="5"/>
  <c r="A474" i="5"/>
  <c r="C473" i="5"/>
  <c r="B473" i="5"/>
  <c r="A473" i="5"/>
  <c r="C472" i="5"/>
  <c r="B472" i="5"/>
  <c r="A472" i="5"/>
  <c r="C471" i="5"/>
  <c r="B471" i="5"/>
  <c r="A471" i="5"/>
  <c r="C470" i="5"/>
  <c r="B470" i="5"/>
  <c r="A470" i="5"/>
  <c r="C469" i="5"/>
  <c r="B469" i="5"/>
  <c r="A469" i="5"/>
  <c r="C468" i="5"/>
  <c r="B468" i="5"/>
  <c r="A468" i="5"/>
  <c r="C467" i="5"/>
  <c r="B467" i="5"/>
  <c r="A467" i="5"/>
  <c r="C466" i="5"/>
  <c r="B466" i="5"/>
  <c r="A466" i="5"/>
  <c r="C465" i="5"/>
  <c r="B465" i="5"/>
  <c r="A465" i="5"/>
  <c r="C464" i="5"/>
  <c r="B464" i="5"/>
  <c r="A464" i="5"/>
  <c r="C463" i="5"/>
  <c r="B463" i="5"/>
  <c r="A463" i="5"/>
  <c r="C462" i="5"/>
  <c r="B462" i="5"/>
  <c r="A462" i="5"/>
  <c r="C461" i="5"/>
  <c r="B461" i="5"/>
  <c r="A461" i="5"/>
  <c r="C460" i="5"/>
  <c r="B460" i="5"/>
  <c r="A460" i="5"/>
  <c r="C459" i="5"/>
  <c r="B459" i="5"/>
  <c r="A459" i="5"/>
  <c r="C458" i="5"/>
  <c r="B458" i="5"/>
  <c r="A458" i="5"/>
  <c r="C457" i="5"/>
  <c r="B457" i="5"/>
  <c r="A457" i="5"/>
  <c r="C456" i="5"/>
  <c r="B456" i="5"/>
  <c r="A456" i="5"/>
  <c r="C455" i="5"/>
  <c r="B455" i="5"/>
  <c r="A455" i="5"/>
  <c r="C454" i="5"/>
  <c r="B454" i="5"/>
  <c r="A454" i="5"/>
  <c r="C453" i="5"/>
  <c r="B453" i="5"/>
  <c r="A453" i="5"/>
  <c r="C452" i="5"/>
  <c r="B452" i="5"/>
  <c r="A452" i="5"/>
  <c r="C451" i="5"/>
  <c r="B451" i="5"/>
  <c r="A451" i="5"/>
  <c r="C450" i="5"/>
  <c r="B450" i="5"/>
  <c r="A450" i="5"/>
  <c r="C449" i="5"/>
  <c r="B449" i="5"/>
  <c r="A449" i="5"/>
  <c r="C448" i="5"/>
  <c r="B448" i="5"/>
  <c r="A448" i="5"/>
  <c r="C447" i="5"/>
  <c r="B447" i="5"/>
  <c r="A447" i="5"/>
  <c r="C446" i="5"/>
  <c r="B446" i="5"/>
  <c r="A446" i="5"/>
  <c r="C445" i="5"/>
  <c r="B445" i="5"/>
  <c r="A445" i="5"/>
  <c r="C444" i="5"/>
  <c r="B444" i="5"/>
  <c r="A444" i="5"/>
  <c r="C443" i="5"/>
  <c r="B443" i="5"/>
  <c r="A443" i="5"/>
  <c r="C442" i="5"/>
  <c r="B442" i="5"/>
  <c r="A442" i="5"/>
  <c r="C441" i="5"/>
  <c r="B441" i="5"/>
  <c r="A441" i="5"/>
  <c r="C440" i="5"/>
  <c r="B440" i="5"/>
  <c r="A440" i="5"/>
  <c r="C439" i="5"/>
  <c r="B439" i="5"/>
  <c r="A439" i="5"/>
  <c r="C438" i="5"/>
  <c r="B438" i="5"/>
  <c r="A438" i="5"/>
  <c r="C437" i="5"/>
  <c r="B437" i="5"/>
  <c r="A437" i="5"/>
  <c r="C436" i="5"/>
  <c r="B436" i="5"/>
  <c r="A436" i="5"/>
  <c r="C435" i="5"/>
  <c r="B435" i="5"/>
  <c r="A435" i="5"/>
  <c r="C434" i="5"/>
  <c r="B434" i="5"/>
  <c r="A434" i="5"/>
  <c r="C433" i="5"/>
  <c r="B433" i="5"/>
  <c r="A433" i="5"/>
  <c r="C432" i="5"/>
  <c r="B432" i="5"/>
  <c r="A432" i="5"/>
  <c r="C431" i="5"/>
  <c r="B431" i="5"/>
  <c r="A431" i="5"/>
  <c r="C430" i="5"/>
  <c r="B430" i="5"/>
  <c r="A430" i="5"/>
  <c r="C429" i="5"/>
  <c r="B429" i="5"/>
  <c r="A429" i="5"/>
  <c r="C428" i="5"/>
  <c r="B428" i="5"/>
  <c r="A428" i="5"/>
  <c r="C427" i="5"/>
  <c r="B427" i="5"/>
  <c r="A427" i="5"/>
  <c r="C426" i="5"/>
  <c r="B426" i="5"/>
  <c r="A426" i="5"/>
  <c r="C425" i="5"/>
  <c r="B425" i="5"/>
  <c r="A425" i="5"/>
  <c r="C424" i="5"/>
  <c r="B424" i="5"/>
  <c r="A424" i="5"/>
  <c r="C423" i="5"/>
  <c r="B423" i="5"/>
  <c r="A423" i="5"/>
  <c r="C422" i="5"/>
  <c r="B422" i="5"/>
  <c r="A422" i="5"/>
  <c r="C421" i="5"/>
  <c r="B421" i="5"/>
  <c r="A421" i="5"/>
  <c r="C420" i="5"/>
  <c r="B420" i="5"/>
  <c r="A420" i="5"/>
  <c r="C419" i="5"/>
  <c r="B419" i="5"/>
  <c r="A419" i="5"/>
  <c r="C418" i="5"/>
  <c r="B418" i="5"/>
  <c r="A418" i="5"/>
  <c r="C417" i="5"/>
  <c r="B417" i="5"/>
  <c r="A417" i="5"/>
  <c r="C416" i="5"/>
  <c r="B416" i="5"/>
  <c r="A416" i="5"/>
  <c r="C415" i="5"/>
  <c r="B415" i="5"/>
  <c r="A415" i="5"/>
  <c r="C414" i="5"/>
  <c r="B414" i="5"/>
  <c r="A414" i="5"/>
  <c r="C413" i="5"/>
  <c r="B413" i="5"/>
  <c r="A413" i="5"/>
  <c r="C412" i="5"/>
  <c r="B412" i="5"/>
  <c r="A412" i="5"/>
  <c r="C411" i="5"/>
  <c r="B411" i="5"/>
  <c r="A411" i="5"/>
  <c r="C410" i="5"/>
  <c r="B410" i="5"/>
  <c r="A410" i="5"/>
  <c r="C409" i="5"/>
  <c r="B409" i="5"/>
  <c r="A409" i="5"/>
  <c r="C408" i="5"/>
  <c r="B408" i="5"/>
  <c r="A408" i="5"/>
  <c r="C407" i="5"/>
  <c r="B407" i="5"/>
  <c r="A407" i="5"/>
  <c r="C406" i="5"/>
  <c r="B406" i="5"/>
  <c r="A406" i="5"/>
  <c r="C405" i="5"/>
  <c r="B405" i="5"/>
  <c r="A405" i="5"/>
  <c r="C404" i="5"/>
  <c r="B404" i="5"/>
  <c r="A404" i="5"/>
  <c r="C403" i="5"/>
  <c r="B403" i="5"/>
  <c r="A403" i="5"/>
  <c r="C402" i="5"/>
  <c r="B402" i="5"/>
  <c r="A402" i="5"/>
  <c r="C401" i="5"/>
  <c r="B401" i="5"/>
  <c r="A401" i="5"/>
  <c r="C400" i="5"/>
  <c r="B400" i="5"/>
  <c r="A400" i="5"/>
  <c r="C399" i="5"/>
  <c r="B399" i="5"/>
  <c r="A399" i="5"/>
  <c r="C398" i="5"/>
  <c r="B398" i="5"/>
  <c r="A398" i="5"/>
  <c r="C397" i="5"/>
  <c r="B397" i="5"/>
  <c r="A397" i="5"/>
  <c r="C396" i="5"/>
  <c r="B396" i="5"/>
  <c r="A396" i="5"/>
  <c r="C395" i="5"/>
  <c r="B395" i="5"/>
  <c r="A395" i="5"/>
  <c r="C394" i="5"/>
  <c r="B394" i="5"/>
  <c r="A394" i="5"/>
  <c r="C393" i="5"/>
  <c r="B393" i="5"/>
  <c r="A393" i="5"/>
  <c r="C392" i="5"/>
  <c r="B392" i="5"/>
  <c r="A392" i="5"/>
  <c r="C391" i="5"/>
  <c r="B391" i="5"/>
  <c r="A391" i="5"/>
  <c r="C390" i="5"/>
  <c r="B390" i="5"/>
  <c r="A390" i="5"/>
  <c r="C389" i="5"/>
  <c r="B389" i="5"/>
  <c r="A389" i="5"/>
  <c r="C388" i="5"/>
  <c r="B388" i="5"/>
  <c r="A388" i="5"/>
  <c r="C387" i="5"/>
  <c r="B387" i="5"/>
  <c r="A387" i="5"/>
  <c r="C386" i="5"/>
  <c r="B386" i="5"/>
  <c r="A386" i="5"/>
  <c r="C385" i="5"/>
  <c r="B385" i="5"/>
  <c r="A385" i="5"/>
  <c r="C384" i="5"/>
  <c r="B384" i="5"/>
  <c r="A384" i="5"/>
  <c r="C383" i="5"/>
  <c r="B383" i="5"/>
  <c r="A383" i="5"/>
  <c r="C382" i="5"/>
  <c r="B382" i="5"/>
  <c r="A382" i="5"/>
  <c r="C381" i="5"/>
  <c r="B381" i="5"/>
  <c r="A381" i="5"/>
  <c r="C380" i="5"/>
  <c r="B380" i="5"/>
  <c r="A380" i="5"/>
  <c r="C379" i="5"/>
  <c r="B379" i="5"/>
  <c r="A379" i="5"/>
  <c r="C378" i="5"/>
  <c r="B378" i="5"/>
  <c r="A378" i="5"/>
  <c r="C377" i="5"/>
  <c r="B377" i="5"/>
  <c r="A377" i="5"/>
  <c r="C376" i="5"/>
  <c r="B376" i="5"/>
  <c r="A376" i="5"/>
  <c r="C375" i="5"/>
  <c r="B375" i="5"/>
  <c r="A375" i="5"/>
  <c r="C374" i="5"/>
  <c r="B374" i="5"/>
  <c r="A374" i="5"/>
  <c r="C373" i="5"/>
  <c r="B373" i="5"/>
  <c r="A373" i="5"/>
  <c r="C372" i="5"/>
  <c r="B372" i="5"/>
  <c r="A372" i="5"/>
  <c r="C371" i="5"/>
  <c r="B371" i="5"/>
  <c r="A371" i="5"/>
  <c r="C370" i="5"/>
  <c r="B370" i="5"/>
  <c r="A370" i="5"/>
  <c r="C369" i="5"/>
  <c r="B369" i="5"/>
  <c r="A369" i="5"/>
  <c r="C368" i="5"/>
  <c r="B368" i="5"/>
  <c r="A368" i="5"/>
  <c r="C367" i="5"/>
  <c r="B367" i="5"/>
  <c r="A367" i="5"/>
  <c r="C366" i="5"/>
  <c r="B366" i="5"/>
  <c r="A366" i="5"/>
  <c r="C365" i="5"/>
  <c r="B365" i="5"/>
  <c r="A365" i="5"/>
  <c r="C364" i="5"/>
  <c r="B364" i="5"/>
  <c r="A364" i="5"/>
  <c r="C363" i="5"/>
  <c r="B363" i="5"/>
  <c r="A363" i="5"/>
  <c r="C362" i="5"/>
  <c r="B362" i="5"/>
  <c r="A362" i="5"/>
  <c r="C361" i="5"/>
  <c r="B361" i="5"/>
  <c r="A361" i="5"/>
  <c r="C360" i="5"/>
  <c r="B360" i="5"/>
  <c r="A360" i="5"/>
  <c r="C359" i="5"/>
  <c r="B359" i="5"/>
  <c r="A359" i="5"/>
  <c r="C358" i="5"/>
  <c r="B358" i="5"/>
  <c r="A358" i="5"/>
  <c r="C357" i="5"/>
  <c r="B357" i="5"/>
  <c r="A357" i="5"/>
  <c r="C356" i="5"/>
  <c r="B356" i="5"/>
  <c r="A356" i="5"/>
  <c r="C355" i="5"/>
  <c r="B355" i="5"/>
  <c r="A355" i="5"/>
  <c r="C354" i="5"/>
  <c r="B354" i="5"/>
  <c r="A354" i="5"/>
  <c r="C353" i="5"/>
  <c r="B353" i="5"/>
  <c r="A353" i="5"/>
  <c r="C352" i="5"/>
  <c r="B352" i="5"/>
  <c r="A352" i="5"/>
  <c r="C351" i="5"/>
  <c r="B351" i="5"/>
  <c r="A351" i="5"/>
  <c r="C350" i="5"/>
  <c r="B350" i="5"/>
  <c r="A350" i="5"/>
  <c r="C349" i="5"/>
  <c r="B349" i="5"/>
  <c r="A349" i="5"/>
  <c r="C348" i="5"/>
  <c r="B348" i="5"/>
  <c r="A348" i="5"/>
  <c r="C347" i="5"/>
  <c r="B347" i="5"/>
  <c r="A347" i="5"/>
  <c r="C346" i="5"/>
  <c r="B346" i="5"/>
  <c r="A346" i="5"/>
  <c r="C345" i="5"/>
  <c r="B345" i="5"/>
  <c r="A345" i="5"/>
  <c r="C344" i="5"/>
  <c r="B344" i="5"/>
  <c r="A344" i="5"/>
  <c r="C343" i="5"/>
  <c r="B343" i="5"/>
  <c r="A343" i="5"/>
  <c r="C342" i="5"/>
  <c r="B342" i="5"/>
  <c r="A342" i="5"/>
  <c r="C341" i="5"/>
  <c r="B341" i="5"/>
  <c r="A341" i="5"/>
  <c r="C340" i="5"/>
  <c r="B340" i="5"/>
  <c r="A340" i="5"/>
  <c r="C339" i="5"/>
  <c r="B339" i="5"/>
  <c r="A339" i="5"/>
  <c r="C338" i="5"/>
  <c r="B338" i="5"/>
  <c r="A338" i="5"/>
  <c r="C337" i="5"/>
  <c r="B337" i="5"/>
  <c r="A337" i="5"/>
  <c r="C336" i="5"/>
  <c r="B336" i="5"/>
  <c r="A336" i="5"/>
  <c r="C335" i="5"/>
  <c r="B335" i="5"/>
  <c r="A335" i="5"/>
  <c r="C334" i="5"/>
  <c r="B334" i="5"/>
  <c r="A334" i="5"/>
  <c r="C333" i="5"/>
  <c r="B333" i="5"/>
  <c r="A333" i="5"/>
  <c r="C332" i="5"/>
  <c r="B332" i="5"/>
  <c r="A332" i="5"/>
  <c r="C331" i="5"/>
  <c r="B331" i="5"/>
  <c r="A331" i="5"/>
  <c r="C330" i="5"/>
  <c r="B330" i="5"/>
  <c r="A330" i="5"/>
  <c r="C329" i="5"/>
  <c r="B329" i="5"/>
  <c r="A329" i="5"/>
  <c r="C328" i="5"/>
  <c r="B328" i="5"/>
  <c r="A328" i="5"/>
  <c r="C327" i="5"/>
  <c r="B327" i="5"/>
  <c r="A327" i="5"/>
  <c r="C326" i="5"/>
  <c r="B326" i="5"/>
  <c r="A326" i="5"/>
  <c r="C325" i="5"/>
  <c r="B325" i="5"/>
  <c r="A325" i="5"/>
  <c r="C324" i="5"/>
  <c r="B324" i="5"/>
  <c r="A324" i="5"/>
  <c r="C323" i="5"/>
  <c r="B323" i="5"/>
  <c r="A323" i="5"/>
  <c r="C322" i="5"/>
  <c r="B322" i="5"/>
  <c r="A322" i="5"/>
  <c r="C321" i="5"/>
  <c r="B321" i="5"/>
  <c r="A321" i="5"/>
  <c r="C320" i="5"/>
  <c r="B320" i="5"/>
  <c r="A320" i="5"/>
  <c r="C319" i="5"/>
  <c r="B319" i="5"/>
  <c r="A319" i="5"/>
  <c r="C318" i="5"/>
  <c r="B318" i="5"/>
  <c r="A318" i="5"/>
  <c r="C317" i="5"/>
  <c r="B317" i="5"/>
  <c r="A317" i="5"/>
  <c r="C316" i="5"/>
  <c r="B316" i="5"/>
  <c r="A316" i="5"/>
  <c r="C315" i="5"/>
  <c r="B315" i="5"/>
  <c r="A315" i="5"/>
  <c r="C314" i="5"/>
  <c r="B314" i="5"/>
  <c r="A314" i="5"/>
  <c r="C313" i="5"/>
  <c r="B313" i="5"/>
  <c r="A313" i="5"/>
  <c r="C312" i="5"/>
  <c r="B312" i="5"/>
  <c r="A312" i="5"/>
  <c r="C311" i="5"/>
  <c r="B311" i="5"/>
  <c r="A311" i="5"/>
  <c r="C310" i="5"/>
  <c r="B310" i="5"/>
  <c r="A310" i="5"/>
  <c r="C309" i="5"/>
  <c r="B309" i="5"/>
  <c r="A309" i="5"/>
  <c r="C308" i="5"/>
  <c r="B308" i="5"/>
  <c r="A308" i="5"/>
  <c r="C307" i="5"/>
  <c r="B307" i="5"/>
  <c r="A307" i="5"/>
  <c r="C306" i="5"/>
  <c r="B306" i="5"/>
  <c r="A306" i="5"/>
  <c r="C305" i="5"/>
  <c r="B305" i="5"/>
  <c r="A305" i="5"/>
  <c r="C304" i="5"/>
  <c r="B304" i="5"/>
  <c r="A304" i="5"/>
  <c r="C303" i="5"/>
  <c r="B303" i="5"/>
  <c r="A303" i="5"/>
  <c r="C302" i="5"/>
  <c r="B302" i="5"/>
  <c r="A302" i="5"/>
  <c r="C301" i="5"/>
  <c r="B301" i="5"/>
  <c r="A301" i="5"/>
  <c r="C300" i="5"/>
  <c r="B300" i="5"/>
  <c r="A300" i="5"/>
  <c r="C299" i="5"/>
  <c r="B299" i="5"/>
  <c r="A299" i="5"/>
  <c r="C298" i="5"/>
  <c r="B298" i="5"/>
  <c r="A298" i="5"/>
  <c r="C297" i="5"/>
  <c r="B297" i="5"/>
  <c r="A297" i="5"/>
  <c r="C296" i="5"/>
  <c r="B296" i="5"/>
  <c r="A296" i="5"/>
  <c r="C295" i="5"/>
  <c r="B295" i="5"/>
  <c r="A295" i="5"/>
  <c r="C294" i="5"/>
  <c r="B294" i="5"/>
  <c r="A294" i="5"/>
  <c r="C293" i="5"/>
  <c r="B293" i="5"/>
  <c r="A293" i="5"/>
  <c r="C292" i="5"/>
  <c r="B292" i="5"/>
  <c r="A292" i="5"/>
  <c r="C291" i="5"/>
  <c r="B291" i="5"/>
  <c r="A291" i="5"/>
  <c r="C290" i="5"/>
  <c r="B290" i="5"/>
  <c r="A290" i="5"/>
  <c r="C289" i="5"/>
  <c r="B289" i="5"/>
  <c r="A289" i="5"/>
  <c r="C288" i="5"/>
  <c r="B288" i="5"/>
  <c r="A288" i="5"/>
  <c r="C287" i="5"/>
  <c r="B287" i="5"/>
  <c r="A287" i="5"/>
  <c r="C286" i="5"/>
  <c r="B286" i="5"/>
  <c r="A286" i="5"/>
  <c r="C285" i="5"/>
  <c r="B285" i="5"/>
  <c r="A285" i="5"/>
  <c r="C284" i="5"/>
  <c r="B284" i="5"/>
  <c r="A284" i="5"/>
  <c r="C283" i="5"/>
  <c r="B283" i="5"/>
  <c r="A283" i="5"/>
  <c r="C282" i="5"/>
  <c r="B282" i="5"/>
  <c r="A282" i="5"/>
  <c r="C281" i="5"/>
  <c r="B281" i="5"/>
  <c r="A281" i="5"/>
  <c r="C280" i="5"/>
  <c r="B280" i="5"/>
  <c r="A280" i="5"/>
  <c r="C279" i="5"/>
  <c r="B279" i="5"/>
  <c r="A279" i="5"/>
  <c r="C278" i="5"/>
  <c r="B278" i="5"/>
  <c r="A278" i="5"/>
  <c r="C277" i="5"/>
  <c r="B277" i="5"/>
  <c r="A277" i="5"/>
  <c r="C276" i="5"/>
  <c r="B276" i="5"/>
  <c r="A276" i="5"/>
  <c r="C275" i="5"/>
  <c r="B275" i="5"/>
  <c r="A275" i="5"/>
  <c r="C274" i="5"/>
  <c r="B274" i="5"/>
  <c r="A274" i="5"/>
  <c r="C273" i="5"/>
  <c r="B273" i="5"/>
  <c r="A273" i="5"/>
  <c r="C272" i="5"/>
  <c r="B272" i="5"/>
  <c r="A272" i="5"/>
  <c r="C271" i="5"/>
  <c r="B271" i="5"/>
  <c r="A271" i="5"/>
  <c r="C270" i="5"/>
  <c r="B270" i="5"/>
  <c r="A270" i="5"/>
  <c r="C269" i="5"/>
  <c r="B269" i="5"/>
  <c r="A269" i="5"/>
  <c r="C268" i="5"/>
  <c r="B268" i="5"/>
  <c r="A268" i="5"/>
  <c r="C267" i="5"/>
  <c r="B267" i="5"/>
  <c r="A267" i="5"/>
  <c r="C266" i="5"/>
  <c r="B266" i="5"/>
  <c r="A266" i="5"/>
  <c r="C265" i="5"/>
  <c r="B265" i="5"/>
  <c r="A265" i="5"/>
  <c r="C264" i="5"/>
  <c r="B264" i="5"/>
  <c r="A264" i="5"/>
  <c r="C263" i="5"/>
  <c r="B263" i="5"/>
  <c r="A263" i="5"/>
  <c r="C262" i="5"/>
  <c r="B262" i="5"/>
  <c r="A262" i="5"/>
  <c r="C261" i="5"/>
  <c r="B261" i="5"/>
  <c r="A261" i="5"/>
  <c r="C260" i="5"/>
  <c r="B260" i="5"/>
  <c r="A260" i="5"/>
  <c r="C259" i="5"/>
  <c r="B259" i="5"/>
  <c r="A259" i="5"/>
  <c r="C258" i="5"/>
  <c r="B258" i="5"/>
  <c r="A258" i="5"/>
  <c r="C257" i="5"/>
  <c r="B257" i="5"/>
  <c r="A257" i="5"/>
  <c r="C256" i="5"/>
  <c r="B256" i="5"/>
  <c r="A256" i="5"/>
  <c r="C255" i="5"/>
  <c r="B255" i="5"/>
  <c r="A255" i="5"/>
  <c r="C254" i="5"/>
  <c r="B254" i="5"/>
  <c r="A254" i="5"/>
  <c r="C253" i="5"/>
  <c r="B253" i="5"/>
  <c r="A253" i="5"/>
  <c r="C252" i="5"/>
  <c r="B252" i="5"/>
  <c r="A252" i="5"/>
  <c r="C251" i="5"/>
  <c r="B251" i="5"/>
  <c r="A251" i="5"/>
  <c r="C250" i="5"/>
  <c r="B250" i="5"/>
  <c r="A250" i="5"/>
  <c r="C249" i="5"/>
  <c r="B249" i="5"/>
  <c r="A249" i="5"/>
  <c r="C248" i="5"/>
  <c r="B248" i="5"/>
  <c r="A248" i="5"/>
  <c r="C247" i="5"/>
  <c r="B247" i="5"/>
  <c r="A247" i="5"/>
  <c r="C246" i="5"/>
  <c r="B246" i="5"/>
  <c r="A246" i="5"/>
  <c r="C245" i="5"/>
  <c r="B245" i="5"/>
  <c r="A245" i="5"/>
  <c r="C244" i="5"/>
  <c r="B244" i="5"/>
  <c r="A244" i="5"/>
  <c r="C243" i="5"/>
  <c r="B243" i="5"/>
  <c r="A243" i="5"/>
  <c r="C242" i="5"/>
  <c r="B242" i="5"/>
  <c r="A242" i="5"/>
  <c r="C241" i="5"/>
  <c r="B241" i="5"/>
  <c r="A241" i="5"/>
  <c r="C240" i="5"/>
  <c r="B240" i="5"/>
  <c r="A240" i="5"/>
  <c r="C239" i="5"/>
  <c r="B239" i="5"/>
  <c r="A239" i="5"/>
  <c r="C238" i="5"/>
  <c r="B238" i="5"/>
  <c r="A238" i="5"/>
  <c r="C237" i="5"/>
  <c r="B237" i="5"/>
  <c r="A237" i="5"/>
  <c r="C236" i="5"/>
  <c r="B236" i="5"/>
  <c r="A236" i="5"/>
  <c r="C235" i="5"/>
  <c r="B235" i="5"/>
  <c r="A235" i="5"/>
  <c r="C234" i="5"/>
  <c r="B234" i="5"/>
  <c r="A234" i="5"/>
  <c r="C233" i="5"/>
  <c r="B233" i="5"/>
  <c r="A233" i="5"/>
  <c r="C232" i="5"/>
  <c r="B232" i="5"/>
  <c r="A232" i="5"/>
  <c r="C231" i="5"/>
  <c r="B231" i="5"/>
  <c r="A231" i="5"/>
  <c r="C230" i="5"/>
  <c r="B230" i="5"/>
  <c r="A230" i="5"/>
  <c r="C229" i="5"/>
  <c r="B229" i="5"/>
  <c r="A229" i="5"/>
  <c r="C228" i="5"/>
  <c r="B228" i="5"/>
  <c r="A228" i="5"/>
  <c r="C227" i="5"/>
  <c r="B227" i="5"/>
  <c r="A227" i="5"/>
  <c r="C226" i="5"/>
  <c r="B226" i="5"/>
  <c r="A226" i="5"/>
  <c r="C225" i="5"/>
  <c r="B225" i="5"/>
  <c r="A225" i="5"/>
  <c r="C224" i="5"/>
  <c r="B224" i="5"/>
  <c r="A224" i="5"/>
  <c r="C223" i="5"/>
  <c r="B223" i="5"/>
  <c r="A223" i="5"/>
  <c r="C222" i="5"/>
  <c r="B222" i="5"/>
  <c r="A222" i="5"/>
  <c r="C221" i="5"/>
  <c r="B221" i="5"/>
  <c r="A221" i="5"/>
  <c r="C220" i="5"/>
  <c r="B220" i="5"/>
  <c r="A220" i="5"/>
  <c r="C219" i="5"/>
  <c r="B219" i="5"/>
  <c r="A219" i="5"/>
  <c r="C218" i="5"/>
  <c r="B218" i="5"/>
  <c r="A218" i="5"/>
  <c r="C217" i="5"/>
  <c r="B217" i="5"/>
  <c r="A217" i="5"/>
  <c r="C216" i="5"/>
  <c r="B216" i="5"/>
  <c r="A216" i="5"/>
  <c r="C215" i="5"/>
  <c r="B215" i="5"/>
  <c r="A215" i="5"/>
  <c r="C214" i="5"/>
  <c r="B214" i="5"/>
  <c r="A214" i="5"/>
  <c r="C213" i="5"/>
  <c r="B213" i="5"/>
  <c r="A213" i="5"/>
  <c r="C212" i="5"/>
  <c r="B212" i="5"/>
  <c r="A212" i="5"/>
  <c r="C211" i="5"/>
  <c r="B211" i="5"/>
  <c r="A211" i="5"/>
  <c r="C210" i="5"/>
  <c r="B210" i="5"/>
  <c r="A210" i="5"/>
  <c r="C209" i="5"/>
  <c r="B209" i="5"/>
  <c r="A209" i="5"/>
  <c r="C208" i="5"/>
  <c r="B208" i="5"/>
  <c r="A208" i="5"/>
  <c r="C207" i="5"/>
  <c r="B207" i="5"/>
  <c r="A207" i="5"/>
  <c r="C206" i="5"/>
  <c r="B206" i="5"/>
  <c r="A206" i="5"/>
  <c r="C205" i="5"/>
  <c r="B205" i="5"/>
  <c r="A205" i="5"/>
  <c r="C204" i="5"/>
  <c r="B204" i="5"/>
  <c r="A204" i="5"/>
  <c r="C203" i="5"/>
  <c r="B203" i="5"/>
  <c r="A203" i="5"/>
  <c r="C202" i="5"/>
  <c r="B202" i="5"/>
  <c r="A202" i="5"/>
  <c r="C201" i="5"/>
  <c r="B201" i="5"/>
  <c r="A201" i="5"/>
  <c r="C200" i="5"/>
  <c r="B200" i="5"/>
  <c r="A200" i="5"/>
  <c r="C199" i="5"/>
  <c r="B199" i="5"/>
  <c r="A199" i="5"/>
  <c r="C198" i="5"/>
  <c r="B198" i="5"/>
  <c r="A198" i="5"/>
  <c r="C197" i="5"/>
  <c r="B197" i="5"/>
  <c r="A197" i="5"/>
  <c r="C196" i="5"/>
  <c r="B196" i="5"/>
  <c r="A196" i="5"/>
  <c r="C195" i="5"/>
  <c r="B195" i="5"/>
  <c r="A195" i="5"/>
  <c r="C194" i="5"/>
  <c r="B194" i="5"/>
  <c r="A194" i="5"/>
  <c r="C193" i="5"/>
  <c r="B193" i="5"/>
  <c r="A193" i="5"/>
  <c r="C192" i="5"/>
  <c r="B192" i="5"/>
  <c r="A192" i="5"/>
  <c r="C191" i="5"/>
  <c r="B191" i="5"/>
  <c r="A191" i="5"/>
  <c r="C190" i="5"/>
  <c r="B190" i="5"/>
  <c r="A190" i="5"/>
  <c r="C189" i="5"/>
  <c r="B189" i="5"/>
  <c r="A189" i="5"/>
  <c r="C188" i="5"/>
  <c r="B188" i="5"/>
  <c r="A188" i="5"/>
  <c r="C187" i="5"/>
  <c r="B187" i="5"/>
  <c r="A187" i="5"/>
  <c r="C186" i="5"/>
  <c r="B186" i="5"/>
  <c r="A186" i="5"/>
  <c r="C185" i="5"/>
  <c r="B185" i="5"/>
  <c r="A185" i="5"/>
  <c r="C184" i="5"/>
  <c r="B184" i="5"/>
  <c r="A184" i="5"/>
  <c r="C183" i="5"/>
  <c r="B183" i="5"/>
  <c r="A183" i="5"/>
  <c r="C182" i="5"/>
  <c r="B182" i="5"/>
  <c r="A182" i="5"/>
  <c r="C181" i="5"/>
  <c r="B181" i="5"/>
  <c r="A181" i="5"/>
  <c r="C180" i="5"/>
  <c r="B180" i="5"/>
  <c r="A180" i="5"/>
  <c r="C179" i="5"/>
  <c r="B179" i="5"/>
  <c r="A179" i="5"/>
  <c r="C178" i="5"/>
  <c r="B178" i="5"/>
  <c r="A178" i="5"/>
  <c r="C177" i="5"/>
  <c r="B177" i="5"/>
  <c r="A177" i="5"/>
  <c r="C176" i="5"/>
  <c r="B176" i="5"/>
  <c r="A176" i="5"/>
  <c r="C175" i="5"/>
  <c r="B175" i="5"/>
  <c r="A175" i="5"/>
  <c r="C174" i="5"/>
  <c r="B174" i="5"/>
  <c r="A174" i="5"/>
  <c r="C173" i="5"/>
  <c r="B173" i="5"/>
  <c r="A173" i="5"/>
  <c r="C172" i="5"/>
  <c r="B172" i="5"/>
  <c r="A172" i="5"/>
  <c r="C171" i="5"/>
  <c r="B171" i="5"/>
  <c r="A171" i="5"/>
  <c r="C170" i="5"/>
  <c r="B170" i="5"/>
  <c r="A170" i="5"/>
  <c r="C169" i="5"/>
  <c r="B169" i="5"/>
  <c r="A169" i="5"/>
  <c r="C168" i="5"/>
  <c r="B168" i="5"/>
  <c r="A168" i="5"/>
  <c r="C167" i="5"/>
  <c r="B167" i="5"/>
  <c r="A167" i="5"/>
  <c r="C166" i="5"/>
  <c r="B166" i="5"/>
  <c r="A166" i="5"/>
  <c r="C165" i="5"/>
  <c r="B165" i="5"/>
  <c r="A165" i="5"/>
  <c r="C164" i="5"/>
  <c r="B164" i="5"/>
  <c r="A164" i="5"/>
  <c r="C163" i="5"/>
  <c r="B163" i="5"/>
  <c r="A163" i="5"/>
  <c r="C162" i="5"/>
  <c r="B162" i="5"/>
  <c r="A162" i="5"/>
  <c r="C161" i="5"/>
  <c r="B161" i="5"/>
  <c r="A161" i="5"/>
  <c r="C160" i="5"/>
  <c r="B160" i="5"/>
  <c r="A160" i="5"/>
  <c r="C159" i="5"/>
  <c r="B159" i="5"/>
  <c r="A159" i="5"/>
  <c r="C158" i="5"/>
  <c r="B158" i="5"/>
  <c r="A158" i="5"/>
  <c r="C157" i="5"/>
  <c r="B157" i="5"/>
  <c r="A157" i="5"/>
  <c r="C156" i="5"/>
  <c r="B156" i="5"/>
  <c r="A156" i="5"/>
  <c r="C155" i="5"/>
  <c r="B155" i="5"/>
  <c r="A155" i="5"/>
  <c r="C154" i="5"/>
  <c r="B154" i="5"/>
  <c r="A154" i="5"/>
  <c r="C153" i="5"/>
  <c r="B153" i="5"/>
  <c r="A153" i="5"/>
  <c r="C152" i="5"/>
  <c r="B152" i="5"/>
  <c r="A152" i="5"/>
  <c r="C151" i="5"/>
  <c r="B151" i="5"/>
  <c r="A151" i="5"/>
  <c r="C150" i="5"/>
  <c r="B150" i="5"/>
  <c r="A150" i="5"/>
  <c r="C149" i="5"/>
  <c r="B149" i="5"/>
  <c r="A149" i="5"/>
  <c r="C148" i="5"/>
  <c r="B148" i="5"/>
  <c r="A148" i="5"/>
  <c r="C147" i="5"/>
  <c r="B147" i="5"/>
  <c r="A147" i="5"/>
  <c r="C146" i="5"/>
  <c r="B146" i="5"/>
  <c r="A146" i="5"/>
  <c r="C145" i="5"/>
  <c r="B145" i="5"/>
  <c r="A145" i="5"/>
  <c r="C144" i="5"/>
  <c r="B144" i="5"/>
  <c r="A144" i="5"/>
  <c r="C143" i="5"/>
  <c r="B143" i="5"/>
  <c r="A143" i="5"/>
  <c r="C142" i="5"/>
  <c r="B142" i="5"/>
  <c r="A142" i="5"/>
  <c r="C141" i="5"/>
  <c r="B141" i="5"/>
  <c r="A141" i="5"/>
  <c r="C140" i="5"/>
  <c r="B140" i="5"/>
  <c r="A140" i="5"/>
  <c r="C139" i="5"/>
  <c r="B139" i="5"/>
  <c r="A139" i="5"/>
  <c r="C138" i="5"/>
  <c r="B138" i="5"/>
  <c r="A138" i="5"/>
  <c r="C137" i="5"/>
  <c r="B137" i="5"/>
  <c r="A137" i="5"/>
  <c r="C136" i="5"/>
  <c r="B136" i="5"/>
  <c r="A136" i="5"/>
  <c r="C135" i="5"/>
  <c r="B135" i="5"/>
  <c r="A135" i="5"/>
  <c r="C134" i="5"/>
  <c r="B134" i="5"/>
  <c r="A134" i="5"/>
  <c r="C133" i="5"/>
  <c r="B133" i="5"/>
  <c r="A133" i="5"/>
  <c r="C132" i="5"/>
  <c r="B132" i="5"/>
  <c r="A132" i="5"/>
  <c r="C131" i="5"/>
  <c r="B131" i="5"/>
  <c r="A131" i="5"/>
  <c r="C130" i="5"/>
  <c r="B130" i="5"/>
  <c r="A130" i="5"/>
  <c r="C129" i="5"/>
  <c r="B129" i="5"/>
  <c r="A129" i="5"/>
  <c r="C128" i="5"/>
  <c r="B128" i="5"/>
  <c r="A128" i="5"/>
  <c r="C127" i="5"/>
  <c r="B127" i="5"/>
  <c r="A127" i="5"/>
  <c r="C126" i="5"/>
  <c r="B126" i="5"/>
  <c r="A126" i="5"/>
  <c r="C125" i="5"/>
  <c r="B125" i="5"/>
  <c r="A125" i="5"/>
  <c r="C124" i="5"/>
  <c r="B124" i="5"/>
  <c r="A124" i="5"/>
  <c r="C123" i="5"/>
  <c r="B123" i="5"/>
  <c r="A123" i="5"/>
  <c r="C122" i="5"/>
  <c r="B122" i="5"/>
  <c r="A122" i="5"/>
  <c r="C121" i="5"/>
  <c r="B121" i="5"/>
  <c r="A121" i="5"/>
  <c r="C120" i="5"/>
  <c r="B120" i="5"/>
  <c r="A120" i="5"/>
  <c r="C119" i="5"/>
  <c r="B119" i="5"/>
  <c r="A119" i="5"/>
  <c r="C118" i="5"/>
  <c r="B118" i="5"/>
  <c r="A118" i="5"/>
  <c r="C117" i="5"/>
  <c r="B117" i="5"/>
  <c r="A117" i="5"/>
  <c r="C116" i="5"/>
  <c r="B116" i="5"/>
  <c r="A116" i="5"/>
  <c r="C115" i="5"/>
  <c r="B115" i="5"/>
  <c r="A115" i="5"/>
  <c r="C114" i="5"/>
  <c r="B114" i="5"/>
  <c r="A114" i="5"/>
  <c r="C113" i="5"/>
  <c r="B113" i="5"/>
  <c r="A113" i="5"/>
  <c r="C112" i="5"/>
  <c r="B112" i="5"/>
  <c r="A112" i="5"/>
  <c r="C111" i="5"/>
  <c r="B111" i="5"/>
  <c r="A111" i="5"/>
  <c r="C110" i="5"/>
  <c r="B110" i="5"/>
  <c r="A110" i="5"/>
  <c r="C109" i="5"/>
  <c r="B109" i="5"/>
  <c r="A109" i="5"/>
  <c r="C108" i="5"/>
  <c r="B108" i="5"/>
  <c r="A108" i="5"/>
  <c r="C107" i="5"/>
  <c r="B107" i="5"/>
  <c r="A107" i="5"/>
  <c r="C106" i="5"/>
  <c r="B106" i="5"/>
  <c r="A106" i="5"/>
  <c r="C105" i="5"/>
  <c r="B105" i="5"/>
  <c r="A105" i="5"/>
  <c r="C104" i="5"/>
  <c r="B104" i="5"/>
  <c r="A104" i="5"/>
  <c r="C103" i="5"/>
  <c r="B103" i="5"/>
  <c r="A103" i="5"/>
  <c r="C102" i="5"/>
  <c r="B102" i="5"/>
  <c r="A102" i="5"/>
  <c r="C101" i="5"/>
  <c r="B101" i="5"/>
  <c r="A101" i="5"/>
  <c r="C100" i="5"/>
  <c r="B100" i="5"/>
  <c r="A100" i="5"/>
  <c r="C99" i="5"/>
  <c r="B99" i="5"/>
  <c r="A99" i="5"/>
  <c r="C98" i="5"/>
  <c r="B98" i="5"/>
  <c r="A98" i="5"/>
  <c r="C97" i="5"/>
  <c r="B97" i="5"/>
  <c r="A97" i="5"/>
  <c r="C96" i="5"/>
  <c r="B96" i="5"/>
  <c r="A96" i="5"/>
  <c r="C95" i="5"/>
  <c r="B95" i="5"/>
  <c r="A95" i="5"/>
  <c r="C94" i="5"/>
  <c r="B94" i="5"/>
  <c r="A94" i="5"/>
  <c r="C93" i="5"/>
  <c r="B93" i="5"/>
  <c r="A93" i="5"/>
  <c r="C92" i="5"/>
  <c r="B92" i="5"/>
  <c r="A92" i="5"/>
  <c r="C91" i="5"/>
  <c r="B91" i="5"/>
  <c r="A91" i="5"/>
  <c r="C90" i="5"/>
  <c r="B90" i="5"/>
  <c r="A90" i="5"/>
  <c r="C89" i="5"/>
  <c r="B89" i="5"/>
  <c r="A89" i="5"/>
  <c r="C88" i="5"/>
  <c r="B88" i="5"/>
  <c r="A88" i="5"/>
  <c r="C87" i="5"/>
  <c r="B87" i="5"/>
  <c r="A87" i="5"/>
  <c r="C86" i="5"/>
  <c r="B86" i="5"/>
  <c r="A86" i="5"/>
  <c r="C85" i="5"/>
  <c r="B85" i="5"/>
  <c r="A85" i="5"/>
  <c r="C84" i="5"/>
  <c r="B84" i="5"/>
  <c r="A84" i="5"/>
  <c r="C83" i="5"/>
  <c r="B83" i="5"/>
  <c r="A83" i="5"/>
  <c r="C82" i="5"/>
  <c r="B82" i="5"/>
  <c r="A82" i="5"/>
  <c r="C81" i="5"/>
  <c r="B81" i="5"/>
  <c r="A81" i="5"/>
  <c r="C80" i="5"/>
  <c r="B80" i="5"/>
  <c r="A80" i="5"/>
  <c r="C79" i="5"/>
  <c r="B79" i="5"/>
  <c r="A79" i="5"/>
  <c r="C78" i="5"/>
  <c r="B78" i="5"/>
  <c r="A78" i="5"/>
  <c r="C77" i="5"/>
  <c r="B77" i="5"/>
  <c r="A77" i="5"/>
  <c r="C76" i="5"/>
  <c r="B76" i="5"/>
  <c r="A76" i="5"/>
  <c r="C75" i="5"/>
  <c r="B75" i="5"/>
  <c r="A75" i="5"/>
  <c r="C74" i="5"/>
  <c r="B74" i="5"/>
  <c r="A74" i="5"/>
  <c r="C73" i="5"/>
  <c r="B73" i="5"/>
  <c r="A73" i="5"/>
  <c r="C72" i="5"/>
  <c r="B72" i="5"/>
  <c r="A72" i="5"/>
  <c r="C71" i="5"/>
  <c r="B71" i="5"/>
  <c r="A71" i="5"/>
  <c r="C70" i="5"/>
  <c r="B70" i="5"/>
  <c r="A70" i="5"/>
  <c r="C69" i="5"/>
  <c r="B69" i="5"/>
  <c r="A69" i="5"/>
  <c r="C68" i="5"/>
  <c r="B68" i="5"/>
  <c r="A68" i="5"/>
  <c r="C67" i="5"/>
  <c r="B67" i="5"/>
  <c r="A67" i="5"/>
  <c r="C66" i="5"/>
  <c r="B66" i="5"/>
  <c r="A66" i="5"/>
  <c r="C65" i="5"/>
  <c r="B65" i="5"/>
  <c r="A65" i="5"/>
  <c r="C64" i="5"/>
  <c r="B64" i="5"/>
  <c r="A64" i="5"/>
  <c r="C63" i="5"/>
  <c r="B63" i="5"/>
  <c r="A63" i="5"/>
  <c r="C62" i="5"/>
  <c r="B62" i="5"/>
  <c r="A62" i="5"/>
  <c r="C61" i="5"/>
  <c r="B61" i="5"/>
  <c r="A61" i="5"/>
  <c r="C60" i="5"/>
  <c r="B60" i="5"/>
  <c r="A60" i="5"/>
  <c r="C59" i="5"/>
  <c r="B59" i="5"/>
  <c r="A59" i="5"/>
  <c r="C58" i="5"/>
  <c r="B58" i="5"/>
  <c r="A58" i="5"/>
  <c r="C57" i="5"/>
  <c r="B57" i="5"/>
  <c r="A57" i="5"/>
  <c r="C56" i="5"/>
  <c r="B56" i="5"/>
  <c r="A56" i="5"/>
  <c r="C55" i="5"/>
  <c r="B55" i="5"/>
  <c r="A55" i="5"/>
  <c r="C54" i="5"/>
  <c r="B54" i="5"/>
  <c r="A54" i="5"/>
  <c r="C53" i="5"/>
  <c r="B53" i="5"/>
  <c r="A53" i="5"/>
  <c r="C52" i="5"/>
  <c r="B52" i="5"/>
  <c r="A52" i="5"/>
  <c r="C51" i="5"/>
  <c r="B51" i="5"/>
  <c r="A51" i="5"/>
  <c r="C50" i="5"/>
  <c r="B50" i="5"/>
  <c r="A50" i="5"/>
  <c r="C49" i="5"/>
  <c r="B49" i="5"/>
  <c r="A49" i="5"/>
  <c r="C48" i="5"/>
  <c r="B48" i="5"/>
  <c r="A48" i="5"/>
  <c r="C47" i="5"/>
  <c r="B47" i="5"/>
  <c r="A47" i="5"/>
  <c r="C46" i="5"/>
  <c r="B46" i="5"/>
  <c r="A46" i="5"/>
  <c r="C45" i="5"/>
  <c r="B45" i="5"/>
  <c r="A45" i="5"/>
  <c r="C44" i="5"/>
  <c r="B44" i="5"/>
  <c r="A44" i="5"/>
  <c r="C43" i="5"/>
  <c r="B43" i="5"/>
  <c r="A43" i="5"/>
  <c r="C42" i="5"/>
  <c r="B42" i="5"/>
  <c r="A42" i="5"/>
  <c r="C41" i="5"/>
  <c r="B41" i="5"/>
  <c r="A41" i="5"/>
  <c r="C40" i="5"/>
  <c r="B40" i="5"/>
  <c r="A40" i="5"/>
  <c r="C39" i="5"/>
  <c r="B39" i="5"/>
  <c r="A39" i="5"/>
  <c r="C38" i="5"/>
  <c r="B38" i="5"/>
  <c r="A38" i="5"/>
  <c r="C37" i="5"/>
  <c r="B37" i="5"/>
  <c r="A37" i="5"/>
  <c r="C36" i="5"/>
  <c r="B36" i="5"/>
  <c r="A36" i="5"/>
  <c r="C35" i="5"/>
  <c r="B35" i="5"/>
  <c r="A35" i="5"/>
  <c r="C34" i="5"/>
  <c r="B34" i="5"/>
  <c r="A34" i="5"/>
  <c r="C33" i="5"/>
  <c r="B33" i="5"/>
  <c r="A33" i="5"/>
  <c r="C32" i="5"/>
  <c r="B32" i="5"/>
  <c r="A32" i="5"/>
  <c r="C31" i="5"/>
  <c r="B31" i="5"/>
  <c r="A31" i="5"/>
  <c r="C30" i="5"/>
  <c r="B30" i="5"/>
  <c r="A30" i="5"/>
  <c r="C29" i="5"/>
  <c r="B29" i="5"/>
  <c r="A29" i="5"/>
  <c r="C28" i="5"/>
  <c r="B28" i="5"/>
  <c r="A28" i="5"/>
  <c r="C27" i="5"/>
  <c r="B27" i="5"/>
  <c r="A27" i="5"/>
  <c r="C26" i="5"/>
  <c r="B26" i="5"/>
  <c r="A26" i="5"/>
  <c r="C25" i="5"/>
  <c r="B25" i="5"/>
  <c r="A25" i="5"/>
  <c r="C24" i="5"/>
  <c r="B24" i="5"/>
  <c r="A24" i="5"/>
  <c r="C23" i="5"/>
  <c r="B23" i="5"/>
  <c r="A23" i="5"/>
  <c r="C22" i="5"/>
  <c r="B22" i="5"/>
  <c r="A22" i="5"/>
  <c r="C21" i="5"/>
  <c r="B21" i="5"/>
  <c r="A21" i="5"/>
  <c r="C20" i="5"/>
  <c r="B20" i="5"/>
  <c r="A20" i="5"/>
  <c r="C19" i="5"/>
  <c r="B19" i="5"/>
  <c r="A19" i="5"/>
  <c r="C18" i="5"/>
  <c r="B18" i="5"/>
  <c r="A18" i="5"/>
  <c r="C17" i="5"/>
  <c r="B17" i="5"/>
  <c r="A17" i="5"/>
  <c r="C16" i="5"/>
  <c r="B16" i="5"/>
  <c r="A16" i="5"/>
  <c r="C15" i="5"/>
  <c r="B15" i="5"/>
  <c r="A15" i="5"/>
  <c r="C14" i="5"/>
  <c r="B14" i="5"/>
  <c r="A14" i="5"/>
  <c r="C13" i="5"/>
  <c r="B13" i="5"/>
  <c r="A13" i="5"/>
  <c r="C12" i="5"/>
  <c r="B12" i="5"/>
  <c r="A12" i="5"/>
  <c r="C11" i="5"/>
  <c r="B11" i="5"/>
  <c r="A11" i="5"/>
  <c r="C10" i="5"/>
  <c r="B10" i="5"/>
  <c r="A10" i="5"/>
  <c r="C9" i="5"/>
  <c r="B9" i="5"/>
  <c r="A9" i="5"/>
  <c r="C8" i="5"/>
  <c r="B8" i="5"/>
  <c r="A8" i="5"/>
  <c r="C7" i="5"/>
  <c r="B7" i="5"/>
  <c r="A7" i="5"/>
  <c r="C6" i="5"/>
  <c r="B6" i="5"/>
  <c r="A6" i="5"/>
  <c r="C5" i="5"/>
  <c r="B5" i="5"/>
  <c r="A5" i="5"/>
  <c r="C4" i="5"/>
  <c r="B4" i="5"/>
  <c r="A4" i="5"/>
  <c r="A3" i="5"/>
  <c r="B3" i="5"/>
  <c r="C3" i="5"/>
  <c r="C2" i="5"/>
  <c r="B2" i="5"/>
  <c r="A2" i="5"/>
  <c r="C1" i="5"/>
  <c r="B1" i="5"/>
  <c r="A1" i="5"/>
  <c r="E138" i="5" l="1"/>
  <c r="D138" i="5"/>
  <c r="E218" i="5"/>
  <c r="D218" i="5"/>
  <c r="E314" i="5"/>
  <c r="D314" i="5"/>
  <c r="E370" i="5"/>
  <c r="D370" i="5"/>
  <c r="D394" i="5"/>
  <c r="E394" i="5"/>
  <c r="E450" i="5"/>
  <c r="D450" i="5"/>
  <c r="E514" i="5"/>
  <c r="D514" i="5"/>
  <c r="E522" i="5"/>
  <c r="D522" i="5"/>
  <c r="E538" i="5"/>
  <c r="D538" i="5"/>
  <c r="E586" i="5"/>
  <c r="D586" i="5"/>
  <c r="E618" i="5"/>
  <c r="D618" i="5"/>
  <c r="E626" i="5"/>
  <c r="D626" i="5"/>
  <c r="E690" i="5"/>
  <c r="D690" i="5"/>
  <c r="E698" i="5"/>
  <c r="D698" i="5"/>
  <c r="E738" i="5"/>
  <c r="D738" i="5"/>
  <c r="F738" i="5" s="1"/>
  <c r="G738" i="5" s="1"/>
  <c r="H738" i="5" s="1"/>
  <c r="I738" i="5" s="1"/>
  <c r="E786" i="5"/>
  <c r="D786" i="5"/>
  <c r="D834" i="5"/>
  <c r="E834" i="5"/>
  <c r="E842" i="5"/>
  <c r="D842" i="5"/>
  <c r="E882" i="5"/>
  <c r="D882" i="5"/>
  <c r="F882" i="5" s="1"/>
  <c r="G882" i="5" s="1"/>
  <c r="H882" i="5" s="1"/>
  <c r="I882" i="5" s="1"/>
  <c r="E146" i="5"/>
  <c r="D146" i="5"/>
  <c r="F146" i="5" s="1"/>
  <c r="G146" i="5" s="1"/>
  <c r="H146" i="5" s="1"/>
  <c r="I146" i="5" s="1"/>
  <c r="E178" i="5"/>
  <c r="D178" i="5"/>
  <c r="E210" i="5"/>
  <c r="D210" i="5"/>
  <c r="D290" i="5"/>
  <c r="E290" i="5"/>
  <c r="D386" i="5"/>
  <c r="E386" i="5"/>
  <c r="E426" i="5"/>
  <c r="D426" i="5"/>
  <c r="E442" i="5"/>
  <c r="D442" i="5"/>
  <c r="E458" i="5"/>
  <c r="D458" i="5"/>
  <c r="F458" i="5" s="1"/>
  <c r="G458" i="5" s="1"/>
  <c r="H458" i="5" s="1"/>
  <c r="I458" i="5" s="1"/>
  <c r="E474" i="5"/>
  <c r="D474" i="5"/>
  <c r="F474" i="5" s="1"/>
  <c r="G474" i="5" s="1"/>
  <c r="H474" i="5" s="1"/>
  <c r="I474" i="5" s="1"/>
  <c r="E546" i="5"/>
  <c r="D546" i="5"/>
  <c r="E578" i="5"/>
  <c r="D578" i="5"/>
  <c r="E594" i="5"/>
  <c r="D594" i="5"/>
  <c r="E706" i="5"/>
  <c r="D706" i="5"/>
  <c r="F706" i="5" s="1"/>
  <c r="G706" i="5" s="1"/>
  <c r="H706" i="5" s="1"/>
  <c r="I706" i="5" s="1"/>
  <c r="E914" i="5"/>
  <c r="D914" i="5"/>
  <c r="E186" i="5"/>
  <c r="D186" i="5"/>
  <c r="E250" i="5"/>
  <c r="D250" i="5"/>
  <c r="E274" i="5"/>
  <c r="D274" i="5"/>
  <c r="F274" i="5" s="1"/>
  <c r="G274" i="5" s="1"/>
  <c r="H274" i="5" s="1"/>
  <c r="I274" i="5" s="1"/>
  <c r="E298" i="5"/>
  <c r="D298" i="5"/>
  <c r="E330" i="5"/>
  <c r="D330" i="5"/>
  <c r="E354" i="5"/>
  <c r="D354" i="5"/>
  <c r="F354" i="5" s="1"/>
  <c r="G354" i="5" s="1"/>
  <c r="H354" i="5" s="1"/>
  <c r="I354" i="5" s="1"/>
  <c r="E378" i="5"/>
  <c r="D378" i="5"/>
  <c r="F378" i="5" s="1"/>
  <c r="G378" i="5" s="1"/>
  <c r="H378" i="5" s="1"/>
  <c r="I378" i="5" s="1"/>
  <c r="E434" i="5"/>
  <c r="D434" i="5"/>
  <c r="E562" i="5"/>
  <c r="D562" i="5"/>
  <c r="E610" i="5"/>
  <c r="D610" i="5"/>
  <c r="F610" i="5" s="1"/>
  <c r="G610" i="5" s="1"/>
  <c r="H610" i="5" s="1"/>
  <c r="I610" i="5" s="1"/>
  <c r="D650" i="5"/>
  <c r="E650" i="5"/>
  <c r="E722" i="5"/>
  <c r="D722" i="5"/>
  <c r="E754" i="5"/>
  <c r="D754" i="5"/>
  <c r="E770" i="5"/>
  <c r="D770" i="5"/>
  <c r="F770" i="5" s="1"/>
  <c r="G770" i="5" s="1"/>
  <c r="H770" i="5" s="1"/>
  <c r="I770" i="5" s="1"/>
  <c r="E802" i="5"/>
  <c r="D802" i="5"/>
  <c r="F802" i="5" s="1"/>
  <c r="G802" i="5" s="1"/>
  <c r="H802" i="5" s="1"/>
  <c r="I802" i="5" s="1"/>
  <c r="E810" i="5"/>
  <c r="D810" i="5"/>
  <c r="E818" i="5"/>
  <c r="D818" i="5"/>
  <c r="E826" i="5"/>
  <c r="D826" i="5"/>
  <c r="F826" i="5" s="1"/>
  <c r="G826" i="5" s="1"/>
  <c r="H826" i="5" s="1"/>
  <c r="I826" i="5" s="1"/>
  <c r="E930" i="5"/>
  <c r="D930" i="5"/>
  <c r="F930" i="5" s="1"/>
  <c r="G930" i="5" s="1"/>
  <c r="H930" i="5" s="1"/>
  <c r="I930" i="5" s="1"/>
  <c r="E130" i="5"/>
  <c r="D130" i="5"/>
  <c r="E154" i="5"/>
  <c r="D154" i="5"/>
  <c r="E170" i="5"/>
  <c r="D170" i="5"/>
  <c r="F170" i="5" s="1"/>
  <c r="G170" i="5" s="1"/>
  <c r="H170" i="5" s="1"/>
  <c r="I170" i="5" s="1"/>
  <c r="E202" i="5"/>
  <c r="D202" i="5"/>
  <c r="F202" i="5" s="1"/>
  <c r="G202" i="5" s="1"/>
  <c r="H202" i="5" s="1"/>
  <c r="I202" i="5" s="1"/>
  <c r="E226" i="5"/>
  <c r="D226" i="5"/>
  <c r="E242" i="5"/>
  <c r="D242" i="5"/>
  <c r="D258" i="5"/>
  <c r="E258" i="5"/>
  <c r="E282" i="5"/>
  <c r="D282" i="5"/>
  <c r="E306" i="5"/>
  <c r="D306" i="5"/>
  <c r="E322" i="5"/>
  <c r="D322" i="5"/>
  <c r="E338" i="5"/>
  <c r="D338" i="5"/>
  <c r="F338" i="5" s="1"/>
  <c r="G338" i="5" s="1"/>
  <c r="H338" i="5" s="1"/>
  <c r="I338" i="5" s="1"/>
  <c r="D410" i="5"/>
  <c r="E410" i="5"/>
  <c r="E490" i="5"/>
  <c r="D490" i="5"/>
  <c r="E554" i="5"/>
  <c r="D554" i="5"/>
  <c r="E634" i="5"/>
  <c r="D634" i="5"/>
  <c r="F634" i="5" s="1"/>
  <c r="G634" i="5" s="1"/>
  <c r="H634" i="5" s="1"/>
  <c r="I634" i="5" s="1"/>
  <c r="E666" i="5"/>
  <c r="D666" i="5"/>
  <c r="F666" i="5" s="1"/>
  <c r="G666" i="5" s="1"/>
  <c r="H666" i="5" s="1"/>
  <c r="I666" i="5" s="1"/>
  <c r="E682" i="5"/>
  <c r="D682" i="5"/>
  <c r="E714" i="5"/>
  <c r="D714" i="5"/>
  <c r="E730" i="5"/>
  <c r="D730" i="5"/>
  <c r="F730" i="5" s="1"/>
  <c r="G730" i="5" s="1"/>
  <c r="H730" i="5" s="1"/>
  <c r="I730" i="5" s="1"/>
  <c r="E746" i="5"/>
  <c r="D746" i="5"/>
  <c r="F746" i="5" s="1"/>
  <c r="G746" i="5" s="1"/>
  <c r="H746" i="5" s="1"/>
  <c r="I746" i="5" s="1"/>
  <c r="D762" i="5"/>
  <c r="E762" i="5"/>
  <c r="E850" i="5"/>
  <c r="D850" i="5"/>
  <c r="E874" i="5"/>
  <c r="D874" i="5"/>
  <c r="F874" i="5" s="1"/>
  <c r="G874" i="5" s="1"/>
  <c r="H874" i="5" s="1"/>
  <c r="I874" i="5" s="1"/>
  <c r="E890" i="5"/>
  <c r="D890" i="5"/>
  <c r="F890" i="5" s="1"/>
  <c r="G890" i="5" s="1"/>
  <c r="H890" i="5" s="1"/>
  <c r="I890" i="5" s="1"/>
  <c r="E906" i="5"/>
  <c r="D906" i="5"/>
  <c r="E122" i="5"/>
  <c r="D122" i="5"/>
  <c r="E162" i="5"/>
  <c r="D162" i="5"/>
  <c r="F162" i="5" s="1"/>
  <c r="G162" i="5" s="1"/>
  <c r="H162" i="5" s="1"/>
  <c r="I162" i="5" s="1"/>
  <c r="E194" i="5"/>
  <c r="D194" i="5"/>
  <c r="F194" i="5" s="1"/>
  <c r="G194" i="5" s="1"/>
  <c r="H194" i="5" s="1"/>
  <c r="I194" i="5" s="1"/>
  <c r="E234" i="5"/>
  <c r="D234" i="5"/>
  <c r="E266" i="5"/>
  <c r="D266" i="5"/>
  <c r="E346" i="5"/>
  <c r="D346" i="5"/>
  <c r="F346" i="5" s="1"/>
  <c r="G346" i="5" s="1"/>
  <c r="H346" i="5" s="1"/>
  <c r="I346" i="5" s="1"/>
  <c r="E362" i="5"/>
  <c r="D362" i="5"/>
  <c r="F362" i="5" s="1"/>
  <c r="G362" i="5" s="1"/>
  <c r="H362" i="5" s="1"/>
  <c r="I362" i="5" s="1"/>
  <c r="D402" i="5"/>
  <c r="E402" i="5"/>
  <c r="E418" i="5"/>
  <c r="D418" i="5"/>
  <c r="E466" i="5"/>
  <c r="D466" i="5"/>
  <c r="F466" i="5" s="1"/>
  <c r="G466" i="5" s="1"/>
  <c r="H466" i="5" s="1"/>
  <c r="I466" i="5" s="1"/>
  <c r="E482" i="5"/>
  <c r="D482" i="5"/>
  <c r="F482" i="5" s="1"/>
  <c r="G482" i="5" s="1"/>
  <c r="H482" i="5" s="1"/>
  <c r="I482" i="5" s="1"/>
  <c r="E498" i="5"/>
  <c r="D498" i="5"/>
  <c r="E530" i="5"/>
  <c r="D530" i="5"/>
  <c r="E570" i="5"/>
  <c r="D570" i="5"/>
  <c r="E602" i="5"/>
  <c r="D602" i="5"/>
  <c r="D642" i="5"/>
  <c r="E642" i="5"/>
  <c r="E658" i="5"/>
  <c r="D658" i="5"/>
  <c r="E674" i="5"/>
  <c r="D674" i="5"/>
  <c r="F674" i="5" s="1"/>
  <c r="G674" i="5" s="1"/>
  <c r="H674" i="5" s="1"/>
  <c r="I674" i="5" s="1"/>
  <c r="E778" i="5"/>
  <c r="D778" i="5"/>
  <c r="F778" i="5" s="1"/>
  <c r="G778" i="5" s="1"/>
  <c r="H778" i="5" s="1"/>
  <c r="I778" i="5" s="1"/>
  <c r="E794" i="5"/>
  <c r="D794" i="5"/>
  <c r="E858" i="5"/>
  <c r="D858" i="5"/>
  <c r="E866" i="5"/>
  <c r="D866" i="5"/>
  <c r="F866" i="5" s="1"/>
  <c r="G866" i="5" s="1"/>
  <c r="H866" i="5" s="1"/>
  <c r="I866" i="5" s="1"/>
  <c r="E898" i="5"/>
  <c r="D898" i="5"/>
  <c r="F898" i="5" s="1"/>
  <c r="G898" i="5" s="1"/>
  <c r="H898" i="5" s="1"/>
  <c r="I898" i="5" s="1"/>
  <c r="E922" i="5"/>
  <c r="D922" i="5"/>
  <c r="E506" i="5"/>
  <c r="D506" i="5"/>
  <c r="E954" i="5"/>
  <c r="D954" i="5"/>
  <c r="F954" i="5" s="1"/>
  <c r="G954" i="5" s="1"/>
  <c r="H954" i="5" s="1"/>
  <c r="I954" i="5" s="1"/>
  <c r="E1098" i="5"/>
  <c r="D1098" i="5"/>
  <c r="F1098" i="5" s="1"/>
  <c r="G1098" i="5" s="1"/>
  <c r="H1098" i="5" s="1"/>
  <c r="I1098" i="5" s="1"/>
  <c r="E1122" i="5"/>
  <c r="D1122" i="5"/>
  <c r="E1162" i="5"/>
  <c r="D1162" i="5"/>
  <c r="E1234" i="5"/>
  <c r="D1234" i="5"/>
  <c r="F1234" i="5" s="1"/>
  <c r="G1234" i="5" s="1"/>
  <c r="H1234" i="5" s="1"/>
  <c r="I1234" i="5" s="1"/>
  <c r="E1346" i="5"/>
  <c r="D1346" i="5"/>
  <c r="F1346" i="5" s="1"/>
  <c r="G1346" i="5" s="1"/>
  <c r="H1346" i="5" s="1"/>
  <c r="I1346" i="5" s="1"/>
  <c r="E1418" i="5"/>
  <c r="D1418" i="5"/>
  <c r="E1570" i="5"/>
  <c r="D1570" i="5"/>
  <c r="E1594" i="5"/>
  <c r="D1594" i="5"/>
  <c r="F1594" i="5" s="1"/>
  <c r="G1594" i="5" s="1"/>
  <c r="H1594" i="5" s="1"/>
  <c r="I1594" i="5" s="1"/>
  <c r="E1650" i="5"/>
  <c r="D1650" i="5"/>
  <c r="F1650" i="5" s="1"/>
  <c r="G1650" i="5" s="1"/>
  <c r="H1650" i="5" s="1"/>
  <c r="I1650" i="5" s="1"/>
  <c r="E1706" i="5"/>
  <c r="D1706" i="5"/>
  <c r="E1746" i="5"/>
  <c r="D1746" i="5"/>
  <c r="E1786" i="5"/>
  <c r="D1786" i="5"/>
  <c r="F1786" i="5" s="1"/>
  <c r="G1786" i="5" s="1"/>
  <c r="H1786" i="5" s="1"/>
  <c r="I1786" i="5" s="1"/>
  <c r="D1810" i="5"/>
  <c r="E1810" i="5"/>
  <c r="E1866" i="5"/>
  <c r="D1866" i="5"/>
  <c r="E1946" i="5"/>
  <c r="D1946" i="5"/>
  <c r="E2002" i="5"/>
  <c r="D2002" i="5"/>
  <c r="F2002" i="5" s="1"/>
  <c r="G2002" i="5" s="1"/>
  <c r="H2002" i="5" s="1"/>
  <c r="I2002" i="5" s="1"/>
  <c r="D124" i="5"/>
  <c r="E124" i="5"/>
  <c r="E132" i="5"/>
  <c r="D132" i="5"/>
  <c r="D140" i="5"/>
  <c r="E140" i="5"/>
  <c r="E148" i="5"/>
  <c r="D148" i="5"/>
  <c r="F148" i="5" s="1"/>
  <c r="G148" i="5" s="1"/>
  <c r="H148" i="5" s="1"/>
  <c r="I148" i="5" s="1"/>
  <c r="D156" i="5"/>
  <c r="E156" i="5"/>
  <c r="E164" i="5"/>
  <c r="D164" i="5"/>
  <c r="D172" i="5"/>
  <c r="E172" i="5"/>
  <c r="E180" i="5"/>
  <c r="D180" i="5"/>
  <c r="F180" i="5" s="1"/>
  <c r="G180" i="5" s="1"/>
  <c r="H180" i="5" s="1"/>
  <c r="I180" i="5" s="1"/>
  <c r="D188" i="5"/>
  <c r="E188" i="5"/>
  <c r="E196" i="5"/>
  <c r="D196" i="5"/>
  <c r="D204" i="5"/>
  <c r="E204" i="5"/>
  <c r="E212" i="5"/>
  <c r="D212" i="5"/>
  <c r="F212" i="5" s="1"/>
  <c r="G212" i="5" s="1"/>
  <c r="H212" i="5" s="1"/>
  <c r="I212" i="5" s="1"/>
  <c r="D220" i="5"/>
  <c r="E220" i="5"/>
  <c r="E228" i="5"/>
  <c r="D228" i="5"/>
  <c r="E236" i="5"/>
  <c r="D236" i="5"/>
  <c r="D244" i="5"/>
  <c r="E244" i="5"/>
  <c r="E252" i="5"/>
  <c r="D252" i="5"/>
  <c r="F252" i="5" s="1"/>
  <c r="G252" i="5" s="1"/>
  <c r="H252" i="5" s="1"/>
  <c r="I252" i="5" s="1"/>
  <c r="E260" i="5"/>
  <c r="D260" i="5"/>
  <c r="E268" i="5"/>
  <c r="D268" i="5"/>
  <c r="D276" i="5"/>
  <c r="E276" i="5"/>
  <c r="E284" i="5"/>
  <c r="D284" i="5"/>
  <c r="F284" i="5" s="1"/>
  <c r="G284" i="5" s="1"/>
  <c r="H284" i="5" s="1"/>
  <c r="I284" i="5" s="1"/>
  <c r="E292" i="5"/>
  <c r="D292" i="5"/>
  <c r="E300" i="5"/>
  <c r="D300" i="5"/>
  <c r="D308" i="5"/>
  <c r="E308" i="5"/>
  <c r="F308" i="5" s="1"/>
  <c r="G308" i="5" s="1"/>
  <c r="H308" i="5" s="1"/>
  <c r="I308" i="5" s="1"/>
  <c r="D316" i="5"/>
  <c r="E316" i="5"/>
  <c r="F316" i="5" s="1"/>
  <c r="G316" i="5" s="1"/>
  <c r="H316" i="5" s="1"/>
  <c r="I316" i="5" s="1"/>
  <c r="D324" i="5"/>
  <c r="E324" i="5"/>
  <c r="D332" i="5"/>
  <c r="E332" i="5"/>
  <c r="E340" i="5"/>
  <c r="D340" i="5"/>
  <c r="F340" i="5" s="1"/>
  <c r="G340" i="5" s="1"/>
  <c r="H340" i="5" s="1"/>
  <c r="I340" i="5" s="1"/>
  <c r="E348" i="5"/>
  <c r="D348" i="5"/>
  <c r="F348" i="5" s="1"/>
  <c r="G348" i="5" s="1"/>
  <c r="H348" i="5" s="1"/>
  <c r="I348" i="5" s="1"/>
  <c r="E356" i="5"/>
  <c r="D356" i="5"/>
  <c r="E364" i="5"/>
  <c r="D364" i="5"/>
  <c r="E372" i="5"/>
  <c r="D372" i="5"/>
  <c r="F372" i="5" s="1"/>
  <c r="G372" i="5" s="1"/>
  <c r="H372" i="5" s="1"/>
  <c r="I372" i="5" s="1"/>
  <c r="E380" i="5"/>
  <c r="D380" i="5"/>
  <c r="F380" i="5" s="1"/>
  <c r="G380" i="5" s="1"/>
  <c r="H380" i="5" s="1"/>
  <c r="I380" i="5" s="1"/>
  <c r="E388" i="5"/>
  <c r="D388" i="5"/>
  <c r="E396" i="5"/>
  <c r="D396" i="5"/>
  <c r="E404" i="5"/>
  <c r="D404" i="5"/>
  <c r="F404" i="5" s="1"/>
  <c r="G404" i="5" s="1"/>
  <c r="H404" i="5" s="1"/>
  <c r="I404" i="5" s="1"/>
  <c r="E412" i="5"/>
  <c r="D412" i="5"/>
  <c r="F412" i="5" s="1"/>
  <c r="G412" i="5" s="1"/>
  <c r="H412" i="5" s="1"/>
  <c r="I412" i="5" s="1"/>
  <c r="E420" i="5"/>
  <c r="D420" i="5"/>
  <c r="E428" i="5"/>
  <c r="D428" i="5"/>
  <c r="E436" i="5"/>
  <c r="D436" i="5"/>
  <c r="F436" i="5" s="1"/>
  <c r="G436" i="5" s="1"/>
  <c r="H436" i="5" s="1"/>
  <c r="I436" i="5" s="1"/>
  <c r="D444" i="5"/>
  <c r="E444" i="5"/>
  <c r="D452" i="5"/>
  <c r="E452" i="5"/>
  <c r="D460" i="5"/>
  <c r="E460" i="5"/>
  <c r="D468" i="5"/>
  <c r="E468" i="5"/>
  <c r="E476" i="5"/>
  <c r="D476" i="5"/>
  <c r="F476" i="5" s="1"/>
  <c r="G476" i="5" s="1"/>
  <c r="H476" i="5" s="1"/>
  <c r="I476" i="5" s="1"/>
  <c r="E484" i="5"/>
  <c r="D484" i="5"/>
  <c r="E492" i="5"/>
  <c r="D492" i="5"/>
  <c r="E500" i="5"/>
  <c r="D500" i="5"/>
  <c r="E508" i="5"/>
  <c r="D508" i="5"/>
  <c r="E516" i="5"/>
  <c r="D516" i="5"/>
  <c r="E524" i="5"/>
  <c r="D524" i="5"/>
  <c r="E532" i="5"/>
  <c r="D532" i="5"/>
  <c r="E540" i="5"/>
  <c r="D540" i="5"/>
  <c r="E548" i="5"/>
  <c r="D548" i="5"/>
  <c r="E556" i="5"/>
  <c r="D556" i="5"/>
  <c r="E564" i="5"/>
  <c r="D564" i="5"/>
  <c r="E572" i="5"/>
  <c r="D572" i="5"/>
  <c r="E580" i="5"/>
  <c r="D580" i="5"/>
  <c r="E588" i="5"/>
  <c r="D588" i="5"/>
  <c r="E596" i="5"/>
  <c r="D596" i="5"/>
  <c r="E604" i="5"/>
  <c r="D604" i="5"/>
  <c r="E612" i="5"/>
  <c r="D612" i="5"/>
  <c r="E620" i="5"/>
  <c r="D620" i="5"/>
  <c r="E628" i="5"/>
  <c r="D628" i="5"/>
  <c r="F628" i="5" s="1"/>
  <c r="G628" i="5" s="1"/>
  <c r="H628" i="5" s="1"/>
  <c r="I628" i="5" s="1"/>
  <c r="E636" i="5"/>
  <c r="D636" i="5"/>
  <c r="F636" i="5" s="1"/>
  <c r="G636" i="5" s="1"/>
  <c r="H636" i="5" s="1"/>
  <c r="I636" i="5" s="1"/>
  <c r="E644" i="5"/>
  <c r="D644" i="5"/>
  <c r="E652" i="5"/>
  <c r="D652" i="5"/>
  <c r="E660" i="5"/>
  <c r="D660" i="5"/>
  <c r="F660" i="5" s="1"/>
  <c r="G660" i="5" s="1"/>
  <c r="H660" i="5" s="1"/>
  <c r="I660" i="5" s="1"/>
  <c r="E668" i="5"/>
  <c r="D668" i="5"/>
  <c r="F668" i="5" s="1"/>
  <c r="G668" i="5" s="1"/>
  <c r="H668" i="5" s="1"/>
  <c r="I668" i="5" s="1"/>
  <c r="E676" i="5"/>
  <c r="D676" i="5"/>
  <c r="E684" i="5"/>
  <c r="D684" i="5"/>
  <c r="E692" i="5"/>
  <c r="D692" i="5"/>
  <c r="F692" i="5" s="1"/>
  <c r="G692" i="5" s="1"/>
  <c r="H692" i="5" s="1"/>
  <c r="I692" i="5" s="1"/>
  <c r="D700" i="5"/>
  <c r="E700" i="5"/>
  <c r="D708" i="5"/>
  <c r="E708" i="5"/>
  <c r="E716" i="5"/>
  <c r="D716" i="5"/>
  <c r="E724" i="5"/>
  <c r="D724" i="5"/>
  <c r="F724" i="5" s="1"/>
  <c r="G724" i="5" s="1"/>
  <c r="H724" i="5" s="1"/>
  <c r="I724" i="5" s="1"/>
  <c r="E732" i="5"/>
  <c r="D732" i="5"/>
  <c r="F732" i="5" s="1"/>
  <c r="G732" i="5" s="1"/>
  <c r="H732" i="5" s="1"/>
  <c r="I732" i="5" s="1"/>
  <c r="E740" i="5"/>
  <c r="D740" i="5"/>
  <c r="E748" i="5"/>
  <c r="D748" i="5"/>
  <c r="E756" i="5"/>
  <c r="D756" i="5"/>
  <c r="F756" i="5" s="1"/>
  <c r="G756" i="5" s="1"/>
  <c r="H756" i="5" s="1"/>
  <c r="I756" i="5" s="1"/>
  <c r="E764" i="5"/>
  <c r="D764" i="5"/>
  <c r="F764" i="5" s="1"/>
  <c r="G764" i="5" s="1"/>
  <c r="H764" i="5" s="1"/>
  <c r="I764" i="5" s="1"/>
  <c r="E772" i="5"/>
  <c r="D772" i="5"/>
  <c r="D780" i="5"/>
  <c r="E780" i="5"/>
  <c r="E788" i="5"/>
  <c r="D788" i="5"/>
  <c r="F788" i="5" s="1"/>
  <c r="G788" i="5" s="1"/>
  <c r="H788" i="5" s="1"/>
  <c r="I788" i="5" s="1"/>
  <c r="E796" i="5"/>
  <c r="D796" i="5"/>
  <c r="F796" i="5" s="1"/>
  <c r="G796" i="5" s="1"/>
  <c r="H796" i="5" s="1"/>
  <c r="I796" i="5" s="1"/>
  <c r="E804" i="5"/>
  <c r="D804" i="5"/>
  <c r="E812" i="5"/>
  <c r="D812" i="5"/>
  <c r="D820" i="5"/>
  <c r="E820" i="5"/>
  <c r="E828" i="5"/>
  <c r="D828" i="5"/>
  <c r="F828" i="5" s="1"/>
  <c r="G828" i="5" s="1"/>
  <c r="H828" i="5" s="1"/>
  <c r="I828" i="5" s="1"/>
  <c r="E836" i="5"/>
  <c r="D836" i="5"/>
  <c r="E844" i="5"/>
  <c r="D844" i="5"/>
  <c r="E852" i="5"/>
  <c r="D852" i="5"/>
  <c r="F852" i="5" s="1"/>
  <c r="G852" i="5" s="1"/>
  <c r="H852" i="5" s="1"/>
  <c r="I852" i="5" s="1"/>
  <c r="E860" i="5"/>
  <c r="D860" i="5"/>
  <c r="F860" i="5" s="1"/>
  <c r="G860" i="5" s="1"/>
  <c r="H860" i="5" s="1"/>
  <c r="I860" i="5" s="1"/>
  <c r="E868" i="5"/>
  <c r="D868" i="5"/>
  <c r="E876" i="5"/>
  <c r="D876" i="5"/>
  <c r="E884" i="5"/>
  <c r="D884" i="5"/>
  <c r="F884" i="5" s="1"/>
  <c r="G884" i="5" s="1"/>
  <c r="H884" i="5" s="1"/>
  <c r="I884" i="5" s="1"/>
  <c r="E892" i="5"/>
  <c r="D892" i="5"/>
  <c r="F892" i="5" s="1"/>
  <c r="G892" i="5" s="1"/>
  <c r="H892" i="5" s="1"/>
  <c r="I892" i="5" s="1"/>
  <c r="E900" i="5"/>
  <c r="D900" i="5"/>
  <c r="E908" i="5"/>
  <c r="D908" i="5"/>
  <c r="E916" i="5"/>
  <c r="D916" i="5"/>
  <c r="F916" i="5" s="1"/>
  <c r="G916" i="5" s="1"/>
  <c r="H916" i="5" s="1"/>
  <c r="I916" i="5" s="1"/>
  <c r="E924" i="5"/>
  <c r="D924" i="5"/>
  <c r="F924" i="5" s="1"/>
  <c r="G924" i="5" s="1"/>
  <c r="H924" i="5" s="1"/>
  <c r="I924" i="5" s="1"/>
  <c r="E932" i="5"/>
  <c r="D932" i="5"/>
  <c r="E940" i="5"/>
  <c r="D940" i="5"/>
  <c r="E948" i="5"/>
  <c r="D948" i="5"/>
  <c r="F948" i="5" s="1"/>
  <c r="G948" i="5" s="1"/>
  <c r="H948" i="5" s="1"/>
  <c r="I948" i="5" s="1"/>
  <c r="E956" i="5"/>
  <c r="D956" i="5"/>
  <c r="F956" i="5" s="1"/>
  <c r="G956" i="5" s="1"/>
  <c r="H956" i="5" s="1"/>
  <c r="I956" i="5" s="1"/>
  <c r="E964" i="5"/>
  <c r="D964" i="5"/>
  <c r="E972" i="5"/>
  <c r="D972" i="5"/>
  <c r="E980" i="5"/>
  <c r="D980" i="5"/>
  <c r="F980" i="5" s="1"/>
  <c r="G980" i="5" s="1"/>
  <c r="H980" i="5" s="1"/>
  <c r="I980" i="5" s="1"/>
  <c r="E988" i="5"/>
  <c r="D988" i="5"/>
  <c r="F988" i="5" s="1"/>
  <c r="G988" i="5" s="1"/>
  <c r="H988" i="5" s="1"/>
  <c r="I988" i="5" s="1"/>
  <c r="E996" i="5"/>
  <c r="D996" i="5"/>
  <c r="E1004" i="5"/>
  <c r="D1004" i="5"/>
  <c r="E1012" i="5"/>
  <c r="D1012" i="5"/>
  <c r="F1012" i="5" s="1"/>
  <c r="G1012" i="5" s="1"/>
  <c r="H1012" i="5" s="1"/>
  <c r="I1012" i="5" s="1"/>
  <c r="E1020" i="5"/>
  <c r="D1020" i="5"/>
  <c r="F1020" i="5" s="1"/>
  <c r="G1020" i="5" s="1"/>
  <c r="H1020" i="5" s="1"/>
  <c r="I1020" i="5" s="1"/>
  <c r="E1028" i="5"/>
  <c r="D1028" i="5"/>
  <c r="D1036" i="5"/>
  <c r="E1036" i="5"/>
  <c r="D1044" i="5"/>
  <c r="E1044" i="5"/>
  <c r="E1052" i="5"/>
  <c r="D1052" i="5"/>
  <c r="F1052" i="5" s="1"/>
  <c r="G1052" i="5" s="1"/>
  <c r="H1052" i="5" s="1"/>
  <c r="I1052" i="5" s="1"/>
  <c r="D1060" i="5"/>
  <c r="E1060" i="5"/>
  <c r="E1068" i="5"/>
  <c r="D1068" i="5"/>
  <c r="E1076" i="5"/>
  <c r="D1076" i="5"/>
  <c r="F1076" i="5" s="1"/>
  <c r="G1076" i="5" s="1"/>
  <c r="H1076" i="5" s="1"/>
  <c r="I1076" i="5" s="1"/>
  <c r="E1084" i="5"/>
  <c r="D1084" i="5"/>
  <c r="F1084" i="5" s="1"/>
  <c r="G1084" i="5" s="1"/>
  <c r="H1084" i="5" s="1"/>
  <c r="I1084" i="5" s="1"/>
  <c r="D1092" i="5"/>
  <c r="E1092" i="5"/>
  <c r="D1100" i="5"/>
  <c r="E1100" i="5"/>
  <c r="E1108" i="5"/>
  <c r="D1108" i="5"/>
  <c r="F1108" i="5" s="1"/>
  <c r="G1108" i="5" s="1"/>
  <c r="H1108" i="5" s="1"/>
  <c r="I1108" i="5" s="1"/>
  <c r="D1116" i="5"/>
  <c r="E1116" i="5"/>
  <c r="E1124" i="5"/>
  <c r="D1124" i="5"/>
  <c r="D1132" i="5"/>
  <c r="E1132" i="5"/>
  <c r="E1140" i="5"/>
  <c r="D1140" i="5"/>
  <c r="F1140" i="5" s="1"/>
  <c r="G1140" i="5" s="1"/>
  <c r="H1140" i="5" s="1"/>
  <c r="I1140" i="5" s="1"/>
  <c r="D1148" i="5"/>
  <c r="E1148" i="5"/>
  <c r="E1156" i="5"/>
  <c r="D1156" i="5"/>
  <c r="D1164" i="5"/>
  <c r="E1164" i="5"/>
  <c r="E1172" i="5"/>
  <c r="D1172" i="5"/>
  <c r="F1172" i="5" s="1"/>
  <c r="G1172" i="5" s="1"/>
  <c r="H1172" i="5" s="1"/>
  <c r="I1172" i="5" s="1"/>
  <c r="E1180" i="5"/>
  <c r="D1180" i="5"/>
  <c r="F1180" i="5" s="1"/>
  <c r="G1180" i="5" s="1"/>
  <c r="H1180" i="5" s="1"/>
  <c r="I1180" i="5" s="1"/>
  <c r="E1188" i="5"/>
  <c r="D1188" i="5"/>
  <c r="E1196" i="5"/>
  <c r="D1196" i="5"/>
  <c r="E1204" i="5"/>
  <c r="D1204" i="5"/>
  <c r="F1204" i="5" s="1"/>
  <c r="G1204" i="5" s="1"/>
  <c r="H1204" i="5" s="1"/>
  <c r="I1204" i="5" s="1"/>
  <c r="E1212" i="5"/>
  <c r="D1212" i="5"/>
  <c r="F1212" i="5" s="1"/>
  <c r="G1212" i="5" s="1"/>
  <c r="H1212" i="5" s="1"/>
  <c r="I1212" i="5" s="1"/>
  <c r="D1220" i="5"/>
  <c r="E1220" i="5"/>
  <c r="E1228" i="5"/>
  <c r="D1228" i="5"/>
  <c r="D1236" i="5"/>
  <c r="E1236" i="5"/>
  <c r="E1244" i="5"/>
  <c r="D1244" i="5"/>
  <c r="F1244" i="5" s="1"/>
  <c r="G1244" i="5" s="1"/>
  <c r="H1244" i="5" s="1"/>
  <c r="I1244" i="5" s="1"/>
  <c r="E1252" i="5"/>
  <c r="D1252" i="5"/>
  <c r="E1260" i="5"/>
  <c r="D1260" i="5"/>
  <c r="E1268" i="5"/>
  <c r="D1268" i="5"/>
  <c r="F1268" i="5" s="1"/>
  <c r="G1268" i="5" s="1"/>
  <c r="H1268" i="5" s="1"/>
  <c r="I1268" i="5" s="1"/>
  <c r="D1276" i="5"/>
  <c r="E1276" i="5"/>
  <c r="E1284" i="5"/>
  <c r="D1284" i="5"/>
  <c r="E1292" i="5"/>
  <c r="D1292" i="5"/>
  <c r="E1300" i="5"/>
  <c r="D1300" i="5"/>
  <c r="F1300" i="5" s="1"/>
  <c r="G1300" i="5" s="1"/>
  <c r="H1300" i="5" s="1"/>
  <c r="I1300" i="5" s="1"/>
  <c r="E1308" i="5"/>
  <c r="D1308" i="5"/>
  <c r="F1308" i="5" s="1"/>
  <c r="G1308" i="5" s="1"/>
  <c r="H1308" i="5" s="1"/>
  <c r="I1308" i="5" s="1"/>
  <c r="E1316" i="5"/>
  <c r="D1316" i="5"/>
  <c r="E1324" i="5"/>
  <c r="D1324" i="5"/>
  <c r="E1332" i="5"/>
  <c r="D1332" i="5"/>
  <c r="F1332" i="5" s="1"/>
  <c r="G1332" i="5" s="1"/>
  <c r="H1332" i="5" s="1"/>
  <c r="I1332" i="5" s="1"/>
  <c r="E1340" i="5"/>
  <c r="D1340" i="5"/>
  <c r="F1340" i="5" s="1"/>
  <c r="G1340" i="5" s="1"/>
  <c r="H1340" i="5" s="1"/>
  <c r="I1340" i="5" s="1"/>
  <c r="E1348" i="5"/>
  <c r="D1348" i="5"/>
  <c r="E1356" i="5"/>
  <c r="D1356" i="5"/>
  <c r="E1364" i="5"/>
  <c r="D1364" i="5"/>
  <c r="F1364" i="5" s="1"/>
  <c r="G1364" i="5" s="1"/>
  <c r="H1364" i="5" s="1"/>
  <c r="I1364" i="5" s="1"/>
  <c r="E1372" i="5"/>
  <c r="D1372" i="5"/>
  <c r="F1372" i="5" s="1"/>
  <c r="G1372" i="5" s="1"/>
  <c r="H1372" i="5" s="1"/>
  <c r="I1372" i="5" s="1"/>
  <c r="E1380" i="5"/>
  <c r="D1380" i="5"/>
  <c r="E1388" i="5"/>
  <c r="D1388" i="5"/>
  <c r="E1396" i="5"/>
  <c r="D1396" i="5"/>
  <c r="F1396" i="5" s="1"/>
  <c r="G1396" i="5" s="1"/>
  <c r="H1396" i="5" s="1"/>
  <c r="I1396" i="5" s="1"/>
  <c r="E1404" i="5"/>
  <c r="D1404" i="5"/>
  <c r="F1404" i="5" s="1"/>
  <c r="G1404" i="5" s="1"/>
  <c r="H1404" i="5" s="1"/>
  <c r="I1404" i="5" s="1"/>
  <c r="E1412" i="5"/>
  <c r="D1412" i="5"/>
  <c r="E1420" i="5"/>
  <c r="D1420" i="5"/>
  <c r="E1428" i="5"/>
  <c r="D1428" i="5"/>
  <c r="F1428" i="5" s="1"/>
  <c r="G1428" i="5" s="1"/>
  <c r="H1428" i="5" s="1"/>
  <c r="I1428" i="5" s="1"/>
  <c r="E1436" i="5"/>
  <c r="D1436" i="5"/>
  <c r="F1436" i="5" s="1"/>
  <c r="G1436" i="5" s="1"/>
  <c r="H1436" i="5" s="1"/>
  <c r="I1436" i="5" s="1"/>
  <c r="E1444" i="5"/>
  <c r="D1444" i="5"/>
  <c r="E1452" i="5"/>
  <c r="D1452" i="5"/>
  <c r="E1460" i="5"/>
  <c r="D1460" i="5"/>
  <c r="F1460" i="5" s="1"/>
  <c r="G1460" i="5" s="1"/>
  <c r="H1460" i="5" s="1"/>
  <c r="I1460" i="5" s="1"/>
  <c r="E1468" i="5"/>
  <c r="D1468" i="5"/>
  <c r="F1468" i="5" s="1"/>
  <c r="G1468" i="5" s="1"/>
  <c r="H1468" i="5" s="1"/>
  <c r="I1468" i="5" s="1"/>
  <c r="E1476" i="5"/>
  <c r="D1476" i="5"/>
  <c r="E1484" i="5"/>
  <c r="D1484" i="5"/>
  <c r="E1492" i="5"/>
  <c r="D1492" i="5"/>
  <c r="F1492" i="5" s="1"/>
  <c r="G1492" i="5" s="1"/>
  <c r="H1492" i="5" s="1"/>
  <c r="I1492" i="5" s="1"/>
  <c r="E1500" i="5"/>
  <c r="D1500" i="5"/>
  <c r="F1500" i="5" s="1"/>
  <c r="G1500" i="5" s="1"/>
  <c r="H1500" i="5" s="1"/>
  <c r="I1500" i="5" s="1"/>
  <c r="D1508" i="5"/>
  <c r="E1508" i="5"/>
  <c r="E1516" i="5"/>
  <c r="D1516" i="5"/>
  <c r="E1524" i="5"/>
  <c r="D1524" i="5"/>
  <c r="F1524" i="5" s="1"/>
  <c r="G1524" i="5" s="1"/>
  <c r="H1524" i="5" s="1"/>
  <c r="I1524" i="5" s="1"/>
  <c r="E1532" i="5"/>
  <c r="D1532" i="5"/>
  <c r="F1532" i="5" s="1"/>
  <c r="G1532" i="5" s="1"/>
  <c r="H1532" i="5" s="1"/>
  <c r="I1532" i="5" s="1"/>
  <c r="E1540" i="5"/>
  <c r="D1540" i="5"/>
  <c r="E1548" i="5"/>
  <c r="D1548" i="5"/>
  <c r="E1556" i="5"/>
  <c r="D1556" i="5"/>
  <c r="F1556" i="5" s="1"/>
  <c r="G1556" i="5" s="1"/>
  <c r="H1556" i="5" s="1"/>
  <c r="I1556" i="5" s="1"/>
  <c r="E1564" i="5"/>
  <c r="D1564" i="5"/>
  <c r="F1564" i="5" s="1"/>
  <c r="G1564" i="5" s="1"/>
  <c r="H1564" i="5" s="1"/>
  <c r="I1564" i="5" s="1"/>
  <c r="E1572" i="5"/>
  <c r="D1572" i="5"/>
  <c r="E1580" i="5"/>
  <c r="D1580" i="5"/>
  <c r="E1588" i="5"/>
  <c r="D1588" i="5"/>
  <c r="F1588" i="5" s="1"/>
  <c r="G1588" i="5" s="1"/>
  <c r="H1588" i="5" s="1"/>
  <c r="I1588" i="5" s="1"/>
  <c r="D1596" i="5"/>
  <c r="E1596" i="5"/>
  <c r="E1604" i="5"/>
  <c r="D1604" i="5"/>
  <c r="E1612" i="5"/>
  <c r="D1612" i="5"/>
  <c r="E1620" i="5"/>
  <c r="D1620" i="5"/>
  <c r="F1620" i="5" s="1"/>
  <c r="G1620" i="5" s="1"/>
  <c r="H1620" i="5" s="1"/>
  <c r="I1620" i="5" s="1"/>
  <c r="D1628" i="5"/>
  <c r="E1628" i="5"/>
  <c r="E1636" i="5"/>
  <c r="D1636" i="5"/>
  <c r="E1644" i="5"/>
  <c r="D1644" i="5"/>
  <c r="E1652" i="5"/>
  <c r="D1652" i="5"/>
  <c r="F1652" i="5" s="1"/>
  <c r="G1652" i="5" s="1"/>
  <c r="H1652" i="5" s="1"/>
  <c r="I1652" i="5" s="1"/>
  <c r="E1660" i="5"/>
  <c r="D1660" i="5"/>
  <c r="F1660" i="5" s="1"/>
  <c r="G1660" i="5" s="1"/>
  <c r="H1660" i="5" s="1"/>
  <c r="I1660" i="5" s="1"/>
  <c r="D1668" i="5"/>
  <c r="E1668" i="5"/>
  <c r="E1676" i="5"/>
  <c r="D1676" i="5"/>
  <c r="E1684" i="5"/>
  <c r="D1684" i="5"/>
  <c r="F1684" i="5" s="1"/>
  <c r="G1684" i="5" s="1"/>
  <c r="H1684" i="5" s="1"/>
  <c r="I1684" i="5" s="1"/>
  <c r="D1692" i="5"/>
  <c r="E1692" i="5"/>
  <c r="D1700" i="5"/>
  <c r="E1700" i="5"/>
  <c r="E1708" i="5"/>
  <c r="D1708" i="5"/>
  <c r="E1716" i="5"/>
  <c r="D1716" i="5"/>
  <c r="F1716" i="5" s="1"/>
  <c r="G1716" i="5" s="1"/>
  <c r="H1716" i="5" s="1"/>
  <c r="I1716" i="5" s="1"/>
  <c r="E1724" i="5"/>
  <c r="D1724" i="5"/>
  <c r="F1724" i="5" s="1"/>
  <c r="G1724" i="5" s="1"/>
  <c r="H1724" i="5" s="1"/>
  <c r="I1724" i="5" s="1"/>
  <c r="E1732" i="5"/>
  <c r="D1732" i="5"/>
  <c r="E1740" i="5"/>
  <c r="D1740" i="5"/>
  <c r="E1748" i="5"/>
  <c r="D1748" i="5"/>
  <c r="F1748" i="5" s="1"/>
  <c r="G1748" i="5" s="1"/>
  <c r="H1748" i="5" s="1"/>
  <c r="I1748" i="5" s="1"/>
  <c r="E1756" i="5"/>
  <c r="D1756" i="5"/>
  <c r="F1756" i="5" s="1"/>
  <c r="G1756" i="5" s="1"/>
  <c r="H1756" i="5" s="1"/>
  <c r="I1756" i="5" s="1"/>
  <c r="E1764" i="5"/>
  <c r="D1764" i="5"/>
  <c r="E1772" i="5"/>
  <c r="D1772" i="5"/>
  <c r="E1780" i="5"/>
  <c r="D1780" i="5"/>
  <c r="F1780" i="5" s="1"/>
  <c r="G1780" i="5" s="1"/>
  <c r="H1780" i="5" s="1"/>
  <c r="I1780" i="5" s="1"/>
  <c r="E1788" i="5"/>
  <c r="D1788" i="5"/>
  <c r="F1788" i="5" s="1"/>
  <c r="G1788" i="5" s="1"/>
  <c r="H1788" i="5" s="1"/>
  <c r="I1788" i="5" s="1"/>
  <c r="E1796" i="5"/>
  <c r="D1796" i="5"/>
  <c r="E1804" i="5"/>
  <c r="D1804" i="5"/>
  <c r="E1812" i="5"/>
  <c r="D1812" i="5"/>
  <c r="F1812" i="5" s="1"/>
  <c r="G1812" i="5" s="1"/>
  <c r="H1812" i="5" s="1"/>
  <c r="I1812" i="5" s="1"/>
  <c r="E1820" i="5"/>
  <c r="D1820" i="5"/>
  <c r="F1820" i="5" s="1"/>
  <c r="G1820" i="5" s="1"/>
  <c r="H1820" i="5" s="1"/>
  <c r="I1820" i="5" s="1"/>
  <c r="E1828" i="5"/>
  <c r="D1828" i="5"/>
  <c r="E1836" i="5"/>
  <c r="D1836" i="5"/>
  <c r="E1844" i="5"/>
  <c r="D1844" i="5"/>
  <c r="F1844" i="5" s="1"/>
  <c r="G1844" i="5" s="1"/>
  <c r="H1844" i="5" s="1"/>
  <c r="I1844" i="5" s="1"/>
  <c r="E1852" i="5"/>
  <c r="D1852" i="5"/>
  <c r="F1852" i="5" s="1"/>
  <c r="G1852" i="5" s="1"/>
  <c r="H1852" i="5" s="1"/>
  <c r="I1852" i="5" s="1"/>
  <c r="E1860" i="5"/>
  <c r="D1860" i="5"/>
  <c r="E1868" i="5"/>
  <c r="D1868" i="5"/>
  <c r="E1876" i="5"/>
  <c r="D1876" i="5"/>
  <c r="F1876" i="5" s="1"/>
  <c r="G1876" i="5" s="1"/>
  <c r="H1876" i="5" s="1"/>
  <c r="I1876" i="5" s="1"/>
  <c r="E1884" i="5"/>
  <c r="D1884" i="5"/>
  <c r="E1892" i="5"/>
  <c r="D1892" i="5"/>
  <c r="E1900" i="5"/>
  <c r="D1900" i="5"/>
  <c r="E1908" i="5"/>
  <c r="D1908" i="5"/>
  <c r="F1908" i="5" s="1"/>
  <c r="G1908" i="5" s="1"/>
  <c r="H1908" i="5" s="1"/>
  <c r="I1908" i="5" s="1"/>
  <c r="E1916" i="5"/>
  <c r="D1916" i="5"/>
  <c r="E1924" i="5"/>
  <c r="D1924" i="5"/>
  <c r="E1932" i="5"/>
  <c r="D1932" i="5"/>
  <c r="E1940" i="5"/>
  <c r="D1940" i="5"/>
  <c r="F1940" i="5" s="1"/>
  <c r="G1940" i="5" s="1"/>
  <c r="H1940" i="5" s="1"/>
  <c r="I1940" i="5" s="1"/>
  <c r="D1948" i="5"/>
  <c r="E1948" i="5"/>
  <c r="E1956" i="5"/>
  <c r="D1956" i="5"/>
  <c r="E1964" i="5"/>
  <c r="D1964" i="5"/>
  <c r="E1972" i="5"/>
  <c r="D1972" i="5"/>
  <c r="E1980" i="5"/>
  <c r="D1980" i="5"/>
  <c r="F1980" i="5" s="1"/>
  <c r="G1980" i="5" s="1"/>
  <c r="H1980" i="5" s="1"/>
  <c r="I1980" i="5" s="1"/>
  <c r="E1988" i="5"/>
  <c r="D1988" i="5"/>
  <c r="E1996" i="5"/>
  <c r="D1996" i="5"/>
  <c r="E2004" i="5"/>
  <c r="D2004" i="5"/>
  <c r="E2012" i="5"/>
  <c r="D2012" i="5"/>
  <c r="F2012" i="5" s="1"/>
  <c r="G2012" i="5" s="1"/>
  <c r="H2012" i="5" s="1"/>
  <c r="I2012" i="5" s="1"/>
  <c r="D938" i="5"/>
  <c r="E938" i="5"/>
  <c r="E1002" i="5"/>
  <c r="D1002" i="5"/>
  <c r="E1026" i="5"/>
  <c r="D1026" i="5"/>
  <c r="F1026" i="5" s="1"/>
  <c r="G1026" i="5" s="1"/>
  <c r="H1026" i="5" s="1"/>
  <c r="I1026" i="5" s="1"/>
  <c r="E1106" i="5"/>
  <c r="D1106" i="5"/>
  <c r="F1106" i="5" s="1"/>
  <c r="G1106" i="5" s="1"/>
  <c r="H1106" i="5" s="1"/>
  <c r="I1106" i="5" s="1"/>
  <c r="E1130" i="5"/>
  <c r="D1130" i="5"/>
  <c r="E1146" i="5"/>
  <c r="D1146" i="5"/>
  <c r="D1202" i="5"/>
  <c r="E1202" i="5"/>
  <c r="E1298" i="5"/>
  <c r="D1298" i="5"/>
  <c r="F1298" i="5" s="1"/>
  <c r="G1298" i="5" s="1"/>
  <c r="H1298" i="5" s="1"/>
  <c r="I1298" i="5" s="1"/>
  <c r="E1338" i="5"/>
  <c r="D1338" i="5"/>
  <c r="E1370" i="5"/>
  <c r="D1370" i="5"/>
  <c r="E1410" i="5"/>
  <c r="D1410" i="5"/>
  <c r="F1410" i="5" s="1"/>
  <c r="G1410" i="5" s="1"/>
  <c r="H1410" i="5" s="1"/>
  <c r="I1410" i="5" s="1"/>
  <c r="E1538" i="5"/>
  <c r="D1538" i="5"/>
  <c r="F1538" i="5" s="1"/>
  <c r="G1538" i="5" s="1"/>
  <c r="H1538" i="5" s="1"/>
  <c r="I1538" i="5" s="1"/>
  <c r="D1554" i="5"/>
  <c r="E1554" i="5"/>
  <c r="E1602" i="5"/>
  <c r="D1602" i="5"/>
  <c r="E1618" i="5"/>
  <c r="D1618" i="5"/>
  <c r="F1618" i="5" s="1"/>
  <c r="G1618" i="5" s="1"/>
  <c r="H1618" i="5" s="1"/>
  <c r="I1618" i="5" s="1"/>
  <c r="E1674" i="5"/>
  <c r="D1674" i="5"/>
  <c r="F1674" i="5" s="1"/>
  <c r="G1674" i="5" s="1"/>
  <c r="H1674" i="5" s="1"/>
  <c r="I1674" i="5" s="1"/>
  <c r="E1754" i="5"/>
  <c r="D1754" i="5"/>
  <c r="D1842" i="5"/>
  <c r="E1842" i="5"/>
  <c r="E1858" i="5"/>
  <c r="D1858" i="5"/>
  <c r="F1858" i="5" s="1"/>
  <c r="G1858" i="5" s="1"/>
  <c r="H1858" i="5" s="1"/>
  <c r="I1858" i="5" s="1"/>
  <c r="E1906" i="5"/>
  <c r="D1906" i="5"/>
  <c r="F1906" i="5" s="1"/>
  <c r="G1906" i="5" s="1"/>
  <c r="H1906" i="5" s="1"/>
  <c r="I1906" i="5" s="1"/>
  <c r="E1986" i="5"/>
  <c r="D1986" i="5"/>
  <c r="E2010" i="5"/>
  <c r="D2010" i="5"/>
  <c r="E119" i="5"/>
  <c r="D119" i="5"/>
  <c r="F119" i="5" s="1"/>
  <c r="G119" i="5" s="1"/>
  <c r="H119" i="5" s="1"/>
  <c r="I119" i="5" s="1"/>
  <c r="E127" i="5"/>
  <c r="D127" i="5"/>
  <c r="F127" i="5" s="1"/>
  <c r="G127" i="5" s="1"/>
  <c r="H127" i="5" s="1"/>
  <c r="I127" i="5" s="1"/>
  <c r="E135" i="5"/>
  <c r="D135" i="5"/>
  <c r="E143" i="5"/>
  <c r="D143" i="5"/>
  <c r="E151" i="5"/>
  <c r="D151" i="5"/>
  <c r="F151" i="5" s="1"/>
  <c r="G151" i="5" s="1"/>
  <c r="H151" i="5" s="1"/>
  <c r="I151" i="5" s="1"/>
  <c r="E159" i="5"/>
  <c r="D159" i="5"/>
  <c r="F159" i="5" s="1"/>
  <c r="G159" i="5" s="1"/>
  <c r="H159" i="5" s="1"/>
  <c r="I159" i="5" s="1"/>
  <c r="E167" i="5"/>
  <c r="D167" i="5"/>
  <c r="E175" i="5"/>
  <c r="D175" i="5"/>
  <c r="E183" i="5"/>
  <c r="D183" i="5"/>
  <c r="F183" i="5" s="1"/>
  <c r="G183" i="5" s="1"/>
  <c r="H183" i="5" s="1"/>
  <c r="I183" i="5" s="1"/>
  <c r="E191" i="5"/>
  <c r="D191" i="5"/>
  <c r="F191" i="5" s="1"/>
  <c r="G191" i="5" s="1"/>
  <c r="H191" i="5" s="1"/>
  <c r="I191" i="5" s="1"/>
  <c r="E199" i="5"/>
  <c r="D199" i="5"/>
  <c r="E207" i="5"/>
  <c r="D207" i="5"/>
  <c r="E215" i="5"/>
  <c r="D215" i="5"/>
  <c r="F215" i="5" s="1"/>
  <c r="G215" i="5" s="1"/>
  <c r="H215" i="5" s="1"/>
  <c r="I215" i="5" s="1"/>
  <c r="E223" i="5"/>
  <c r="D223" i="5"/>
  <c r="F223" i="5" s="1"/>
  <c r="G223" i="5" s="1"/>
  <c r="H223" i="5" s="1"/>
  <c r="I223" i="5" s="1"/>
  <c r="E231" i="5"/>
  <c r="D231" i="5"/>
  <c r="E239" i="5"/>
  <c r="D239" i="5"/>
  <c r="E247" i="5"/>
  <c r="D247" i="5"/>
  <c r="F247" i="5" s="1"/>
  <c r="G247" i="5" s="1"/>
  <c r="H247" i="5" s="1"/>
  <c r="I247" i="5" s="1"/>
  <c r="D255" i="5"/>
  <c r="E255" i="5"/>
  <c r="F255" i="5" s="1"/>
  <c r="G255" i="5" s="1"/>
  <c r="H255" i="5" s="1"/>
  <c r="I255" i="5" s="1"/>
  <c r="E263" i="5"/>
  <c r="D263" i="5"/>
  <c r="E271" i="5"/>
  <c r="D271" i="5"/>
  <c r="E279" i="5"/>
  <c r="D279" i="5"/>
  <c r="F279" i="5" s="1"/>
  <c r="G279" i="5" s="1"/>
  <c r="H279" i="5" s="1"/>
  <c r="I279" i="5" s="1"/>
  <c r="D287" i="5"/>
  <c r="E287" i="5"/>
  <c r="F287" i="5" s="1"/>
  <c r="G287" i="5" s="1"/>
  <c r="H287" i="5" s="1"/>
  <c r="I287" i="5" s="1"/>
  <c r="E295" i="5"/>
  <c r="D295" i="5"/>
  <c r="E303" i="5"/>
  <c r="D303" i="5"/>
  <c r="E311" i="5"/>
  <c r="D311" i="5"/>
  <c r="F311" i="5" s="1"/>
  <c r="G311" i="5" s="1"/>
  <c r="H311" i="5" s="1"/>
  <c r="I311" i="5" s="1"/>
  <c r="E319" i="5"/>
  <c r="D319" i="5"/>
  <c r="F319" i="5" s="1"/>
  <c r="G319" i="5" s="1"/>
  <c r="H319" i="5" s="1"/>
  <c r="I319" i="5" s="1"/>
  <c r="E327" i="5"/>
  <c r="D327" i="5"/>
  <c r="E335" i="5"/>
  <c r="D335" i="5"/>
  <c r="E343" i="5"/>
  <c r="D343" i="5"/>
  <c r="F343" i="5" s="1"/>
  <c r="G343" i="5" s="1"/>
  <c r="H343" i="5" s="1"/>
  <c r="I343" i="5" s="1"/>
  <c r="D351" i="5"/>
  <c r="E351" i="5"/>
  <c r="D359" i="5"/>
  <c r="E359" i="5"/>
  <c r="D367" i="5"/>
  <c r="E367" i="5"/>
  <c r="D375" i="5"/>
  <c r="E375" i="5"/>
  <c r="E383" i="5"/>
  <c r="D383" i="5"/>
  <c r="F383" i="5" s="1"/>
  <c r="G383" i="5" s="1"/>
  <c r="H383" i="5" s="1"/>
  <c r="I383" i="5" s="1"/>
  <c r="E391" i="5"/>
  <c r="D391" i="5"/>
  <c r="E399" i="5"/>
  <c r="D399" i="5"/>
  <c r="E407" i="5"/>
  <c r="D407" i="5"/>
  <c r="F407" i="5" s="1"/>
  <c r="G407" i="5" s="1"/>
  <c r="H407" i="5" s="1"/>
  <c r="I407" i="5" s="1"/>
  <c r="E415" i="5"/>
  <c r="D415" i="5"/>
  <c r="F415" i="5" s="1"/>
  <c r="G415" i="5" s="1"/>
  <c r="H415" i="5" s="1"/>
  <c r="I415" i="5" s="1"/>
  <c r="E423" i="5"/>
  <c r="D423" i="5"/>
  <c r="E431" i="5"/>
  <c r="D431" i="5"/>
  <c r="E439" i="5"/>
  <c r="D439" i="5"/>
  <c r="F439" i="5" s="1"/>
  <c r="G439" i="5" s="1"/>
  <c r="H439" i="5" s="1"/>
  <c r="I439" i="5" s="1"/>
  <c r="E447" i="5"/>
  <c r="D447" i="5"/>
  <c r="F447" i="5" s="1"/>
  <c r="G447" i="5" s="1"/>
  <c r="H447" i="5" s="1"/>
  <c r="I447" i="5" s="1"/>
  <c r="E455" i="5"/>
  <c r="D455" i="5"/>
  <c r="E463" i="5"/>
  <c r="D463" i="5"/>
  <c r="E471" i="5"/>
  <c r="D471" i="5"/>
  <c r="F471" i="5" s="1"/>
  <c r="G471" i="5" s="1"/>
  <c r="H471" i="5" s="1"/>
  <c r="I471" i="5" s="1"/>
  <c r="D479" i="5"/>
  <c r="E479" i="5"/>
  <c r="D487" i="5"/>
  <c r="E487" i="5"/>
  <c r="E495" i="5"/>
  <c r="D495" i="5"/>
  <c r="E503" i="5"/>
  <c r="D503" i="5"/>
  <c r="F503" i="5" s="1"/>
  <c r="G503" i="5" s="1"/>
  <c r="H503" i="5" s="1"/>
  <c r="I503" i="5" s="1"/>
  <c r="E511" i="5"/>
  <c r="D511" i="5"/>
  <c r="F511" i="5" s="1"/>
  <c r="G511" i="5" s="1"/>
  <c r="H511" i="5" s="1"/>
  <c r="I511" i="5" s="1"/>
  <c r="D519" i="5"/>
  <c r="E519" i="5"/>
  <c r="E527" i="5"/>
  <c r="D527" i="5"/>
  <c r="E535" i="5"/>
  <c r="D535" i="5"/>
  <c r="F535" i="5" s="1"/>
  <c r="G535" i="5" s="1"/>
  <c r="H535" i="5" s="1"/>
  <c r="I535" i="5" s="1"/>
  <c r="E543" i="5"/>
  <c r="D543" i="5"/>
  <c r="F543" i="5" s="1"/>
  <c r="G543" i="5" s="1"/>
  <c r="H543" i="5" s="1"/>
  <c r="I543" i="5" s="1"/>
  <c r="D551" i="5"/>
  <c r="E551" i="5"/>
  <c r="E559" i="5"/>
  <c r="D559" i="5"/>
  <c r="E567" i="5"/>
  <c r="D567" i="5"/>
  <c r="F567" i="5" s="1"/>
  <c r="G567" i="5" s="1"/>
  <c r="H567" i="5" s="1"/>
  <c r="I567" i="5" s="1"/>
  <c r="E575" i="5"/>
  <c r="D575" i="5"/>
  <c r="F575" i="5" s="1"/>
  <c r="G575" i="5" s="1"/>
  <c r="H575" i="5" s="1"/>
  <c r="I575" i="5" s="1"/>
  <c r="D583" i="5"/>
  <c r="E583" i="5"/>
  <c r="E591" i="5"/>
  <c r="D591" i="5"/>
  <c r="E599" i="5"/>
  <c r="D599" i="5"/>
  <c r="F599" i="5" s="1"/>
  <c r="G599" i="5" s="1"/>
  <c r="H599" i="5" s="1"/>
  <c r="I599" i="5" s="1"/>
  <c r="E607" i="5"/>
  <c r="D607" i="5"/>
  <c r="F607" i="5" s="1"/>
  <c r="G607" i="5" s="1"/>
  <c r="H607" i="5" s="1"/>
  <c r="I607" i="5" s="1"/>
  <c r="E615" i="5"/>
  <c r="D615" i="5"/>
  <c r="D623" i="5"/>
  <c r="E623" i="5"/>
  <c r="E631" i="5"/>
  <c r="D631" i="5"/>
  <c r="F631" i="5" s="1"/>
  <c r="G631" i="5" s="1"/>
  <c r="H631" i="5" s="1"/>
  <c r="I631" i="5" s="1"/>
  <c r="E639" i="5"/>
  <c r="D639" i="5"/>
  <c r="F639" i="5" s="1"/>
  <c r="G639" i="5" s="1"/>
  <c r="H639" i="5" s="1"/>
  <c r="I639" i="5" s="1"/>
  <c r="E647" i="5"/>
  <c r="D647" i="5"/>
  <c r="E655" i="5"/>
  <c r="D655" i="5"/>
  <c r="E663" i="5"/>
  <c r="D663" i="5"/>
  <c r="F663" i="5" s="1"/>
  <c r="G663" i="5" s="1"/>
  <c r="H663" i="5" s="1"/>
  <c r="I663" i="5" s="1"/>
  <c r="E671" i="5"/>
  <c r="D671" i="5"/>
  <c r="F671" i="5" s="1"/>
  <c r="G671" i="5" s="1"/>
  <c r="H671" i="5" s="1"/>
  <c r="I671" i="5" s="1"/>
  <c r="E679" i="5"/>
  <c r="D679" i="5"/>
  <c r="E687" i="5"/>
  <c r="D687" i="5"/>
  <c r="E695" i="5"/>
  <c r="D695" i="5"/>
  <c r="F695" i="5" s="1"/>
  <c r="G695" i="5" s="1"/>
  <c r="H695" i="5" s="1"/>
  <c r="I695" i="5" s="1"/>
  <c r="E703" i="5"/>
  <c r="D703" i="5"/>
  <c r="F703" i="5" s="1"/>
  <c r="G703" i="5" s="1"/>
  <c r="H703" i="5" s="1"/>
  <c r="I703" i="5" s="1"/>
  <c r="E711" i="5"/>
  <c r="D711" i="5"/>
  <c r="E719" i="5"/>
  <c r="D719" i="5"/>
  <c r="E727" i="5"/>
  <c r="D727" i="5"/>
  <c r="F727" i="5" s="1"/>
  <c r="G727" i="5" s="1"/>
  <c r="H727" i="5" s="1"/>
  <c r="I727" i="5" s="1"/>
  <c r="E735" i="5"/>
  <c r="D735" i="5"/>
  <c r="F735" i="5" s="1"/>
  <c r="G735" i="5" s="1"/>
  <c r="H735" i="5" s="1"/>
  <c r="I735" i="5" s="1"/>
  <c r="E743" i="5"/>
  <c r="D743" i="5"/>
  <c r="E751" i="5"/>
  <c r="D751" i="5"/>
  <c r="E759" i="5"/>
  <c r="D759" i="5"/>
  <c r="F759" i="5" s="1"/>
  <c r="G759" i="5" s="1"/>
  <c r="H759" i="5" s="1"/>
  <c r="I759" i="5" s="1"/>
  <c r="E767" i="5"/>
  <c r="D767" i="5"/>
  <c r="F767" i="5" s="1"/>
  <c r="G767" i="5" s="1"/>
  <c r="H767" i="5" s="1"/>
  <c r="I767" i="5" s="1"/>
  <c r="E775" i="5"/>
  <c r="D775" i="5"/>
  <c r="E783" i="5"/>
  <c r="D783" i="5"/>
  <c r="D791" i="5"/>
  <c r="E791" i="5"/>
  <c r="E799" i="5"/>
  <c r="D799" i="5"/>
  <c r="F799" i="5" s="1"/>
  <c r="G799" i="5" s="1"/>
  <c r="H799" i="5" s="1"/>
  <c r="I799" i="5" s="1"/>
  <c r="E807" i="5"/>
  <c r="D807" i="5"/>
  <c r="E815" i="5"/>
  <c r="D815" i="5"/>
  <c r="E823" i="5"/>
  <c r="D823" i="5"/>
  <c r="F823" i="5" s="1"/>
  <c r="G823" i="5" s="1"/>
  <c r="H823" i="5" s="1"/>
  <c r="I823" i="5" s="1"/>
  <c r="E831" i="5"/>
  <c r="D831" i="5"/>
  <c r="F831" i="5" s="1"/>
  <c r="G831" i="5" s="1"/>
  <c r="H831" i="5" s="1"/>
  <c r="I831" i="5" s="1"/>
  <c r="E839" i="5"/>
  <c r="D839" i="5"/>
  <c r="E847" i="5"/>
  <c r="D847" i="5"/>
  <c r="E855" i="5"/>
  <c r="D855" i="5"/>
  <c r="F855" i="5" s="1"/>
  <c r="G855" i="5" s="1"/>
  <c r="H855" i="5" s="1"/>
  <c r="I855" i="5" s="1"/>
  <c r="D863" i="5"/>
  <c r="E863" i="5"/>
  <c r="E871" i="5"/>
  <c r="D871" i="5"/>
  <c r="E879" i="5"/>
  <c r="D879" i="5"/>
  <c r="E887" i="5"/>
  <c r="D887" i="5"/>
  <c r="F887" i="5" s="1"/>
  <c r="G887" i="5" s="1"/>
  <c r="H887" i="5" s="1"/>
  <c r="I887" i="5" s="1"/>
  <c r="E895" i="5"/>
  <c r="D895" i="5"/>
  <c r="F895" i="5" s="1"/>
  <c r="G895" i="5" s="1"/>
  <c r="H895" i="5" s="1"/>
  <c r="I895" i="5" s="1"/>
  <c r="E903" i="5"/>
  <c r="D903" i="5"/>
  <c r="E911" i="5"/>
  <c r="D911" i="5"/>
  <c r="E919" i="5"/>
  <c r="D919" i="5"/>
  <c r="F919" i="5" s="1"/>
  <c r="G919" i="5" s="1"/>
  <c r="H919" i="5" s="1"/>
  <c r="I919" i="5" s="1"/>
  <c r="E927" i="5"/>
  <c r="D927" i="5"/>
  <c r="F927" i="5" s="1"/>
  <c r="G927" i="5" s="1"/>
  <c r="H927" i="5" s="1"/>
  <c r="I927" i="5" s="1"/>
  <c r="E935" i="5"/>
  <c r="D935" i="5"/>
  <c r="E943" i="5"/>
  <c r="D943" i="5"/>
  <c r="E951" i="5"/>
  <c r="D951" i="5"/>
  <c r="F951" i="5" s="1"/>
  <c r="G951" i="5" s="1"/>
  <c r="H951" i="5" s="1"/>
  <c r="I951" i="5" s="1"/>
  <c r="E959" i="5"/>
  <c r="D959" i="5"/>
  <c r="F959" i="5" s="1"/>
  <c r="G959" i="5" s="1"/>
  <c r="H959" i="5" s="1"/>
  <c r="I959" i="5" s="1"/>
  <c r="E967" i="5"/>
  <c r="D967" i="5"/>
  <c r="E975" i="5"/>
  <c r="D975" i="5"/>
  <c r="E983" i="5"/>
  <c r="D983" i="5"/>
  <c r="F983" i="5" s="1"/>
  <c r="G983" i="5" s="1"/>
  <c r="H983" i="5" s="1"/>
  <c r="I983" i="5" s="1"/>
  <c r="E991" i="5"/>
  <c r="D991" i="5"/>
  <c r="F991" i="5" s="1"/>
  <c r="G991" i="5" s="1"/>
  <c r="H991" i="5" s="1"/>
  <c r="I991" i="5" s="1"/>
  <c r="E999" i="5"/>
  <c r="D999" i="5"/>
  <c r="E1007" i="5"/>
  <c r="D1007" i="5"/>
  <c r="E1015" i="5"/>
  <c r="D1015" i="5"/>
  <c r="F1015" i="5" s="1"/>
  <c r="G1015" i="5" s="1"/>
  <c r="H1015" i="5" s="1"/>
  <c r="I1015" i="5" s="1"/>
  <c r="E1023" i="5"/>
  <c r="D1023" i="5"/>
  <c r="F1023" i="5" s="1"/>
  <c r="G1023" i="5" s="1"/>
  <c r="H1023" i="5" s="1"/>
  <c r="I1023" i="5" s="1"/>
  <c r="E1031" i="5"/>
  <c r="D1031" i="5"/>
  <c r="E1039" i="5"/>
  <c r="D1039" i="5"/>
  <c r="E1047" i="5"/>
  <c r="D1047" i="5"/>
  <c r="F1047" i="5" s="1"/>
  <c r="G1047" i="5" s="1"/>
  <c r="H1047" i="5" s="1"/>
  <c r="I1047" i="5" s="1"/>
  <c r="D1055" i="5"/>
  <c r="E1055" i="5"/>
  <c r="D1063" i="5"/>
  <c r="E1063" i="5"/>
  <c r="D1071" i="5"/>
  <c r="E1071" i="5"/>
  <c r="E1079" i="5"/>
  <c r="D1079" i="5"/>
  <c r="F1079" i="5" s="1"/>
  <c r="G1079" i="5" s="1"/>
  <c r="H1079" i="5" s="1"/>
  <c r="I1079" i="5" s="1"/>
  <c r="E1087" i="5"/>
  <c r="D1087" i="5"/>
  <c r="F1087" i="5" s="1"/>
  <c r="G1087" i="5" s="1"/>
  <c r="H1087" i="5" s="1"/>
  <c r="I1087" i="5" s="1"/>
  <c r="E1095" i="5"/>
  <c r="D1095" i="5"/>
  <c r="D1103" i="5"/>
  <c r="E1103" i="5"/>
  <c r="E1111" i="5"/>
  <c r="D1111" i="5"/>
  <c r="F1111" i="5" s="1"/>
  <c r="G1111" i="5" s="1"/>
  <c r="H1111" i="5" s="1"/>
  <c r="I1111" i="5" s="1"/>
  <c r="D1119" i="5"/>
  <c r="E1119" i="5"/>
  <c r="E1127" i="5"/>
  <c r="D1127" i="5"/>
  <c r="D1135" i="5"/>
  <c r="E1135" i="5"/>
  <c r="E1143" i="5"/>
  <c r="D1143" i="5"/>
  <c r="F1143" i="5" s="1"/>
  <c r="G1143" i="5" s="1"/>
  <c r="H1143" i="5" s="1"/>
  <c r="I1143" i="5" s="1"/>
  <c r="D1151" i="5"/>
  <c r="E1151" i="5"/>
  <c r="E1159" i="5"/>
  <c r="D1159" i="5"/>
  <c r="D1167" i="5"/>
  <c r="E1167" i="5"/>
  <c r="E1175" i="5"/>
  <c r="D1175" i="5"/>
  <c r="F1175" i="5" s="1"/>
  <c r="G1175" i="5" s="1"/>
  <c r="H1175" i="5" s="1"/>
  <c r="I1175" i="5" s="1"/>
  <c r="E1183" i="5"/>
  <c r="D1183" i="5"/>
  <c r="F1183" i="5" s="1"/>
  <c r="G1183" i="5" s="1"/>
  <c r="H1183" i="5" s="1"/>
  <c r="I1183" i="5" s="1"/>
  <c r="E1191" i="5"/>
  <c r="D1191" i="5"/>
  <c r="E1199" i="5"/>
  <c r="D1199" i="5"/>
  <c r="D1207" i="5"/>
  <c r="E1207" i="5"/>
  <c r="E1215" i="5"/>
  <c r="D1215" i="5"/>
  <c r="F1215" i="5" s="1"/>
  <c r="G1215" i="5" s="1"/>
  <c r="H1215" i="5" s="1"/>
  <c r="I1215" i="5" s="1"/>
  <c r="D1223" i="5"/>
  <c r="E1223" i="5"/>
  <c r="E1231" i="5"/>
  <c r="D1231" i="5"/>
  <c r="E1239" i="5"/>
  <c r="D1239" i="5"/>
  <c r="F1239" i="5" s="1"/>
  <c r="G1239" i="5" s="1"/>
  <c r="H1239" i="5" s="1"/>
  <c r="I1239" i="5" s="1"/>
  <c r="E1247" i="5"/>
  <c r="D1247" i="5"/>
  <c r="F1247" i="5" s="1"/>
  <c r="G1247" i="5" s="1"/>
  <c r="H1247" i="5" s="1"/>
  <c r="I1247" i="5" s="1"/>
  <c r="E1255" i="5"/>
  <c r="D1255" i="5"/>
  <c r="E1263" i="5"/>
  <c r="D1263" i="5"/>
  <c r="D1271" i="5"/>
  <c r="E1271" i="5"/>
  <c r="E1279" i="5"/>
  <c r="D1279" i="5"/>
  <c r="F1279" i="5" s="1"/>
  <c r="G1279" i="5" s="1"/>
  <c r="H1279" i="5" s="1"/>
  <c r="I1279" i="5" s="1"/>
  <c r="D1287" i="5"/>
  <c r="E1287" i="5"/>
  <c r="E1295" i="5"/>
  <c r="D1295" i="5"/>
  <c r="E1303" i="5"/>
  <c r="D1303" i="5"/>
  <c r="F1303" i="5" s="1"/>
  <c r="G1303" i="5" s="1"/>
  <c r="H1303" i="5" s="1"/>
  <c r="I1303" i="5" s="1"/>
  <c r="E1311" i="5"/>
  <c r="D1311" i="5"/>
  <c r="F1311" i="5" s="1"/>
  <c r="G1311" i="5" s="1"/>
  <c r="H1311" i="5" s="1"/>
  <c r="I1311" i="5" s="1"/>
  <c r="E1319" i="5"/>
  <c r="D1319" i="5"/>
  <c r="E1327" i="5"/>
  <c r="D1327" i="5"/>
  <c r="E1335" i="5"/>
  <c r="D1335" i="5"/>
  <c r="F1335" i="5" s="1"/>
  <c r="G1335" i="5" s="1"/>
  <c r="H1335" i="5" s="1"/>
  <c r="I1335" i="5" s="1"/>
  <c r="E1343" i="5"/>
  <c r="D1343" i="5"/>
  <c r="F1343" i="5" s="1"/>
  <c r="G1343" i="5" s="1"/>
  <c r="H1343" i="5" s="1"/>
  <c r="I1343" i="5" s="1"/>
  <c r="E1351" i="5"/>
  <c r="D1351" i="5"/>
  <c r="E1359" i="5"/>
  <c r="D1359" i="5"/>
  <c r="E1367" i="5"/>
  <c r="D1367" i="5"/>
  <c r="F1367" i="5" s="1"/>
  <c r="G1367" i="5" s="1"/>
  <c r="H1367" i="5" s="1"/>
  <c r="I1367" i="5" s="1"/>
  <c r="E1375" i="5"/>
  <c r="D1375" i="5"/>
  <c r="F1375" i="5" s="1"/>
  <c r="G1375" i="5" s="1"/>
  <c r="H1375" i="5" s="1"/>
  <c r="I1375" i="5" s="1"/>
  <c r="E1383" i="5"/>
  <c r="D1383" i="5"/>
  <c r="E1391" i="5"/>
  <c r="D1391" i="5"/>
  <c r="E1399" i="5"/>
  <c r="D1399" i="5"/>
  <c r="F1399" i="5" s="1"/>
  <c r="G1399" i="5" s="1"/>
  <c r="H1399" i="5" s="1"/>
  <c r="I1399" i="5" s="1"/>
  <c r="E1407" i="5"/>
  <c r="D1407" i="5"/>
  <c r="F1407" i="5" s="1"/>
  <c r="G1407" i="5" s="1"/>
  <c r="H1407" i="5" s="1"/>
  <c r="I1407" i="5" s="1"/>
  <c r="E1415" i="5"/>
  <c r="D1415" i="5"/>
  <c r="E1423" i="5"/>
  <c r="D1423" i="5"/>
  <c r="E1431" i="5"/>
  <c r="D1431" i="5"/>
  <c r="F1431" i="5" s="1"/>
  <c r="G1431" i="5" s="1"/>
  <c r="H1431" i="5" s="1"/>
  <c r="I1431" i="5" s="1"/>
  <c r="E1439" i="5"/>
  <c r="D1439" i="5"/>
  <c r="F1439" i="5" s="1"/>
  <c r="G1439" i="5" s="1"/>
  <c r="H1439" i="5" s="1"/>
  <c r="I1439" i="5" s="1"/>
  <c r="E1447" i="5"/>
  <c r="D1447" i="5"/>
  <c r="E1455" i="5"/>
  <c r="D1455" i="5"/>
  <c r="E1463" i="5"/>
  <c r="D1463" i="5"/>
  <c r="F1463" i="5" s="1"/>
  <c r="G1463" i="5" s="1"/>
  <c r="H1463" i="5" s="1"/>
  <c r="I1463" i="5" s="1"/>
  <c r="E1471" i="5"/>
  <c r="D1471" i="5"/>
  <c r="F1471" i="5" s="1"/>
  <c r="G1471" i="5" s="1"/>
  <c r="H1471" i="5" s="1"/>
  <c r="I1471" i="5" s="1"/>
  <c r="E1479" i="5"/>
  <c r="D1479" i="5"/>
  <c r="E1487" i="5"/>
  <c r="D1487" i="5"/>
  <c r="D1495" i="5"/>
  <c r="E1495" i="5"/>
  <c r="E1503" i="5"/>
  <c r="D1503" i="5"/>
  <c r="F1503" i="5" s="1"/>
  <c r="G1503" i="5" s="1"/>
  <c r="H1503" i="5" s="1"/>
  <c r="I1503" i="5" s="1"/>
  <c r="D1511" i="5"/>
  <c r="E1511" i="5"/>
  <c r="E1519" i="5"/>
  <c r="D1519" i="5"/>
  <c r="E1527" i="5"/>
  <c r="D1527" i="5"/>
  <c r="F1527" i="5" s="1"/>
  <c r="G1527" i="5" s="1"/>
  <c r="H1527" i="5" s="1"/>
  <c r="I1527" i="5" s="1"/>
  <c r="E1535" i="5"/>
  <c r="D1535" i="5"/>
  <c r="F1535" i="5" s="1"/>
  <c r="G1535" i="5" s="1"/>
  <c r="H1535" i="5" s="1"/>
  <c r="I1535" i="5" s="1"/>
  <c r="E1543" i="5"/>
  <c r="D1543" i="5"/>
  <c r="E1551" i="5"/>
  <c r="D1551" i="5"/>
  <c r="E1559" i="5"/>
  <c r="D1559" i="5"/>
  <c r="F1559" i="5" s="1"/>
  <c r="G1559" i="5" s="1"/>
  <c r="H1559" i="5" s="1"/>
  <c r="I1559" i="5" s="1"/>
  <c r="E1567" i="5"/>
  <c r="D1567" i="5"/>
  <c r="F1567" i="5" s="1"/>
  <c r="G1567" i="5" s="1"/>
  <c r="H1567" i="5" s="1"/>
  <c r="I1567" i="5" s="1"/>
  <c r="D1575" i="5"/>
  <c r="E1575" i="5"/>
  <c r="E1583" i="5"/>
  <c r="D1583" i="5"/>
  <c r="E1591" i="5"/>
  <c r="D1591" i="5"/>
  <c r="F1591" i="5" s="1"/>
  <c r="G1591" i="5" s="1"/>
  <c r="H1591" i="5" s="1"/>
  <c r="I1591" i="5" s="1"/>
  <c r="E1599" i="5"/>
  <c r="D1599" i="5"/>
  <c r="F1599" i="5" s="1"/>
  <c r="G1599" i="5" s="1"/>
  <c r="H1599" i="5" s="1"/>
  <c r="I1599" i="5" s="1"/>
  <c r="D1607" i="5"/>
  <c r="E1607" i="5"/>
  <c r="E1615" i="5"/>
  <c r="D1615" i="5"/>
  <c r="E1623" i="5"/>
  <c r="D1623" i="5"/>
  <c r="F1623" i="5" s="1"/>
  <c r="G1623" i="5" s="1"/>
  <c r="H1623" i="5" s="1"/>
  <c r="I1623" i="5" s="1"/>
  <c r="E1631" i="5"/>
  <c r="D1631" i="5"/>
  <c r="F1631" i="5" s="1"/>
  <c r="G1631" i="5" s="1"/>
  <c r="H1631" i="5" s="1"/>
  <c r="I1631" i="5" s="1"/>
  <c r="E1639" i="5"/>
  <c r="D1639" i="5"/>
  <c r="E1647" i="5"/>
  <c r="D1647" i="5"/>
  <c r="E1655" i="5"/>
  <c r="D1655" i="5"/>
  <c r="F1655" i="5" s="1"/>
  <c r="G1655" i="5" s="1"/>
  <c r="H1655" i="5" s="1"/>
  <c r="I1655" i="5" s="1"/>
  <c r="E1663" i="5"/>
  <c r="D1663" i="5"/>
  <c r="F1663" i="5" s="1"/>
  <c r="G1663" i="5" s="1"/>
  <c r="H1663" i="5" s="1"/>
  <c r="I1663" i="5" s="1"/>
  <c r="E1671" i="5"/>
  <c r="D1671" i="5"/>
  <c r="E1679" i="5"/>
  <c r="D1679" i="5"/>
  <c r="E1687" i="5"/>
  <c r="D1687" i="5"/>
  <c r="F1687" i="5" s="1"/>
  <c r="G1687" i="5" s="1"/>
  <c r="H1687" i="5" s="1"/>
  <c r="I1687" i="5" s="1"/>
  <c r="E1695" i="5"/>
  <c r="D1695" i="5"/>
  <c r="F1695" i="5" s="1"/>
  <c r="G1695" i="5" s="1"/>
  <c r="H1695" i="5" s="1"/>
  <c r="I1695" i="5" s="1"/>
  <c r="E1703" i="5"/>
  <c r="D1703" i="5"/>
  <c r="E1711" i="5"/>
  <c r="D1711" i="5"/>
  <c r="E1719" i="5"/>
  <c r="D1719" i="5"/>
  <c r="F1719" i="5" s="1"/>
  <c r="G1719" i="5" s="1"/>
  <c r="H1719" i="5" s="1"/>
  <c r="I1719" i="5" s="1"/>
  <c r="E1727" i="5"/>
  <c r="D1727" i="5"/>
  <c r="F1727" i="5" s="1"/>
  <c r="G1727" i="5" s="1"/>
  <c r="H1727" i="5" s="1"/>
  <c r="I1727" i="5" s="1"/>
  <c r="E1735" i="5"/>
  <c r="D1735" i="5"/>
  <c r="E1743" i="5"/>
  <c r="D1743" i="5"/>
  <c r="E1751" i="5"/>
  <c r="D1751" i="5"/>
  <c r="F1751" i="5" s="1"/>
  <c r="G1751" i="5" s="1"/>
  <c r="H1751" i="5" s="1"/>
  <c r="I1751" i="5" s="1"/>
  <c r="E1759" i="5"/>
  <c r="D1759" i="5"/>
  <c r="F1759" i="5" s="1"/>
  <c r="G1759" i="5" s="1"/>
  <c r="H1759" i="5" s="1"/>
  <c r="I1759" i="5" s="1"/>
  <c r="E1767" i="5"/>
  <c r="D1767" i="5"/>
  <c r="E1775" i="5"/>
  <c r="D1775" i="5"/>
  <c r="E1783" i="5"/>
  <c r="D1783" i="5"/>
  <c r="F1783" i="5" s="1"/>
  <c r="G1783" i="5" s="1"/>
  <c r="H1783" i="5" s="1"/>
  <c r="I1783" i="5" s="1"/>
  <c r="E1791" i="5"/>
  <c r="D1791" i="5"/>
  <c r="F1791" i="5" s="1"/>
  <c r="G1791" i="5" s="1"/>
  <c r="H1791" i="5" s="1"/>
  <c r="I1791" i="5" s="1"/>
  <c r="E1799" i="5"/>
  <c r="D1799" i="5"/>
  <c r="E1807" i="5"/>
  <c r="D1807" i="5"/>
  <c r="E1815" i="5"/>
  <c r="D1815" i="5"/>
  <c r="F1815" i="5" s="1"/>
  <c r="G1815" i="5" s="1"/>
  <c r="H1815" i="5" s="1"/>
  <c r="I1815" i="5" s="1"/>
  <c r="E1823" i="5"/>
  <c r="D1823" i="5"/>
  <c r="F1823" i="5" s="1"/>
  <c r="G1823" i="5" s="1"/>
  <c r="H1823" i="5" s="1"/>
  <c r="I1823" i="5" s="1"/>
  <c r="E1831" i="5"/>
  <c r="D1831" i="5"/>
  <c r="E1839" i="5"/>
  <c r="D1839" i="5"/>
  <c r="E1847" i="5"/>
  <c r="D1847" i="5"/>
  <c r="F1847" i="5" s="1"/>
  <c r="G1847" i="5" s="1"/>
  <c r="H1847" i="5" s="1"/>
  <c r="I1847" i="5" s="1"/>
  <c r="D1855" i="5"/>
  <c r="E1855" i="5"/>
  <c r="E1863" i="5"/>
  <c r="D1863" i="5"/>
  <c r="E1871" i="5"/>
  <c r="D1871" i="5"/>
  <c r="E1879" i="5"/>
  <c r="D1879" i="5"/>
  <c r="F1879" i="5" s="1"/>
  <c r="G1879" i="5" s="1"/>
  <c r="H1879" i="5" s="1"/>
  <c r="I1879" i="5" s="1"/>
  <c r="E1887" i="5"/>
  <c r="D1887" i="5"/>
  <c r="F1887" i="5" s="1"/>
  <c r="G1887" i="5" s="1"/>
  <c r="H1887" i="5" s="1"/>
  <c r="I1887" i="5" s="1"/>
  <c r="E1895" i="5"/>
  <c r="D1895" i="5"/>
  <c r="E1903" i="5"/>
  <c r="D1903" i="5"/>
  <c r="E1911" i="5"/>
  <c r="D1911" i="5"/>
  <c r="F1911" i="5" s="1"/>
  <c r="G1911" i="5" s="1"/>
  <c r="H1911" i="5" s="1"/>
  <c r="I1911" i="5" s="1"/>
  <c r="D1919" i="5"/>
  <c r="E1919" i="5"/>
  <c r="E1927" i="5"/>
  <c r="D1927" i="5"/>
  <c r="E1935" i="5"/>
  <c r="D1935" i="5"/>
  <c r="E1943" i="5"/>
  <c r="D1943" i="5"/>
  <c r="F1943" i="5" s="1"/>
  <c r="G1943" i="5" s="1"/>
  <c r="H1943" i="5" s="1"/>
  <c r="I1943" i="5" s="1"/>
  <c r="E1951" i="5"/>
  <c r="D1951" i="5"/>
  <c r="F1951" i="5" s="1"/>
  <c r="G1951" i="5" s="1"/>
  <c r="H1951" i="5" s="1"/>
  <c r="I1951" i="5" s="1"/>
  <c r="E1959" i="5"/>
  <c r="D1959" i="5"/>
  <c r="E1967" i="5"/>
  <c r="D1967" i="5"/>
  <c r="E1975" i="5"/>
  <c r="D1975" i="5"/>
  <c r="F1975" i="5" s="1"/>
  <c r="G1975" i="5" s="1"/>
  <c r="H1975" i="5" s="1"/>
  <c r="I1975" i="5" s="1"/>
  <c r="E1983" i="5"/>
  <c r="D1983" i="5"/>
  <c r="F1983" i="5" s="1"/>
  <c r="G1983" i="5" s="1"/>
  <c r="H1983" i="5" s="1"/>
  <c r="I1983" i="5" s="1"/>
  <c r="E1991" i="5"/>
  <c r="D1991" i="5"/>
  <c r="E1999" i="5"/>
  <c r="D1999" i="5"/>
  <c r="E2007" i="5"/>
  <c r="D2007" i="5"/>
  <c r="F2007" i="5" s="1"/>
  <c r="G2007" i="5" s="1"/>
  <c r="H2007" i="5" s="1"/>
  <c r="I2007" i="5" s="1"/>
  <c r="E2015" i="5"/>
  <c r="D2015" i="5"/>
  <c r="F2015" i="5" s="1"/>
  <c r="G2015" i="5" s="1"/>
  <c r="H2015" i="5" s="1"/>
  <c r="I2015" i="5" s="1"/>
  <c r="E970" i="5"/>
  <c r="D970" i="5"/>
  <c r="E1074" i="5"/>
  <c r="D1074" i="5"/>
  <c r="E1138" i="5"/>
  <c r="D1138" i="5"/>
  <c r="F1138" i="5" s="1"/>
  <c r="G1138" i="5" s="1"/>
  <c r="H1138" i="5" s="1"/>
  <c r="I1138" i="5" s="1"/>
  <c r="E1178" i="5"/>
  <c r="D1178" i="5"/>
  <c r="F1178" i="5" s="1"/>
  <c r="G1178" i="5" s="1"/>
  <c r="H1178" i="5" s="1"/>
  <c r="I1178" i="5" s="1"/>
  <c r="E1226" i="5"/>
  <c r="D1226" i="5"/>
  <c r="D1282" i="5"/>
  <c r="E1282" i="5"/>
  <c r="E1322" i="5"/>
  <c r="D1322" i="5"/>
  <c r="F1322" i="5" s="1"/>
  <c r="G1322" i="5" s="1"/>
  <c r="H1322" i="5" s="1"/>
  <c r="I1322" i="5" s="1"/>
  <c r="E1442" i="5"/>
  <c r="D1442" i="5"/>
  <c r="F1442" i="5" s="1"/>
  <c r="G1442" i="5" s="1"/>
  <c r="H1442" i="5" s="1"/>
  <c r="I1442" i="5" s="1"/>
  <c r="E1474" i="5"/>
  <c r="D1474" i="5"/>
  <c r="E1490" i="5"/>
  <c r="D1490" i="5"/>
  <c r="E1506" i="5"/>
  <c r="D1506" i="5"/>
  <c r="F1506" i="5" s="1"/>
  <c r="G1506" i="5" s="1"/>
  <c r="H1506" i="5" s="1"/>
  <c r="I1506" i="5" s="1"/>
  <c r="E1522" i="5"/>
  <c r="D1522" i="5"/>
  <c r="F1522" i="5" s="1"/>
  <c r="G1522" i="5" s="1"/>
  <c r="H1522" i="5" s="1"/>
  <c r="I1522" i="5" s="1"/>
  <c r="E1562" i="5"/>
  <c r="D1562" i="5"/>
  <c r="E1578" i="5"/>
  <c r="D1578" i="5"/>
  <c r="E1642" i="5"/>
  <c r="D1642" i="5"/>
  <c r="F1642" i="5" s="1"/>
  <c r="G1642" i="5" s="1"/>
  <c r="H1642" i="5" s="1"/>
  <c r="I1642" i="5" s="1"/>
  <c r="E1666" i="5"/>
  <c r="D1666" i="5"/>
  <c r="F1666" i="5" s="1"/>
  <c r="G1666" i="5" s="1"/>
  <c r="H1666" i="5" s="1"/>
  <c r="I1666" i="5" s="1"/>
  <c r="D1778" i="5"/>
  <c r="E1778" i="5"/>
  <c r="E1834" i="5"/>
  <c r="D1834" i="5"/>
  <c r="E1874" i="5"/>
  <c r="D1874" i="5"/>
  <c r="F1874" i="5" s="1"/>
  <c r="G1874" i="5" s="1"/>
  <c r="H1874" i="5" s="1"/>
  <c r="I1874" i="5" s="1"/>
  <c r="E1922" i="5"/>
  <c r="D1922" i="5"/>
  <c r="F1922" i="5" s="1"/>
  <c r="G1922" i="5" s="1"/>
  <c r="H1922" i="5" s="1"/>
  <c r="I1922" i="5" s="1"/>
  <c r="E1962" i="5"/>
  <c r="D1962" i="5"/>
  <c r="E125" i="5"/>
  <c r="D125" i="5"/>
  <c r="E133" i="5"/>
  <c r="D133" i="5"/>
  <c r="F133" i="5" s="1"/>
  <c r="G133" i="5" s="1"/>
  <c r="H133" i="5" s="1"/>
  <c r="I133" i="5" s="1"/>
  <c r="E141" i="5"/>
  <c r="D141" i="5"/>
  <c r="F141" i="5" s="1"/>
  <c r="G141" i="5" s="1"/>
  <c r="H141" i="5" s="1"/>
  <c r="I141" i="5" s="1"/>
  <c r="E149" i="5"/>
  <c r="D149" i="5"/>
  <c r="E157" i="5"/>
  <c r="D157" i="5"/>
  <c r="E165" i="5"/>
  <c r="D165" i="5"/>
  <c r="F165" i="5" s="1"/>
  <c r="G165" i="5" s="1"/>
  <c r="H165" i="5" s="1"/>
  <c r="I165" i="5" s="1"/>
  <c r="E173" i="5"/>
  <c r="D173" i="5"/>
  <c r="F173" i="5" s="1"/>
  <c r="G173" i="5" s="1"/>
  <c r="H173" i="5" s="1"/>
  <c r="I173" i="5" s="1"/>
  <c r="E181" i="5"/>
  <c r="D181" i="5"/>
  <c r="E189" i="5"/>
  <c r="D189" i="5"/>
  <c r="E197" i="5"/>
  <c r="D197" i="5"/>
  <c r="F197" i="5" s="1"/>
  <c r="G197" i="5" s="1"/>
  <c r="H197" i="5" s="1"/>
  <c r="I197" i="5" s="1"/>
  <c r="E205" i="5"/>
  <c r="D205" i="5"/>
  <c r="F205" i="5" s="1"/>
  <c r="G205" i="5" s="1"/>
  <c r="H205" i="5" s="1"/>
  <c r="I205" i="5" s="1"/>
  <c r="E213" i="5"/>
  <c r="D213" i="5"/>
  <c r="E221" i="5"/>
  <c r="D221" i="5"/>
  <c r="E229" i="5"/>
  <c r="D229" i="5"/>
  <c r="F229" i="5" s="1"/>
  <c r="G229" i="5" s="1"/>
  <c r="H229" i="5" s="1"/>
  <c r="I229" i="5" s="1"/>
  <c r="E237" i="5"/>
  <c r="D237" i="5"/>
  <c r="F237" i="5" s="1"/>
  <c r="G237" i="5" s="1"/>
  <c r="H237" i="5" s="1"/>
  <c r="I237" i="5" s="1"/>
  <c r="E245" i="5"/>
  <c r="D245" i="5"/>
  <c r="E253" i="5"/>
  <c r="D253" i="5"/>
  <c r="E261" i="5"/>
  <c r="D261" i="5"/>
  <c r="F261" i="5" s="1"/>
  <c r="G261" i="5" s="1"/>
  <c r="H261" i="5" s="1"/>
  <c r="I261" i="5" s="1"/>
  <c r="D269" i="5"/>
  <c r="E269" i="5"/>
  <c r="E277" i="5"/>
  <c r="D277" i="5"/>
  <c r="E285" i="5"/>
  <c r="D285" i="5"/>
  <c r="E293" i="5"/>
  <c r="D293" i="5"/>
  <c r="F293" i="5" s="1"/>
  <c r="G293" i="5" s="1"/>
  <c r="H293" i="5" s="1"/>
  <c r="I293" i="5" s="1"/>
  <c r="E301" i="5"/>
  <c r="D301" i="5"/>
  <c r="F301" i="5" s="1"/>
  <c r="G301" i="5" s="1"/>
  <c r="H301" i="5" s="1"/>
  <c r="I301" i="5" s="1"/>
  <c r="E309" i="5"/>
  <c r="D309" i="5"/>
  <c r="E317" i="5"/>
  <c r="D317" i="5"/>
  <c r="E325" i="5"/>
  <c r="D325" i="5"/>
  <c r="F325" i="5" s="1"/>
  <c r="G325" i="5" s="1"/>
  <c r="H325" i="5" s="1"/>
  <c r="I325" i="5" s="1"/>
  <c r="E333" i="5"/>
  <c r="D333" i="5"/>
  <c r="F333" i="5" s="1"/>
  <c r="G333" i="5" s="1"/>
  <c r="H333" i="5" s="1"/>
  <c r="I333" i="5" s="1"/>
  <c r="E341" i="5"/>
  <c r="D341" i="5"/>
  <c r="E349" i="5"/>
  <c r="D349" i="5"/>
  <c r="E357" i="5"/>
  <c r="D357" i="5"/>
  <c r="F357" i="5" s="1"/>
  <c r="G357" i="5" s="1"/>
  <c r="H357" i="5" s="1"/>
  <c r="I357" i="5" s="1"/>
  <c r="E365" i="5"/>
  <c r="D365" i="5"/>
  <c r="F365" i="5" s="1"/>
  <c r="G365" i="5" s="1"/>
  <c r="H365" i="5" s="1"/>
  <c r="I365" i="5" s="1"/>
  <c r="E373" i="5"/>
  <c r="D373" i="5"/>
  <c r="E381" i="5"/>
  <c r="D381" i="5"/>
  <c r="E389" i="5"/>
  <c r="D389" i="5"/>
  <c r="F389" i="5" s="1"/>
  <c r="G389" i="5" s="1"/>
  <c r="H389" i="5" s="1"/>
  <c r="I389" i="5" s="1"/>
  <c r="E397" i="5"/>
  <c r="D397" i="5"/>
  <c r="F397" i="5" s="1"/>
  <c r="G397" i="5" s="1"/>
  <c r="H397" i="5" s="1"/>
  <c r="I397" i="5" s="1"/>
  <c r="E405" i="5"/>
  <c r="D405" i="5"/>
  <c r="D413" i="5"/>
  <c r="E413" i="5"/>
  <c r="D421" i="5"/>
  <c r="E421" i="5"/>
  <c r="D429" i="5"/>
  <c r="E429" i="5"/>
  <c r="D437" i="5"/>
  <c r="E437" i="5"/>
  <c r="E445" i="5"/>
  <c r="D445" i="5"/>
  <c r="E453" i="5"/>
  <c r="D453" i="5"/>
  <c r="F453" i="5" s="1"/>
  <c r="G453" i="5" s="1"/>
  <c r="H453" i="5" s="1"/>
  <c r="I453" i="5" s="1"/>
  <c r="E461" i="5"/>
  <c r="D461" i="5"/>
  <c r="F461" i="5" s="1"/>
  <c r="G461" i="5" s="1"/>
  <c r="H461" i="5" s="1"/>
  <c r="I461" i="5" s="1"/>
  <c r="E469" i="5"/>
  <c r="D469" i="5"/>
  <c r="E477" i="5"/>
  <c r="D477" i="5"/>
  <c r="E485" i="5"/>
  <c r="D485" i="5"/>
  <c r="F485" i="5" s="1"/>
  <c r="G485" i="5" s="1"/>
  <c r="H485" i="5" s="1"/>
  <c r="I485" i="5" s="1"/>
  <c r="E493" i="5"/>
  <c r="D493" i="5"/>
  <c r="F493" i="5" s="1"/>
  <c r="G493" i="5" s="1"/>
  <c r="H493" i="5" s="1"/>
  <c r="I493" i="5" s="1"/>
  <c r="E501" i="5"/>
  <c r="D501" i="5"/>
  <c r="E509" i="5"/>
  <c r="D509" i="5"/>
  <c r="E517" i="5"/>
  <c r="D517" i="5"/>
  <c r="F517" i="5" s="1"/>
  <c r="G517" i="5" s="1"/>
  <c r="H517" i="5" s="1"/>
  <c r="I517" i="5" s="1"/>
  <c r="E525" i="5"/>
  <c r="D525" i="5"/>
  <c r="F525" i="5" s="1"/>
  <c r="G525" i="5" s="1"/>
  <c r="H525" i="5" s="1"/>
  <c r="I525" i="5" s="1"/>
  <c r="E533" i="5"/>
  <c r="D533" i="5"/>
  <c r="E541" i="5"/>
  <c r="D541" i="5"/>
  <c r="E549" i="5"/>
  <c r="D549" i="5"/>
  <c r="F549" i="5" s="1"/>
  <c r="G549" i="5" s="1"/>
  <c r="H549" i="5" s="1"/>
  <c r="I549" i="5" s="1"/>
  <c r="E557" i="5"/>
  <c r="D557" i="5"/>
  <c r="F557" i="5" s="1"/>
  <c r="G557" i="5" s="1"/>
  <c r="H557" i="5" s="1"/>
  <c r="I557" i="5" s="1"/>
  <c r="E565" i="5"/>
  <c r="D565" i="5"/>
  <c r="E573" i="5"/>
  <c r="D573" i="5"/>
  <c r="E581" i="5"/>
  <c r="D581" i="5"/>
  <c r="F581" i="5" s="1"/>
  <c r="G581" i="5" s="1"/>
  <c r="H581" i="5" s="1"/>
  <c r="I581" i="5" s="1"/>
  <c r="E589" i="5"/>
  <c r="D589" i="5"/>
  <c r="F589" i="5" s="1"/>
  <c r="G589" i="5" s="1"/>
  <c r="H589" i="5" s="1"/>
  <c r="I589" i="5" s="1"/>
  <c r="E597" i="5"/>
  <c r="D597" i="5"/>
  <c r="E605" i="5"/>
  <c r="D605" i="5"/>
  <c r="E613" i="5"/>
  <c r="D613" i="5"/>
  <c r="F613" i="5" s="1"/>
  <c r="G613" i="5" s="1"/>
  <c r="H613" i="5" s="1"/>
  <c r="I613" i="5" s="1"/>
  <c r="E621" i="5"/>
  <c r="D621" i="5"/>
  <c r="F621" i="5" s="1"/>
  <c r="G621" i="5" s="1"/>
  <c r="H621" i="5" s="1"/>
  <c r="I621" i="5" s="1"/>
  <c r="E629" i="5"/>
  <c r="D629" i="5"/>
  <c r="E637" i="5"/>
  <c r="D637" i="5"/>
  <c r="E645" i="5"/>
  <c r="D645" i="5"/>
  <c r="F645" i="5" s="1"/>
  <c r="G645" i="5" s="1"/>
  <c r="H645" i="5" s="1"/>
  <c r="I645" i="5" s="1"/>
  <c r="E653" i="5"/>
  <c r="D653" i="5"/>
  <c r="F653" i="5" s="1"/>
  <c r="G653" i="5" s="1"/>
  <c r="H653" i="5" s="1"/>
  <c r="I653" i="5" s="1"/>
  <c r="E661" i="5"/>
  <c r="D661" i="5"/>
  <c r="D669" i="5"/>
  <c r="E669" i="5"/>
  <c r="E677" i="5"/>
  <c r="D677" i="5"/>
  <c r="F677" i="5" s="1"/>
  <c r="G677" i="5" s="1"/>
  <c r="H677" i="5" s="1"/>
  <c r="I677" i="5" s="1"/>
  <c r="E685" i="5"/>
  <c r="D685" i="5"/>
  <c r="F685" i="5" s="1"/>
  <c r="G685" i="5" s="1"/>
  <c r="H685" i="5" s="1"/>
  <c r="I685" i="5" s="1"/>
  <c r="E693" i="5"/>
  <c r="D693" i="5"/>
  <c r="E701" i="5"/>
  <c r="D701" i="5"/>
  <c r="E709" i="5"/>
  <c r="D709" i="5"/>
  <c r="F709" i="5" s="1"/>
  <c r="G709" i="5" s="1"/>
  <c r="H709" i="5" s="1"/>
  <c r="I709" i="5" s="1"/>
  <c r="E717" i="5"/>
  <c r="D717" i="5"/>
  <c r="F717" i="5" s="1"/>
  <c r="G717" i="5" s="1"/>
  <c r="H717" i="5" s="1"/>
  <c r="I717" i="5" s="1"/>
  <c r="E725" i="5"/>
  <c r="D725" i="5"/>
  <c r="E733" i="5"/>
  <c r="D733" i="5"/>
  <c r="E741" i="5"/>
  <c r="D741" i="5"/>
  <c r="F741" i="5" s="1"/>
  <c r="G741" i="5" s="1"/>
  <c r="H741" i="5" s="1"/>
  <c r="I741" i="5" s="1"/>
  <c r="E749" i="5"/>
  <c r="D749" i="5"/>
  <c r="F749" i="5" s="1"/>
  <c r="G749" i="5" s="1"/>
  <c r="H749" i="5" s="1"/>
  <c r="I749" i="5" s="1"/>
  <c r="E757" i="5"/>
  <c r="D757" i="5"/>
  <c r="E765" i="5"/>
  <c r="D765" i="5"/>
  <c r="D773" i="5"/>
  <c r="E773" i="5"/>
  <c r="E781" i="5"/>
  <c r="D781" i="5"/>
  <c r="F781" i="5" s="1"/>
  <c r="G781" i="5" s="1"/>
  <c r="H781" i="5" s="1"/>
  <c r="I781" i="5" s="1"/>
  <c r="E789" i="5"/>
  <c r="D789" i="5"/>
  <c r="E797" i="5"/>
  <c r="D797" i="5"/>
  <c r="E805" i="5"/>
  <c r="D805" i="5"/>
  <c r="F805" i="5" s="1"/>
  <c r="G805" i="5" s="1"/>
  <c r="H805" i="5" s="1"/>
  <c r="I805" i="5" s="1"/>
  <c r="E813" i="5"/>
  <c r="D813" i="5"/>
  <c r="F813" i="5" s="1"/>
  <c r="G813" i="5" s="1"/>
  <c r="H813" i="5" s="1"/>
  <c r="I813" i="5" s="1"/>
  <c r="E821" i="5"/>
  <c r="D821" i="5"/>
  <c r="E829" i="5"/>
  <c r="D829" i="5"/>
  <c r="E837" i="5"/>
  <c r="D837" i="5"/>
  <c r="F837" i="5" s="1"/>
  <c r="G837" i="5" s="1"/>
  <c r="H837" i="5" s="1"/>
  <c r="I837" i="5" s="1"/>
  <c r="D845" i="5"/>
  <c r="E845" i="5"/>
  <c r="D853" i="5"/>
  <c r="E853" i="5"/>
  <c r="E861" i="5"/>
  <c r="D861" i="5"/>
  <c r="E869" i="5"/>
  <c r="D869" i="5"/>
  <c r="F869" i="5" s="1"/>
  <c r="G869" i="5" s="1"/>
  <c r="H869" i="5" s="1"/>
  <c r="I869" i="5" s="1"/>
  <c r="E877" i="5"/>
  <c r="D877" i="5"/>
  <c r="F877" i="5" s="1"/>
  <c r="G877" i="5" s="1"/>
  <c r="H877" i="5" s="1"/>
  <c r="I877" i="5" s="1"/>
  <c r="D885" i="5"/>
  <c r="E885" i="5"/>
  <c r="E893" i="5"/>
  <c r="D893" i="5"/>
  <c r="E901" i="5"/>
  <c r="D901" i="5"/>
  <c r="F901" i="5" s="1"/>
  <c r="G901" i="5" s="1"/>
  <c r="H901" i="5" s="1"/>
  <c r="I901" i="5" s="1"/>
  <c r="E909" i="5"/>
  <c r="D909" i="5"/>
  <c r="F909" i="5" s="1"/>
  <c r="G909" i="5" s="1"/>
  <c r="H909" i="5" s="1"/>
  <c r="I909" i="5" s="1"/>
  <c r="D917" i="5"/>
  <c r="E917" i="5"/>
  <c r="E925" i="5"/>
  <c r="D925" i="5"/>
  <c r="E933" i="5"/>
  <c r="D933" i="5"/>
  <c r="F933" i="5" s="1"/>
  <c r="G933" i="5" s="1"/>
  <c r="H933" i="5" s="1"/>
  <c r="I933" i="5" s="1"/>
  <c r="E941" i="5"/>
  <c r="D941" i="5"/>
  <c r="F941" i="5" s="1"/>
  <c r="G941" i="5" s="1"/>
  <c r="H941" i="5" s="1"/>
  <c r="I941" i="5" s="1"/>
  <c r="D949" i="5"/>
  <c r="E949" i="5"/>
  <c r="E957" i="5"/>
  <c r="D957" i="5"/>
  <c r="E965" i="5"/>
  <c r="D965" i="5"/>
  <c r="F965" i="5" s="1"/>
  <c r="G965" i="5" s="1"/>
  <c r="H965" i="5" s="1"/>
  <c r="I965" i="5" s="1"/>
  <c r="E973" i="5"/>
  <c r="D973" i="5"/>
  <c r="F973" i="5" s="1"/>
  <c r="G973" i="5" s="1"/>
  <c r="H973" i="5" s="1"/>
  <c r="I973" i="5" s="1"/>
  <c r="E981" i="5"/>
  <c r="D981" i="5"/>
  <c r="E989" i="5"/>
  <c r="D989" i="5"/>
  <c r="D997" i="5"/>
  <c r="E997" i="5"/>
  <c r="E1005" i="5"/>
  <c r="D1005" i="5"/>
  <c r="F1005" i="5" s="1"/>
  <c r="G1005" i="5" s="1"/>
  <c r="H1005" i="5" s="1"/>
  <c r="I1005" i="5" s="1"/>
  <c r="E1013" i="5"/>
  <c r="D1013" i="5"/>
  <c r="E1021" i="5"/>
  <c r="D1021" i="5"/>
  <c r="E1029" i="5"/>
  <c r="D1029" i="5"/>
  <c r="F1029" i="5" s="1"/>
  <c r="G1029" i="5" s="1"/>
  <c r="H1029" i="5" s="1"/>
  <c r="I1029" i="5" s="1"/>
  <c r="E1037" i="5"/>
  <c r="D1037" i="5"/>
  <c r="F1037" i="5" s="1"/>
  <c r="G1037" i="5" s="1"/>
  <c r="H1037" i="5" s="1"/>
  <c r="I1037" i="5" s="1"/>
  <c r="D1045" i="5"/>
  <c r="E1045" i="5"/>
  <c r="E1053" i="5"/>
  <c r="D1053" i="5"/>
  <c r="E1061" i="5"/>
  <c r="D1061" i="5"/>
  <c r="F1061" i="5" s="1"/>
  <c r="G1061" i="5" s="1"/>
  <c r="H1061" i="5" s="1"/>
  <c r="I1061" i="5" s="1"/>
  <c r="E1069" i="5"/>
  <c r="D1069" i="5"/>
  <c r="F1069" i="5" s="1"/>
  <c r="G1069" i="5" s="1"/>
  <c r="H1069" i="5" s="1"/>
  <c r="I1069" i="5" s="1"/>
  <c r="E1077" i="5"/>
  <c r="D1077" i="5"/>
  <c r="D1085" i="5"/>
  <c r="E1085" i="5"/>
  <c r="D1093" i="5"/>
  <c r="E1093" i="5"/>
  <c r="E1101" i="5"/>
  <c r="D1101" i="5"/>
  <c r="F1101" i="5" s="1"/>
  <c r="G1101" i="5" s="1"/>
  <c r="H1101" i="5" s="1"/>
  <c r="I1101" i="5" s="1"/>
  <c r="E1109" i="5"/>
  <c r="D1109" i="5"/>
  <c r="E1117" i="5"/>
  <c r="D1117" i="5"/>
  <c r="E1125" i="5"/>
  <c r="D1125" i="5"/>
  <c r="F1125" i="5" s="1"/>
  <c r="G1125" i="5" s="1"/>
  <c r="H1125" i="5" s="1"/>
  <c r="I1125" i="5" s="1"/>
  <c r="E1133" i="5"/>
  <c r="D1133" i="5"/>
  <c r="F1133" i="5" s="1"/>
  <c r="G1133" i="5" s="1"/>
  <c r="H1133" i="5" s="1"/>
  <c r="I1133" i="5" s="1"/>
  <c r="E1141" i="5"/>
  <c r="D1141" i="5"/>
  <c r="E1149" i="5"/>
  <c r="D1149" i="5"/>
  <c r="E1157" i="5"/>
  <c r="D1157" i="5"/>
  <c r="F1157" i="5" s="1"/>
  <c r="G1157" i="5" s="1"/>
  <c r="H1157" i="5" s="1"/>
  <c r="I1157" i="5" s="1"/>
  <c r="E1165" i="5"/>
  <c r="D1165" i="5"/>
  <c r="F1165" i="5" s="1"/>
  <c r="G1165" i="5" s="1"/>
  <c r="H1165" i="5" s="1"/>
  <c r="I1165" i="5" s="1"/>
  <c r="E1173" i="5"/>
  <c r="D1173" i="5"/>
  <c r="E1181" i="5"/>
  <c r="D1181" i="5"/>
  <c r="D1189" i="5"/>
  <c r="E1189" i="5"/>
  <c r="E1197" i="5"/>
  <c r="D1197" i="5"/>
  <c r="F1197" i="5" s="1"/>
  <c r="G1197" i="5" s="1"/>
  <c r="H1197" i="5" s="1"/>
  <c r="I1197" i="5" s="1"/>
  <c r="E1205" i="5"/>
  <c r="D1205" i="5"/>
  <c r="E1213" i="5"/>
  <c r="D1213" i="5"/>
  <c r="E1221" i="5"/>
  <c r="D1221" i="5"/>
  <c r="F1221" i="5" s="1"/>
  <c r="G1221" i="5" s="1"/>
  <c r="H1221" i="5" s="1"/>
  <c r="I1221" i="5" s="1"/>
  <c r="E1229" i="5"/>
  <c r="D1229" i="5"/>
  <c r="F1229" i="5" s="1"/>
  <c r="G1229" i="5" s="1"/>
  <c r="H1229" i="5" s="1"/>
  <c r="I1229" i="5" s="1"/>
  <c r="D1237" i="5"/>
  <c r="E1237" i="5"/>
  <c r="E1245" i="5"/>
  <c r="D1245" i="5"/>
  <c r="D1253" i="5"/>
  <c r="E1253" i="5"/>
  <c r="E1261" i="5"/>
  <c r="D1261" i="5"/>
  <c r="F1261" i="5" s="1"/>
  <c r="G1261" i="5" s="1"/>
  <c r="H1261" i="5" s="1"/>
  <c r="I1261" i="5" s="1"/>
  <c r="E1269" i="5"/>
  <c r="D1269" i="5"/>
  <c r="D1277" i="5"/>
  <c r="E1277" i="5"/>
  <c r="E1285" i="5"/>
  <c r="D1285" i="5"/>
  <c r="F1285" i="5" s="1"/>
  <c r="G1285" i="5" s="1"/>
  <c r="H1285" i="5" s="1"/>
  <c r="I1285" i="5" s="1"/>
  <c r="E1293" i="5"/>
  <c r="D1293" i="5"/>
  <c r="F1293" i="5" s="1"/>
  <c r="G1293" i="5" s="1"/>
  <c r="H1293" i="5" s="1"/>
  <c r="I1293" i="5" s="1"/>
  <c r="E1301" i="5"/>
  <c r="D1301" i="5"/>
  <c r="E1309" i="5"/>
  <c r="D1309" i="5"/>
  <c r="E1317" i="5"/>
  <c r="D1317" i="5"/>
  <c r="E1325" i="5"/>
  <c r="D1325" i="5"/>
  <c r="F1325" i="5" s="1"/>
  <c r="G1325" i="5" s="1"/>
  <c r="H1325" i="5" s="1"/>
  <c r="I1325" i="5" s="1"/>
  <c r="E1333" i="5"/>
  <c r="D1333" i="5"/>
  <c r="E1341" i="5"/>
  <c r="D1341" i="5"/>
  <c r="E1349" i="5"/>
  <c r="D1349" i="5"/>
  <c r="E1357" i="5"/>
  <c r="D1357" i="5"/>
  <c r="F1357" i="5" s="1"/>
  <c r="G1357" i="5" s="1"/>
  <c r="H1357" i="5" s="1"/>
  <c r="I1357" i="5" s="1"/>
  <c r="E1365" i="5"/>
  <c r="D1365" i="5"/>
  <c r="D1373" i="5"/>
  <c r="E1373" i="5"/>
  <c r="E1381" i="5"/>
  <c r="D1381" i="5"/>
  <c r="D1389" i="5"/>
  <c r="E1389" i="5"/>
  <c r="F1389" i="5" s="1"/>
  <c r="G1389" i="5" s="1"/>
  <c r="H1389" i="5" s="1"/>
  <c r="I1389" i="5" s="1"/>
  <c r="D1397" i="5"/>
  <c r="E1397" i="5"/>
  <c r="E1405" i="5"/>
  <c r="D1405" i="5"/>
  <c r="E1413" i="5"/>
  <c r="D1413" i="5"/>
  <c r="E1421" i="5"/>
  <c r="D1421" i="5"/>
  <c r="E1429" i="5"/>
  <c r="D1429" i="5"/>
  <c r="E1437" i="5"/>
  <c r="D1437" i="5"/>
  <c r="E1445" i="5"/>
  <c r="D1445" i="5"/>
  <c r="D1453" i="5"/>
  <c r="E1453" i="5"/>
  <c r="F1453" i="5" s="1"/>
  <c r="G1453" i="5" s="1"/>
  <c r="H1453" i="5" s="1"/>
  <c r="I1453" i="5" s="1"/>
  <c r="D1461" i="5"/>
  <c r="E1461" i="5"/>
  <c r="E1469" i="5"/>
  <c r="D1469" i="5"/>
  <c r="E1477" i="5"/>
  <c r="D1477" i="5"/>
  <c r="F1477" i="5" s="1"/>
  <c r="G1477" i="5" s="1"/>
  <c r="H1477" i="5" s="1"/>
  <c r="I1477" i="5" s="1"/>
  <c r="D1485" i="5"/>
  <c r="E1485" i="5"/>
  <c r="E1493" i="5"/>
  <c r="D1493" i="5"/>
  <c r="E1501" i="5"/>
  <c r="D1501" i="5"/>
  <c r="E1509" i="5"/>
  <c r="D1509" i="5"/>
  <c r="F1509" i="5" s="1"/>
  <c r="G1509" i="5" s="1"/>
  <c r="H1509" i="5" s="1"/>
  <c r="I1509" i="5" s="1"/>
  <c r="E1517" i="5"/>
  <c r="D1517" i="5"/>
  <c r="F1517" i="5" s="1"/>
  <c r="G1517" i="5" s="1"/>
  <c r="H1517" i="5" s="1"/>
  <c r="I1517" i="5" s="1"/>
  <c r="E1525" i="5"/>
  <c r="D1525" i="5"/>
  <c r="E1533" i="5"/>
  <c r="D1533" i="5"/>
  <c r="D1541" i="5"/>
  <c r="E1541" i="5"/>
  <c r="E1549" i="5"/>
  <c r="D1549" i="5"/>
  <c r="F1549" i="5" s="1"/>
  <c r="G1549" i="5" s="1"/>
  <c r="H1549" i="5" s="1"/>
  <c r="I1549" i="5" s="1"/>
  <c r="E1557" i="5"/>
  <c r="D1557" i="5"/>
  <c r="E1565" i="5"/>
  <c r="D1565" i="5"/>
  <c r="E1573" i="5"/>
  <c r="D1573" i="5"/>
  <c r="E1581" i="5"/>
  <c r="D1581" i="5"/>
  <c r="E1589" i="5"/>
  <c r="D1589" i="5"/>
  <c r="E1597" i="5"/>
  <c r="D1597" i="5"/>
  <c r="E1605" i="5"/>
  <c r="D1605" i="5"/>
  <c r="F1605" i="5" s="1"/>
  <c r="G1605" i="5" s="1"/>
  <c r="H1605" i="5" s="1"/>
  <c r="I1605" i="5" s="1"/>
  <c r="E1613" i="5"/>
  <c r="D1613" i="5"/>
  <c r="F1613" i="5" s="1"/>
  <c r="G1613" i="5" s="1"/>
  <c r="H1613" i="5" s="1"/>
  <c r="I1613" i="5" s="1"/>
  <c r="E1621" i="5"/>
  <c r="D1621" i="5"/>
  <c r="E1629" i="5"/>
  <c r="D1629" i="5"/>
  <c r="E1637" i="5"/>
  <c r="D1637" i="5"/>
  <c r="F1637" i="5" s="1"/>
  <c r="G1637" i="5" s="1"/>
  <c r="H1637" i="5" s="1"/>
  <c r="I1637" i="5" s="1"/>
  <c r="E1645" i="5"/>
  <c r="D1645" i="5"/>
  <c r="F1645" i="5" s="1"/>
  <c r="G1645" i="5" s="1"/>
  <c r="H1645" i="5" s="1"/>
  <c r="I1645" i="5" s="1"/>
  <c r="E1653" i="5"/>
  <c r="D1653" i="5"/>
  <c r="E1661" i="5"/>
  <c r="D1661" i="5"/>
  <c r="E1669" i="5"/>
  <c r="D1669" i="5"/>
  <c r="F1669" i="5" s="1"/>
  <c r="G1669" i="5" s="1"/>
  <c r="H1669" i="5" s="1"/>
  <c r="I1669" i="5" s="1"/>
  <c r="E1677" i="5"/>
  <c r="D1677" i="5"/>
  <c r="F1677" i="5" s="1"/>
  <c r="G1677" i="5" s="1"/>
  <c r="H1677" i="5" s="1"/>
  <c r="I1677" i="5" s="1"/>
  <c r="E1685" i="5"/>
  <c r="D1685" i="5"/>
  <c r="E1693" i="5"/>
  <c r="D1693" i="5"/>
  <c r="E1701" i="5"/>
  <c r="D1701" i="5"/>
  <c r="F1701" i="5" s="1"/>
  <c r="G1701" i="5" s="1"/>
  <c r="H1701" i="5" s="1"/>
  <c r="I1701" i="5" s="1"/>
  <c r="E1709" i="5"/>
  <c r="D1709" i="5"/>
  <c r="F1709" i="5" s="1"/>
  <c r="G1709" i="5" s="1"/>
  <c r="H1709" i="5" s="1"/>
  <c r="I1709" i="5" s="1"/>
  <c r="E1717" i="5"/>
  <c r="D1717" i="5"/>
  <c r="E1725" i="5"/>
  <c r="D1725" i="5"/>
  <c r="E1733" i="5"/>
  <c r="D1733" i="5"/>
  <c r="F1733" i="5" s="1"/>
  <c r="G1733" i="5" s="1"/>
  <c r="H1733" i="5" s="1"/>
  <c r="I1733" i="5" s="1"/>
  <c r="E1741" i="5"/>
  <c r="D1741" i="5"/>
  <c r="F1741" i="5" s="1"/>
  <c r="G1741" i="5" s="1"/>
  <c r="H1741" i="5" s="1"/>
  <c r="I1741" i="5" s="1"/>
  <c r="E1749" i="5"/>
  <c r="D1749" i="5"/>
  <c r="D1757" i="5"/>
  <c r="E1757" i="5"/>
  <c r="E1765" i="5"/>
  <c r="D1765" i="5"/>
  <c r="E1773" i="5"/>
  <c r="D1773" i="5"/>
  <c r="E1781" i="5"/>
  <c r="D1781" i="5"/>
  <c r="E1789" i="5"/>
  <c r="D1789" i="5"/>
  <c r="E1797" i="5"/>
  <c r="D1797" i="5"/>
  <c r="F1797" i="5" s="1"/>
  <c r="G1797" i="5" s="1"/>
  <c r="H1797" i="5" s="1"/>
  <c r="I1797" i="5" s="1"/>
  <c r="E1805" i="5"/>
  <c r="D1805" i="5"/>
  <c r="F1805" i="5" s="1"/>
  <c r="G1805" i="5" s="1"/>
  <c r="H1805" i="5" s="1"/>
  <c r="I1805" i="5" s="1"/>
  <c r="E1813" i="5"/>
  <c r="D1813" i="5"/>
  <c r="E1821" i="5"/>
  <c r="D1821" i="5"/>
  <c r="E1829" i="5"/>
  <c r="D1829" i="5"/>
  <c r="F1829" i="5" s="1"/>
  <c r="G1829" i="5" s="1"/>
  <c r="H1829" i="5" s="1"/>
  <c r="I1829" i="5" s="1"/>
  <c r="E1837" i="5"/>
  <c r="D1837" i="5"/>
  <c r="F1837" i="5" s="1"/>
  <c r="G1837" i="5" s="1"/>
  <c r="H1837" i="5" s="1"/>
  <c r="I1837" i="5" s="1"/>
  <c r="E1845" i="5"/>
  <c r="D1845" i="5"/>
  <c r="E1853" i="5"/>
  <c r="D1853" i="5"/>
  <c r="E1861" i="5"/>
  <c r="D1861" i="5"/>
  <c r="F1861" i="5" s="1"/>
  <c r="G1861" i="5" s="1"/>
  <c r="H1861" i="5" s="1"/>
  <c r="I1861" i="5" s="1"/>
  <c r="E1869" i="5"/>
  <c r="D1869" i="5"/>
  <c r="F1869" i="5" s="1"/>
  <c r="G1869" i="5" s="1"/>
  <c r="H1869" i="5" s="1"/>
  <c r="I1869" i="5" s="1"/>
  <c r="D1877" i="5"/>
  <c r="E1877" i="5"/>
  <c r="E1885" i="5"/>
  <c r="D1885" i="5"/>
  <c r="E1893" i="5"/>
  <c r="D1893" i="5"/>
  <c r="F1893" i="5" s="1"/>
  <c r="G1893" i="5" s="1"/>
  <c r="H1893" i="5" s="1"/>
  <c r="I1893" i="5" s="1"/>
  <c r="E1901" i="5"/>
  <c r="D1901" i="5"/>
  <c r="F1901" i="5" s="1"/>
  <c r="G1901" i="5" s="1"/>
  <c r="H1901" i="5" s="1"/>
  <c r="I1901" i="5" s="1"/>
  <c r="E1909" i="5"/>
  <c r="D1909" i="5"/>
  <c r="E1917" i="5"/>
  <c r="D1917" i="5"/>
  <c r="E1925" i="5"/>
  <c r="D1925" i="5"/>
  <c r="F1925" i="5" s="1"/>
  <c r="G1925" i="5" s="1"/>
  <c r="H1925" i="5" s="1"/>
  <c r="I1925" i="5" s="1"/>
  <c r="E1933" i="5"/>
  <c r="D1933" i="5"/>
  <c r="F1933" i="5" s="1"/>
  <c r="G1933" i="5" s="1"/>
  <c r="H1933" i="5" s="1"/>
  <c r="I1933" i="5" s="1"/>
  <c r="D1941" i="5"/>
  <c r="E1941" i="5"/>
  <c r="E1949" i="5"/>
  <c r="D1949" i="5"/>
  <c r="E1957" i="5"/>
  <c r="D1957" i="5"/>
  <c r="F1957" i="5" s="1"/>
  <c r="G1957" i="5" s="1"/>
  <c r="H1957" i="5" s="1"/>
  <c r="I1957" i="5" s="1"/>
  <c r="E1965" i="5"/>
  <c r="D1965" i="5"/>
  <c r="F1965" i="5" s="1"/>
  <c r="G1965" i="5" s="1"/>
  <c r="H1965" i="5" s="1"/>
  <c r="I1965" i="5" s="1"/>
  <c r="E1973" i="5"/>
  <c r="D1973" i="5"/>
  <c r="D1981" i="5"/>
  <c r="E1981" i="5"/>
  <c r="E1989" i="5"/>
  <c r="D1989" i="5"/>
  <c r="F1989" i="5" s="1"/>
  <c r="G1989" i="5" s="1"/>
  <c r="H1989" i="5" s="1"/>
  <c r="I1989" i="5" s="1"/>
  <c r="E1997" i="5"/>
  <c r="D1997" i="5"/>
  <c r="F1997" i="5" s="1"/>
  <c r="G1997" i="5" s="1"/>
  <c r="H1997" i="5" s="1"/>
  <c r="I1997" i="5" s="1"/>
  <c r="E2005" i="5"/>
  <c r="D2005" i="5"/>
  <c r="E2013" i="5"/>
  <c r="D2013" i="5"/>
  <c r="E978" i="5"/>
  <c r="D978" i="5"/>
  <c r="F978" i="5" s="1"/>
  <c r="G978" i="5" s="1"/>
  <c r="H978" i="5" s="1"/>
  <c r="I978" i="5" s="1"/>
  <c r="E1018" i="5"/>
  <c r="D1018" i="5"/>
  <c r="F1018" i="5" s="1"/>
  <c r="G1018" i="5" s="1"/>
  <c r="H1018" i="5" s="1"/>
  <c r="I1018" i="5" s="1"/>
  <c r="E1042" i="5"/>
  <c r="D1042" i="5"/>
  <c r="E1066" i="5"/>
  <c r="D1066" i="5"/>
  <c r="E1090" i="5"/>
  <c r="D1090" i="5"/>
  <c r="F1090" i="5" s="1"/>
  <c r="G1090" i="5" s="1"/>
  <c r="H1090" i="5" s="1"/>
  <c r="I1090" i="5" s="1"/>
  <c r="E1170" i="5"/>
  <c r="D1170" i="5"/>
  <c r="F1170" i="5" s="1"/>
  <c r="G1170" i="5" s="1"/>
  <c r="H1170" i="5" s="1"/>
  <c r="I1170" i="5" s="1"/>
  <c r="E1210" i="5"/>
  <c r="D1210" i="5"/>
  <c r="D1266" i="5"/>
  <c r="E1266" i="5"/>
  <c r="E1626" i="5"/>
  <c r="D1626" i="5"/>
  <c r="F1626" i="5" s="1"/>
  <c r="G1626" i="5" s="1"/>
  <c r="H1626" i="5" s="1"/>
  <c r="I1626" i="5" s="1"/>
  <c r="D1658" i="5"/>
  <c r="E1658" i="5"/>
  <c r="D1730" i="5"/>
  <c r="E1730" i="5"/>
  <c r="E1890" i="5"/>
  <c r="D1890" i="5"/>
  <c r="E1954" i="5"/>
  <c r="D1954" i="5"/>
  <c r="F1954" i="5" s="1"/>
  <c r="G1954" i="5" s="1"/>
  <c r="H1954" i="5" s="1"/>
  <c r="I1954" i="5" s="1"/>
  <c r="E120" i="5"/>
  <c r="D120" i="5"/>
  <c r="F120" i="5" s="1"/>
  <c r="G120" i="5" s="1"/>
  <c r="H120" i="5" s="1"/>
  <c r="I120" i="5" s="1"/>
  <c r="E128" i="5"/>
  <c r="D128" i="5"/>
  <c r="E136" i="5"/>
  <c r="D136" i="5"/>
  <c r="E144" i="5"/>
  <c r="D144" i="5"/>
  <c r="F144" i="5" s="1"/>
  <c r="G144" i="5" s="1"/>
  <c r="H144" i="5" s="1"/>
  <c r="I144" i="5" s="1"/>
  <c r="E152" i="5"/>
  <c r="D152" i="5"/>
  <c r="F152" i="5" s="1"/>
  <c r="G152" i="5" s="1"/>
  <c r="H152" i="5" s="1"/>
  <c r="I152" i="5" s="1"/>
  <c r="E160" i="5"/>
  <c r="D160" i="5"/>
  <c r="E168" i="5"/>
  <c r="D168" i="5"/>
  <c r="E176" i="5"/>
  <c r="D176" i="5"/>
  <c r="F176" i="5" s="1"/>
  <c r="G176" i="5" s="1"/>
  <c r="H176" i="5" s="1"/>
  <c r="I176" i="5" s="1"/>
  <c r="E184" i="5"/>
  <c r="D184" i="5"/>
  <c r="F184" i="5" s="1"/>
  <c r="G184" i="5" s="1"/>
  <c r="H184" i="5" s="1"/>
  <c r="I184" i="5" s="1"/>
  <c r="E192" i="5"/>
  <c r="D192" i="5"/>
  <c r="E200" i="5"/>
  <c r="D200" i="5"/>
  <c r="E208" i="5"/>
  <c r="D208" i="5"/>
  <c r="F208" i="5" s="1"/>
  <c r="G208" i="5" s="1"/>
  <c r="H208" i="5" s="1"/>
  <c r="I208" i="5" s="1"/>
  <c r="E216" i="5"/>
  <c r="D216" i="5"/>
  <c r="F216" i="5" s="1"/>
  <c r="G216" i="5" s="1"/>
  <c r="H216" i="5" s="1"/>
  <c r="I216" i="5" s="1"/>
  <c r="E224" i="5"/>
  <c r="D224" i="5"/>
  <c r="E232" i="5"/>
  <c r="D232" i="5"/>
  <c r="E240" i="5"/>
  <c r="D240" i="5"/>
  <c r="F240" i="5" s="1"/>
  <c r="G240" i="5" s="1"/>
  <c r="H240" i="5" s="1"/>
  <c r="I240" i="5" s="1"/>
  <c r="D248" i="5"/>
  <c r="E248" i="5"/>
  <c r="E256" i="5"/>
  <c r="D256" i="5"/>
  <c r="E264" i="5"/>
  <c r="D264" i="5"/>
  <c r="E272" i="5"/>
  <c r="D272" i="5"/>
  <c r="F272" i="5" s="1"/>
  <c r="G272" i="5" s="1"/>
  <c r="H272" i="5" s="1"/>
  <c r="I272" i="5" s="1"/>
  <c r="E280" i="5"/>
  <c r="D280" i="5"/>
  <c r="F280" i="5" s="1"/>
  <c r="G280" i="5" s="1"/>
  <c r="H280" i="5" s="1"/>
  <c r="I280" i="5" s="1"/>
  <c r="E288" i="5"/>
  <c r="D288" i="5"/>
  <c r="E296" i="5"/>
  <c r="D296" i="5"/>
  <c r="E304" i="5"/>
  <c r="D304" i="5"/>
  <c r="F304" i="5" s="1"/>
  <c r="G304" i="5" s="1"/>
  <c r="H304" i="5" s="1"/>
  <c r="I304" i="5" s="1"/>
  <c r="D312" i="5"/>
  <c r="E312" i="5"/>
  <c r="D320" i="5"/>
  <c r="E320" i="5"/>
  <c r="D328" i="5"/>
  <c r="E328" i="5"/>
  <c r="D336" i="5"/>
  <c r="E336" i="5"/>
  <c r="D344" i="5"/>
  <c r="E344" i="5"/>
  <c r="E352" i="5"/>
  <c r="D352" i="5"/>
  <c r="E360" i="5"/>
  <c r="D360" i="5"/>
  <c r="E368" i="5"/>
  <c r="D368" i="5"/>
  <c r="F368" i="5" s="1"/>
  <c r="G368" i="5" s="1"/>
  <c r="H368" i="5" s="1"/>
  <c r="I368" i="5" s="1"/>
  <c r="E376" i="5"/>
  <c r="D376" i="5"/>
  <c r="F376" i="5" s="1"/>
  <c r="G376" i="5" s="1"/>
  <c r="H376" i="5" s="1"/>
  <c r="I376" i="5" s="1"/>
  <c r="E384" i="5"/>
  <c r="D384" i="5"/>
  <c r="E392" i="5"/>
  <c r="D392" i="5"/>
  <c r="E400" i="5"/>
  <c r="D400" i="5"/>
  <c r="F400" i="5" s="1"/>
  <c r="G400" i="5" s="1"/>
  <c r="H400" i="5" s="1"/>
  <c r="I400" i="5" s="1"/>
  <c r="E408" i="5"/>
  <c r="D408" i="5"/>
  <c r="F408" i="5" s="1"/>
  <c r="G408" i="5" s="1"/>
  <c r="H408" i="5" s="1"/>
  <c r="I408" i="5" s="1"/>
  <c r="E416" i="5"/>
  <c r="D416" i="5"/>
  <c r="E424" i="5"/>
  <c r="D424" i="5"/>
  <c r="E432" i="5"/>
  <c r="D432" i="5"/>
  <c r="F432" i="5" s="1"/>
  <c r="G432" i="5" s="1"/>
  <c r="H432" i="5" s="1"/>
  <c r="I432" i="5" s="1"/>
  <c r="E440" i="5"/>
  <c r="D440" i="5"/>
  <c r="F440" i="5" s="1"/>
  <c r="G440" i="5" s="1"/>
  <c r="H440" i="5" s="1"/>
  <c r="I440" i="5" s="1"/>
  <c r="D448" i="5"/>
  <c r="E448" i="5"/>
  <c r="D456" i="5"/>
  <c r="E456" i="5"/>
  <c r="D464" i="5"/>
  <c r="E464" i="5"/>
  <c r="D472" i="5"/>
  <c r="E472" i="5"/>
  <c r="E480" i="5"/>
  <c r="D480" i="5"/>
  <c r="E488" i="5"/>
  <c r="D488" i="5"/>
  <c r="E496" i="5"/>
  <c r="D496" i="5"/>
  <c r="E504" i="5"/>
  <c r="D504" i="5"/>
  <c r="E512" i="5"/>
  <c r="D512" i="5"/>
  <c r="E520" i="5"/>
  <c r="D520" i="5"/>
  <c r="E528" i="5"/>
  <c r="D528" i="5"/>
  <c r="E536" i="5"/>
  <c r="D536" i="5"/>
  <c r="E544" i="5"/>
  <c r="D544" i="5"/>
  <c r="E552" i="5"/>
  <c r="D552" i="5"/>
  <c r="E560" i="5"/>
  <c r="D560" i="5"/>
  <c r="E568" i="5"/>
  <c r="D568" i="5"/>
  <c r="E576" i="5"/>
  <c r="D576" i="5"/>
  <c r="E584" i="5"/>
  <c r="D584" i="5"/>
  <c r="E592" i="5"/>
  <c r="D592" i="5"/>
  <c r="E600" i="5"/>
  <c r="D600" i="5"/>
  <c r="E608" i="5"/>
  <c r="D608" i="5"/>
  <c r="E616" i="5"/>
  <c r="D616" i="5"/>
  <c r="E624" i="5"/>
  <c r="D624" i="5"/>
  <c r="F624" i="5" s="1"/>
  <c r="G624" i="5" s="1"/>
  <c r="H624" i="5" s="1"/>
  <c r="I624" i="5" s="1"/>
  <c r="E632" i="5"/>
  <c r="D632" i="5"/>
  <c r="F632" i="5" s="1"/>
  <c r="G632" i="5" s="1"/>
  <c r="H632" i="5" s="1"/>
  <c r="I632" i="5" s="1"/>
  <c r="E640" i="5"/>
  <c r="D640" i="5"/>
  <c r="E648" i="5"/>
  <c r="D648" i="5"/>
  <c r="E656" i="5"/>
  <c r="D656" i="5"/>
  <c r="F656" i="5" s="1"/>
  <c r="G656" i="5" s="1"/>
  <c r="H656" i="5" s="1"/>
  <c r="I656" i="5" s="1"/>
  <c r="E664" i="5"/>
  <c r="D664" i="5"/>
  <c r="F664" i="5" s="1"/>
  <c r="G664" i="5" s="1"/>
  <c r="H664" i="5" s="1"/>
  <c r="I664" i="5" s="1"/>
  <c r="E672" i="5"/>
  <c r="D672" i="5"/>
  <c r="E680" i="5"/>
  <c r="D680" i="5"/>
  <c r="E688" i="5"/>
  <c r="D688" i="5"/>
  <c r="F688" i="5" s="1"/>
  <c r="G688" i="5" s="1"/>
  <c r="H688" i="5" s="1"/>
  <c r="I688" i="5" s="1"/>
  <c r="E696" i="5"/>
  <c r="D696" i="5"/>
  <c r="F696" i="5" s="1"/>
  <c r="G696" i="5" s="1"/>
  <c r="H696" i="5" s="1"/>
  <c r="I696" i="5" s="1"/>
  <c r="D704" i="5"/>
  <c r="E704" i="5"/>
  <c r="D712" i="5"/>
  <c r="E712" i="5"/>
  <c r="E720" i="5"/>
  <c r="D720" i="5"/>
  <c r="F720" i="5" s="1"/>
  <c r="G720" i="5" s="1"/>
  <c r="H720" i="5" s="1"/>
  <c r="I720" i="5" s="1"/>
  <c r="E728" i="5"/>
  <c r="D728" i="5"/>
  <c r="F728" i="5" s="1"/>
  <c r="G728" i="5" s="1"/>
  <c r="H728" i="5" s="1"/>
  <c r="I728" i="5" s="1"/>
  <c r="E736" i="5"/>
  <c r="D736" i="5"/>
  <c r="E744" i="5"/>
  <c r="D744" i="5"/>
  <c r="E752" i="5"/>
  <c r="D752" i="5"/>
  <c r="F752" i="5" s="1"/>
  <c r="G752" i="5" s="1"/>
  <c r="H752" i="5" s="1"/>
  <c r="I752" i="5" s="1"/>
  <c r="E760" i="5"/>
  <c r="D760" i="5"/>
  <c r="F760" i="5" s="1"/>
  <c r="G760" i="5" s="1"/>
  <c r="H760" i="5" s="1"/>
  <c r="I760" i="5" s="1"/>
  <c r="E768" i="5"/>
  <c r="D768" i="5"/>
  <c r="D776" i="5"/>
  <c r="E776" i="5"/>
  <c r="D784" i="5"/>
  <c r="E784" i="5"/>
  <c r="E792" i="5"/>
  <c r="D792" i="5"/>
  <c r="F792" i="5" s="1"/>
  <c r="G792" i="5" s="1"/>
  <c r="H792" i="5" s="1"/>
  <c r="I792" i="5" s="1"/>
  <c r="E800" i="5"/>
  <c r="D800" i="5"/>
  <c r="E808" i="5"/>
  <c r="D808" i="5"/>
  <c r="E816" i="5"/>
  <c r="D816" i="5"/>
  <c r="F816" i="5" s="1"/>
  <c r="G816" i="5" s="1"/>
  <c r="H816" i="5" s="1"/>
  <c r="I816" i="5" s="1"/>
  <c r="E824" i="5"/>
  <c r="D824" i="5"/>
  <c r="F824" i="5" s="1"/>
  <c r="G824" i="5" s="1"/>
  <c r="H824" i="5" s="1"/>
  <c r="I824" i="5" s="1"/>
  <c r="E832" i="5"/>
  <c r="D832" i="5"/>
  <c r="E840" i="5"/>
  <c r="D840" i="5"/>
  <c r="E848" i="5"/>
  <c r="D848" i="5"/>
  <c r="F848" i="5" s="1"/>
  <c r="G848" i="5" s="1"/>
  <c r="H848" i="5" s="1"/>
  <c r="I848" i="5" s="1"/>
  <c r="D856" i="5"/>
  <c r="E856" i="5"/>
  <c r="E864" i="5"/>
  <c r="D864" i="5"/>
  <c r="E872" i="5"/>
  <c r="D872" i="5"/>
  <c r="E880" i="5"/>
  <c r="D880" i="5"/>
  <c r="F880" i="5" s="1"/>
  <c r="G880" i="5" s="1"/>
  <c r="H880" i="5" s="1"/>
  <c r="I880" i="5" s="1"/>
  <c r="D888" i="5"/>
  <c r="E888" i="5"/>
  <c r="E896" i="5"/>
  <c r="D896" i="5"/>
  <c r="E904" i="5"/>
  <c r="D904" i="5"/>
  <c r="E912" i="5"/>
  <c r="D912" i="5"/>
  <c r="F912" i="5" s="1"/>
  <c r="G912" i="5" s="1"/>
  <c r="H912" i="5" s="1"/>
  <c r="I912" i="5" s="1"/>
  <c r="D920" i="5"/>
  <c r="E920" i="5"/>
  <c r="E928" i="5"/>
  <c r="D928" i="5"/>
  <c r="E936" i="5"/>
  <c r="D936" i="5"/>
  <c r="E944" i="5"/>
  <c r="D944" i="5"/>
  <c r="F944" i="5" s="1"/>
  <c r="G944" i="5" s="1"/>
  <c r="H944" i="5" s="1"/>
  <c r="I944" i="5" s="1"/>
  <c r="E952" i="5"/>
  <c r="D952" i="5"/>
  <c r="F952" i="5" s="1"/>
  <c r="G952" i="5" s="1"/>
  <c r="H952" i="5" s="1"/>
  <c r="I952" i="5" s="1"/>
  <c r="D960" i="5"/>
  <c r="E960" i="5"/>
  <c r="E968" i="5"/>
  <c r="D968" i="5"/>
  <c r="E976" i="5"/>
  <c r="D976" i="5"/>
  <c r="F976" i="5" s="1"/>
  <c r="G976" i="5" s="1"/>
  <c r="H976" i="5" s="1"/>
  <c r="I976" i="5" s="1"/>
  <c r="E984" i="5"/>
  <c r="D984" i="5"/>
  <c r="F984" i="5" s="1"/>
  <c r="G984" i="5" s="1"/>
  <c r="H984" i="5" s="1"/>
  <c r="I984" i="5" s="1"/>
  <c r="E992" i="5"/>
  <c r="D992" i="5"/>
  <c r="E1000" i="5"/>
  <c r="D1000" i="5"/>
  <c r="D1008" i="5"/>
  <c r="E1008" i="5"/>
  <c r="E1016" i="5"/>
  <c r="D1016" i="5"/>
  <c r="F1016" i="5" s="1"/>
  <c r="G1016" i="5" s="1"/>
  <c r="H1016" i="5" s="1"/>
  <c r="I1016" i="5" s="1"/>
  <c r="E1024" i="5"/>
  <c r="D1024" i="5"/>
  <c r="E1032" i="5"/>
  <c r="D1032" i="5"/>
  <c r="D1040" i="5"/>
  <c r="E1040" i="5"/>
  <c r="D1048" i="5"/>
  <c r="E1048" i="5"/>
  <c r="D1056" i="5"/>
  <c r="E1056" i="5"/>
  <c r="D1064" i="5"/>
  <c r="E1064" i="5"/>
  <c r="E1072" i="5"/>
  <c r="D1072" i="5"/>
  <c r="F1072" i="5" s="1"/>
  <c r="G1072" i="5" s="1"/>
  <c r="H1072" i="5" s="1"/>
  <c r="I1072" i="5" s="1"/>
  <c r="E1080" i="5"/>
  <c r="D1080" i="5"/>
  <c r="F1080" i="5" s="1"/>
  <c r="G1080" i="5" s="1"/>
  <c r="H1080" i="5" s="1"/>
  <c r="I1080" i="5" s="1"/>
  <c r="E1088" i="5"/>
  <c r="D1088" i="5"/>
  <c r="D1096" i="5"/>
  <c r="E1096" i="5"/>
  <c r="E1104" i="5"/>
  <c r="D1104" i="5"/>
  <c r="F1104" i="5" s="1"/>
  <c r="G1104" i="5" s="1"/>
  <c r="H1104" i="5" s="1"/>
  <c r="I1104" i="5" s="1"/>
  <c r="D1112" i="5"/>
  <c r="E1112" i="5"/>
  <c r="E1120" i="5"/>
  <c r="D1120" i="5"/>
  <c r="D1128" i="5"/>
  <c r="E1128" i="5"/>
  <c r="E1136" i="5"/>
  <c r="D1136" i="5"/>
  <c r="F1136" i="5" s="1"/>
  <c r="G1136" i="5" s="1"/>
  <c r="H1136" i="5" s="1"/>
  <c r="I1136" i="5" s="1"/>
  <c r="D1144" i="5"/>
  <c r="E1144" i="5"/>
  <c r="E1152" i="5"/>
  <c r="D1152" i="5"/>
  <c r="D1160" i="5"/>
  <c r="E1160" i="5"/>
  <c r="E1168" i="5"/>
  <c r="D1168" i="5"/>
  <c r="F1168" i="5" s="1"/>
  <c r="G1168" i="5" s="1"/>
  <c r="H1168" i="5" s="1"/>
  <c r="I1168" i="5" s="1"/>
  <c r="D1176" i="5"/>
  <c r="E1176" i="5"/>
  <c r="E1184" i="5"/>
  <c r="D1184" i="5"/>
  <c r="D1192" i="5"/>
  <c r="E1192" i="5"/>
  <c r="E1200" i="5"/>
  <c r="D1200" i="5"/>
  <c r="F1200" i="5" s="1"/>
  <c r="G1200" i="5" s="1"/>
  <c r="H1200" i="5" s="1"/>
  <c r="I1200" i="5" s="1"/>
  <c r="E1208" i="5"/>
  <c r="D1208" i="5"/>
  <c r="F1208" i="5" s="1"/>
  <c r="G1208" i="5" s="1"/>
  <c r="H1208" i="5" s="1"/>
  <c r="I1208" i="5" s="1"/>
  <c r="E1216" i="5"/>
  <c r="D1216" i="5"/>
  <c r="E1224" i="5"/>
  <c r="D1224" i="5"/>
  <c r="E1232" i="5"/>
  <c r="D1232" i="5"/>
  <c r="F1232" i="5" s="1"/>
  <c r="G1232" i="5" s="1"/>
  <c r="H1232" i="5" s="1"/>
  <c r="I1232" i="5" s="1"/>
  <c r="D1240" i="5"/>
  <c r="E1240" i="5"/>
  <c r="E1248" i="5"/>
  <c r="D1248" i="5"/>
  <c r="D1256" i="5"/>
  <c r="E1256" i="5"/>
  <c r="E1264" i="5"/>
  <c r="D1264" i="5"/>
  <c r="F1264" i="5" s="1"/>
  <c r="G1264" i="5" s="1"/>
  <c r="H1264" i="5" s="1"/>
  <c r="I1264" i="5" s="1"/>
  <c r="E1272" i="5"/>
  <c r="D1272" i="5"/>
  <c r="F1272" i="5" s="1"/>
  <c r="G1272" i="5" s="1"/>
  <c r="H1272" i="5" s="1"/>
  <c r="I1272" i="5" s="1"/>
  <c r="E1280" i="5"/>
  <c r="D1280" i="5"/>
  <c r="E1288" i="5"/>
  <c r="D1288" i="5"/>
  <c r="E1296" i="5"/>
  <c r="D1296" i="5"/>
  <c r="F1296" i="5" s="1"/>
  <c r="G1296" i="5" s="1"/>
  <c r="H1296" i="5" s="1"/>
  <c r="I1296" i="5" s="1"/>
  <c r="E1304" i="5"/>
  <c r="D1304" i="5"/>
  <c r="F1304" i="5" s="1"/>
  <c r="G1304" i="5" s="1"/>
  <c r="H1304" i="5" s="1"/>
  <c r="I1304" i="5" s="1"/>
  <c r="E1312" i="5"/>
  <c r="D1312" i="5"/>
  <c r="E1320" i="5"/>
  <c r="D1320" i="5"/>
  <c r="D1328" i="5"/>
  <c r="E1328" i="5"/>
  <c r="E1336" i="5"/>
  <c r="D1336" i="5"/>
  <c r="F1336" i="5" s="1"/>
  <c r="G1336" i="5" s="1"/>
  <c r="H1336" i="5" s="1"/>
  <c r="I1336" i="5" s="1"/>
  <c r="E1344" i="5"/>
  <c r="D1344" i="5"/>
  <c r="E1352" i="5"/>
  <c r="D1352" i="5"/>
  <c r="E1360" i="5"/>
  <c r="D1360" i="5"/>
  <c r="F1360" i="5" s="1"/>
  <c r="G1360" i="5" s="1"/>
  <c r="H1360" i="5" s="1"/>
  <c r="I1360" i="5" s="1"/>
  <c r="E1368" i="5"/>
  <c r="D1368" i="5"/>
  <c r="F1368" i="5" s="1"/>
  <c r="G1368" i="5" s="1"/>
  <c r="H1368" i="5" s="1"/>
  <c r="I1368" i="5" s="1"/>
  <c r="E1376" i="5"/>
  <c r="D1376" i="5"/>
  <c r="E1384" i="5"/>
  <c r="D1384" i="5"/>
  <c r="E1392" i="5"/>
  <c r="D1392" i="5"/>
  <c r="F1392" i="5" s="1"/>
  <c r="G1392" i="5" s="1"/>
  <c r="H1392" i="5" s="1"/>
  <c r="I1392" i="5" s="1"/>
  <c r="D1400" i="5"/>
  <c r="E1400" i="5"/>
  <c r="E1408" i="5"/>
  <c r="D1408" i="5"/>
  <c r="E1416" i="5"/>
  <c r="D1416" i="5"/>
  <c r="E1424" i="5"/>
  <c r="D1424" i="5"/>
  <c r="F1424" i="5" s="1"/>
  <c r="G1424" i="5" s="1"/>
  <c r="H1424" i="5" s="1"/>
  <c r="I1424" i="5" s="1"/>
  <c r="E1432" i="5"/>
  <c r="D1432" i="5"/>
  <c r="F1432" i="5" s="1"/>
  <c r="G1432" i="5" s="1"/>
  <c r="H1432" i="5" s="1"/>
  <c r="I1432" i="5" s="1"/>
  <c r="E1440" i="5"/>
  <c r="D1440" i="5"/>
  <c r="E1448" i="5"/>
  <c r="D1448" i="5"/>
  <c r="E1456" i="5"/>
  <c r="D1456" i="5"/>
  <c r="F1456" i="5" s="1"/>
  <c r="G1456" i="5" s="1"/>
  <c r="H1456" i="5" s="1"/>
  <c r="I1456" i="5" s="1"/>
  <c r="D1464" i="5"/>
  <c r="E1464" i="5"/>
  <c r="E1472" i="5"/>
  <c r="D1472" i="5"/>
  <c r="E1480" i="5"/>
  <c r="D1480" i="5"/>
  <c r="E1488" i="5"/>
  <c r="D1488" i="5"/>
  <c r="F1488" i="5" s="1"/>
  <c r="G1488" i="5" s="1"/>
  <c r="H1488" i="5" s="1"/>
  <c r="I1488" i="5" s="1"/>
  <c r="E1496" i="5"/>
  <c r="D1496" i="5"/>
  <c r="F1496" i="5" s="1"/>
  <c r="G1496" i="5" s="1"/>
  <c r="H1496" i="5" s="1"/>
  <c r="I1496" i="5" s="1"/>
  <c r="D1504" i="5"/>
  <c r="E1504" i="5"/>
  <c r="E1512" i="5"/>
  <c r="D1512" i="5"/>
  <c r="E1520" i="5"/>
  <c r="D1520" i="5"/>
  <c r="F1520" i="5" s="1"/>
  <c r="G1520" i="5" s="1"/>
  <c r="H1520" i="5" s="1"/>
  <c r="I1520" i="5" s="1"/>
  <c r="E1528" i="5"/>
  <c r="D1528" i="5"/>
  <c r="F1528" i="5" s="1"/>
  <c r="G1528" i="5" s="1"/>
  <c r="H1528" i="5" s="1"/>
  <c r="I1528" i="5" s="1"/>
  <c r="E1536" i="5"/>
  <c r="D1536" i="5"/>
  <c r="E1544" i="5"/>
  <c r="D1544" i="5"/>
  <c r="E1552" i="5"/>
  <c r="D1552" i="5"/>
  <c r="F1552" i="5" s="1"/>
  <c r="G1552" i="5" s="1"/>
  <c r="H1552" i="5" s="1"/>
  <c r="I1552" i="5" s="1"/>
  <c r="E1560" i="5"/>
  <c r="D1560" i="5"/>
  <c r="F1560" i="5" s="1"/>
  <c r="G1560" i="5" s="1"/>
  <c r="H1560" i="5" s="1"/>
  <c r="I1560" i="5" s="1"/>
  <c r="E1568" i="5"/>
  <c r="D1568" i="5"/>
  <c r="E1576" i="5"/>
  <c r="D1576" i="5"/>
  <c r="E1584" i="5"/>
  <c r="D1584" i="5"/>
  <c r="F1584" i="5" s="1"/>
  <c r="G1584" i="5" s="1"/>
  <c r="H1584" i="5" s="1"/>
  <c r="I1584" i="5" s="1"/>
  <c r="E1592" i="5"/>
  <c r="D1592" i="5"/>
  <c r="F1592" i="5" s="1"/>
  <c r="G1592" i="5" s="1"/>
  <c r="H1592" i="5" s="1"/>
  <c r="I1592" i="5" s="1"/>
  <c r="D1600" i="5"/>
  <c r="E1600" i="5"/>
  <c r="E1608" i="5"/>
  <c r="D1608" i="5"/>
  <c r="E1616" i="5"/>
  <c r="D1616" i="5"/>
  <c r="F1616" i="5" s="1"/>
  <c r="G1616" i="5" s="1"/>
  <c r="H1616" i="5" s="1"/>
  <c r="I1616" i="5" s="1"/>
  <c r="E1624" i="5"/>
  <c r="D1624" i="5"/>
  <c r="F1624" i="5" s="1"/>
  <c r="G1624" i="5" s="1"/>
  <c r="H1624" i="5" s="1"/>
  <c r="I1624" i="5" s="1"/>
  <c r="E1632" i="5"/>
  <c r="D1632" i="5"/>
  <c r="E1640" i="5"/>
  <c r="D1640" i="5"/>
  <c r="D1648" i="5"/>
  <c r="E1648" i="5"/>
  <c r="E1656" i="5"/>
  <c r="D1656" i="5"/>
  <c r="F1656" i="5" s="1"/>
  <c r="G1656" i="5" s="1"/>
  <c r="H1656" i="5" s="1"/>
  <c r="I1656" i="5" s="1"/>
  <c r="E1664" i="5"/>
  <c r="D1664" i="5"/>
  <c r="E1672" i="5"/>
  <c r="D1672" i="5"/>
  <c r="E1680" i="5"/>
  <c r="D1680" i="5"/>
  <c r="F1680" i="5" s="1"/>
  <c r="G1680" i="5" s="1"/>
  <c r="H1680" i="5" s="1"/>
  <c r="I1680" i="5" s="1"/>
  <c r="E1688" i="5"/>
  <c r="D1688" i="5"/>
  <c r="F1688" i="5" s="1"/>
  <c r="G1688" i="5" s="1"/>
  <c r="H1688" i="5" s="1"/>
  <c r="I1688" i="5" s="1"/>
  <c r="E1696" i="5"/>
  <c r="D1696" i="5"/>
  <c r="E1704" i="5"/>
  <c r="D1704" i="5"/>
  <c r="E1712" i="5"/>
  <c r="D1712" i="5"/>
  <c r="F1712" i="5" s="1"/>
  <c r="G1712" i="5" s="1"/>
  <c r="H1712" i="5" s="1"/>
  <c r="I1712" i="5" s="1"/>
  <c r="E1720" i="5"/>
  <c r="D1720" i="5"/>
  <c r="F1720" i="5" s="1"/>
  <c r="G1720" i="5" s="1"/>
  <c r="H1720" i="5" s="1"/>
  <c r="I1720" i="5" s="1"/>
  <c r="E1728" i="5"/>
  <c r="D1728" i="5"/>
  <c r="E1736" i="5"/>
  <c r="D1736" i="5"/>
  <c r="E1744" i="5"/>
  <c r="D1744" i="5"/>
  <c r="F1744" i="5" s="1"/>
  <c r="G1744" i="5" s="1"/>
  <c r="H1744" i="5" s="1"/>
  <c r="I1744" i="5" s="1"/>
  <c r="E1752" i="5"/>
  <c r="D1752" i="5"/>
  <c r="F1752" i="5" s="1"/>
  <c r="G1752" i="5" s="1"/>
  <c r="H1752" i="5" s="1"/>
  <c r="I1752" i="5" s="1"/>
  <c r="E1760" i="5"/>
  <c r="D1760" i="5"/>
  <c r="E1768" i="5"/>
  <c r="D1768" i="5"/>
  <c r="E1776" i="5"/>
  <c r="D1776" i="5"/>
  <c r="F1776" i="5" s="1"/>
  <c r="G1776" i="5" s="1"/>
  <c r="H1776" i="5" s="1"/>
  <c r="I1776" i="5" s="1"/>
  <c r="E1784" i="5"/>
  <c r="D1784" i="5"/>
  <c r="F1784" i="5" s="1"/>
  <c r="G1784" i="5" s="1"/>
  <c r="H1784" i="5" s="1"/>
  <c r="I1784" i="5" s="1"/>
  <c r="E1792" i="5"/>
  <c r="D1792" i="5"/>
  <c r="E1800" i="5"/>
  <c r="D1800" i="5"/>
  <c r="E1808" i="5"/>
  <c r="D1808" i="5"/>
  <c r="F1808" i="5" s="1"/>
  <c r="G1808" i="5" s="1"/>
  <c r="H1808" i="5" s="1"/>
  <c r="I1808" i="5" s="1"/>
  <c r="E1816" i="5"/>
  <c r="D1816" i="5"/>
  <c r="F1816" i="5" s="1"/>
  <c r="G1816" i="5" s="1"/>
  <c r="H1816" i="5" s="1"/>
  <c r="I1816" i="5" s="1"/>
  <c r="E1824" i="5"/>
  <c r="D1824" i="5"/>
  <c r="E1832" i="5"/>
  <c r="D1832" i="5"/>
  <c r="E1840" i="5"/>
  <c r="D1840" i="5"/>
  <c r="F1840" i="5" s="1"/>
  <c r="G1840" i="5" s="1"/>
  <c r="H1840" i="5" s="1"/>
  <c r="I1840" i="5" s="1"/>
  <c r="E1848" i="5"/>
  <c r="D1848" i="5"/>
  <c r="F1848" i="5" s="1"/>
  <c r="G1848" i="5" s="1"/>
  <c r="H1848" i="5" s="1"/>
  <c r="I1848" i="5" s="1"/>
  <c r="E1856" i="5"/>
  <c r="D1856" i="5"/>
  <c r="E1864" i="5"/>
  <c r="D1864" i="5"/>
  <c r="E1872" i="5"/>
  <c r="D1872" i="5"/>
  <c r="F1872" i="5" s="1"/>
  <c r="G1872" i="5" s="1"/>
  <c r="H1872" i="5" s="1"/>
  <c r="I1872" i="5" s="1"/>
  <c r="E1880" i="5"/>
  <c r="D1880" i="5"/>
  <c r="F1880" i="5" s="1"/>
  <c r="G1880" i="5" s="1"/>
  <c r="H1880" i="5" s="1"/>
  <c r="I1880" i="5" s="1"/>
  <c r="D1888" i="5"/>
  <c r="E1888" i="5"/>
  <c r="E1896" i="5"/>
  <c r="D1896" i="5"/>
  <c r="E1904" i="5"/>
  <c r="D1904" i="5"/>
  <c r="F1904" i="5" s="1"/>
  <c r="G1904" i="5" s="1"/>
  <c r="H1904" i="5" s="1"/>
  <c r="I1904" i="5" s="1"/>
  <c r="D1912" i="5"/>
  <c r="E1912" i="5"/>
  <c r="E1920" i="5"/>
  <c r="D1920" i="5"/>
  <c r="E1928" i="5"/>
  <c r="D1928" i="5"/>
  <c r="E1936" i="5"/>
  <c r="D1936" i="5"/>
  <c r="F1936" i="5" s="1"/>
  <c r="G1936" i="5" s="1"/>
  <c r="H1936" i="5" s="1"/>
  <c r="I1936" i="5" s="1"/>
  <c r="E1944" i="5"/>
  <c r="D1944" i="5"/>
  <c r="F1944" i="5" s="1"/>
  <c r="G1944" i="5" s="1"/>
  <c r="H1944" i="5" s="1"/>
  <c r="I1944" i="5" s="1"/>
  <c r="E1952" i="5"/>
  <c r="D1952" i="5"/>
  <c r="E1960" i="5"/>
  <c r="D1960" i="5"/>
  <c r="E1968" i="5"/>
  <c r="D1968" i="5"/>
  <c r="F1968" i="5" s="1"/>
  <c r="G1968" i="5" s="1"/>
  <c r="H1968" i="5" s="1"/>
  <c r="I1968" i="5" s="1"/>
  <c r="E1976" i="5"/>
  <c r="D1976" i="5"/>
  <c r="E1984" i="5"/>
  <c r="D1984" i="5"/>
  <c r="D1992" i="5"/>
  <c r="E1992" i="5"/>
  <c r="E2000" i="5"/>
  <c r="D2000" i="5"/>
  <c r="F2000" i="5" s="1"/>
  <c r="G2000" i="5" s="1"/>
  <c r="H2000" i="5" s="1"/>
  <c r="I2000" i="5" s="1"/>
  <c r="E2008" i="5"/>
  <c r="D2008" i="5"/>
  <c r="E2016" i="5"/>
  <c r="D2016" i="5"/>
  <c r="E1010" i="5"/>
  <c r="D1010" i="5"/>
  <c r="D1034" i="5"/>
  <c r="E1034" i="5"/>
  <c r="E1154" i="5"/>
  <c r="D1154" i="5"/>
  <c r="F1154" i="5" s="1"/>
  <c r="G1154" i="5" s="1"/>
  <c r="H1154" i="5" s="1"/>
  <c r="I1154" i="5" s="1"/>
  <c r="E1194" i="5"/>
  <c r="D1194" i="5"/>
  <c r="D1250" i="5"/>
  <c r="E1250" i="5"/>
  <c r="E1290" i="5"/>
  <c r="D1290" i="5"/>
  <c r="F1290" i="5" s="1"/>
  <c r="G1290" i="5" s="1"/>
  <c r="H1290" i="5" s="1"/>
  <c r="I1290" i="5" s="1"/>
  <c r="E1330" i="5"/>
  <c r="D1330" i="5"/>
  <c r="F1330" i="5" s="1"/>
  <c r="G1330" i="5" s="1"/>
  <c r="H1330" i="5" s="1"/>
  <c r="I1330" i="5" s="1"/>
  <c r="E1426" i="5"/>
  <c r="D1426" i="5"/>
  <c r="E1466" i="5"/>
  <c r="D1466" i="5"/>
  <c r="E1634" i="5"/>
  <c r="D1634" i="5"/>
  <c r="F1634" i="5" s="1"/>
  <c r="G1634" i="5" s="1"/>
  <c r="H1634" i="5" s="1"/>
  <c r="I1634" i="5" s="1"/>
  <c r="E1690" i="5"/>
  <c r="D1690" i="5"/>
  <c r="F1690" i="5" s="1"/>
  <c r="G1690" i="5" s="1"/>
  <c r="H1690" i="5" s="1"/>
  <c r="I1690" i="5" s="1"/>
  <c r="E1714" i="5"/>
  <c r="D1714" i="5"/>
  <c r="D1762" i="5"/>
  <c r="E1762" i="5"/>
  <c r="D1802" i="5"/>
  <c r="E1802" i="5"/>
  <c r="E1826" i="5"/>
  <c r="D1826" i="5"/>
  <c r="F1826" i="5" s="1"/>
  <c r="G1826" i="5" s="1"/>
  <c r="H1826" i="5" s="1"/>
  <c r="I1826" i="5" s="1"/>
  <c r="E1850" i="5"/>
  <c r="D1850" i="5"/>
  <c r="E1914" i="5"/>
  <c r="D1914" i="5"/>
  <c r="D1970" i="5"/>
  <c r="E1970" i="5"/>
  <c r="E123" i="5"/>
  <c r="D123" i="5"/>
  <c r="F123" i="5" s="1"/>
  <c r="G123" i="5" s="1"/>
  <c r="H123" i="5" s="1"/>
  <c r="I123" i="5" s="1"/>
  <c r="E131" i="5"/>
  <c r="D131" i="5"/>
  <c r="E139" i="5"/>
  <c r="D139" i="5"/>
  <c r="D147" i="5"/>
  <c r="E147" i="5"/>
  <c r="E155" i="5"/>
  <c r="D155" i="5"/>
  <c r="F155" i="5" s="1"/>
  <c r="G155" i="5" s="1"/>
  <c r="H155" i="5" s="1"/>
  <c r="I155" i="5" s="1"/>
  <c r="E163" i="5"/>
  <c r="D163" i="5"/>
  <c r="E171" i="5"/>
  <c r="D171" i="5"/>
  <c r="D179" i="5"/>
  <c r="E179" i="5"/>
  <c r="E187" i="5"/>
  <c r="D187" i="5"/>
  <c r="F187" i="5" s="1"/>
  <c r="G187" i="5" s="1"/>
  <c r="H187" i="5" s="1"/>
  <c r="I187" i="5" s="1"/>
  <c r="D195" i="5"/>
  <c r="E195" i="5"/>
  <c r="E203" i="5"/>
  <c r="D203" i="5"/>
  <c r="D211" i="5"/>
  <c r="E211" i="5"/>
  <c r="E219" i="5"/>
  <c r="D219" i="5"/>
  <c r="F219" i="5" s="1"/>
  <c r="G219" i="5" s="1"/>
  <c r="H219" i="5" s="1"/>
  <c r="I219" i="5" s="1"/>
  <c r="D227" i="5"/>
  <c r="E227" i="5"/>
  <c r="E235" i="5"/>
  <c r="D235" i="5"/>
  <c r="E243" i="5"/>
  <c r="D243" i="5"/>
  <c r="D251" i="5"/>
  <c r="E251" i="5"/>
  <c r="E259" i="5"/>
  <c r="D259" i="5"/>
  <c r="E267" i="5"/>
  <c r="D267" i="5"/>
  <c r="E275" i="5"/>
  <c r="D275" i="5"/>
  <c r="D283" i="5"/>
  <c r="E283" i="5"/>
  <c r="E291" i="5"/>
  <c r="D291" i="5"/>
  <c r="E299" i="5"/>
  <c r="D299" i="5"/>
  <c r="E307" i="5"/>
  <c r="D307" i="5"/>
  <c r="F307" i="5" s="1"/>
  <c r="G307" i="5" s="1"/>
  <c r="H307" i="5" s="1"/>
  <c r="I307" i="5" s="1"/>
  <c r="E315" i="5"/>
  <c r="D315" i="5"/>
  <c r="F315" i="5" s="1"/>
  <c r="G315" i="5" s="1"/>
  <c r="H315" i="5" s="1"/>
  <c r="I315" i="5" s="1"/>
  <c r="E323" i="5"/>
  <c r="D323" i="5"/>
  <c r="E331" i="5"/>
  <c r="D331" i="5"/>
  <c r="E339" i="5"/>
  <c r="D339" i="5"/>
  <c r="F339" i="5" s="1"/>
  <c r="G339" i="5" s="1"/>
  <c r="H339" i="5" s="1"/>
  <c r="I339" i="5" s="1"/>
  <c r="D347" i="5"/>
  <c r="E347" i="5"/>
  <c r="D355" i="5"/>
  <c r="E355" i="5"/>
  <c r="D363" i="5"/>
  <c r="E363" i="5"/>
  <c r="E371" i="5"/>
  <c r="D371" i="5"/>
  <c r="F371" i="5" s="1"/>
  <c r="G371" i="5" s="1"/>
  <c r="H371" i="5" s="1"/>
  <c r="I371" i="5" s="1"/>
  <c r="E379" i="5"/>
  <c r="D379" i="5"/>
  <c r="F379" i="5" s="1"/>
  <c r="G379" i="5" s="1"/>
  <c r="H379" i="5" s="1"/>
  <c r="I379" i="5" s="1"/>
  <c r="E387" i="5"/>
  <c r="D387" i="5"/>
  <c r="E395" i="5"/>
  <c r="D395" i="5"/>
  <c r="E403" i="5"/>
  <c r="D403" i="5"/>
  <c r="F403" i="5" s="1"/>
  <c r="G403" i="5" s="1"/>
  <c r="H403" i="5" s="1"/>
  <c r="I403" i="5" s="1"/>
  <c r="E411" i="5"/>
  <c r="D411" i="5"/>
  <c r="F411" i="5" s="1"/>
  <c r="G411" i="5" s="1"/>
  <c r="H411" i="5" s="1"/>
  <c r="I411" i="5" s="1"/>
  <c r="E419" i="5"/>
  <c r="D419" i="5"/>
  <c r="E427" i="5"/>
  <c r="D427" i="5"/>
  <c r="E435" i="5"/>
  <c r="D435" i="5"/>
  <c r="F435" i="5" s="1"/>
  <c r="G435" i="5" s="1"/>
  <c r="H435" i="5" s="1"/>
  <c r="I435" i="5" s="1"/>
  <c r="E443" i="5"/>
  <c r="D443" i="5"/>
  <c r="F443" i="5" s="1"/>
  <c r="G443" i="5" s="1"/>
  <c r="H443" i="5" s="1"/>
  <c r="I443" i="5" s="1"/>
  <c r="E451" i="5"/>
  <c r="D451" i="5"/>
  <c r="E459" i="5"/>
  <c r="D459" i="5"/>
  <c r="E467" i="5"/>
  <c r="D467" i="5"/>
  <c r="F467" i="5" s="1"/>
  <c r="G467" i="5" s="1"/>
  <c r="H467" i="5" s="1"/>
  <c r="I467" i="5" s="1"/>
  <c r="D475" i="5"/>
  <c r="E475" i="5"/>
  <c r="E483" i="5"/>
  <c r="D483" i="5"/>
  <c r="E491" i="5"/>
  <c r="D491" i="5"/>
  <c r="E499" i="5"/>
  <c r="D499" i="5"/>
  <c r="F499" i="5" s="1"/>
  <c r="G499" i="5" s="1"/>
  <c r="H499" i="5" s="1"/>
  <c r="I499" i="5" s="1"/>
  <c r="E507" i="5"/>
  <c r="D507" i="5"/>
  <c r="F507" i="5" s="1"/>
  <c r="G507" i="5" s="1"/>
  <c r="H507" i="5" s="1"/>
  <c r="I507" i="5" s="1"/>
  <c r="E515" i="5"/>
  <c r="D515" i="5"/>
  <c r="E523" i="5"/>
  <c r="D523" i="5"/>
  <c r="E531" i="5"/>
  <c r="D531" i="5"/>
  <c r="F531" i="5" s="1"/>
  <c r="G531" i="5" s="1"/>
  <c r="H531" i="5" s="1"/>
  <c r="I531" i="5" s="1"/>
  <c r="E539" i="5"/>
  <c r="D539" i="5"/>
  <c r="F539" i="5" s="1"/>
  <c r="G539" i="5" s="1"/>
  <c r="H539" i="5" s="1"/>
  <c r="I539" i="5" s="1"/>
  <c r="E547" i="5"/>
  <c r="D547" i="5"/>
  <c r="E555" i="5"/>
  <c r="D555" i="5"/>
  <c r="E563" i="5"/>
  <c r="D563" i="5"/>
  <c r="F563" i="5" s="1"/>
  <c r="G563" i="5" s="1"/>
  <c r="H563" i="5" s="1"/>
  <c r="I563" i="5" s="1"/>
  <c r="E571" i="5"/>
  <c r="D571" i="5"/>
  <c r="F571" i="5" s="1"/>
  <c r="G571" i="5" s="1"/>
  <c r="H571" i="5" s="1"/>
  <c r="I571" i="5" s="1"/>
  <c r="E579" i="5"/>
  <c r="D579" i="5"/>
  <c r="E587" i="5"/>
  <c r="D587" i="5"/>
  <c r="E595" i="5"/>
  <c r="D595" i="5"/>
  <c r="F595" i="5" s="1"/>
  <c r="G595" i="5" s="1"/>
  <c r="H595" i="5" s="1"/>
  <c r="I595" i="5" s="1"/>
  <c r="E603" i="5"/>
  <c r="D603" i="5"/>
  <c r="F603" i="5" s="1"/>
  <c r="G603" i="5" s="1"/>
  <c r="H603" i="5" s="1"/>
  <c r="I603" i="5" s="1"/>
  <c r="E611" i="5"/>
  <c r="D611" i="5"/>
  <c r="E619" i="5"/>
  <c r="D619" i="5"/>
  <c r="D627" i="5"/>
  <c r="E627" i="5"/>
  <c r="E635" i="5"/>
  <c r="D635" i="5"/>
  <c r="F635" i="5" s="1"/>
  <c r="G635" i="5" s="1"/>
  <c r="H635" i="5" s="1"/>
  <c r="I635" i="5" s="1"/>
  <c r="E643" i="5"/>
  <c r="D643" i="5"/>
  <c r="E651" i="5"/>
  <c r="D651" i="5"/>
  <c r="E659" i="5"/>
  <c r="D659" i="5"/>
  <c r="F659" i="5" s="1"/>
  <c r="G659" i="5" s="1"/>
  <c r="H659" i="5" s="1"/>
  <c r="I659" i="5" s="1"/>
  <c r="E667" i="5"/>
  <c r="D667" i="5"/>
  <c r="F667" i="5" s="1"/>
  <c r="G667" i="5" s="1"/>
  <c r="H667" i="5" s="1"/>
  <c r="I667" i="5" s="1"/>
  <c r="E675" i="5"/>
  <c r="D675" i="5"/>
  <c r="E683" i="5"/>
  <c r="D683" i="5"/>
  <c r="E691" i="5"/>
  <c r="D691" i="5"/>
  <c r="F691" i="5" s="1"/>
  <c r="G691" i="5" s="1"/>
  <c r="H691" i="5" s="1"/>
  <c r="I691" i="5" s="1"/>
  <c r="E699" i="5"/>
  <c r="D699" i="5"/>
  <c r="F699" i="5" s="1"/>
  <c r="G699" i="5" s="1"/>
  <c r="H699" i="5" s="1"/>
  <c r="I699" i="5" s="1"/>
  <c r="E707" i="5"/>
  <c r="D707" i="5"/>
  <c r="E715" i="5"/>
  <c r="D715" i="5"/>
  <c r="E723" i="5"/>
  <c r="D723" i="5"/>
  <c r="F723" i="5" s="1"/>
  <c r="G723" i="5" s="1"/>
  <c r="H723" i="5" s="1"/>
  <c r="I723" i="5" s="1"/>
  <c r="E731" i="5"/>
  <c r="D731" i="5"/>
  <c r="F731" i="5" s="1"/>
  <c r="G731" i="5" s="1"/>
  <c r="H731" i="5" s="1"/>
  <c r="I731" i="5" s="1"/>
  <c r="E739" i="5"/>
  <c r="D739" i="5"/>
  <c r="E747" i="5"/>
  <c r="D747" i="5"/>
  <c r="D755" i="5"/>
  <c r="E755" i="5"/>
  <c r="E763" i="5"/>
  <c r="D763" i="5"/>
  <c r="F763" i="5" s="1"/>
  <c r="G763" i="5" s="1"/>
  <c r="H763" i="5" s="1"/>
  <c r="I763" i="5" s="1"/>
  <c r="E771" i="5"/>
  <c r="D771" i="5"/>
  <c r="E779" i="5"/>
  <c r="D779" i="5"/>
  <c r="E787" i="5"/>
  <c r="D787" i="5"/>
  <c r="F787" i="5" s="1"/>
  <c r="G787" i="5" s="1"/>
  <c r="H787" i="5" s="1"/>
  <c r="I787" i="5" s="1"/>
  <c r="E795" i="5"/>
  <c r="D795" i="5"/>
  <c r="F795" i="5" s="1"/>
  <c r="G795" i="5" s="1"/>
  <c r="H795" i="5" s="1"/>
  <c r="I795" i="5" s="1"/>
  <c r="E803" i="5"/>
  <c r="D803" i="5"/>
  <c r="E811" i="5"/>
  <c r="D811" i="5"/>
  <c r="E819" i="5"/>
  <c r="D819" i="5"/>
  <c r="F819" i="5" s="1"/>
  <c r="G819" i="5" s="1"/>
  <c r="H819" i="5" s="1"/>
  <c r="I819" i="5" s="1"/>
  <c r="D827" i="5"/>
  <c r="E827" i="5"/>
  <c r="E835" i="5"/>
  <c r="D835" i="5"/>
  <c r="E843" i="5"/>
  <c r="D843" i="5"/>
  <c r="E851" i="5"/>
  <c r="D851" i="5"/>
  <c r="F851" i="5" s="1"/>
  <c r="G851" i="5" s="1"/>
  <c r="H851" i="5" s="1"/>
  <c r="I851" i="5" s="1"/>
  <c r="E859" i="5"/>
  <c r="D859" i="5"/>
  <c r="F859" i="5" s="1"/>
  <c r="G859" i="5" s="1"/>
  <c r="H859" i="5" s="1"/>
  <c r="I859" i="5" s="1"/>
  <c r="E867" i="5"/>
  <c r="D867" i="5"/>
  <c r="E875" i="5"/>
  <c r="D875" i="5"/>
  <c r="E883" i="5"/>
  <c r="D883" i="5"/>
  <c r="F883" i="5" s="1"/>
  <c r="G883" i="5" s="1"/>
  <c r="H883" i="5" s="1"/>
  <c r="I883" i="5" s="1"/>
  <c r="D891" i="5"/>
  <c r="E891" i="5"/>
  <c r="E899" i="5"/>
  <c r="D899" i="5"/>
  <c r="E907" i="5"/>
  <c r="D907" i="5"/>
  <c r="E915" i="5"/>
  <c r="D915" i="5"/>
  <c r="F915" i="5" s="1"/>
  <c r="G915" i="5" s="1"/>
  <c r="H915" i="5" s="1"/>
  <c r="I915" i="5" s="1"/>
  <c r="E923" i="5"/>
  <c r="D923" i="5"/>
  <c r="E931" i="5"/>
  <c r="D931" i="5"/>
  <c r="E939" i="5"/>
  <c r="D939" i="5"/>
  <c r="E947" i="5"/>
  <c r="D947" i="5"/>
  <c r="F947" i="5" s="1"/>
  <c r="G947" i="5" s="1"/>
  <c r="H947" i="5" s="1"/>
  <c r="I947" i="5" s="1"/>
  <c r="E955" i="5"/>
  <c r="D955" i="5"/>
  <c r="F955" i="5" s="1"/>
  <c r="G955" i="5" s="1"/>
  <c r="H955" i="5" s="1"/>
  <c r="I955" i="5" s="1"/>
  <c r="E963" i="5"/>
  <c r="D963" i="5"/>
  <c r="D971" i="5"/>
  <c r="E971" i="5"/>
  <c r="E979" i="5"/>
  <c r="D979" i="5"/>
  <c r="F979" i="5" s="1"/>
  <c r="G979" i="5" s="1"/>
  <c r="H979" i="5" s="1"/>
  <c r="I979" i="5" s="1"/>
  <c r="E987" i="5"/>
  <c r="D987" i="5"/>
  <c r="F987" i="5" s="1"/>
  <c r="G987" i="5" s="1"/>
  <c r="H987" i="5" s="1"/>
  <c r="I987" i="5" s="1"/>
  <c r="E995" i="5"/>
  <c r="D995" i="5"/>
  <c r="E1003" i="5"/>
  <c r="D1003" i="5"/>
  <c r="E1011" i="5"/>
  <c r="D1011" i="5"/>
  <c r="F1011" i="5" s="1"/>
  <c r="G1011" i="5" s="1"/>
  <c r="H1011" i="5" s="1"/>
  <c r="I1011" i="5" s="1"/>
  <c r="D1019" i="5"/>
  <c r="E1019" i="5"/>
  <c r="E1027" i="5"/>
  <c r="D1027" i="5"/>
  <c r="E1035" i="5"/>
  <c r="D1035" i="5"/>
  <c r="E1043" i="5"/>
  <c r="D1043" i="5"/>
  <c r="F1043" i="5" s="1"/>
  <c r="G1043" i="5" s="1"/>
  <c r="H1043" i="5" s="1"/>
  <c r="I1043" i="5" s="1"/>
  <c r="E1051" i="5"/>
  <c r="D1051" i="5"/>
  <c r="F1051" i="5" s="1"/>
  <c r="G1051" i="5" s="1"/>
  <c r="H1051" i="5" s="1"/>
  <c r="I1051" i="5" s="1"/>
  <c r="D1059" i="5"/>
  <c r="E1059" i="5"/>
  <c r="E1067" i="5"/>
  <c r="D1067" i="5"/>
  <c r="E1075" i="5"/>
  <c r="D1075" i="5"/>
  <c r="F1075" i="5" s="1"/>
  <c r="G1075" i="5" s="1"/>
  <c r="H1075" i="5" s="1"/>
  <c r="I1075" i="5" s="1"/>
  <c r="E1083" i="5"/>
  <c r="D1083" i="5"/>
  <c r="F1083" i="5" s="1"/>
  <c r="G1083" i="5" s="1"/>
  <c r="H1083" i="5" s="1"/>
  <c r="I1083" i="5" s="1"/>
  <c r="E1091" i="5"/>
  <c r="D1091" i="5"/>
  <c r="D1099" i="5"/>
  <c r="E1099" i="5"/>
  <c r="E1107" i="5"/>
  <c r="D1107" i="5"/>
  <c r="F1107" i="5" s="1"/>
  <c r="G1107" i="5" s="1"/>
  <c r="H1107" i="5" s="1"/>
  <c r="I1107" i="5" s="1"/>
  <c r="D1115" i="5"/>
  <c r="E1115" i="5"/>
  <c r="E1123" i="5"/>
  <c r="D1123" i="5"/>
  <c r="D1131" i="5"/>
  <c r="E1131" i="5"/>
  <c r="E1139" i="5"/>
  <c r="D1139" i="5"/>
  <c r="F1139" i="5" s="1"/>
  <c r="G1139" i="5" s="1"/>
  <c r="H1139" i="5" s="1"/>
  <c r="I1139" i="5" s="1"/>
  <c r="D1147" i="5"/>
  <c r="E1147" i="5"/>
  <c r="E1155" i="5"/>
  <c r="D1155" i="5"/>
  <c r="D1163" i="5"/>
  <c r="E1163" i="5"/>
  <c r="E1171" i="5"/>
  <c r="D1171" i="5"/>
  <c r="F1171" i="5" s="1"/>
  <c r="G1171" i="5" s="1"/>
  <c r="H1171" i="5" s="1"/>
  <c r="I1171" i="5" s="1"/>
  <c r="E1179" i="5"/>
  <c r="D1179" i="5"/>
  <c r="F1179" i="5" s="1"/>
  <c r="G1179" i="5" s="1"/>
  <c r="H1179" i="5" s="1"/>
  <c r="I1179" i="5" s="1"/>
  <c r="E1187" i="5"/>
  <c r="D1187" i="5"/>
  <c r="E1195" i="5"/>
  <c r="D1195" i="5"/>
  <c r="D1203" i="5"/>
  <c r="E1203" i="5"/>
  <c r="E1211" i="5"/>
  <c r="D1211" i="5"/>
  <c r="F1211" i="5" s="1"/>
  <c r="G1211" i="5" s="1"/>
  <c r="H1211" i="5" s="1"/>
  <c r="I1211" i="5" s="1"/>
  <c r="D1219" i="5"/>
  <c r="E1219" i="5"/>
  <c r="E1227" i="5"/>
  <c r="D1227" i="5"/>
  <c r="E1235" i="5"/>
  <c r="D1235" i="5"/>
  <c r="F1235" i="5" s="1"/>
  <c r="G1235" i="5" s="1"/>
  <c r="H1235" i="5" s="1"/>
  <c r="I1235" i="5" s="1"/>
  <c r="E1243" i="5"/>
  <c r="D1243" i="5"/>
  <c r="F1243" i="5" s="1"/>
  <c r="G1243" i="5" s="1"/>
  <c r="H1243" i="5" s="1"/>
  <c r="I1243" i="5" s="1"/>
  <c r="E1251" i="5"/>
  <c r="D1251" i="5"/>
  <c r="E1259" i="5"/>
  <c r="D1259" i="5"/>
  <c r="D1267" i="5"/>
  <c r="E1267" i="5"/>
  <c r="F1267" i="5" s="1"/>
  <c r="G1267" i="5" s="1"/>
  <c r="H1267" i="5" s="1"/>
  <c r="I1267" i="5" s="1"/>
  <c r="E1275" i="5"/>
  <c r="D1275" i="5"/>
  <c r="D1283" i="5"/>
  <c r="E1283" i="5"/>
  <c r="E1291" i="5"/>
  <c r="D1291" i="5"/>
  <c r="E1299" i="5"/>
  <c r="D1299" i="5"/>
  <c r="E1307" i="5"/>
  <c r="D1307" i="5"/>
  <c r="E1315" i="5"/>
  <c r="D1315" i="5"/>
  <c r="E1323" i="5"/>
  <c r="D1323" i="5"/>
  <c r="D1331" i="5"/>
  <c r="E1331" i="5"/>
  <c r="E1339" i="5"/>
  <c r="D1339" i="5"/>
  <c r="F1339" i="5" s="1"/>
  <c r="G1339" i="5" s="1"/>
  <c r="H1339" i="5" s="1"/>
  <c r="I1339" i="5" s="1"/>
  <c r="E1347" i="5"/>
  <c r="D1347" i="5"/>
  <c r="E1355" i="5"/>
  <c r="D1355" i="5"/>
  <c r="E1363" i="5"/>
  <c r="D1363" i="5"/>
  <c r="E1371" i="5"/>
  <c r="D1371" i="5"/>
  <c r="F1371" i="5" s="1"/>
  <c r="G1371" i="5" s="1"/>
  <c r="H1371" i="5" s="1"/>
  <c r="I1371" i="5" s="1"/>
  <c r="E1379" i="5"/>
  <c r="D1379" i="5"/>
  <c r="E1387" i="5"/>
  <c r="D1387" i="5"/>
  <c r="E1395" i="5"/>
  <c r="D1395" i="5"/>
  <c r="E1403" i="5"/>
  <c r="D1403" i="5"/>
  <c r="F1403" i="5" s="1"/>
  <c r="G1403" i="5" s="1"/>
  <c r="H1403" i="5" s="1"/>
  <c r="I1403" i="5" s="1"/>
  <c r="E1411" i="5"/>
  <c r="D1411" i="5"/>
  <c r="E1419" i="5"/>
  <c r="D1419" i="5"/>
  <c r="E1427" i="5"/>
  <c r="D1427" i="5"/>
  <c r="E1435" i="5"/>
  <c r="D1435" i="5"/>
  <c r="F1435" i="5" s="1"/>
  <c r="G1435" i="5" s="1"/>
  <c r="H1435" i="5" s="1"/>
  <c r="I1435" i="5" s="1"/>
  <c r="E1443" i="5"/>
  <c r="D1443" i="5"/>
  <c r="E1451" i="5"/>
  <c r="D1451" i="5"/>
  <c r="E1459" i="5"/>
  <c r="D1459" i="5"/>
  <c r="D1467" i="5"/>
  <c r="E1467" i="5"/>
  <c r="D1475" i="5"/>
  <c r="E1475" i="5"/>
  <c r="E1483" i="5"/>
  <c r="D1483" i="5"/>
  <c r="E1491" i="5"/>
  <c r="D1491" i="5"/>
  <c r="F1491" i="5" s="1"/>
  <c r="G1491" i="5" s="1"/>
  <c r="H1491" i="5" s="1"/>
  <c r="I1491" i="5" s="1"/>
  <c r="E1499" i="5"/>
  <c r="D1499" i="5"/>
  <c r="E1507" i="5"/>
  <c r="D1507" i="5"/>
  <c r="E1515" i="5"/>
  <c r="D1515" i="5"/>
  <c r="E1523" i="5"/>
  <c r="D1523" i="5"/>
  <c r="D1531" i="5"/>
  <c r="E1531" i="5"/>
  <c r="F1531" i="5" s="1"/>
  <c r="G1531" i="5" s="1"/>
  <c r="H1531" i="5" s="1"/>
  <c r="I1531" i="5" s="1"/>
  <c r="E1539" i="5"/>
  <c r="D1539" i="5"/>
  <c r="E1547" i="5"/>
  <c r="D1547" i="5"/>
  <c r="E1555" i="5"/>
  <c r="D1555" i="5"/>
  <c r="E1563" i="5"/>
  <c r="D1563" i="5"/>
  <c r="E1571" i="5"/>
  <c r="D1571" i="5"/>
  <c r="E1579" i="5"/>
  <c r="D1579" i="5"/>
  <c r="E1587" i="5"/>
  <c r="D1587" i="5"/>
  <c r="E1595" i="5"/>
  <c r="D1595" i="5"/>
  <c r="F1595" i="5" s="1"/>
  <c r="G1595" i="5" s="1"/>
  <c r="H1595" i="5" s="1"/>
  <c r="I1595" i="5" s="1"/>
  <c r="E1603" i="5"/>
  <c r="D1603" i="5"/>
  <c r="E1611" i="5"/>
  <c r="D1611" i="5"/>
  <c r="E1619" i="5"/>
  <c r="D1619" i="5"/>
  <c r="F1619" i="5" s="1"/>
  <c r="G1619" i="5" s="1"/>
  <c r="H1619" i="5" s="1"/>
  <c r="I1619" i="5" s="1"/>
  <c r="E1627" i="5"/>
  <c r="D1627" i="5"/>
  <c r="F1627" i="5" s="1"/>
  <c r="G1627" i="5" s="1"/>
  <c r="H1627" i="5" s="1"/>
  <c r="I1627" i="5" s="1"/>
  <c r="E1635" i="5"/>
  <c r="D1635" i="5"/>
  <c r="E1643" i="5"/>
  <c r="D1643" i="5"/>
  <c r="D1651" i="5"/>
  <c r="E1651" i="5"/>
  <c r="E1659" i="5"/>
  <c r="D1659" i="5"/>
  <c r="F1659" i="5" s="1"/>
  <c r="G1659" i="5" s="1"/>
  <c r="H1659" i="5" s="1"/>
  <c r="I1659" i="5" s="1"/>
  <c r="E1667" i="5"/>
  <c r="D1667" i="5"/>
  <c r="E1675" i="5"/>
  <c r="D1675" i="5"/>
  <c r="E1683" i="5"/>
  <c r="D1683" i="5"/>
  <c r="F1683" i="5" s="1"/>
  <c r="G1683" i="5" s="1"/>
  <c r="H1683" i="5" s="1"/>
  <c r="I1683" i="5" s="1"/>
  <c r="E1691" i="5"/>
  <c r="D1691" i="5"/>
  <c r="F1691" i="5" s="1"/>
  <c r="G1691" i="5" s="1"/>
  <c r="H1691" i="5" s="1"/>
  <c r="I1691" i="5" s="1"/>
  <c r="E1699" i="5"/>
  <c r="D1699" i="5"/>
  <c r="E1707" i="5"/>
  <c r="D1707" i="5"/>
  <c r="E1715" i="5"/>
  <c r="D1715" i="5"/>
  <c r="F1715" i="5" s="1"/>
  <c r="G1715" i="5" s="1"/>
  <c r="H1715" i="5" s="1"/>
  <c r="I1715" i="5" s="1"/>
  <c r="E1723" i="5"/>
  <c r="D1723" i="5"/>
  <c r="F1723" i="5" s="1"/>
  <c r="G1723" i="5" s="1"/>
  <c r="H1723" i="5" s="1"/>
  <c r="I1723" i="5" s="1"/>
  <c r="E1731" i="5"/>
  <c r="D1731" i="5"/>
  <c r="E1739" i="5"/>
  <c r="D1739" i="5"/>
  <c r="D1747" i="5"/>
  <c r="E1747" i="5"/>
  <c r="E1755" i="5"/>
  <c r="D1755" i="5"/>
  <c r="F1755" i="5" s="1"/>
  <c r="G1755" i="5" s="1"/>
  <c r="H1755" i="5" s="1"/>
  <c r="I1755" i="5" s="1"/>
  <c r="E1763" i="5"/>
  <c r="D1763" i="5"/>
  <c r="E1771" i="5"/>
  <c r="D1771" i="5"/>
  <c r="D1779" i="5"/>
  <c r="E1779" i="5"/>
  <c r="D1787" i="5"/>
  <c r="E1787" i="5"/>
  <c r="E1795" i="5"/>
  <c r="D1795" i="5"/>
  <c r="E1803" i="5"/>
  <c r="D1803" i="5"/>
  <c r="D1811" i="5"/>
  <c r="E1811" i="5"/>
  <c r="D1819" i="5"/>
  <c r="E1819" i="5"/>
  <c r="E1827" i="5"/>
  <c r="D1827" i="5"/>
  <c r="E1835" i="5"/>
  <c r="D1835" i="5"/>
  <c r="E1843" i="5"/>
  <c r="D1843" i="5"/>
  <c r="F1843" i="5" s="1"/>
  <c r="G1843" i="5" s="1"/>
  <c r="H1843" i="5" s="1"/>
  <c r="I1843" i="5" s="1"/>
  <c r="E1851" i="5"/>
  <c r="D1851" i="5"/>
  <c r="F1851" i="5" s="1"/>
  <c r="G1851" i="5" s="1"/>
  <c r="H1851" i="5" s="1"/>
  <c r="I1851" i="5" s="1"/>
  <c r="E1859" i="5"/>
  <c r="D1859" i="5"/>
  <c r="E1867" i="5"/>
  <c r="D1867" i="5"/>
  <c r="E1875" i="5"/>
  <c r="D1875" i="5"/>
  <c r="F1875" i="5" s="1"/>
  <c r="G1875" i="5" s="1"/>
  <c r="H1875" i="5" s="1"/>
  <c r="I1875" i="5" s="1"/>
  <c r="E1883" i="5"/>
  <c r="D1883" i="5"/>
  <c r="F1883" i="5" s="1"/>
  <c r="G1883" i="5" s="1"/>
  <c r="H1883" i="5" s="1"/>
  <c r="I1883" i="5" s="1"/>
  <c r="E1891" i="5"/>
  <c r="D1891" i="5"/>
  <c r="E1899" i="5"/>
  <c r="D1899" i="5"/>
  <c r="E1907" i="5"/>
  <c r="D1907" i="5"/>
  <c r="F1907" i="5" s="1"/>
  <c r="G1907" i="5" s="1"/>
  <c r="H1907" i="5" s="1"/>
  <c r="I1907" i="5" s="1"/>
  <c r="E1915" i="5"/>
  <c r="D1915" i="5"/>
  <c r="F1915" i="5" s="1"/>
  <c r="G1915" i="5" s="1"/>
  <c r="H1915" i="5" s="1"/>
  <c r="I1915" i="5" s="1"/>
  <c r="D1923" i="5"/>
  <c r="E1923" i="5"/>
  <c r="E1931" i="5"/>
  <c r="D1931" i="5"/>
  <c r="E1939" i="5"/>
  <c r="D1939" i="5"/>
  <c r="F1939" i="5" s="1"/>
  <c r="G1939" i="5" s="1"/>
  <c r="H1939" i="5" s="1"/>
  <c r="I1939" i="5" s="1"/>
  <c r="E1947" i="5"/>
  <c r="D1947" i="5"/>
  <c r="F1947" i="5" s="1"/>
  <c r="G1947" i="5" s="1"/>
  <c r="H1947" i="5" s="1"/>
  <c r="I1947" i="5" s="1"/>
  <c r="E1955" i="5"/>
  <c r="D1955" i="5"/>
  <c r="E1963" i="5"/>
  <c r="D1963" i="5"/>
  <c r="E1971" i="5"/>
  <c r="D1971" i="5"/>
  <c r="F1971" i="5" s="1"/>
  <c r="G1971" i="5" s="1"/>
  <c r="H1971" i="5" s="1"/>
  <c r="I1971" i="5" s="1"/>
  <c r="E1979" i="5"/>
  <c r="D1979" i="5"/>
  <c r="F1979" i="5" s="1"/>
  <c r="G1979" i="5" s="1"/>
  <c r="H1979" i="5" s="1"/>
  <c r="I1979" i="5" s="1"/>
  <c r="E1987" i="5"/>
  <c r="D1987" i="5"/>
  <c r="D1995" i="5"/>
  <c r="E1995" i="5"/>
  <c r="E2003" i="5"/>
  <c r="D2003" i="5"/>
  <c r="F2003" i="5" s="1"/>
  <c r="G2003" i="5" s="1"/>
  <c r="H2003" i="5" s="1"/>
  <c r="I2003" i="5" s="1"/>
  <c r="E2011" i="5"/>
  <c r="D2011" i="5"/>
  <c r="F2011" i="5" s="1"/>
  <c r="G2011" i="5" s="1"/>
  <c r="H2011" i="5" s="1"/>
  <c r="I2011" i="5" s="1"/>
  <c r="E962" i="5"/>
  <c r="D962" i="5"/>
  <c r="E994" i="5"/>
  <c r="D994" i="5"/>
  <c r="E1058" i="5"/>
  <c r="D1058" i="5"/>
  <c r="F1058" i="5" s="1"/>
  <c r="G1058" i="5" s="1"/>
  <c r="H1058" i="5" s="1"/>
  <c r="I1058" i="5" s="1"/>
  <c r="D1082" i="5"/>
  <c r="E1082" i="5"/>
  <c r="E1114" i="5"/>
  <c r="D1114" i="5"/>
  <c r="D1186" i="5"/>
  <c r="E1186" i="5"/>
  <c r="E1218" i="5"/>
  <c r="D1218" i="5"/>
  <c r="F1218" i="5" s="1"/>
  <c r="G1218" i="5" s="1"/>
  <c r="H1218" i="5" s="1"/>
  <c r="I1218" i="5" s="1"/>
  <c r="E1274" i="5"/>
  <c r="D1274" i="5"/>
  <c r="F1274" i="5" s="1"/>
  <c r="G1274" i="5" s="1"/>
  <c r="H1274" i="5" s="1"/>
  <c r="I1274" i="5" s="1"/>
  <c r="E1306" i="5"/>
  <c r="D1306" i="5"/>
  <c r="E1362" i="5"/>
  <c r="D1362" i="5"/>
  <c r="E1378" i="5"/>
  <c r="D1378" i="5"/>
  <c r="F1378" i="5" s="1"/>
  <c r="G1378" i="5" s="1"/>
  <c r="H1378" i="5" s="1"/>
  <c r="I1378" i="5" s="1"/>
  <c r="D1394" i="5"/>
  <c r="E1394" i="5"/>
  <c r="D1458" i="5"/>
  <c r="E1458" i="5"/>
  <c r="E1482" i="5"/>
  <c r="D1482" i="5"/>
  <c r="D1610" i="5"/>
  <c r="E1610" i="5"/>
  <c r="E1682" i="5"/>
  <c r="D1682" i="5"/>
  <c r="F1682" i="5" s="1"/>
  <c r="G1682" i="5" s="1"/>
  <c r="H1682" i="5" s="1"/>
  <c r="I1682" i="5" s="1"/>
  <c r="E1770" i="5"/>
  <c r="D1770" i="5"/>
  <c r="E1882" i="5"/>
  <c r="D1882" i="5"/>
  <c r="E1938" i="5"/>
  <c r="D1938" i="5"/>
  <c r="F1938" i="5" s="1"/>
  <c r="G1938" i="5" s="1"/>
  <c r="H1938" i="5" s="1"/>
  <c r="I1938" i="5" s="1"/>
  <c r="E1978" i="5"/>
  <c r="D1978" i="5"/>
  <c r="F1978" i="5" s="1"/>
  <c r="G1978" i="5" s="1"/>
  <c r="H1978" i="5" s="1"/>
  <c r="I1978" i="5" s="1"/>
  <c r="E118" i="5"/>
  <c r="D118" i="5"/>
  <c r="E126" i="5"/>
  <c r="D126" i="5"/>
  <c r="D134" i="5"/>
  <c r="E134" i="5"/>
  <c r="E142" i="5"/>
  <c r="D142" i="5"/>
  <c r="F142" i="5" s="1"/>
  <c r="G142" i="5" s="1"/>
  <c r="H142" i="5" s="1"/>
  <c r="I142" i="5" s="1"/>
  <c r="E150" i="5"/>
  <c r="D150" i="5"/>
  <c r="E158" i="5"/>
  <c r="D158" i="5"/>
  <c r="D166" i="5"/>
  <c r="E166" i="5"/>
  <c r="E174" i="5"/>
  <c r="D174" i="5"/>
  <c r="F174" i="5" s="1"/>
  <c r="G174" i="5" s="1"/>
  <c r="H174" i="5" s="1"/>
  <c r="I174" i="5" s="1"/>
  <c r="E182" i="5"/>
  <c r="D182" i="5"/>
  <c r="E190" i="5"/>
  <c r="D190" i="5"/>
  <c r="E198" i="5"/>
  <c r="D198" i="5"/>
  <c r="F198" i="5" s="1"/>
  <c r="G198" i="5" s="1"/>
  <c r="H198" i="5" s="1"/>
  <c r="I198" i="5" s="1"/>
  <c r="E206" i="5"/>
  <c r="D206" i="5"/>
  <c r="F206" i="5" s="1"/>
  <c r="G206" i="5" s="1"/>
  <c r="H206" i="5" s="1"/>
  <c r="I206" i="5" s="1"/>
  <c r="E214" i="5"/>
  <c r="D214" i="5"/>
  <c r="E222" i="5"/>
  <c r="D222" i="5"/>
  <c r="D230" i="5"/>
  <c r="E230" i="5"/>
  <c r="F230" i="5" s="1"/>
  <c r="G230" i="5" s="1"/>
  <c r="H230" i="5" s="1"/>
  <c r="I230" i="5" s="1"/>
  <c r="E238" i="5"/>
  <c r="D238" i="5"/>
  <c r="F238" i="5" s="1"/>
  <c r="G238" i="5" s="1"/>
  <c r="H238" i="5" s="1"/>
  <c r="I238" i="5" s="1"/>
  <c r="E246" i="5"/>
  <c r="D246" i="5"/>
  <c r="E254" i="5"/>
  <c r="D254" i="5"/>
  <c r="D262" i="5"/>
  <c r="E262" i="5"/>
  <c r="F262" i="5" s="1"/>
  <c r="G262" i="5" s="1"/>
  <c r="H262" i="5" s="1"/>
  <c r="I262" i="5" s="1"/>
  <c r="E270" i="5"/>
  <c r="D270" i="5"/>
  <c r="F270" i="5" s="1"/>
  <c r="G270" i="5" s="1"/>
  <c r="H270" i="5" s="1"/>
  <c r="I270" i="5" s="1"/>
  <c r="E278" i="5"/>
  <c r="D278" i="5"/>
  <c r="E286" i="5"/>
  <c r="D286" i="5"/>
  <c r="D294" i="5"/>
  <c r="E294" i="5"/>
  <c r="F294" i="5" s="1"/>
  <c r="G294" i="5" s="1"/>
  <c r="H294" i="5" s="1"/>
  <c r="I294" i="5" s="1"/>
  <c r="E302" i="5"/>
  <c r="D302" i="5"/>
  <c r="F302" i="5" s="1"/>
  <c r="G302" i="5" s="1"/>
  <c r="H302" i="5" s="1"/>
  <c r="I302" i="5" s="1"/>
  <c r="E310" i="5"/>
  <c r="D310" i="5"/>
  <c r="E318" i="5"/>
  <c r="D318" i="5"/>
  <c r="E326" i="5"/>
  <c r="D326" i="5"/>
  <c r="F326" i="5" s="1"/>
  <c r="G326" i="5" s="1"/>
  <c r="H326" i="5" s="1"/>
  <c r="I326" i="5" s="1"/>
  <c r="E334" i="5"/>
  <c r="D334" i="5"/>
  <c r="F334" i="5" s="1"/>
  <c r="G334" i="5" s="1"/>
  <c r="H334" i="5" s="1"/>
  <c r="I334" i="5" s="1"/>
  <c r="E342" i="5"/>
  <c r="D342" i="5"/>
  <c r="E350" i="5"/>
  <c r="D350" i="5"/>
  <c r="E358" i="5"/>
  <c r="D358" i="5"/>
  <c r="F358" i="5" s="1"/>
  <c r="G358" i="5" s="1"/>
  <c r="H358" i="5" s="1"/>
  <c r="I358" i="5" s="1"/>
  <c r="E366" i="5"/>
  <c r="D366" i="5"/>
  <c r="F366" i="5" s="1"/>
  <c r="G366" i="5" s="1"/>
  <c r="H366" i="5" s="1"/>
  <c r="I366" i="5" s="1"/>
  <c r="E374" i="5"/>
  <c r="D374" i="5"/>
  <c r="D382" i="5"/>
  <c r="E382" i="5"/>
  <c r="D390" i="5"/>
  <c r="E390" i="5"/>
  <c r="E398" i="5"/>
  <c r="D398" i="5"/>
  <c r="F398" i="5" s="1"/>
  <c r="G398" i="5" s="1"/>
  <c r="H398" i="5" s="1"/>
  <c r="I398" i="5" s="1"/>
  <c r="D406" i="5"/>
  <c r="E406" i="5"/>
  <c r="E414" i="5"/>
  <c r="D414" i="5"/>
  <c r="E422" i="5"/>
  <c r="D422" i="5"/>
  <c r="F422" i="5" s="1"/>
  <c r="G422" i="5" s="1"/>
  <c r="H422" i="5" s="1"/>
  <c r="I422" i="5" s="1"/>
  <c r="E430" i="5"/>
  <c r="D430" i="5"/>
  <c r="F430" i="5" s="1"/>
  <c r="G430" i="5" s="1"/>
  <c r="H430" i="5" s="1"/>
  <c r="I430" i="5" s="1"/>
  <c r="E438" i="5"/>
  <c r="D438" i="5"/>
  <c r="E446" i="5"/>
  <c r="D446" i="5"/>
  <c r="E454" i="5"/>
  <c r="D454" i="5"/>
  <c r="F454" i="5" s="1"/>
  <c r="G454" i="5" s="1"/>
  <c r="H454" i="5" s="1"/>
  <c r="I454" i="5" s="1"/>
  <c r="E462" i="5"/>
  <c r="D462" i="5"/>
  <c r="F462" i="5" s="1"/>
  <c r="G462" i="5" s="1"/>
  <c r="H462" i="5" s="1"/>
  <c r="I462" i="5" s="1"/>
  <c r="E470" i="5"/>
  <c r="D470" i="5"/>
  <c r="E478" i="5"/>
  <c r="D478" i="5"/>
  <c r="E486" i="5"/>
  <c r="D486" i="5"/>
  <c r="F486" i="5" s="1"/>
  <c r="G486" i="5" s="1"/>
  <c r="H486" i="5" s="1"/>
  <c r="I486" i="5" s="1"/>
  <c r="D494" i="5"/>
  <c r="E494" i="5"/>
  <c r="F494" i="5" s="1"/>
  <c r="G494" i="5" s="1"/>
  <c r="H494" i="5" s="1"/>
  <c r="I494" i="5" s="1"/>
  <c r="E502" i="5"/>
  <c r="D502" i="5"/>
  <c r="E510" i="5"/>
  <c r="D510" i="5"/>
  <c r="E518" i="5"/>
  <c r="D518" i="5"/>
  <c r="D526" i="5"/>
  <c r="E526" i="5"/>
  <c r="F526" i="5" s="1"/>
  <c r="G526" i="5" s="1"/>
  <c r="H526" i="5" s="1"/>
  <c r="I526" i="5" s="1"/>
  <c r="E534" i="5"/>
  <c r="D534" i="5"/>
  <c r="E542" i="5"/>
  <c r="D542" i="5"/>
  <c r="E550" i="5"/>
  <c r="D550" i="5"/>
  <c r="D558" i="5"/>
  <c r="E558" i="5"/>
  <c r="F558" i="5" s="1"/>
  <c r="G558" i="5" s="1"/>
  <c r="H558" i="5" s="1"/>
  <c r="I558" i="5" s="1"/>
  <c r="E566" i="5"/>
  <c r="D566" i="5"/>
  <c r="E574" i="5"/>
  <c r="D574" i="5"/>
  <c r="E582" i="5"/>
  <c r="D582" i="5"/>
  <c r="D590" i="5"/>
  <c r="E590" i="5"/>
  <c r="F590" i="5" s="1"/>
  <c r="G590" i="5" s="1"/>
  <c r="H590" i="5" s="1"/>
  <c r="I590" i="5" s="1"/>
  <c r="E598" i="5"/>
  <c r="D598" i="5"/>
  <c r="E606" i="5"/>
  <c r="D606" i="5"/>
  <c r="E614" i="5"/>
  <c r="D614" i="5"/>
  <c r="F614" i="5" s="1"/>
  <c r="G614" i="5" s="1"/>
  <c r="H614" i="5" s="1"/>
  <c r="I614" i="5" s="1"/>
  <c r="E622" i="5"/>
  <c r="D622" i="5"/>
  <c r="F622" i="5" s="1"/>
  <c r="G622" i="5" s="1"/>
  <c r="H622" i="5" s="1"/>
  <c r="I622" i="5" s="1"/>
  <c r="E630" i="5"/>
  <c r="D630" i="5"/>
  <c r="E638" i="5"/>
  <c r="D638" i="5"/>
  <c r="D646" i="5"/>
  <c r="E646" i="5"/>
  <c r="D654" i="5"/>
  <c r="E654" i="5"/>
  <c r="E662" i="5"/>
  <c r="D662" i="5"/>
  <c r="E670" i="5"/>
  <c r="D670" i="5"/>
  <c r="E678" i="5"/>
  <c r="D678" i="5"/>
  <c r="F678" i="5" s="1"/>
  <c r="G678" i="5" s="1"/>
  <c r="H678" i="5" s="1"/>
  <c r="I678" i="5" s="1"/>
  <c r="E686" i="5"/>
  <c r="D686" i="5"/>
  <c r="F686" i="5" s="1"/>
  <c r="G686" i="5" s="1"/>
  <c r="H686" i="5" s="1"/>
  <c r="I686" i="5" s="1"/>
  <c r="E694" i="5"/>
  <c r="D694" i="5"/>
  <c r="E702" i="5"/>
  <c r="D702" i="5"/>
  <c r="E710" i="5"/>
  <c r="D710" i="5"/>
  <c r="F710" i="5" s="1"/>
  <c r="G710" i="5" s="1"/>
  <c r="H710" i="5" s="1"/>
  <c r="I710" i="5" s="1"/>
  <c r="E718" i="5"/>
  <c r="D718" i="5"/>
  <c r="F718" i="5" s="1"/>
  <c r="G718" i="5" s="1"/>
  <c r="H718" i="5" s="1"/>
  <c r="I718" i="5" s="1"/>
  <c r="E726" i="5"/>
  <c r="D726" i="5"/>
  <c r="E734" i="5"/>
  <c r="D734" i="5"/>
  <c r="E742" i="5"/>
  <c r="D742" i="5"/>
  <c r="F742" i="5" s="1"/>
  <c r="G742" i="5" s="1"/>
  <c r="H742" i="5" s="1"/>
  <c r="I742" i="5" s="1"/>
  <c r="E750" i="5"/>
  <c r="D750" i="5"/>
  <c r="F750" i="5" s="1"/>
  <c r="G750" i="5" s="1"/>
  <c r="H750" i="5" s="1"/>
  <c r="I750" i="5" s="1"/>
  <c r="E758" i="5"/>
  <c r="D758" i="5"/>
  <c r="E766" i="5"/>
  <c r="D766" i="5"/>
  <c r="E774" i="5"/>
  <c r="D774" i="5"/>
  <c r="F774" i="5" s="1"/>
  <c r="G774" i="5" s="1"/>
  <c r="H774" i="5" s="1"/>
  <c r="I774" i="5" s="1"/>
  <c r="E782" i="5"/>
  <c r="D782" i="5"/>
  <c r="F782" i="5" s="1"/>
  <c r="G782" i="5" s="1"/>
  <c r="H782" i="5" s="1"/>
  <c r="I782" i="5" s="1"/>
  <c r="E790" i="5"/>
  <c r="D790" i="5"/>
  <c r="D798" i="5"/>
  <c r="E798" i="5"/>
  <c r="E806" i="5"/>
  <c r="D806" i="5"/>
  <c r="F806" i="5" s="1"/>
  <c r="G806" i="5" s="1"/>
  <c r="H806" i="5" s="1"/>
  <c r="I806" i="5" s="1"/>
  <c r="E814" i="5"/>
  <c r="D814" i="5"/>
  <c r="F814" i="5" s="1"/>
  <c r="G814" i="5" s="1"/>
  <c r="H814" i="5" s="1"/>
  <c r="I814" i="5" s="1"/>
  <c r="E822" i="5"/>
  <c r="D822" i="5"/>
  <c r="E830" i="5"/>
  <c r="D830" i="5"/>
  <c r="E838" i="5"/>
  <c r="D838" i="5"/>
  <c r="F838" i="5" s="1"/>
  <c r="G838" i="5" s="1"/>
  <c r="H838" i="5" s="1"/>
  <c r="I838" i="5" s="1"/>
  <c r="E846" i="5"/>
  <c r="D846" i="5"/>
  <c r="F846" i="5" s="1"/>
  <c r="G846" i="5" s="1"/>
  <c r="H846" i="5" s="1"/>
  <c r="I846" i="5" s="1"/>
  <c r="E854" i="5"/>
  <c r="D854" i="5"/>
  <c r="E862" i="5"/>
  <c r="D862" i="5"/>
  <c r="E870" i="5"/>
  <c r="D870" i="5"/>
  <c r="F870" i="5" s="1"/>
  <c r="G870" i="5" s="1"/>
  <c r="H870" i="5" s="1"/>
  <c r="I870" i="5" s="1"/>
  <c r="E878" i="5"/>
  <c r="D878" i="5"/>
  <c r="F878" i="5" s="1"/>
  <c r="G878" i="5" s="1"/>
  <c r="H878" i="5" s="1"/>
  <c r="I878" i="5" s="1"/>
  <c r="E886" i="5"/>
  <c r="D886" i="5"/>
  <c r="D894" i="5"/>
  <c r="E894" i="5"/>
  <c r="E902" i="5"/>
  <c r="D902" i="5"/>
  <c r="F902" i="5" s="1"/>
  <c r="G902" i="5" s="1"/>
  <c r="H902" i="5" s="1"/>
  <c r="I902" i="5" s="1"/>
  <c r="E910" i="5"/>
  <c r="D910" i="5"/>
  <c r="F910" i="5" s="1"/>
  <c r="G910" i="5" s="1"/>
  <c r="H910" i="5" s="1"/>
  <c r="I910" i="5" s="1"/>
  <c r="E918" i="5"/>
  <c r="D918" i="5"/>
  <c r="E926" i="5"/>
  <c r="D926" i="5"/>
  <c r="E934" i="5"/>
  <c r="D934" i="5"/>
  <c r="F934" i="5" s="1"/>
  <c r="G934" i="5" s="1"/>
  <c r="H934" i="5" s="1"/>
  <c r="I934" i="5" s="1"/>
  <c r="E942" i="5"/>
  <c r="D942" i="5"/>
  <c r="F942" i="5" s="1"/>
  <c r="G942" i="5" s="1"/>
  <c r="H942" i="5" s="1"/>
  <c r="I942" i="5" s="1"/>
  <c r="E950" i="5"/>
  <c r="D950" i="5"/>
  <c r="E958" i="5"/>
  <c r="D958" i="5"/>
  <c r="E966" i="5"/>
  <c r="D966" i="5"/>
  <c r="F966" i="5" s="1"/>
  <c r="G966" i="5" s="1"/>
  <c r="H966" i="5" s="1"/>
  <c r="I966" i="5" s="1"/>
  <c r="E974" i="5"/>
  <c r="D974" i="5"/>
  <c r="F974" i="5" s="1"/>
  <c r="G974" i="5" s="1"/>
  <c r="H974" i="5" s="1"/>
  <c r="I974" i="5" s="1"/>
  <c r="E982" i="5"/>
  <c r="D982" i="5"/>
  <c r="E990" i="5"/>
  <c r="D990" i="5"/>
  <c r="E998" i="5"/>
  <c r="D998" i="5"/>
  <c r="F998" i="5" s="1"/>
  <c r="G998" i="5" s="1"/>
  <c r="H998" i="5" s="1"/>
  <c r="I998" i="5" s="1"/>
  <c r="E1006" i="5"/>
  <c r="D1006" i="5"/>
  <c r="F1006" i="5" s="1"/>
  <c r="G1006" i="5" s="1"/>
  <c r="H1006" i="5" s="1"/>
  <c r="I1006" i="5" s="1"/>
  <c r="E1014" i="5"/>
  <c r="D1014" i="5"/>
  <c r="E1022" i="5"/>
  <c r="D1022" i="5"/>
  <c r="E1030" i="5"/>
  <c r="D1030" i="5"/>
  <c r="F1030" i="5" s="1"/>
  <c r="G1030" i="5" s="1"/>
  <c r="H1030" i="5" s="1"/>
  <c r="I1030" i="5" s="1"/>
  <c r="E1038" i="5"/>
  <c r="D1038" i="5"/>
  <c r="F1038" i="5" s="1"/>
  <c r="G1038" i="5" s="1"/>
  <c r="H1038" i="5" s="1"/>
  <c r="I1038" i="5" s="1"/>
  <c r="E1046" i="5"/>
  <c r="D1046" i="5"/>
  <c r="E1054" i="5"/>
  <c r="D1054" i="5"/>
  <c r="E1062" i="5"/>
  <c r="D1062" i="5"/>
  <c r="F1062" i="5" s="1"/>
  <c r="G1062" i="5" s="1"/>
  <c r="H1062" i="5" s="1"/>
  <c r="I1062" i="5" s="1"/>
  <c r="D1070" i="5"/>
  <c r="E1070" i="5"/>
  <c r="E1078" i="5"/>
  <c r="D1078" i="5"/>
  <c r="E1086" i="5"/>
  <c r="D1086" i="5"/>
  <c r="E1094" i="5"/>
  <c r="D1094" i="5"/>
  <c r="F1094" i="5" s="1"/>
  <c r="G1094" i="5" s="1"/>
  <c r="H1094" i="5" s="1"/>
  <c r="I1094" i="5" s="1"/>
  <c r="E1102" i="5"/>
  <c r="D1102" i="5"/>
  <c r="F1102" i="5" s="1"/>
  <c r="G1102" i="5" s="1"/>
  <c r="H1102" i="5" s="1"/>
  <c r="I1102" i="5" s="1"/>
  <c r="E1110" i="5"/>
  <c r="D1110" i="5"/>
  <c r="E1118" i="5"/>
  <c r="D1118" i="5"/>
  <c r="E1126" i="5"/>
  <c r="D1126" i="5"/>
  <c r="F1126" i="5" s="1"/>
  <c r="G1126" i="5" s="1"/>
  <c r="H1126" i="5" s="1"/>
  <c r="I1126" i="5" s="1"/>
  <c r="E1134" i="5"/>
  <c r="D1134" i="5"/>
  <c r="F1134" i="5" s="1"/>
  <c r="G1134" i="5" s="1"/>
  <c r="H1134" i="5" s="1"/>
  <c r="I1134" i="5" s="1"/>
  <c r="E1142" i="5"/>
  <c r="D1142" i="5"/>
  <c r="E1150" i="5"/>
  <c r="D1150" i="5"/>
  <c r="E1158" i="5"/>
  <c r="D1158" i="5"/>
  <c r="F1158" i="5" s="1"/>
  <c r="G1158" i="5" s="1"/>
  <c r="H1158" i="5" s="1"/>
  <c r="I1158" i="5" s="1"/>
  <c r="E1166" i="5"/>
  <c r="D1166" i="5"/>
  <c r="F1166" i="5" s="1"/>
  <c r="G1166" i="5" s="1"/>
  <c r="H1166" i="5" s="1"/>
  <c r="I1166" i="5" s="1"/>
  <c r="E1174" i="5"/>
  <c r="D1174" i="5"/>
  <c r="E1182" i="5"/>
  <c r="D1182" i="5"/>
  <c r="D1190" i="5"/>
  <c r="E1190" i="5"/>
  <c r="E1198" i="5"/>
  <c r="D1198" i="5"/>
  <c r="F1198" i="5" s="1"/>
  <c r="G1198" i="5" s="1"/>
  <c r="H1198" i="5" s="1"/>
  <c r="I1198" i="5" s="1"/>
  <c r="D1206" i="5"/>
  <c r="E1206" i="5"/>
  <c r="E1214" i="5"/>
  <c r="D1214" i="5"/>
  <c r="E1222" i="5"/>
  <c r="D1222" i="5"/>
  <c r="F1222" i="5" s="1"/>
  <c r="G1222" i="5" s="1"/>
  <c r="H1222" i="5" s="1"/>
  <c r="I1222" i="5" s="1"/>
  <c r="E1230" i="5"/>
  <c r="D1230" i="5"/>
  <c r="F1230" i="5" s="1"/>
  <c r="G1230" i="5" s="1"/>
  <c r="H1230" i="5" s="1"/>
  <c r="I1230" i="5" s="1"/>
  <c r="E1238" i="5"/>
  <c r="D1238" i="5"/>
  <c r="E1246" i="5"/>
  <c r="D1246" i="5"/>
  <c r="D1254" i="5"/>
  <c r="E1254" i="5"/>
  <c r="E1262" i="5"/>
  <c r="D1262" i="5"/>
  <c r="F1262" i="5" s="1"/>
  <c r="G1262" i="5" s="1"/>
  <c r="H1262" i="5" s="1"/>
  <c r="I1262" i="5" s="1"/>
  <c r="D1270" i="5"/>
  <c r="E1270" i="5"/>
  <c r="E1278" i="5"/>
  <c r="D1278" i="5"/>
  <c r="D1286" i="5"/>
  <c r="E1286" i="5"/>
  <c r="E1294" i="5"/>
  <c r="D1294" i="5"/>
  <c r="F1294" i="5" s="1"/>
  <c r="G1294" i="5" s="1"/>
  <c r="H1294" i="5" s="1"/>
  <c r="I1294" i="5" s="1"/>
  <c r="E1302" i="5"/>
  <c r="D1302" i="5"/>
  <c r="E1310" i="5"/>
  <c r="D1310" i="5"/>
  <c r="E1318" i="5"/>
  <c r="D1318" i="5"/>
  <c r="F1318" i="5" s="1"/>
  <c r="G1318" i="5" s="1"/>
  <c r="H1318" i="5" s="1"/>
  <c r="I1318" i="5" s="1"/>
  <c r="E1326" i="5"/>
  <c r="D1326" i="5"/>
  <c r="F1326" i="5" s="1"/>
  <c r="G1326" i="5" s="1"/>
  <c r="H1326" i="5" s="1"/>
  <c r="I1326" i="5" s="1"/>
  <c r="E1334" i="5"/>
  <c r="D1334" i="5"/>
  <c r="E1342" i="5"/>
  <c r="D1342" i="5"/>
  <c r="E1350" i="5"/>
  <c r="D1350" i="5"/>
  <c r="F1350" i="5" s="1"/>
  <c r="G1350" i="5" s="1"/>
  <c r="H1350" i="5" s="1"/>
  <c r="I1350" i="5" s="1"/>
  <c r="E1358" i="5"/>
  <c r="D1358" i="5"/>
  <c r="F1358" i="5" s="1"/>
  <c r="G1358" i="5" s="1"/>
  <c r="H1358" i="5" s="1"/>
  <c r="I1358" i="5" s="1"/>
  <c r="E1366" i="5"/>
  <c r="D1366" i="5"/>
  <c r="E1374" i="5"/>
  <c r="D1374" i="5"/>
  <c r="E1382" i="5"/>
  <c r="D1382" i="5"/>
  <c r="F1382" i="5" s="1"/>
  <c r="G1382" i="5" s="1"/>
  <c r="H1382" i="5" s="1"/>
  <c r="I1382" i="5" s="1"/>
  <c r="E1390" i="5"/>
  <c r="D1390" i="5"/>
  <c r="F1390" i="5" s="1"/>
  <c r="G1390" i="5" s="1"/>
  <c r="H1390" i="5" s="1"/>
  <c r="I1390" i="5" s="1"/>
  <c r="E1398" i="5"/>
  <c r="D1398" i="5"/>
  <c r="E1406" i="5"/>
  <c r="D1406" i="5"/>
  <c r="D1414" i="5"/>
  <c r="E1414" i="5"/>
  <c r="E1422" i="5"/>
  <c r="D1422" i="5"/>
  <c r="F1422" i="5" s="1"/>
  <c r="G1422" i="5" s="1"/>
  <c r="H1422" i="5" s="1"/>
  <c r="I1422" i="5" s="1"/>
  <c r="E1430" i="5"/>
  <c r="D1430" i="5"/>
  <c r="E1438" i="5"/>
  <c r="D1438" i="5"/>
  <c r="E1446" i="5"/>
  <c r="D1446" i="5"/>
  <c r="F1446" i="5" s="1"/>
  <c r="G1446" i="5" s="1"/>
  <c r="H1446" i="5" s="1"/>
  <c r="I1446" i="5" s="1"/>
  <c r="E1454" i="5"/>
  <c r="D1454" i="5"/>
  <c r="F1454" i="5" s="1"/>
  <c r="G1454" i="5" s="1"/>
  <c r="H1454" i="5" s="1"/>
  <c r="I1454" i="5" s="1"/>
  <c r="E1462" i="5"/>
  <c r="D1462" i="5"/>
  <c r="D1470" i="5"/>
  <c r="E1470" i="5"/>
  <c r="D1478" i="5"/>
  <c r="E1478" i="5"/>
  <c r="E1486" i="5"/>
  <c r="D1486" i="5"/>
  <c r="F1486" i="5" s="1"/>
  <c r="G1486" i="5" s="1"/>
  <c r="H1486" i="5" s="1"/>
  <c r="I1486" i="5" s="1"/>
  <c r="E1494" i="5"/>
  <c r="D1494" i="5"/>
  <c r="E1502" i="5"/>
  <c r="D1502" i="5"/>
  <c r="E1510" i="5"/>
  <c r="D1510" i="5"/>
  <c r="F1510" i="5" s="1"/>
  <c r="G1510" i="5" s="1"/>
  <c r="H1510" i="5" s="1"/>
  <c r="I1510" i="5" s="1"/>
  <c r="E1518" i="5"/>
  <c r="D1518" i="5"/>
  <c r="F1518" i="5" s="1"/>
  <c r="G1518" i="5" s="1"/>
  <c r="H1518" i="5" s="1"/>
  <c r="I1518" i="5" s="1"/>
  <c r="E1526" i="5"/>
  <c r="D1526" i="5"/>
  <c r="D1534" i="5"/>
  <c r="E1534" i="5"/>
  <c r="E1542" i="5"/>
  <c r="D1542" i="5"/>
  <c r="F1542" i="5" s="1"/>
  <c r="G1542" i="5" s="1"/>
  <c r="H1542" i="5" s="1"/>
  <c r="I1542" i="5" s="1"/>
  <c r="E1550" i="5"/>
  <c r="D1550" i="5"/>
  <c r="F1550" i="5" s="1"/>
  <c r="G1550" i="5" s="1"/>
  <c r="H1550" i="5" s="1"/>
  <c r="I1550" i="5" s="1"/>
  <c r="E1558" i="5"/>
  <c r="D1558" i="5"/>
  <c r="E1566" i="5"/>
  <c r="D1566" i="5"/>
  <c r="E1574" i="5"/>
  <c r="D1574" i="5"/>
  <c r="F1574" i="5" s="1"/>
  <c r="G1574" i="5" s="1"/>
  <c r="H1574" i="5" s="1"/>
  <c r="I1574" i="5" s="1"/>
  <c r="D1582" i="5"/>
  <c r="E1582" i="5"/>
  <c r="E1590" i="5"/>
  <c r="D1590" i="5"/>
  <c r="E1598" i="5"/>
  <c r="D1598" i="5"/>
  <c r="E1606" i="5"/>
  <c r="D1606" i="5"/>
  <c r="F1606" i="5" s="1"/>
  <c r="G1606" i="5" s="1"/>
  <c r="H1606" i="5" s="1"/>
  <c r="I1606" i="5" s="1"/>
  <c r="D1614" i="5"/>
  <c r="E1614" i="5"/>
  <c r="E1622" i="5"/>
  <c r="D1622" i="5"/>
  <c r="E1630" i="5"/>
  <c r="D1630" i="5"/>
  <c r="D1638" i="5"/>
  <c r="E1638" i="5"/>
  <c r="E1646" i="5"/>
  <c r="D1646" i="5"/>
  <c r="F1646" i="5" s="1"/>
  <c r="G1646" i="5" s="1"/>
  <c r="H1646" i="5" s="1"/>
  <c r="I1646" i="5" s="1"/>
  <c r="E1654" i="5"/>
  <c r="D1654" i="5"/>
  <c r="E1662" i="5"/>
  <c r="D1662" i="5"/>
  <c r="E1670" i="5"/>
  <c r="D1670" i="5"/>
  <c r="F1670" i="5" s="1"/>
  <c r="G1670" i="5" s="1"/>
  <c r="H1670" i="5" s="1"/>
  <c r="I1670" i="5" s="1"/>
  <c r="E1678" i="5"/>
  <c r="D1678" i="5"/>
  <c r="F1678" i="5" s="1"/>
  <c r="G1678" i="5" s="1"/>
  <c r="H1678" i="5" s="1"/>
  <c r="I1678" i="5" s="1"/>
  <c r="E1686" i="5"/>
  <c r="D1686" i="5"/>
  <c r="E1694" i="5"/>
  <c r="D1694" i="5"/>
  <c r="E1702" i="5"/>
  <c r="D1702" i="5"/>
  <c r="F1702" i="5" s="1"/>
  <c r="G1702" i="5" s="1"/>
  <c r="H1702" i="5" s="1"/>
  <c r="I1702" i="5" s="1"/>
  <c r="E1710" i="5"/>
  <c r="D1710" i="5"/>
  <c r="F1710" i="5" s="1"/>
  <c r="G1710" i="5" s="1"/>
  <c r="H1710" i="5" s="1"/>
  <c r="I1710" i="5" s="1"/>
  <c r="D1718" i="5"/>
  <c r="E1718" i="5"/>
  <c r="E1726" i="5"/>
  <c r="D1726" i="5"/>
  <c r="D1734" i="5"/>
  <c r="E1734" i="5"/>
  <c r="E1742" i="5"/>
  <c r="D1742" i="5"/>
  <c r="F1742" i="5" s="1"/>
  <c r="G1742" i="5" s="1"/>
  <c r="H1742" i="5" s="1"/>
  <c r="I1742" i="5" s="1"/>
  <c r="E1750" i="5"/>
  <c r="D1750" i="5"/>
  <c r="D1758" i="5"/>
  <c r="E1758" i="5"/>
  <c r="E1766" i="5"/>
  <c r="D1766" i="5"/>
  <c r="F1766" i="5" s="1"/>
  <c r="G1766" i="5" s="1"/>
  <c r="H1766" i="5" s="1"/>
  <c r="I1766" i="5" s="1"/>
  <c r="E1774" i="5"/>
  <c r="D1774" i="5"/>
  <c r="F1774" i="5" s="1"/>
  <c r="G1774" i="5" s="1"/>
  <c r="H1774" i="5" s="1"/>
  <c r="I1774" i="5" s="1"/>
  <c r="E1782" i="5"/>
  <c r="D1782" i="5"/>
  <c r="E1790" i="5"/>
  <c r="D1790" i="5"/>
  <c r="E1798" i="5"/>
  <c r="D1798" i="5"/>
  <c r="F1798" i="5" s="1"/>
  <c r="G1798" i="5" s="1"/>
  <c r="H1798" i="5" s="1"/>
  <c r="I1798" i="5" s="1"/>
  <c r="E1806" i="5"/>
  <c r="D1806" i="5"/>
  <c r="F1806" i="5" s="1"/>
  <c r="G1806" i="5" s="1"/>
  <c r="H1806" i="5" s="1"/>
  <c r="I1806" i="5" s="1"/>
  <c r="E1814" i="5"/>
  <c r="D1814" i="5"/>
  <c r="E1822" i="5"/>
  <c r="D1822" i="5"/>
  <c r="E1830" i="5"/>
  <c r="D1830" i="5"/>
  <c r="F1830" i="5" s="1"/>
  <c r="G1830" i="5" s="1"/>
  <c r="H1830" i="5" s="1"/>
  <c r="I1830" i="5" s="1"/>
  <c r="E1838" i="5"/>
  <c r="D1838" i="5"/>
  <c r="F1838" i="5" s="1"/>
  <c r="G1838" i="5" s="1"/>
  <c r="H1838" i="5" s="1"/>
  <c r="I1838" i="5" s="1"/>
  <c r="E1846" i="5"/>
  <c r="D1846" i="5"/>
  <c r="E1854" i="5"/>
  <c r="D1854" i="5"/>
  <c r="E1862" i="5"/>
  <c r="D1862" i="5"/>
  <c r="F1862" i="5" s="1"/>
  <c r="G1862" i="5" s="1"/>
  <c r="H1862" i="5" s="1"/>
  <c r="I1862" i="5" s="1"/>
  <c r="E1870" i="5"/>
  <c r="D1870" i="5"/>
  <c r="F1870" i="5" s="1"/>
  <c r="G1870" i="5" s="1"/>
  <c r="H1870" i="5" s="1"/>
  <c r="I1870" i="5" s="1"/>
  <c r="E1878" i="5"/>
  <c r="D1878" i="5"/>
  <c r="E1886" i="5"/>
  <c r="D1886" i="5"/>
  <c r="E1894" i="5"/>
  <c r="D1894" i="5"/>
  <c r="F1894" i="5" s="1"/>
  <c r="G1894" i="5" s="1"/>
  <c r="H1894" i="5" s="1"/>
  <c r="I1894" i="5" s="1"/>
  <c r="D1902" i="5"/>
  <c r="E1902" i="5"/>
  <c r="E1910" i="5"/>
  <c r="D1910" i="5"/>
  <c r="E1918" i="5"/>
  <c r="D1918" i="5"/>
  <c r="E1926" i="5"/>
  <c r="D1926" i="5"/>
  <c r="F1926" i="5" s="1"/>
  <c r="G1926" i="5" s="1"/>
  <c r="H1926" i="5" s="1"/>
  <c r="I1926" i="5" s="1"/>
  <c r="D1934" i="5"/>
  <c r="E1934" i="5"/>
  <c r="E1942" i="5"/>
  <c r="D1942" i="5"/>
  <c r="E1950" i="5"/>
  <c r="D1950" i="5"/>
  <c r="E1958" i="5"/>
  <c r="D1958" i="5"/>
  <c r="F1958" i="5" s="1"/>
  <c r="G1958" i="5" s="1"/>
  <c r="H1958" i="5" s="1"/>
  <c r="I1958" i="5" s="1"/>
  <c r="E1966" i="5"/>
  <c r="D1966" i="5"/>
  <c r="F1966" i="5" s="1"/>
  <c r="G1966" i="5" s="1"/>
  <c r="H1966" i="5" s="1"/>
  <c r="I1966" i="5" s="1"/>
  <c r="D1974" i="5"/>
  <c r="E1974" i="5"/>
  <c r="E1982" i="5"/>
  <c r="D1982" i="5"/>
  <c r="E1990" i="5"/>
  <c r="D1990" i="5"/>
  <c r="F1990" i="5" s="1"/>
  <c r="G1990" i="5" s="1"/>
  <c r="H1990" i="5" s="1"/>
  <c r="I1990" i="5" s="1"/>
  <c r="E1998" i="5"/>
  <c r="D1998" i="5"/>
  <c r="F1998" i="5" s="1"/>
  <c r="G1998" i="5" s="1"/>
  <c r="H1998" i="5" s="1"/>
  <c r="I1998" i="5" s="1"/>
  <c r="E2006" i="5"/>
  <c r="D2006" i="5"/>
  <c r="D2014" i="5"/>
  <c r="E2014" i="5"/>
  <c r="E946" i="5"/>
  <c r="D946" i="5"/>
  <c r="F946" i="5" s="1"/>
  <c r="G946" i="5" s="1"/>
  <c r="H946" i="5" s="1"/>
  <c r="I946" i="5" s="1"/>
  <c r="D986" i="5"/>
  <c r="E986" i="5"/>
  <c r="E1050" i="5"/>
  <c r="D1050" i="5"/>
  <c r="E1242" i="5"/>
  <c r="D1242" i="5"/>
  <c r="E1258" i="5"/>
  <c r="D1258" i="5"/>
  <c r="F1258" i="5" s="1"/>
  <c r="G1258" i="5" s="1"/>
  <c r="H1258" i="5" s="1"/>
  <c r="I1258" i="5" s="1"/>
  <c r="E1314" i="5"/>
  <c r="D1314" i="5"/>
  <c r="F1314" i="5" s="1"/>
  <c r="G1314" i="5" s="1"/>
  <c r="H1314" i="5" s="1"/>
  <c r="I1314" i="5" s="1"/>
  <c r="E1354" i="5"/>
  <c r="D1354" i="5"/>
  <c r="E1386" i="5"/>
  <c r="D1386" i="5"/>
  <c r="E1402" i="5"/>
  <c r="D1402" i="5"/>
  <c r="F1402" i="5" s="1"/>
  <c r="G1402" i="5" s="1"/>
  <c r="H1402" i="5" s="1"/>
  <c r="I1402" i="5" s="1"/>
  <c r="E1434" i="5"/>
  <c r="D1434" i="5"/>
  <c r="F1434" i="5" s="1"/>
  <c r="G1434" i="5" s="1"/>
  <c r="H1434" i="5" s="1"/>
  <c r="I1434" i="5" s="1"/>
  <c r="E1450" i="5"/>
  <c r="D1450" i="5"/>
  <c r="E1498" i="5"/>
  <c r="D1498" i="5"/>
  <c r="E1514" i="5"/>
  <c r="D1514" i="5"/>
  <c r="F1514" i="5" s="1"/>
  <c r="G1514" i="5" s="1"/>
  <c r="H1514" i="5" s="1"/>
  <c r="I1514" i="5" s="1"/>
  <c r="E1530" i="5"/>
  <c r="D1530" i="5"/>
  <c r="F1530" i="5" s="1"/>
  <c r="G1530" i="5" s="1"/>
  <c r="H1530" i="5" s="1"/>
  <c r="I1530" i="5" s="1"/>
  <c r="E1546" i="5"/>
  <c r="D1546" i="5"/>
  <c r="E1586" i="5"/>
  <c r="D1586" i="5"/>
  <c r="E1698" i="5"/>
  <c r="D1698" i="5"/>
  <c r="F1698" i="5" s="1"/>
  <c r="G1698" i="5" s="1"/>
  <c r="H1698" i="5" s="1"/>
  <c r="I1698" i="5" s="1"/>
  <c r="E1722" i="5"/>
  <c r="D1722" i="5"/>
  <c r="F1722" i="5" s="1"/>
  <c r="G1722" i="5" s="1"/>
  <c r="H1722" i="5" s="1"/>
  <c r="I1722" i="5" s="1"/>
  <c r="D1738" i="5"/>
  <c r="E1738" i="5"/>
  <c r="E1794" i="5"/>
  <c r="D1794" i="5"/>
  <c r="E1818" i="5"/>
  <c r="D1818" i="5"/>
  <c r="F1818" i="5" s="1"/>
  <c r="G1818" i="5" s="1"/>
  <c r="H1818" i="5" s="1"/>
  <c r="I1818" i="5" s="1"/>
  <c r="E1898" i="5"/>
  <c r="D1898" i="5"/>
  <c r="F1898" i="5" s="1"/>
  <c r="G1898" i="5" s="1"/>
  <c r="H1898" i="5" s="1"/>
  <c r="I1898" i="5" s="1"/>
  <c r="E1930" i="5"/>
  <c r="D1930" i="5"/>
  <c r="E1994" i="5"/>
  <c r="D1994" i="5"/>
  <c r="D121" i="5"/>
  <c r="E121" i="5"/>
  <c r="E129" i="5"/>
  <c r="D129" i="5"/>
  <c r="F129" i="5" s="1"/>
  <c r="G129" i="5" s="1"/>
  <c r="H129" i="5" s="1"/>
  <c r="I129" i="5" s="1"/>
  <c r="D137" i="5"/>
  <c r="E137" i="5"/>
  <c r="E145" i="5"/>
  <c r="D145" i="5"/>
  <c r="D153" i="5"/>
  <c r="E153" i="5"/>
  <c r="E161" i="5"/>
  <c r="D161" i="5"/>
  <c r="F161" i="5" s="1"/>
  <c r="G161" i="5" s="1"/>
  <c r="H161" i="5" s="1"/>
  <c r="I161" i="5" s="1"/>
  <c r="D169" i="5"/>
  <c r="E169" i="5"/>
  <c r="E177" i="5"/>
  <c r="D177" i="5"/>
  <c r="D185" i="5"/>
  <c r="E185" i="5"/>
  <c r="E193" i="5"/>
  <c r="D193" i="5"/>
  <c r="F193" i="5" s="1"/>
  <c r="G193" i="5" s="1"/>
  <c r="H193" i="5" s="1"/>
  <c r="I193" i="5" s="1"/>
  <c r="D201" i="5"/>
  <c r="E201" i="5"/>
  <c r="E209" i="5"/>
  <c r="D209" i="5"/>
  <c r="D217" i="5"/>
  <c r="E217" i="5"/>
  <c r="E225" i="5"/>
  <c r="D225" i="5"/>
  <c r="F225" i="5" s="1"/>
  <c r="G225" i="5" s="1"/>
  <c r="H225" i="5" s="1"/>
  <c r="I225" i="5" s="1"/>
  <c r="E233" i="5"/>
  <c r="D233" i="5"/>
  <c r="E241" i="5"/>
  <c r="D241" i="5"/>
  <c r="E249" i="5"/>
  <c r="D249" i="5"/>
  <c r="F249" i="5" s="1"/>
  <c r="G249" i="5" s="1"/>
  <c r="H249" i="5" s="1"/>
  <c r="I249" i="5" s="1"/>
  <c r="E257" i="5"/>
  <c r="D257" i="5"/>
  <c r="F257" i="5" s="1"/>
  <c r="G257" i="5" s="1"/>
  <c r="H257" i="5" s="1"/>
  <c r="I257" i="5" s="1"/>
  <c r="E265" i="5"/>
  <c r="D265" i="5"/>
  <c r="E273" i="5"/>
  <c r="D273" i="5"/>
  <c r="E281" i="5"/>
  <c r="D281" i="5"/>
  <c r="F281" i="5" s="1"/>
  <c r="G281" i="5" s="1"/>
  <c r="H281" i="5" s="1"/>
  <c r="I281" i="5" s="1"/>
  <c r="E289" i="5"/>
  <c r="D289" i="5"/>
  <c r="F289" i="5" s="1"/>
  <c r="G289" i="5" s="1"/>
  <c r="H289" i="5" s="1"/>
  <c r="I289" i="5" s="1"/>
  <c r="E297" i="5"/>
  <c r="D297" i="5"/>
  <c r="E305" i="5"/>
  <c r="D305" i="5"/>
  <c r="E313" i="5"/>
  <c r="D313" i="5"/>
  <c r="F313" i="5" s="1"/>
  <c r="G313" i="5" s="1"/>
  <c r="H313" i="5" s="1"/>
  <c r="I313" i="5" s="1"/>
  <c r="E321" i="5"/>
  <c r="D321" i="5"/>
  <c r="F321" i="5" s="1"/>
  <c r="G321" i="5" s="1"/>
  <c r="H321" i="5" s="1"/>
  <c r="I321" i="5" s="1"/>
  <c r="E329" i="5"/>
  <c r="D329" i="5"/>
  <c r="E337" i="5"/>
  <c r="D337" i="5"/>
  <c r="E345" i="5"/>
  <c r="D345" i="5"/>
  <c r="F345" i="5" s="1"/>
  <c r="G345" i="5" s="1"/>
  <c r="H345" i="5" s="1"/>
  <c r="I345" i="5" s="1"/>
  <c r="E353" i="5"/>
  <c r="D353" i="5"/>
  <c r="F353" i="5" s="1"/>
  <c r="G353" i="5" s="1"/>
  <c r="H353" i="5" s="1"/>
  <c r="I353" i="5" s="1"/>
  <c r="E361" i="5"/>
  <c r="D361" i="5"/>
  <c r="E369" i="5"/>
  <c r="D369" i="5"/>
  <c r="E377" i="5"/>
  <c r="D377" i="5"/>
  <c r="F377" i="5" s="1"/>
  <c r="G377" i="5" s="1"/>
  <c r="H377" i="5" s="1"/>
  <c r="I377" i="5" s="1"/>
  <c r="E385" i="5"/>
  <c r="D385" i="5"/>
  <c r="F385" i="5" s="1"/>
  <c r="G385" i="5" s="1"/>
  <c r="H385" i="5" s="1"/>
  <c r="I385" i="5" s="1"/>
  <c r="E393" i="5"/>
  <c r="D393" i="5"/>
  <c r="E401" i="5"/>
  <c r="D401" i="5"/>
  <c r="E409" i="5"/>
  <c r="D409" i="5"/>
  <c r="F409" i="5" s="1"/>
  <c r="G409" i="5" s="1"/>
  <c r="H409" i="5" s="1"/>
  <c r="I409" i="5" s="1"/>
  <c r="D417" i="5"/>
  <c r="E417" i="5"/>
  <c r="D425" i="5"/>
  <c r="E425" i="5"/>
  <c r="D433" i="5"/>
  <c r="E433" i="5"/>
  <c r="D441" i="5"/>
  <c r="E441" i="5"/>
  <c r="E449" i="5"/>
  <c r="D449" i="5"/>
  <c r="F449" i="5" s="1"/>
  <c r="G449" i="5" s="1"/>
  <c r="H449" i="5" s="1"/>
  <c r="I449" i="5" s="1"/>
  <c r="E457" i="5"/>
  <c r="D457" i="5"/>
  <c r="E465" i="5"/>
  <c r="D465" i="5"/>
  <c r="E473" i="5"/>
  <c r="D473" i="5"/>
  <c r="F473" i="5" s="1"/>
  <c r="G473" i="5" s="1"/>
  <c r="H473" i="5" s="1"/>
  <c r="I473" i="5" s="1"/>
  <c r="E481" i="5"/>
  <c r="D481" i="5"/>
  <c r="F481" i="5" s="1"/>
  <c r="G481" i="5" s="1"/>
  <c r="H481" i="5" s="1"/>
  <c r="I481" i="5" s="1"/>
  <c r="E489" i="5"/>
  <c r="D489" i="5"/>
  <c r="E497" i="5"/>
  <c r="D497" i="5"/>
  <c r="D505" i="5"/>
  <c r="E505" i="5"/>
  <c r="E513" i="5"/>
  <c r="D513" i="5"/>
  <c r="F513" i="5" s="1"/>
  <c r="G513" i="5" s="1"/>
  <c r="H513" i="5" s="1"/>
  <c r="I513" i="5" s="1"/>
  <c r="E521" i="5"/>
  <c r="D521" i="5"/>
  <c r="E529" i="5"/>
  <c r="D529" i="5"/>
  <c r="D537" i="5"/>
  <c r="E537" i="5"/>
  <c r="E545" i="5"/>
  <c r="D545" i="5"/>
  <c r="F545" i="5" s="1"/>
  <c r="G545" i="5" s="1"/>
  <c r="H545" i="5" s="1"/>
  <c r="I545" i="5" s="1"/>
  <c r="E553" i="5"/>
  <c r="D553" i="5"/>
  <c r="E561" i="5"/>
  <c r="D561" i="5"/>
  <c r="D569" i="5"/>
  <c r="E569" i="5"/>
  <c r="E577" i="5"/>
  <c r="D577" i="5"/>
  <c r="F577" i="5" s="1"/>
  <c r="G577" i="5" s="1"/>
  <c r="H577" i="5" s="1"/>
  <c r="I577" i="5" s="1"/>
  <c r="E585" i="5"/>
  <c r="D585" i="5"/>
  <c r="E593" i="5"/>
  <c r="D593" i="5"/>
  <c r="D601" i="5"/>
  <c r="E601" i="5"/>
  <c r="E609" i="5"/>
  <c r="D609" i="5"/>
  <c r="F609" i="5" s="1"/>
  <c r="G609" i="5" s="1"/>
  <c r="H609" i="5" s="1"/>
  <c r="I609" i="5" s="1"/>
  <c r="E617" i="5"/>
  <c r="D617" i="5"/>
  <c r="E625" i="5"/>
  <c r="D625" i="5"/>
  <c r="E633" i="5"/>
  <c r="D633" i="5"/>
  <c r="F633" i="5" s="1"/>
  <c r="G633" i="5" s="1"/>
  <c r="H633" i="5" s="1"/>
  <c r="I633" i="5" s="1"/>
  <c r="E641" i="5"/>
  <c r="D641" i="5"/>
  <c r="F641" i="5" s="1"/>
  <c r="G641" i="5" s="1"/>
  <c r="H641" i="5" s="1"/>
  <c r="I641" i="5" s="1"/>
  <c r="E649" i="5"/>
  <c r="D649" i="5"/>
  <c r="E657" i="5"/>
  <c r="D657" i="5"/>
  <c r="D665" i="5"/>
  <c r="E665" i="5"/>
  <c r="E673" i="5"/>
  <c r="D673" i="5"/>
  <c r="F673" i="5" s="1"/>
  <c r="G673" i="5" s="1"/>
  <c r="H673" i="5" s="1"/>
  <c r="I673" i="5" s="1"/>
  <c r="E681" i="5"/>
  <c r="D681" i="5"/>
  <c r="E689" i="5"/>
  <c r="D689" i="5"/>
  <c r="E697" i="5"/>
  <c r="D697" i="5"/>
  <c r="F697" i="5" s="1"/>
  <c r="G697" i="5" s="1"/>
  <c r="H697" i="5" s="1"/>
  <c r="I697" i="5" s="1"/>
  <c r="E705" i="5"/>
  <c r="D705" i="5"/>
  <c r="F705" i="5" s="1"/>
  <c r="G705" i="5" s="1"/>
  <c r="H705" i="5" s="1"/>
  <c r="I705" i="5" s="1"/>
  <c r="E713" i="5"/>
  <c r="D713" i="5"/>
  <c r="E721" i="5"/>
  <c r="D721" i="5"/>
  <c r="E729" i="5"/>
  <c r="D729" i="5"/>
  <c r="F729" i="5" s="1"/>
  <c r="G729" i="5" s="1"/>
  <c r="H729" i="5" s="1"/>
  <c r="I729" i="5" s="1"/>
  <c r="E737" i="5"/>
  <c r="D737" i="5"/>
  <c r="F737" i="5" s="1"/>
  <c r="G737" i="5" s="1"/>
  <c r="H737" i="5" s="1"/>
  <c r="I737" i="5" s="1"/>
  <c r="E745" i="5"/>
  <c r="D745" i="5"/>
  <c r="E753" i="5"/>
  <c r="D753" i="5"/>
  <c r="E761" i="5"/>
  <c r="D761" i="5"/>
  <c r="F761" i="5" s="1"/>
  <c r="G761" i="5" s="1"/>
  <c r="H761" i="5" s="1"/>
  <c r="I761" i="5" s="1"/>
  <c r="E769" i="5"/>
  <c r="D769" i="5"/>
  <c r="F769" i="5" s="1"/>
  <c r="G769" i="5" s="1"/>
  <c r="H769" i="5" s="1"/>
  <c r="I769" i="5" s="1"/>
  <c r="E777" i="5"/>
  <c r="D777" i="5"/>
  <c r="E785" i="5"/>
  <c r="D785" i="5"/>
  <c r="E793" i="5"/>
  <c r="D793" i="5"/>
  <c r="F793" i="5" s="1"/>
  <c r="G793" i="5" s="1"/>
  <c r="H793" i="5" s="1"/>
  <c r="I793" i="5" s="1"/>
  <c r="E801" i="5"/>
  <c r="D801" i="5"/>
  <c r="F801" i="5" s="1"/>
  <c r="G801" i="5" s="1"/>
  <c r="H801" i="5" s="1"/>
  <c r="I801" i="5" s="1"/>
  <c r="E809" i="5"/>
  <c r="D809" i="5"/>
  <c r="E817" i="5"/>
  <c r="D817" i="5"/>
  <c r="E825" i="5"/>
  <c r="D825" i="5"/>
  <c r="F825" i="5" s="1"/>
  <c r="G825" i="5" s="1"/>
  <c r="H825" i="5" s="1"/>
  <c r="I825" i="5" s="1"/>
  <c r="E833" i="5"/>
  <c r="D833" i="5"/>
  <c r="F833" i="5" s="1"/>
  <c r="G833" i="5" s="1"/>
  <c r="H833" i="5" s="1"/>
  <c r="I833" i="5" s="1"/>
  <c r="D841" i="5"/>
  <c r="E841" i="5"/>
  <c r="D849" i="5"/>
  <c r="E849" i="5"/>
  <c r="E857" i="5"/>
  <c r="D857" i="5"/>
  <c r="F857" i="5" s="1"/>
  <c r="G857" i="5" s="1"/>
  <c r="H857" i="5" s="1"/>
  <c r="I857" i="5" s="1"/>
  <c r="E865" i="5"/>
  <c r="D865" i="5"/>
  <c r="F865" i="5" s="1"/>
  <c r="G865" i="5" s="1"/>
  <c r="H865" i="5" s="1"/>
  <c r="I865" i="5" s="1"/>
  <c r="E873" i="5"/>
  <c r="D873" i="5"/>
  <c r="E881" i="5"/>
  <c r="D881" i="5"/>
  <c r="E889" i="5"/>
  <c r="D889" i="5"/>
  <c r="F889" i="5" s="1"/>
  <c r="G889" i="5" s="1"/>
  <c r="H889" i="5" s="1"/>
  <c r="I889" i="5" s="1"/>
  <c r="E897" i="5"/>
  <c r="D897" i="5"/>
  <c r="F897" i="5" s="1"/>
  <c r="G897" i="5" s="1"/>
  <c r="H897" i="5" s="1"/>
  <c r="I897" i="5" s="1"/>
  <c r="E905" i="5"/>
  <c r="D905" i="5"/>
  <c r="E913" i="5"/>
  <c r="D913" i="5"/>
  <c r="E921" i="5"/>
  <c r="D921" i="5"/>
  <c r="F921" i="5" s="1"/>
  <c r="G921" i="5" s="1"/>
  <c r="H921" i="5" s="1"/>
  <c r="I921" i="5" s="1"/>
  <c r="E929" i="5"/>
  <c r="D929" i="5"/>
  <c r="F929" i="5" s="1"/>
  <c r="G929" i="5" s="1"/>
  <c r="H929" i="5" s="1"/>
  <c r="I929" i="5" s="1"/>
  <c r="E937" i="5"/>
  <c r="D937" i="5"/>
  <c r="E945" i="5"/>
  <c r="D945" i="5"/>
  <c r="D953" i="5"/>
  <c r="E953" i="5"/>
  <c r="E961" i="5"/>
  <c r="D961" i="5"/>
  <c r="F961" i="5" s="1"/>
  <c r="G961" i="5" s="1"/>
  <c r="H961" i="5" s="1"/>
  <c r="I961" i="5" s="1"/>
  <c r="E969" i="5"/>
  <c r="D969" i="5"/>
  <c r="E977" i="5"/>
  <c r="D977" i="5"/>
  <c r="E985" i="5"/>
  <c r="D985" i="5"/>
  <c r="F985" i="5" s="1"/>
  <c r="G985" i="5" s="1"/>
  <c r="H985" i="5" s="1"/>
  <c r="I985" i="5" s="1"/>
  <c r="E993" i="5"/>
  <c r="D993" i="5"/>
  <c r="F993" i="5" s="1"/>
  <c r="G993" i="5" s="1"/>
  <c r="H993" i="5" s="1"/>
  <c r="I993" i="5" s="1"/>
  <c r="D1001" i="5"/>
  <c r="E1001" i="5"/>
  <c r="E1009" i="5"/>
  <c r="D1009" i="5"/>
  <c r="E1017" i="5"/>
  <c r="D1017" i="5"/>
  <c r="F1017" i="5" s="1"/>
  <c r="G1017" i="5" s="1"/>
  <c r="H1017" i="5" s="1"/>
  <c r="I1017" i="5" s="1"/>
  <c r="E1025" i="5"/>
  <c r="D1025" i="5"/>
  <c r="F1025" i="5" s="1"/>
  <c r="G1025" i="5" s="1"/>
  <c r="H1025" i="5" s="1"/>
  <c r="I1025" i="5" s="1"/>
  <c r="E1033" i="5"/>
  <c r="D1033" i="5"/>
  <c r="D1041" i="5"/>
  <c r="E1041" i="5"/>
  <c r="D1049" i="5"/>
  <c r="E1049" i="5"/>
  <c r="E1057" i="5"/>
  <c r="D1057" i="5"/>
  <c r="F1057" i="5" s="1"/>
  <c r="G1057" i="5" s="1"/>
  <c r="H1057" i="5" s="1"/>
  <c r="I1057" i="5" s="1"/>
  <c r="E1065" i="5"/>
  <c r="D1065" i="5"/>
  <c r="E1073" i="5"/>
  <c r="D1073" i="5"/>
  <c r="E1081" i="5"/>
  <c r="D1081" i="5"/>
  <c r="F1081" i="5" s="1"/>
  <c r="G1081" i="5" s="1"/>
  <c r="H1081" i="5" s="1"/>
  <c r="I1081" i="5" s="1"/>
  <c r="E1089" i="5"/>
  <c r="D1089" i="5"/>
  <c r="F1089" i="5" s="1"/>
  <c r="G1089" i="5" s="1"/>
  <c r="H1089" i="5" s="1"/>
  <c r="I1089" i="5" s="1"/>
  <c r="E1097" i="5"/>
  <c r="D1097" i="5"/>
  <c r="E1105" i="5"/>
  <c r="D1105" i="5"/>
  <c r="E1113" i="5"/>
  <c r="D1113" i="5"/>
  <c r="F1113" i="5" s="1"/>
  <c r="G1113" i="5" s="1"/>
  <c r="H1113" i="5" s="1"/>
  <c r="I1113" i="5" s="1"/>
  <c r="E1121" i="5"/>
  <c r="D1121" i="5"/>
  <c r="F1121" i="5" s="1"/>
  <c r="G1121" i="5" s="1"/>
  <c r="H1121" i="5" s="1"/>
  <c r="I1121" i="5" s="1"/>
  <c r="E1129" i="5"/>
  <c r="D1129" i="5"/>
  <c r="E1137" i="5"/>
  <c r="D1137" i="5"/>
  <c r="E1145" i="5"/>
  <c r="D1145" i="5"/>
  <c r="F1145" i="5" s="1"/>
  <c r="G1145" i="5" s="1"/>
  <c r="H1145" i="5" s="1"/>
  <c r="I1145" i="5" s="1"/>
  <c r="E1153" i="5"/>
  <c r="D1153" i="5"/>
  <c r="F1153" i="5" s="1"/>
  <c r="G1153" i="5" s="1"/>
  <c r="H1153" i="5" s="1"/>
  <c r="I1153" i="5" s="1"/>
  <c r="E1161" i="5"/>
  <c r="D1161" i="5"/>
  <c r="E1169" i="5"/>
  <c r="D1169" i="5"/>
  <c r="E1177" i="5"/>
  <c r="D1177" i="5"/>
  <c r="F1177" i="5" s="1"/>
  <c r="G1177" i="5" s="1"/>
  <c r="H1177" i="5" s="1"/>
  <c r="I1177" i="5" s="1"/>
  <c r="E1185" i="5"/>
  <c r="D1185" i="5"/>
  <c r="F1185" i="5" s="1"/>
  <c r="G1185" i="5" s="1"/>
  <c r="H1185" i="5" s="1"/>
  <c r="I1185" i="5" s="1"/>
  <c r="D1193" i="5"/>
  <c r="E1193" i="5"/>
  <c r="E1201" i="5"/>
  <c r="D1201" i="5"/>
  <c r="D1209" i="5"/>
  <c r="E1209" i="5"/>
  <c r="E1217" i="5"/>
  <c r="D1217" i="5"/>
  <c r="F1217" i="5" s="1"/>
  <c r="G1217" i="5" s="1"/>
  <c r="H1217" i="5" s="1"/>
  <c r="I1217" i="5" s="1"/>
  <c r="E1225" i="5"/>
  <c r="D1225" i="5"/>
  <c r="E1233" i="5"/>
  <c r="D1233" i="5"/>
  <c r="E1241" i="5"/>
  <c r="D1241" i="5"/>
  <c r="F1241" i="5" s="1"/>
  <c r="G1241" i="5" s="1"/>
  <c r="H1241" i="5" s="1"/>
  <c r="I1241" i="5" s="1"/>
  <c r="E1249" i="5"/>
  <c r="D1249" i="5"/>
  <c r="F1249" i="5" s="1"/>
  <c r="G1249" i="5" s="1"/>
  <c r="H1249" i="5" s="1"/>
  <c r="I1249" i="5" s="1"/>
  <c r="D1257" i="5"/>
  <c r="E1257" i="5"/>
  <c r="E1265" i="5"/>
  <c r="D1265" i="5"/>
  <c r="D1273" i="5"/>
  <c r="E1273" i="5"/>
  <c r="E1281" i="5"/>
  <c r="D1281" i="5"/>
  <c r="F1281" i="5" s="1"/>
  <c r="G1281" i="5" s="1"/>
  <c r="H1281" i="5" s="1"/>
  <c r="I1281" i="5" s="1"/>
  <c r="E1289" i="5"/>
  <c r="D1289" i="5"/>
  <c r="E1297" i="5"/>
  <c r="D1297" i="5"/>
  <c r="E1305" i="5"/>
  <c r="D1305" i="5"/>
  <c r="F1305" i="5" s="1"/>
  <c r="G1305" i="5" s="1"/>
  <c r="H1305" i="5" s="1"/>
  <c r="I1305" i="5" s="1"/>
  <c r="E1313" i="5"/>
  <c r="D1313" i="5"/>
  <c r="F1313" i="5" s="1"/>
  <c r="G1313" i="5" s="1"/>
  <c r="H1313" i="5" s="1"/>
  <c r="I1313" i="5" s="1"/>
  <c r="E1321" i="5"/>
  <c r="D1321" i="5"/>
  <c r="E1329" i="5"/>
  <c r="D1329" i="5"/>
  <c r="E1337" i="5"/>
  <c r="D1337" i="5"/>
  <c r="F1337" i="5" s="1"/>
  <c r="G1337" i="5" s="1"/>
  <c r="H1337" i="5" s="1"/>
  <c r="I1337" i="5" s="1"/>
  <c r="D1345" i="5"/>
  <c r="E1345" i="5"/>
  <c r="E1353" i="5"/>
  <c r="D1353" i="5"/>
  <c r="E1361" i="5"/>
  <c r="D1361" i="5"/>
  <c r="E1369" i="5"/>
  <c r="D1369" i="5"/>
  <c r="E1377" i="5"/>
  <c r="D1377" i="5"/>
  <c r="F1377" i="5" s="1"/>
  <c r="G1377" i="5" s="1"/>
  <c r="H1377" i="5" s="1"/>
  <c r="I1377" i="5" s="1"/>
  <c r="E1385" i="5"/>
  <c r="D1385" i="5"/>
  <c r="E1393" i="5"/>
  <c r="D1393" i="5"/>
  <c r="E1401" i="5"/>
  <c r="D1401" i="5"/>
  <c r="E1409" i="5"/>
  <c r="D1409" i="5"/>
  <c r="F1409" i="5" s="1"/>
  <c r="G1409" i="5" s="1"/>
  <c r="H1409" i="5" s="1"/>
  <c r="I1409" i="5" s="1"/>
  <c r="E1417" i="5"/>
  <c r="D1417" i="5"/>
  <c r="D1425" i="5"/>
  <c r="E1425" i="5"/>
  <c r="E1433" i="5"/>
  <c r="D1433" i="5"/>
  <c r="E1441" i="5"/>
  <c r="D1441" i="5"/>
  <c r="F1441" i="5" s="1"/>
  <c r="G1441" i="5" s="1"/>
  <c r="H1441" i="5" s="1"/>
  <c r="I1441" i="5" s="1"/>
  <c r="E1449" i="5"/>
  <c r="D1449" i="5"/>
  <c r="E1457" i="5"/>
  <c r="D1457" i="5"/>
  <c r="E1465" i="5"/>
  <c r="D1465" i="5"/>
  <c r="E1473" i="5"/>
  <c r="D1473" i="5"/>
  <c r="F1473" i="5" s="1"/>
  <c r="G1473" i="5" s="1"/>
  <c r="H1473" i="5" s="1"/>
  <c r="I1473" i="5" s="1"/>
  <c r="E1481" i="5"/>
  <c r="D1481" i="5"/>
  <c r="D1489" i="5"/>
  <c r="E1489" i="5"/>
  <c r="E1497" i="5"/>
  <c r="D1497" i="5"/>
  <c r="F1497" i="5" s="1"/>
  <c r="G1497" i="5" s="1"/>
  <c r="H1497" i="5" s="1"/>
  <c r="I1497" i="5" s="1"/>
  <c r="E1505" i="5"/>
  <c r="D1505" i="5"/>
  <c r="F1505" i="5" s="1"/>
  <c r="G1505" i="5" s="1"/>
  <c r="H1505" i="5" s="1"/>
  <c r="I1505" i="5" s="1"/>
  <c r="E1513" i="5"/>
  <c r="D1513" i="5"/>
  <c r="D1521" i="5"/>
  <c r="E1521" i="5"/>
  <c r="E1529" i="5"/>
  <c r="D1529" i="5"/>
  <c r="E1537" i="5"/>
  <c r="D1537" i="5"/>
  <c r="E1545" i="5"/>
  <c r="D1545" i="5"/>
  <c r="E1553" i="5"/>
  <c r="D1553" i="5"/>
  <c r="E1561" i="5"/>
  <c r="D1561" i="5"/>
  <c r="E1569" i="5"/>
  <c r="D1569" i="5"/>
  <c r="E1577" i="5"/>
  <c r="D1577" i="5"/>
  <c r="E1585" i="5"/>
  <c r="D1585" i="5"/>
  <c r="D1593" i="5"/>
  <c r="E1593" i="5"/>
  <c r="F1593" i="5" s="1"/>
  <c r="G1593" i="5" s="1"/>
  <c r="H1593" i="5" s="1"/>
  <c r="I1593" i="5" s="1"/>
  <c r="E1601" i="5"/>
  <c r="D1601" i="5"/>
  <c r="F1601" i="5" s="1"/>
  <c r="G1601" i="5" s="1"/>
  <c r="H1601" i="5" s="1"/>
  <c r="I1601" i="5" s="1"/>
  <c r="E1609" i="5"/>
  <c r="D1609" i="5"/>
  <c r="E1617" i="5"/>
  <c r="D1617" i="5"/>
  <c r="D1625" i="5"/>
  <c r="E1625" i="5"/>
  <c r="E1633" i="5"/>
  <c r="D1633" i="5"/>
  <c r="F1633" i="5" s="1"/>
  <c r="G1633" i="5" s="1"/>
  <c r="H1633" i="5" s="1"/>
  <c r="I1633" i="5" s="1"/>
  <c r="D1641" i="5"/>
  <c r="E1641" i="5"/>
  <c r="E1649" i="5"/>
  <c r="D1649" i="5"/>
  <c r="E1657" i="5"/>
  <c r="D1657" i="5"/>
  <c r="F1657" i="5" s="1"/>
  <c r="G1657" i="5" s="1"/>
  <c r="H1657" i="5" s="1"/>
  <c r="I1657" i="5" s="1"/>
  <c r="E1665" i="5"/>
  <c r="D1665" i="5"/>
  <c r="F1665" i="5" s="1"/>
  <c r="G1665" i="5" s="1"/>
  <c r="H1665" i="5" s="1"/>
  <c r="I1665" i="5" s="1"/>
  <c r="E1673" i="5"/>
  <c r="D1673" i="5"/>
  <c r="E1681" i="5"/>
  <c r="D1681" i="5"/>
  <c r="D1689" i="5"/>
  <c r="E1689" i="5"/>
  <c r="D1697" i="5"/>
  <c r="E1697" i="5"/>
  <c r="E1705" i="5"/>
  <c r="D1705" i="5"/>
  <c r="E1713" i="5"/>
  <c r="D1713" i="5"/>
  <c r="E1721" i="5"/>
  <c r="D1721" i="5"/>
  <c r="F1721" i="5" s="1"/>
  <c r="G1721" i="5" s="1"/>
  <c r="H1721" i="5" s="1"/>
  <c r="I1721" i="5" s="1"/>
  <c r="E1729" i="5"/>
  <c r="D1729" i="5"/>
  <c r="F1729" i="5" s="1"/>
  <c r="G1729" i="5" s="1"/>
  <c r="H1729" i="5" s="1"/>
  <c r="I1729" i="5" s="1"/>
  <c r="D1737" i="5"/>
  <c r="E1737" i="5"/>
  <c r="E1745" i="5"/>
  <c r="D1745" i="5"/>
  <c r="E1753" i="5"/>
  <c r="D1753" i="5"/>
  <c r="F1753" i="5" s="1"/>
  <c r="G1753" i="5" s="1"/>
  <c r="H1753" i="5" s="1"/>
  <c r="I1753" i="5" s="1"/>
  <c r="D1761" i="5"/>
  <c r="E1761" i="5"/>
  <c r="E1769" i="5"/>
  <c r="D1769" i="5"/>
  <c r="E1777" i="5"/>
  <c r="D1777" i="5"/>
  <c r="E1785" i="5"/>
  <c r="D1785" i="5"/>
  <c r="F1785" i="5" s="1"/>
  <c r="G1785" i="5" s="1"/>
  <c r="H1785" i="5" s="1"/>
  <c r="I1785" i="5" s="1"/>
  <c r="E1793" i="5"/>
  <c r="D1793" i="5"/>
  <c r="F1793" i="5" s="1"/>
  <c r="G1793" i="5" s="1"/>
  <c r="H1793" i="5" s="1"/>
  <c r="I1793" i="5" s="1"/>
  <c r="E1801" i="5"/>
  <c r="D1801" i="5"/>
  <c r="E1809" i="5"/>
  <c r="D1809" i="5"/>
  <c r="E1817" i="5"/>
  <c r="D1817" i="5"/>
  <c r="F1817" i="5" s="1"/>
  <c r="G1817" i="5" s="1"/>
  <c r="H1817" i="5" s="1"/>
  <c r="I1817" i="5" s="1"/>
  <c r="E1825" i="5"/>
  <c r="D1825" i="5"/>
  <c r="F1825" i="5" s="1"/>
  <c r="G1825" i="5" s="1"/>
  <c r="H1825" i="5" s="1"/>
  <c r="I1825" i="5" s="1"/>
  <c r="E1833" i="5"/>
  <c r="D1833" i="5"/>
  <c r="E1841" i="5"/>
  <c r="D1841" i="5"/>
  <c r="E1849" i="5"/>
  <c r="D1849" i="5"/>
  <c r="F1849" i="5" s="1"/>
  <c r="G1849" i="5" s="1"/>
  <c r="H1849" i="5" s="1"/>
  <c r="I1849" i="5" s="1"/>
  <c r="E1857" i="5"/>
  <c r="D1857" i="5"/>
  <c r="F1857" i="5" s="1"/>
  <c r="G1857" i="5" s="1"/>
  <c r="H1857" i="5" s="1"/>
  <c r="I1857" i="5" s="1"/>
  <c r="E1865" i="5"/>
  <c r="D1865" i="5"/>
  <c r="E1873" i="5"/>
  <c r="D1873" i="5"/>
  <c r="D1881" i="5"/>
  <c r="E1881" i="5"/>
  <c r="E1889" i="5"/>
  <c r="D1889" i="5"/>
  <c r="F1889" i="5" s="1"/>
  <c r="G1889" i="5" s="1"/>
  <c r="H1889" i="5" s="1"/>
  <c r="I1889" i="5" s="1"/>
  <c r="E1897" i="5"/>
  <c r="D1897" i="5"/>
  <c r="E1905" i="5"/>
  <c r="D1905" i="5"/>
  <c r="E1913" i="5"/>
  <c r="D1913" i="5"/>
  <c r="F1913" i="5" s="1"/>
  <c r="G1913" i="5" s="1"/>
  <c r="H1913" i="5" s="1"/>
  <c r="I1913" i="5" s="1"/>
  <c r="E1921" i="5"/>
  <c r="D1921" i="5"/>
  <c r="F1921" i="5" s="1"/>
  <c r="G1921" i="5" s="1"/>
  <c r="H1921" i="5" s="1"/>
  <c r="I1921" i="5" s="1"/>
  <c r="E1929" i="5"/>
  <c r="D1929" i="5"/>
  <c r="E1937" i="5"/>
  <c r="D1937" i="5"/>
  <c r="E1945" i="5"/>
  <c r="D1945" i="5"/>
  <c r="F1945" i="5" s="1"/>
  <c r="G1945" i="5" s="1"/>
  <c r="H1945" i="5" s="1"/>
  <c r="I1945" i="5" s="1"/>
  <c r="E1953" i="5"/>
  <c r="D1953" i="5"/>
  <c r="F1953" i="5" s="1"/>
  <c r="G1953" i="5" s="1"/>
  <c r="H1953" i="5" s="1"/>
  <c r="I1953" i="5" s="1"/>
  <c r="E1961" i="5"/>
  <c r="D1961" i="5"/>
  <c r="E1969" i="5"/>
  <c r="D1969" i="5"/>
  <c r="E1977" i="5"/>
  <c r="D1977" i="5"/>
  <c r="F1977" i="5" s="1"/>
  <c r="G1977" i="5" s="1"/>
  <c r="H1977" i="5" s="1"/>
  <c r="I1977" i="5" s="1"/>
  <c r="E1985" i="5"/>
  <c r="D1985" i="5"/>
  <c r="F1985" i="5" s="1"/>
  <c r="G1985" i="5" s="1"/>
  <c r="H1985" i="5" s="1"/>
  <c r="I1985" i="5" s="1"/>
  <c r="E1993" i="5"/>
  <c r="D1993" i="5"/>
  <c r="E2001" i="5"/>
  <c r="D2001" i="5"/>
  <c r="E2009" i="5"/>
  <c r="D2009" i="5"/>
  <c r="F2009" i="5" s="1"/>
  <c r="G2009" i="5" s="1"/>
  <c r="H2009" i="5" s="1"/>
  <c r="I2009" i="5" s="1"/>
  <c r="E2017" i="5"/>
  <c r="D2017" i="5"/>
  <c r="F2017" i="5" s="1"/>
  <c r="G2017" i="5" s="1"/>
  <c r="H2017" i="5" s="1"/>
  <c r="I2017" i="5" s="1"/>
  <c r="D12" i="5"/>
  <c r="E12" i="5"/>
  <c r="D28" i="5"/>
  <c r="E28" i="5"/>
  <c r="E44" i="5"/>
  <c r="D44" i="5"/>
  <c r="F44" i="5" s="1"/>
  <c r="G44" i="5" s="1"/>
  <c r="H44" i="5" s="1"/>
  <c r="I44" i="5" s="1"/>
  <c r="D55" i="5"/>
  <c r="E55" i="5"/>
  <c r="D71" i="5"/>
  <c r="E71" i="5"/>
  <c r="D87" i="5"/>
  <c r="E87" i="5"/>
  <c r="D2" i="5"/>
  <c r="E2" i="5"/>
  <c r="E10" i="5"/>
  <c r="D10" i="5"/>
  <c r="F10" i="5" s="1"/>
  <c r="G10" i="5" s="1"/>
  <c r="H10" i="5" s="1"/>
  <c r="I10" i="5" s="1"/>
  <c r="E18" i="5"/>
  <c r="D18" i="5"/>
  <c r="E26" i="5"/>
  <c r="D26" i="5"/>
  <c r="D34" i="5"/>
  <c r="E34" i="5"/>
  <c r="D42" i="5"/>
  <c r="E42" i="5"/>
  <c r="D50" i="5"/>
  <c r="E50" i="5"/>
  <c r="D58" i="5"/>
  <c r="E58" i="5"/>
  <c r="D66" i="5"/>
  <c r="E66" i="5"/>
  <c r="D74" i="5"/>
  <c r="E74" i="5"/>
  <c r="D82" i="5"/>
  <c r="E82" i="5"/>
  <c r="D90" i="5"/>
  <c r="E90" i="5"/>
  <c r="D98" i="5"/>
  <c r="E98" i="5"/>
  <c r="D106" i="5"/>
  <c r="E106" i="5"/>
  <c r="D114" i="5"/>
  <c r="E114" i="5"/>
  <c r="D4" i="5"/>
  <c r="E4" i="5"/>
  <c r="E52" i="5"/>
  <c r="D52" i="5"/>
  <c r="F52" i="5" s="1"/>
  <c r="G52" i="5" s="1"/>
  <c r="H52" i="5" s="1"/>
  <c r="I52" i="5" s="1"/>
  <c r="E68" i="5"/>
  <c r="D68" i="5"/>
  <c r="F68" i="5" s="1"/>
  <c r="G68" i="5" s="1"/>
  <c r="H68" i="5" s="1"/>
  <c r="I68" i="5" s="1"/>
  <c r="D84" i="5"/>
  <c r="E84" i="5"/>
  <c r="D108" i="5"/>
  <c r="E108" i="5"/>
  <c r="D47" i="5"/>
  <c r="E47" i="5"/>
  <c r="D63" i="5"/>
  <c r="E63" i="5"/>
  <c r="D3" i="5"/>
  <c r="E3" i="5"/>
  <c r="D5" i="5"/>
  <c r="E5" i="5"/>
  <c r="D13" i="5"/>
  <c r="E13" i="5"/>
  <c r="D21" i="5"/>
  <c r="E21" i="5"/>
  <c r="D29" i="5"/>
  <c r="E29" i="5"/>
  <c r="D37" i="5"/>
  <c r="E37" i="5"/>
  <c r="D45" i="5"/>
  <c r="E45" i="5"/>
  <c r="D53" i="5"/>
  <c r="E53" i="5"/>
  <c r="D61" i="5"/>
  <c r="E61" i="5"/>
  <c r="D69" i="5"/>
  <c r="E69" i="5"/>
  <c r="D77" i="5"/>
  <c r="E77" i="5"/>
  <c r="D85" i="5"/>
  <c r="E85" i="5"/>
  <c r="D93" i="5"/>
  <c r="E93" i="5"/>
  <c r="D101" i="5"/>
  <c r="E101" i="5"/>
  <c r="D109" i="5"/>
  <c r="E109" i="5"/>
  <c r="D117" i="5"/>
  <c r="E117" i="5"/>
  <c r="E60" i="5"/>
  <c r="D60" i="5"/>
  <c r="E76" i="5"/>
  <c r="D76" i="5"/>
  <c r="D92" i="5"/>
  <c r="E92" i="5"/>
  <c r="D23" i="5"/>
  <c r="E23" i="5"/>
  <c r="D103" i="5"/>
  <c r="E103" i="5"/>
  <c r="D8" i="5"/>
  <c r="E8" i="5"/>
  <c r="D16" i="5"/>
  <c r="E16" i="5"/>
  <c r="D24" i="5"/>
  <c r="E24" i="5"/>
  <c r="D32" i="5"/>
  <c r="E32" i="5"/>
  <c r="E40" i="5"/>
  <c r="D40" i="5"/>
  <c r="E48" i="5"/>
  <c r="D48" i="5"/>
  <c r="F48" i="5" s="1"/>
  <c r="G48" i="5" s="1"/>
  <c r="H48" i="5" s="1"/>
  <c r="I48" i="5" s="1"/>
  <c r="E56" i="5"/>
  <c r="D56" i="5"/>
  <c r="F56" i="5" s="1"/>
  <c r="G56" i="5" s="1"/>
  <c r="H56" i="5" s="1"/>
  <c r="I56" i="5" s="1"/>
  <c r="E64" i="5"/>
  <c r="D64" i="5"/>
  <c r="E72" i="5"/>
  <c r="D72" i="5"/>
  <c r="E80" i="5"/>
  <c r="D80" i="5"/>
  <c r="F80" i="5" s="1"/>
  <c r="G80" i="5" s="1"/>
  <c r="H80" i="5" s="1"/>
  <c r="I80" i="5" s="1"/>
  <c r="E88" i="5"/>
  <c r="D88" i="5"/>
  <c r="F88" i="5" s="1"/>
  <c r="G88" i="5" s="1"/>
  <c r="H88" i="5" s="1"/>
  <c r="I88" i="5" s="1"/>
  <c r="D96" i="5"/>
  <c r="E96" i="5"/>
  <c r="E104" i="5"/>
  <c r="D104" i="5"/>
  <c r="D112" i="5"/>
  <c r="E112" i="5"/>
  <c r="D100" i="5"/>
  <c r="E100" i="5"/>
  <c r="D116" i="5"/>
  <c r="E116" i="5"/>
  <c r="D39" i="5"/>
  <c r="E39" i="5"/>
  <c r="D11" i="5"/>
  <c r="E11" i="5"/>
  <c r="D19" i="5"/>
  <c r="E19" i="5"/>
  <c r="D27" i="5"/>
  <c r="E27" i="5"/>
  <c r="D35" i="5"/>
  <c r="E35" i="5"/>
  <c r="D43" i="5"/>
  <c r="E43" i="5"/>
  <c r="D51" i="5"/>
  <c r="E51" i="5"/>
  <c r="D59" i="5"/>
  <c r="E59" i="5"/>
  <c r="D67" i="5"/>
  <c r="E67" i="5"/>
  <c r="D75" i="5"/>
  <c r="E75" i="5"/>
  <c r="D83" i="5"/>
  <c r="E83" i="5"/>
  <c r="D91" i="5"/>
  <c r="E91" i="5"/>
  <c r="D99" i="5"/>
  <c r="E99" i="5"/>
  <c r="D107" i="5"/>
  <c r="E107" i="5"/>
  <c r="D115" i="5"/>
  <c r="E115" i="5"/>
  <c r="D7" i="5"/>
  <c r="E7" i="5"/>
  <c r="D6" i="5"/>
  <c r="E6" i="5"/>
  <c r="D14" i="5"/>
  <c r="E14" i="5"/>
  <c r="D22" i="5"/>
  <c r="E22" i="5"/>
  <c r="D30" i="5"/>
  <c r="E30" i="5"/>
  <c r="D38" i="5"/>
  <c r="E38" i="5"/>
  <c r="D46" i="5"/>
  <c r="E46" i="5"/>
  <c r="D54" i="5"/>
  <c r="E54" i="5"/>
  <c r="D62" i="5"/>
  <c r="E62" i="5"/>
  <c r="D70" i="5"/>
  <c r="E70" i="5"/>
  <c r="D78" i="5"/>
  <c r="E78" i="5"/>
  <c r="D86" i="5"/>
  <c r="E86" i="5"/>
  <c r="D94" i="5"/>
  <c r="E94" i="5"/>
  <c r="D102" i="5"/>
  <c r="E102" i="5"/>
  <c r="D110" i="5"/>
  <c r="E110" i="5"/>
  <c r="D20" i="5"/>
  <c r="E20" i="5"/>
  <c r="E36" i="5"/>
  <c r="D36" i="5"/>
  <c r="D15" i="5"/>
  <c r="E15" i="5"/>
  <c r="D31" i="5"/>
  <c r="E31" i="5"/>
  <c r="D79" i="5"/>
  <c r="E79" i="5"/>
  <c r="D95" i="5"/>
  <c r="E95" i="5"/>
  <c r="D111" i="5"/>
  <c r="E111" i="5"/>
  <c r="D9" i="5"/>
  <c r="E9" i="5"/>
  <c r="D17" i="5"/>
  <c r="E17" i="5"/>
  <c r="D25" i="5"/>
  <c r="E25" i="5"/>
  <c r="D33" i="5"/>
  <c r="E33" i="5"/>
  <c r="D41" i="5"/>
  <c r="E41" i="5"/>
  <c r="D49" i="5"/>
  <c r="E49" i="5"/>
  <c r="D57" i="5"/>
  <c r="E57" i="5"/>
  <c r="D65" i="5"/>
  <c r="E65" i="5"/>
  <c r="D73" i="5"/>
  <c r="E73" i="5"/>
  <c r="D81" i="5"/>
  <c r="E81" i="5"/>
  <c r="D89" i="5"/>
  <c r="E89" i="5"/>
  <c r="D97" i="5"/>
  <c r="E97" i="5"/>
  <c r="D105" i="5"/>
  <c r="E105" i="5"/>
  <c r="D113" i="5"/>
  <c r="E113" i="5"/>
  <c r="F104" i="5" l="1"/>
  <c r="G104" i="5" s="1"/>
  <c r="H104" i="5" s="1"/>
  <c r="I104" i="5" s="1"/>
  <c r="F72" i="5"/>
  <c r="G72" i="5" s="1"/>
  <c r="H72" i="5" s="1"/>
  <c r="I72" i="5" s="1"/>
  <c r="F40" i="5"/>
  <c r="G40" i="5" s="1"/>
  <c r="H40" i="5" s="1"/>
  <c r="I40" i="5" s="1"/>
  <c r="F76" i="5"/>
  <c r="G76" i="5" s="1"/>
  <c r="H76" i="5" s="1"/>
  <c r="I76" i="5" s="1"/>
  <c r="F26" i="5"/>
  <c r="G26" i="5" s="1"/>
  <c r="H26" i="5" s="1"/>
  <c r="I26" i="5" s="1"/>
  <c r="F2001" i="5"/>
  <c r="G2001" i="5" s="1"/>
  <c r="H2001" i="5" s="1"/>
  <c r="I2001" i="5" s="1"/>
  <c r="F1969" i="5"/>
  <c r="G1969" i="5" s="1"/>
  <c r="H1969" i="5" s="1"/>
  <c r="I1969" i="5" s="1"/>
  <c r="F1937" i="5"/>
  <c r="G1937" i="5" s="1"/>
  <c r="H1937" i="5" s="1"/>
  <c r="I1937" i="5" s="1"/>
  <c r="F1905" i="5"/>
  <c r="G1905" i="5" s="1"/>
  <c r="H1905" i="5" s="1"/>
  <c r="I1905" i="5" s="1"/>
  <c r="F1873" i="5"/>
  <c r="G1873" i="5" s="1"/>
  <c r="H1873" i="5" s="1"/>
  <c r="I1873" i="5" s="1"/>
  <c r="F1841" i="5"/>
  <c r="G1841" i="5" s="1"/>
  <c r="H1841" i="5" s="1"/>
  <c r="I1841" i="5" s="1"/>
  <c r="F1809" i="5"/>
  <c r="G1809" i="5" s="1"/>
  <c r="H1809" i="5" s="1"/>
  <c r="I1809" i="5" s="1"/>
  <c r="F1777" i="5"/>
  <c r="G1777" i="5" s="1"/>
  <c r="H1777" i="5" s="1"/>
  <c r="I1777" i="5" s="1"/>
  <c r="F1745" i="5"/>
  <c r="G1745" i="5" s="1"/>
  <c r="H1745" i="5" s="1"/>
  <c r="I1745" i="5" s="1"/>
  <c r="F1713" i="5"/>
  <c r="G1713" i="5" s="1"/>
  <c r="H1713" i="5" s="1"/>
  <c r="I1713" i="5" s="1"/>
  <c r="F1681" i="5"/>
  <c r="G1681" i="5" s="1"/>
  <c r="H1681" i="5" s="1"/>
  <c r="I1681" i="5" s="1"/>
  <c r="F1649" i="5"/>
  <c r="G1649" i="5" s="1"/>
  <c r="H1649" i="5" s="1"/>
  <c r="I1649" i="5" s="1"/>
  <c r="F1617" i="5"/>
  <c r="G1617" i="5" s="1"/>
  <c r="H1617" i="5" s="1"/>
  <c r="I1617" i="5" s="1"/>
  <c r="F1521" i="5"/>
  <c r="G1521" i="5" s="1"/>
  <c r="H1521" i="5" s="1"/>
  <c r="I1521" i="5" s="1"/>
  <c r="F1457" i="5"/>
  <c r="G1457" i="5" s="1"/>
  <c r="H1457" i="5" s="1"/>
  <c r="I1457" i="5" s="1"/>
  <c r="F1393" i="5"/>
  <c r="G1393" i="5" s="1"/>
  <c r="H1393" i="5" s="1"/>
  <c r="I1393" i="5" s="1"/>
  <c r="F1361" i="5"/>
  <c r="G1361" i="5" s="1"/>
  <c r="H1361" i="5" s="1"/>
  <c r="I1361" i="5" s="1"/>
  <c r="F1329" i="5"/>
  <c r="G1329" i="5" s="1"/>
  <c r="H1329" i="5" s="1"/>
  <c r="I1329" i="5" s="1"/>
  <c r="F1297" i="5"/>
  <c r="G1297" i="5" s="1"/>
  <c r="H1297" i="5" s="1"/>
  <c r="I1297" i="5" s="1"/>
  <c r="F1265" i="5"/>
  <c r="G1265" i="5" s="1"/>
  <c r="H1265" i="5" s="1"/>
  <c r="I1265" i="5" s="1"/>
  <c r="F1233" i="5"/>
  <c r="G1233" i="5" s="1"/>
  <c r="H1233" i="5" s="1"/>
  <c r="I1233" i="5" s="1"/>
  <c r="F1201" i="5"/>
  <c r="G1201" i="5" s="1"/>
  <c r="H1201" i="5" s="1"/>
  <c r="I1201" i="5" s="1"/>
  <c r="F1169" i="5"/>
  <c r="G1169" i="5" s="1"/>
  <c r="H1169" i="5" s="1"/>
  <c r="I1169" i="5" s="1"/>
  <c r="F1137" i="5"/>
  <c r="G1137" i="5" s="1"/>
  <c r="H1137" i="5" s="1"/>
  <c r="I1137" i="5" s="1"/>
  <c r="F1105" i="5"/>
  <c r="G1105" i="5" s="1"/>
  <c r="H1105" i="5" s="1"/>
  <c r="I1105" i="5" s="1"/>
  <c r="F1073" i="5"/>
  <c r="G1073" i="5" s="1"/>
  <c r="H1073" i="5" s="1"/>
  <c r="I1073" i="5" s="1"/>
  <c r="F1009" i="5"/>
  <c r="G1009" i="5" s="1"/>
  <c r="H1009" i="5" s="1"/>
  <c r="I1009" i="5" s="1"/>
  <c r="F977" i="5"/>
  <c r="G977" i="5" s="1"/>
  <c r="H977" i="5" s="1"/>
  <c r="I977" i="5" s="1"/>
  <c r="F945" i="5"/>
  <c r="G945" i="5" s="1"/>
  <c r="H945" i="5" s="1"/>
  <c r="I945" i="5" s="1"/>
  <c r="F913" i="5"/>
  <c r="G913" i="5" s="1"/>
  <c r="H913" i="5" s="1"/>
  <c r="I913" i="5" s="1"/>
  <c r="F881" i="5"/>
  <c r="G881" i="5" s="1"/>
  <c r="H881" i="5" s="1"/>
  <c r="I881" i="5" s="1"/>
  <c r="F817" i="5"/>
  <c r="G817" i="5" s="1"/>
  <c r="H817" i="5" s="1"/>
  <c r="I817" i="5" s="1"/>
  <c r="F785" i="5"/>
  <c r="G785" i="5" s="1"/>
  <c r="H785" i="5" s="1"/>
  <c r="I785" i="5" s="1"/>
  <c r="F753" i="5"/>
  <c r="G753" i="5" s="1"/>
  <c r="H753" i="5" s="1"/>
  <c r="I753" i="5" s="1"/>
  <c r="F721" i="5"/>
  <c r="G721" i="5" s="1"/>
  <c r="H721" i="5" s="1"/>
  <c r="I721" i="5" s="1"/>
  <c r="F689" i="5"/>
  <c r="G689" i="5" s="1"/>
  <c r="H689" i="5" s="1"/>
  <c r="I689" i="5" s="1"/>
  <c r="F657" i="5"/>
  <c r="G657" i="5" s="1"/>
  <c r="H657" i="5" s="1"/>
  <c r="I657" i="5" s="1"/>
  <c r="F625" i="5"/>
  <c r="G625" i="5" s="1"/>
  <c r="H625" i="5" s="1"/>
  <c r="I625" i="5" s="1"/>
  <c r="F593" i="5"/>
  <c r="G593" i="5" s="1"/>
  <c r="H593" i="5" s="1"/>
  <c r="I593" i="5" s="1"/>
  <c r="F561" i="5"/>
  <c r="G561" i="5" s="1"/>
  <c r="H561" i="5" s="1"/>
  <c r="I561" i="5" s="1"/>
  <c r="F529" i="5"/>
  <c r="G529" i="5" s="1"/>
  <c r="H529" i="5" s="1"/>
  <c r="I529" i="5" s="1"/>
  <c r="F497" i="5"/>
  <c r="G497" i="5" s="1"/>
  <c r="H497" i="5" s="1"/>
  <c r="I497" i="5" s="1"/>
  <c r="F465" i="5"/>
  <c r="G465" i="5" s="1"/>
  <c r="H465" i="5" s="1"/>
  <c r="I465" i="5" s="1"/>
  <c r="F401" i="5"/>
  <c r="G401" i="5" s="1"/>
  <c r="H401" i="5" s="1"/>
  <c r="I401" i="5" s="1"/>
  <c r="F36" i="5"/>
  <c r="G36" i="5" s="1"/>
  <c r="H36" i="5" s="1"/>
  <c r="I36" i="5" s="1"/>
  <c r="F64" i="5"/>
  <c r="G64" i="5" s="1"/>
  <c r="H64" i="5" s="1"/>
  <c r="I64" i="5" s="1"/>
  <c r="F60" i="5"/>
  <c r="G60" i="5" s="1"/>
  <c r="H60" i="5" s="1"/>
  <c r="I60" i="5" s="1"/>
  <c r="F18" i="5"/>
  <c r="G18" i="5" s="1"/>
  <c r="H18" i="5" s="1"/>
  <c r="I18" i="5" s="1"/>
  <c r="F1993" i="5"/>
  <c r="G1993" i="5" s="1"/>
  <c r="H1993" i="5" s="1"/>
  <c r="I1993" i="5" s="1"/>
  <c r="F1961" i="5"/>
  <c r="G1961" i="5" s="1"/>
  <c r="H1961" i="5" s="1"/>
  <c r="I1961" i="5" s="1"/>
  <c r="F1929" i="5"/>
  <c r="G1929" i="5" s="1"/>
  <c r="H1929" i="5" s="1"/>
  <c r="I1929" i="5" s="1"/>
  <c r="F1897" i="5"/>
  <c r="G1897" i="5" s="1"/>
  <c r="H1897" i="5" s="1"/>
  <c r="I1897" i="5" s="1"/>
  <c r="F1865" i="5"/>
  <c r="G1865" i="5" s="1"/>
  <c r="H1865" i="5" s="1"/>
  <c r="I1865" i="5" s="1"/>
  <c r="F1833" i="5"/>
  <c r="G1833" i="5" s="1"/>
  <c r="H1833" i="5" s="1"/>
  <c r="I1833" i="5" s="1"/>
  <c r="F1801" i="5"/>
  <c r="G1801" i="5" s="1"/>
  <c r="H1801" i="5" s="1"/>
  <c r="I1801" i="5" s="1"/>
  <c r="F369" i="5"/>
  <c r="G369" i="5" s="1"/>
  <c r="H369" i="5" s="1"/>
  <c r="I369" i="5" s="1"/>
  <c r="F337" i="5"/>
  <c r="G337" i="5" s="1"/>
  <c r="H337" i="5" s="1"/>
  <c r="I337" i="5" s="1"/>
  <c r="F305" i="5"/>
  <c r="G305" i="5" s="1"/>
  <c r="H305" i="5" s="1"/>
  <c r="I305" i="5" s="1"/>
  <c r="F273" i="5"/>
  <c r="G273" i="5" s="1"/>
  <c r="H273" i="5" s="1"/>
  <c r="I273" i="5" s="1"/>
  <c r="F241" i="5"/>
  <c r="G241" i="5" s="1"/>
  <c r="H241" i="5" s="1"/>
  <c r="I241" i="5" s="1"/>
  <c r="F209" i="5"/>
  <c r="G209" i="5" s="1"/>
  <c r="H209" i="5" s="1"/>
  <c r="I209" i="5" s="1"/>
  <c r="F177" i="5"/>
  <c r="G177" i="5" s="1"/>
  <c r="H177" i="5" s="1"/>
  <c r="I177" i="5" s="1"/>
  <c r="F145" i="5"/>
  <c r="G145" i="5" s="1"/>
  <c r="H145" i="5" s="1"/>
  <c r="I145" i="5" s="1"/>
  <c r="F1994" i="5"/>
  <c r="G1994" i="5" s="1"/>
  <c r="H1994" i="5" s="1"/>
  <c r="I1994" i="5" s="1"/>
  <c r="F1794" i="5"/>
  <c r="G1794" i="5" s="1"/>
  <c r="H1794" i="5" s="1"/>
  <c r="I1794" i="5" s="1"/>
  <c r="F1586" i="5"/>
  <c r="G1586" i="5" s="1"/>
  <c r="H1586" i="5" s="1"/>
  <c r="I1586" i="5" s="1"/>
  <c r="F1498" i="5"/>
  <c r="G1498" i="5" s="1"/>
  <c r="H1498" i="5" s="1"/>
  <c r="I1498" i="5" s="1"/>
  <c r="F1386" i="5"/>
  <c r="G1386" i="5" s="1"/>
  <c r="H1386" i="5" s="1"/>
  <c r="I1386" i="5" s="1"/>
  <c r="F1242" i="5"/>
  <c r="G1242" i="5" s="1"/>
  <c r="H1242" i="5" s="1"/>
  <c r="I1242" i="5" s="1"/>
  <c r="F1982" i="5"/>
  <c r="G1982" i="5" s="1"/>
  <c r="H1982" i="5" s="1"/>
  <c r="I1982" i="5" s="1"/>
  <c r="F1950" i="5"/>
  <c r="G1950" i="5" s="1"/>
  <c r="H1950" i="5" s="1"/>
  <c r="I1950" i="5" s="1"/>
  <c r="F1918" i="5"/>
  <c r="G1918" i="5" s="1"/>
  <c r="H1918" i="5" s="1"/>
  <c r="I1918" i="5" s="1"/>
  <c r="F1886" i="5"/>
  <c r="G1886" i="5" s="1"/>
  <c r="H1886" i="5" s="1"/>
  <c r="I1886" i="5" s="1"/>
  <c r="F1822" i="5"/>
  <c r="G1822" i="5" s="1"/>
  <c r="H1822" i="5" s="1"/>
  <c r="I1822" i="5" s="1"/>
  <c r="F1790" i="5"/>
  <c r="G1790" i="5" s="1"/>
  <c r="H1790" i="5" s="1"/>
  <c r="I1790" i="5" s="1"/>
  <c r="F1726" i="5"/>
  <c r="G1726" i="5" s="1"/>
  <c r="H1726" i="5" s="1"/>
  <c r="I1726" i="5" s="1"/>
  <c r="F1694" i="5"/>
  <c r="G1694" i="5" s="1"/>
  <c r="H1694" i="5" s="1"/>
  <c r="I1694" i="5" s="1"/>
  <c r="F1662" i="5"/>
  <c r="G1662" i="5" s="1"/>
  <c r="H1662" i="5" s="1"/>
  <c r="I1662" i="5" s="1"/>
  <c r="F1630" i="5"/>
  <c r="G1630" i="5" s="1"/>
  <c r="H1630" i="5" s="1"/>
  <c r="I1630" i="5" s="1"/>
  <c r="F1598" i="5"/>
  <c r="G1598" i="5" s="1"/>
  <c r="H1598" i="5" s="1"/>
  <c r="I1598" i="5" s="1"/>
  <c r="F1566" i="5"/>
  <c r="G1566" i="5" s="1"/>
  <c r="H1566" i="5" s="1"/>
  <c r="I1566" i="5" s="1"/>
  <c r="F1502" i="5"/>
  <c r="G1502" i="5" s="1"/>
  <c r="H1502" i="5" s="1"/>
  <c r="I1502" i="5" s="1"/>
  <c r="F1438" i="5"/>
  <c r="G1438" i="5" s="1"/>
  <c r="H1438" i="5" s="1"/>
  <c r="I1438" i="5" s="1"/>
  <c r="F1406" i="5"/>
  <c r="G1406" i="5" s="1"/>
  <c r="H1406" i="5" s="1"/>
  <c r="I1406" i="5" s="1"/>
  <c r="F1374" i="5"/>
  <c r="G1374" i="5" s="1"/>
  <c r="H1374" i="5" s="1"/>
  <c r="I1374" i="5" s="1"/>
  <c r="F1342" i="5"/>
  <c r="G1342" i="5" s="1"/>
  <c r="H1342" i="5" s="1"/>
  <c r="I1342" i="5" s="1"/>
  <c r="F1310" i="5"/>
  <c r="G1310" i="5" s="1"/>
  <c r="H1310" i="5" s="1"/>
  <c r="I1310" i="5" s="1"/>
  <c r="F1278" i="5"/>
  <c r="G1278" i="5" s="1"/>
  <c r="H1278" i="5" s="1"/>
  <c r="I1278" i="5" s="1"/>
  <c r="F1246" i="5"/>
  <c r="G1246" i="5" s="1"/>
  <c r="H1246" i="5" s="1"/>
  <c r="I1246" i="5" s="1"/>
  <c r="F1214" i="5"/>
  <c r="G1214" i="5" s="1"/>
  <c r="H1214" i="5" s="1"/>
  <c r="I1214" i="5" s="1"/>
  <c r="F1182" i="5"/>
  <c r="G1182" i="5" s="1"/>
  <c r="H1182" i="5" s="1"/>
  <c r="I1182" i="5" s="1"/>
  <c r="F1150" i="5"/>
  <c r="G1150" i="5" s="1"/>
  <c r="H1150" i="5" s="1"/>
  <c r="I1150" i="5" s="1"/>
  <c r="F1118" i="5"/>
  <c r="G1118" i="5" s="1"/>
  <c r="H1118" i="5" s="1"/>
  <c r="I1118" i="5" s="1"/>
  <c r="F1086" i="5"/>
  <c r="G1086" i="5" s="1"/>
  <c r="H1086" i="5" s="1"/>
  <c r="I1086" i="5" s="1"/>
  <c r="F1054" i="5"/>
  <c r="G1054" i="5" s="1"/>
  <c r="H1054" i="5" s="1"/>
  <c r="I1054" i="5" s="1"/>
  <c r="F1022" i="5"/>
  <c r="G1022" i="5" s="1"/>
  <c r="H1022" i="5" s="1"/>
  <c r="I1022" i="5" s="1"/>
  <c r="F990" i="5"/>
  <c r="G990" i="5" s="1"/>
  <c r="H990" i="5" s="1"/>
  <c r="I990" i="5" s="1"/>
  <c r="F958" i="5"/>
  <c r="G958" i="5" s="1"/>
  <c r="H958" i="5" s="1"/>
  <c r="I958" i="5" s="1"/>
  <c r="F926" i="5"/>
  <c r="G926" i="5" s="1"/>
  <c r="H926" i="5" s="1"/>
  <c r="I926" i="5" s="1"/>
  <c r="F862" i="5"/>
  <c r="G862" i="5" s="1"/>
  <c r="H862" i="5" s="1"/>
  <c r="I862" i="5" s="1"/>
  <c r="F830" i="5"/>
  <c r="G830" i="5" s="1"/>
  <c r="H830" i="5" s="1"/>
  <c r="I830" i="5" s="1"/>
  <c r="F766" i="5"/>
  <c r="G766" i="5" s="1"/>
  <c r="H766" i="5" s="1"/>
  <c r="I766" i="5" s="1"/>
  <c r="F734" i="5"/>
  <c r="G734" i="5" s="1"/>
  <c r="H734" i="5" s="1"/>
  <c r="I734" i="5" s="1"/>
  <c r="F702" i="5"/>
  <c r="G702" i="5" s="1"/>
  <c r="H702" i="5" s="1"/>
  <c r="I702" i="5" s="1"/>
  <c r="F670" i="5"/>
  <c r="G670" i="5" s="1"/>
  <c r="H670" i="5" s="1"/>
  <c r="I670" i="5" s="1"/>
  <c r="F638" i="5"/>
  <c r="G638" i="5" s="1"/>
  <c r="H638" i="5" s="1"/>
  <c r="I638" i="5" s="1"/>
  <c r="F478" i="5"/>
  <c r="G478" i="5" s="1"/>
  <c r="H478" i="5" s="1"/>
  <c r="I478" i="5" s="1"/>
  <c r="F446" i="5"/>
  <c r="G446" i="5" s="1"/>
  <c r="H446" i="5" s="1"/>
  <c r="I446" i="5" s="1"/>
  <c r="F414" i="5"/>
  <c r="G414" i="5" s="1"/>
  <c r="H414" i="5" s="1"/>
  <c r="I414" i="5" s="1"/>
  <c r="F350" i="5"/>
  <c r="G350" i="5" s="1"/>
  <c r="H350" i="5" s="1"/>
  <c r="I350" i="5" s="1"/>
  <c r="F286" i="5"/>
  <c r="G286" i="5" s="1"/>
  <c r="H286" i="5" s="1"/>
  <c r="I286" i="5" s="1"/>
  <c r="F254" i="5"/>
  <c r="G254" i="5" s="1"/>
  <c r="H254" i="5" s="1"/>
  <c r="I254" i="5" s="1"/>
  <c r="F222" i="5"/>
  <c r="G222" i="5" s="1"/>
  <c r="H222" i="5" s="1"/>
  <c r="I222" i="5" s="1"/>
  <c r="F190" i="5"/>
  <c r="G190" i="5" s="1"/>
  <c r="H190" i="5" s="1"/>
  <c r="I190" i="5" s="1"/>
  <c r="F158" i="5"/>
  <c r="G158" i="5" s="1"/>
  <c r="H158" i="5" s="1"/>
  <c r="I158" i="5" s="1"/>
  <c r="F126" i="5"/>
  <c r="G126" i="5" s="1"/>
  <c r="H126" i="5" s="1"/>
  <c r="I126" i="5" s="1"/>
  <c r="F1882" i="5"/>
  <c r="G1882" i="5" s="1"/>
  <c r="H1882" i="5" s="1"/>
  <c r="I1882" i="5" s="1"/>
  <c r="F1482" i="5"/>
  <c r="G1482" i="5" s="1"/>
  <c r="H1482" i="5" s="1"/>
  <c r="I1482" i="5" s="1"/>
  <c r="F1362" i="5"/>
  <c r="G1362" i="5" s="1"/>
  <c r="H1362" i="5" s="1"/>
  <c r="I1362" i="5" s="1"/>
  <c r="F994" i="5"/>
  <c r="G994" i="5" s="1"/>
  <c r="H994" i="5" s="1"/>
  <c r="I994" i="5" s="1"/>
  <c r="F1963" i="5"/>
  <c r="G1963" i="5" s="1"/>
  <c r="H1963" i="5" s="1"/>
  <c r="I1963" i="5" s="1"/>
  <c r="F1931" i="5"/>
  <c r="G1931" i="5" s="1"/>
  <c r="H1931" i="5" s="1"/>
  <c r="I1931" i="5" s="1"/>
  <c r="F1899" i="5"/>
  <c r="G1899" i="5" s="1"/>
  <c r="H1899" i="5" s="1"/>
  <c r="I1899" i="5" s="1"/>
  <c r="F1867" i="5"/>
  <c r="G1867" i="5" s="1"/>
  <c r="H1867" i="5" s="1"/>
  <c r="I1867" i="5" s="1"/>
  <c r="F1835" i="5"/>
  <c r="G1835" i="5" s="1"/>
  <c r="H1835" i="5" s="1"/>
  <c r="I1835" i="5" s="1"/>
  <c r="F1803" i="5"/>
  <c r="G1803" i="5" s="1"/>
  <c r="H1803" i="5" s="1"/>
  <c r="I1803" i="5" s="1"/>
  <c r="F1771" i="5"/>
  <c r="G1771" i="5" s="1"/>
  <c r="H1771" i="5" s="1"/>
  <c r="I1771" i="5" s="1"/>
  <c r="F1739" i="5"/>
  <c r="G1739" i="5" s="1"/>
  <c r="H1739" i="5" s="1"/>
  <c r="I1739" i="5" s="1"/>
  <c r="F1707" i="5"/>
  <c r="G1707" i="5" s="1"/>
  <c r="H1707" i="5" s="1"/>
  <c r="I1707" i="5" s="1"/>
  <c r="F1675" i="5"/>
  <c r="G1675" i="5" s="1"/>
  <c r="H1675" i="5" s="1"/>
  <c r="I1675" i="5" s="1"/>
  <c r="F1643" i="5"/>
  <c r="G1643" i="5" s="1"/>
  <c r="H1643" i="5" s="1"/>
  <c r="I1643" i="5" s="1"/>
  <c r="F1611" i="5"/>
  <c r="G1611" i="5" s="1"/>
  <c r="H1611" i="5" s="1"/>
  <c r="I1611" i="5" s="1"/>
  <c r="F1483" i="5"/>
  <c r="G1483" i="5" s="1"/>
  <c r="H1483" i="5" s="1"/>
  <c r="I1483" i="5" s="1"/>
  <c r="F1451" i="5"/>
  <c r="G1451" i="5" s="1"/>
  <c r="H1451" i="5" s="1"/>
  <c r="I1451" i="5" s="1"/>
  <c r="F1419" i="5"/>
  <c r="G1419" i="5" s="1"/>
  <c r="H1419" i="5" s="1"/>
  <c r="I1419" i="5" s="1"/>
  <c r="F1387" i="5"/>
  <c r="G1387" i="5" s="1"/>
  <c r="H1387" i="5" s="1"/>
  <c r="I1387" i="5" s="1"/>
  <c r="F1355" i="5"/>
  <c r="G1355" i="5" s="1"/>
  <c r="H1355" i="5" s="1"/>
  <c r="I1355" i="5" s="1"/>
  <c r="F1323" i="5"/>
  <c r="G1323" i="5" s="1"/>
  <c r="H1323" i="5" s="1"/>
  <c r="I1323" i="5" s="1"/>
  <c r="F1259" i="5"/>
  <c r="G1259" i="5" s="1"/>
  <c r="H1259" i="5" s="1"/>
  <c r="I1259" i="5" s="1"/>
  <c r="F1227" i="5"/>
  <c r="G1227" i="5" s="1"/>
  <c r="H1227" i="5" s="1"/>
  <c r="I1227" i="5" s="1"/>
  <c r="F1195" i="5"/>
  <c r="G1195" i="5" s="1"/>
  <c r="H1195" i="5" s="1"/>
  <c r="I1195" i="5" s="1"/>
  <c r="F1067" i="5"/>
  <c r="G1067" i="5" s="1"/>
  <c r="H1067" i="5" s="1"/>
  <c r="I1067" i="5" s="1"/>
  <c r="F1035" i="5"/>
  <c r="G1035" i="5" s="1"/>
  <c r="H1035" i="5" s="1"/>
  <c r="I1035" i="5" s="1"/>
  <c r="F1003" i="5"/>
  <c r="G1003" i="5" s="1"/>
  <c r="H1003" i="5" s="1"/>
  <c r="I1003" i="5" s="1"/>
  <c r="F939" i="5"/>
  <c r="G939" i="5" s="1"/>
  <c r="H939" i="5" s="1"/>
  <c r="I939" i="5" s="1"/>
  <c r="F907" i="5"/>
  <c r="G907" i="5" s="1"/>
  <c r="H907" i="5" s="1"/>
  <c r="I907" i="5" s="1"/>
  <c r="F875" i="5"/>
  <c r="G875" i="5" s="1"/>
  <c r="H875" i="5" s="1"/>
  <c r="I875" i="5" s="1"/>
  <c r="F843" i="5"/>
  <c r="G843" i="5" s="1"/>
  <c r="H843" i="5" s="1"/>
  <c r="I843" i="5" s="1"/>
  <c r="F811" i="5"/>
  <c r="G811" i="5" s="1"/>
  <c r="H811" i="5" s="1"/>
  <c r="I811" i="5" s="1"/>
  <c r="F779" i="5"/>
  <c r="G779" i="5" s="1"/>
  <c r="H779" i="5" s="1"/>
  <c r="I779" i="5" s="1"/>
  <c r="F747" i="5"/>
  <c r="G747" i="5" s="1"/>
  <c r="H747" i="5" s="1"/>
  <c r="I747" i="5" s="1"/>
  <c r="F715" i="5"/>
  <c r="G715" i="5" s="1"/>
  <c r="H715" i="5" s="1"/>
  <c r="I715" i="5" s="1"/>
  <c r="F683" i="5"/>
  <c r="G683" i="5" s="1"/>
  <c r="H683" i="5" s="1"/>
  <c r="I683" i="5" s="1"/>
  <c r="F651" i="5"/>
  <c r="G651" i="5" s="1"/>
  <c r="H651" i="5" s="1"/>
  <c r="I651" i="5" s="1"/>
  <c r="F619" i="5"/>
  <c r="G619" i="5" s="1"/>
  <c r="H619" i="5" s="1"/>
  <c r="I619" i="5" s="1"/>
  <c r="F587" i="5"/>
  <c r="G587" i="5" s="1"/>
  <c r="H587" i="5" s="1"/>
  <c r="I587" i="5" s="1"/>
  <c r="F555" i="5"/>
  <c r="G555" i="5" s="1"/>
  <c r="H555" i="5" s="1"/>
  <c r="I555" i="5" s="1"/>
  <c r="F523" i="5"/>
  <c r="G523" i="5" s="1"/>
  <c r="H523" i="5" s="1"/>
  <c r="I523" i="5" s="1"/>
  <c r="F491" i="5"/>
  <c r="G491" i="5" s="1"/>
  <c r="H491" i="5" s="1"/>
  <c r="I491" i="5" s="1"/>
  <c r="F459" i="5"/>
  <c r="G459" i="5" s="1"/>
  <c r="H459" i="5" s="1"/>
  <c r="I459" i="5" s="1"/>
  <c r="F427" i="5"/>
  <c r="G427" i="5" s="1"/>
  <c r="H427" i="5" s="1"/>
  <c r="I427" i="5" s="1"/>
  <c r="F395" i="5"/>
  <c r="G395" i="5" s="1"/>
  <c r="H395" i="5" s="1"/>
  <c r="I395" i="5" s="1"/>
  <c r="F331" i="5"/>
  <c r="G331" i="5" s="1"/>
  <c r="H331" i="5" s="1"/>
  <c r="I331" i="5" s="1"/>
  <c r="F299" i="5"/>
  <c r="G299" i="5" s="1"/>
  <c r="H299" i="5" s="1"/>
  <c r="I299" i="5" s="1"/>
  <c r="F267" i="5"/>
  <c r="G267" i="5" s="1"/>
  <c r="H267" i="5" s="1"/>
  <c r="I267" i="5" s="1"/>
  <c r="F235" i="5"/>
  <c r="G235" i="5" s="1"/>
  <c r="H235" i="5" s="1"/>
  <c r="I235" i="5" s="1"/>
  <c r="F203" i="5"/>
  <c r="G203" i="5" s="1"/>
  <c r="H203" i="5" s="1"/>
  <c r="I203" i="5" s="1"/>
  <c r="F171" i="5"/>
  <c r="G171" i="5" s="1"/>
  <c r="H171" i="5" s="1"/>
  <c r="I171" i="5" s="1"/>
  <c r="F139" i="5"/>
  <c r="G139" i="5" s="1"/>
  <c r="H139" i="5" s="1"/>
  <c r="I139" i="5" s="1"/>
  <c r="F1914" i="5"/>
  <c r="G1914" i="5" s="1"/>
  <c r="H1914" i="5" s="1"/>
  <c r="I1914" i="5" s="1"/>
  <c r="F1466" i="5"/>
  <c r="G1466" i="5" s="1"/>
  <c r="H1466" i="5" s="1"/>
  <c r="I1466" i="5" s="1"/>
  <c r="F1010" i="5"/>
  <c r="G1010" i="5" s="1"/>
  <c r="H1010" i="5" s="1"/>
  <c r="I1010" i="5" s="1"/>
  <c r="F1960" i="5"/>
  <c r="G1960" i="5" s="1"/>
  <c r="H1960" i="5" s="1"/>
  <c r="I1960" i="5" s="1"/>
  <c r="F1896" i="5"/>
  <c r="G1896" i="5" s="1"/>
  <c r="H1896" i="5" s="1"/>
  <c r="I1896" i="5" s="1"/>
  <c r="F1864" i="5"/>
  <c r="G1864" i="5" s="1"/>
  <c r="H1864" i="5" s="1"/>
  <c r="I1864" i="5" s="1"/>
  <c r="F1832" i="5"/>
  <c r="G1832" i="5" s="1"/>
  <c r="H1832" i="5" s="1"/>
  <c r="I1832" i="5" s="1"/>
  <c r="F1800" i="5"/>
  <c r="G1800" i="5" s="1"/>
  <c r="H1800" i="5" s="1"/>
  <c r="I1800" i="5" s="1"/>
  <c r="F1768" i="5"/>
  <c r="G1768" i="5" s="1"/>
  <c r="H1768" i="5" s="1"/>
  <c r="I1768" i="5" s="1"/>
  <c r="F1736" i="5"/>
  <c r="G1736" i="5" s="1"/>
  <c r="H1736" i="5" s="1"/>
  <c r="I1736" i="5" s="1"/>
  <c r="F1704" i="5"/>
  <c r="G1704" i="5" s="1"/>
  <c r="H1704" i="5" s="1"/>
  <c r="I1704" i="5" s="1"/>
  <c r="F1672" i="5"/>
  <c r="G1672" i="5" s="1"/>
  <c r="H1672" i="5" s="1"/>
  <c r="I1672" i="5" s="1"/>
  <c r="F1640" i="5"/>
  <c r="G1640" i="5" s="1"/>
  <c r="H1640" i="5" s="1"/>
  <c r="I1640" i="5" s="1"/>
  <c r="F1608" i="5"/>
  <c r="G1608" i="5" s="1"/>
  <c r="H1608" i="5" s="1"/>
  <c r="I1608" i="5" s="1"/>
  <c r="F1576" i="5"/>
  <c r="G1576" i="5" s="1"/>
  <c r="H1576" i="5" s="1"/>
  <c r="I1576" i="5" s="1"/>
  <c r="F1544" i="5"/>
  <c r="G1544" i="5" s="1"/>
  <c r="H1544" i="5" s="1"/>
  <c r="I1544" i="5" s="1"/>
  <c r="F1512" i="5"/>
  <c r="G1512" i="5" s="1"/>
  <c r="H1512" i="5" s="1"/>
  <c r="I1512" i="5" s="1"/>
  <c r="F1480" i="5"/>
  <c r="G1480" i="5" s="1"/>
  <c r="H1480" i="5" s="1"/>
  <c r="I1480" i="5" s="1"/>
  <c r="F1448" i="5"/>
  <c r="G1448" i="5" s="1"/>
  <c r="H1448" i="5" s="1"/>
  <c r="I1448" i="5" s="1"/>
  <c r="F1416" i="5"/>
  <c r="G1416" i="5" s="1"/>
  <c r="H1416" i="5" s="1"/>
  <c r="I1416" i="5" s="1"/>
  <c r="F1384" i="5"/>
  <c r="G1384" i="5" s="1"/>
  <c r="H1384" i="5" s="1"/>
  <c r="I1384" i="5" s="1"/>
  <c r="F1352" i="5"/>
  <c r="G1352" i="5" s="1"/>
  <c r="H1352" i="5" s="1"/>
  <c r="I1352" i="5" s="1"/>
  <c r="F1320" i="5"/>
  <c r="G1320" i="5" s="1"/>
  <c r="H1320" i="5" s="1"/>
  <c r="I1320" i="5" s="1"/>
  <c r="F1288" i="5"/>
  <c r="G1288" i="5" s="1"/>
  <c r="H1288" i="5" s="1"/>
  <c r="I1288" i="5" s="1"/>
  <c r="F1224" i="5"/>
  <c r="G1224" i="5" s="1"/>
  <c r="H1224" i="5" s="1"/>
  <c r="I1224" i="5" s="1"/>
  <c r="F1032" i="5"/>
  <c r="G1032" i="5" s="1"/>
  <c r="H1032" i="5" s="1"/>
  <c r="I1032" i="5" s="1"/>
  <c r="F1000" i="5"/>
  <c r="G1000" i="5" s="1"/>
  <c r="H1000" i="5" s="1"/>
  <c r="I1000" i="5" s="1"/>
  <c r="F968" i="5"/>
  <c r="G968" i="5" s="1"/>
  <c r="H968" i="5" s="1"/>
  <c r="I968" i="5" s="1"/>
  <c r="F936" i="5"/>
  <c r="G936" i="5" s="1"/>
  <c r="H936" i="5" s="1"/>
  <c r="I936" i="5" s="1"/>
  <c r="F904" i="5"/>
  <c r="G904" i="5" s="1"/>
  <c r="H904" i="5" s="1"/>
  <c r="I904" i="5" s="1"/>
  <c r="F872" i="5"/>
  <c r="G872" i="5" s="1"/>
  <c r="H872" i="5" s="1"/>
  <c r="I872" i="5" s="1"/>
  <c r="F840" i="5"/>
  <c r="G840" i="5" s="1"/>
  <c r="H840" i="5" s="1"/>
  <c r="I840" i="5" s="1"/>
  <c r="F808" i="5"/>
  <c r="G808" i="5" s="1"/>
  <c r="H808" i="5" s="1"/>
  <c r="I808" i="5" s="1"/>
  <c r="F744" i="5"/>
  <c r="G744" i="5" s="1"/>
  <c r="H744" i="5" s="1"/>
  <c r="I744" i="5" s="1"/>
  <c r="F680" i="5"/>
  <c r="G680" i="5" s="1"/>
  <c r="H680" i="5" s="1"/>
  <c r="I680" i="5" s="1"/>
  <c r="F648" i="5"/>
  <c r="G648" i="5" s="1"/>
  <c r="H648" i="5" s="1"/>
  <c r="I648" i="5" s="1"/>
  <c r="F616" i="5"/>
  <c r="G616" i="5" s="1"/>
  <c r="H616" i="5" s="1"/>
  <c r="I616" i="5" s="1"/>
  <c r="F488" i="5"/>
  <c r="G488" i="5" s="1"/>
  <c r="H488" i="5" s="1"/>
  <c r="I488" i="5" s="1"/>
  <c r="F424" i="5"/>
  <c r="G424" i="5" s="1"/>
  <c r="H424" i="5" s="1"/>
  <c r="I424" i="5" s="1"/>
  <c r="F392" i="5"/>
  <c r="G392" i="5" s="1"/>
  <c r="H392" i="5" s="1"/>
  <c r="I392" i="5" s="1"/>
  <c r="F360" i="5"/>
  <c r="G360" i="5" s="1"/>
  <c r="H360" i="5" s="1"/>
  <c r="I360" i="5" s="1"/>
  <c r="F296" i="5"/>
  <c r="G296" i="5" s="1"/>
  <c r="H296" i="5" s="1"/>
  <c r="I296" i="5" s="1"/>
  <c r="F264" i="5"/>
  <c r="G264" i="5" s="1"/>
  <c r="H264" i="5" s="1"/>
  <c r="I264" i="5" s="1"/>
  <c r="F232" i="5"/>
  <c r="G232" i="5" s="1"/>
  <c r="H232" i="5" s="1"/>
  <c r="I232" i="5" s="1"/>
  <c r="F200" i="5"/>
  <c r="G200" i="5" s="1"/>
  <c r="H200" i="5" s="1"/>
  <c r="I200" i="5" s="1"/>
  <c r="F168" i="5"/>
  <c r="G168" i="5" s="1"/>
  <c r="H168" i="5" s="1"/>
  <c r="I168" i="5" s="1"/>
  <c r="F136" i="5"/>
  <c r="G136" i="5" s="1"/>
  <c r="H136" i="5" s="1"/>
  <c r="I136" i="5" s="1"/>
  <c r="F1769" i="5"/>
  <c r="G1769" i="5" s="1"/>
  <c r="H1769" i="5" s="1"/>
  <c r="I1769" i="5" s="1"/>
  <c r="F1705" i="5"/>
  <c r="G1705" i="5" s="1"/>
  <c r="H1705" i="5" s="1"/>
  <c r="I1705" i="5" s="1"/>
  <c r="F1673" i="5"/>
  <c r="G1673" i="5" s="1"/>
  <c r="H1673" i="5" s="1"/>
  <c r="I1673" i="5" s="1"/>
  <c r="F1609" i="5"/>
  <c r="G1609" i="5" s="1"/>
  <c r="H1609" i="5" s="1"/>
  <c r="I1609" i="5" s="1"/>
  <c r="F1481" i="5"/>
  <c r="G1481" i="5" s="1"/>
  <c r="H1481" i="5" s="1"/>
  <c r="I1481" i="5" s="1"/>
  <c r="F1353" i="5"/>
  <c r="G1353" i="5" s="1"/>
  <c r="H1353" i="5" s="1"/>
  <c r="I1353" i="5" s="1"/>
  <c r="F1321" i="5"/>
  <c r="G1321" i="5" s="1"/>
  <c r="H1321" i="5" s="1"/>
  <c r="I1321" i="5" s="1"/>
  <c r="F1289" i="5"/>
  <c r="G1289" i="5" s="1"/>
  <c r="H1289" i="5" s="1"/>
  <c r="I1289" i="5" s="1"/>
  <c r="F1225" i="5"/>
  <c r="G1225" i="5" s="1"/>
  <c r="H1225" i="5" s="1"/>
  <c r="I1225" i="5" s="1"/>
  <c r="F1161" i="5"/>
  <c r="G1161" i="5" s="1"/>
  <c r="H1161" i="5" s="1"/>
  <c r="I1161" i="5" s="1"/>
  <c r="F1129" i="5"/>
  <c r="G1129" i="5" s="1"/>
  <c r="H1129" i="5" s="1"/>
  <c r="I1129" i="5" s="1"/>
  <c r="F1097" i="5"/>
  <c r="G1097" i="5" s="1"/>
  <c r="H1097" i="5" s="1"/>
  <c r="I1097" i="5" s="1"/>
  <c r="F1065" i="5"/>
  <c r="G1065" i="5" s="1"/>
  <c r="H1065" i="5" s="1"/>
  <c r="I1065" i="5" s="1"/>
  <c r="F1033" i="5"/>
  <c r="G1033" i="5" s="1"/>
  <c r="H1033" i="5" s="1"/>
  <c r="I1033" i="5" s="1"/>
  <c r="F969" i="5"/>
  <c r="G969" i="5" s="1"/>
  <c r="H969" i="5" s="1"/>
  <c r="I969" i="5" s="1"/>
  <c r="F937" i="5"/>
  <c r="G937" i="5" s="1"/>
  <c r="H937" i="5" s="1"/>
  <c r="I937" i="5" s="1"/>
  <c r="F905" i="5"/>
  <c r="G905" i="5" s="1"/>
  <c r="H905" i="5" s="1"/>
  <c r="I905" i="5" s="1"/>
  <c r="F873" i="5"/>
  <c r="G873" i="5" s="1"/>
  <c r="H873" i="5" s="1"/>
  <c r="I873" i="5" s="1"/>
  <c r="F809" i="5"/>
  <c r="G809" i="5" s="1"/>
  <c r="H809" i="5" s="1"/>
  <c r="I809" i="5" s="1"/>
  <c r="F777" i="5"/>
  <c r="G777" i="5" s="1"/>
  <c r="H777" i="5" s="1"/>
  <c r="I777" i="5" s="1"/>
  <c r="F745" i="5"/>
  <c r="G745" i="5" s="1"/>
  <c r="H745" i="5" s="1"/>
  <c r="I745" i="5" s="1"/>
  <c r="F713" i="5"/>
  <c r="G713" i="5" s="1"/>
  <c r="H713" i="5" s="1"/>
  <c r="I713" i="5" s="1"/>
  <c r="F681" i="5"/>
  <c r="G681" i="5" s="1"/>
  <c r="H681" i="5" s="1"/>
  <c r="I681" i="5" s="1"/>
  <c r="F649" i="5"/>
  <c r="G649" i="5" s="1"/>
  <c r="H649" i="5" s="1"/>
  <c r="I649" i="5" s="1"/>
  <c r="F617" i="5"/>
  <c r="G617" i="5" s="1"/>
  <c r="H617" i="5" s="1"/>
  <c r="I617" i="5" s="1"/>
  <c r="F585" i="5"/>
  <c r="G585" i="5" s="1"/>
  <c r="H585" i="5" s="1"/>
  <c r="I585" i="5" s="1"/>
  <c r="F553" i="5"/>
  <c r="G553" i="5" s="1"/>
  <c r="H553" i="5" s="1"/>
  <c r="I553" i="5" s="1"/>
  <c r="F521" i="5"/>
  <c r="G521" i="5" s="1"/>
  <c r="H521" i="5" s="1"/>
  <c r="I521" i="5" s="1"/>
  <c r="F489" i="5"/>
  <c r="G489" i="5" s="1"/>
  <c r="H489" i="5" s="1"/>
  <c r="I489" i="5" s="1"/>
  <c r="F457" i="5"/>
  <c r="G457" i="5" s="1"/>
  <c r="H457" i="5" s="1"/>
  <c r="I457" i="5" s="1"/>
  <c r="F393" i="5"/>
  <c r="G393" i="5" s="1"/>
  <c r="H393" i="5" s="1"/>
  <c r="I393" i="5" s="1"/>
  <c r="F361" i="5"/>
  <c r="G361" i="5" s="1"/>
  <c r="H361" i="5" s="1"/>
  <c r="I361" i="5" s="1"/>
  <c r="F329" i="5"/>
  <c r="G329" i="5" s="1"/>
  <c r="H329" i="5" s="1"/>
  <c r="I329" i="5" s="1"/>
  <c r="F297" i="5"/>
  <c r="G297" i="5" s="1"/>
  <c r="H297" i="5" s="1"/>
  <c r="I297" i="5" s="1"/>
  <c r="F265" i="5"/>
  <c r="G265" i="5" s="1"/>
  <c r="H265" i="5" s="1"/>
  <c r="I265" i="5" s="1"/>
  <c r="F233" i="5"/>
  <c r="G233" i="5" s="1"/>
  <c r="H233" i="5" s="1"/>
  <c r="I233" i="5" s="1"/>
  <c r="F1930" i="5"/>
  <c r="G1930" i="5" s="1"/>
  <c r="H1930" i="5" s="1"/>
  <c r="I1930" i="5" s="1"/>
  <c r="F1546" i="5"/>
  <c r="G1546" i="5" s="1"/>
  <c r="H1546" i="5" s="1"/>
  <c r="I1546" i="5" s="1"/>
  <c r="F1450" i="5"/>
  <c r="G1450" i="5" s="1"/>
  <c r="H1450" i="5" s="1"/>
  <c r="I1450" i="5" s="1"/>
  <c r="F1354" i="5"/>
  <c r="G1354" i="5" s="1"/>
  <c r="H1354" i="5" s="1"/>
  <c r="I1354" i="5" s="1"/>
  <c r="F1050" i="5"/>
  <c r="G1050" i="5" s="1"/>
  <c r="H1050" i="5" s="1"/>
  <c r="I1050" i="5" s="1"/>
  <c r="F2006" i="5"/>
  <c r="G2006" i="5" s="1"/>
  <c r="H2006" i="5" s="1"/>
  <c r="I2006" i="5" s="1"/>
  <c r="F1942" i="5"/>
  <c r="G1942" i="5" s="1"/>
  <c r="H1942" i="5" s="1"/>
  <c r="I1942" i="5" s="1"/>
  <c r="F1910" i="5"/>
  <c r="G1910" i="5" s="1"/>
  <c r="H1910" i="5" s="1"/>
  <c r="I1910" i="5" s="1"/>
  <c r="F1878" i="5"/>
  <c r="G1878" i="5" s="1"/>
  <c r="H1878" i="5" s="1"/>
  <c r="I1878" i="5" s="1"/>
  <c r="F1846" i="5"/>
  <c r="G1846" i="5" s="1"/>
  <c r="H1846" i="5" s="1"/>
  <c r="I1846" i="5" s="1"/>
  <c r="F1814" i="5"/>
  <c r="G1814" i="5" s="1"/>
  <c r="H1814" i="5" s="1"/>
  <c r="I1814" i="5" s="1"/>
  <c r="F1782" i="5"/>
  <c r="G1782" i="5" s="1"/>
  <c r="H1782" i="5" s="1"/>
  <c r="I1782" i="5" s="1"/>
  <c r="F1750" i="5"/>
  <c r="G1750" i="5" s="1"/>
  <c r="H1750" i="5" s="1"/>
  <c r="I1750" i="5" s="1"/>
  <c r="F1686" i="5"/>
  <c r="G1686" i="5" s="1"/>
  <c r="H1686" i="5" s="1"/>
  <c r="I1686" i="5" s="1"/>
  <c r="F1654" i="5"/>
  <c r="G1654" i="5" s="1"/>
  <c r="H1654" i="5" s="1"/>
  <c r="I1654" i="5" s="1"/>
  <c r="F1622" i="5"/>
  <c r="G1622" i="5" s="1"/>
  <c r="H1622" i="5" s="1"/>
  <c r="I1622" i="5" s="1"/>
  <c r="F1590" i="5"/>
  <c r="G1590" i="5" s="1"/>
  <c r="H1590" i="5" s="1"/>
  <c r="I1590" i="5" s="1"/>
  <c r="F1558" i="5"/>
  <c r="G1558" i="5" s="1"/>
  <c r="H1558" i="5" s="1"/>
  <c r="I1558" i="5" s="1"/>
  <c r="F1526" i="5"/>
  <c r="G1526" i="5" s="1"/>
  <c r="H1526" i="5" s="1"/>
  <c r="I1526" i="5" s="1"/>
  <c r="F1494" i="5"/>
  <c r="G1494" i="5" s="1"/>
  <c r="H1494" i="5" s="1"/>
  <c r="I1494" i="5" s="1"/>
  <c r="F1462" i="5"/>
  <c r="G1462" i="5" s="1"/>
  <c r="H1462" i="5" s="1"/>
  <c r="I1462" i="5" s="1"/>
  <c r="F1430" i="5"/>
  <c r="G1430" i="5" s="1"/>
  <c r="H1430" i="5" s="1"/>
  <c r="I1430" i="5" s="1"/>
  <c r="F1398" i="5"/>
  <c r="G1398" i="5" s="1"/>
  <c r="H1398" i="5" s="1"/>
  <c r="I1398" i="5" s="1"/>
  <c r="F1366" i="5"/>
  <c r="G1366" i="5" s="1"/>
  <c r="H1366" i="5" s="1"/>
  <c r="I1366" i="5" s="1"/>
  <c r="F1334" i="5"/>
  <c r="G1334" i="5" s="1"/>
  <c r="H1334" i="5" s="1"/>
  <c r="I1334" i="5" s="1"/>
  <c r="F1302" i="5"/>
  <c r="G1302" i="5" s="1"/>
  <c r="H1302" i="5" s="1"/>
  <c r="I1302" i="5" s="1"/>
  <c r="F1238" i="5"/>
  <c r="G1238" i="5" s="1"/>
  <c r="H1238" i="5" s="1"/>
  <c r="I1238" i="5" s="1"/>
  <c r="F1174" i="5"/>
  <c r="G1174" i="5" s="1"/>
  <c r="H1174" i="5" s="1"/>
  <c r="I1174" i="5" s="1"/>
  <c r="F1142" i="5"/>
  <c r="G1142" i="5" s="1"/>
  <c r="H1142" i="5" s="1"/>
  <c r="I1142" i="5" s="1"/>
  <c r="F1110" i="5"/>
  <c r="G1110" i="5" s="1"/>
  <c r="H1110" i="5" s="1"/>
  <c r="I1110" i="5" s="1"/>
  <c r="F1078" i="5"/>
  <c r="G1078" i="5" s="1"/>
  <c r="H1078" i="5" s="1"/>
  <c r="I1078" i="5" s="1"/>
  <c r="F1046" i="5"/>
  <c r="G1046" i="5" s="1"/>
  <c r="H1046" i="5" s="1"/>
  <c r="I1046" i="5" s="1"/>
  <c r="F1014" i="5"/>
  <c r="G1014" i="5" s="1"/>
  <c r="H1014" i="5" s="1"/>
  <c r="I1014" i="5" s="1"/>
  <c r="F982" i="5"/>
  <c r="G982" i="5" s="1"/>
  <c r="H982" i="5" s="1"/>
  <c r="I982" i="5" s="1"/>
  <c r="F950" i="5"/>
  <c r="G950" i="5" s="1"/>
  <c r="H950" i="5" s="1"/>
  <c r="I950" i="5" s="1"/>
  <c r="F918" i="5"/>
  <c r="G918" i="5" s="1"/>
  <c r="H918" i="5" s="1"/>
  <c r="I918" i="5" s="1"/>
  <c r="F886" i="5"/>
  <c r="G886" i="5" s="1"/>
  <c r="H886" i="5" s="1"/>
  <c r="I886" i="5" s="1"/>
  <c r="F854" i="5"/>
  <c r="G854" i="5" s="1"/>
  <c r="H854" i="5" s="1"/>
  <c r="I854" i="5" s="1"/>
  <c r="F822" i="5"/>
  <c r="G822" i="5" s="1"/>
  <c r="H822" i="5" s="1"/>
  <c r="I822" i="5" s="1"/>
  <c r="F790" i="5"/>
  <c r="G790" i="5" s="1"/>
  <c r="H790" i="5" s="1"/>
  <c r="I790" i="5" s="1"/>
  <c r="F758" i="5"/>
  <c r="G758" i="5" s="1"/>
  <c r="H758" i="5" s="1"/>
  <c r="I758" i="5" s="1"/>
  <c r="F726" i="5"/>
  <c r="G726" i="5" s="1"/>
  <c r="H726" i="5" s="1"/>
  <c r="I726" i="5" s="1"/>
  <c r="F694" i="5"/>
  <c r="G694" i="5" s="1"/>
  <c r="H694" i="5" s="1"/>
  <c r="I694" i="5" s="1"/>
  <c r="F662" i="5"/>
  <c r="G662" i="5" s="1"/>
  <c r="H662" i="5" s="1"/>
  <c r="I662" i="5" s="1"/>
  <c r="F630" i="5"/>
  <c r="G630" i="5" s="1"/>
  <c r="H630" i="5" s="1"/>
  <c r="I630" i="5" s="1"/>
  <c r="F470" i="5"/>
  <c r="G470" i="5" s="1"/>
  <c r="H470" i="5" s="1"/>
  <c r="I470" i="5" s="1"/>
  <c r="F438" i="5"/>
  <c r="G438" i="5" s="1"/>
  <c r="H438" i="5" s="1"/>
  <c r="I438" i="5" s="1"/>
  <c r="F374" i="5"/>
  <c r="G374" i="5" s="1"/>
  <c r="H374" i="5" s="1"/>
  <c r="I374" i="5" s="1"/>
  <c r="F342" i="5"/>
  <c r="G342" i="5" s="1"/>
  <c r="H342" i="5" s="1"/>
  <c r="I342" i="5" s="1"/>
  <c r="F1890" i="5"/>
  <c r="G1890" i="5" s="1"/>
  <c r="H1890" i="5" s="1"/>
  <c r="I1890" i="5" s="1"/>
  <c r="F1066" i="5"/>
  <c r="G1066" i="5" s="1"/>
  <c r="H1066" i="5" s="1"/>
  <c r="I1066" i="5" s="1"/>
  <c r="F2013" i="5"/>
  <c r="G2013" i="5" s="1"/>
  <c r="H2013" i="5" s="1"/>
  <c r="I2013" i="5" s="1"/>
  <c r="F1949" i="5"/>
  <c r="G1949" i="5" s="1"/>
  <c r="H1949" i="5" s="1"/>
  <c r="I1949" i="5" s="1"/>
  <c r="F1917" i="5"/>
  <c r="G1917" i="5" s="1"/>
  <c r="H1917" i="5" s="1"/>
  <c r="I1917" i="5" s="1"/>
  <c r="F1885" i="5"/>
  <c r="G1885" i="5" s="1"/>
  <c r="H1885" i="5" s="1"/>
  <c r="I1885" i="5" s="1"/>
  <c r="F1853" i="5"/>
  <c r="G1853" i="5" s="1"/>
  <c r="H1853" i="5" s="1"/>
  <c r="I1853" i="5" s="1"/>
  <c r="F1821" i="5"/>
  <c r="G1821" i="5" s="1"/>
  <c r="H1821" i="5" s="1"/>
  <c r="I1821" i="5" s="1"/>
  <c r="F1789" i="5"/>
  <c r="G1789" i="5" s="1"/>
  <c r="H1789" i="5" s="1"/>
  <c r="I1789" i="5" s="1"/>
  <c r="F1757" i="5"/>
  <c r="G1757" i="5" s="1"/>
  <c r="H1757" i="5" s="1"/>
  <c r="I1757" i="5" s="1"/>
  <c r="F1725" i="5"/>
  <c r="G1725" i="5" s="1"/>
  <c r="H1725" i="5" s="1"/>
  <c r="I1725" i="5" s="1"/>
  <c r="F1693" i="5"/>
  <c r="G1693" i="5" s="1"/>
  <c r="H1693" i="5" s="1"/>
  <c r="I1693" i="5" s="1"/>
  <c r="F1661" i="5"/>
  <c r="G1661" i="5" s="1"/>
  <c r="H1661" i="5" s="1"/>
  <c r="I1661" i="5" s="1"/>
  <c r="F1629" i="5"/>
  <c r="G1629" i="5" s="1"/>
  <c r="H1629" i="5" s="1"/>
  <c r="I1629" i="5" s="1"/>
  <c r="F1597" i="5"/>
  <c r="G1597" i="5" s="1"/>
  <c r="H1597" i="5" s="1"/>
  <c r="I1597" i="5" s="1"/>
  <c r="F1533" i="5"/>
  <c r="G1533" i="5" s="1"/>
  <c r="H1533" i="5" s="1"/>
  <c r="I1533" i="5" s="1"/>
  <c r="F1501" i="5"/>
  <c r="G1501" i="5" s="1"/>
  <c r="H1501" i="5" s="1"/>
  <c r="I1501" i="5" s="1"/>
  <c r="F1341" i="5"/>
  <c r="G1341" i="5" s="1"/>
  <c r="H1341" i="5" s="1"/>
  <c r="I1341" i="5" s="1"/>
  <c r="F1309" i="5"/>
  <c r="G1309" i="5" s="1"/>
  <c r="H1309" i="5" s="1"/>
  <c r="I1309" i="5" s="1"/>
  <c r="F1245" i="5"/>
  <c r="G1245" i="5" s="1"/>
  <c r="H1245" i="5" s="1"/>
  <c r="I1245" i="5" s="1"/>
  <c r="F1213" i="5"/>
  <c r="G1213" i="5" s="1"/>
  <c r="H1213" i="5" s="1"/>
  <c r="I1213" i="5" s="1"/>
  <c r="F1181" i="5"/>
  <c r="G1181" i="5" s="1"/>
  <c r="H1181" i="5" s="1"/>
  <c r="I1181" i="5" s="1"/>
  <c r="F1149" i="5"/>
  <c r="G1149" i="5" s="1"/>
  <c r="H1149" i="5" s="1"/>
  <c r="I1149" i="5" s="1"/>
  <c r="F1117" i="5"/>
  <c r="G1117" i="5" s="1"/>
  <c r="H1117" i="5" s="1"/>
  <c r="I1117" i="5" s="1"/>
  <c r="F1053" i="5"/>
  <c r="G1053" i="5" s="1"/>
  <c r="H1053" i="5" s="1"/>
  <c r="I1053" i="5" s="1"/>
  <c r="F1021" i="5"/>
  <c r="G1021" i="5" s="1"/>
  <c r="H1021" i="5" s="1"/>
  <c r="I1021" i="5" s="1"/>
  <c r="F989" i="5"/>
  <c r="G989" i="5" s="1"/>
  <c r="H989" i="5" s="1"/>
  <c r="I989" i="5" s="1"/>
  <c r="F957" i="5"/>
  <c r="G957" i="5" s="1"/>
  <c r="H957" i="5" s="1"/>
  <c r="I957" i="5" s="1"/>
  <c r="F925" i="5"/>
  <c r="G925" i="5" s="1"/>
  <c r="H925" i="5" s="1"/>
  <c r="I925" i="5" s="1"/>
  <c r="F893" i="5"/>
  <c r="G893" i="5" s="1"/>
  <c r="H893" i="5" s="1"/>
  <c r="I893" i="5" s="1"/>
  <c r="F861" i="5"/>
  <c r="G861" i="5" s="1"/>
  <c r="H861" i="5" s="1"/>
  <c r="I861" i="5" s="1"/>
  <c r="F829" i="5"/>
  <c r="G829" i="5" s="1"/>
  <c r="H829" i="5" s="1"/>
  <c r="I829" i="5" s="1"/>
  <c r="F797" i="5"/>
  <c r="G797" i="5" s="1"/>
  <c r="H797" i="5" s="1"/>
  <c r="I797" i="5" s="1"/>
  <c r="F765" i="5"/>
  <c r="G765" i="5" s="1"/>
  <c r="H765" i="5" s="1"/>
  <c r="I765" i="5" s="1"/>
  <c r="F733" i="5"/>
  <c r="G733" i="5" s="1"/>
  <c r="H733" i="5" s="1"/>
  <c r="I733" i="5" s="1"/>
  <c r="F701" i="5"/>
  <c r="G701" i="5" s="1"/>
  <c r="H701" i="5" s="1"/>
  <c r="I701" i="5" s="1"/>
  <c r="F637" i="5"/>
  <c r="G637" i="5" s="1"/>
  <c r="H637" i="5" s="1"/>
  <c r="I637" i="5" s="1"/>
  <c r="F605" i="5"/>
  <c r="G605" i="5" s="1"/>
  <c r="H605" i="5" s="1"/>
  <c r="I605" i="5" s="1"/>
  <c r="F573" i="5"/>
  <c r="G573" i="5" s="1"/>
  <c r="H573" i="5" s="1"/>
  <c r="I573" i="5" s="1"/>
  <c r="F541" i="5"/>
  <c r="G541" i="5" s="1"/>
  <c r="H541" i="5" s="1"/>
  <c r="I541" i="5" s="1"/>
  <c r="F509" i="5"/>
  <c r="G509" i="5" s="1"/>
  <c r="H509" i="5" s="1"/>
  <c r="I509" i="5" s="1"/>
  <c r="F477" i="5"/>
  <c r="G477" i="5" s="1"/>
  <c r="H477" i="5" s="1"/>
  <c r="I477" i="5" s="1"/>
  <c r="F445" i="5"/>
  <c r="G445" i="5" s="1"/>
  <c r="H445" i="5" s="1"/>
  <c r="I445" i="5" s="1"/>
  <c r="F381" i="5"/>
  <c r="G381" i="5" s="1"/>
  <c r="H381" i="5" s="1"/>
  <c r="I381" i="5" s="1"/>
  <c r="F349" i="5"/>
  <c r="G349" i="5" s="1"/>
  <c r="H349" i="5" s="1"/>
  <c r="I349" i="5" s="1"/>
  <c r="F317" i="5"/>
  <c r="G317" i="5" s="1"/>
  <c r="H317" i="5" s="1"/>
  <c r="I317" i="5" s="1"/>
  <c r="F285" i="5"/>
  <c r="G285" i="5" s="1"/>
  <c r="H285" i="5" s="1"/>
  <c r="I285" i="5" s="1"/>
  <c r="F253" i="5"/>
  <c r="G253" i="5" s="1"/>
  <c r="H253" i="5" s="1"/>
  <c r="I253" i="5" s="1"/>
  <c r="F221" i="5"/>
  <c r="G221" i="5" s="1"/>
  <c r="H221" i="5" s="1"/>
  <c r="I221" i="5" s="1"/>
  <c r="F189" i="5"/>
  <c r="G189" i="5" s="1"/>
  <c r="H189" i="5" s="1"/>
  <c r="I189" i="5" s="1"/>
  <c r="F157" i="5"/>
  <c r="G157" i="5" s="1"/>
  <c r="H157" i="5" s="1"/>
  <c r="I157" i="5" s="1"/>
  <c r="F125" i="5"/>
  <c r="G125" i="5" s="1"/>
  <c r="H125" i="5" s="1"/>
  <c r="I125" i="5" s="1"/>
  <c r="F1834" i="5"/>
  <c r="G1834" i="5" s="1"/>
  <c r="H1834" i="5" s="1"/>
  <c r="I1834" i="5" s="1"/>
  <c r="F1578" i="5"/>
  <c r="G1578" i="5" s="1"/>
  <c r="H1578" i="5" s="1"/>
  <c r="I1578" i="5" s="1"/>
  <c r="F1490" i="5"/>
  <c r="G1490" i="5" s="1"/>
  <c r="H1490" i="5" s="1"/>
  <c r="I1490" i="5" s="1"/>
  <c r="F1074" i="5"/>
  <c r="G1074" i="5" s="1"/>
  <c r="H1074" i="5" s="1"/>
  <c r="I1074" i="5" s="1"/>
  <c r="F1999" i="5"/>
  <c r="G1999" i="5" s="1"/>
  <c r="H1999" i="5" s="1"/>
  <c r="I1999" i="5" s="1"/>
  <c r="F1967" i="5"/>
  <c r="G1967" i="5" s="1"/>
  <c r="H1967" i="5" s="1"/>
  <c r="I1967" i="5" s="1"/>
  <c r="F1935" i="5"/>
  <c r="G1935" i="5" s="1"/>
  <c r="H1935" i="5" s="1"/>
  <c r="I1935" i="5" s="1"/>
  <c r="F1903" i="5"/>
  <c r="G1903" i="5" s="1"/>
  <c r="H1903" i="5" s="1"/>
  <c r="I1903" i="5" s="1"/>
  <c r="F1871" i="5"/>
  <c r="G1871" i="5" s="1"/>
  <c r="H1871" i="5" s="1"/>
  <c r="I1871" i="5" s="1"/>
  <c r="F1839" i="5"/>
  <c r="G1839" i="5" s="1"/>
  <c r="H1839" i="5" s="1"/>
  <c r="I1839" i="5" s="1"/>
  <c r="F1807" i="5"/>
  <c r="G1807" i="5" s="1"/>
  <c r="H1807" i="5" s="1"/>
  <c r="I1807" i="5" s="1"/>
  <c r="F1775" i="5"/>
  <c r="G1775" i="5" s="1"/>
  <c r="H1775" i="5" s="1"/>
  <c r="I1775" i="5" s="1"/>
  <c r="F1743" i="5"/>
  <c r="G1743" i="5" s="1"/>
  <c r="H1743" i="5" s="1"/>
  <c r="I1743" i="5" s="1"/>
  <c r="F1711" i="5"/>
  <c r="G1711" i="5" s="1"/>
  <c r="H1711" i="5" s="1"/>
  <c r="I1711" i="5" s="1"/>
  <c r="F1679" i="5"/>
  <c r="G1679" i="5" s="1"/>
  <c r="H1679" i="5" s="1"/>
  <c r="I1679" i="5" s="1"/>
  <c r="F1647" i="5"/>
  <c r="G1647" i="5" s="1"/>
  <c r="H1647" i="5" s="1"/>
  <c r="I1647" i="5" s="1"/>
  <c r="F1615" i="5"/>
  <c r="G1615" i="5" s="1"/>
  <c r="H1615" i="5" s="1"/>
  <c r="I1615" i="5" s="1"/>
  <c r="F1583" i="5"/>
  <c r="G1583" i="5" s="1"/>
  <c r="H1583" i="5" s="1"/>
  <c r="I1583" i="5" s="1"/>
  <c r="F1551" i="5"/>
  <c r="G1551" i="5" s="1"/>
  <c r="H1551" i="5" s="1"/>
  <c r="I1551" i="5" s="1"/>
  <c r="F1519" i="5"/>
  <c r="G1519" i="5" s="1"/>
  <c r="H1519" i="5" s="1"/>
  <c r="I1519" i="5" s="1"/>
  <c r="F1455" i="5"/>
  <c r="G1455" i="5" s="1"/>
  <c r="H1455" i="5" s="1"/>
  <c r="I1455" i="5" s="1"/>
  <c r="F1423" i="5"/>
  <c r="G1423" i="5" s="1"/>
  <c r="H1423" i="5" s="1"/>
  <c r="I1423" i="5" s="1"/>
  <c r="F1391" i="5"/>
  <c r="G1391" i="5" s="1"/>
  <c r="H1391" i="5" s="1"/>
  <c r="I1391" i="5" s="1"/>
  <c r="F1359" i="5"/>
  <c r="G1359" i="5" s="1"/>
  <c r="H1359" i="5" s="1"/>
  <c r="I1359" i="5" s="1"/>
  <c r="F1327" i="5"/>
  <c r="G1327" i="5" s="1"/>
  <c r="H1327" i="5" s="1"/>
  <c r="I1327" i="5" s="1"/>
  <c r="F1295" i="5"/>
  <c r="G1295" i="5" s="1"/>
  <c r="H1295" i="5" s="1"/>
  <c r="I1295" i="5" s="1"/>
  <c r="F1263" i="5"/>
  <c r="G1263" i="5" s="1"/>
  <c r="H1263" i="5" s="1"/>
  <c r="I1263" i="5" s="1"/>
  <c r="F1231" i="5"/>
  <c r="G1231" i="5" s="1"/>
  <c r="H1231" i="5" s="1"/>
  <c r="I1231" i="5" s="1"/>
  <c r="F1199" i="5"/>
  <c r="G1199" i="5" s="1"/>
  <c r="H1199" i="5" s="1"/>
  <c r="I1199" i="5" s="1"/>
  <c r="F1039" i="5"/>
  <c r="G1039" i="5" s="1"/>
  <c r="H1039" i="5" s="1"/>
  <c r="I1039" i="5" s="1"/>
  <c r="F1007" i="5"/>
  <c r="G1007" i="5" s="1"/>
  <c r="H1007" i="5" s="1"/>
  <c r="I1007" i="5" s="1"/>
  <c r="F975" i="5"/>
  <c r="G975" i="5" s="1"/>
  <c r="H975" i="5" s="1"/>
  <c r="I975" i="5" s="1"/>
  <c r="F943" i="5"/>
  <c r="G943" i="5" s="1"/>
  <c r="H943" i="5" s="1"/>
  <c r="I943" i="5" s="1"/>
  <c r="F911" i="5"/>
  <c r="G911" i="5" s="1"/>
  <c r="H911" i="5" s="1"/>
  <c r="I911" i="5" s="1"/>
  <c r="F879" i="5"/>
  <c r="G879" i="5" s="1"/>
  <c r="H879" i="5" s="1"/>
  <c r="I879" i="5" s="1"/>
  <c r="F847" i="5"/>
  <c r="G847" i="5" s="1"/>
  <c r="H847" i="5" s="1"/>
  <c r="I847" i="5" s="1"/>
  <c r="F815" i="5"/>
  <c r="G815" i="5" s="1"/>
  <c r="H815" i="5" s="1"/>
  <c r="I815" i="5" s="1"/>
  <c r="F783" i="5"/>
  <c r="G783" i="5" s="1"/>
  <c r="H783" i="5" s="1"/>
  <c r="I783" i="5" s="1"/>
  <c r="F751" i="5"/>
  <c r="G751" i="5" s="1"/>
  <c r="H751" i="5" s="1"/>
  <c r="I751" i="5" s="1"/>
  <c r="F719" i="5"/>
  <c r="G719" i="5" s="1"/>
  <c r="H719" i="5" s="1"/>
  <c r="I719" i="5" s="1"/>
  <c r="F687" i="5"/>
  <c r="G687" i="5" s="1"/>
  <c r="H687" i="5" s="1"/>
  <c r="I687" i="5" s="1"/>
  <c r="F655" i="5"/>
  <c r="G655" i="5" s="1"/>
  <c r="H655" i="5" s="1"/>
  <c r="I655" i="5" s="1"/>
  <c r="F591" i="5"/>
  <c r="G591" i="5" s="1"/>
  <c r="H591" i="5" s="1"/>
  <c r="I591" i="5" s="1"/>
  <c r="F559" i="5"/>
  <c r="G559" i="5" s="1"/>
  <c r="H559" i="5" s="1"/>
  <c r="I559" i="5" s="1"/>
  <c r="F527" i="5"/>
  <c r="G527" i="5" s="1"/>
  <c r="H527" i="5" s="1"/>
  <c r="I527" i="5" s="1"/>
  <c r="F495" i="5"/>
  <c r="G495" i="5" s="1"/>
  <c r="H495" i="5" s="1"/>
  <c r="I495" i="5" s="1"/>
  <c r="F463" i="5"/>
  <c r="G463" i="5" s="1"/>
  <c r="H463" i="5" s="1"/>
  <c r="I463" i="5" s="1"/>
  <c r="F431" i="5"/>
  <c r="G431" i="5" s="1"/>
  <c r="H431" i="5" s="1"/>
  <c r="I431" i="5" s="1"/>
  <c r="F399" i="5"/>
  <c r="G399" i="5" s="1"/>
  <c r="H399" i="5" s="1"/>
  <c r="I399" i="5" s="1"/>
  <c r="F335" i="5"/>
  <c r="G335" i="5" s="1"/>
  <c r="H335" i="5" s="1"/>
  <c r="I335" i="5" s="1"/>
  <c r="F207" i="5"/>
  <c r="G207" i="5" s="1"/>
  <c r="H207" i="5" s="1"/>
  <c r="I207" i="5" s="1"/>
  <c r="F175" i="5"/>
  <c r="G175" i="5" s="1"/>
  <c r="H175" i="5" s="1"/>
  <c r="I175" i="5" s="1"/>
  <c r="F143" i="5"/>
  <c r="G143" i="5" s="1"/>
  <c r="H143" i="5" s="1"/>
  <c r="I143" i="5" s="1"/>
  <c r="F2010" i="5"/>
  <c r="G2010" i="5" s="1"/>
  <c r="H2010" i="5" s="1"/>
  <c r="I2010" i="5" s="1"/>
  <c r="F1602" i="5"/>
  <c r="G1602" i="5" s="1"/>
  <c r="H1602" i="5" s="1"/>
  <c r="I1602" i="5" s="1"/>
  <c r="F1370" i="5"/>
  <c r="G1370" i="5" s="1"/>
  <c r="H1370" i="5" s="1"/>
  <c r="I1370" i="5" s="1"/>
  <c r="F1146" i="5"/>
  <c r="G1146" i="5" s="1"/>
  <c r="H1146" i="5" s="1"/>
  <c r="I1146" i="5" s="1"/>
  <c r="F1002" i="5"/>
  <c r="G1002" i="5" s="1"/>
  <c r="H1002" i="5" s="1"/>
  <c r="I1002" i="5" s="1"/>
  <c r="F1996" i="5"/>
  <c r="G1996" i="5" s="1"/>
  <c r="H1996" i="5" s="1"/>
  <c r="I1996" i="5" s="1"/>
  <c r="F1964" i="5"/>
  <c r="G1964" i="5" s="1"/>
  <c r="H1964" i="5" s="1"/>
  <c r="I1964" i="5" s="1"/>
  <c r="F1932" i="5"/>
  <c r="G1932" i="5" s="1"/>
  <c r="H1932" i="5" s="1"/>
  <c r="I1932" i="5" s="1"/>
  <c r="F1868" i="5"/>
  <c r="G1868" i="5" s="1"/>
  <c r="H1868" i="5" s="1"/>
  <c r="I1868" i="5" s="1"/>
  <c r="F1836" i="5"/>
  <c r="G1836" i="5" s="1"/>
  <c r="H1836" i="5" s="1"/>
  <c r="I1836" i="5" s="1"/>
  <c r="F1804" i="5"/>
  <c r="G1804" i="5" s="1"/>
  <c r="H1804" i="5" s="1"/>
  <c r="I1804" i="5" s="1"/>
  <c r="F1772" i="5"/>
  <c r="G1772" i="5" s="1"/>
  <c r="H1772" i="5" s="1"/>
  <c r="I1772" i="5" s="1"/>
  <c r="F1740" i="5"/>
  <c r="G1740" i="5" s="1"/>
  <c r="H1740" i="5" s="1"/>
  <c r="I1740" i="5" s="1"/>
  <c r="F1708" i="5"/>
  <c r="G1708" i="5" s="1"/>
  <c r="H1708" i="5" s="1"/>
  <c r="I1708" i="5" s="1"/>
  <c r="F1676" i="5"/>
  <c r="G1676" i="5" s="1"/>
  <c r="H1676" i="5" s="1"/>
  <c r="I1676" i="5" s="1"/>
  <c r="F1644" i="5"/>
  <c r="G1644" i="5" s="1"/>
  <c r="H1644" i="5" s="1"/>
  <c r="I1644" i="5" s="1"/>
  <c r="F1612" i="5"/>
  <c r="G1612" i="5" s="1"/>
  <c r="H1612" i="5" s="1"/>
  <c r="I1612" i="5" s="1"/>
  <c r="F1580" i="5"/>
  <c r="G1580" i="5" s="1"/>
  <c r="H1580" i="5" s="1"/>
  <c r="I1580" i="5" s="1"/>
  <c r="F1548" i="5"/>
  <c r="G1548" i="5" s="1"/>
  <c r="H1548" i="5" s="1"/>
  <c r="I1548" i="5" s="1"/>
  <c r="F1516" i="5"/>
  <c r="G1516" i="5" s="1"/>
  <c r="H1516" i="5" s="1"/>
  <c r="I1516" i="5" s="1"/>
  <c r="F1484" i="5"/>
  <c r="G1484" i="5" s="1"/>
  <c r="H1484" i="5" s="1"/>
  <c r="I1484" i="5" s="1"/>
  <c r="F1452" i="5"/>
  <c r="G1452" i="5" s="1"/>
  <c r="H1452" i="5" s="1"/>
  <c r="I1452" i="5" s="1"/>
  <c r="F1420" i="5"/>
  <c r="G1420" i="5" s="1"/>
  <c r="H1420" i="5" s="1"/>
  <c r="I1420" i="5" s="1"/>
  <c r="F1388" i="5"/>
  <c r="G1388" i="5" s="1"/>
  <c r="H1388" i="5" s="1"/>
  <c r="I1388" i="5" s="1"/>
  <c r="F1356" i="5"/>
  <c r="G1356" i="5" s="1"/>
  <c r="H1356" i="5" s="1"/>
  <c r="I1356" i="5" s="1"/>
  <c r="F1324" i="5"/>
  <c r="G1324" i="5" s="1"/>
  <c r="H1324" i="5" s="1"/>
  <c r="I1324" i="5" s="1"/>
  <c r="F1292" i="5"/>
  <c r="G1292" i="5" s="1"/>
  <c r="H1292" i="5" s="1"/>
  <c r="I1292" i="5" s="1"/>
  <c r="F1260" i="5"/>
  <c r="G1260" i="5" s="1"/>
  <c r="H1260" i="5" s="1"/>
  <c r="I1260" i="5" s="1"/>
  <c r="F1228" i="5"/>
  <c r="G1228" i="5" s="1"/>
  <c r="H1228" i="5" s="1"/>
  <c r="I1228" i="5" s="1"/>
  <c r="F1196" i="5"/>
  <c r="G1196" i="5" s="1"/>
  <c r="H1196" i="5" s="1"/>
  <c r="I1196" i="5" s="1"/>
  <c r="F1068" i="5"/>
  <c r="G1068" i="5" s="1"/>
  <c r="H1068" i="5" s="1"/>
  <c r="I1068" i="5" s="1"/>
  <c r="F1004" i="5"/>
  <c r="G1004" i="5" s="1"/>
  <c r="H1004" i="5" s="1"/>
  <c r="I1004" i="5" s="1"/>
  <c r="F972" i="5"/>
  <c r="G972" i="5" s="1"/>
  <c r="H972" i="5" s="1"/>
  <c r="I972" i="5" s="1"/>
  <c r="F940" i="5"/>
  <c r="G940" i="5" s="1"/>
  <c r="H940" i="5" s="1"/>
  <c r="I940" i="5" s="1"/>
  <c r="F908" i="5"/>
  <c r="G908" i="5" s="1"/>
  <c r="H908" i="5" s="1"/>
  <c r="I908" i="5" s="1"/>
  <c r="F876" i="5"/>
  <c r="G876" i="5" s="1"/>
  <c r="H876" i="5" s="1"/>
  <c r="I876" i="5" s="1"/>
  <c r="F844" i="5"/>
  <c r="G844" i="5" s="1"/>
  <c r="H844" i="5" s="1"/>
  <c r="I844" i="5" s="1"/>
  <c r="F812" i="5"/>
  <c r="G812" i="5" s="1"/>
  <c r="H812" i="5" s="1"/>
  <c r="I812" i="5" s="1"/>
  <c r="F748" i="5"/>
  <c r="G748" i="5" s="1"/>
  <c r="H748" i="5" s="1"/>
  <c r="I748" i="5" s="1"/>
  <c r="F716" i="5"/>
  <c r="G716" i="5" s="1"/>
  <c r="H716" i="5" s="1"/>
  <c r="I716" i="5" s="1"/>
  <c r="F684" i="5"/>
  <c r="G684" i="5" s="1"/>
  <c r="H684" i="5" s="1"/>
  <c r="I684" i="5" s="1"/>
  <c r="F652" i="5"/>
  <c r="G652" i="5" s="1"/>
  <c r="H652" i="5" s="1"/>
  <c r="I652" i="5" s="1"/>
  <c r="F620" i="5"/>
  <c r="G620" i="5" s="1"/>
  <c r="H620" i="5" s="1"/>
  <c r="I620" i="5" s="1"/>
  <c r="F428" i="5"/>
  <c r="G428" i="5" s="1"/>
  <c r="H428" i="5" s="1"/>
  <c r="I428" i="5" s="1"/>
  <c r="F396" i="5"/>
  <c r="G396" i="5" s="1"/>
  <c r="H396" i="5" s="1"/>
  <c r="I396" i="5" s="1"/>
  <c r="F364" i="5"/>
  <c r="G364" i="5" s="1"/>
  <c r="H364" i="5" s="1"/>
  <c r="I364" i="5" s="1"/>
  <c r="F300" i="5"/>
  <c r="G300" i="5" s="1"/>
  <c r="H300" i="5" s="1"/>
  <c r="I300" i="5" s="1"/>
  <c r="F268" i="5"/>
  <c r="G268" i="5" s="1"/>
  <c r="H268" i="5" s="1"/>
  <c r="I268" i="5" s="1"/>
  <c r="F236" i="5"/>
  <c r="G236" i="5" s="1"/>
  <c r="H236" i="5" s="1"/>
  <c r="I236" i="5" s="1"/>
  <c r="F1946" i="5"/>
  <c r="G1946" i="5" s="1"/>
  <c r="H1946" i="5" s="1"/>
  <c r="I1946" i="5" s="1"/>
  <c r="F1746" i="5"/>
  <c r="G1746" i="5" s="1"/>
  <c r="H1746" i="5" s="1"/>
  <c r="I1746" i="5" s="1"/>
  <c r="F1570" i="5"/>
  <c r="G1570" i="5" s="1"/>
  <c r="H1570" i="5" s="1"/>
  <c r="I1570" i="5" s="1"/>
  <c r="F1162" i="5"/>
  <c r="G1162" i="5" s="1"/>
  <c r="H1162" i="5" s="1"/>
  <c r="I1162" i="5" s="1"/>
  <c r="F858" i="5"/>
  <c r="G858" i="5" s="1"/>
  <c r="H858" i="5" s="1"/>
  <c r="I858" i="5" s="1"/>
  <c r="F658" i="5"/>
  <c r="G658" i="5" s="1"/>
  <c r="H658" i="5" s="1"/>
  <c r="I658" i="5" s="1"/>
  <c r="F418" i="5"/>
  <c r="G418" i="5" s="1"/>
  <c r="H418" i="5" s="1"/>
  <c r="I418" i="5" s="1"/>
  <c r="F122" i="5"/>
  <c r="G122" i="5" s="1"/>
  <c r="H122" i="5" s="1"/>
  <c r="I122" i="5" s="1"/>
  <c r="F850" i="5"/>
  <c r="G850" i="5" s="1"/>
  <c r="H850" i="5" s="1"/>
  <c r="I850" i="5" s="1"/>
  <c r="F714" i="5"/>
  <c r="G714" i="5" s="1"/>
  <c r="H714" i="5" s="1"/>
  <c r="I714" i="5" s="1"/>
  <c r="F322" i="5"/>
  <c r="G322" i="5" s="1"/>
  <c r="H322" i="5" s="1"/>
  <c r="I322" i="5" s="1"/>
  <c r="F242" i="5"/>
  <c r="G242" i="5" s="1"/>
  <c r="H242" i="5" s="1"/>
  <c r="I242" i="5" s="1"/>
  <c r="F154" i="5"/>
  <c r="G154" i="5" s="1"/>
  <c r="H154" i="5" s="1"/>
  <c r="I154" i="5" s="1"/>
  <c r="F818" i="5"/>
  <c r="G818" i="5" s="1"/>
  <c r="H818" i="5" s="1"/>
  <c r="I818" i="5" s="1"/>
  <c r="F754" i="5"/>
  <c r="G754" i="5" s="1"/>
  <c r="H754" i="5" s="1"/>
  <c r="I754" i="5" s="1"/>
  <c r="F330" i="5"/>
  <c r="G330" i="5" s="1"/>
  <c r="H330" i="5" s="1"/>
  <c r="I330" i="5" s="1"/>
  <c r="F786" i="5"/>
  <c r="G786" i="5" s="1"/>
  <c r="H786" i="5" s="1"/>
  <c r="I786" i="5" s="1"/>
  <c r="F626" i="5"/>
  <c r="G626" i="5" s="1"/>
  <c r="H626" i="5" s="1"/>
  <c r="I626" i="5" s="1"/>
  <c r="F214" i="5"/>
  <c r="G214" i="5" s="1"/>
  <c r="H214" i="5" s="1"/>
  <c r="I214" i="5" s="1"/>
  <c r="F182" i="5"/>
  <c r="G182" i="5" s="1"/>
  <c r="H182" i="5" s="1"/>
  <c r="I182" i="5" s="1"/>
  <c r="F150" i="5"/>
  <c r="G150" i="5" s="1"/>
  <c r="H150" i="5" s="1"/>
  <c r="I150" i="5" s="1"/>
  <c r="F118" i="5"/>
  <c r="G118" i="5" s="1"/>
  <c r="H118" i="5" s="1"/>
  <c r="I118" i="5" s="1"/>
  <c r="F1770" i="5"/>
  <c r="G1770" i="5" s="1"/>
  <c r="H1770" i="5" s="1"/>
  <c r="I1770" i="5" s="1"/>
  <c r="F1306" i="5"/>
  <c r="G1306" i="5" s="1"/>
  <c r="H1306" i="5" s="1"/>
  <c r="I1306" i="5" s="1"/>
  <c r="F1114" i="5"/>
  <c r="G1114" i="5" s="1"/>
  <c r="H1114" i="5" s="1"/>
  <c r="I1114" i="5" s="1"/>
  <c r="F962" i="5"/>
  <c r="G962" i="5" s="1"/>
  <c r="H962" i="5" s="1"/>
  <c r="I962" i="5" s="1"/>
  <c r="F1987" i="5"/>
  <c r="G1987" i="5" s="1"/>
  <c r="H1987" i="5" s="1"/>
  <c r="I1987" i="5" s="1"/>
  <c r="F1955" i="5"/>
  <c r="G1955" i="5" s="1"/>
  <c r="H1955" i="5" s="1"/>
  <c r="I1955" i="5" s="1"/>
  <c r="F1891" i="5"/>
  <c r="G1891" i="5" s="1"/>
  <c r="H1891" i="5" s="1"/>
  <c r="I1891" i="5" s="1"/>
  <c r="F1859" i="5"/>
  <c r="G1859" i="5" s="1"/>
  <c r="H1859" i="5" s="1"/>
  <c r="I1859" i="5" s="1"/>
  <c r="F1827" i="5"/>
  <c r="G1827" i="5" s="1"/>
  <c r="H1827" i="5" s="1"/>
  <c r="I1827" i="5" s="1"/>
  <c r="F1795" i="5"/>
  <c r="G1795" i="5" s="1"/>
  <c r="H1795" i="5" s="1"/>
  <c r="I1795" i="5" s="1"/>
  <c r="F1763" i="5"/>
  <c r="G1763" i="5" s="1"/>
  <c r="H1763" i="5" s="1"/>
  <c r="I1763" i="5" s="1"/>
  <c r="F1731" i="5"/>
  <c r="G1731" i="5" s="1"/>
  <c r="H1731" i="5" s="1"/>
  <c r="I1731" i="5" s="1"/>
  <c r="F1699" i="5"/>
  <c r="G1699" i="5" s="1"/>
  <c r="H1699" i="5" s="1"/>
  <c r="I1699" i="5" s="1"/>
  <c r="F618" i="5"/>
  <c r="G618" i="5" s="1"/>
  <c r="H618" i="5" s="1"/>
  <c r="I618" i="5" s="1"/>
  <c r="F1667" i="5"/>
  <c r="G1667" i="5" s="1"/>
  <c r="H1667" i="5" s="1"/>
  <c r="I1667" i="5" s="1"/>
  <c r="F1635" i="5"/>
  <c r="G1635" i="5" s="1"/>
  <c r="H1635" i="5" s="1"/>
  <c r="I1635" i="5" s="1"/>
  <c r="F1603" i="5"/>
  <c r="G1603" i="5" s="1"/>
  <c r="H1603" i="5" s="1"/>
  <c r="I1603" i="5" s="1"/>
  <c r="F1347" i="5"/>
  <c r="G1347" i="5" s="1"/>
  <c r="H1347" i="5" s="1"/>
  <c r="I1347" i="5" s="1"/>
  <c r="F1315" i="5"/>
  <c r="G1315" i="5" s="1"/>
  <c r="H1315" i="5" s="1"/>
  <c r="I1315" i="5" s="1"/>
  <c r="F314" i="5"/>
  <c r="G314" i="5" s="1"/>
  <c r="H314" i="5" s="1"/>
  <c r="I314" i="5" s="1"/>
  <c r="F186" i="5"/>
  <c r="G186" i="5" s="1"/>
  <c r="H186" i="5" s="1"/>
  <c r="I186" i="5" s="1"/>
  <c r="F442" i="5"/>
  <c r="G442" i="5" s="1"/>
  <c r="H442" i="5" s="1"/>
  <c r="I442" i="5" s="1"/>
  <c r="F210" i="5"/>
  <c r="G210" i="5" s="1"/>
  <c r="H210" i="5" s="1"/>
  <c r="I210" i="5" s="1"/>
  <c r="F842" i="5"/>
  <c r="G842" i="5" s="1"/>
  <c r="H842" i="5" s="1"/>
  <c r="I842" i="5" s="1"/>
  <c r="F698" i="5"/>
  <c r="G698" i="5" s="1"/>
  <c r="H698" i="5" s="1"/>
  <c r="I698" i="5" s="1"/>
  <c r="F450" i="5"/>
  <c r="G450" i="5" s="1"/>
  <c r="H450" i="5" s="1"/>
  <c r="I450" i="5" s="1"/>
  <c r="F218" i="5"/>
  <c r="G218" i="5" s="1"/>
  <c r="H218" i="5" s="1"/>
  <c r="I218" i="5" s="1"/>
  <c r="F1283" i="5"/>
  <c r="G1283" i="5" s="1"/>
  <c r="H1283" i="5" s="1"/>
  <c r="I1283" i="5" s="1"/>
  <c r="F1251" i="5"/>
  <c r="G1251" i="5" s="1"/>
  <c r="H1251" i="5" s="1"/>
  <c r="I1251" i="5" s="1"/>
  <c r="F1187" i="5"/>
  <c r="G1187" i="5" s="1"/>
  <c r="H1187" i="5" s="1"/>
  <c r="I1187" i="5" s="1"/>
  <c r="F1155" i="5"/>
  <c r="G1155" i="5" s="1"/>
  <c r="H1155" i="5" s="1"/>
  <c r="I1155" i="5" s="1"/>
  <c r="F1123" i="5"/>
  <c r="G1123" i="5" s="1"/>
  <c r="H1123" i="5" s="1"/>
  <c r="I1123" i="5" s="1"/>
  <c r="F1091" i="5"/>
  <c r="G1091" i="5" s="1"/>
  <c r="H1091" i="5" s="1"/>
  <c r="I1091" i="5" s="1"/>
  <c r="F1027" i="5"/>
  <c r="G1027" i="5" s="1"/>
  <c r="H1027" i="5" s="1"/>
  <c r="I1027" i="5" s="1"/>
  <c r="F995" i="5"/>
  <c r="G995" i="5" s="1"/>
  <c r="H995" i="5" s="1"/>
  <c r="I995" i="5" s="1"/>
  <c r="F963" i="5"/>
  <c r="G963" i="5" s="1"/>
  <c r="H963" i="5" s="1"/>
  <c r="I963" i="5" s="1"/>
  <c r="F931" i="5"/>
  <c r="G931" i="5" s="1"/>
  <c r="H931" i="5" s="1"/>
  <c r="I931" i="5" s="1"/>
  <c r="F899" i="5"/>
  <c r="G899" i="5" s="1"/>
  <c r="H899" i="5" s="1"/>
  <c r="I899" i="5" s="1"/>
  <c r="F867" i="5"/>
  <c r="G867" i="5" s="1"/>
  <c r="H867" i="5" s="1"/>
  <c r="I867" i="5" s="1"/>
  <c r="F835" i="5"/>
  <c r="G835" i="5" s="1"/>
  <c r="H835" i="5" s="1"/>
  <c r="I835" i="5" s="1"/>
  <c r="F803" i="5"/>
  <c r="G803" i="5" s="1"/>
  <c r="H803" i="5" s="1"/>
  <c r="I803" i="5" s="1"/>
  <c r="F771" i="5"/>
  <c r="G771" i="5" s="1"/>
  <c r="H771" i="5" s="1"/>
  <c r="I771" i="5" s="1"/>
  <c r="F739" i="5"/>
  <c r="G739" i="5" s="1"/>
  <c r="H739" i="5" s="1"/>
  <c r="I739" i="5" s="1"/>
  <c r="F707" i="5"/>
  <c r="G707" i="5" s="1"/>
  <c r="H707" i="5" s="1"/>
  <c r="I707" i="5" s="1"/>
  <c r="F675" i="5"/>
  <c r="G675" i="5" s="1"/>
  <c r="H675" i="5" s="1"/>
  <c r="I675" i="5" s="1"/>
  <c r="F643" i="5"/>
  <c r="G643" i="5" s="1"/>
  <c r="H643" i="5" s="1"/>
  <c r="I643" i="5" s="1"/>
  <c r="F611" i="5"/>
  <c r="G611" i="5" s="1"/>
  <c r="H611" i="5" s="1"/>
  <c r="I611" i="5" s="1"/>
  <c r="F579" i="5"/>
  <c r="G579" i="5" s="1"/>
  <c r="H579" i="5" s="1"/>
  <c r="I579" i="5" s="1"/>
  <c r="F547" i="5"/>
  <c r="G547" i="5" s="1"/>
  <c r="H547" i="5" s="1"/>
  <c r="I547" i="5" s="1"/>
  <c r="F515" i="5"/>
  <c r="G515" i="5" s="1"/>
  <c r="H515" i="5" s="1"/>
  <c r="I515" i="5" s="1"/>
  <c r="F483" i="5"/>
  <c r="G483" i="5" s="1"/>
  <c r="H483" i="5" s="1"/>
  <c r="I483" i="5" s="1"/>
  <c r="F451" i="5"/>
  <c r="G451" i="5" s="1"/>
  <c r="H451" i="5" s="1"/>
  <c r="I451" i="5" s="1"/>
  <c r="F419" i="5"/>
  <c r="G419" i="5" s="1"/>
  <c r="H419" i="5" s="1"/>
  <c r="I419" i="5" s="1"/>
  <c r="F387" i="5"/>
  <c r="G387" i="5" s="1"/>
  <c r="H387" i="5" s="1"/>
  <c r="I387" i="5" s="1"/>
  <c r="F323" i="5"/>
  <c r="G323" i="5" s="1"/>
  <c r="H323" i="5" s="1"/>
  <c r="I323" i="5" s="1"/>
  <c r="F163" i="5"/>
  <c r="G163" i="5" s="1"/>
  <c r="H163" i="5" s="1"/>
  <c r="I163" i="5" s="1"/>
  <c r="F131" i="5"/>
  <c r="G131" i="5" s="1"/>
  <c r="H131" i="5" s="1"/>
  <c r="I131" i="5" s="1"/>
  <c r="F1850" i="5"/>
  <c r="G1850" i="5" s="1"/>
  <c r="H1850" i="5" s="1"/>
  <c r="I1850" i="5" s="1"/>
  <c r="F1714" i="5"/>
  <c r="G1714" i="5" s="1"/>
  <c r="H1714" i="5" s="1"/>
  <c r="I1714" i="5" s="1"/>
  <c r="F1426" i="5"/>
  <c r="G1426" i="5" s="1"/>
  <c r="H1426" i="5" s="1"/>
  <c r="I1426" i="5" s="1"/>
  <c r="F1194" i="5"/>
  <c r="G1194" i="5" s="1"/>
  <c r="H1194" i="5" s="1"/>
  <c r="I1194" i="5" s="1"/>
  <c r="F2016" i="5"/>
  <c r="G2016" i="5" s="1"/>
  <c r="H2016" i="5" s="1"/>
  <c r="I2016" i="5" s="1"/>
  <c r="F1984" i="5"/>
  <c r="G1984" i="5" s="1"/>
  <c r="H1984" i="5" s="1"/>
  <c r="I1984" i="5" s="1"/>
  <c r="F1952" i="5"/>
  <c r="G1952" i="5" s="1"/>
  <c r="H1952" i="5" s="1"/>
  <c r="I1952" i="5" s="1"/>
  <c r="F1920" i="5"/>
  <c r="G1920" i="5" s="1"/>
  <c r="H1920" i="5" s="1"/>
  <c r="I1920" i="5" s="1"/>
  <c r="F1856" i="5"/>
  <c r="G1856" i="5" s="1"/>
  <c r="H1856" i="5" s="1"/>
  <c r="I1856" i="5" s="1"/>
  <c r="F1824" i="5"/>
  <c r="G1824" i="5" s="1"/>
  <c r="H1824" i="5" s="1"/>
  <c r="I1824" i="5" s="1"/>
  <c r="F1792" i="5"/>
  <c r="G1792" i="5" s="1"/>
  <c r="H1792" i="5" s="1"/>
  <c r="I1792" i="5" s="1"/>
  <c r="F1760" i="5"/>
  <c r="G1760" i="5" s="1"/>
  <c r="H1760" i="5" s="1"/>
  <c r="I1760" i="5" s="1"/>
  <c r="F1728" i="5"/>
  <c r="G1728" i="5" s="1"/>
  <c r="H1728" i="5" s="1"/>
  <c r="I1728" i="5" s="1"/>
  <c r="F1696" i="5"/>
  <c r="G1696" i="5" s="1"/>
  <c r="H1696" i="5" s="1"/>
  <c r="I1696" i="5" s="1"/>
  <c r="F1664" i="5"/>
  <c r="G1664" i="5" s="1"/>
  <c r="H1664" i="5" s="1"/>
  <c r="I1664" i="5" s="1"/>
  <c r="F1632" i="5"/>
  <c r="G1632" i="5" s="1"/>
  <c r="H1632" i="5" s="1"/>
  <c r="I1632" i="5" s="1"/>
  <c r="F1568" i="5"/>
  <c r="G1568" i="5" s="1"/>
  <c r="H1568" i="5" s="1"/>
  <c r="I1568" i="5" s="1"/>
  <c r="F1536" i="5"/>
  <c r="G1536" i="5" s="1"/>
  <c r="H1536" i="5" s="1"/>
  <c r="I1536" i="5" s="1"/>
  <c r="F1472" i="5"/>
  <c r="G1472" i="5" s="1"/>
  <c r="H1472" i="5" s="1"/>
  <c r="I1472" i="5" s="1"/>
  <c r="F1440" i="5"/>
  <c r="G1440" i="5" s="1"/>
  <c r="H1440" i="5" s="1"/>
  <c r="I1440" i="5" s="1"/>
  <c r="F1408" i="5"/>
  <c r="G1408" i="5" s="1"/>
  <c r="H1408" i="5" s="1"/>
  <c r="I1408" i="5" s="1"/>
  <c r="F1376" i="5"/>
  <c r="G1376" i="5" s="1"/>
  <c r="H1376" i="5" s="1"/>
  <c r="I1376" i="5" s="1"/>
  <c r="F1344" i="5"/>
  <c r="G1344" i="5" s="1"/>
  <c r="H1344" i="5" s="1"/>
  <c r="I1344" i="5" s="1"/>
  <c r="F1312" i="5"/>
  <c r="G1312" i="5" s="1"/>
  <c r="H1312" i="5" s="1"/>
  <c r="I1312" i="5" s="1"/>
  <c r="F1280" i="5"/>
  <c r="G1280" i="5" s="1"/>
  <c r="H1280" i="5" s="1"/>
  <c r="I1280" i="5" s="1"/>
  <c r="F1248" i="5"/>
  <c r="G1248" i="5" s="1"/>
  <c r="H1248" i="5" s="1"/>
  <c r="I1248" i="5" s="1"/>
  <c r="F1216" i="5"/>
  <c r="G1216" i="5" s="1"/>
  <c r="H1216" i="5" s="1"/>
  <c r="I1216" i="5" s="1"/>
  <c r="F1184" i="5"/>
  <c r="G1184" i="5" s="1"/>
  <c r="H1184" i="5" s="1"/>
  <c r="I1184" i="5" s="1"/>
  <c r="F1152" i="5"/>
  <c r="G1152" i="5" s="1"/>
  <c r="H1152" i="5" s="1"/>
  <c r="I1152" i="5" s="1"/>
  <c r="F1120" i="5"/>
  <c r="G1120" i="5" s="1"/>
  <c r="H1120" i="5" s="1"/>
  <c r="I1120" i="5" s="1"/>
  <c r="F1088" i="5"/>
  <c r="G1088" i="5" s="1"/>
  <c r="H1088" i="5" s="1"/>
  <c r="I1088" i="5" s="1"/>
  <c r="F1024" i="5"/>
  <c r="G1024" i="5" s="1"/>
  <c r="H1024" i="5" s="1"/>
  <c r="I1024" i="5" s="1"/>
  <c r="F992" i="5"/>
  <c r="G992" i="5" s="1"/>
  <c r="H992" i="5" s="1"/>
  <c r="I992" i="5" s="1"/>
  <c r="F928" i="5"/>
  <c r="G928" i="5" s="1"/>
  <c r="H928" i="5" s="1"/>
  <c r="I928" i="5" s="1"/>
  <c r="F896" i="5"/>
  <c r="G896" i="5" s="1"/>
  <c r="H896" i="5" s="1"/>
  <c r="I896" i="5" s="1"/>
  <c r="F864" i="5"/>
  <c r="G864" i="5" s="1"/>
  <c r="H864" i="5" s="1"/>
  <c r="I864" i="5" s="1"/>
  <c r="F832" i="5"/>
  <c r="G832" i="5" s="1"/>
  <c r="H832" i="5" s="1"/>
  <c r="I832" i="5" s="1"/>
  <c r="F800" i="5"/>
  <c r="G800" i="5" s="1"/>
  <c r="H800" i="5" s="1"/>
  <c r="I800" i="5" s="1"/>
  <c r="F768" i="5"/>
  <c r="G768" i="5" s="1"/>
  <c r="H768" i="5" s="1"/>
  <c r="I768" i="5" s="1"/>
  <c r="F736" i="5"/>
  <c r="G736" i="5" s="1"/>
  <c r="H736" i="5" s="1"/>
  <c r="I736" i="5" s="1"/>
  <c r="F672" i="5"/>
  <c r="G672" i="5" s="1"/>
  <c r="H672" i="5" s="1"/>
  <c r="I672" i="5" s="1"/>
  <c r="F640" i="5"/>
  <c r="G640" i="5" s="1"/>
  <c r="H640" i="5" s="1"/>
  <c r="I640" i="5" s="1"/>
  <c r="F608" i="5"/>
  <c r="G608" i="5" s="1"/>
  <c r="H608" i="5" s="1"/>
  <c r="I608" i="5" s="1"/>
  <c r="F480" i="5"/>
  <c r="G480" i="5" s="1"/>
  <c r="H480" i="5" s="1"/>
  <c r="I480" i="5" s="1"/>
  <c r="F416" i="5"/>
  <c r="G416" i="5" s="1"/>
  <c r="H416" i="5" s="1"/>
  <c r="I416" i="5" s="1"/>
  <c r="F384" i="5"/>
  <c r="G384" i="5" s="1"/>
  <c r="H384" i="5" s="1"/>
  <c r="I384" i="5" s="1"/>
  <c r="F352" i="5"/>
  <c r="G352" i="5" s="1"/>
  <c r="H352" i="5" s="1"/>
  <c r="I352" i="5" s="1"/>
  <c r="F288" i="5"/>
  <c r="G288" i="5" s="1"/>
  <c r="H288" i="5" s="1"/>
  <c r="I288" i="5" s="1"/>
  <c r="F256" i="5"/>
  <c r="G256" i="5" s="1"/>
  <c r="H256" i="5" s="1"/>
  <c r="I256" i="5" s="1"/>
  <c r="F224" i="5"/>
  <c r="G224" i="5" s="1"/>
  <c r="H224" i="5" s="1"/>
  <c r="I224" i="5" s="1"/>
  <c r="F192" i="5"/>
  <c r="G192" i="5" s="1"/>
  <c r="H192" i="5" s="1"/>
  <c r="I192" i="5" s="1"/>
  <c r="F160" i="5"/>
  <c r="G160" i="5" s="1"/>
  <c r="H160" i="5" s="1"/>
  <c r="I160" i="5" s="1"/>
  <c r="F128" i="5"/>
  <c r="G128" i="5" s="1"/>
  <c r="H128" i="5" s="1"/>
  <c r="I128" i="5" s="1"/>
  <c r="F1210" i="5"/>
  <c r="G1210" i="5" s="1"/>
  <c r="H1210" i="5" s="1"/>
  <c r="I1210" i="5" s="1"/>
  <c r="F1042" i="5"/>
  <c r="G1042" i="5" s="1"/>
  <c r="H1042" i="5" s="1"/>
  <c r="I1042" i="5" s="1"/>
  <c r="F2005" i="5"/>
  <c r="G2005" i="5" s="1"/>
  <c r="H2005" i="5" s="1"/>
  <c r="I2005" i="5" s="1"/>
  <c r="F1973" i="5"/>
  <c r="G1973" i="5" s="1"/>
  <c r="H1973" i="5" s="1"/>
  <c r="I1973" i="5" s="1"/>
  <c r="F1909" i="5"/>
  <c r="G1909" i="5" s="1"/>
  <c r="H1909" i="5" s="1"/>
  <c r="I1909" i="5" s="1"/>
  <c r="F1845" i="5"/>
  <c r="G1845" i="5" s="1"/>
  <c r="H1845" i="5" s="1"/>
  <c r="I1845" i="5" s="1"/>
  <c r="F1813" i="5"/>
  <c r="G1813" i="5" s="1"/>
  <c r="H1813" i="5" s="1"/>
  <c r="I1813" i="5" s="1"/>
  <c r="F1781" i="5"/>
  <c r="G1781" i="5" s="1"/>
  <c r="H1781" i="5" s="1"/>
  <c r="I1781" i="5" s="1"/>
  <c r="F1749" i="5"/>
  <c r="G1749" i="5" s="1"/>
  <c r="H1749" i="5" s="1"/>
  <c r="I1749" i="5" s="1"/>
  <c r="F1717" i="5"/>
  <c r="G1717" i="5" s="1"/>
  <c r="H1717" i="5" s="1"/>
  <c r="I1717" i="5" s="1"/>
  <c r="F1685" i="5"/>
  <c r="G1685" i="5" s="1"/>
  <c r="H1685" i="5" s="1"/>
  <c r="I1685" i="5" s="1"/>
  <c r="F1653" i="5"/>
  <c r="G1653" i="5" s="1"/>
  <c r="H1653" i="5" s="1"/>
  <c r="I1653" i="5" s="1"/>
  <c r="F1621" i="5"/>
  <c r="G1621" i="5" s="1"/>
  <c r="H1621" i="5" s="1"/>
  <c r="I1621" i="5" s="1"/>
  <c r="F1525" i="5"/>
  <c r="G1525" i="5" s="1"/>
  <c r="H1525" i="5" s="1"/>
  <c r="I1525" i="5" s="1"/>
  <c r="F1493" i="5"/>
  <c r="G1493" i="5" s="1"/>
  <c r="H1493" i="5" s="1"/>
  <c r="I1493" i="5" s="1"/>
  <c r="F1461" i="5"/>
  <c r="G1461" i="5" s="1"/>
  <c r="H1461" i="5" s="1"/>
  <c r="I1461" i="5" s="1"/>
  <c r="F1397" i="5"/>
  <c r="G1397" i="5" s="1"/>
  <c r="H1397" i="5" s="1"/>
  <c r="I1397" i="5" s="1"/>
  <c r="F1301" i="5"/>
  <c r="G1301" i="5" s="1"/>
  <c r="H1301" i="5" s="1"/>
  <c r="I1301" i="5" s="1"/>
  <c r="F1269" i="5"/>
  <c r="G1269" i="5" s="1"/>
  <c r="H1269" i="5" s="1"/>
  <c r="I1269" i="5" s="1"/>
  <c r="F1205" i="5"/>
  <c r="G1205" i="5" s="1"/>
  <c r="H1205" i="5" s="1"/>
  <c r="I1205" i="5" s="1"/>
  <c r="F1173" i="5"/>
  <c r="G1173" i="5" s="1"/>
  <c r="H1173" i="5" s="1"/>
  <c r="I1173" i="5" s="1"/>
  <c r="F1141" i="5"/>
  <c r="G1141" i="5" s="1"/>
  <c r="H1141" i="5" s="1"/>
  <c r="I1141" i="5" s="1"/>
  <c r="F1109" i="5"/>
  <c r="G1109" i="5" s="1"/>
  <c r="H1109" i="5" s="1"/>
  <c r="I1109" i="5" s="1"/>
  <c r="F1077" i="5"/>
  <c r="G1077" i="5" s="1"/>
  <c r="H1077" i="5" s="1"/>
  <c r="I1077" i="5" s="1"/>
  <c r="F1013" i="5"/>
  <c r="G1013" i="5" s="1"/>
  <c r="H1013" i="5" s="1"/>
  <c r="I1013" i="5" s="1"/>
  <c r="F981" i="5"/>
  <c r="G981" i="5" s="1"/>
  <c r="H981" i="5" s="1"/>
  <c r="I981" i="5" s="1"/>
  <c r="F821" i="5"/>
  <c r="G821" i="5" s="1"/>
  <c r="H821" i="5" s="1"/>
  <c r="I821" i="5" s="1"/>
  <c r="F789" i="5"/>
  <c r="G789" i="5" s="1"/>
  <c r="H789" i="5" s="1"/>
  <c r="I789" i="5" s="1"/>
  <c r="F757" i="5"/>
  <c r="G757" i="5" s="1"/>
  <c r="H757" i="5" s="1"/>
  <c r="I757" i="5" s="1"/>
  <c r="F725" i="5"/>
  <c r="G725" i="5" s="1"/>
  <c r="H725" i="5" s="1"/>
  <c r="I725" i="5" s="1"/>
  <c r="F693" i="5"/>
  <c r="G693" i="5" s="1"/>
  <c r="H693" i="5" s="1"/>
  <c r="I693" i="5" s="1"/>
  <c r="F661" i="5"/>
  <c r="G661" i="5" s="1"/>
  <c r="H661" i="5" s="1"/>
  <c r="I661" i="5" s="1"/>
  <c r="F629" i="5"/>
  <c r="G629" i="5" s="1"/>
  <c r="H629" i="5" s="1"/>
  <c r="I629" i="5" s="1"/>
  <c r="F597" i="5"/>
  <c r="G597" i="5" s="1"/>
  <c r="H597" i="5" s="1"/>
  <c r="I597" i="5" s="1"/>
  <c r="F565" i="5"/>
  <c r="G565" i="5" s="1"/>
  <c r="H565" i="5" s="1"/>
  <c r="I565" i="5" s="1"/>
  <c r="F533" i="5"/>
  <c r="G533" i="5" s="1"/>
  <c r="H533" i="5" s="1"/>
  <c r="I533" i="5" s="1"/>
  <c r="F501" i="5"/>
  <c r="G501" i="5" s="1"/>
  <c r="H501" i="5" s="1"/>
  <c r="I501" i="5" s="1"/>
  <c r="F469" i="5"/>
  <c r="G469" i="5" s="1"/>
  <c r="H469" i="5" s="1"/>
  <c r="I469" i="5" s="1"/>
  <c r="F405" i="5"/>
  <c r="G405" i="5" s="1"/>
  <c r="H405" i="5" s="1"/>
  <c r="I405" i="5" s="1"/>
  <c r="F373" i="5"/>
  <c r="G373" i="5" s="1"/>
  <c r="H373" i="5" s="1"/>
  <c r="I373" i="5" s="1"/>
  <c r="F341" i="5"/>
  <c r="G341" i="5" s="1"/>
  <c r="H341" i="5" s="1"/>
  <c r="I341" i="5" s="1"/>
  <c r="F309" i="5"/>
  <c r="G309" i="5" s="1"/>
  <c r="H309" i="5" s="1"/>
  <c r="I309" i="5" s="1"/>
  <c r="F277" i="5"/>
  <c r="G277" i="5" s="1"/>
  <c r="H277" i="5" s="1"/>
  <c r="I277" i="5" s="1"/>
  <c r="F245" i="5"/>
  <c r="G245" i="5" s="1"/>
  <c r="H245" i="5" s="1"/>
  <c r="I245" i="5" s="1"/>
  <c r="F213" i="5"/>
  <c r="G213" i="5" s="1"/>
  <c r="H213" i="5" s="1"/>
  <c r="I213" i="5" s="1"/>
  <c r="F181" i="5"/>
  <c r="G181" i="5" s="1"/>
  <c r="H181" i="5" s="1"/>
  <c r="I181" i="5" s="1"/>
  <c r="F149" i="5"/>
  <c r="G149" i="5" s="1"/>
  <c r="H149" i="5" s="1"/>
  <c r="I149" i="5" s="1"/>
  <c r="F1962" i="5"/>
  <c r="G1962" i="5" s="1"/>
  <c r="H1962" i="5" s="1"/>
  <c r="I1962" i="5" s="1"/>
  <c r="F1562" i="5"/>
  <c r="G1562" i="5" s="1"/>
  <c r="H1562" i="5" s="1"/>
  <c r="I1562" i="5" s="1"/>
  <c r="F1474" i="5"/>
  <c r="G1474" i="5" s="1"/>
  <c r="H1474" i="5" s="1"/>
  <c r="I1474" i="5" s="1"/>
  <c r="F1226" i="5"/>
  <c r="G1226" i="5" s="1"/>
  <c r="H1226" i="5" s="1"/>
  <c r="I1226" i="5" s="1"/>
  <c r="F970" i="5"/>
  <c r="G970" i="5" s="1"/>
  <c r="H970" i="5" s="1"/>
  <c r="I970" i="5" s="1"/>
  <c r="F1991" i="5"/>
  <c r="G1991" i="5" s="1"/>
  <c r="H1991" i="5" s="1"/>
  <c r="I1991" i="5" s="1"/>
  <c r="F1959" i="5"/>
  <c r="G1959" i="5" s="1"/>
  <c r="H1959" i="5" s="1"/>
  <c r="I1959" i="5" s="1"/>
  <c r="F1927" i="5"/>
  <c r="G1927" i="5" s="1"/>
  <c r="H1927" i="5" s="1"/>
  <c r="I1927" i="5" s="1"/>
  <c r="F1895" i="5"/>
  <c r="G1895" i="5" s="1"/>
  <c r="H1895" i="5" s="1"/>
  <c r="I1895" i="5" s="1"/>
  <c r="F1863" i="5"/>
  <c r="G1863" i="5" s="1"/>
  <c r="H1863" i="5" s="1"/>
  <c r="I1863" i="5" s="1"/>
  <c r="F1831" i="5"/>
  <c r="G1831" i="5" s="1"/>
  <c r="H1831" i="5" s="1"/>
  <c r="I1831" i="5" s="1"/>
  <c r="F1799" i="5"/>
  <c r="G1799" i="5" s="1"/>
  <c r="H1799" i="5" s="1"/>
  <c r="I1799" i="5" s="1"/>
  <c r="F1767" i="5"/>
  <c r="G1767" i="5" s="1"/>
  <c r="H1767" i="5" s="1"/>
  <c r="I1767" i="5" s="1"/>
  <c r="F1735" i="5"/>
  <c r="G1735" i="5" s="1"/>
  <c r="H1735" i="5" s="1"/>
  <c r="I1735" i="5" s="1"/>
  <c r="F1703" i="5"/>
  <c r="G1703" i="5" s="1"/>
  <c r="H1703" i="5" s="1"/>
  <c r="I1703" i="5" s="1"/>
  <c r="F1671" i="5"/>
  <c r="G1671" i="5" s="1"/>
  <c r="H1671" i="5" s="1"/>
  <c r="I1671" i="5" s="1"/>
  <c r="F1639" i="5"/>
  <c r="G1639" i="5" s="1"/>
  <c r="H1639" i="5" s="1"/>
  <c r="I1639" i="5" s="1"/>
  <c r="F1543" i="5"/>
  <c r="G1543" i="5" s="1"/>
  <c r="H1543" i="5" s="1"/>
  <c r="I1543" i="5" s="1"/>
  <c r="F1447" i="5"/>
  <c r="G1447" i="5" s="1"/>
  <c r="H1447" i="5" s="1"/>
  <c r="I1447" i="5" s="1"/>
  <c r="F1415" i="5"/>
  <c r="G1415" i="5" s="1"/>
  <c r="H1415" i="5" s="1"/>
  <c r="I1415" i="5" s="1"/>
  <c r="F1383" i="5"/>
  <c r="G1383" i="5" s="1"/>
  <c r="H1383" i="5" s="1"/>
  <c r="I1383" i="5" s="1"/>
  <c r="F1351" i="5"/>
  <c r="G1351" i="5" s="1"/>
  <c r="H1351" i="5" s="1"/>
  <c r="I1351" i="5" s="1"/>
  <c r="F1319" i="5"/>
  <c r="G1319" i="5" s="1"/>
  <c r="H1319" i="5" s="1"/>
  <c r="I1319" i="5" s="1"/>
  <c r="F1255" i="5"/>
  <c r="G1255" i="5" s="1"/>
  <c r="H1255" i="5" s="1"/>
  <c r="I1255" i="5" s="1"/>
  <c r="F1191" i="5"/>
  <c r="G1191" i="5" s="1"/>
  <c r="H1191" i="5" s="1"/>
  <c r="I1191" i="5" s="1"/>
  <c r="F1159" i="5"/>
  <c r="G1159" i="5" s="1"/>
  <c r="H1159" i="5" s="1"/>
  <c r="I1159" i="5" s="1"/>
  <c r="F1127" i="5"/>
  <c r="G1127" i="5" s="1"/>
  <c r="H1127" i="5" s="1"/>
  <c r="I1127" i="5" s="1"/>
  <c r="F1095" i="5"/>
  <c r="G1095" i="5" s="1"/>
  <c r="H1095" i="5" s="1"/>
  <c r="I1095" i="5" s="1"/>
  <c r="F1031" i="5"/>
  <c r="G1031" i="5" s="1"/>
  <c r="H1031" i="5" s="1"/>
  <c r="I1031" i="5" s="1"/>
  <c r="F999" i="5"/>
  <c r="G999" i="5" s="1"/>
  <c r="H999" i="5" s="1"/>
  <c r="I999" i="5" s="1"/>
  <c r="F967" i="5"/>
  <c r="G967" i="5" s="1"/>
  <c r="H967" i="5" s="1"/>
  <c r="I967" i="5" s="1"/>
  <c r="F935" i="5"/>
  <c r="G935" i="5" s="1"/>
  <c r="H935" i="5" s="1"/>
  <c r="I935" i="5" s="1"/>
  <c r="F903" i="5"/>
  <c r="G903" i="5" s="1"/>
  <c r="H903" i="5" s="1"/>
  <c r="I903" i="5" s="1"/>
  <c r="F871" i="5"/>
  <c r="G871" i="5" s="1"/>
  <c r="H871" i="5" s="1"/>
  <c r="I871" i="5" s="1"/>
  <c r="F839" i="5"/>
  <c r="G839" i="5" s="1"/>
  <c r="H839" i="5" s="1"/>
  <c r="I839" i="5" s="1"/>
  <c r="F807" i="5"/>
  <c r="G807" i="5" s="1"/>
  <c r="H807" i="5" s="1"/>
  <c r="I807" i="5" s="1"/>
  <c r="F775" i="5"/>
  <c r="G775" i="5" s="1"/>
  <c r="H775" i="5" s="1"/>
  <c r="I775" i="5" s="1"/>
  <c r="F743" i="5"/>
  <c r="G743" i="5" s="1"/>
  <c r="H743" i="5" s="1"/>
  <c r="I743" i="5" s="1"/>
  <c r="F711" i="5"/>
  <c r="G711" i="5" s="1"/>
  <c r="H711" i="5" s="1"/>
  <c r="I711" i="5" s="1"/>
  <c r="F679" i="5"/>
  <c r="G679" i="5" s="1"/>
  <c r="H679" i="5" s="1"/>
  <c r="I679" i="5" s="1"/>
  <c r="F647" i="5"/>
  <c r="G647" i="5" s="1"/>
  <c r="H647" i="5" s="1"/>
  <c r="I647" i="5" s="1"/>
  <c r="F615" i="5"/>
  <c r="G615" i="5" s="1"/>
  <c r="H615" i="5" s="1"/>
  <c r="I615" i="5" s="1"/>
  <c r="F455" i="5"/>
  <c r="G455" i="5" s="1"/>
  <c r="H455" i="5" s="1"/>
  <c r="I455" i="5" s="1"/>
  <c r="F423" i="5"/>
  <c r="G423" i="5" s="1"/>
  <c r="H423" i="5" s="1"/>
  <c r="I423" i="5" s="1"/>
  <c r="F391" i="5"/>
  <c r="G391" i="5" s="1"/>
  <c r="H391" i="5" s="1"/>
  <c r="I391" i="5" s="1"/>
  <c r="F327" i="5"/>
  <c r="G327" i="5" s="1"/>
  <c r="H327" i="5" s="1"/>
  <c r="I327" i="5" s="1"/>
  <c r="F295" i="5"/>
  <c r="G295" i="5" s="1"/>
  <c r="H295" i="5" s="1"/>
  <c r="I295" i="5" s="1"/>
  <c r="F263" i="5"/>
  <c r="G263" i="5" s="1"/>
  <c r="H263" i="5" s="1"/>
  <c r="I263" i="5" s="1"/>
  <c r="F231" i="5"/>
  <c r="G231" i="5" s="1"/>
  <c r="H231" i="5" s="1"/>
  <c r="I231" i="5" s="1"/>
  <c r="F199" i="5"/>
  <c r="G199" i="5" s="1"/>
  <c r="H199" i="5" s="1"/>
  <c r="I199" i="5" s="1"/>
  <c r="F167" i="5"/>
  <c r="G167" i="5" s="1"/>
  <c r="H167" i="5" s="1"/>
  <c r="I167" i="5" s="1"/>
  <c r="F135" i="5"/>
  <c r="G135" i="5" s="1"/>
  <c r="H135" i="5" s="1"/>
  <c r="I135" i="5" s="1"/>
  <c r="F1986" i="5"/>
  <c r="G1986" i="5" s="1"/>
  <c r="H1986" i="5" s="1"/>
  <c r="I1986" i="5" s="1"/>
  <c r="F1754" i="5"/>
  <c r="G1754" i="5" s="1"/>
  <c r="H1754" i="5" s="1"/>
  <c r="I1754" i="5" s="1"/>
  <c r="F1338" i="5"/>
  <c r="G1338" i="5" s="1"/>
  <c r="H1338" i="5" s="1"/>
  <c r="I1338" i="5" s="1"/>
  <c r="F1130" i="5"/>
  <c r="G1130" i="5" s="1"/>
  <c r="H1130" i="5" s="1"/>
  <c r="I1130" i="5" s="1"/>
  <c r="F1924" i="5"/>
  <c r="G1924" i="5" s="1"/>
  <c r="H1924" i="5" s="1"/>
  <c r="I1924" i="5" s="1"/>
  <c r="F1892" i="5"/>
  <c r="G1892" i="5" s="1"/>
  <c r="H1892" i="5" s="1"/>
  <c r="I1892" i="5" s="1"/>
  <c r="F1860" i="5"/>
  <c r="G1860" i="5" s="1"/>
  <c r="H1860" i="5" s="1"/>
  <c r="I1860" i="5" s="1"/>
  <c r="F1828" i="5"/>
  <c r="G1828" i="5" s="1"/>
  <c r="H1828" i="5" s="1"/>
  <c r="I1828" i="5" s="1"/>
  <c r="F1796" i="5"/>
  <c r="G1796" i="5" s="1"/>
  <c r="H1796" i="5" s="1"/>
  <c r="I1796" i="5" s="1"/>
  <c r="F1764" i="5"/>
  <c r="G1764" i="5" s="1"/>
  <c r="H1764" i="5" s="1"/>
  <c r="I1764" i="5" s="1"/>
  <c r="F1732" i="5"/>
  <c r="G1732" i="5" s="1"/>
  <c r="H1732" i="5" s="1"/>
  <c r="I1732" i="5" s="1"/>
  <c r="F1636" i="5"/>
  <c r="G1636" i="5" s="1"/>
  <c r="H1636" i="5" s="1"/>
  <c r="I1636" i="5" s="1"/>
  <c r="F1604" i="5"/>
  <c r="G1604" i="5" s="1"/>
  <c r="H1604" i="5" s="1"/>
  <c r="I1604" i="5" s="1"/>
  <c r="F1572" i="5"/>
  <c r="G1572" i="5" s="1"/>
  <c r="H1572" i="5" s="1"/>
  <c r="I1572" i="5" s="1"/>
  <c r="F1540" i="5"/>
  <c r="G1540" i="5" s="1"/>
  <c r="H1540" i="5" s="1"/>
  <c r="I1540" i="5" s="1"/>
  <c r="F1476" i="5"/>
  <c r="G1476" i="5" s="1"/>
  <c r="H1476" i="5" s="1"/>
  <c r="I1476" i="5" s="1"/>
  <c r="F1444" i="5"/>
  <c r="G1444" i="5" s="1"/>
  <c r="H1444" i="5" s="1"/>
  <c r="I1444" i="5" s="1"/>
  <c r="F370" i="5"/>
  <c r="G370" i="5" s="1"/>
  <c r="H370" i="5" s="1"/>
  <c r="I370" i="5" s="1"/>
  <c r="F1412" i="5"/>
  <c r="G1412" i="5" s="1"/>
  <c r="H1412" i="5" s="1"/>
  <c r="I1412" i="5" s="1"/>
  <c r="F1380" i="5"/>
  <c r="G1380" i="5" s="1"/>
  <c r="H1380" i="5" s="1"/>
  <c r="I1380" i="5" s="1"/>
  <c r="F1348" i="5"/>
  <c r="G1348" i="5" s="1"/>
  <c r="H1348" i="5" s="1"/>
  <c r="I1348" i="5" s="1"/>
  <c r="F1316" i="5"/>
  <c r="G1316" i="5" s="1"/>
  <c r="H1316" i="5" s="1"/>
  <c r="I1316" i="5" s="1"/>
  <c r="F1284" i="5"/>
  <c r="G1284" i="5" s="1"/>
  <c r="H1284" i="5" s="1"/>
  <c r="I1284" i="5" s="1"/>
  <c r="F1252" i="5"/>
  <c r="G1252" i="5" s="1"/>
  <c r="H1252" i="5" s="1"/>
  <c r="I1252" i="5" s="1"/>
  <c r="F1188" i="5"/>
  <c r="G1188" i="5" s="1"/>
  <c r="H1188" i="5" s="1"/>
  <c r="I1188" i="5" s="1"/>
  <c r="F1156" i="5"/>
  <c r="G1156" i="5" s="1"/>
  <c r="H1156" i="5" s="1"/>
  <c r="I1156" i="5" s="1"/>
  <c r="F1124" i="5"/>
  <c r="G1124" i="5" s="1"/>
  <c r="H1124" i="5" s="1"/>
  <c r="I1124" i="5" s="1"/>
  <c r="F1028" i="5"/>
  <c r="G1028" i="5" s="1"/>
  <c r="H1028" i="5" s="1"/>
  <c r="I1028" i="5" s="1"/>
  <c r="F996" i="5"/>
  <c r="G996" i="5" s="1"/>
  <c r="H996" i="5" s="1"/>
  <c r="I996" i="5" s="1"/>
  <c r="F964" i="5"/>
  <c r="G964" i="5" s="1"/>
  <c r="H964" i="5" s="1"/>
  <c r="I964" i="5" s="1"/>
  <c r="F932" i="5"/>
  <c r="G932" i="5" s="1"/>
  <c r="H932" i="5" s="1"/>
  <c r="I932" i="5" s="1"/>
  <c r="F900" i="5"/>
  <c r="G900" i="5" s="1"/>
  <c r="H900" i="5" s="1"/>
  <c r="I900" i="5" s="1"/>
  <c r="F868" i="5"/>
  <c r="G868" i="5" s="1"/>
  <c r="H868" i="5" s="1"/>
  <c r="I868" i="5" s="1"/>
  <c r="F836" i="5"/>
  <c r="G836" i="5" s="1"/>
  <c r="H836" i="5" s="1"/>
  <c r="I836" i="5" s="1"/>
  <c r="F804" i="5"/>
  <c r="G804" i="5" s="1"/>
  <c r="H804" i="5" s="1"/>
  <c r="I804" i="5" s="1"/>
  <c r="F772" i="5"/>
  <c r="G772" i="5" s="1"/>
  <c r="H772" i="5" s="1"/>
  <c r="I772" i="5" s="1"/>
  <c r="F740" i="5"/>
  <c r="G740" i="5" s="1"/>
  <c r="H740" i="5" s="1"/>
  <c r="I740" i="5" s="1"/>
  <c r="F676" i="5"/>
  <c r="G676" i="5" s="1"/>
  <c r="H676" i="5" s="1"/>
  <c r="I676" i="5" s="1"/>
  <c r="F644" i="5"/>
  <c r="G644" i="5" s="1"/>
  <c r="H644" i="5" s="1"/>
  <c r="I644" i="5" s="1"/>
  <c r="F612" i="5"/>
  <c r="G612" i="5" s="1"/>
  <c r="H612" i="5" s="1"/>
  <c r="I612" i="5" s="1"/>
  <c r="F484" i="5"/>
  <c r="G484" i="5" s="1"/>
  <c r="H484" i="5" s="1"/>
  <c r="I484" i="5" s="1"/>
  <c r="F420" i="5"/>
  <c r="G420" i="5" s="1"/>
  <c r="H420" i="5" s="1"/>
  <c r="I420" i="5" s="1"/>
  <c r="F388" i="5"/>
  <c r="G388" i="5" s="1"/>
  <c r="H388" i="5" s="1"/>
  <c r="I388" i="5" s="1"/>
  <c r="F356" i="5"/>
  <c r="G356" i="5" s="1"/>
  <c r="H356" i="5" s="1"/>
  <c r="I356" i="5" s="1"/>
  <c r="F292" i="5"/>
  <c r="G292" i="5" s="1"/>
  <c r="H292" i="5" s="1"/>
  <c r="I292" i="5" s="1"/>
  <c r="F260" i="5"/>
  <c r="G260" i="5" s="1"/>
  <c r="H260" i="5" s="1"/>
  <c r="I260" i="5" s="1"/>
  <c r="F228" i="5"/>
  <c r="G228" i="5" s="1"/>
  <c r="H228" i="5" s="1"/>
  <c r="I228" i="5" s="1"/>
  <c r="F196" i="5"/>
  <c r="G196" i="5" s="1"/>
  <c r="H196" i="5" s="1"/>
  <c r="I196" i="5" s="1"/>
  <c r="F164" i="5"/>
  <c r="G164" i="5" s="1"/>
  <c r="H164" i="5" s="1"/>
  <c r="I164" i="5" s="1"/>
  <c r="F132" i="5"/>
  <c r="G132" i="5" s="1"/>
  <c r="H132" i="5" s="1"/>
  <c r="I132" i="5" s="1"/>
  <c r="F1866" i="5"/>
  <c r="G1866" i="5" s="1"/>
  <c r="H1866" i="5" s="1"/>
  <c r="I1866" i="5" s="1"/>
  <c r="F1706" i="5"/>
  <c r="G1706" i="5" s="1"/>
  <c r="H1706" i="5" s="1"/>
  <c r="I1706" i="5" s="1"/>
  <c r="F1418" i="5"/>
  <c r="G1418" i="5" s="1"/>
  <c r="H1418" i="5" s="1"/>
  <c r="I1418" i="5" s="1"/>
  <c r="F1122" i="5"/>
  <c r="G1122" i="5" s="1"/>
  <c r="H1122" i="5" s="1"/>
  <c r="I1122" i="5" s="1"/>
  <c r="F922" i="5"/>
  <c r="G922" i="5" s="1"/>
  <c r="H922" i="5" s="1"/>
  <c r="I922" i="5" s="1"/>
  <c r="F794" i="5"/>
  <c r="G794" i="5" s="1"/>
  <c r="H794" i="5" s="1"/>
  <c r="I794" i="5" s="1"/>
  <c r="F906" i="5"/>
  <c r="G906" i="5" s="1"/>
  <c r="H906" i="5" s="1"/>
  <c r="I906" i="5" s="1"/>
  <c r="F682" i="5"/>
  <c r="G682" i="5" s="1"/>
  <c r="H682" i="5" s="1"/>
  <c r="I682" i="5" s="1"/>
  <c r="F490" i="5"/>
  <c r="G490" i="5" s="1"/>
  <c r="H490" i="5" s="1"/>
  <c r="I490" i="5" s="1"/>
  <c r="F306" i="5"/>
  <c r="G306" i="5" s="1"/>
  <c r="H306" i="5" s="1"/>
  <c r="I306" i="5" s="1"/>
  <c r="F226" i="5"/>
  <c r="G226" i="5" s="1"/>
  <c r="H226" i="5" s="1"/>
  <c r="I226" i="5" s="1"/>
  <c r="F130" i="5"/>
  <c r="G130" i="5" s="1"/>
  <c r="H130" i="5" s="1"/>
  <c r="I130" i="5" s="1"/>
  <c r="F810" i="5"/>
  <c r="G810" i="5" s="1"/>
  <c r="H810" i="5" s="1"/>
  <c r="I810" i="5" s="1"/>
  <c r="F722" i="5"/>
  <c r="G722" i="5" s="1"/>
  <c r="H722" i="5" s="1"/>
  <c r="I722" i="5" s="1"/>
  <c r="F434" i="5"/>
  <c r="G434" i="5" s="1"/>
  <c r="H434" i="5" s="1"/>
  <c r="I434" i="5" s="1"/>
  <c r="F914" i="5"/>
  <c r="G914" i="5" s="1"/>
  <c r="H914" i="5" s="1"/>
  <c r="I914" i="5" s="1"/>
  <c r="F426" i="5"/>
  <c r="G426" i="5" s="1"/>
  <c r="H426" i="5" s="1"/>
  <c r="I426" i="5" s="1"/>
  <c r="F178" i="5"/>
  <c r="G178" i="5" s="1"/>
  <c r="H178" i="5" s="1"/>
  <c r="I178" i="5" s="1"/>
  <c r="F690" i="5"/>
  <c r="G690" i="5" s="1"/>
  <c r="H690" i="5" s="1"/>
  <c r="I690" i="5" s="1"/>
  <c r="F138" i="5"/>
  <c r="G138" i="5" s="1"/>
  <c r="H138" i="5" s="1"/>
  <c r="I138" i="5" s="1"/>
  <c r="F113" i="5"/>
  <c r="G113" i="5" s="1"/>
  <c r="H113" i="5" s="1"/>
  <c r="I113" i="5" s="1"/>
  <c r="F81" i="5"/>
  <c r="G81" i="5" s="1"/>
  <c r="H81" i="5" s="1"/>
  <c r="I81" i="5" s="1"/>
  <c r="F49" i="5"/>
  <c r="G49" i="5" s="1"/>
  <c r="H49" i="5" s="1"/>
  <c r="I49" i="5" s="1"/>
  <c r="F17" i="5"/>
  <c r="G17" i="5" s="1"/>
  <c r="H17" i="5" s="1"/>
  <c r="I17" i="5" s="1"/>
  <c r="F79" i="5"/>
  <c r="G79" i="5" s="1"/>
  <c r="H79" i="5" s="1"/>
  <c r="I79" i="5" s="1"/>
  <c r="F20" i="5"/>
  <c r="G20" i="5" s="1"/>
  <c r="H20" i="5" s="1"/>
  <c r="I20" i="5" s="1"/>
  <c r="F86" i="5"/>
  <c r="G86" i="5" s="1"/>
  <c r="H86" i="5" s="1"/>
  <c r="I86" i="5" s="1"/>
  <c r="F54" i="5"/>
  <c r="G54" i="5" s="1"/>
  <c r="H54" i="5" s="1"/>
  <c r="I54" i="5" s="1"/>
  <c r="F22" i="5"/>
  <c r="G22" i="5" s="1"/>
  <c r="H22" i="5" s="1"/>
  <c r="I22" i="5" s="1"/>
  <c r="F115" i="5"/>
  <c r="G115" i="5" s="1"/>
  <c r="H115" i="5" s="1"/>
  <c r="I115" i="5" s="1"/>
  <c r="F83" i="5"/>
  <c r="G83" i="5" s="1"/>
  <c r="H83" i="5" s="1"/>
  <c r="I83" i="5" s="1"/>
  <c r="F51" i="5"/>
  <c r="G51" i="5" s="1"/>
  <c r="H51" i="5" s="1"/>
  <c r="I51" i="5" s="1"/>
  <c r="F19" i="5"/>
  <c r="G19" i="5" s="1"/>
  <c r="H19" i="5" s="1"/>
  <c r="I19" i="5" s="1"/>
  <c r="F100" i="5"/>
  <c r="G100" i="5" s="1"/>
  <c r="H100" i="5" s="1"/>
  <c r="I100" i="5" s="1"/>
  <c r="F24" i="5"/>
  <c r="G24" i="5" s="1"/>
  <c r="H24" i="5" s="1"/>
  <c r="I24" i="5" s="1"/>
  <c r="F23" i="5"/>
  <c r="G23" i="5" s="1"/>
  <c r="H23" i="5" s="1"/>
  <c r="I23" i="5" s="1"/>
  <c r="F117" i="5"/>
  <c r="G117" i="5" s="1"/>
  <c r="H117" i="5" s="1"/>
  <c r="I117" i="5" s="1"/>
  <c r="F85" i="5"/>
  <c r="G85" i="5" s="1"/>
  <c r="H85" i="5" s="1"/>
  <c r="I85" i="5" s="1"/>
  <c r="F53" i="5"/>
  <c r="G53" i="5" s="1"/>
  <c r="H53" i="5" s="1"/>
  <c r="I53" i="5" s="1"/>
  <c r="F21" i="5"/>
  <c r="G21" i="5" s="1"/>
  <c r="H21" i="5" s="1"/>
  <c r="I21" i="5" s="1"/>
  <c r="F63" i="5"/>
  <c r="G63" i="5" s="1"/>
  <c r="H63" i="5" s="1"/>
  <c r="I63" i="5" s="1"/>
  <c r="F106" i="5"/>
  <c r="G106" i="5" s="1"/>
  <c r="H106" i="5" s="1"/>
  <c r="I106" i="5" s="1"/>
  <c r="F74" i="5"/>
  <c r="G74" i="5" s="1"/>
  <c r="H74" i="5" s="1"/>
  <c r="I74" i="5" s="1"/>
  <c r="F42" i="5"/>
  <c r="G42" i="5" s="1"/>
  <c r="H42" i="5" s="1"/>
  <c r="I42" i="5" s="1"/>
  <c r="F55" i="5"/>
  <c r="G55" i="5" s="1"/>
  <c r="H55" i="5" s="1"/>
  <c r="I55" i="5" s="1"/>
  <c r="F1761" i="5"/>
  <c r="G1761" i="5" s="1"/>
  <c r="H1761" i="5" s="1"/>
  <c r="I1761" i="5" s="1"/>
  <c r="F1697" i="5"/>
  <c r="G1697" i="5" s="1"/>
  <c r="H1697" i="5" s="1"/>
  <c r="I1697" i="5" s="1"/>
  <c r="F1569" i="5"/>
  <c r="G1569" i="5" s="1"/>
  <c r="H1569" i="5" s="1"/>
  <c r="I1569" i="5" s="1"/>
  <c r="F1537" i="5"/>
  <c r="G1537" i="5" s="1"/>
  <c r="H1537" i="5" s="1"/>
  <c r="I1537" i="5" s="1"/>
  <c r="F1345" i="5"/>
  <c r="G1345" i="5" s="1"/>
  <c r="H1345" i="5" s="1"/>
  <c r="I1345" i="5" s="1"/>
  <c r="F417" i="5"/>
  <c r="G417" i="5" s="1"/>
  <c r="H417" i="5" s="1"/>
  <c r="I417" i="5" s="1"/>
  <c r="F986" i="5"/>
  <c r="G986" i="5" s="1"/>
  <c r="H986" i="5" s="1"/>
  <c r="I986" i="5" s="1"/>
  <c r="F1934" i="5"/>
  <c r="G1934" i="5" s="1"/>
  <c r="H1934" i="5" s="1"/>
  <c r="I1934" i="5" s="1"/>
  <c r="F1902" i="5"/>
  <c r="G1902" i="5" s="1"/>
  <c r="H1902" i="5" s="1"/>
  <c r="I1902" i="5" s="1"/>
  <c r="F1614" i="5"/>
  <c r="G1614" i="5" s="1"/>
  <c r="H1614" i="5" s="1"/>
  <c r="I1614" i="5" s="1"/>
  <c r="F1582" i="5"/>
  <c r="G1582" i="5" s="1"/>
  <c r="H1582" i="5" s="1"/>
  <c r="I1582" i="5" s="1"/>
  <c r="F1070" i="5"/>
  <c r="G1070" i="5" s="1"/>
  <c r="H1070" i="5" s="1"/>
  <c r="I1070" i="5" s="1"/>
  <c r="F654" i="5"/>
  <c r="G654" i="5" s="1"/>
  <c r="H654" i="5" s="1"/>
  <c r="I654" i="5" s="1"/>
  <c r="F1394" i="5"/>
  <c r="G1394" i="5" s="1"/>
  <c r="H1394" i="5" s="1"/>
  <c r="I1394" i="5" s="1"/>
  <c r="F1082" i="5"/>
  <c r="G1082" i="5" s="1"/>
  <c r="H1082" i="5" s="1"/>
  <c r="I1082" i="5" s="1"/>
  <c r="F1819" i="5"/>
  <c r="G1819" i="5" s="1"/>
  <c r="H1819" i="5" s="1"/>
  <c r="I1819" i="5" s="1"/>
  <c r="F1787" i="5"/>
  <c r="G1787" i="5" s="1"/>
  <c r="H1787" i="5" s="1"/>
  <c r="I1787" i="5" s="1"/>
  <c r="F1563" i="5"/>
  <c r="G1563" i="5" s="1"/>
  <c r="H1563" i="5" s="1"/>
  <c r="I1563" i="5" s="1"/>
  <c r="F1499" i="5"/>
  <c r="G1499" i="5" s="1"/>
  <c r="H1499" i="5" s="1"/>
  <c r="I1499" i="5" s="1"/>
  <c r="F1467" i="5"/>
  <c r="G1467" i="5" s="1"/>
  <c r="H1467" i="5" s="1"/>
  <c r="I1467" i="5" s="1"/>
  <c r="F1307" i="5"/>
  <c r="G1307" i="5" s="1"/>
  <c r="H1307" i="5" s="1"/>
  <c r="I1307" i="5" s="1"/>
  <c r="F1275" i="5"/>
  <c r="G1275" i="5" s="1"/>
  <c r="H1275" i="5" s="1"/>
  <c r="I1275" i="5" s="1"/>
  <c r="F1147" i="5"/>
  <c r="G1147" i="5" s="1"/>
  <c r="H1147" i="5" s="1"/>
  <c r="I1147" i="5" s="1"/>
  <c r="F1115" i="5"/>
  <c r="G1115" i="5" s="1"/>
  <c r="H1115" i="5" s="1"/>
  <c r="I1115" i="5" s="1"/>
  <c r="F1019" i="5"/>
  <c r="G1019" i="5" s="1"/>
  <c r="H1019" i="5" s="1"/>
  <c r="I1019" i="5" s="1"/>
  <c r="F923" i="5"/>
  <c r="G923" i="5" s="1"/>
  <c r="H923" i="5" s="1"/>
  <c r="I923" i="5" s="1"/>
  <c r="F891" i="5"/>
  <c r="G891" i="5" s="1"/>
  <c r="H891" i="5" s="1"/>
  <c r="I891" i="5" s="1"/>
  <c r="F827" i="5"/>
  <c r="G827" i="5" s="1"/>
  <c r="H827" i="5" s="1"/>
  <c r="I827" i="5" s="1"/>
  <c r="F475" i="5"/>
  <c r="G475" i="5" s="1"/>
  <c r="H475" i="5" s="1"/>
  <c r="I475" i="5" s="1"/>
  <c r="F347" i="5"/>
  <c r="G347" i="5" s="1"/>
  <c r="H347" i="5" s="1"/>
  <c r="I347" i="5" s="1"/>
  <c r="F283" i="5"/>
  <c r="G283" i="5" s="1"/>
  <c r="H283" i="5" s="1"/>
  <c r="I283" i="5" s="1"/>
  <c r="F251" i="5"/>
  <c r="G251" i="5" s="1"/>
  <c r="H251" i="5" s="1"/>
  <c r="I251" i="5" s="1"/>
  <c r="F2008" i="5"/>
  <c r="G2008" i="5" s="1"/>
  <c r="H2008" i="5" s="1"/>
  <c r="I2008" i="5" s="1"/>
  <c r="F1976" i="5"/>
  <c r="G1976" i="5" s="1"/>
  <c r="H1976" i="5" s="1"/>
  <c r="I1976" i="5" s="1"/>
  <c r="F1912" i="5"/>
  <c r="G1912" i="5" s="1"/>
  <c r="H1912" i="5" s="1"/>
  <c r="I1912" i="5" s="1"/>
  <c r="F1464" i="5"/>
  <c r="G1464" i="5" s="1"/>
  <c r="H1464" i="5" s="1"/>
  <c r="I1464" i="5" s="1"/>
  <c r="F1400" i="5"/>
  <c r="G1400" i="5" s="1"/>
  <c r="H1400" i="5" s="1"/>
  <c r="I1400" i="5" s="1"/>
  <c r="F1240" i="5"/>
  <c r="G1240" i="5" s="1"/>
  <c r="H1240" i="5" s="1"/>
  <c r="I1240" i="5" s="1"/>
  <c r="F1176" i="5"/>
  <c r="G1176" i="5" s="1"/>
  <c r="H1176" i="5" s="1"/>
  <c r="I1176" i="5" s="1"/>
  <c r="F1144" i="5"/>
  <c r="G1144" i="5" s="1"/>
  <c r="H1144" i="5" s="1"/>
  <c r="I1144" i="5" s="1"/>
  <c r="F1112" i="5"/>
  <c r="G1112" i="5" s="1"/>
  <c r="H1112" i="5" s="1"/>
  <c r="I1112" i="5" s="1"/>
  <c r="F1048" i="5"/>
  <c r="G1048" i="5" s="1"/>
  <c r="H1048" i="5" s="1"/>
  <c r="I1048" i="5" s="1"/>
  <c r="F920" i="5"/>
  <c r="G920" i="5" s="1"/>
  <c r="H920" i="5" s="1"/>
  <c r="I920" i="5" s="1"/>
  <c r="F888" i="5"/>
  <c r="G888" i="5" s="1"/>
  <c r="H888" i="5" s="1"/>
  <c r="I888" i="5" s="1"/>
  <c r="F856" i="5"/>
  <c r="G856" i="5" s="1"/>
  <c r="H856" i="5" s="1"/>
  <c r="I856" i="5" s="1"/>
  <c r="F600" i="5"/>
  <c r="G600" i="5" s="1"/>
  <c r="H600" i="5" s="1"/>
  <c r="I600" i="5" s="1"/>
  <c r="F568" i="5"/>
  <c r="G568" i="5" s="1"/>
  <c r="H568" i="5" s="1"/>
  <c r="I568" i="5" s="1"/>
  <c r="F536" i="5"/>
  <c r="G536" i="5" s="1"/>
  <c r="H536" i="5" s="1"/>
  <c r="I536" i="5" s="1"/>
  <c r="F504" i="5"/>
  <c r="G504" i="5" s="1"/>
  <c r="H504" i="5" s="1"/>
  <c r="I504" i="5" s="1"/>
  <c r="F472" i="5"/>
  <c r="G472" i="5" s="1"/>
  <c r="H472" i="5" s="1"/>
  <c r="I472" i="5" s="1"/>
  <c r="F344" i="5"/>
  <c r="G344" i="5" s="1"/>
  <c r="H344" i="5" s="1"/>
  <c r="I344" i="5" s="1"/>
  <c r="F312" i="5"/>
  <c r="G312" i="5" s="1"/>
  <c r="H312" i="5" s="1"/>
  <c r="I312" i="5" s="1"/>
  <c r="F248" i="5"/>
  <c r="G248" i="5" s="1"/>
  <c r="H248" i="5" s="1"/>
  <c r="I248" i="5" s="1"/>
  <c r="F1658" i="5"/>
  <c r="G1658" i="5" s="1"/>
  <c r="H1658" i="5" s="1"/>
  <c r="I1658" i="5" s="1"/>
  <c r="F1773" i="5"/>
  <c r="G1773" i="5" s="1"/>
  <c r="H1773" i="5" s="1"/>
  <c r="I1773" i="5" s="1"/>
  <c r="F1581" i="5"/>
  <c r="G1581" i="5" s="1"/>
  <c r="H1581" i="5" s="1"/>
  <c r="I1581" i="5" s="1"/>
  <c r="F1485" i="5"/>
  <c r="G1485" i="5" s="1"/>
  <c r="H1485" i="5" s="1"/>
  <c r="I1485" i="5" s="1"/>
  <c r="F1421" i="5"/>
  <c r="G1421" i="5" s="1"/>
  <c r="H1421" i="5" s="1"/>
  <c r="I1421" i="5" s="1"/>
  <c r="F845" i="5"/>
  <c r="G845" i="5" s="1"/>
  <c r="H845" i="5" s="1"/>
  <c r="I845" i="5" s="1"/>
  <c r="F429" i="5"/>
  <c r="G429" i="5" s="1"/>
  <c r="H429" i="5" s="1"/>
  <c r="I429" i="5" s="1"/>
  <c r="F269" i="5"/>
  <c r="G269" i="5" s="1"/>
  <c r="H269" i="5" s="1"/>
  <c r="I269" i="5" s="1"/>
  <c r="F1919" i="5"/>
  <c r="G1919" i="5" s="1"/>
  <c r="H1919" i="5" s="1"/>
  <c r="I1919" i="5" s="1"/>
  <c r="F1855" i="5"/>
  <c r="G1855" i="5" s="1"/>
  <c r="H1855" i="5" s="1"/>
  <c r="I1855" i="5" s="1"/>
  <c r="F1151" i="5"/>
  <c r="G1151" i="5" s="1"/>
  <c r="H1151" i="5" s="1"/>
  <c r="I1151" i="5" s="1"/>
  <c r="F1119" i="5"/>
  <c r="G1119" i="5" s="1"/>
  <c r="H1119" i="5" s="1"/>
  <c r="I1119" i="5" s="1"/>
  <c r="F1055" i="5"/>
  <c r="G1055" i="5" s="1"/>
  <c r="H1055" i="5" s="1"/>
  <c r="I1055" i="5" s="1"/>
  <c r="F863" i="5"/>
  <c r="G863" i="5" s="1"/>
  <c r="H863" i="5" s="1"/>
  <c r="I863" i="5" s="1"/>
  <c r="F479" i="5"/>
  <c r="G479" i="5" s="1"/>
  <c r="H479" i="5" s="1"/>
  <c r="I479" i="5" s="1"/>
  <c r="F351" i="5"/>
  <c r="G351" i="5" s="1"/>
  <c r="H351" i="5" s="1"/>
  <c r="I351" i="5" s="1"/>
  <c r="F1948" i="5"/>
  <c r="G1948" i="5" s="1"/>
  <c r="H1948" i="5" s="1"/>
  <c r="I1948" i="5" s="1"/>
  <c r="F1916" i="5"/>
  <c r="G1916" i="5" s="1"/>
  <c r="H1916" i="5" s="1"/>
  <c r="I1916" i="5" s="1"/>
  <c r="F1884" i="5"/>
  <c r="G1884" i="5" s="1"/>
  <c r="H1884" i="5" s="1"/>
  <c r="I1884" i="5" s="1"/>
  <c r="F1692" i="5"/>
  <c r="G1692" i="5" s="1"/>
  <c r="H1692" i="5" s="1"/>
  <c r="I1692" i="5" s="1"/>
  <c r="F1628" i="5"/>
  <c r="G1628" i="5" s="1"/>
  <c r="H1628" i="5" s="1"/>
  <c r="I1628" i="5" s="1"/>
  <c r="F1596" i="5"/>
  <c r="G1596" i="5" s="1"/>
  <c r="H1596" i="5" s="1"/>
  <c r="I1596" i="5" s="1"/>
  <c r="F1276" i="5"/>
  <c r="G1276" i="5" s="1"/>
  <c r="H1276" i="5" s="1"/>
  <c r="I1276" i="5" s="1"/>
  <c r="F1148" i="5"/>
  <c r="G1148" i="5" s="1"/>
  <c r="H1148" i="5" s="1"/>
  <c r="I1148" i="5" s="1"/>
  <c r="F1116" i="5"/>
  <c r="G1116" i="5" s="1"/>
  <c r="H1116" i="5" s="1"/>
  <c r="I1116" i="5" s="1"/>
  <c r="F700" i="5"/>
  <c r="G700" i="5" s="1"/>
  <c r="H700" i="5" s="1"/>
  <c r="I700" i="5" s="1"/>
  <c r="F604" i="5"/>
  <c r="G604" i="5" s="1"/>
  <c r="H604" i="5" s="1"/>
  <c r="I604" i="5" s="1"/>
  <c r="F572" i="5"/>
  <c r="G572" i="5" s="1"/>
  <c r="H572" i="5" s="1"/>
  <c r="I572" i="5" s="1"/>
  <c r="F540" i="5"/>
  <c r="G540" i="5" s="1"/>
  <c r="H540" i="5" s="1"/>
  <c r="I540" i="5" s="1"/>
  <c r="F508" i="5"/>
  <c r="G508" i="5" s="1"/>
  <c r="H508" i="5" s="1"/>
  <c r="I508" i="5" s="1"/>
  <c r="F444" i="5"/>
  <c r="G444" i="5" s="1"/>
  <c r="H444" i="5" s="1"/>
  <c r="I444" i="5" s="1"/>
  <c r="F220" i="5"/>
  <c r="G220" i="5" s="1"/>
  <c r="H220" i="5" s="1"/>
  <c r="I220" i="5" s="1"/>
  <c r="F188" i="5"/>
  <c r="G188" i="5" s="1"/>
  <c r="H188" i="5" s="1"/>
  <c r="I188" i="5" s="1"/>
  <c r="F156" i="5"/>
  <c r="G156" i="5" s="1"/>
  <c r="H156" i="5" s="1"/>
  <c r="I156" i="5" s="1"/>
  <c r="F124" i="5"/>
  <c r="G124" i="5" s="1"/>
  <c r="H124" i="5" s="1"/>
  <c r="I124" i="5" s="1"/>
  <c r="F1810" i="5"/>
  <c r="G1810" i="5" s="1"/>
  <c r="H1810" i="5" s="1"/>
  <c r="I1810" i="5" s="1"/>
  <c r="F602" i="5"/>
  <c r="G602" i="5" s="1"/>
  <c r="H602" i="5" s="1"/>
  <c r="I602" i="5" s="1"/>
  <c r="F410" i="5"/>
  <c r="G410" i="5" s="1"/>
  <c r="H410" i="5" s="1"/>
  <c r="I410" i="5" s="1"/>
  <c r="F282" i="5"/>
  <c r="G282" i="5" s="1"/>
  <c r="H282" i="5" s="1"/>
  <c r="I282" i="5" s="1"/>
  <c r="F650" i="5"/>
  <c r="G650" i="5" s="1"/>
  <c r="H650" i="5" s="1"/>
  <c r="I650" i="5" s="1"/>
  <c r="F386" i="5"/>
  <c r="G386" i="5" s="1"/>
  <c r="H386" i="5" s="1"/>
  <c r="I386" i="5" s="1"/>
  <c r="F522" i="5"/>
  <c r="G522" i="5" s="1"/>
  <c r="H522" i="5" s="1"/>
  <c r="I522" i="5" s="1"/>
  <c r="F105" i="5"/>
  <c r="G105" i="5" s="1"/>
  <c r="H105" i="5" s="1"/>
  <c r="I105" i="5" s="1"/>
  <c r="F73" i="5"/>
  <c r="G73" i="5" s="1"/>
  <c r="H73" i="5" s="1"/>
  <c r="I73" i="5" s="1"/>
  <c r="F41" i="5"/>
  <c r="G41" i="5" s="1"/>
  <c r="H41" i="5" s="1"/>
  <c r="I41" i="5" s="1"/>
  <c r="F9" i="5"/>
  <c r="G9" i="5" s="1"/>
  <c r="H9" i="5" s="1"/>
  <c r="I9" i="5" s="1"/>
  <c r="F31" i="5"/>
  <c r="G31" i="5" s="1"/>
  <c r="H31" i="5" s="1"/>
  <c r="I31" i="5" s="1"/>
  <c r="F110" i="5"/>
  <c r="G110" i="5" s="1"/>
  <c r="H110" i="5" s="1"/>
  <c r="I110" i="5" s="1"/>
  <c r="F78" i="5"/>
  <c r="G78" i="5" s="1"/>
  <c r="H78" i="5" s="1"/>
  <c r="I78" i="5" s="1"/>
  <c r="F46" i="5"/>
  <c r="G46" i="5" s="1"/>
  <c r="H46" i="5" s="1"/>
  <c r="I46" i="5" s="1"/>
  <c r="F14" i="5"/>
  <c r="G14" i="5" s="1"/>
  <c r="H14" i="5" s="1"/>
  <c r="I14" i="5" s="1"/>
  <c r="F107" i="5"/>
  <c r="G107" i="5" s="1"/>
  <c r="H107" i="5" s="1"/>
  <c r="I107" i="5" s="1"/>
  <c r="F75" i="5"/>
  <c r="G75" i="5" s="1"/>
  <c r="H75" i="5" s="1"/>
  <c r="I75" i="5" s="1"/>
  <c r="F43" i="5"/>
  <c r="G43" i="5" s="1"/>
  <c r="H43" i="5" s="1"/>
  <c r="I43" i="5" s="1"/>
  <c r="F11" i="5"/>
  <c r="G11" i="5" s="1"/>
  <c r="H11" i="5" s="1"/>
  <c r="I11" i="5" s="1"/>
  <c r="F112" i="5"/>
  <c r="G112" i="5" s="1"/>
  <c r="H112" i="5" s="1"/>
  <c r="I112" i="5" s="1"/>
  <c r="F16" i="5"/>
  <c r="G16" i="5" s="1"/>
  <c r="H16" i="5" s="1"/>
  <c r="I16" i="5" s="1"/>
  <c r="F92" i="5"/>
  <c r="G92" i="5" s="1"/>
  <c r="H92" i="5" s="1"/>
  <c r="I92" i="5" s="1"/>
  <c r="F109" i="5"/>
  <c r="G109" i="5" s="1"/>
  <c r="H109" i="5" s="1"/>
  <c r="I109" i="5" s="1"/>
  <c r="F77" i="5"/>
  <c r="G77" i="5" s="1"/>
  <c r="H77" i="5" s="1"/>
  <c r="I77" i="5" s="1"/>
  <c r="F45" i="5"/>
  <c r="G45" i="5" s="1"/>
  <c r="H45" i="5" s="1"/>
  <c r="I45" i="5" s="1"/>
  <c r="F13" i="5"/>
  <c r="G13" i="5" s="1"/>
  <c r="H13" i="5" s="1"/>
  <c r="I13" i="5" s="1"/>
  <c r="F47" i="5"/>
  <c r="G47" i="5" s="1"/>
  <c r="H47" i="5" s="1"/>
  <c r="I47" i="5" s="1"/>
  <c r="F98" i="5"/>
  <c r="G98" i="5" s="1"/>
  <c r="H98" i="5" s="1"/>
  <c r="I98" i="5" s="1"/>
  <c r="F66" i="5"/>
  <c r="G66" i="5" s="1"/>
  <c r="H66" i="5" s="1"/>
  <c r="I66" i="5" s="1"/>
  <c r="F34" i="5"/>
  <c r="G34" i="5" s="1"/>
  <c r="H34" i="5" s="1"/>
  <c r="I34" i="5" s="1"/>
  <c r="F2" i="5"/>
  <c r="G2" i="5" s="1"/>
  <c r="H2" i="5" s="1"/>
  <c r="I2" i="5" s="1"/>
  <c r="F1881" i="5"/>
  <c r="G1881" i="5" s="1"/>
  <c r="H1881" i="5" s="1"/>
  <c r="I1881" i="5" s="1"/>
  <c r="F1689" i="5"/>
  <c r="G1689" i="5" s="1"/>
  <c r="H1689" i="5" s="1"/>
  <c r="I1689" i="5" s="1"/>
  <c r="F1625" i="5"/>
  <c r="G1625" i="5" s="1"/>
  <c r="H1625" i="5" s="1"/>
  <c r="I1625" i="5" s="1"/>
  <c r="F1561" i="5"/>
  <c r="G1561" i="5" s="1"/>
  <c r="H1561" i="5" s="1"/>
  <c r="I1561" i="5" s="1"/>
  <c r="F1529" i="5"/>
  <c r="G1529" i="5" s="1"/>
  <c r="H1529" i="5" s="1"/>
  <c r="I1529" i="5" s="1"/>
  <c r="F1465" i="5"/>
  <c r="G1465" i="5" s="1"/>
  <c r="H1465" i="5" s="1"/>
  <c r="I1465" i="5" s="1"/>
  <c r="F1433" i="5"/>
  <c r="G1433" i="5" s="1"/>
  <c r="H1433" i="5" s="1"/>
  <c r="I1433" i="5" s="1"/>
  <c r="F1401" i="5"/>
  <c r="G1401" i="5" s="1"/>
  <c r="H1401" i="5" s="1"/>
  <c r="I1401" i="5" s="1"/>
  <c r="F1369" i="5"/>
  <c r="G1369" i="5" s="1"/>
  <c r="H1369" i="5" s="1"/>
  <c r="I1369" i="5" s="1"/>
  <c r="F1273" i="5"/>
  <c r="G1273" i="5" s="1"/>
  <c r="H1273" i="5" s="1"/>
  <c r="I1273" i="5" s="1"/>
  <c r="F1209" i="5"/>
  <c r="G1209" i="5" s="1"/>
  <c r="H1209" i="5" s="1"/>
  <c r="I1209" i="5" s="1"/>
  <c r="F1049" i="5"/>
  <c r="G1049" i="5" s="1"/>
  <c r="H1049" i="5" s="1"/>
  <c r="I1049" i="5" s="1"/>
  <c r="F953" i="5"/>
  <c r="G953" i="5" s="1"/>
  <c r="H953" i="5" s="1"/>
  <c r="I953" i="5" s="1"/>
  <c r="F665" i="5"/>
  <c r="G665" i="5" s="1"/>
  <c r="H665" i="5" s="1"/>
  <c r="I665" i="5" s="1"/>
  <c r="F601" i="5"/>
  <c r="G601" i="5" s="1"/>
  <c r="H601" i="5" s="1"/>
  <c r="I601" i="5" s="1"/>
  <c r="F569" i="5"/>
  <c r="G569" i="5" s="1"/>
  <c r="H569" i="5" s="1"/>
  <c r="I569" i="5" s="1"/>
  <c r="F537" i="5"/>
  <c r="G537" i="5" s="1"/>
  <c r="H537" i="5" s="1"/>
  <c r="I537" i="5" s="1"/>
  <c r="F505" i="5"/>
  <c r="G505" i="5" s="1"/>
  <c r="H505" i="5" s="1"/>
  <c r="I505" i="5" s="1"/>
  <c r="F441" i="5"/>
  <c r="G441" i="5" s="1"/>
  <c r="H441" i="5" s="1"/>
  <c r="I441" i="5" s="1"/>
  <c r="F217" i="5"/>
  <c r="G217" i="5" s="1"/>
  <c r="H217" i="5" s="1"/>
  <c r="I217" i="5" s="1"/>
  <c r="F185" i="5"/>
  <c r="G185" i="5" s="1"/>
  <c r="H185" i="5" s="1"/>
  <c r="I185" i="5" s="1"/>
  <c r="F153" i="5"/>
  <c r="G153" i="5" s="1"/>
  <c r="H153" i="5" s="1"/>
  <c r="I153" i="5" s="1"/>
  <c r="F121" i="5"/>
  <c r="G121" i="5" s="1"/>
  <c r="H121" i="5" s="1"/>
  <c r="I121" i="5" s="1"/>
  <c r="F1734" i="5"/>
  <c r="G1734" i="5" s="1"/>
  <c r="H1734" i="5" s="1"/>
  <c r="I1734" i="5" s="1"/>
  <c r="F1638" i="5"/>
  <c r="G1638" i="5" s="1"/>
  <c r="H1638" i="5" s="1"/>
  <c r="I1638" i="5" s="1"/>
  <c r="F1478" i="5"/>
  <c r="G1478" i="5" s="1"/>
  <c r="H1478" i="5" s="1"/>
  <c r="I1478" i="5" s="1"/>
  <c r="F1414" i="5"/>
  <c r="G1414" i="5" s="1"/>
  <c r="H1414" i="5" s="1"/>
  <c r="I1414" i="5" s="1"/>
  <c r="F1286" i="5"/>
  <c r="G1286" i="5" s="1"/>
  <c r="H1286" i="5" s="1"/>
  <c r="I1286" i="5" s="1"/>
  <c r="F1254" i="5"/>
  <c r="G1254" i="5" s="1"/>
  <c r="H1254" i="5" s="1"/>
  <c r="I1254" i="5" s="1"/>
  <c r="F1190" i="5"/>
  <c r="G1190" i="5" s="1"/>
  <c r="H1190" i="5" s="1"/>
  <c r="I1190" i="5" s="1"/>
  <c r="F646" i="5"/>
  <c r="G646" i="5" s="1"/>
  <c r="H646" i="5" s="1"/>
  <c r="I646" i="5" s="1"/>
  <c r="F582" i="5"/>
  <c r="G582" i="5" s="1"/>
  <c r="H582" i="5" s="1"/>
  <c r="I582" i="5" s="1"/>
  <c r="F550" i="5"/>
  <c r="G550" i="5" s="1"/>
  <c r="H550" i="5" s="1"/>
  <c r="I550" i="5" s="1"/>
  <c r="F518" i="5"/>
  <c r="G518" i="5" s="1"/>
  <c r="H518" i="5" s="1"/>
  <c r="I518" i="5" s="1"/>
  <c r="F390" i="5"/>
  <c r="G390" i="5" s="1"/>
  <c r="H390" i="5" s="1"/>
  <c r="I390" i="5" s="1"/>
  <c r="F166" i="5"/>
  <c r="G166" i="5" s="1"/>
  <c r="H166" i="5" s="1"/>
  <c r="I166" i="5" s="1"/>
  <c r="F134" i="5"/>
  <c r="G134" i="5" s="1"/>
  <c r="H134" i="5" s="1"/>
  <c r="I134" i="5" s="1"/>
  <c r="F1610" i="5"/>
  <c r="G1610" i="5" s="1"/>
  <c r="H1610" i="5" s="1"/>
  <c r="I1610" i="5" s="1"/>
  <c r="F1811" i="5"/>
  <c r="G1811" i="5" s="1"/>
  <c r="H1811" i="5" s="1"/>
  <c r="I1811" i="5" s="1"/>
  <c r="F1779" i="5"/>
  <c r="G1779" i="5" s="1"/>
  <c r="H1779" i="5" s="1"/>
  <c r="I1779" i="5" s="1"/>
  <c r="F1747" i="5"/>
  <c r="G1747" i="5" s="1"/>
  <c r="H1747" i="5" s="1"/>
  <c r="I1747" i="5" s="1"/>
  <c r="F1651" i="5"/>
  <c r="G1651" i="5" s="1"/>
  <c r="H1651" i="5" s="1"/>
  <c r="I1651" i="5" s="1"/>
  <c r="F1587" i="5"/>
  <c r="G1587" i="5" s="1"/>
  <c r="H1587" i="5" s="1"/>
  <c r="I1587" i="5" s="1"/>
  <c r="F1555" i="5"/>
  <c r="G1555" i="5" s="1"/>
  <c r="H1555" i="5" s="1"/>
  <c r="I1555" i="5" s="1"/>
  <c r="F1523" i="5"/>
  <c r="G1523" i="5" s="1"/>
  <c r="H1523" i="5" s="1"/>
  <c r="I1523" i="5" s="1"/>
  <c r="F1459" i="5"/>
  <c r="G1459" i="5" s="1"/>
  <c r="H1459" i="5" s="1"/>
  <c r="I1459" i="5" s="1"/>
  <c r="F1427" i="5"/>
  <c r="G1427" i="5" s="1"/>
  <c r="H1427" i="5" s="1"/>
  <c r="I1427" i="5" s="1"/>
  <c r="F1395" i="5"/>
  <c r="G1395" i="5" s="1"/>
  <c r="H1395" i="5" s="1"/>
  <c r="I1395" i="5" s="1"/>
  <c r="F1363" i="5"/>
  <c r="G1363" i="5" s="1"/>
  <c r="H1363" i="5" s="1"/>
  <c r="I1363" i="5" s="1"/>
  <c r="F1331" i="5"/>
  <c r="G1331" i="5" s="1"/>
  <c r="H1331" i="5" s="1"/>
  <c r="I1331" i="5" s="1"/>
  <c r="F1299" i="5"/>
  <c r="G1299" i="5" s="1"/>
  <c r="H1299" i="5" s="1"/>
  <c r="I1299" i="5" s="1"/>
  <c r="F1203" i="5"/>
  <c r="G1203" i="5" s="1"/>
  <c r="H1203" i="5" s="1"/>
  <c r="I1203" i="5" s="1"/>
  <c r="F755" i="5"/>
  <c r="G755" i="5" s="1"/>
  <c r="H755" i="5" s="1"/>
  <c r="I755" i="5" s="1"/>
  <c r="F627" i="5"/>
  <c r="G627" i="5" s="1"/>
  <c r="H627" i="5" s="1"/>
  <c r="I627" i="5" s="1"/>
  <c r="F275" i="5"/>
  <c r="G275" i="5" s="1"/>
  <c r="H275" i="5" s="1"/>
  <c r="I275" i="5" s="1"/>
  <c r="F243" i="5"/>
  <c r="G243" i="5" s="1"/>
  <c r="H243" i="5" s="1"/>
  <c r="I243" i="5" s="1"/>
  <c r="F211" i="5"/>
  <c r="G211" i="5" s="1"/>
  <c r="H211" i="5" s="1"/>
  <c r="I211" i="5" s="1"/>
  <c r="F179" i="5"/>
  <c r="G179" i="5" s="1"/>
  <c r="H179" i="5" s="1"/>
  <c r="I179" i="5" s="1"/>
  <c r="F147" i="5"/>
  <c r="G147" i="5" s="1"/>
  <c r="H147" i="5" s="1"/>
  <c r="I147" i="5" s="1"/>
  <c r="F1970" i="5"/>
  <c r="G1970" i="5" s="1"/>
  <c r="H1970" i="5" s="1"/>
  <c r="I1970" i="5" s="1"/>
  <c r="F1802" i="5"/>
  <c r="G1802" i="5" s="1"/>
  <c r="H1802" i="5" s="1"/>
  <c r="I1802" i="5" s="1"/>
  <c r="F1034" i="5"/>
  <c r="G1034" i="5" s="1"/>
  <c r="H1034" i="5" s="1"/>
  <c r="I1034" i="5" s="1"/>
  <c r="F1648" i="5"/>
  <c r="G1648" i="5" s="1"/>
  <c r="H1648" i="5" s="1"/>
  <c r="I1648" i="5" s="1"/>
  <c r="F1328" i="5"/>
  <c r="G1328" i="5" s="1"/>
  <c r="H1328" i="5" s="1"/>
  <c r="I1328" i="5" s="1"/>
  <c r="F1040" i="5"/>
  <c r="G1040" i="5" s="1"/>
  <c r="H1040" i="5" s="1"/>
  <c r="I1040" i="5" s="1"/>
  <c r="F1008" i="5"/>
  <c r="G1008" i="5" s="1"/>
  <c r="H1008" i="5" s="1"/>
  <c r="I1008" i="5" s="1"/>
  <c r="F784" i="5"/>
  <c r="G784" i="5" s="1"/>
  <c r="H784" i="5" s="1"/>
  <c r="I784" i="5" s="1"/>
  <c r="F592" i="5"/>
  <c r="G592" i="5" s="1"/>
  <c r="H592" i="5" s="1"/>
  <c r="I592" i="5" s="1"/>
  <c r="F560" i="5"/>
  <c r="G560" i="5" s="1"/>
  <c r="H560" i="5" s="1"/>
  <c r="I560" i="5" s="1"/>
  <c r="F528" i="5"/>
  <c r="G528" i="5" s="1"/>
  <c r="H528" i="5" s="1"/>
  <c r="I528" i="5" s="1"/>
  <c r="F496" i="5"/>
  <c r="G496" i="5" s="1"/>
  <c r="H496" i="5" s="1"/>
  <c r="I496" i="5" s="1"/>
  <c r="F464" i="5"/>
  <c r="G464" i="5" s="1"/>
  <c r="H464" i="5" s="1"/>
  <c r="I464" i="5" s="1"/>
  <c r="F336" i="5"/>
  <c r="G336" i="5" s="1"/>
  <c r="H336" i="5" s="1"/>
  <c r="I336" i="5" s="1"/>
  <c r="F1765" i="5"/>
  <c r="G1765" i="5" s="1"/>
  <c r="H1765" i="5" s="1"/>
  <c r="I1765" i="5" s="1"/>
  <c r="F1573" i="5"/>
  <c r="G1573" i="5" s="1"/>
  <c r="H1573" i="5" s="1"/>
  <c r="I1573" i="5" s="1"/>
  <c r="F1541" i="5"/>
  <c r="G1541" i="5" s="1"/>
  <c r="H1541" i="5" s="1"/>
  <c r="I1541" i="5" s="1"/>
  <c r="F1445" i="5"/>
  <c r="G1445" i="5" s="1"/>
  <c r="H1445" i="5" s="1"/>
  <c r="I1445" i="5" s="1"/>
  <c r="F1413" i="5"/>
  <c r="G1413" i="5" s="1"/>
  <c r="H1413" i="5" s="1"/>
  <c r="I1413" i="5" s="1"/>
  <c r="F1381" i="5"/>
  <c r="G1381" i="5" s="1"/>
  <c r="H1381" i="5" s="1"/>
  <c r="I1381" i="5" s="1"/>
  <c r="F1349" i="5"/>
  <c r="G1349" i="5" s="1"/>
  <c r="H1349" i="5" s="1"/>
  <c r="I1349" i="5" s="1"/>
  <c r="F1317" i="5"/>
  <c r="G1317" i="5" s="1"/>
  <c r="H1317" i="5" s="1"/>
  <c r="I1317" i="5" s="1"/>
  <c r="F1253" i="5"/>
  <c r="G1253" i="5" s="1"/>
  <c r="H1253" i="5" s="1"/>
  <c r="I1253" i="5" s="1"/>
  <c r="F1189" i="5"/>
  <c r="G1189" i="5" s="1"/>
  <c r="H1189" i="5" s="1"/>
  <c r="I1189" i="5" s="1"/>
  <c r="F1093" i="5"/>
  <c r="G1093" i="5" s="1"/>
  <c r="H1093" i="5" s="1"/>
  <c r="I1093" i="5" s="1"/>
  <c r="F997" i="5"/>
  <c r="G997" i="5" s="1"/>
  <c r="H997" i="5" s="1"/>
  <c r="I997" i="5" s="1"/>
  <c r="F773" i="5"/>
  <c r="G773" i="5" s="1"/>
  <c r="H773" i="5" s="1"/>
  <c r="I773" i="5" s="1"/>
  <c r="F421" i="5"/>
  <c r="G421" i="5" s="1"/>
  <c r="H421" i="5" s="1"/>
  <c r="I421" i="5" s="1"/>
  <c r="F1495" i="5"/>
  <c r="G1495" i="5" s="1"/>
  <c r="H1495" i="5" s="1"/>
  <c r="I1495" i="5" s="1"/>
  <c r="F1271" i="5"/>
  <c r="G1271" i="5" s="1"/>
  <c r="H1271" i="5" s="1"/>
  <c r="I1271" i="5" s="1"/>
  <c r="F1207" i="5"/>
  <c r="G1207" i="5" s="1"/>
  <c r="H1207" i="5" s="1"/>
  <c r="I1207" i="5" s="1"/>
  <c r="F791" i="5"/>
  <c r="G791" i="5" s="1"/>
  <c r="H791" i="5" s="1"/>
  <c r="I791" i="5" s="1"/>
  <c r="F375" i="5"/>
  <c r="G375" i="5" s="1"/>
  <c r="H375" i="5" s="1"/>
  <c r="I375" i="5" s="1"/>
  <c r="F1202" i="5"/>
  <c r="G1202" i="5" s="1"/>
  <c r="H1202" i="5" s="1"/>
  <c r="I1202" i="5" s="1"/>
  <c r="F2004" i="5"/>
  <c r="G2004" i="5" s="1"/>
  <c r="H2004" i="5" s="1"/>
  <c r="I2004" i="5" s="1"/>
  <c r="F1972" i="5"/>
  <c r="G1972" i="5" s="1"/>
  <c r="H1972" i="5" s="1"/>
  <c r="I1972" i="5" s="1"/>
  <c r="F1236" i="5"/>
  <c r="G1236" i="5" s="1"/>
  <c r="H1236" i="5" s="1"/>
  <c r="I1236" i="5" s="1"/>
  <c r="F1044" i="5"/>
  <c r="G1044" i="5" s="1"/>
  <c r="H1044" i="5" s="1"/>
  <c r="I1044" i="5" s="1"/>
  <c r="F820" i="5"/>
  <c r="G820" i="5" s="1"/>
  <c r="H820" i="5" s="1"/>
  <c r="I820" i="5" s="1"/>
  <c r="F596" i="5"/>
  <c r="G596" i="5" s="1"/>
  <c r="H596" i="5" s="1"/>
  <c r="I596" i="5" s="1"/>
  <c r="F564" i="5"/>
  <c r="G564" i="5" s="1"/>
  <c r="H564" i="5" s="1"/>
  <c r="I564" i="5" s="1"/>
  <c r="F532" i="5"/>
  <c r="G532" i="5" s="1"/>
  <c r="H532" i="5" s="1"/>
  <c r="I532" i="5" s="1"/>
  <c r="F500" i="5"/>
  <c r="G500" i="5" s="1"/>
  <c r="H500" i="5" s="1"/>
  <c r="I500" i="5" s="1"/>
  <c r="F468" i="5"/>
  <c r="G468" i="5" s="1"/>
  <c r="H468" i="5" s="1"/>
  <c r="I468" i="5" s="1"/>
  <c r="F276" i="5"/>
  <c r="G276" i="5" s="1"/>
  <c r="H276" i="5" s="1"/>
  <c r="I276" i="5" s="1"/>
  <c r="F244" i="5"/>
  <c r="G244" i="5" s="1"/>
  <c r="H244" i="5" s="1"/>
  <c r="I244" i="5" s="1"/>
  <c r="F570" i="5"/>
  <c r="G570" i="5" s="1"/>
  <c r="H570" i="5" s="1"/>
  <c r="I570" i="5" s="1"/>
  <c r="F258" i="5"/>
  <c r="G258" i="5" s="1"/>
  <c r="H258" i="5" s="1"/>
  <c r="I258" i="5" s="1"/>
  <c r="F250" i="5"/>
  <c r="G250" i="5" s="1"/>
  <c r="H250" i="5" s="1"/>
  <c r="I250" i="5" s="1"/>
  <c r="F594" i="5"/>
  <c r="G594" i="5" s="1"/>
  <c r="H594" i="5" s="1"/>
  <c r="I594" i="5" s="1"/>
  <c r="F290" i="5"/>
  <c r="G290" i="5" s="1"/>
  <c r="H290" i="5" s="1"/>
  <c r="I290" i="5" s="1"/>
  <c r="F514" i="5"/>
  <c r="G514" i="5" s="1"/>
  <c r="H514" i="5" s="1"/>
  <c r="I514" i="5" s="1"/>
  <c r="F97" i="5"/>
  <c r="G97" i="5" s="1"/>
  <c r="H97" i="5" s="1"/>
  <c r="I97" i="5" s="1"/>
  <c r="F65" i="5"/>
  <c r="G65" i="5" s="1"/>
  <c r="H65" i="5" s="1"/>
  <c r="I65" i="5" s="1"/>
  <c r="F33" i="5"/>
  <c r="G33" i="5" s="1"/>
  <c r="H33" i="5" s="1"/>
  <c r="I33" i="5" s="1"/>
  <c r="F111" i="5"/>
  <c r="G111" i="5" s="1"/>
  <c r="H111" i="5" s="1"/>
  <c r="I111" i="5" s="1"/>
  <c r="F15" i="5"/>
  <c r="G15" i="5" s="1"/>
  <c r="H15" i="5" s="1"/>
  <c r="I15" i="5" s="1"/>
  <c r="F102" i="5"/>
  <c r="G102" i="5" s="1"/>
  <c r="H102" i="5" s="1"/>
  <c r="I102" i="5" s="1"/>
  <c r="F70" i="5"/>
  <c r="G70" i="5" s="1"/>
  <c r="H70" i="5" s="1"/>
  <c r="I70" i="5" s="1"/>
  <c r="F38" i="5"/>
  <c r="G38" i="5" s="1"/>
  <c r="H38" i="5" s="1"/>
  <c r="I38" i="5" s="1"/>
  <c r="F6" i="5"/>
  <c r="G6" i="5" s="1"/>
  <c r="H6" i="5" s="1"/>
  <c r="I6" i="5" s="1"/>
  <c r="F99" i="5"/>
  <c r="G99" i="5" s="1"/>
  <c r="H99" i="5" s="1"/>
  <c r="I99" i="5" s="1"/>
  <c r="F67" i="5"/>
  <c r="G67" i="5" s="1"/>
  <c r="H67" i="5" s="1"/>
  <c r="I67" i="5" s="1"/>
  <c r="F35" i="5"/>
  <c r="G35" i="5" s="1"/>
  <c r="H35" i="5" s="1"/>
  <c r="I35" i="5" s="1"/>
  <c r="F39" i="5"/>
  <c r="G39" i="5" s="1"/>
  <c r="H39" i="5" s="1"/>
  <c r="I39" i="5" s="1"/>
  <c r="F8" i="5"/>
  <c r="G8" i="5" s="1"/>
  <c r="H8" i="5" s="1"/>
  <c r="I8" i="5" s="1"/>
  <c r="F101" i="5"/>
  <c r="G101" i="5" s="1"/>
  <c r="H101" i="5" s="1"/>
  <c r="I101" i="5" s="1"/>
  <c r="F69" i="5"/>
  <c r="G69" i="5" s="1"/>
  <c r="H69" i="5" s="1"/>
  <c r="I69" i="5" s="1"/>
  <c r="F37" i="5"/>
  <c r="G37" i="5" s="1"/>
  <c r="H37" i="5" s="1"/>
  <c r="I37" i="5" s="1"/>
  <c r="F5" i="5"/>
  <c r="G5" i="5" s="1"/>
  <c r="H5" i="5" s="1"/>
  <c r="I5" i="5" s="1"/>
  <c r="F108" i="5"/>
  <c r="G108" i="5" s="1"/>
  <c r="H108" i="5" s="1"/>
  <c r="I108" i="5" s="1"/>
  <c r="F4" i="5"/>
  <c r="G4" i="5" s="1"/>
  <c r="H4" i="5" s="1"/>
  <c r="I4" i="5" s="1"/>
  <c r="F90" i="5"/>
  <c r="G90" i="5" s="1"/>
  <c r="H90" i="5" s="1"/>
  <c r="I90" i="5" s="1"/>
  <c r="F58" i="5"/>
  <c r="G58" i="5" s="1"/>
  <c r="H58" i="5" s="1"/>
  <c r="I58" i="5" s="1"/>
  <c r="F87" i="5"/>
  <c r="G87" i="5" s="1"/>
  <c r="H87" i="5" s="1"/>
  <c r="I87" i="5" s="1"/>
  <c r="F28" i="5"/>
  <c r="G28" i="5" s="1"/>
  <c r="H28" i="5" s="1"/>
  <c r="I28" i="5" s="1"/>
  <c r="F1585" i="5"/>
  <c r="G1585" i="5" s="1"/>
  <c r="H1585" i="5" s="1"/>
  <c r="I1585" i="5" s="1"/>
  <c r="F1553" i="5"/>
  <c r="G1553" i="5" s="1"/>
  <c r="H1553" i="5" s="1"/>
  <c r="I1553" i="5" s="1"/>
  <c r="F1489" i="5"/>
  <c r="G1489" i="5" s="1"/>
  <c r="H1489" i="5" s="1"/>
  <c r="I1489" i="5" s="1"/>
  <c r="F1425" i="5"/>
  <c r="G1425" i="5" s="1"/>
  <c r="H1425" i="5" s="1"/>
  <c r="I1425" i="5" s="1"/>
  <c r="F1041" i="5"/>
  <c r="G1041" i="5" s="1"/>
  <c r="H1041" i="5" s="1"/>
  <c r="I1041" i="5" s="1"/>
  <c r="F849" i="5"/>
  <c r="G849" i="5" s="1"/>
  <c r="H849" i="5" s="1"/>
  <c r="I849" i="5" s="1"/>
  <c r="F433" i="5"/>
  <c r="G433" i="5" s="1"/>
  <c r="H433" i="5" s="1"/>
  <c r="I433" i="5" s="1"/>
  <c r="F2014" i="5"/>
  <c r="G2014" i="5" s="1"/>
  <c r="H2014" i="5" s="1"/>
  <c r="I2014" i="5" s="1"/>
  <c r="F1854" i="5"/>
  <c r="G1854" i="5" s="1"/>
  <c r="H1854" i="5" s="1"/>
  <c r="I1854" i="5" s="1"/>
  <c r="F1758" i="5"/>
  <c r="G1758" i="5" s="1"/>
  <c r="H1758" i="5" s="1"/>
  <c r="I1758" i="5" s="1"/>
  <c r="F1534" i="5"/>
  <c r="G1534" i="5" s="1"/>
  <c r="H1534" i="5" s="1"/>
  <c r="I1534" i="5" s="1"/>
  <c r="F1470" i="5"/>
  <c r="G1470" i="5" s="1"/>
  <c r="H1470" i="5" s="1"/>
  <c r="I1470" i="5" s="1"/>
  <c r="F894" i="5"/>
  <c r="G894" i="5" s="1"/>
  <c r="H894" i="5" s="1"/>
  <c r="I894" i="5" s="1"/>
  <c r="F798" i="5"/>
  <c r="G798" i="5" s="1"/>
  <c r="H798" i="5" s="1"/>
  <c r="I798" i="5" s="1"/>
  <c r="F606" i="5"/>
  <c r="G606" i="5" s="1"/>
  <c r="H606" i="5" s="1"/>
  <c r="I606" i="5" s="1"/>
  <c r="F574" i="5"/>
  <c r="G574" i="5" s="1"/>
  <c r="H574" i="5" s="1"/>
  <c r="I574" i="5" s="1"/>
  <c r="F542" i="5"/>
  <c r="G542" i="5" s="1"/>
  <c r="H542" i="5" s="1"/>
  <c r="I542" i="5" s="1"/>
  <c r="F510" i="5"/>
  <c r="G510" i="5" s="1"/>
  <c r="H510" i="5" s="1"/>
  <c r="I510" i="5" s="1"/>
  <c r="F382" i="5"/>
  <c r="G382" i="5" s="1"/>
  <c r="H382" i="5" s="1"/>
  <c r="I382" i="5" s="1"/>
  <c r="F318" i="5"/>
  <c r="G318" i="5" s="1"/>
  <c r="H318" i="5" s="1"/>
  <c r="I318" i="5" s="1"/>
  <c r="F1186" i="5"/>
  <c r="G1186" i="5" s="1"/>
  <c r="H1186" i="5" s="1"/>
  <c r="I1186" i="5" s="1"/>
  <c r="F1995" i="5"/>
  <c r="G1995" i="5" s="1"/>
  <c r="H1995" i="5" s="1"/>
  <c r="I1995" i="5" s="1"/>
  <c r="F1579" i="5"/>
  <c r="G1579" i="5" s="1"/>
  <c r="H1579" i="5" s="1"/>
  <c r="I1579" i="5" s="1"/>
  <c r="F1547" i="5"/>
  <c r="G1547" i="5" s="1"/>
  <c r="H1547" i="5" s="1"/>
  <c r="I1547" i="5" s="1"/>
  <c r="F1515" i="5"/>
  <c r="G1515" i="5" s="1"/>
  <c r="H1515" i="5" s="1"/>
  <c r="I1515" i="5" s="1"/>
  <c r="F1291" i="5"/>
  <c r="G1291" i="5" s="1"/>
  <c r="H1291" i="5" s="1"/>
  <c r="I1291" i="5" s="1"/>
  <c r="F1163" i="5"/>
  <c r="G1163" i="5" s="1"/>
  <c r="H1163" i="5" s="1"/>
  <c r="I1163" i="5" s="1"/>
  <c r="F1131" i="5"/>
  <c r="G1131" i="5" s="1"/>
  <c r="H1131" i="5" s="1"/>
  <c r="I1131" i="5" s="1"/>
  <c r="F1099" i="5"/>
  <c r="G1099" i="5" s="1"/>
  <c r="H1099" i="5" s="1"/>
  <c r="I1099" i="5" s="1"/>
  <c r="F971" i="5"/>
  <c r="G971" i="5" s="1"/>
  <c r="H971" i="5" s="1"/>
  <c r="I971" i="5" s="1"/>
  <c r="F363" i="5"/>
  <c r="G363" i="5" s="1"/>
  <c r="H363" i="5" s="1"/>
  <c r="I363" i="5" s="1"/>
  <c r="F1762" i="5"/>
  <c r="G1762" i="5" s="1"/>
  <c r="H1762" i="5" s="1"/>
  <c r="I1762" i="5" s="1"/>
  <c r="F1250" i="5"/>
  <c r="G1250" i="5" s="1"/>
  <c r="H1250" i="5" s="1"/>
  <c r="I1250" i="5" s="1"/>
  <c r="F1992" i="5"/>
  <c r="G1992" i="5" s="1"/>
  <c r="H1992" i="5" s="1"/>
  <c r="I1992" i="5" s="1"/>
  <c r="F1928" i="5"/>
  <c r="G1928" i="5" s="1"/>
  <c r="H1928" i="5" s="1"/>
  <c r="I1928" i="5" s="1"/>
  <c r="F1256" i="5"/>
  <c r="G1256" i="5" s="1"/>
  <c r="H1256" i="5" s="1"/>
  <c r="I1256" i="5" s="1"/>
  <c r="F1192" i="5"/>
  <c r="G1192" i="5" s="1"/>
  <c r="H1192" i="5" s="1"/>
  <c r="I1192" i="5" s="1"/>
  <c r="F1160" i="5"/>
  <c r="G1160" i="5" s="1"/>
  <c r="H1160" i="5" s="1"/>
  <c r="I1160" i="5" s="1"/>
  <c r="F1128" i="5"/>
  <c r="G1128" i="5" s="1"/>
  <c r="H1128" i="5" s="1"/>
  <c r="I1128" i="5" s="1"/>
  <c r="F1096" i="5"/>
  <c r="G1096" i="5" s="1"/>
  <c r="H1096" i="5" s="1"/>
  <c r="I1096" i="5" s="1"/>
  <c r="F1064" i="5"/>
  <c r="G1064" i="5" s="1"/>
  <c r="H1064" i="5" s="1"/>
  <c r="I1064" i="5" s="1"/>
  <c r="F776" i="5"/>
  <c r="G776" i="5" s="1"/>
  <c r="H776" i="5" s="1"/>
  <c r="I776" i="5" s="1"/>
  <c r="F712" i="5"/>
  <c r="G712" i="5" s="1"/>
  <c r="H712" i="5" s="1"/>
  <c r="I712" i="5" s="1"/>
  <c r="F584" i="5"/>
  <c r="G584" i="5" s="1"/>
  <c r="H584" i="5" s="1"/>
  <c r="I584" i="5" s="1"/>
  <c r="F552" i="5"/>
  <c r="G552" i="5" s="1"/>
  <c r="H552" i="5" s="1"/>
  <c r="I552" i="5" s="1"/>
  <c r="F520" i="5"/>
  <c r="G520" i="5" s="1"/>
  <c r="H520" i="5" s="1"/>
  <c r="I520" i="5" s="1"/>
  <c r="F456" i="5"/>
  <c r="G456" i="5" s="1"/>
  <c r="H456" i="5" s="1"/>
  <c r="I456" i="5" s="1"/>
  <c r="F328" i="5"/>
  <c r="G328" i="5" s="1"/>
  <c r="H328" i="5" s="1"/>
  <c r="I328" i="5" s="1"/>
  <c r="F1266" i="5"/>
  <c r="G1266" i="5" s="1"/>
  <c r="H1266" i="5" s="1"/>
  <c r="I1266" i="5" s="1"/>
  <c r="F1981" i="5"/>
  <c r="G1981" i="5" s="1"/>
  <c r="H1981" i="5" s="1"/>
  <c r="I1981" i="5" s="1"/>
  <c r="F1565" i="5"/>
  <c r="G1565" i="5" s="1"/>
  <c r="H1565" i="5" s="1"/>
  <c r="I1565" i="5" s="1"/>
  <c r="F1469" i="5"/>
  <c r="G1469" i="5" s="1"/>
  <c r="H1469" i="5" s="1"/>
  <c r="I1469" i="5" s="1"/>
  <c r="F1437" i="5"/>
  <c r="G1437" i="5" s="1"/>
  <c r="H1437" i="5" s="1"/>
  <c r="I1437" i="5" s="1"/>
  <c r="F1405" i="5"/>
  <c r="G1405" i="5" s="1"/>
  <c r="H1405" i="5" s="1"/>
  <c r="I1405" i="5" s="1"/>
  <c r="F1373" i="5"/>
  <c r="G1373" i="5" s="1"/>
  <c r="H1373" i="5" s="1"/>
  <c r="I1373" i="5" s="1"/>
  <c r="F1277" i="5"/>
  <c r="G1277" i="5" s="1"/>
  <c r="H1277" i="5" s="1"/>
  <c r="I1277" i="5" s="1"/>
  <c r="F1085" i="5"/>
  <c r="G1085" i="5" s="1"/>
  <c r="H1085" i="5" s="1"/>
  <c r="I1085" i="5" s="1"/>
  <c r="F669" i="5"/>
  <c r="G669" i="5" s="1"/>
  <c r="H669" i="5" s="1"/>
  <c r="I669" i="5" s="1"/>
  <c r="F413" i="5"/>
  <c r="G413" i="5" s="1"/>
  <c r="H413" i="5" s="1"/>
  <c r="I413" i="5" s="1"/>
  <c r="F1282" i="5"/>
  <c r="G1282" i="5" s="1"/>
  <c r="H1282" i="5" s="1"/>
  <c r="I1282" i="5" s="1"/>
  <c r="F1487" i="5"/>
  <c r="G1487" i="5" s="1"/>
  <c r="H1487" i="5" s="1"/>
  <c r="I1487" i="5" s="1"/>
  <c r="F1167" i="5"/>
  <c r="G1167" i="5" s="1"/>
  <c r="H1167" i="5" s="1"/>
  <c r="I1167" i="5" s="1"/>
  <c r="F1135" i="5"/>
  <c r="G1135" i="5" s="1"/>
  <c r="H1135" i="5" s="1"/>
  <c r="I1135" i="5" s="1"/>
  <c r="F1103" i="5"/>
  <c r="G1103" i="5" s="1"/>
  <c r="H1103" i="5" s="1"/>
  <c r="I1103" i="5" s="1"/>
  <c r="F1071" i="5"/>
  <c r="G1071" i="5" s="1"/>
  <c r="H1071" i="5" s="1"/>
  <c r="I1071" i="5" s="1"/>
  <c r="F623" i="5"/>
  <c r="G623" i="5" s="1"/>
  <c r="H623" i="5" s="1"/>
  <c r="I623" i="5" s="1"/>
  <c r="F367" i="5"/>
  <c r="G367" i="5" s="1"/>
  <c r="H367" i="5" s="1"/>
  <c r="I367" i="5" s="1"/>
  <c r="F303" i="5"/>
  <c r="G303" i="5" s="1"/>
  <c r="H303" i="5" s="1"/>
  <c r="I303" i="5" s="1"/>
  <c r="F271" i="5"/>
  <c r="G271" i="5" s="1"/>
  <c r="H271" i="5" s="1"/>
  <c r="I271" i="5" s="1"/>
  <c r="F239" i="5"/>
  <c r="G239" i="5" s="1"/>
  <c r="H239" i="5" s="1"/>
  <c r="I239" i="5" s="1"/>
  <c r="F1842" i="5"/>
  <c r="G1842" i="5" s="1"/>
  <c r="H1842" i="5" s="1"/>
  <c r="I1842" i="5" s="1"/>
  <c r="F1900" i="5"/>
  <c r="G1900" i="5" s="1"/>
  <c r="H1900" i="5" s="1"/>
  <c r="I1900" i="5" s="1"/>
  <c r="F1164" i="5"/>
  <c r="G1164" i="5" s="1"/>
  <c r="H1164" i="5" s="1"/>
  <c r="I1164" i="5" s="1"/>
  <c r="F1132" i="5"/>
  <c r="G1132" i="5" s="1"/>
  <c r="H1132" i="5" s="1"/>
  <c r="I1132" i="5" s="1"/>
  <c r="F1100" i="5"/>
  <c r="G1100" i="5" s="1"/>
  <c r="H1100" i="5" s="1"/>
  <c r="I1100" i="5" s="1"/>
  <c r="F1036" i="5"/>
  <c r="G1036" i="5" s="1"/>
  <c r="H1036" i="5" s="1"/>
  <c r="I1036" i="5" s="1"/>
  <c r="F780" i="5"/>
  <c r="G780" i="5" s="1"/>
  <c r="H780" i="5" s="1"/>
  <c r="I780" i="5" s="1"/>
  <c r="F588" i="5"/>
  <c r="G588" i="5" s="1"/>
  <c r="H588" i="5" s="1"/>
  <c r="I588" i="5" s="1"/>
  <c r="F556" i="5"/>
  <c r="G556" i="5" s="1"/>
  <c r="H556" i="5" s="1"/>
  <c r="I556" i="5" s="1"/>
  <c r="F524" i="5"/>
  <c r="G524" i="5" s="1"/>
  <c r="H524" i="5" s="1"/>
  <c r="I524" i="5" s="1"/>
  <c r="F492" i="5"/>
  <c r="G492" i="5" s="1"/>
  <c r="H492" i="5" s="1"/>
  <c r="I492" i="5" s="1"/>
  <c r="F460" i="5"/>
  <c r="G460" i="5" s="1"/>
  <c r="H460" i="5" s="1"/>
  <c r="I460" i="5" s="1"/>
  <c r="F332" i="5"/>
  <c r="G332" i="5" s="1"/>
  <c r="H332" i="5" s="1"/>
  <c r="I332" i="5" s="1"/>
  <c r="F204" i="5"/>
  <c r="G204" i="5" s="1"/>
  <c r="H204" i="5" s="1"/>
  <c r="I204" i="5" s="1"/>
  <c r="F172" i="5"/>
  <c r="G172" i="5" s="1"/>
  <c r="H172" i="5" s="1"/>
  <c r="I172" i="5" s="1"/>
  <c r="F140" i="5"/>
  <c r="G140" i="5" s="1"/>
  <c r="H140" i="5" s="1"/>
  <c r="I140" i="5" s="1"/>
  <c r="F506" i="5"/>
  <c r="G506" i="5" s="1"/>
  <c r="H506" i="5" s="1"/>
  <c r="I506" i="5" s="1"/>
  <c r="F530" i="5"/>
  <c r="G530" i="5" s="1"/>
  <c r="H530" i="5" s="1"/>
  <c r="I530" i="5" s="1"/>
  <c r="F266" i="5"/>
  <c r="G266" i="5" s="1"/>
  <c r="H266" i="5" s="1"/>
  <c r="I266" i="5" s="1"/>
  <c r="F554" i="5"/>
  <c r="G554" i="5" s="1"/>
  <c r="H554" i="5" s="1"/>
  <c r="I554" i="5" s="1"/>
  <c r="F562" i="5"/>
  <c r="G562" i="5" s="1"/>
  <c r="H562" i="5" s="1"/>
  <c r="I562" i="5" s="1"/>
  <c r="F578" i="5"/>
  <c r="G578" i="5" s="1"/>
  <c r="H578" i="5" s="1"/>
  <c r="I578" i="5" s="1"/>
  <c r="F586" i="5"/>
  <c r="G586" i="5" s="1"/>
  <c r="H586" i="5" s="1"/>
  <c r="I586" i="5" s="1"/>
  <c r="F89" i="5"/>
  <c r="G89" i="5" s="1"/>
  <c r="H89" i="5" s="1"/>
  <c r="I89" i="5" s="1"/>
  <c r="F57" i="5"/>
  <c r="G57" i="5" s="1"/>
  <c r="H57" i="5" s="1"/>
  <c r="I57" i="5" s="1"/>
  <c r="F25" i="5"/>
  <c r="G25" i="5" s="1"/>
  <c r="H25" i="5" s="1"/>
  <c r="I25" i="5" s="1"/>
  <c r="F95" i="5"/>
  <c r="G95" i="5" s="1"/>
  <c r="H95" i="5" s="1"/>
  <c r="I95" i="5" s="1"/>
  <c r="F94" i="5"/>
  <c r="G94" i="5" s="1"/>
  <c r="H94" i="5" s="1"/>
  <c r="I94" i="5" s="1"/>
  <c r="F62" i="5"/>
  <c r="G62" i="5" s="1"/>
  <c r="H62" i="5" s="1"/>
  <c r="I62" i="5" s="1"/>
  <c r="F30" i="5"/>
  <c r="G30" i="5" s="1"/>
  <c r="H30" i="5" s="1"/>
  <c r="I30" i="5" s="1"/>
  <c r="F7" i="5"/>
  <c r="G7" i="5" s="1"/>
  <c r="H7" i="5" s="1"/>
  <c r="I7" i="5" s="1"/>
  <c r="F91" i="5"/>
  <c r="G91" i="5" s="1"/>
  <c r="H91" i="5" s="1"/>
  <c r="I91" i="5" s="1"/>
  <c r="F59" i="5"/>
  <c r="G59" i="5" s="1"/>
  <c r="H59" i="5" s="1"/>
  <c r="I59" i="5" s="1"/>
  <c r="F27" i="5"/>
  <c r="G27" i="5" s="1"/>
  <c r="H27" i="5" s="1"/>
  <c r="I27" i="5" s="1"/>
  <c r="F116" i="5"/>
  <c r="G116" i="5" s="1"/>
  <c r="H116" i="5" s="1"/>
  <c r="I116" i="5" s="1"/>
  <c r="F96" i="5"/>
  <c r="G96" i="5" s="1"/>
  <c r="H96" i="5" s="1"/>
  <c r="I96" i="5" s="1"/>
  <c r="F32" i="5"/>
  <c r="G32" i="5" s="1"/>
  <c r="H32" i="5" s="1"/>
  <c r="I32" i="5" s="1"/>
  <c r="F103" i="5"/>
  <c r="G103" i="5" s="1"/>
  <c r="H103" i="5" s="1"/>
  <c r="I103" i="5" s="1"/>
  <c r="F93" i="5"/>
  <c r="G93" i="5" s="1"/>
  <c r="H93" i="5" s="1"/>
  <c r="I93" i="5" s="1"/>
  <c r="F61" i="5"/>
  <c r="G61" i="5" s="1"/>
  <c r="H61" i="5" s="1"/>
  <c r="I61" i="5" s="1"/>
  <c r="F29" i="5"/>
  <c r="G29" i="5" s="1"/>
  <c r="H29" i="5" s="1"/>
  <c r="I29" i="5" s="1"/>
  <c r="F3" i="5"/>
  <c r="G3" i="5" s="1"/>
  <c r="H3" i="5" s="1"/>
  <c r="I3" i="5" s="1"/>
  <c r="F84" i="5"/>
  <c r="G84" i="5" s="1"/>
  <c r="H84" i="5" s="1"/>
  <c r="I84" i="5" s="1"/>
  <c r="F114" i="5"/>
  <c r="G114" i="5" s="1"/>
  <c r="H114" i="5" s="1"/>
  <c r="I114" i="5" s="1"/>
  <c r="F82" i="5"/>
  <c r="G82" i="5" s="1"/>
  <c r="H82" i="5" s="1"/>
  <c r="I82" i="5" s="1"/>
  <c r="F50" i="5"/>
  <c r="G50" i="5" s="1"/>
  <c r="H50" i="5" s="1"/>
  <c r="I50" i="5" s="1"/>
  <c r="F71" i="5"/>
  <c r="G71" i="5" s="1"/>
  <c r="H71" i="5" s="1"/>
  <c r="I71" i="5" s="1"/>
  <c r="F12" i="5"/>
  <c r="G12" i="5" s="1"/>
  <c r="H12" i="5" s="1"/>
  <c r="I12" i="5" s="1"/>
  <c r="F1737" i="5"/>
  <c r="G1737" i="5" s="1"/>
  <c r="H1737" i="5" s="1"/>
  <c r="I1737" i="5" s="1"/>
  <c r="F1641" i="5"/>
  <c r="G1641" i="5" s="1"/>
  <c r="H1641" i="5" s="1"/>
  <c r="I1641" i="5" s="1"/>
  <c r="F1577" i="5"/>
  <c r="G1577" i="5" s="1"/>
  <c r="H1577" i="5" s="1"/>
  <c r="I1577" i="5" s="1"/>
  <c r="F1545" i="5"/>
  <c r="G1545" i="5" s="1"/>
  <c r="H1545" i="5" s="1"/>
  <c r="I1545" i="5" s="1"/>
  <c r="F1513" i="5"/>
  <c r="G1513" i="5" s="1"/>
  <c r="H1513" i="5" s="1"/>
  <c r="I1513" i="5" s="1"/>
  <c r="F1449" i="5"/>
  <c r="G1449" i="5" s="1"/>
  <c r="H1449" i="5" s="1"/>
  <c r="I1449" i="5" s="1"/>
  <c r="F1417" i="5"/>
  <c r="G1417" i="5" s="1"/>
  <c r="H1417" i="5" s="1"/>
  <c r="I1417" i="5" s="1"/>
  <c r="F1385" i="5"/>
  <c r="G1385" i="5" s="1"/>
  <c r="H1385" i="5" s="1"/>
  <c r="I1385" i="5" s="1"/>
  <c r="F1257" i="5"/>
  <c r="G1257" i="5" s="1"/>
  <c r="H1257" i="5" s="1"/>
  <c r="I1257" i="5" s="1"/>
  <c r="F1193" i="5"/>
  <c r="G1193" i="5" s="1"/>
  <c r="H1193" i="5" s="1"/>
  <c r="I1193" i="5" s="1"/>
  <c r="F1001" i="5"/>
  <c r="G1001" i="5" s="1"/>
  <c r="H1001" i="5" s="1"/>
  <c r="I1001" i="5" s="1"/>
  <c r="F841" i="5"/>
  <c r="G841" i="5" s="1"/>
  <c r="H841" i="5" s="1"/>
  <c r="I841" i="5" s="1"/>
  <c r="F425" i="5"/>
  <c r="G425" i="5" s="1"/>
  <c r="H425" i="5" s="1"/>
  <c r="I425" i="5" s="1"/>
  <c r="F201" i="5"/>
  <c r="G201" i="5" s="1"/>
  <c r="H201" i="5" s="1"/>
  <c r="I201" i="5" s="1"/>
  <c r="F169" i="5"/>
  <c r="G169" i="5" s="1"/>
  <c r="H169" i="5" s="1"/>
  <c r="I169" i="5" s="1"/>
  <c r="F137" i="5"/>
  <c r="G137" i="5" s="1"/>
  <c r="H137" i="5" s="1"/>
  <c r="I137" i="5" s="1"/>
  <c r="F1738" i="5"/>
  <c r="G1738" i="5" s="1"/>
  <c r="H1738" i="5" s="1"/>
  <c r="I1738" i="5" s="1"/>
  <c r="F1974" i="5"/>
  <c r="G1974" i="5" s="1"/>
  <c r="H1974" i="5" s="1"/>
  <c r="I1974" i="5" s="1"/>
  <c r="F1718" i="5"/>
  <c r="G1718" i="5" s="1"/>
  <c r="H1718" i="5" s="1"/>
  <c r="I1718" i="5" s="1"/>
  <c r="F1270" i="5"/>
  <c r="G1270" i="5" s="1"/>
  <c r="H1270" i="5" s="1"/>
  <c r="I1270" i="5" s="1"/>
  <c r="F1206" i="5"/>
  <c r="G1206" i="5" s="1"/>
  <c r="H1206" i="5" s="1"/>
  <c r="I1206" i="5" s="1"/>
  <c r="F598" i="5"/>
  <c r="G598" i="5" s="1"/>
  <c r="H598" i="5" s="1"/>
  <c r="I598" i="5" s="1"/>
  <c r="F566" i="5"/>
  <c r="G566" i="5" s="1"/>
  <c r="H566" i="5" s="1"/>
  <c r="I566" i="5" s="1"/>
  <c r="F534" i="5"/>
  <c r="G534" i="5" s="1"/>
  <c r="H534" i="5" s="1"/>
  <c r="I534" i="5" s="1"/>
  <c r="F502" i="5"/>
  <c r="G502" i="5" s="1"/>
  <c r="H502" i="5" s="1"/>
  <c r="I502" i="5" s="1"/>
  <c r="F406" i="5"/>
  <c r="G406" i="5" s="1"/>
  <c r="H406" i="5" s="1"/>
  <c r="I406" i="5" s="1"/>
  <c r="F310" i="5"/>
  <c r="G310" i="5" s="1"/>
  <c r="H310" i="5" s="1"/>
  <c r="I310" i="5" s="1"/>
  <c r="F278" i="5"/>
  <c r="G278" i="5" s="1"/>
  <c r="H278" i="5" s="1"/>
  <c r="I278" i="5" s="1"/>
  <c r="F246" i="5"/>
  <c r="G246" i="5" s="1"/>
  <c r="H246" i="5" s="1"/>
  <c r="I246" i="5" s="1"/>
  <c r="F1458" i="5"/>
  <c r="G1458" i="5" s="1"/>
  <c r="H1458" i="5" s="1"/>
  <c r="I1458" i="5" s="1"/>
  <c r="F1923" i="5"/>
  <c r="G1923" i="5" s="1"/>
  <c r="H1923" i="5" s="1"/>
  <c r="I1923" i="5" s="1"/>
  <c r="F1571" i="5"/>
  <c r="G1571" i="5" s="1"/>
  <c r="H1571" i="5" s="1"/>
  <c r="I1571" i="5" s="1"/>
  <c r="F1539" i="5"/>
  <c r="G1539" i="5" s="1"/>
  <c r="H1539" i="5" s="1"/>
  <c r="I1539" i="5" s="1"/>
  <c r="F1507" i="5"/>
  <c r="G1507" i="5" s="1"/>
  <c r="H1507" i="5" s="1"/>
  <c r="I1507" i="5" s="1"/>
  <c r="F1475" i="5"/>
  <c r="G1475" i="5" s="1"/>
  <c r="H1475" i="5" s="1"/>
  <c r="I1475" i="5" s="1"/>
  <c r="F1443" i="5"/>
  <c r="G1443" i="5" s="1"/>
  <c r="H1443" i="5" s="1"/>
  <c r="I1443" i="5" s="1"/>
  <c r="F1411" i="5"/>
  <c r="G1411" i="5" s="1"/>
  <c r="H1411" i="5" s="1"/>
  <c r="I1411" i="5" s="1"/>
  <c r="F1379" i="5"/>
  <c r="G1379" i="5" s="1"/>
  <c r="H1379" i="5" s="1"/>
  <c r="I1379" i="5" s="1"/>
  <c r="F1219" i="5"/>
  <c r="G1219" i="5" s="1"/>
  <c r="H1219" i="5" s="1"/>
  <c r="I1219" i="5" s="1"/>
  <c r="F1059" i="5"/>
  <c r="G1059" i="5" s="1"/>
  <c r="H1059" i="5" s="1"/>
  <c r="I1059" i="5" s="1"/>
  <c r="F355" i="5"/>
  <c r="G355" i="5" s="1"/>
  <c r="H355" i="5" s="1"/>
  <c r="I355" i="5" s="1"/>
  <c r="F291" i="5"/>
  <c r="G291" i="5" s="1"/>
  <c r="H291" i="5" s="1"/>
  <c r="I291" i="5" s="1"/>
  <c r="F259" i="5"/>
  <c r="G259" i="5" s="1"/>
  <c r="H259" i="5" s="1"/>
  <c r="I259" i="5" s="1"/>
  <c r="F227" i="5"/>
  <c r="G227" i="5" s="1"/>
  <c r="H227" i="5" s="1"/>
  <c r="I227" i="5" s="1"/>
  <c r="F195" i="5"/>
  <c r="G195" i="5" s="1"/>
  <c r="H195" i="5" s="1"/>
  <c r="I195" i="5" s="1"/>
  <c r="F1888" i="5"/>
  <c r="G1888" i="5" s="1"/>
  <c r="H1888" i="5" s="1"/>
  <c r="I1888" i="5" s="1"/>
  <c r="F1600" i="5"/>
  <c r="G1600" i="5" s="1"/>
  <c r="H1600" i="5" s="1"/>
  <c r="I1600" i="5" s="1"/>
  <c r="F1504" i="5"/>
  <c r="G1504" i="5" s="1"/>
  <c r="H1504" i="5" s="1"/>
  <c r="I1504" i="5" s="1"/>
  <c r="F1056" i="5"/>
  <c r="G1056" i="5" s="1"/>
  <c r="H1056" i="5" s="1"/>
  <c r="I1056" i="5" s="1"/>
  <c r="F960" i="5"/>
  <c r="G960" i="5" s="1"/>
  <c r="H960" i="5" s="1"/>
  <c r="I960" i="5" s="1"/>
  <c r="F704" i="5"/>
  <c r="G704" i="5" s="1"/>
  <c r="H704" i="5" s="1"/>
  <c r="I704" i="5" s="1"/>
  <c r="F576" i="5"/>
  <c r="G576" i="5" s="1"/>
  <c r="H576" i="5" s="1"/>
  <c r="I576" i="5" s="1"/>
  <c r="F544" i="5"/>
  <c r="G544" i="5" s="1"/>
  <c r="H544" i="5" s="1"/>
  <c r="I544" i="5" s="1"/>
  <c r="F512" i="5"/>
  <c r="G512" i="5" s="1"/>
  <c r="H512" i="5" s="1"/>
  <c r="I512" i="5" s="1"/>
  <c r="F448" i="5"/>
  <c r="G448" i="5" s="1"/>
  <c r="H448" i="5" s="1"/>
  <c r="I448" i="5" s="1"/>
  <c r="F320" i="5"/>
  <c r="G320" i="5" s="1"/>
  <c r="H320" i="5" s="1"/>
  <c r="I320" i="5" s="1"/>
  <c r="F1730" i="5"/>
  <c r="G1730" i="5" s="1"/>
  <c r="H1730" i="5" s="1"/>
  <c r="I1730" i="5" s="1"/>
  <c r="F1941" i="5"/>
  <c r="G1941" i="5" s="1"/>
  <c r="H1941" i="5" s="1"/>
  <c r="I1941" i="5" s="1"/>
  <c r="F1877" i="5"/>
  <c r="G1877" i="5" s="1"/>
  <c r="H1877" i="5" s="1"/>
  <c r="I1877" i="5" s="1"/>
  <c r="F1589" i="5"/>
  <c r="G1589" i="5" s="1"/>
  <c r="H1589" i="5" s="1"/>
  <c r="I1589" i="5" s="1"/>
  <c r="F1557" i="5"/>
  <c r="G1557" i="5" s="1"/>
  <c r="H1557" i="5" s="1"/>
  <c r="I1557" i="5" s="1"/>
  <c r="F1429" i="5"/>
  <c r="G1429" i="5" s="1"/>
  <c r="H1429" i="5" s="1"/>
  <c r="I1429" i="5" s="1"/>
  <c r="F1365" i="5"/>
  <c r="G1365" i="5" s="1"/>
  <c r="H1365" i="5" s="1"/>
  <c r="I1365" i="5" s="1"/>
  <c r="F1333" i="5"/>
  <c r="G1333" i="5" s="1"/>
  <c r="H1333" i="5" s="1"/>
  <c r="I1333" i="5" s="1"/>
  <c r="F1237" i="5"/>
  <c r="G1237" i="5" s="1"/>
  <c r="H1237" i="5" s="1"/>
  <c r="I1237" i="5" s="1"/>
  <c r="F1045" i="5"/>
  <c r="G1045" i="5" s="1"/>
  <c r="H1045" i="5" s="1"/>
  <c r="I1045" i="5" s="1"/>
  <c r="F949" i="5"/>
  <c r="G949" i="5" s="1"/>
  <c r="H949" i="5" s="1"/>
  <c r="I949" i="5" s="1"/>
  <c r="F917" i="5"/>
  <c r="G917" i="5" s="1"/>
  <c r="H917" i="5" s="1"/>
  <c r="I917" i="5" s="1"/>
  <c r="F885" i="5"/>
  <c r="G885" i="5" s="1"/>
  <c r="H885" i="5" s="1"/>
  <c r="I885" i="5" s="1"/>
  <c r="F853" i="5"/>
  <c r="G853" i="5" s="1"/>
  <c r="H853" i="5" s="1"/>
  <c r="I853" i="5" s="1"/>
  <c r="F437" i="5"/>
  <c r="G437" i="5" s="1"/>
  <c r="H437" i="5" s="1"/>
  <c r="I437" i="5" s="1"/>
  <c r="F1778" i="5"/>
  <c r="G1778" i="5" s="1"/>
  <c r="H1778" i="5" s="1"/>
  <c r="I1778" i="5" s="1"/>
  <c r="F1607" i="5"/>
  <c r="G1607" i="5" s="1"/>
  <c r="H1607" i="5" s="1"/>
  <c r="I1607" i="5" s="1"/>
  <c r="F1575" i="5"/>
  <c r="G1575" i="5" s="1"/>
  <c r="H1575" i="5" s="1"/>
  <c r="I1575" i="5" s="1"/>
  <c r="F1511" i="5"/>
  <c r="G1511" i="5" s="1"/>
  <c r="H1511" i="5" s="1"/>
  <c r="I1511" i="5" s="1"/>
  <c r="F1479" i="5"/>
  <c r="G1479" i="5" s="1"/>
  <c r="H1479" i="5" s="1"/>
  <c r="I1479" i="5" s="1"/>
  <c r="F1287" i="5"/>
  <c r="G1287" i="5" s="1"/>
  <c r="H1287" i="5" s="1"/>
  <c r="I1287" i="5" s="1"/>
  <c r="F1223" i="5"/>
  <c r="G1223" i="5" s="1"/>
  <c r="H1223" i="5" s="1"/>
  <c r="I1223" i="5" s="1"/>
  <c r="F1063" i="5"/>
  <c r="G1063" i="5" s="1"/>
  <c r="H1063" i="5" s="1"/>
  <c r="I1063" i="5" s="1"/>
  <c r="F583" i="5"/>
  <c r="G583" i="5" s="1"/>
  <c r="H583" i="5" s="1"/>
  <c r="I583" i="5" s="1"/>
  <c r="F551" i="5"/>
  <c r="G551" i="5" s="1"/>
  <c r="H551" i="5" s="1"/>
  <c r="I551" i="5" s="1"/>
  <c r="F519" i="5"/>
  <c r="G519" i="5" s="1"/>
  <c r="H519" i="5" s="1"/>
  <c r="I519" i="5" s="1"/>
  <c r="F487" i="5"/>
  <c r="G487" i="5" s="1"/>
  <c r="H487" i="5" s="1"/>
  <c r="I487" i="5" s="1"/>
  <c r="F359" i="5"/>
  <c r="G359" i="5" s="1"/>
  <c r="H359" i="5" s="1"/>
  <c r="I359" i="5" s="1"/>
  <c r="F1554" i="5"/>
  <c r="G1554" i="5" s="1"/>
  <c r="H1554" i="5" s="1"/>
  <c r="I1554" i="5" s="1"/>
  <c r="F938" i="5"/>
  <c r="G938" i="5" s="1"/>
  <c r="H938" i="5" s="1"/>
  <c r="I938" i="5" s="1"/>
  <c r="F1988" i="5"/>
  <c r="G1988" i="5" s="1"/>
  <c r="H1988" i="5" s="1"/>
  <c r="I1988" i="5" s="1"/>
  <c r="F1956" i="5"/>
  <c r="G1956" i="5" s="1"/>
  <c r="H1956" i="5" s="1"/>
  <c r="I1956" i="5" s="1"/>
  <c r="F1700" i="5"/>
  <c r="G1700" i="5" s="1"/>
  <c r="H1700" i="5" s="1"/>
  <c r="I1700" i="5" s="1"/>
  <c r="F1668" i="5"/>
  <c r="G1668" i="5" s="1"/>
  <c r="H1668" i="5" s="1"/>
  <c r="I1668" i="5" s="1"/>
  <c r="F1508" i="5"/>
  <c r="G1508" i="5" s="1"/>
  <c r="H1508" i="5" s="1"/>
  <c r="I1508" i="5" s="1"/>
  <c r="F1220" i="5"/>
  <c r="G1220" i="5" s="1"/>
  <c r="H1220" i="5" s="1"/>
  <c r="I1220" i="5" s="1"/>
  <c r="F1092" i="5"/>
  <c r="G1092" i="5" s="1"/>
  <c r="H1092" i="5" s="1"/>
  <c r="I1092" i="5" s="1"/>
  <c r="F1060" i="5"/>
  <c r="G1060" i="5" s="1"/>
  <c r="H1060" i="5" s="1"/>
  <c r="I1060" i="5" s="1"/>
  <c r="F708" i="5"/>
  <c r="G708" i="5" s="1"/>
  <c r="H708" i="5" s="1"/>
  <c r="I708" i="5" s="1"/>
  <c r="F580" i="5"/>
  <c r="G580" i="5" s="1"/>
  <c r="H580" i="5" s="1"/>
  <c r="I580" i="5" s="1"/>
  <c r="F548" i="5"/>
  <c r="G548" i="5" s="1"/>
  <c r="H548" i="5" s="1"/>
  <c r="I548" i="5" s="1"/>
  <c r="F516" i="5"/>
  <c r="G516" i="5" s="1"/>
  <c r="H516" i="5" s="1"/>
  <c r="I516" i="5" s="1"/>
  <c r="F452" i="5"/>
  <c r="G452" i="5" s="1"/>
  <c r="H452" i="5" s="1"/>
  <c r="I452" i="5" s="1"/>
  <c r="F324" i="5"/>
  <c r="G324" i="5" s="1"/>
  <c r="H324" i="5" s="1"/>
  <c r="I324" i="5" s="1"/>
  <c r="F642" i="5"/>
  <c r="G642" i="5" s="1"/>
  <c r="H642" i="5" s="1"/>
  <c r="I642" i="5" s="1"/>
  <c r="F498" i="5"/>
  <c r="G498" i="5" s="1"/>
  <c r="H498" i="5" s="1"/>
  <c r="I498" i="5" s="1"/>
  <c r="F402" i="5"/>
  <c r="G402" i="5" s="1"/>
  <c r="H402" i="5" s="1"/>
  <c r="I402" i="5" s="1"/>
  <c r="F234" i="5"/>
  <c r="G234" i="5" s="1"/>
  <c r="H234" i="5" s="1"/>
  <c r="I234" i="5" s="1"/>
  <c r="F762" i="5"/>
  <c r="G762" i="5" s="1"/>
  <c r="H762" i="5" s="1"/>
  <c r="I762" i="5" s="1"/>
  <c r="F298" i="5"/>
  <c r="G298" i="5" s="1"/>
  <c r="H298" i="5" s="1"/>
  <c r="I298" i="5" s="1"/>
  <c r="F546" i="5"/>
  <c r="G546" i="5" s="1"/>
  <c r="H546" i="5" s="1"/>
  <c r="I546" i="5" s="1"/>
  <c r="F834" i="5"/>
  <c r="G834" i="5" s="1"/>
  <c r="H834" i="5" s="1"/>
  <c r="I834" i="5" s="1"/>
  <c r="F538" i="5"/>
  <c r="G538" i="5" s="1"/>
  <c r="H538" i="5" s="1"/>
  <c r="I538" i="5" s="1"/>
  <c r="F394" i="5"/>
  <c r="G394" i="5" s="1"/>
  <c r="H394" i="5" s="1"/>
  <c r="I394" i="5" s="1"/>
  <c r="C21" i="2"/>
  <c r="C23" i="2" l="1"/>
  <c r="G2017" i="3"/>
  <c r="A2017" i="3"/>
  <c r="G2016" i="3"/>
  <c r="A2016" i="3"/>
  <c r="G2015" i="3"/>
  <c r="A2015" i="3"/>
  <c r="G2014" i="3"/>
  <c r="A2014" i="3"/>
  <c r="G2013" i="3"/>
  <c r="A2013" i="3"/>
  <c r="G2012" i="3"/>
  <c r="A2012" i="3"/>
  <c r="G2011" i="3"/>
  <c r="A2011" i="3"/>
  <c r="G2010" i="3"/>
  <c r="A2010" i="3"/>
  <c r="G2009" i="3"/>
  <c r="A2009" i="3"/>
  <c r="G2008" i="3"/>
  <c r="A2008" i="3"/>
  <c r="G2007" i="3"/>
  <c r="A2007" i="3"/>
  <c r="G2006" i="3"/>
  <c r="A2006" i="3"/>
  <c r="G2005" i="3"/>
  <c r="A2005" i="3"/>
  <c r="G2004" i="3"/>
  <c r="A2004" i="3"/>
  <c r="G2003" i="3"/>
  <c r="A2003" i="3"/>
  <c r="G2002" i="3"/>
  <c r="A2002" i="3"/>
  <c r="G2001" i="3"/>
  <c r="A2001" i="3"/>
  <c r="G2000" i="3"/>
  <c r="A2000" i="3"/>
  <c r="G1999" i="3"/>
  <c r="A1999" i="3"/>
  <c r="G1998" i="3"/>
  <c r="A1998" i="3"/>
  <c r="G1997" i="3"/>
  <c r="A1997" i="3"/>
  <c r="G1996" i="3"/>
  <c r="A1996" i="3"/>
  <c r="G1995" i="3"/>
  <c r="A1995" i="3"/>
  <c r="G1994" i="3"/>
  <c r="A1994" i="3"/>
  <c r="G1993" i="3"/>
  <c r="A1993" i="3"/>
  <c r="G1992" i="3"/>
  <c r="A1992" i="3"/>
  <c r="G1991" i="3"/>
  <c r="A1991" i="3"/>
  <c r="G1990" i="3"/>
  <c r="A1990" i="3"/>
  <c r="G1989" i="3"/>
  <c r="A1989" i="3"/>
  <c r="G1988" i="3"/>
  <c r="A1988" i="3"/>
  <c r="G1987" i="3"/>
  <c r="A1987" i="3"/>
  <c r="G1986" i="3"/>
  <c r="A1986" i="3"/>
  <c r="G1985" i="3"/>
  <c r="A1985" i="3"/>
  <c r="G1984" i="3"/>
  <c r="A1984" i="3"/>
  <c r="G1983" i="3"/>
  <c r="A1983" i="3"/>
  <c r="G1982" i="3"/>
  <c r="A1982" i="3"/>
  <c r="G1981" i="3"/>
  <c r="A1981" i="3"/>
  <c r="G1980" i="3"/>
  <c r="A1980" i="3"/>
  <c r="G1979" i="3"/>
  <c r="A1979" i="3"/>
  <c r="G1978" i="3"/>
  <c r="A1978" i="3"/>
  <c r="G1977" i="3"/>
  <c r="A1977" i="3"/>
  <c r="G1976" i="3"/>
  <c r="A1976" i="3"/>
  <c r="G1975" i="3"/>
  <c r="A1975" i="3"/>
  <c r="G1974" i="3"/>
  <c r="A1974" i="3"/>
  <c r="G1973" i="3"/>
  <c r="A1973" i="3"/>
  <c r="G1972" i="3"/>
  <c r="A1972" i="3"/>
  <c r="G1971" i="3"/>
  <c r="A1971" i="3"/>
  <c r="G1970" i="3"/>
  <c r="A1970" i="3"/>
  <c r="G1969" i="3"/>
  <c r="A1969" i="3"/>
  <c r="G1968" i="3"/>
  <c r="A1968" i="3"/>
  <c r="G1967" i="3"/>
  <c r="A1967" i="3"/>
  <c r="G1966" i="3"/>
  <c r="A1966" i="3"/>
  <c r="G1965" i="3"/>
  <c r="A1965" i="3"/>
  <c r="G1964" i="3"/>
  <c r="A1964" i="3"/>
  <c r="G1963" i="3"/>
  <c r="A1963" i="3"/>
  <c r="G1962" i="3"/>
  <c r="A1962" i="3"/>
  <c r="G1961" i="3"/>
  <c r="A1961" i="3"/>
  <c r="G1960" i="3"/>
  <c r="A1960" i="3"/>
  <c r="G1959" i="3"/>
  <c r="A1959" i="3"/>
  <c r="G1958" i="3"/>
  <c r="A1958" i="3"/>
  <c r="G1957" i="3"/>
  <c r="A1957" i="3"/>
  <c r="G1956" i="3"/>
  <c r="A1956" i="3"/>
  <c r="G1955" i="3"/>
  <c r="A1955" i="3"/>
  <c r="G1954" i="3"/>
  <c r="A1954" i="3"/>
  <c r="G1953" i="3"/>
  <c r="A1953" i="3"/>
  <c r="G1952" i="3"/>
  <c r="A1952" i="3"/>
  <c r="G1951" i="3"/>
  <c r="A1951" i="3"/>
  <c r="G1950" i="3"/>
  <c r="A1950" i="3"/>
  <c r="G1949" i="3"/>
  <c r="A1949" i="3"/>
  <c r="G1948" i="3"/>
  <c r="A1948" i="3"/>
  <c r="G1947" i="3"/>
  <c r="A1947" i="3"/>
  <c r="G1946" i="3"/>
  <c r="A1946" i="3"/>
  <c r="G1945" i="3"/>
  <c r="A1945" i="3"/>
  <c r="G1944" i="3"/>
  <c r="A1944" i="3"/>
  <c r="G1943" i="3"/>
  <c r="A1943" i="3"/>
  <c r="G1942" i="3"/>
  <c r="A1942" i="3"/>
  <c r="G1941" i="3"/>
  <c r="A1941" i="3"/>
  <c r="G1940" i="3"/>
  <c r="A1940" i="3"/>
  <c r="G1939" i="3"/>
  <c r="A1939" i="3"/>
  <c r="G1938" i="3"/>
  <c r="A1938" i="3"/>
  <c r="G1937" i="3"/>
  <c r="A1937" i="3"/>
  <c r="G1936" i="3"/>
  <c r="A1936" i="3"/>
  <c r="G1935" i="3"/>
  <c r="A1935" i="3"/>
  <c r="G1934" i="3"/>
  <c r="A1934" i="3"/>
  <c r="G1933" i="3"/>
  <c r="A1933" i="3"/>
  <c r="G1932" i="3"/>
  <c r="A1932" i="3"/>
  <c r="G1931" i="3"/>
  <c r="A1931" i="3"/>
  <c r="G1930" i="3"/>
  <c r="A1930" i="3"/>
  <c r="G1929" i="3"/>
  <c r="A1929" i="3"/>
  <c r="G1928" i="3"/>
  <c r="A1928" i="3"/>
  <c r="G1927" i="3"/>
  <c r="A1927" i="3"/>
  <c r="G1926" i="3"/>
  <c r="A1926" i="3"/>
  <c r="G1925" i="3"/>
  <c r="A1925" i="3"/>
  <c r="G1924" i="3"/>
  <c r="A1924" i="3"/>
  <c r="G1923" i="3"/>
  <c r="A1923" i="3"/>
  <c r="G1922" i="3"/>
  <c r="A1922" i="3"/>
  <c r="G1921" i="3"/>
  <c r="A1921" i="3"/>
  <c r="G1920" i="3"/>
  <c r="A1920" i="3"/>
  <c r="G1919" i="3"/>
  <c r="A1919" i="3"/>
  <c r="G1918" i="3"/>
  <c r="A1918" i="3"/>
  <c r="G1917" i="3"/>
  <c r="A1917" i="3"/>
  <c r="G1916" i="3"/>
  <c r="A1916" i="3"/>
  <c r="G1915" i="3"/>
  <c r="A1915" i="3"/>
  <c r="G1914" i="3"/>
  <c r="A1914" i="3"/>
  <c r="G1913" i="3"/>
  <c r="A1913" i="3"/>
  <c r="G1912" i="3"/>
  <c r="A1912" i="3"/>
  <c r="G1911" i="3"/>
  <c r="A1911" i="3"/>
  <c r="G1910" i="3"/>
  <c r="A1910" i="3"/>
  <c r="G1909" i="3"/>
  <c r="A1909" i="3"/>
  <c r="G1908" i="3"/>
  <c r="A1908" i="3"/>
  <c r="G1907" i="3"/>
  <c r="A1907" i="3"/>
  <c r="G1906" i="3"/>
  <c r="A1906" i="3"/>
  <c r="G1905" i="3"/>
  <c r="A1905" i="3"/>
  <c r="G1904" i="3"/>
  <c r="A1904" i="3"/>
  <c r="G1903" i="3"/>
  <c r="A1903" i="3"/>
  <c r="G1902" i="3"/>
  <c r="A1902" i="3"/>
  <c r="G1901" i="3"/>
  <c r="A1901" i="3"/>
  <c r="G1900" i="3"/>
  <c r="A1900" i="3"/>
  <c r="G1899" i="3"/>
  <c r="A1899" i="3"/>
  <c r="G1898" i="3"/>
  <c r="A1898" i="3"/>
  <c r="G1897" i="3"/>
  <c r="A1897" i="3"/>
  <c r="G1896" i="3"/>
  <c r="A1896" i="3"/>
  <c r="G1895" i="3"/>
  <c r="A1895" i="3"/>
  <c r="G1894" i="3"/>
  <c r="A1894" i="3"/>
  <c r="G1893" i="3"/>
  <c r="A1893" i="3"/>
  <c r="G1892" i="3"/>
  <c r="A1892" i="3"/>
  <c r="G1891" i="3"/>
  <c r="A1891" i="3"/>
  <c r="G1890" i="3"/>
  <c r="A1890" i="3"/>
  <c r="G1889" i="3"/>
  <c r="A1889" i="3"/>
  <c r="G1888" i="3"/>
  <c r="A1888" i="3"/>
  <c r="G1887" i="3"/>
  <c r="A1887" i="3"/>
  <c r="G1886" i="3"/>
  <c r="A1886" i="3"/>
  <c r="G1885" i="3"/>
  <c r="A1885" i="3"/>
  <c r="G1884" i="3"/>
  <c r="A1884" i="3"/>
  <c r="G1883" i="3"/>
  <c r="A1883" i="3"/>
  <c r="G1882" i="3"/>
  <c r="A1882" i="3"/>
  <c r="G1881" i="3"/>
  <c r="A1881" i="3"/>
  <c r="G1880" i="3"/>
  <c r="A1880" i="3"/>
  <c r="G1879" i="3"/>
  <c r="A1879" i="3"/>
  <c r="G1878" i="3"/>
  <c r="A1878" i="3"/>
  <c r="G1877" i="3"/>
  <c r="A1877" i="3"/>
  <c r="G1876" i="3"/>
  <c r="A1876" i="3"/>
  <c r="G1875" i="3"/>
  <c r="A1875" i="3"/>
  <c r="G1874" i="3"/>
  <c r="A1874" i="3"/>
  <c r="G1873" i="3"/>
  <c r="A1873" i="3"/>
  <c r="G1872" i="3"/>
  <c r="A1872" i="3"/>
  <c r="G1871" i="3"/>
  <c r="A1871" i="3"/>
  <c r="G1870" i="3"/>
  <c r="A1870" i="3"/>
  <c r="G1869" i="3"/>
  <c r="A1869" i="3"/>
  <c r="G1868" i="3"/>
  <c r="A1868" i="3"/>
  <c r="G1867" i="3"/>
  <c r="A1867" i="3"/>
  <c r="G1866" i="3"/>
  <c r="A1866" i="3"/>
  <c r="G1865" i="3"/>
  <c r="A1865" i="3"/>
  <c r="G1864" i="3"/>
  <c r="A1864" i="3"/>
  <c r="G1863" i="3"/>
  <c r="A1863" i="3"/>
  <c r="G1862" i="3"/>
  <c r="A1862" i="3"/>
  <c r="G1861" i="3"/>
  <c r="A1861" i="3"/>
  <c r="G1860" i="3"/>
  <c r="A1860" i="3"/>
  <c r="G1859" i="3"/>
  <c r="A1859" i="3"/>
  <c r="G1858" i="3"/>
  <c r="A1858" i="3"/>
  <c r="G1857" i="3"/>
  <c r="A1857" i="3"/>
  <c r="G1856" i="3"/>
  <c r="A1856" i="3"/>
  <c r="G1855" i="3"/>
  <c r="A1855" i="3"/>
  <c r="G1854" i="3"/>
  <c r="A1854" i="3"/>
  <c r="G1853" i="3"/>
  <c r="A1853" i="3"/>
  <c r="G1852" i="3"/>
  <c r="A1852" i="3"/>
  <c r="G1851" i="3"/>
  <c r="A1851" i="3"/>
  <c r="G1850" i="3"/>
  <c r="A1850" i="3"/>
  <c r="G1849" i="3"/>
  <c r="A1849" i="3"/>
  <c r="G1848" i="3"/>
  <c r="A1848" i="3"/>
  <c r="G1847" i="3"/>
  <c r="A1847" i="3"/>
  <c r="G1846" i="3"/>
  <c r="A1846" i="3"/>
  <c r="G1845" i="3"/>
  <c r="A1845" i="3"/>
  <c r="G1844" i="3"/>
  <c r="A1844" i="3"/>
  <c r="G1843" i="3"/>
  <c r="A1843" i="3"/>
  <c r="G1842" i="3"/>
  <c r="A1842" i="3"/>
  <c r="G1841" i="3"/>
  <c r="A1841" i="3"/>
  <c r="G1840" i="3"/>
  <c r="A1840" i="3"/>
  <c r="G1839" i="3"/>
  <c r="A1839" i="3"/>
  <c r="G1838" i="3"/>
  <c r="A1838" i="3"/>
  <c r="G1837" i="3"/>
  <c r="A1837" i="3"/>
  <c r="G1836" i="3"/>
  <c r="A1836" i="3"/>
  <c r="G1835" i="3"/>
  <c r="A1835" i="3"/>
  <c r="G1834" i="3"/>
  <c r="A1834" i="3"/>
  <c r="G1833" i="3"/>
  <c r="A1833" i="3"/>
  <c r="G1832" i="3"/>
  <c r="A1832" i="3"/>
  <c r="G1831" i="3"/>
  <c r="A1831" i="3"/>
  <c r="G1830" i="3"/>
  <c r="A1830" i="3"/>
  <c r="G1829" i="3"/>
  <c r="A1829" i="3"/>
  <c r="G1828" i="3"/>
  <c r="A1828" i="3"/>
  <c r="G1827" i="3"/>
  <c r="A1827" i="3"/>
  <c r="G1826" i="3"/>
  <c r="A1826" i="3"/>
  <c r="G1825" i="3"/>
  <c r="A1825" i="3"/>
  <c r="G1824" i="3"/>
  <c r="A1824" i="3"/>
  <c r="G1823" i="3"/>
  <c r="A1823" i="3"/>
  <c r="G1822" i="3"/>
  <c r="A1822" i="3"/>
  <c r="G1821" i="3"/>
  <c r="A1821" i="3"/>
  <c r="G1820" i="3"/>
  <c r="A1820" i="3"/>
  <c r="G1819" i="3"/>
  <c r="A1819" i="3"/>
  <c r="G1818" i="3"/>
  <c r="A1818" i="3"/>
  <c r="G1817" i="3"/>
  <c r="A1817" i="3"/>
  <c r="G1816" i="3"/>
  <c r="A1816" i="3"/>
  <c r="G1815" i="3"/>
  <c r="A1815" i="3"/>
  <c r="G1814" i="3"/>
  <c r="A1814" i="3"/>
  <c r="G1813" i="3"/>
  <c r="A1813" i="3"/>
  <c r="G1812" i="3"/>
  <c r="A1812" i="3"/>
  <c r="G1811" i="3"/>
  <c r="A1811" i="3"/>
  <c r="G1810" i="3"/>
  <c r="A1810" i="3"/>
  <c r="G1809" i="3"/>
  <c r="A1809" i="3"/>
  <c r="G1808" i="3"/>
  <c r="A1808" i="3"/>
  <c r="G1807" i="3"/>
  <c r="A1807" i="3"/>
  <c r="G1806" i="3"/>
  <c r="A1806" i="3"/>
  <c r="G1805" i="3"/>
  <c r="A1805" i="3"/>
  <c r="G1804" i="3"/>
  <c r="A1804" i="3"/>
  <c r="G1803" i="3"/>
  <c r="A1803" i="3"/>
  <c r="G1802" i="3"/>
  <c r="A1802" i="3"/>
  <c r="G1801" i="3"/>
  <c r="A1801" i="3"/>
  <c r="G1800" i="3"/>
  <c r="A1800" i="3"/>
  <c r="G1799" i="3"/>
  <c r="A1799" i="3"/>
  <c r="G1798" i="3"/>
  <c r="A1798" i="3"/>
  <c r="G1797" i="3"/>
  <c r="A1797" i="3"/>
  <c r="G1796" i="3"/>
  <c r="A1796" i="3"/>
  <c r="G1795" i="3"/>
  <c r="A1795" i="3"/>
  <c r="G1794" i="3"/>
  <c r="A1794" i="3"/>
  <c r="G1793" i="3"/>
  <c r="A1793" i="3"/>
  <c r="G1792" i="3"/>
  <c r="A1792" i="3"/>
  <c r="G1791" i="3"/>
  <c r="A1791" i="3"/>
  <c r="G1790" i="3"/>
  <c r="A1790" i="3"/>
  <c r="G1789" i="3"/>
  <c r="A1789" i="3"/>
  <c r="G1788" i="3"/>
  <c r="A1788" i="3"/>
  <c r="G1787" i="3"/>
  <c r="A1787" i="3"/>
  <c r="G1786" i="3"/>
  <c r="A1786" i="3"/>
  <c r="G1785" i="3"/>
  <c r="A1785" i="3"/>
  <c r="G1784" i="3"/>
  <c r="A1784" i="3"/>
  <c r="G1783" i="3"/>
  <c r="A1783" i="3"/>
  <c r="G1782" i="3"/>
  <c r="A1782" i="3"/>
  <c r="G1781" i="3"/>
  <c r="A1781" i="3"/>
  <c r="G1780" i="3"/>
  <c r="A1780" i="3"/>
  <c r="G1779" i="3"/>
  <c r="A1779" i="3"/>
  <c r="G1778" i="3"/>
  <c r="A1778" i="3"/>
  <c r="G1777" i="3"/>
  <c r="A1777" i="3"/>
  <c r="G1776" i="3"/>
  <c r="A1776" i="3"/>
  <c r="G1775" i="3"/>
  <c r="A1775" i="3"/>
  <c r="G1774" i="3"/>
  <c r="A1774" i="3"/>
  <c r="G1773" i="3"/>
  <c r="A1773" i="3"/>
  <c r="G1772" i="3"/>
  <c r="A1772" i="3"/>
  <c r="G1771" i="3"/>
  <c r="A1771" i="3"/>
  <c r="G1770" i="3"/>
  <c r="A1770" i="3"/>
  <c r="G1769" i="3"/>
  <c r="A1769" i="3"/>
  <c r="G1768" i="3"/>
  <c r="A1768" i="3"/>
  <c r="G1767" i="3"/>
  <c r="A1767" i="3"/>
  <c r="G1766" i="3"/>
  <c r="A1766" i="3"/>
  <c r="G1765" i="3"/>
  <c r="A1765" i="3"/>
  <c r="G1764" i="3"/>
  <c r="A1764" i="3"/>
  <c r="G1763" i="3"/>
  <c r="A1763" i="3"/>
  <c r="G1762" i="3"/>
  <c r="A1762" i="3"/>
  <c r="G1761" i="3"/>
  <c r="A1761" i="3"/>
  <c r="G1760" i="3"/>
  <c r="A1760" i="3"/>
  <c r="G1759" i="3"/>
  <c r="A1759" i="3"/>
  <c r="G1758" i="3"/>
  <c r="A1758" i="3"/>
  <c r="G1757" i="3"/>
  <c r="A1757" i="3"/>
  <c r="G1756" i="3"/>
  <c r="A1756" i="3"/>
  <c r="G1755" i="3"/>
  <c r="A1755" i="3"/>
  <c r="G1754" i="3"/>
  <c r="A1754" i="3"/>
  <c r="G1753" i="3"/>
  <c r="A1753" i="3"/>
  <c r="G1752" i="3"/>
  <c r="A1752" i="3"/>
  <c r="G1751" i="3"/>
  <c r="A1751" i="3"/>
  <c r="G1750" i="3"/>
  <c r="A1750" i="3"/>
  <c r="G1749" i="3"/>
  <c r="A1749" i="3"/>
  <c r="G1748" i="3"/>
  <c r="A1748" i="3"/>
  <c r="G1747" i="3"/>
  <c r="A1747" i="3"/>
  <c r="G1746" i="3"/>
  <c r="A1746" i="3"/>
  <c r="G1745" i="3"/>
  <c r="A1745" i="3"/>
  <c r="G1744" i="3"/>
  <c r="A1744" i="3"/>
  <c r="G1743" i="3"/>
  <c r="A1743" i="3"/>
  <c r="G1742" i="3"/>
  <c r="A1742" i="3"/>
  <c r="G1741" i="3"/>
  <c r="A1741" i="3"/>
  <c r="G1740" i="3"/>
  <c r="A1740" i="3"/>
  <c r="G1739" i="3"/>
  <c r="A1739" i="3"/>
  <c r="G1738" i="3"/>
  <c r="A1738" i="3"/>
  <c r="G1737" i="3"/>
  <c r="A1737" i="3"/>
  <c r="G1736" i="3"/>
  <c r="A1736" i="3"/>
  <c r="G1735" i="3"/>
  <c r="A1735" i="3"/>
  <c r="G1734" i="3"/>
  <c r="A1734" i="3"/>
  <c r="G1733" i="3"/>
  <c r="A1733" i="3"/>
  <c r="G1732" i="3"/>
  <c r="A1732" i="3"/>
  <c r="G1731" i="3"/>
  <c r="A1731" i="3"/>
  <c r="G1730" i="3"/>
  <c r="A1730" i="3"/>
  <c r="G1729" i="3"/>
  <c r="A1729" i="3"/>
  <c r="G1728" i="3"/>
  <c r="A1728" i="3"/>
  <c r="G1727" i="3"/>
  <c r="A1727" i="3"/>
  <c r="G1726" i="3"/>
  <c r="A1726" i="3"/>
  <c r="G1725" i="3"/>
  <c r="A1725" i="3"/>
  <c r="G1724" i="3"/>
  <c r="A1724" i="3"/>
  <c r="G1723" i="3"/>
  <c r="A1723" i="3"/>
  <c r="G1722" i="3"/>
  <c r="A1722" i="3"/>
  <c r="G1721" i="3"/>
  <c r="A1721" i="3"/>
  <c r="G1720" i="3"/>
  <c r="A1720" i="3"/>
  <c r="G1719" i="3"/>
  <c r="A1719" i="3"/>
  <c r="G1718" i="3"/>
  <c r="A1718" i="3"/>
  <c r="G1717" i="3"/>
  <c r="A1717" i="3"/>
  <c r="G1716" i="3"/>
  <c r="A1716" i="3"/>
  <c r="G1715" i="3"/>
  <c r="A1715" i="3"/>
  <c r="G1714" i="3"/>
  <c r="A1714" i="3"/>
  <c r="G1713" i="3"/>
  <c r="A1713" i="3"/>
  <c r="G1712" i="3"/>
  <c r="A1712" i="3"/>
  <c r="G1711" i="3"/>
  <c r="A1711" i="3"/>
  <c r="G1710" i="3"/>
  <c r="A1710" i="3"/>
  <c r="G1709" i="3"/>
  <c r="A1709" i="3"/>
  <c r="G1708" i="3"/>
  <c r="A1708" i="3"/>
  <c r="G1707" i="3"/>
  <c r="A1707" i="3"/>
  <c r="G1706" i="3"/>
  <c r="A1706" i="3"/>
  <c r="G1705" i="3"/>
  <c r="A1705" i="3"/>
  <c r="G1704" i="3"/>
  <c r="A1704" i="3"/>
  <c r="G1703" i="3"/>
  <c r="A1703" i="3"/>
  <c r="G1702" i="3"/>
  <c r="A1702" i="3"/>
  <c r="G1701" i="3"/>
  <c r="A1701" i="3"/>
  <c r="G1700" i="3"/>
  <c r="A1700" i="3"/>
  <c r="G1699" i="3"/>
  <c r="A1699" i="3"/>
  <c r="G1698" i="3"/>
  <c r="A1698" i="3"/>
  <c r="G1697" i="3"/>
  <c r="A1697" i="3"/>
  <c r="G1696" i="3"/>
  <c r="A1696" i="3"/>
  <c r="G1695" i="3"/>
  <c r="A1695" i="3"/>
  <c r="G1694" i="3"/>
  <c r="A1694" i="3"/>
  <c r="G1693" i="3"/>
  <c r="A1693" i="3"/>
  <c r="G1692" i="3"/>
  <c r="A1692" i="3"/>
  <c r="G1691" i="3"/>
  <c r="A1691" i="3"/>
  <c r="G1690" i="3"/>
  <c r="A1690" i="3"/>
  <c r="G1689" i="3"/>
  <c r="A1689" i="3"/>
  <c r="G1688" i="3"/>
  <c r="A1688" i="3"/>
  <c r="G1687" i="3"/>
  <c r="A1687" i="3"/>
  <c r="G1686" i="3"/>
  <c r="A1686" i="3"/>
  <c r="G1685" i="3"/>
  <c r="A1685" i="3"/>
  <c r="G1684" i="3"/>
  <c r="A1684" i="3"/>
  <c r="G1683" i="3"/>
  <c r="A1683" i="3"/>
  <c r="G1682" i="3"/>
  <c r="A1682" i="3"/>
  <c r="G1681" i="3"/>
  <c r="A1681" i="3"/>
  <c r="G1680" i="3"/>
  <c r="A1680" i="3"/>
  <c r="G1679" i="3"/>
  <c r="A1679" i="3"/>
  <c r="G1678" i="3"/>
  <c r="A1678" i="3"/>
  <c r="G1677" i="3"/>
  <c r="A1677" i="3"/>
  <c r="G1676" i="3"/>
  <c r="A1676" i="3"/>
  <c r="G1675" i="3"/>
  <c r="A1675" i="3"/>
  <c r="G1674" i="3"/>
  <c r="A1674" i="3"/>
  <c r="G1673" i="3"/>
  <c r="A1673" i="3"/>
  <c r="G1672" i="3"/>
  <c r="A1672" i="3"/>
  <c r="G1671" i="3"/>
  <c r="A1671" i="3"/>
  <c r="G1670" i="3"/>
  <c r="A1670" i="3"/>
  <c r="G1669" i="3"/>
  <c r="A1669" i="3"/>
  <c r="G1668" i="3"/>
  <c r="A1668" i="3"/>
  <c r="G1667" i="3"/>
  <c r="A1667" i="3"/>
  <c r="G1666" i="3"/>
  <c r="A1666" i="3"/>
  <c r="G1665" i="3"/>
  <c r="A1665" i="3"/>
  <c r="G1664" i="3"/>
  <c r="A1664" i="3"/>
  <c r="G1663" i="3"/>
  <c r="A1663" i="3"/>
  <c r="G1662" i="3"/>
  <c r="A1662" i="3"/>
  <c r="G1661" i="3"/>
  <c r="A1661" i="3"/>
  <c r="G1660" i="3"/>
  <c r="A1660" i="3"/>
  <c r="G1659" i="3"/>
  <c r="A1659" i="3"/>
  <c r="G1658" i="3"/>
  <c r="A1658" i="3"/>
  <c r="G1657" i="3"/>
  <c r="A1657" i="3"/>
  <c r="G1656" i="3"/>
  <c r="A1656" i="3"/>
  <c r="G1655" i="3"/>
  <c r="A1655" i="3"/>
  <c r="G1654" i="3"/>
  <c r="A1654" i="3"/>
  <c r="G1653" i="3"/>
  <c r="A1653" i="3"/>
  <c r="G1652" i="3"/>
  <c r="A1652" i="3"/>
  <c r="G1651" i="3"/>
  <c r="A1651" i="3"/>
  <c r="G1650" i="3"/>
  <c r="A1650" i="3"/>
  <c r="G1649" i="3"/>
  <c r="A1649" i="3"/>
  <c r="G1648" i="3"/>
  <c r="A1648" i="3"/>
  <c r="G1647" i="3"/>
  <c r="A1647" i="3"/>
  <c r="G1646" i="3"/>
  <c r="A1646" i="3"/>
  <c r="G1645" i="3"/>
  <c r="A1645" i="3"/>
  <c r="G1644" i="3"/>
  <c r="A1644" i="3"/>
  <c r="G1643" i="3"/>
  <c r="A1643" i="3"/>
  <c r="G1642" i="3"/>
  <c r="A1642" i="3"/>
  <c r="G1641" i="3"/>
  <c r="A1641" i="3"/>
  <c r="G1640" i="3"/>
  <c r="A1640" i="3"/>
  <c r="G1639" i="3"/>
  <c r="A1639" i="3"/>
  <c r="G1638" i="3"/>
  <c r="A1638" i="3"/>
  <c r="G1637" i="3"/>
  <c r="A1637" i="3"/>
  <c r="G1636" i="3"/>
  <c r="A1636" i="3"/>
  <c r="G1635" i="3"/>
  <c r="A1635" i="3"/>
  <c r="G1634" i="3"/>
  <c r="A1634" i="3"/>
  <c r="G1633" i="3"/>
  <c r="A1633" i="3"/>
  <c r="G1632" i="3"/>
  <c r="A1632" i="3"/>
  <c r="G1631" i="3"/>
  <c r="A1631" i="3"/>
  <c r="G1630" i="3"/>
  <c r="A1630" i="3"/>
  <c r="G1629" i="3"/>
  <c r="A1629" i="3"/>
  <c r="G1628" i="3"/>
  <c r="A1628" i="3"/>
  <c r="G1627" i="3"/>
  <c r="A1627" i="3"/>
  <c r="G1626" i="3"/>
  <c r="A1626" i="3"/>
  <c r="G1625" i="3"/>
  <c r="A1625" i="3"/>
  <c r="G1624" i="3"/>
  <c r="A1624" i="3"/>
  <c r="G1623" i="3"/>
  <c r="A1623" i="3"/>
  <c r="G1622" i="3"/>
  <c r="A1622" i="3"/>
  <c r="G1621" i="3"/>
  <c r="A1621" i="3"/>
  <c r="G1620" i="3"/>
  <c r="A1620" i="3"/>
  <c r="G1619" i="3"/>
  <c r="A1619" i="3"/>
  <c r="G1618" i="3"/>
  <c r="A1618" i="3"/>
  <c r="G1617" i="3"/>
  <c r="A1617" i="3"/>
  <c r="G1616" i="3"/>
  <c r="A1616" i="3"/>
  <c r="G1615" i="3"/>
  <c r="A1615" i="3"/>
  <c r="G1614" i="3"/>
  <c r="A1614" i="3"/>
  <c r="G1613" i="3"/>
  <c r="A1613" i="3"/>
  <c r="G1612" i="3"/>
  <c r="A1612" i="3"/>
  <c r="G1611" i="3"/>
  <c r="A1611" i="3"/>
  <c r="G1610" i="3"/>
  <c r="A1610" i="3"/>
  <c r="G1609" i="3"/>
  <c r="A1609" i="3"/>
  <c r="G1608" i="3"/>
  <c r="A1608" i="3"/>
  <c r="G1607" i="3"/>
  <c r="A1607" i="3"/>
  <c r="G1606" i="3"/>
  <c r="A1606" i="3"/>
  <c r="G1605" i="3"/>
  <c r="A1605" i="3"/>
  <c r="G1604" i="3"/>
  <c r="A1604" i="3"/>
  <c r="G1603" i="3"/>
  <c r="A1603" i="3"/>
  <c r="G1602" i="3"/>
  <c r="A1602" i="3"/>
  <c r="G1601" i="3"/>
  <c r="A1601" i="3"/>
  <c r="G1600" i="3"/>
  <c r="A1600" i="3"/>
  <c r="G1599" i="3"/>
  <c r="A1599" i="3"/>
  <c r="G1598" i="3"/>
  <c r="A1598" i="3"/>
  <c r="G1597" i="3"/>
  <c r="A1597" i="3"/>
  <c r="G1596" i="3"/>
  <c r="A1596" i="3"/>
  <c r="G1595" i="3"/>
  <c r="A1595" i="3"/>
  <c r="G1594" i="3"/>
  <c r="A1594" i="3"/>
  <c r="G1593" i="3"/>
  <c r="A1593" i="3"/>
  <c r="G1592" i="3"/>
  <c r="A1592" i="3"/>
  <c r="G1591" i="3"/>
  <c r="A1591" i="3"/>
  <c r="G1590" i="3"/>
  <c r="A1590" i="3"/>
  <c r="G1589" i="3"/>
  <c r="A1589" i="3"/>
  <c r="G1588" i="3"/>
  <c r="A1588" i="3"/>
  <c r="G1587" i="3"/>
  <c r="A1587" i="3"/>
  <c r="G1586" i="3"/>
  <c r="A1586" i="3"/>
  <c r="G1585" i="3"/>
  <c r="A1585" i="3"/>
  <c r="G1584" i="3"/>
  <c r="A1584" i="3"/>
  <c r="G1583" i="3"/>
  <c r="A1583" i="3"/>
  <c r="G1582" i="3"/>
  <c r="A1582" i="3"/>
  <c r="G1581" i="3"/>
  <c r="A1581" i="3"/>
  <c r="G1580" i="3"/>
  <c r="A1580" i="3"/>
  <c r="G1579" i="3"/>
  <c r="A1579" i="3"/>
  <c r="G1578" i="3"/>
  <c r="A1578" i="3"/>
  <c r="G1577" i="3"/>
  <c r="A1577" i="3"/>
  <c r="G1576" i="3"/>
  <c r="A1576" i="3"/>
  <c r="G1575" i="3"/>
  <c r="A1575" i="3"/>
  <c r="G1574" i="3"/>
  <c r="A1574" i="3"/>
  <c r="G1573" i="3"/>
  <c r="A1573" i="3"/>
  <c r="G1572" i="3"/>
  <c r="A1572" i="3"/>
  <c r="G1571" i="3"/>
  <c r="A1571" i="3"/>
  <c r="G1570" i="3"/>
  <c r="A1570" i="3"/>
  <c r="G1569" i="3"/>
  <c r="A1569" i="3"/>
  <c r="G1568" i="3"/>
  <c r="A1568" i="3"/>
  <c r="G1567" i="3"/>
  <c r="A1567" i="3"/>
  <c r="G1566" i="3"/>
  <c r="A1566" i="3"/>
  <c r="G1565" i="3"/>
  <c r="A1565" i="3"/>
  <c r="G1564" i="3"/>
  <c r="A1564" i="3"/>
  <c r="G1563" i="3"/>
  <c r="A1563" i="3"/>
  <c r="G1562" i="3"/>
  <c r="A1562" i="3"/>
  <c r="G1561" i="3"/>
  <c r="A1561" i="3"/>
  <c r="G1560" i="3"/>
  <c r="A1560" i="3"/>
  <c r="G1559" i="3"/>
  <c r="A1559" i="3"/>
  <c r="G1558" i="3"/>
  <c r="A1558" i="3"/>
  <c r="G1557" i="3"/>
  <c r="A1557" i="3"/>
  <c r="G1556" i="3"/>
  <c r="A1556" i="3"/>
  <c r="G1555" i="3"/>
  <c r="A1555" i="3"/>
  <c r="G1554" i="3"/>
  <c r="A1554" i="3"/>
  <c r="G1553" i="3"/>
  <c r="A1553" i="3"/>
  <c r="G1552" i="3"/>
  <c r="A1552" i="3"/>
  <c r="G1551" i="3"/>
  <c r="A1551" i="3"/>
  <c r="G1550" i="3"/>
  <c r="A1550" i="3"/>
  <c r="G1549" i="3"/>
  <c r="A1549" i="3"/>
  <c r="G1548" i="3"/>
  <c r="A1548" i="3"/>
  <c r="G1547" i="3"/>
  <c r="A1547" i="3"/>
  <c r="G1546" i="3"/>
  <c r="A1546" i="3"/>
  <c r="G1545" i="3"/>
  <c r="A1545" i="3"/>
  <c r="G1544" i="3"/>
  <c r="A1544" i="3"/>
  <c r="G1543" i="3"/>
  <c r="A1543" i="3"/>
  <c r="G1542" i="3"/>
  <c r="A1542" i="3"/>
  <c r="G1541" i="3"/>
  <c r="A1541" i="3"/>
  <c r="G1540" i="3"/>
  <c r="A1540" i="3"/>
  <c r="G1539" i="3"/>
  <c r="A1539" i="3"/>
  <c r="G1538" i="3"/>
  <c r="A1538" i="3"/>
  <c r="G1537" i="3"/>
  <c r="A1537" i="3"/>
  <c r="G1536" i="3"/>
  <c r="A1536" i="3"/>
  <c r="G1535" i="3"/>
  <c r="A1535" i="3"/>
  <c r="G1534" i="3"/>
  <c r="A1534" i="3"/>
  <c r="G1533" i="3"/>
  <c r="A1533" i="3"/>
  <c r="G1532" i="3"/>
  <c r="A1532" i="3"/>
  <c r="G1531" i="3"/>
  <c r="A1531" i="3"/>
  <c r="G1530" i="3"/>
  <c r="A1530" i="3"/>
  <c r="G1529" i="3"/>
  <c r="A1529" i="3"/>
  <c r="G1528" i="3"/>
  <c r="A1528" i="3"/>
  <c r="G1527" i="3"/>
  <c r="A1527" i="3"/>
  <c r="G1526" i="3"/>
  <c r="A1526" i="3"/>
  <c r="G1525" i="3"/>
  <c r="A1525" i="3"/>
  <c r="G1524" i="3"/>
  <c r="A1524" i="3"/>
  <c r="G1523" i="3"/>
  <c r="A1523" i="3"/>
  <c r="G1522" i="3"/>
  <c r="A1522" i="3"/>
  <c r="G1521" i="3"/>
  <c r="A1521" i="3"/>
  <c r="G1520" i="3"/>
  <c r="A1520" i="3"/>
  <c r="G1519" i="3"/>
  <c r="A1519" i="3"/>
  <c r="G1518" i="3"/>
  <c r="A1518" i="3"/>
  <c r="G1517" i="3"/>
  <c r="A1517" i="3"/>
  <c r="G1516" i="3"/>
  <c r="A1516" i="3"/>
  <c r="G1515" i="3"/>
  <c r="A1515" i="3"/>
  <c r="G1514" i="3"/>
  <c r="A1514" i="3"/>
  <c r="G1513" i="3"/>
  <c r="A1513" i="3"/>
  <c r="G1512" i="3"/>
  <c r="A1512" i="3"/>
  <c r="G1511" i="3"/>
  <c r="A1511" i="3"/>
  <c r="G1510" i="3"/>
  <c r="A1510" i="3"/>
  <c r="G1509" i="3"/>
  <c r="A1509" i="3"/>
  <c r="G1508" i="3"/>
  <c r="A1508" i="3"/>
  <c r="G1507" i="3"/>
  <c r="A1507" i="3"/>
  <c r="G1506" i="3"/>
  <c r="A1506" i="3"/>
  <c r="G1505" i="3"/>
  <c r="A1505" i="3"/>
  <c r="G1504" i="3"/>
  <c r="A1504" i="3"/>
  <c r="G1503" i="3"/>
  <c r="A1503" i="3"/>
  <c r="G1502" i="3"/>
  <c r="A1502" i="3"/>
  <c r="G1501" i="3"/>
  <c r="A1501" i="3"/>
  <c r="G1500" i="3"/>
  <c r="A1500" i="3"/>
  <c r="G1499" i="3"/>
  <c r="A1499" i="3"/>
  <c r="G1498" i="3"/>
  <c r="A1498" i="3"/>
  <c r="G1497" i="3"/>
  <c r="A1497" i="3"/>
  <c r="G1496" i="3"/>
  <c r="A1496" i="3"/>
  <c r="G1495" i="3"/>
  <c r="A1495" i="3"/>
  <c r="G1494" i="3"/>
  <c r="A1494" i="3"/>
  <c r="G1493" i="3"/>
  <c r="A1493" i="3"/>
  <c r="G1492" i="3"/>
  <c r="A1492" i="3"/>
  <c r="G1491" i="3"/>
  <c r="A1491" i="3"/>
  <c r="G1490" i="3"/>
  <c r="A1490" i="3"/>
  <c r="G1489" i="3"/>
  <c r="A1489" i="3"/>
  <c r="G1488" i="3"/>
  <c r="A1488" i="3"/>
  <c r="G1487" i="3"/>
  <c r="A1487" i="3"/>
  <c r="G1486" i="3"/>
  <c r="A1486" i="3"/>
  <c r="G1485" i="3"/>
  <c r="A1485" i="3"/>
  <c r="G1484" i="3"/>
  <c r="A1484" i="3"/>
  <c r="G1483" i="3"/>
  <c r="A1483" i="3"/>
  <c r="G1482" i="3"/>
  <c r="A1482" i="3"/>
  <c r="G1481" i="3"/>
  <c r="A1481" i="3"/>
  <c r="G1480" i="3"/>
  <c r="A1480" i="3"/>
  <c r="G1479" i="3"/>
  <c r="A1479" i="3"/>
  <c r="G1478" i="3"/>
  <c r="A1478" i="3"/>
  <c r="G1477" i="3"/>
  <c r="A1477" i="3"/>
  <c r="G1476" i="3"/>
  <c r="A1476" i="3"/>
  <c r="G1475" i="3"/>
  <c r="A1475" i="3"/>
  <c r="G1474" i="3"/>
  <c r="A1474" i="3"/>
  <c r="G1473" i="3"/>
  <c r="A1473" i="3"/>
  <c r="G1472" i="3"/>
  <c r="A1472" i="3"/>
  <c r="G1471" i="3"/>
  <c r="A1471" i="3"/>
  <c r="G1470" i="3"/>
  <c r="A1470" i="3"/>
  <c r="G1469" i="3"/>
  <c r="A1469" i="3"/>
  <c r="G1468" i="3"/>
  <c r="A1468" i="3"/>
  <c r="G1467" i="3"/>
  <c r="A1467" i="3"/>
  <c r="G1466" i="3"/>
  <c r="A1466" i="3"/>
  <c r="G1465" i="3"/>
  <c r="A1465" i="3"/>
  <c r="G1464" i="3"/>
  <c r="A1464" i="3"/>
  <c r="G1463" i="3"/>
  <c r="A1463" i="3"/>
  <c r="G1462" i="3"/>
  <c r="A1462" i="3"/>
  <c r="G1461" i="3"/>
  <c r="A1461" i="3"/>
  <c r="G1460" i="3"/>
  <c r="A1460" i="3"/>
  <c r="G1459" i="3"/>
  <c r="A1459" i="3"/>
  <c r="G1458" i="3"/>
  <c r="A1458" i="3"/>
  <c r="G1457" i="3"/>
  <c r="A1457" i="3"/>
  <c r="G1456" i="3"/>
  <c r="A1456" i="3"/>
  <c r="G1455" i="3"/>
  <c r="A1455" i="3"/>
  <c r="G1454" i="3"/>
  <c r="A1454" i="3"/>
  <c r="G1453" i="3"/>
  <c r="A1453" i="3"/>
  <c r="G1452" i="3"/>
  <c r="A1452" i="3"/>
  <c r="G1451" i="3"/>
  <c r="A1451" i="3"/>
  <c r="G1450" i="3"/>
  <c r="A1450" i="3"/>
  <c r="G1449" i="3"/>
  <c r="A1449" i="3"/>
  <c r="G1448" i="3"/>
  <c r="A1448" i="3"/>
  <c r="G1447" i="3"/>
  <c r="A1447" i="3"/>
  <c r="G1446" i="3"/>
  <c r="A1446" i="3"/>
  <c r="G1445" i="3"/>
  <c r="A1445" i="3"/>
  <c r="G1444" i="3"/>
  <c r="A1444" i="3"/>
  <c r="G1443" i="3"/>
  <c r="A1443" i="3"/>
  <c r="G1442" i="3"/>
  <c r="A1442" i="3"/>
  <c r="G1441" i="3"/>
  <c r="A1441" i="3"/>
  <c r="G1440" i="3"/>
  <c r="A1440" i="3"/>
  <c r="G1439" i="3"/>
  <c r="A1439" i="3"/>
  <c r="G1438" i="3"/>
  <c r="A1438" i="3"/>
  <c r="G1437" i="3"/>
  <c r="A1437" i="3"/>
  <c r="G1436" i="3"/>
  <c r="A1436" i="3"/>
  <c r="G1435" i="3"/>
  <c r="A1435" i="3"/>
  <c r="G1434" i="3"/>
  <c r="A1434" i="3"/>
  <c r="G1433" i="3"/>
  <c r="A1433" i="3"/>
  <c r="G1432" i="3"/>
  <c r="A1432" i="3"/>
  <c r="G1431" i="3"/>
  <c r="A1431" i="3"/>
  <c r="G1430" i="3"/>
  <c r="A1430" i="3"/>
  <c r="G1429" i="3"/>
  <c r="A1429" i="3"/>
  <c r="G1428" i="3"/>
  <c r="A1428" i="3"/>
  <c r="G1427" i="3"/>
  <c r="A1427" i="3"/>
  <c r="G1426" i="3"/>
  <c r="A1426" i="3"/>
  <c r="G1425" i="3"/>
  <c r="A1425" i="3"/>
  <c r="G1424" i="3"/>
  <c r="A1424" i="3"/>
  <c r="G1423" i="3"/>
  <c r="A1423" i="3"/>
  <c r="G1422" i="3"/>
  <c r="A1422" i="3"/>
  <c r="G1421" i="3"/>
  <c r="A1421" i="3"/>
  <c r="G1420" i="3"/>
  <c r="A1420" i="3"/>
  <c r="G1419" i="3"/>
  <c r="A1419" i="3"/>
  <c r="G1418" i="3"/>
  <c r="A1418" i="3"/>
  <c r="G1417" i="3"/>
  <c r="A1417" i="3"/>
  <c r="G1416" i="3"/>
  <c r="A1416" i="3"/>
  <c r="G1415" i="3"/>
  <c r="A1415" i="3"/>
  <c r="G1414" i="3"/>
  <c r="A1414" i="3"/>
  <c r="G1413" i="3"/>
  <c r="A1413" i="3"/>
  <c r="G1412" i="3"/>
  <c r="A1412" i="3"/>
  <c r="G1411" i="3"/>
  <c r="A1411" i="3"/>
  <c r="G1410" i="3"/>
  <c r="A1410" i="3"/>
  <c r="G1409" i="3"/>
  <c r="A1409" i="3"/>
  <c r="G1408" i="3"/>
  <c r="A1408" i="3"/>
  <c r="G1407" i="3"/>
  <c r="A1407" i="3"/>
  <c r="G1406" i="3"/>
  <c r="A1406" i="3"/>
  <c r="G1405" i="3"/>
  <c r="A1405" i="3"/>
  <c r="G1404" i="3"/>
  <c r="A1404" i="3"/>
  <c r="G1403" i="3"/>
  <c r="A1403" i="3"/>
  <c r="G1402" i="3"/>
  <c r="A1402" i="3"/>
  <c r="G1401" i="3"/>
  <c r="A1401" i="3"/>
  <c r="G1400" i="3"/>
  <c r="A1400" i="3"/>
  <c r="G1399" i="3"/>
  <c r="A1399" i="3"/>
  <c r="G1398" i="3"/>
  <c r="A1398" i="3"/>
  <c r="G1397" i="3"/>
  <c r="A1397" i="3"/>
  <c r="G1396" i="3"/>
  <c r="A1396" i="3"/>
  <c r="G1395" i="3"/>
  <c r="A1395" i="3"/>
  <c r="G1394" i="3"/>
  <c r="A1394" i="3"/>
  <c r="G1393" i="3"/>
  <c r="A1393" i="3"/>
  <c r="G1392" i="3"/>
  <c r="A1392" i="3"/>
  <c r="G1391" i="3"/>
  <c r="A1391" i="3"/>
  <c r="G1390" i="3"/>
  <c r="A1390" i="3"/>
  <c r="G1389" i="3"/>
  <c r="A1389" i="3"/>
  <c r="G1388" i="3"/>
  <c r="A1388" i="3"/>
  <c r="G1387" i="3"/>
  <c r="A1387" i="3"/>
  <c r="G1386" i="3"/>
  <c r="A1386" i="3"/>
  <c r="G1385" i="3"/>
  <c r="A1385" i="3"/>
  <c r="G1384" i="3"/>
  <c r="A1384" i="3"/>
  <c r="G1383" i="3"/>
  <c r="A1383" i="3"/>
  <c r="G1382" i="3"/>
  <c r="A1382" i="3"/>
  <c r="G1381" i="3"/>
  <c r="A1381" i="3"/>
  <c r="G1380" i="3"/>
  <c r="A1380" i="3"/>
  <c r="G1379" i="3"/>
  <c r="A1379" i="3"/>
  <c r="G1378" i="3"/>
  <c r="A1378" i="3"/>
  <c r="G1377" i="3"/>
  <c r="A1377" i="3"/>
  <c r="G1376" i="3"/>
  <c r="A1376" i="3"/>
  <c r="G1375" i="3"/>
  <c r="A1375" i="3"/>
  <c r="G1374" i="3"/>
  <c r="A1374" i="3"/>
  <c r="G1373" i="3"/>
  <c r="A1373" i="3"/>
  <c r="G1372" i="3"/>
  <c r="A1372" i="3"/>
  <c r="G1371" i="3"/>
  <c r="A1371" i="3"/>
  <c r="G1370" i="3"/>
  <c r="A1370" i="3"/>
  <c r="G1369" i="3"/>
  <c r="A1369" i="3"/>
  <c r="G1368" i="3"/>
  <c r="A1368" i="3"/>
  <c r="G1367" i="3"/>
  <c r="A1367" i="3"/>
  <c r="G1366" i="3"/>
  <c r="A1366" i="3"/>
  <c r="G1365" i="3"/>
  <c r="A1365" i="3"/>
  <c r="G1364" i="3"/>
  <c r="A1364" i="3"/>
  <c r="G1363" i="3"/>
  <c r="A1363" i="3"/>
  <c r="G1362" i="3"/>
  <c r="A1362" i="3"/>
  <c r="G1361" i="3"/>
  <c r="A1361" i="3"/>
  <c r="G1360" i="3"/>
  <c r="A1360" i="3"/>
  <c r="G1359" i="3"/>
  <c r="A1359" i="3"/>
  <c r="G1358" i="3"/>
  <c r="A1358" i="3"/>
  <c r="G1357" i="3"/>
  <c r="A1357" i="3"/>
  <c r="G1356" i="3"/>
  <c r="A1356" i="3"/>
  <c r="G1355" i="3"/>
  <c r="A1355" i="3"/>
  <c r="G1354" i="3"/>
  <c r="A1354" i="3"/>
  <c r="G1353" i="3"/>
  <c r="A1353" i="3"/>
  <c r="G1352" i="3"/>
  <c r="A1352" i="3"/>
  <c r="G1351" i="3"/>
  <c r="A1351" i="3"/>
  <c r="G1350" i="3"/>
  <c r="A1350" i="3"/>
  <c r="G1349" i="3"/>
  <c r="A1349" i="3"/>
  <c r="G1348" i="3"/>
  <c r="A1348" i="3"/>
  <c r="G1347" i="3"/>
  <c r="A1347" i="3"/>
  <c r="G1346" i="3"/>
  <c r="A1346" i="3"/>
  <c r="G1345" i="3"/>
  <c r="A1345" i="3"/>
  <c r="G1344" i="3"/>
  <c r="A1344" i="3"/>
  <c r="G1343" i="3"/>
  <c r="A1343" i="3"/>
  <c r="G1342" i="3"/>
  <c r="A1342" i="3"/>
  <c r="G1341" i="3"/>
  <c r="A1341" i="3"/>
  <c r="G1340" i="3"/>
  <c r="A1340" i="3"/>
  <c r="G1339" i="3"/>
  <c r="A1339" i="3"/>
  <c r="G1338" i="3"/>
  <c r="A1338" i="3"/>
  <c r="G1337" i="3"/>
  <c r="A1337" i="3"/>
  <c r="G1336" i="3"/>
  <c r="A1336" i="3"/>
  <c r="G1335" i="3"/>
  <c r="A1335" i="3"/>
  <c r="G1334" i="3"/>
  <c r="A1334" i="3"/>
  <c r="G1333" i="3"/>
  <c r="A1333" i="3"/>
  <c r="G1332" i="3"/>
  <c r="A1332" i="3"/>
  <c r="G1331" i="3"/>
  <c r="A1331" i="3"/>
  <c r="G1330" i="3"/>
  <c r="A1330" i="3"/>
  <c r="G1329" i="3"/>
  <c r="A1329" i="3"/>
  <c r="G1328" i="3"/>
  <c r="A1328" i="3"/>
  <c r="G1327" i="3"/>
  <c r="A1327" i="3"/>
  <c r="G1326" i="3"/>
  <c r="A1326" i="3"/>
  <c r="G1325" i="3"/>
  <c r="A1325" i="3"/>
  <c r="G1324" i="3"/>
  <c r="A1324" i="3"/>
  <c r="G1323" i="3"/>
  <c r="A1323" i="3"/>
  <c r="G1322" i="3"/>
  <c r="A1322" i="3"/>
  <c r="G1321" i="3"/>
  <c r="A1321" i="3"/>
  <c r="G1320" i="3"/>
  <c r="A1320" i="3"/>
  <c r="G1319" i="3"/>
  <c r="A1319" i="3"/>
  <c r="G1318" i="3"/>
  <c r="A1318" i="3"/>
  <c r="G1317" i="3"/>
  <c r="A1317" i="3"/>
  <c r="G1316" i="3"/>
  <c r="A1316" i="3"/>
  <c r="G1315" i="3"/>
  <c r="A1315" i="3"/>
  <c r="G1314" i="3"/>
  <c r="A1314" i="3"/>
  <c r="G1313" i="3"/>
  <c r="A1313" i="3"/>
  <c r="G1312" i="3"/>
  <c r="A1312" i="3"/>
  <c r="G1311" i="3"/>
  <c r="A1311" i="3"/>
  <c r="G1310" i="3"/>
  <c r="A1310" i="3"/>
  <c r="G1309" i="3"/>
  <c r="A1309" i="3"/>
  <c r="G1308" i="3"/>
  <c r="A1308" i="3"/>
  <c r="G1307" i="3"/>
  <c r="A1307" i="3"/>
  <c r="G1306" i="3"/>
  <c r="A1306" i="3"/>
  <c r="G1305" i="3"/>
  <c r="A1305" i="3"/>
  <c r="G1304" i="3"/>
  <c r="A1304" i="3"/>
  <c r="G1303" i="3"/>
  <c r="A1303" i="3"/>
  <c r="G1302" i="3"/>
  <c r="A1302" i="3"/>
  <c r="G1301" i="3"/>
  <c r="A1301" i="3"/>
  <c r="G1300" i="3"/>
  <c r="A1300" i="3"/>
  <c r="G1299" i="3"/>
  <c r="A1299" i="3"/>
  <c r="G1298" i="3"/>
  <c r="A1298" i="3"/>
  <c r="G1297" i="3"/>
  <c r="A1297" i="3"/>
  <c r="G1296" i="3"/>
  <c r="A1296" i="3"/>
  <c r="G1295" i="3"/>
  <c r="A1295" i="3"/>
  <c r="G1294" i="3"/>
  <c r="A1294" i="3"/>
  <c r="G1293" i="3"/>
  <c r="A1293" i="3"/>
  <c r="G1292" i="3"/>
  <c r="A1292" i="3"/>
  <c r="G1291" i="3"/>
  <c r="A1291" i="3"/>
  <c r="G1290" i="3"/>
  <c r="A1290" i="3"/>
  <c r="G1289" i="3"/>
  <c r="A1289" i="3"/>
  <c r="G1288" i="3"/>
  <c r="A1288" i="3"/>
  <c r="G1287" i="3"/>
  <c r="A1287" i="3"/>
  <c r="G1286" i="3"/>
  <c r="A1286" i="3"/>
  <c r="G1285" i="3"/>
  <c r="A1285" i="3"/>
  <c r="G1284" i="3"/>
  <c r="A1284" i="3"/>
  <c r="G1283" i="3"/>
  <c r="A1283" i="3"/>
  <c r="G1282" i="3"/>
  <c r="A1282" i="3"/>
  <c r="G1281" i="3"/>
  <c r="A1281" i="3"/>
  <c r="G1280" i="3"/>
  <c r="A1280" i="3"/>
  <c r="G1279" i="3"/>
  <c r="A1279" i="3"/>
  <c r="G1278" i="3"/>
  <c r="A1278" i="3"/>
  <c r="G1277" i="3"/>
  <c r="A1277" i="3"/>
  <c r="G1276" i="3"/>
  <c r="A1276" i="3"/>
  <c r="G1275" i="3"/>
  <c r="A1275" i="3"/>
  <c r="G1274" i="3"/>
  <c r="A1274" i="3"/>
  <c r="G1273" i="3"/>
  <c r="A1273" i="3"/>
  <c r="G1272" i="3"/>
  <c r="A1272" i="3"/>
  <c r="G1271" i="3"/>
  <c r="A1271" i="3"/>
  <c r="G1270" i="3"/>
  <c r="A1270" i="3"/>
  <c r="G1269" i="3"/>
  <c r="A1269" i="3"/>
  <c r="G1268" i="3"/>
  <c r="A1268" i="3"/>
  <c r="G1267" i="3"/>
  <c r="A1267" i="3"/>
  <c r="G1266" i="3"/>
  <c r="A1266" i="3"/>
  <c r="G1265" i="3"/>
  <c r="A1265" i="3"/>
  <c r="G1264" i="3"/>
  <c r="A1264" i="3"/>
  <c r="G1263" i="3"/>
  <c r="A1263" i="3"/>
  <c r="G1262" i="3"/>
  <c r="A1262" i="3"/>
  <c r="G1261" i="3"/>
  <c r="A1261" i="3"/>
  <c r="G1260" i="3"/>
  <c r="A1260" i="3"/>
  <c r="G1259" i="3"/>
  <c r="A1259" i="3"/>
  <c r="G1258" i="3"/>
  <c r="A1258" i="3"/>
  <c r="G1257" i="3"/>
  <c r="A1257" i="3"/>
  <c r="G1256" i="3"/>
  <c r="A1256" i="3"/>
  <c r="G1255" i="3"/>
  <c r="A1255" i="3"/>
  <c r="G1254" i="3"/>
  <c r="A1254" i="3"/>
  <c r="G1253" i="3"/>
  <c r="A1253" i="3"/>
  <c r="G1252" i="3"/>
  <c r="A1252" i="3"/>
  <c r="G1251" i="3"/>
  <c r="A1251" i="3"/>
  <c r="G1250" i="3"/>
  <c r="A1250" i="3"/>
  <c r="G1249" i="3"/>
  <c r="A1249" i="3"/>
  <c r="G1248" i="3"/>
  <c r="A1248" i="3"/>
  <c r="G1247" i="3"/>
  <c r="A1247" i="3"/>
  <c r="G1246" i="3"/>
  <c r="A1246" i="3"/>
  <c r="G1245" i="3"/>
  <c r="A1245" i="3"/>
  <c r="G1244" i="3"/>
  <c r="A1244" i="3"/>
  <c r="G1243" i="3"/>
  <c r="A1243" i="3"/>
  <c r="G1242" i="3"/>
  <c r="A1242" i="3"/>
  <c r="G1241" i="3"/>
  <c r="A1241" i="3"/>
  <c r="G1240" i="3"/>
  <c r="A1240" i="3"/>
  <c r="G1239" i="3"/>
  <c r="A1239" i="3"/>
  <c r="G1238" i="3"/>
  <c r="A1238" i="3"/>
  <c r="G1237" i="3"/>
  <c r="A1237" i="3"/>
  <c r="G1236" i="3"/>
  <c r="A1236" i="3"/>
  <c r="G1235" i="3"/>
  <c r="A1235" i="3"/>
  <c r="G1234" i="3"/>
  <c r="A1234" i="3"/>
  <c r="G1233" i="3"/>
  <c r="A1233" i="3"/>
  <c r="G1232" i="3"/>
  <c r="A1232" i="3"/>
  <c r="G1231" i="3"/>
  <c r="A1231" i="3"/>
  <c r="G1230" i="3"/>
  <c r="A1230" i="3"/>
  <c r="G1229" i="3"/>
  <c r="A1229" i="3"/>
  <c r="G1228" i="3"/>
  <c r="A1228" i="3"/>
  <c r="G1227" i="3"/>
  <c r="A1227" i="3"/>
  <c r="G1226" i="3"/>
  <c r="A1226" i="3"/>
  <c r="G1225" i="3"/>
  <c r="A1225" i="3"/>
  <c r="G1224" i="3"/>
  <c r="A1224" i="3"/>
  <c r="G1223" i="3"/>
  <c r="A1223" i="3"/>
  <c r="G1222" i="3"/>
  <c r="A1222" i="3"/>
  <c r="G1221" i="3"/>
  <c r="A1221" i="3"/>
  <c r="G1220" i="3"/>
  <c r="A1220" i="3"/>
  <c r="G1219" i="3"/>
  <c r="A1219" i="3"/>
  <c r="G1218" i="3"/>
  <c r="A1218" i="3"/>
  <c r="G1217" i="3"/>
  <c r="A1217" i="3"/>
  <c r="G1216" i="3"/>
  <c r="A1216" i="3"/>
  <c r="G1215" i="3"/>
  <c r="A1215" i="3"/>
  <c r="G1214" i="3"/>
  <c r="A1214" i="3"/>
  <c r="G1213" i="3"/>
  <c r="A1213" i="3"/>
  <c r="G1212" i="3"/>
  <c r="A1212" i="3"/>
  <c r="G1211" i="3"/>
  <c r="A1211" i="3"/>
  <c r="G1210" i="3"/>
  <c r="A1210" i="3"/>
  <c r="G1209" i="3"/>
  <c r="A1209" i="3"/>
  <c r="G1208" i="3"/>
  <c r="A1208" i="3"/>
  <c r="G1207" i="3"/>
  <c r="A1207" i="3"/>
  <c r="G1206" i="3"/>
  <c r="A1206" i="3"/>
  <c r="G1205" i="3"/>
  <c r="A1205" i="3"/>
  <c r="G1204" i="3"/>
  <c r="A1204" i="3"/>
  <c r="G1203" i="3"/>
  <c r="A1203" i="3"/>
  <c r="G1202" i="3"/>
  <c r="A1202" i="3"/>
  <c r="G1201" i="3"/>
  <c r="A1201" i="3"/>
  <c r="G1200" i="3"/>
  <c r="A1200" i="3"/>
  <c r="G1199" i="3"/>
  <c r="A1199" i="3"/>
  <c r="G1198" i="3"/>
  <c r="A1198" i="3"/>
  <c r="G1197" i="3"/>
  <c r="A1197" i="3"/>
  <c r="G1196" i="3"/>
  <c r="A1196" i="3"/>
  <c r="G1195" i="3"/>
  <c r="A1195" i="3"/>
  <c r="G1194" i="3"/>
  <c r="A1194" i="3"/>
  <c r="G1193" i="3"/>
  <c r="A1193" i="3"/>
  <c r="G1192" i="3"/>
  <c r="A1192" i="3"/>
  <c r="G1191" i="3"/>
  <c r="A1191" i="3"/>
  <c r="G1190" i="3"/>
  <c r="A1190" i="3"/>
  <c r="G1189" i="3"/>
  <c r="A1189" i="3"/>
  <c r="G1188" i="3"/>
  <c r="A1188" i="3"/>
  <c r="G1187" i="3"/>
  <c r="A1187" i="3"/>
  <c r="G1186" i="3"/>
  <c r="A1186" i="3"/>
  <c r="G1185" i="3"/>
  <c r="A1185" i="3"/>
  <c r="G1184" i="3"/>
  <c r="A1184" i="3"/>
  <c r="G1183" i="3"/>
  <c r="A1183" i="3"/>
  <c r="G1182" i="3"/>
  <c r="A1182" i="3"/>
  <c r="G1181" i="3"/>
  <c r="A1181" i="3"/>
  <c r="G1180" i="3"/>
  <c r="A1180" i="3"/>
  <c r="G1179" i="3"/>
  <c r="A1179" i="3"/>
  <c r="G1178" i="3"/>
  <c r="A1178" i="3"/>
  <c r="G1177" i="3"/>
  <c r="A1177" i="3"/>
  <c r="G1176" i="3"/>
  <c r="A1176" i="3"/>
  <c r="G1175" i="3"/>
  <c r="A1175" i="3"/>
  <c r="G1174" i="3"/>
  <c r="A1174" i="3"/>
  <c r="G1173" i="3"/>
  <c r="A1173" i="3"/>
  <c r="G1172" i="3"/>
  <c r="A1172" i="3"/>
  <c r="G1171" i="3"/>
  <c r="A1171" i="3"/>
  <c r="G1170" i="3"/>
  <c r="A1170" i="3"/>
  <c r="G1169" i="3"/>
  <c r="A1169" i="3"/>
  <c r="G1168" i="3"/>
  <c r="A1168" i="3"/>
  <c r="G1167" i="3"/>
  <c r="A1167" i="3"/>
  <c r="G1166" i="3"/>
  <c r="A1166" i="3"/>
  <c r="G1165" i="3"/>
  <c r="A1165" i="3"/>
  <c r="G1164" i="3"/>
  <c r="A1164" i="3"/>
  <c r="G1163" i="3"/>
  <c r="A1163" i="3"/>
  <c r="G1162" i="3"/>
  <c r="A1162" i="3"/>
  <c r="G1161" i="3"/>
  <c r="A1161" i="3"/>
  <c r="G1160" i="3"/>
  <c r="A1160" i="3"/>
  <c r="G1159" i="3"/>
  <c r="A1159" i="3"/>
  <c r="G1158" i="3"/>
  <c r="A1158" i="3"/>
  <c r="G1157" i="3"/>
  <c r="A1157" i="3"/>
  <c r="G1156" i="3"/>
  <c r="A1156" i="3"/>
  <c r="G1155" i="3"/>
  <c r="A1155" i="3"/>
  <c r="G2" i="3"/>
  <c r="A2" i="3"/>
  <c r="L2" i="5" s="1"/>
  <c r="G3" i="3"/>
  <c r="A3" i="3"/>
  <c r="A1154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B1" i="3"/>
  <c r="G1" i="3"/>
  <c r="A1" i="3"/>
  <c r="C5" i="2"/>
  <c r="P2" i="5" l="1"/>
  <c r="F2" i="3" s="1"/>
  <c r="M2" i="5"/>
  <c r="N2" i="5" s="1"/>
  <c r="O2" i="5" s="1"/>
  <c r="Q2" i="5" l="1"/>
  <c r="S2" i="5" s="1"/>
  <c r="R3" i="5" s="1"/>
  <c r="E3" i="3" s="1"/>
  <c r="J3" i="5" l="1"/>
  <c r="L3" i="5" s="1"/>
  <c r="P3" i="5" s="1"/>
  <c r="F3" i="3" s="1"/>
  <c r="K3" i="5"/>
  <c r="M3" i="5" l="1"/>
  <c r="N3" i="5" s="1"/>
  <c r="O3" i="5" s="1"/>
  <c r="Q3" i="5" s="1"/>
  <c r="S3" i="5" s="1"/>
  <c r="R4" i="5" s="1"/>
  <c r="E4" i="3" s="1"/>
  <c r="K4" i="5" l="1"/>
  <c r="J4" i="5"/>
  <c r="L4" i="5" s="1"/>
  <c r="P4" i="5" s="1"/>
  <c r="F4" i="3" s="1"/>
  <c r="M4" i="5" l="1"/>
  <c r="N4" i="5" s="1"/>
  <c r="O4" i="5" s="1"/>
  <c r="Q4" i="5" s="1"/>
  <c r="S4" i="5" s="1"/>
  <c r="R5" i="5" s="1"/>
  <c r="E5" i="3" s="1"/>
  <c r="J5" i="5" l="1"/>
  <c r="L5" i="5" s="1"/>
  <c r="P5" i="5" s="1"/>
  <c r="F5" i="3" s="1"/>
  <c r="K5" i="5"/>
  <c r="M5" i="5" l="1"/>
  <c r="N5" i="5" s="1"/>
  <c r="O5" i="5" s="1"/>
  <c r="Q5" i="5" l="1"/>
  <c r="S5" i="5" s="1"/>
  <c r="R6" i="5" s="1"/>
  <c r="E6" i="3" s="1"/>
  <c r="J6" i="5" l="1"/>
  <c r="L6" i="5" s="1"/>
  <c r="P6" i="5" s="1"/>
  <c r="F6" i="3" s="1"/>
  <c r="K6" i="5"/>
  <c r="M6" i="5" l="1"/>
  <c r="N6" i="5" s="1"/>
  <c r="O6" i="5" s="1"/>
  <c r="Q6" i="5" l="1"/>
  <c r="S6" i="5" s="1"/>
  <c r="R7" i="5" s="1"/>
  <c r="E7" i="3" s="1"/>
  <c r="J7" i="5" l="1"/>
  <c r="L7" i="5" s="1"/>
  <c r="P7" i="5" s="1"/>
  <c r="F7" i="3" s="1"/>
  <c r="K7" i="5"/>
  <c r="M7" i="5" l="1"/>
  <c r="N7" i="5" s="1"/>
  <c r="O7" i="5" s="1"/>
  <c r="Q7" i="5" l="1"/>
  <c r="S7" i="5" s="1"/>
  <c r="R8" i="5" s="1"/>
  <c r="E8" i="3" s="1"/>
  <c r="J8" i="5" l="1"/>
  <c r="L8" i="5" s="1"/>
  <c r="P8" i="5" s="1"/>
  <c r="F8" i="3" s="1"/>
  <c r="K8" i="5"/>
  <c r="M8" i="5" l="1"/>
  <c r="N8" i="5" s="1"/>
  <c r="O8" i="5" s="1"/>
  <c r="Q8" i="5" s="1"/>
  <c r="S8" i="5" s="1"/>
  <c r="R9" i="5" l="1"/>
  <c r="E9" i="3" s="1"/>
  <c r="J9" i="5" l="1"/>
  <c r="L9" i="5" s="1"/>
  <c r="P9" i="5" s="1"/>
  <c r="F9" i="3" s="1"/>
  <c r="K9" i="5"/>
  <c r="M9" i="5" l="1"/>
  <c r="N9" i="5" s="1"/>
  <c r="O9" i="5" s="1"/>
  <c r="Q9" i="5" l="1"/>
  <c r="S9" i="5" s="1"/>
  <c r="R10" i="5" s="1"/>
  <c r="E10" i="3" s="1"/>
  <c r="J10" i="5" l="1"/>
  <c r="L10" i="5" s="1"/>
  <c r="P10" i="5" s="1"/>
  <c r="F10" i="3" s="1"/>
  <c r="K10" i="5"/>
  <c r="M10" i="5" l="1"/>
  <c r="N10" i="5" s="1"/>
  <c r="O10" i="5" s="1"/>
  <c r="Q10" i="5" l="1"/>
  <c r="S10" i="5" s="1"/>
  <c r="R11" i="5" s="1"/>
  <c r="E11" i="3" s="1"/>
  <c r="J11" i="5" l="1"/>
  <c r="L11" i="5" s="1"/>
  <c r="P11" i="5" s="1"/>
  <c r="F11" i="3" s="1"/>
  <c r="K11" i="5"/>
  <c r="M11" i="5" l="1"/>
  <c r="N11" i="5" s="1"/>
  <c r="O11" i="5" s="1"/>
  <c r="Q11" i="5" l="1"/>
  <c r="S11" i="5" s="1"/>
  <c r="R12" i="5" s="1"/>
  <c r="E12" i="3" s="1"/>
  <c r="J12" i="5" l="1"/>
  <c r="L12" i="5" s="1"/>
  <c r="P12" i="5" s="1"/>
  <c r="F12" i="3" s="1"/>
  <c r="K12" i="5"/>
  <c r="M12" i="5" l="1"/>
  <c r="N12" i="5" s="1"/>
  <c r="O12" i="5" s="1"/>
  <c r="Q12" i="5" l="1"/>
  <c r="S12" i="5" s="1"/>
  <c r="R13" i="5" s="1"/>
  <c r="E13" i="3" s="1"/>
  <c r="J13" i="5" l="1"/>
  <c r="L13" i="5" s="1"/>
  <c r="P13" i="5" s="1"/>
  <c r="F13" i="3" s="1"/>
  <c r="K13" i="5"/>
  <c r="M13" i="5" l="1"/>
  <c r="N13" i="5" s="1"/>
  <c r="O13" i="5" s="1"/>
  <c r="Q13" i="5" l="1"/>
  <c r="S13" i="5" s="1"/>
  <c r="R14" i="5" s="1"/>
  <c r="E14" i="3" s="1"/>
  <c r="J14" i="5" l="1"/>
  <c r="L14" i="5" s="1"/>
  <c r="P14" i="5" s="1"/>
  <c r="F14" i="3" s="1"/>
  <c r="K14" i="5"/>
  <c r="M14" i="5" l="1"/>
  <c r="N14" i="5" s="1"/>
  <c r="O14" i="5" s="1"/>
  <c r="Q14" i="5" l="1"/>
  <c r="S14" i="5" s="1"/>
  <c r="R15" i="5" s="1"/>
  <c r="E15" i="3" s="1"/>
  <c r="J15" i="5" l="1"/>
  <c r="L15" i="5" s="1"/>
  <c r="P15" i="5" s="1"/>
  <c r="F15" i="3" s="1"/>
  <c r="K15" i="5"/>
  <c r="M15" i="5" l="1"/>
  <c r="N15" i="5" s="1"/>
  <c r="O15" i="5" s="1"/>
  <c r="Q15" i="5" l="1"/>
  <c r="S15" i="5" s="1"/>
  <c r="R16" i="5" s="1"/>
  <c r="E16" i="3" s="1"/>
  <c r="J16" i="5" l="1"/>
  <c r="L16" i="5" s="1"/>
  <c r="P16" i="5" s="1"/>
  <c r="F16" i="3" s="1"/>
  <c r="K16" i="5"/>
  <c r="M16" i="5" l="1"/>
  <c r="N16" i="5" s="1"/>
  <c r="O16" i="5" s="1"/>
  <c r="Q16" i="5" l="1"/>
  <c r="S16" i="5" s="1"/>
  <c r="R17" i="5" s="1"/>
  <c r="E17" i="3" s="1"/>
  <c r="J17" i="5" l="1"/>
  <c r="L17" i="5" s="1"/>
  <c r="P17" i="5" s="1"/>
  <c r="F17" i="3" s="1"/>
  <c r="K17" i="5"/>
  <c r="M17" i="5" l="1"/>
  <c r="N17" i="5" s="1"/>
  <c r="O17" i="5" s="1"/>
  <c r="Q17" i="5" l="1"/>
  <c r="S17" i="5" s="1"/>
  <c r="R18" i="5" s="1"/>
  <c r="E18" i="3" s="1"/>
  <c r="J18" i="5" l="1"/>
  <c r="L18" i="5" s="1"/>
  <c r="P18" i="5" s="1"/>
  <c r="F18" i="3" s="1"/>
  <c r="K18" i="5"/>
  <c r="M18" i="5" l="1"/>
  <c r="N18" i="5" s="1"/>
  <c r="O18" i="5" s="1"/>
  <c r="Q18" i="5" l="1"/>
  <c r="S18" i="5" s="1"/>
  <c r="R19" i="5" s="1"/>
  <c r="E19" i="3" s="1"/>
  <c r="J19" i="5" l="1"/>
  <c r="L19" i="5" s="1"/>
  <c r="P19" i="5" s="1"/>
  <c r="F19" i="3" s="1"/>
  <c r="K19" i="5"/>
  <c r="M19" i="5" l="1"/>
  <c r="N19" i="5" s="1"/>
  <c r="O19" i="5" s="1"/>
  <c r="Q19" i="5" l="1"/>
  <c r="S19" i="5" s="1"/>
  <c r="R20" i="5" s="1"/>
  <c r="E20" i="3" s="1"/>
  <c r="J20" i="5" l="1"/>
  <c r="L20" i="5" s="1"/>
  <c r="P20" i="5" s="1"/>
  <c r="F20" i="3" s="1"/>
  <c r="K20" i="5"/>
  <c r="M20" i="5" l="1"/>
  <c r="N20" i="5" s="1"/>
  <c r="O20" i="5" s="1"/>
  <c r="Q20" i="5" l="1"/>
  <c r="S20" i="5" s="1"/>
  <c r="R21" i="5" s="1"/>
  <c r="E21" i="3" s="1"/>
  <c r="J21" i="5" l="1"/>
  <c r="L21" i="5" s="1"/>
  <c r="P21" i="5" s="1"/>
  <c r="F21" i="3" s="1"/>
  <c r="K21" i="5"/>
  <c r="M21" i="5" l="1"/>
  <c r="N21" i="5" s="1"/>
  <c r="O21" i="5" s="1"/>
  <c r="Q21" i="5" l="1"/>
  <c r="S21" i="5" s="1"/>
  <c r="R22" i="5" s="1"/>
  <c r="E22" i="3" s="1"/>
  <c r="J22" i="5" l="1"/>
  <c r="L22" i="5" s="1"/>
  <c r="P22" i="5" s="1"/>
  <c r="F22" i="3" s="1"/>
  <c r="K22" i="5"/>
  <c r="M22" i="5" l="1"/>
  <c r="N22" i="5" s="1"/>
  <c r="O22" i="5" s="1"/>
  <c r="Q22" i="5" l="1"/>
  <c r="S22" i="5" s="1"/>
  <c r="R23" i="5" s="1"/>
  <c r="E23" i="3" s="1"/>
  <c r="J23" i="5" l="1"/>
  <c r="L23" i="5" s="1"/>
  <c r="P23" i="5" s="1"/>
  <c r="F23" i="3" s="1"/>
  <c r="K23" i="5"/>
  <c r="M23" i="5" l="1"/>
  <c r="N23" i="5" s="1"/>
  <c r="O23" i="5" s="1"/>
  <c r="Q23" i="5" l="1"/>
  <c r="S23" i="5" s="1"/>
  <c r="R24" i="5" s="1"/>
  <c r="E24" i="3" s="1"/>
  <c r="J24" i="5" l="1"/>
  <c r="L24" i="5" s="1"/>
  <c r="P24" i="5" s="1"/>
  <c r="F24" i="3" s="1"/>
  <c r="K24" i="5"/>
  <c r="M24" i="5" l="1"/>
  <c r="N24" i="5" s="1"/>
  <c r="O24" i="5" s="1"/>
  <c r="Q24" i="5" l="1"/>
  <c r="S24" i="5" s="1"/>
  <c r="R25" i="5" s="1"/>
  <c r="E25" i="3" s="1"/>
  <c r="J25" i="5" l="1"/>
  <c r="L25" i="5" s="1"/>
  <c r="P25" i="5" s="1"/>
  <c r="F25" i="3" s="1"/>
  <c r="K25" i="5"/>
  <c r="M25" i="5" l="1"/>
  <c r="N25" i="5" s="1"/>
  <c r="O25" i="5" s="1"/>
  <c r="Q25" i="5" l="1"/>
  <c r="S25" i="5" s="1"/>
  <c r="R26" i="5" s="1"/>
  <c r="E26" i="3" s="1"/>
  <c r="J26" i="5" l="1"/>
  <c r="L26" i="5" s="1"/>
  <c r="P26" i="5" s="1"/>
  <c r="F26" i="3" s="1"/>
  <c r="K26" i="5"/>
  <c r="M26" i="5" l="1"/>
  <c r="N26" i="5" s="1"/>
  <c r="O26" i="5" s="1"/>
  <c r="Q26" i="5" s="1"/>
  <c r="S26" i="5" s="1"/>
  <c r="R27" i="5" l="1"/>
  <c r="E27" i="3" s="1"/>
  <c r="J27" i="5" l="1"/>
  <c r="L27" i="5" s="1"/>
  <c r="P27" i="5" s="1"/>
  <c r="F27" i="3" s="1"/>
  <c r="K27" i="5"/>
  <c r="M27" i="5" l="1"/>
  <c r="N27" i="5" s="1"/>
  <c r="O27" i="5" s="1"/>
  <c r="Q27" i="5" s="1"/>
  <c r="S27" i="5" s="1"/>
  <c r="R28" i="5" l="1"/>
  <c r="E28" i="3" s="1"/>
  <c r="J28" i="5" l="1"/>
  <c r="L28" i="5" s="1"/>
  <c r="P28" i="5" s="1"/>
  <c r="F28" i="3" s="1"/>
  <c r="K28" i="5"/>
  <c r="M28" i="5" l="1"/>
  <c r="N28" i="5" s="1"/>
  <c r="O28" i="5" s="1"/>
  <c r="Q28" i="5" s="1"/>
  <c r="S28" i="5" s="1"/>
  <c r="R29" i="5" l="1"/>
  <c r="E29" i="3" s="1"/>
  <c r="J29" i="5" l="1"/>
  <c r="L29" i="5" s="1"/>
  <c r="P29" i="5" s="1"/>
  <c r="F29" i="3" s="1"/>
  <c r="K29" i="5"/>
  <c r="M29" i="5" l="1"/>
  <c r="N29" i="5" s="1"/>
  <c r="O29" i="5" s="1"/>
  <c r="Q29" i="5" s="1"/>
  <c r="S29" i="5" s="1"/>
  <c r="R30" i="5" l="1"/>
  <c r="E30" i="3" s="1"/>
  <c r="J30" i="5" l="1"/>
  <c r="L30" i="5" s="1"/>
  <c r="P30" i="5" s="1"/>
  <c r="F30" i="3" s="1"/>
  <c r="K30" i="5"/>
  <c r="M30" i="5" l="1"/>
  <c r="N30" i="5" s="1"/>
  <c r="O30" i="5" s="1"/>
  <c r="Q30" i="5" s="1"/>
  <c r="S30" i="5" s="1"/>
  <c r="R31" i="5" l="1"/>
  <c r="E31" i="3" s="1"/>
  <c r="J31" i="5" l="1"/>
  <c r="L31" i="5" s="1"/>
  <c r="P31" i="5" s="1"/>
  <c r="F31" i="3" s="1"/>
  <c r="K31" i="5"/>
  <c r="M31" i="5" l="1"/>
  <c r="N31" i="5" s="1"/>
  <c r="O31" i="5" s="1"/>
  <c r="Q31" i="5" s="1"/>
  <c r="S31" i="5" s="1"/>
  <c r="R32" i="5" l="1"/>
  <c r="E32" i="3" s="1"/>
  <c r="J32" i="5" l="1"/>
  <c r="L32" i="5" s="1"/>
  <c r="P32" i="5" s="1"/>
  <c r="F32" i="3" s="1"/>
  <c r="K32" i="5"/>
  <c r="M32" i="5" l="1"/>
  <c r="N32" i="5" s="1"/>
  <c r="O32" i="5" s="1"/>
  <c r="Q32" i="5" s="1"/>
  <c r="S32" i="5" s="1"/>
  <c r="R33" i="5" l="1"/>
  <c r="E33" i="3" s="1"/>
  <c r="J33" i="5" l="1"/>
  <c r="L33" i="5" s="1"/>
  <c r="P33" i="5" s="1"/>
  <c r="F33" i="3" s="1"/>
  <c r="K33" i="5"/>
  <c r="M33" i="5" l="1"/>
  <c r="N33" i="5" s="1"/>
  <c r="O33" i="5" s="1"/>
  <c r="Q33" i="5" s="1"/>
  <c r="S33" i="5" s="1"/>
  <c r="R34" i="5" l="1"/>
  <c r="E34" i="3" s="1"/>
  <c r="J34" i="5" l="1"/>
  <c r="L34" i="5" s="1"/>
  <c r="P34" i="5" s="1"/>
  <c r="F34" i="3" s="1"/>
  <c r="K34" i="5"/>
  <c r="M34" i="5" l="1"/>
  <c r="N34" i="5" s="1"/>
  <c r="O34" i="5" s="1"/>
  <c r="Q34" i="5" s="1"/>
  <c r="S34" i="5" s="1"/>
  <c r="R35" i="5" l="1"/>
  <c r="E35" i="3" s="1"/>
  <c r="J35" i="5" l="1"/>
  <c r="L35" i="5" s="1"/>
  <c r="P35" i="5" s="1"/>
  <c r="F35" i="3" s="1"/>
  <c r="K35" i="5"/>
  <c r="M35" i="5" l="1"/>
  <c r="N35" i="5" s="1"/>
  <c r="O35" i="5" s="1"/>
  <c r="Q35" i="5" s="1"/>
  <c r="S35" i="5" s="1"/>
  <c r="R36" i="5" l="1"/>
  <c r="E36" i="3" s="1"/>
  <c r="J36" i="5" l="1"/>
  <c r="L36" i="5" s="1"/>
  <c r="P36" i="5" s="1"/>
  <c r="F36" i="3" s="1"/>
  <c r="K36" i="5"/>
  <c r="M36" i="5" l="1"/>
  <c r="N36" i="5" s="1"/>
  <c r="O36" i="5" s="1"/>
  <c r="Q36" i="5" s="1"/>
  <c r="S36" i="5" s="1"/>
  <c r="R37" i="5" l="1"/>
  <c r="E37" i="3" s="1"/>
  <c r="J37" i="5" l="1"/>
  <c r="L37" i="5" s="1"/>
  <c r="P37" i="5" s="1"/>
  <c r="F37" i="3" s="1"/>
  <c r="K37" i="5"/>
  <c r="M37" i="5" l="1"/>
  <c r="N37" i="5" s="1"/>
  <c r="O37" i="5" s="1"/>
  <c r="Q37" i="5" s="1"/>
  <c r="S37" i="5" s="1"/>
  <c r="R38" i="5" l="1"/>
  <c r="E38" i="3" s="1"/>
  <c r="J38" i="5" l="1"/>
  <c r="L38" i="5" s="1"/>
  <c r="P38" i="5" s="1"/>
  <c r="F38" i="3" s="1"/>
  <c r="K38" i="5"/>
  <c r="M38" i="5" l="1"/>
  <c r="N38" i="5" s="1"/>
  <c r="O38" i="5" s="1"/>
  <c r="Q38" i="5" l="1"/>
  <c r="S38" i="5" s="1"/>
  <c r="R39" i="5" s="1"/>
  <c r="E39" i="3" s="1"/>
  <c r="J39" i="5" l="1"/>
  <c r="L39" i="5" s="1"/>
  <c r="P39" i="5" s="1"/>
  <c r="F39" i="3" s="1"/>
  <c r="K39" i="5"/>
  <c r="M39" i="5" l="1"/>
  <c r="N39" i="5" s="1"/>
  <c r="O39" i="5" s="1"/>
  <c r="Q39" i="5" l="1"/>
  <c r="S39" i="5" s="1"/>
  <c r="R40" i="5" s="1"/>
  <c r="K40" i="5" l="1"/>
  <c r="E40" i="3"/>
  <c r="J40" i="5"/>
  <c r="L40" i="5" l="1"/>
  <c r="M40" i="5" l="1"/>
  <c r="N40" i="5" s="1"/>
  <c r="O40" i="5" s="1"/>
  <c r="P40" i="5" s="1"/>
  <c r="F40" i="3" s="1"/>
  <c r="Q40" i="5" l="1"/>
  <c r="S40" i="5" s="1"/>
  <c r="R41" i="5" s="1"/>
  <c r="E41" i="3" s="1"/>
  <c r="J41" i="5" l="1"/>
  <c r="L41" i="5" s="1"/>
  <c r="K41" i="5"/>
  <c r="M41" i="5" l="1"/>
  <c r="N41" i="5" s="1"/>
  <c r="O41" i="5" s="1"/>
  <c r="P41" i="5" s="1"/>
  <c r="F41" i="3" s="1"/>
  <c r="Q41" i="5" l="1"/>
  <c r="S41" i="5" s="1"/>
  <c r="R42" i="5" s="1"/>
  <c r="K42" i="5" l="1"/>
  <c r="E42" i="3"/>
  <c r="J42" i="5"/>
  <c r="L42" i="5" s="1"/>
  <c r="M42" i="5" l="1"/>
  <c r="N42" i="5" s="1"/>
  <c r="O42" i="5" s="1"/>
  <c r="P42" i="5" s="1"/>
  <c r="F42" i="3" s="1"/>
  <c r="Q42" i="5" l="1"/>
  <c r="S42" i="5" s="1"/>
  <c r="R43" i="5" s="1"/>
  <c r="E43" i="3" s="1"/>
  <c r="K43" i="5" l="1"/>
  <c r="J43" i="5"/>
  <c r="L43" i="5" s="1"/>
  <c r="M43" i="5" l="1"/>
  <c r="N43" i="5" s="1"/>
  <c r="O43" i="5" s="1"/>
  <c r="P43" i="5" s="1"/>
  <c r="F43" i="3" s="1"/>
  <c r="Q43" i="5" l="1"/>
  <c r="S43" i="5" s="1"/>
  <c r="R44" i="5" s="1"/>
  <c r="K44" i="5" l="1"/>
  <c r="E44" i="3"/>
  <c r="J44" i="5"/>
  <c r="L44" i="5" s="1"/>
  <c r="M44" i="5" l="1"/>
  <c r="N44" i="5" s="1"/>
  <c r="O44" i="5" s="1"/>
  <c r="P44" i="5" s="1"/>
  <c r="F44" i="3" s="1"/>
  <c r="Q44" i="5" l="1"/>
  <c r="S44" i="5" l="1"/>
  <c r="R45" i="5" s="1"/>
  <c r="E45" i="3" s="1"/>
  <c r="J45" i="5" l="1"/>
  <c r="L45" i="5" s="1"/>
  <c r="K45" i="5"/>
  <c r="M45" i="5" l="1"/>
  <c r="N45" i="5" s="1"/>
  <c r="O45" i="5" s="1"/>
  <c r="P45" i="5" s="1"/>
  <c r="F45" i="3" s="1"/>
  <c r="Q45" i="5" l="1"/>
  <c r="S45" i="5" s="1"/>
  <c r="R46" i="5" s="1"/>
  <c r="K46" i="5" s="1"/>
  <c r="J46" i="5" l="1"/>
  <c r="L46" i="5" s="1"/>
  <c r="M46" i="5" s="1"/>
  <c r="N46" i="5" s="1"/>
  <c r="O46" i="5" s="1"/>
  <c r="P46" i="5" s="1"/>
  <c r="F46" i="3" s="1"/>
  <c r="E46" i="3"/>
  <c r="Q46" i="5" l="1"/>
  <c r="S46" i="5" s="1"/>
  <c r="R47" i="5" s="1"/>
  <c r="E47" i="3" s="1"/>
  <c r="K47" i="5" l="1"/>
  <c r="J47" i="5"/>
  <c r="L47" i="5" s="1"/>
  <c r="M47" i="5" l="1"/>
  <c r="N47" i="5" s="1"/>
  <c r="O47" i="5" s="1"/>
  <c r="P47" i="5" s="1"/>
  <c r="F47" i="3" s="1"/>
  <c r="Q47" i="5" l="1"/>
  <c r="S47" i="5" s="1"/>
  <c r="R48" i="5" s="1"/>
  <c r="K48" i="5" s="1"/>
  <c r="J48" i="5" l="1"/>
  <c r="L48" i="5" s="1"/>
  <c r="M48" i="5" s="1"/>
  <c r="N48" i="5" s="1"/>
  <c r="O48" i="5" s="1"/>
  <c r="P48" i="5" s="1"/>
  <c r="E48" i="3"/>
  <c r="Q48" i="5" l="1"/>
  <c r="S48" i="5" s="1"/>
  <c r="R49" i="5" s="1"/>
  <c r="F48" i="3"/>
  <c r="K49" i="5" l="1"/>
  <c r="E49" i="3"/>
  <c r="J49" i="5"/>
  <c r="L49" i="5" s="1"/>
  <c r="M49" i="5" l="1"/>
  <c r="N49" i="5" s="1"/>
  <c r="O49" i="5" s="1"/>
  <c r="P49" i="5" s="1"/>
  <c r="F49" i="3" s="1"/>
  <c r="Q49" i="5" l="1"/>
  <c r="S49" i="5" l="1"/>
  <c r="R50" i="5" s="1"/>
  <c r="K50" i="5" l="1"/>
  <c r="E50" i="3"/>
  <c r="J50" i="5"/>
  <c r="L50" i="5" s="1"/>
  <c r="M50" i="5" l="1"/>
  <c r="N50" i="5" s="1"/>
  <c r="O50" i="5" s="1"/>
  <c r="P50" i="5" s="1"/>
  <c r="F50" i="3" s="1"/>
  <c r="Q50" i="5" l="1"/>
  <c r="S50" i="5" s="1"/>
  <c r="R51" i="5" s="1"/>
  <c r="K51" i="5" l="1"/>
  <c r="E51" i="3"/>
  <c r="J51" i="5"/>
  <c r="L51" i="5" l="1"/>
  <c r="M51" i="5" l="1"/>
  <c r="N51" i="5" s="1"/>
  <c r="O51" i="5" s="1"/>
  <c r="P51" i="5" s="1"/>
  <c r="F51" i="3" s="1"/>
  <c r="Q51" i="5" l="1"/>
  <c r="S51" i="5" s="1"/>
  <c r="R52" i="5" s="1"/>
  <c r="K52" i="5" l="1"/>
  <c r="E52" i="3"/>
  <c r="J52" i="5"/>
  <c r="L52" i="5" l="1"/>
  <c r="M52" i="5" l="1"/>
  <c r="N52" i="5" s="1"/>
  <c r="O52" i="5" s="1"/>
  <c r="P52" i="5" s="1"/>
  <c r="F52" i="3" s="1"/>
  <c r="Q52" i="5" l="1"/>
  <c r="S52" i="5" s="1"/>
  <c r="R53" i="5" s="1"/>
  <c r="K53" i="5" l="1"/>
  <c r="E53" i="3"/>
  <c r="J53" i="5"/>
  <c r="L53" i="5" l="1"/>
  <c r="M53" i="5" l="1"/>
  <c r="N53" i="5" s="1"/>
  <c r="O53" i="5" s="1"/>
  <c r="P53" i="5" s="1"/>
  <c r="F53" i="3" s="1"/>
  <c r="Q53" i="5" l="1"/>
  <c r="S53" i="5" l="1"/>
  <c r="R54" i="5" s="1"/>
  <c r="K54" i="5" l="1"/>
  <c r="E54" i="3"/>
  <c r="J54" i="5"/>
  <c r="L54" i="5" s="1"/>
  <c r="M54" i="5" l="1"/>
  <c r="N54" i="5" s="1"/>
  <c r="O54" i="5" s="1"/>
  <c r="P54" i="5" s="1"/>
  <c r="F54" i="3" s="1"/>
  <c r="Q54" i="5" l="1"/>
  <c r="S54" i="5" s="1"/>
  <c r="R55" i="5" s="1"/>
  <c r="K55" i="5" l="1"/>
  <c r="E55" i="3"/>
  <c r="J55" i="5"/>
  <c r="L55" i="5" l="1"/>
  <c r="M55" i="5" l="1"/>
  <c r="N55" i="5" s="1"/>
  <c r="O55" i="5" s="1"/>
  <c r="P55" i="5" s="1"/>
  <c r="F55" i="3" s="1"/>
  <c r="Q55" i="5" l="1"/>
  <c r="S55" i="5" s="1"/>
  <c r="R56" i="5" s="1"/>
  <c r="K56" i="5" l="1"/>
  <c r="E56" i="3"/>
  <c r="J56" i="5"/>
  <c r="L56" i="5" l="1"/>
  <c r="M56" i="5" l="1"/>
  <c r="N56" i="5" s="1"/>
  <c r="O56" i="5" s="1"/>
  <c r="P56" i="5" s="1"/>
  <c r="F56" i="3" s="1"/>
  <c r="Q56" i="5" l="1"/>
  <c r="S56" i="5" s="1"/>
  <c r="R57" i="5" s="1"/>
  <c r="K57" i="5" l="1"/>
  <c r="E57" i="3"/>
  <c r="J57" i="5"/>
  <c r="L57" i="5" l="1"/>
  <c r="M57" i="5" l="1"/>
  <c r="N57" i="5" s="1"/>
  <c r="O57" i="5" s="1"/>
  <c r="P57" i="5" s="1"/>
  <c r="F57" i="3" s="1"/>
  <c r="Q57" i="5" l="1"/>
  <c r="S57" i="5" s="1"/>
  <c r="R58" i="5" s="1"/>
  <c r="K58" i="5" l="1"/>
  <c r="E58" i="3"/>
  <c r="J58" i="5"/>
  <c r="L58" i="5" l="1"/>
  <c r="M58" i="5" l="1"/>
  <c r="N58" i="5" s="1"/>
  <c r="O58" i="5" s="1"/>
  <c r="P58" i="5" s="1"/>
  <c r="F58" i="3" s="1"/>
  <c r="Q58" i="5" l="1"/>
  <c r="S58" i="5" s="1"/>
  <c r="R59" i="5" s="1"/>
  <c r="K59" i="5" l="1"/>
  <c r="E59" i="3"/>
  <c r="J59" i="5"/>
  <c r="L59" i="5" l="1"/>
  <c r="M59" i="5" l="1"/>
  <c r="N59" i="5" s="1"/>
  <c r="O59" i="5" s="1"/>
  <c r="P59" i="5" s="1"/>
  <c r="F59" i="3" s="1"/>
  <c r="Q59" i="5" l="1"/>
  <c r="S59" i="5" s="1"/>
  <c r="R60" i="5" s="1"/>
  <c r="K60" i="5" l="1"/>
  <c r="E60" i="3"/>
  <c r="J60" i="5"/>
  <c r="L60" i="5" l="1"/>
  <c r="M60" i="5" l="1"/>
  <c r="N60" i="5" s="1"/>
  <c r="O60" i="5" s="1"/>
  <c r="P60" i="5" s="1"/>
  <c r="F60" i="3" s="1"/>
  <c r="Q60" i="5" l="1"/>
  <c r="S60" i="5" s="1"/>
  <c r="R61" i="5" s="1"/>
  <c r="K61" i="5" l="1"/>
  <c r="E61" i="3"/>
  <c r="J61" i="5"/>
  <c r="L61" i="5" l="1"/>
  <c r="M61" i="5" l="1"/>
  <c r="N61" i="5" s="1"/>
  <c r="O61" i="5" s="1"/>
  <c r="P61" i="5" s="1"/>
  <c r="F61" i="3" s="1"/>
  <c r="Q61" i="5" l="1"/>
  <c r="S61" i="5" s="1"/>
  <c r="R62" i="5" s="1"/>
  <c r="K62" i="5" l="1"/>
  <c r="E62" i="3"/>
  <c r="J62" i="5"/>
  <c r="L62" i="5" l="1"/>
  <c r="M62" i="5" l="1"/>
  <c r="N62" i="5" s="1"/>
  <c r="O62" i="5" s="1"/>
  <c r="P62" i="5" s="1"/>
  <c r="F62" i="3" s="1"/>
  <c r="Q62" i="5" l="1"/>
  <c r="S62" i="5" s="1"/>
  <c r="R63" i="5" s="1"/>
  <c r="K63" i="5" l="1"/>
  <c r="E63" i="3"/>
  <c r="J63" i="5"/>
  <c r="L63" i="5" l="1"/>
  <c r="M63" i="5" l="1"/>
  <c r="N63" i="5" s="1"/>
  <c r="O63" i="5" s="1"/>
  <c r="P63" i="5" s="1"/>
  <c r="F63" i="3" s="1"/>
  <c r="Q63" i="5" l="1"/>
  <c r="S63" i="5" s="1"/>
  <c r="R64" i="5" s="1"/>
  <c r="K64" i="5" l="1"/>
  <c r="E64" i="3"/>
  <c r="J64" i="5"/>
  <c r="L64" i="5" l="1"/>
  <c r="M64" i="5" l="1"/>
  <c r="N64" i="5" s="1"/>
  <c r="O64" i="5" s="1"/>
  <c r="P64" i="5" s="1"/>
  <c r="F64" i="3" s="1"/>
  <c r="Q64" i="5" l="1"/>
  <c r="S64" i="5" s="1"/>
  <c r="R65" i="5" s="1"/>
  <c r="K65" i="5" l="1"/>
  <c r="E65" i="3"/>
  <c r="J65" i="5"/>
  <c r="L65" i="5" l="1"/>
  <c r="M65" i="5" l="1"/>
  <c r="N65" i="5" s="1"/>
  <c r="O65" i="5" s="1"/>
  <c r="P65" i="5" s="1"/>
  <c r="F65" i="3" s="1"/>
  <c r="Q65" i="5" l="1"/>
  <c r="S65" i="5" s="1"/>
  <c r="R66" i="5" s="1"/>
  <c r="K66" i="5" l="1"/>
  <c r="E66" i="3"/>
  <c r="J66" i="5"/>
  <c r="L66" i="5" l="1"/>
  <c r="M66" i="5" l="1"/>
  <c r="N66" i="5" s="1"/>
  <c r="O66" i="5" s="1"/>
  <c r="P66" i="5" s="1"/>
  <c r="F66" i="3" s="1"/>
  <c r="Q66" i="5" l="1"/>
  <c r="S66" i="5" s="1"/>
  <c r="R67" i="5" s="1"/>
  <c r="K67" i="5" l="1"/>
  <c r="E67" i="3"/>
  <c r="J67" i="5"/>
  <c r="L67" i="5" l="1"/>
  <c r="M67" i="5" l="1"/>
  <c r="N67" i="5" s="1"/>
  <c r="O67" i="5" s="1"/>
  <c r="P67" i="5" s="1"/>
  <c r="F67" i="3" s="1"/>
  <c r="Q67" i="5" l="1"/>
  <c r="S67" i="5" s="1"/>
  <c r="R68" i="5" s="1"/>
  <c r="K68" i="5" l="1"/>
  <c r="E68" i="3"/>
  <c r="J68" i="5"/>
  <c r="L68" i="5" l="1"/>
  <c r="M68" i="5" l="1"/>
  <c r="N68" i="5" s="1"/>
  <c r="O68" i="5" s="1"/>
  <c r="P68" i="5" s="1"/>
  <c r="F68" i="3" s="1"/>
  <c r="Q68" i="5" l="1"/>
  <c r="S68" i="5" s="1"/>
  <c r="R69" i="5" s="1"/>
  <c r="K69" i="5" l="1"/>
  <c r="E69" i="3"/>
  <c r="J69" i="5"/>
  <c r="L69" i="5" l="1"/>
  <c r="M69" i="5" l="1"/>
  <c r="N69" i="5" s="1"/>
  <c r="O69" i="5" s="1"/>
  <c r="P69" i="5" s="1"/>
  <c r="F69" i="3" s="1"/>
  <c r="Q69" i="5" l="1"/>
  <c r="S69" i="5" s="1"/>
  <c r="R70" i="5" s="1"/>
  <c r="K70" i="5" l="1"/>
  <c r="E70" i="3"/>
  <c r="J70" i="5"/>
  <c r="L70" i="5" l="1"/>
  <c r="M70" i="5" l="1"/>
  <c r="N70" i="5" s="1"/>
  <c r="O70" i="5" s="1"/>
  <c r="P70" i="5" s="1"/>
  <c r="F70" i="3" s="1"/>
  <c r="Q70" i="5" l="1"/>
  <c r="S70" i="5" s="1"/>
  <c r="R71" i="5" s="1"/>
  <c r="K71" i="5" l="1"/>
  <c r="E71" i="3"/>
  <c r="J71" i="5"/>
  <c r="L71" i="5" l="1"/>
  <c r="M71" i="5" l="1"/>
  <c r="N71" i="5" s="1"/>
  <c r="O71" i="5" s="1"/>
  <c r="P71" i="5" l="1"/>
  <c r="Q71" i="5" l="1"/>
  <c r="S71" i="5" s="1"/>
  <c r="R72" i="5" s="1"/>
  <c r="E72" i="3" s="1"/>
  <c r="F71" i="3"/>
  <c r="K72" i="5" l="1"/>
  <c r="J72" i="5"/>
  <c r="L72" i="5" s="1"/>
  <c r="P72" i="5" s="1"/>
  <c r="F72" i="3" s="1"/>
  <c r="M72" i="5" l="1"/>
  <c r="N72" i="5" s="1"/>
  <c r="O72" i="5" s="1"/>
  <c r="Q72" i="5" s="1"/>
  <c r="S72" i="5" l="1"/>
  <c r="R73" i="5" s="1"/>
  <c r="K73" i="5" l="1"/>
  <c r="E73" i="3"/>
  <c r="J73" i="5"/>
  <c r="L73" i="5" l="1"/>
  <c r="P73" i="5" s="1"/>
  <c r="F73" i="3" s="1"/>
  <c r="M73" i="5" l="1"/>
  <c r="N73" i="5" s="1"/>
  <c r="O73" i="5" s="1"/>
  <c r="Q73" i="5" s="1"/>
  <c r="S73" i="5" l="1"/>
  <c r="R74" i="5" s="1"/>
  <c r="K74" i="5" l="1"/>
  <c r="E74" i="3"/>
  <c r="J74" i="5"/>
  <c r="L74" i="5" l="1"/>
  <c r="P74" i="5" s="1"/>
  <c r="F74" i="3" s="1"/>
  <c r="M74" i="5" l="1"/>
  <c r="N74" i="5" s="1"/>
  <c r="O74" i="5" s="1"/>
  <c r="Q74" i="5" s="1"/>
  <c r="S74" i="5" l="1"/>
  <c r="R75" i="5" s="1"/>
  <c r="K75" i="5" l="1"/>
  <c r="E75" i="3"/>
  <c r="J75" i="5"/>
  <c r="L75" i="5" l="1"/>
  <c r="P75" i="5" s="1"/>
  <c r="F75" i="3" s="1"/>
  <c r="M75" i="5" l="1"/>
  <c r="N75" i="5" s="1"/>
  <c r="O75" i="5" s="1"/>
  <c r="Q75" i="5" s="1"/>
  <c r="S75" i="5" l="1"/>
  <c r="R76" i="5" s="1"/>
  <c r="K76" i="5" l="1"/>
  <c r="E76" i="3"/>
  <c r="J76" i="5"/>
  <c r="L76" i="5" l="1"/>
  <c r="P76" i="5" s="1"/>
  <c r="F76" i="3" s="1"/>
  <c r="M76" i="5" l="1"/>
  <c r="N76" i="5" s="1"/>
  <c r="O76" i="5" s="1"/>
  <c r="Q76" i="5" s="1"/>
  <c r="S76" i="5" l="1"/>
  <c r="R77" i="5" s="1"/>
  <c r="K77" i="5" l="1"/>
  <c r="E77" i="3"/>
  <c r="J77" i="5"/>
  <c r="L77" i="5" l="1"/>
  <c r="P77" i="5" s="1"/>
  <c r="F77" i="3" s="1"/>
  <c r="M77" i="5" l="1"/>
  <c r="N77" i="5" s="1"/>
  <c r="O77" i="5" s="1"/>
  <c r="Q77" i="5" s="1"/>
  <c r="S77" i="5" l="1"/>
  <c r="R78" i="5" s="1"/>
  <c r="K78" i="5" l="1"/>
  <c r="E78" i="3"/>
  <c r="J78" i="5"/>
  <c r="L78" i="5" l="1"/>
  <c r="P78" i="5" s="1"/>
  <c r="F78" i="3" s="1"/>
  <c r="M78" i="5" l="1"/>
  <c r="N78" i="5" s="1"/>
  <c r="O78" i="5" s="1"/>
  <c r="Q78" i="5" s="1"/>
  <c r="S78" i="5" l="1"/>
  <c r="R79" i="5" s="1"/>
  <c r="K79" i="5" l="1"/>
  <c r="E79" i="3"/>
  <c r="J79" i="5"/>
  <c r="L79" i="5" l="1"/>
  <c r="P79" i="5" s="1"/>
  <c r="F79" i="3" s="1"/>
  <c r="M79" i="5" l="1"/>
  <c r="N79" i="5" s="1"/>
  <c r="O79" i="5" s="1"/>
  <c r="Q79" i="5" s="1"/>
  <c r="S79" i="5" l="1"/>
  <c r="R80" i="5" s="1"/>
  <c r="K80" i="5" l="1"/>
  <c r="E80" i="3"/>
  <c r="J80" i="5"/>
  <c r="L80" i="5" l="1"/>
  <c r="P80" i="5" s="1"/>
  <c r="F80" i="3" s="1"/>
  <c r="M80" i="5" l="1"/>
  <c r="N80" i="5" s="1"/>
  <c r="O80" i="5" s="1"/>
  <c r="Q80" i="5" s="1"/>
  <c r="S80" i="5" l="1"/>
  <c r="R81" i="5" s="1"/>
  <c r="K81" i="5" l="1"/>
  <c r="E81" i="3"/>
  <c r="J81" i="5"/>
  <c r="L81" i="5" l="1"/>
  <c r="P81" i="5" s="1"/>
  <c r="F81" i="3" s="1"/>
  <c r="M81" i="5" l="1"/>
  <c r="N81" i="5" s="1"/>
  <c r="O81" i="5" s="1"/>
  <c r="Q81" i="5" s="1"/>
  <c r="S81" i="5" l="1"/>
  <c r="R82" i="5" s="1"/>
  <c r="K82" i="5" l="1"/>
  <c r="E82" i="3"/>
  <c r="J82" i="5"/>
  <c r="L82" i="5" l="1"/>
  <c r="P82" i="5" s="1"/>
  <c r="F82" i="3" s="1"/>
  <c r="M82" i="5" l="1"/>
  <c r="N82" i="5" s="1"/>
  <c r="O82" i="5" s="1"/>
  <c r="Q82" i="5" s="1"/>
  <c r="S82" i="5" l="1"/>
  <c r="R83" i="5" s="1"/>
  <c r="K83" i="5" l="1"/>
  <c r="E83" i="3"/>
  <c r="J83" i="5"/>
  <c r="L83" i="5" l="1"/>
  <c r="P83" i="5" s="1"/>
  <c r="F83" i="3" s="1"/>
  <c r="M83" i="5" l="1"/>
  <c r="N83" i="5" s="1"/>
  <c r="O83" i="5" s="1"/>
  <c r="Q83" i="5" s="1"/>
  <c r="S83" i="5" l="1"/>
  <c r="R84" i="5" s="1"/>
  <c r="K84" i="5" l="1"/>
  <c r="E84" i="3"/>
  <c r="J84" i="5"/>
  <c r="L84" i="5" l="1"/>
  <c r="P84" i="5" s="1"/>
  <c r="F84" i="3" s="1"/>
  <c r="M84" i="5" l="1"/>
  <c r="N84" i="5" s="1"/>
  <c r="O84" i="5" s="1"/>
  <c r="Q84" i="5" s="1"/>
  <c r="S84" i="5" l="1"/>
  <c r="R85" i="5" s="1"/>
  <c r="K85" i="5" l="1"/>
  <c r="E85" i="3"/>
  <c r="J85" i="5"/>
  <c r="L85" i="5" l="1"/>
  <c r="P85" i="5" s="1"/>
  <c r="F85" i="3" s="1"/>
  <c r="M85" i="5" l="1"/>
  <c r="N85" i="5" s="1"/>
  <c r="O85" i="5" s="1"/>
  <c r="Q85" i="5" s="1"/>
  <c r="S85" i="5" l="1"/>
  <c r="R86" i="5" s="1"/>
  <c r="K86" i="5" l="1"/>
  <c r="E86" i="3"/>
  <c r="J86" i="5"/>
  <c r="L86" i="5" l="1"/>
  <c r="P86" i="5" s="1"/>
  <c r="F86" i="3" s="1"/>
  <c r="M86" i="5" l="1"/>
  <c r="N86" i="5" s="1"/>
  <c r="O86" i="5" s="1"/>
  <c r="Q86" i="5" s="1"/>
  <c r="S86" i="5" l="1"/>
  <c r="R87" i="5" s="1"/>
  <c r="K87" i="5" l="1"/>
  <c r="E87" i="3"/>
  <c r="J87" i="5"/>
  <c r="L87" i="5" l="1"/>
  <c r="P87" i="5" s="1"/>
  <c r="F87" i="3" s="1"/>
  <c r="M87" i="5" l="1"/>
  <c r="N87" i="5" s="1"/>
  <c r="O87" i="5" s="1"/>
  <c r="Q87" i="5" s="1"/>
  <c r="S87" i="5" l="1"/>
  <c r="R88" i="5" s="1"/>
  <c r="K88" i="5" l="1"/>
  <c r="E88" i="3"/>
  <c r="J88" i="5"/>
  <c r="L88" i="5" l="1"/>
  <c r="P88" i="5" s="1"/>
  <c r="F88" i="3" s="1"/>
  <c r="M88" i="5" l="1"/>
  <c r="N88" i="5" s="1"/>
  <c r="O88" i="5" s="1"/>
  <c r="Q88" i="5" s="1"/>
  <c r="S88" i="5" l="1"/>
  <c r="R89" i="5" s="1"/>
  <c r="K89" i="5" l="1"/>
  <c r="E89" i="3"/>
  <c r="J89" i="5"/>
  <c r="L89" i="5" l="1"/>
  <c r="P89" i="5" s="1"/>
  <c r="F89" i="3" s="1"/>
  <c r="M89" i="5" l="1"/>
  <c r="N89" i="5" s="1"/>
  <c r="O89" i="5" s="1"/>
  <c r="Q89" i="5" s="1"/>
  <c r="S89" i="5" l="1"/>
  <c r="R90" i="5" s="1"/>
  <c r="K90" i="5" l="1"/>
  <c r="E90" i="3"/>
  <c r="J90" i="5"/>
  <c r="L90" i="5" l="1"/>
  <c r="P90" i="5" s="1"/>
  <c r="F90" i="3" s="1"/>
  <c r="M90" i="5" l="1"/>
  <c r="N90" i="5" s="1"/>
  <c r="O90" i="5" s="1"/>
  <c r="Q90" i="5" s="1"/>
  <c r="S90" i="5" l="1"/>
  <c r="R91" i="5" s="1"/>
  <c r="K91" i="5" l="1"/>
  <c r="E91" i="3"/>
  <c r="J91" i="5"/>
  <c r="L91" i="5" l="1"/>
  <c r="P91" i="5" s="1"/>
  <c r="F91" i="3" s="1"/>
  <c r="M91" i="5" l="1"/>
  <c r="N91" i="5" s="1"/>
  <c r="O91" i="5" s="1"/>
  <c r="Q91" i="5" s="1"/>
  <c r="S91" i="5" l="1"/>
  <c r="R92" i="5" s="1"/>
  <c r="K92" i="5" l="1"/>
  <c r="E92" i="3"/>
  <c r="J92" i="5"/>
  <c r="L92" i="5" l="1"/>
  <c r="P92" i="5" s="1"/>
  <c r="F92" i="3" s="1"/>
  <c r="M92" i="5" l="1"/>
  <c r="N92" i="5" s="1"/>
  <c r="O92" i="5" s="1"/>
  <c r="Q92" i="5" s="1"/>
  <c r="S92" i="5" l="1"/>
  <c r="R93" i="5" s="1"/>
  <c r="K93" i="5" l="1"/>
  <c r="E93" i="3"/>
  <c r="J93" i="5"/>
  <c r="L93" i="5" l="1"/>
  <c r="P93" i="5" s="1"/>
  <c r="F93" i="3" s="1"/>
  <c r="M93" i="5" l="1"/>
  <c r="N93" i="5" s="1"/>
  <c r="O93" i="5" s="1"/>
  <c r="Q93" i="5" s="1"/>
  <c r="S93" i="5" l="1"/>
  <c r="R94" i="5" s="1"/>
  <c r="K94" i="5" l="1"/>
  <c r="E94" i="3"/>
  <c r="J94" i="5"/>
  <c r="L94" i="5" l="1"/>
  <c r="P94" i="5" s="1"/>
  <c r="F94" i="3" s="1"/>
  <c r="M94" i="5" l="1"/>
  <c r="N94" i="5" s="1"/>
  <c r="O94" i="5" s="1"/>
  <c r="Q94" i="5" s="1"/>
  <c r="S94" i="5" l="1"/>
  <c r="R95" i="5" s="1"/>
  <c r="K95" i="5" l="1"/>
  <c r="E95" i="3"/>
  <c r="J95" i="5"/>
  <c r="L95" i="5" l="1"/>
  <c r="P95" i="5" s="1"/>
  <c r="F95" i="3" s="1"/>
  <c r="M95" i="5" l="1"/>
  <c r="N95" i="5" s="1"/>
  <c r="O95" i="5" s="1"/>
  <c r="Q95" i="5" s="1"/>
  <c r="S95" i="5" l="1"/>
  <c r="R96" i="5" s="1"/>
  <c r="K96" i="5" l="1"/>
  <c r="E96" i="3"/>
  <c r="J96" i="5"/>
  <c r="L96" i="5" l="1"/>
  <c r="P96" i="5" s="1"/>
  <c r="F96" i="3" s="1"/>
  <c r="M96" i="5" l="1"/>
  <c r="N96" i="5" s="1"/>
  <c r="O96" i="5" s="1"/>
  <c r="Q96" i="5" s="1"/>
  <c r="S96" i="5" l="1"/>
  <c r="R97" i="5" s="1"/>
  <c r="K97" i="5" l="1"/>
  <c r="E97" i="3"/>
  <c r="J97" i="5"/>
  <c r="L97" i="5" l="1"/>
  <c r="P97" i="5" s="1"/>
  <c r="F97" i="3" s="1"/>
  <c r="M97" i="5" l="1"/>
  <c r="N97" i="5" s="1"/>
  <c r="O97" i="5" s="1"/>
  <c r="Q97" i="5" s="1"/>
  <c r="S97" i="5" l="1"/>
  <c r="R98" i="5" s="1"/>
  <c r="K98" i="5" l="1"/>
  <c r="E98" i="3"/>
  <c r="J98" i="5"/>
  <c r="L98" i="5" l="1"/>
  <c r="P98" i="5" s="1"/>
  <c r="F98" i="3" s="1"/>
  <c r="M98" i="5" l="1"/>
  <c r="N98" i="5" s="1"/>
  <c r="O98" i="5" s="1"/>
  <c r="Q98" i="5" s="1"/>
  <c r="S98" i="5" l="1"/>
  <c r="R99" i="5" s="1"/>
  <c r="K99" i="5" l="1"/>
  <c r="E99" i="3"/>
  <c r="J99" i="5"/>
  <c r="L99" i="5" l="1"/>
  <c r="P99" i="5" s="1"/>
  <c r="F99" i="3" s="1"/>
  <c r="M99" i="5" l="1"/>
  <c r="N99" i="5" s="1"/>
  <c r="O99" i="5" s="1"/>
  <c r="Q99" i="5" s="1"/>
  <c r="S99" i="5" l="1"/>
  <c r="R100" i="5" s="1"/>
  <c r="K100" i="5" l="1"/>
  <c r="E100" i="3"/>
  <c r="J100" i="5"/>
  <c r="L100" i="5" l="1"/>
  <c r="P100" i="5" s="1"/>
  <c r="F100" i="3" s="1"/>
  <c r="M100" i="5" l="1"/>
  <c r="N100" i="5" s="1"/>
  <c r="O100" i="5" s="1"/>
  <c r="Q100" i="5" s="1"/>
  <c r="S100" i="5" l="1"/>
  <c r="R101" i="5" s="1"/>
  <c r="K101" i="5" l="1"/>
  <c r="E101" i="3"/>
  <c r="J101" i="5"/>
  <c r="L101" i="5" l="1"/>
  <c r="P101" i="5" s="1"/>
  <c r="F101" i="3" s="1"/>
  <c r="M101" i="5" l="1"/>
  <c r="N101" i="5" s="1"/>
  <c r="O101" i="5" s="1"/>
  <c r="Q101" i="5" l="1"/>
  <c r="S101" i="5" s="1"/>
  <c r="R102" i="5" s="1"/>
  <c r="K102" i="5" l="1"/>
  <c r="E102" i="3"/>
  <c r="J102" i="5"/>
  <c r="L102" i="5" l="1"/>
  <c r="P102" i="5" s="1"/>
  <c r="F102" i="3" s="1"/>
  <c r="M102" i="5" l="1"/>
  <c r="N102" i="5" s="1"/>
  <c r="O102" i="5" s="1"/>
  <c r="Q102" i="5" l="1"/>
  <c r="S102" i="5" s="1"/>
  <c r="R103" i="5" s="1"/>
  <c r="K103" i="5" l="1"/>
  <c r="E103" i="3"/>
  <c r="J103" i="5"/>
  <c r="L103" i="5" l="1"/>
  <c r="M103" i="5" l="1"/>
  <c r="N103" i="5" s="1"/>
  <c r="O103" i="5" s="1"/>
  <c r="P103" i="5" s="1"/>
  <c r="F103" i="3" s="1"/>
  <c r="Q103" i="5" l="1"/>
  <c r="S103" i="5" s="1"/>
  <c r="R104" i="5" s="1"/>
  <c r="K104" i="5" l="1"/>
  <c r="E104" i="3"/>
  <c r="J104" i="5"/>
  <c r="L104" i="5" l="1"/>
  <c r="M104" i="5" l="1"/>
  <c r="N104" i="5" s="1"/>
  <c r="O104" i="5" s="1"/>
  <c r="P104" i="5" s="1"/>
  <c r="F104" i="3" s="1"/>
  <c r="Q104" i="5" l="1"/>
  <c r="S104" i="5" s="1"/>
  <c r="R105" i="5" s="1"/>
  <c r="K105" i="5" l="1"/>
  <c r="E105" i="3"/>
  <c r="J105" i="5"/>
  <c r="L105" i="5" l="1"/>
  <c r="M105" i="5" l="1"/>
  <c r="N105" i="5" s="1"/>
  <c r="O105" i="5" s="1"/>
  <c r="P105" i="5" s="1"/>
  <c r="F105" i="3" s="1"/>
  <c r="Q105" i="5" l="1"/>
  <c r="S105" i="5" s="1"/>
  <c r="R106" i="5" s="1"/>
  <c r="K106" i="5" l="1"/>
  <c r="E106" i="3"/>
  <c r="J106" i="5"/>
  <c r="L106" i="5" l="1"/>
  <c r="M106" i="5" l="1"/>
  <c r="N106" i="5" s="1"/>
  <c r="O106" i="5" s="1"/>
  <c r="P106" i="5" s="1"/>
  <c r="F106" i="3" s="1"/>
  <c r="Q106" i="5" l="1"/>
  <c r="S106" i="5" s="1"/>
  <c r="R107" i="5" s="1"/>
  <c r="K107" i="5" l="1"/>
  <c r="E107" i="3"/>
  <c r="J107" i="5"/>
  <c r="L107" i="5" l="1"/>
  <c r="M107" i="5" l="1"/>
  <c r="N107" i="5" s="1"/>
  <c r="O107" i="5" s="1"/>
  <c r="P107" i="5" s="1"/>
  <c r="F107" i="3" s="1"/>
  <c r="Q107" i="5" l="1"/>
  <c r="S107" i="5" s="1"/>
  <c r="R108" i="5" s="1"/>
  <c r="K108" i="5" l="1"/>
  <c r="E108" i="3"/>
  <c r="J108" i="5"/>
  <c r="L108" i="5" l="1"/>
  <c r="M108" i="5" l="1"/>
  <c r="N108" i="5" s="1"/>
  <c r="O108" i="5" s="1"/>
  <c r="P108" i="5" s="1"/>
  <c r="F108" i="3" s="1"/>
  <c r="Q108" i="5" l="1"/>
  <c r="S108" i="5" s="1"/>
  <c r="R109" i="5" s="1"/>
  <c r="K109" i="5" l="1"/>
  <c r="E109" i="3"/>
  <c r="J109" i="5"/>
  <c r="L109" i="5" l="1"/>
  <c r="M109" i="5" l="1"/>
  <c r="N109" i="5" s="1"/>
  <c r="O109" i="5" s="1"/>
  <c r="P109" i="5" s="1"/>
  <c r="F109" i="3" s="1"/>
  <c r="Q109" i="5" l="1"/>
  <c r="S109" i="5" s="1"/>
  <c r="R110" i="5" s="1"/>
  <c r="K110" i="5" l="1"/>
  <c r="E110" i="3"/>
  <c r="J110" i="5"/>
  <c r="L110" i="5" l="1"/>
  <c r="M110" i="5" l="1"/>
  <c r="N110" i="5" s="1"/>
  <c r="O110" i="5" s="1"/>
  <c r="P110" i="5" s="1"/>
  <c r="F110" i="3" s="1"/>
  <c r="Q110" i="5" l="1"/>
  <c r="S110" i="5" s="1"/>
  <c r="R111" i="5" s="1"/>
  <c r="K111" i="5" l="1"/>
  <c r="E111" i="3"/>
  <c r="J111" i="5"/>
  <c r="L111" i="5" l="1"/>
  <c r="M111" i="5" l="1"/>
  <c r="N111" i="5" s="1"/>
  <c r="O111" i="5" s="1"/>
  <c r="P111" i="5" s="1"/>
  <c r="F111" i="3" s="1"/>
  <c r="Q111" i="5" l="1"/>
  <c r="S111" i="5" s="1"/>
  <c r="R112" i="5" s="1"/>
  <c r="K112" i="5" l="1"/>
  <c r="E112" i="3"/>
  <c r="J112" i="5"/>
  <c r="L112" i="5" l="1"/>
  <c r="M112" i="5" l="1"/>
  <c r="N112" i="5" s="1"/>
  <c r="O112" i="5" s="1"/>
  <c r="P112" i="5" s="1"/>
  <c r="F112" i="3" s="1"/>
  <c r="Q112" i="5" l="1"/>
  <c r="S112" i="5" s="1"/>
  <c r="R113" i="5" s="1"/>
  <c r="K113" i="5" l="1"/>
  <c r="E113" i="3"/>
  <c r="J113" i="5"/>
  <c r="L113" i="5" l="1"/>
  <c r="M113" i="5" l="1"/>
  <c r="N113" i="5" s="1"/>
  <c r="O113" i="5" s="1"/>
  <c r="P113" i="5" s="1"/>
  <c r="F113" i="3" s="1"/>
  <c r="Q113" i="5" l="1"/>
  <c r="S113" i="5" s="1"/>
  <c r="R114" i="5" s="1"/>
  <c r="K114" i="5" l="1"/>
  <c r="E114" i="3"/>
  <c r="J114" i="5"/>
  <c r="L114" i="5" l="1"/>
  <c r="M114" i="5" l="1"/>
  <c r="N114" i="5" s="1"/>
  <c r="O114" i="5" s="1"/>
  <c r="P114" i="5" s="1"/>
  <c r="F114" i="3" s="1"/>
  <c r="Q114" i="5" l="1"/>
  <c r="S114" i="5" s="1"/>
  <c r="R115" i="5" s="1"/>
  <c r="K115" i="5" l="1"/>
  <c r="E115" i="3"/>
  <c r="J115" i="5"/>
  <c r="L115" i="5" l="1"/>
  <c r="M115" i="5" l="1"/>
  <c r="N115" i="5" s="1"/>
  <c r="O115" i="5" s="1"/>
  <c r="P115" i="5" s="1"/>
  <c r="F115" i="3" s="1"/>
  <c r="Q115" i="5" l="1"/>
  <c r="S115" i="5" s="1"/>
  <c r="R116" i="5" s="1"/>
  <c r="K116" i="5" l="1"/>
  <c r="E116" i="3"/>
  <c r="J116" i="5"/>
  <c r="L116" i="5" l="1"/>
  <c r="M116" i="5" l="1"/>
  <c r="N116" i="5" s="1"/>
  <c r="O116" i="5" s="1"/>
  <c r="P116" i="5" s="1"/>
  <c r="F116" i="3" s="1"/>
  <c r="Q116" i="5" l="1"/>
  <c r="S116" i="5" s="1"/>
  <c r="R117" i="5" s="1"/>
  <c r="K117" i="5" l="1"/>
  <c r="E117" i="3"/>
  <c r="J117" i="5"/>
  <c r="L117" i="5" l="1"/>
  <c r="M117" i="5" l="1"/>
  <c r="N117" i="5" s="1"/>
  <c r="O117" i="5" s="1"/>
  <c r="P117" i="5" s="1"/>
  <c r="F117" i="3" s="1"/>
  <c r="Q117" i="5" l="1"/>
  <c r="S117" i="5" s="1"/>
  <c r="R118" i="5" s="1"/>
  <c r="K118" i="5" l="1"/>
  <c r="E118" i="3"/>
  <c r="J118" i="5"/>
  <c r="L118" i="5" l="1"/>
  <c r="M118" i="5" l="1"/>
  <c r="N118" i="5" s="1"/>
  <c r="O118" i="5" s="1"/>
  <c r="P118" i="5" s="1"/>
  <c r="F118" i="3" s="1"/>
  <c r="Q118" i="5" l="1"/>
  <c r="S118" i="5" s="1"/>
  <c r="R119" i="5" s="1"/>
  <c r="K119" i="5" l="1"/>
  <c r="E119" i="3"/>
  <c r="J119" i="5"/>
  <c r="L119" i="5" l="1"/>
  <c r="M119" i="5" l="1"/>
  <c r="N119" i="5" s="1"/>
  <c r="O119" i="5" s="1"/>
  <c r="P119" i="5" s="1"/>
  <c r="F119" i="3" s="1"/>
  <c r="Q119" i="5" l="1"/>
  <c r="S119" i="5" s="1"/>
  <c r="R120" i="5" s="1"/>
  <c r="K120" i="5" l="1"/>
  <c r="E120" i="3"/>
  <c r="J120" i="5"/>
  <c r="L120" i="5" l="1"/>
  <c r="M120" i="5" l="1"/>
  <c r="N120" i="5" s="1"/>
  <c r="O120" i="5" s="1"/>
  <c r="P120" i="5" s="1"/>
  <c r="F120" i="3" s="1"/>
  <c r="Q120" i="5" l="1"/>
  <c r="S120" i="5" s="1"/>
  <c r="R121" i="5" s="1"/>
  <c r="K121" i="5" l="1"/>
  <c r="E121" i="3"/>
  <c r="J121" i="5"/>
  <c r="L121" i="5" l="1"/>
  <c r="M121" i="5" l="1"/>
  <c r="N121" i="5" s="1"/>
  <c r="O121" i="5" s="1"/>
  <c r="P121" i="5" s="1"/>
  <c r="F121" i="3" s="1"/>
  <c r="Q121" i="5" l="1"/>
  <c r="S121" i="5" s="1"/>
  <c r="R122" i="5" s="1"/>
  <c r="K122" i="5" l="1"/>
  <c r="E122" i="3"/>
  <c r="J122" i="5"/>
  <c r="L122" i="5" l="1"/>
  <c r="M122" i="5" l="1"/>
  <c r="N122" i="5" s="1"/>
  <c r="O122" i="5" s="1"/>
  <c r="P122" i="5" s="1"/>
  <c r="F122" i="3" s="1"/>
  <c r="Q122" i="5" l="1"/>
  <c r="S122" i="5" s="1"/>
  <c r="R123" i="5" s="1"/>
  <c r="K123" i="5" l="1"/>
  <c r="E123" i="3"/>
  <c r="J123" i="5"/>
  <c r="L123" i="5" l="1"/>
  <c r="M123" i="5" l="1"/>
  <c r="N123" i="5" s="1"/>
  <c r="O123" i="5" s="1"/>
  <c r="P123" i="5" s="1"/>
  <c r="F123" i="3" s="1"/>
  <c r="Q123" i="5" l="1"/>
  <c r="S123" i="5" s="1"/>
  <c r="R124" i="5" s="1"/>
  <c r="K124" i="5" l="1"/>
  <c r="E124" i="3"/>
  <c r="J124" i="5"/>
  <c r="L124" i="5" l="1"/>
  <c r="M124" i="5" l="1"/>
  <c r="N124" i="5" s="1"/>
  <c r="O124" i="5" s="1"/>
  <c r="P124" i="5" s="1"/>
  <c r="F124" i="3" s="1"/>
  <c r="Q124" i="5" l="1"/>
  <c r="S124" i="5" s="1"/>
  <c r="R125" i="5" s="1"/>
  <c r="K125" i="5" l="1"/>
  <c r="E125" i="3"/>
  <c r="J125" i="5"/>
  <c r="L125" i="5" l="1"/>
  <c r="M125" i="5" l="1"/>
  <c r="N125" i="5" s="1"/>
  <c r="O125" i="5" s="1"/>
  <c r="P125" i="5" s="1"/>
  <c r="F125" i="3" s="1"/>
  <c r="Q125" i="5" l="1"/>
  <c r="S125" i="5" s="1"/>
  <c r="R126" i="5" s="1"/>
  <c r="K126" i="5" l="1"/>
  <c r="E126" i="3"/>
  <c r="J126" i="5"/>
  <c r="L126" i="5" l="1"/>
  <c r="M126" i="5" l="1"/>
  <c r="N126" i="5" s="1"/>
  <c r="O126" i="5" s="1"/>
  <c r="P126" i="5" s="1"/>
  <c r="F126" i="3" s="1"/>
  <c r="Q126" i="5" l="1"/>
  <c r="S126" i="5" s="1"/>
  <c r="R127" i="5" s="1"/>
  <c r="K127" i="5" l="1"/>
  <c r="E127" i="3"/>
  <c r="J127" i="5"/>
  <c r="L127" i="5" l="1"/>
  <c r="M127" i="5" l="1"/>
  <c r="N127" i="5" s="1"/>
  <c r="O127" i="5" s="1"/>
  <c r="P127" i="5" s="1"/>
  <c r="F127" i="3" s="1"/>
  <c r="Q127" i="5" l="1"/>
  <c r="S127" i="5" s="1"/>
  <c r="R128" i="5" s="1"/>
  <c r="K128" i="5" l="1"/>
  <c r="E128" i="3"/>
  <c r="J128" i="5"/>
  <c r="L128" i="5" l="1"/>
  <c r="M128" i="5" l="1"/>
  <c r="N128" i="5" s="1"/>
  <c r="O128" i="5" s="1"/>
  <c r="P128" i="5" s="1"/>
  <c r="F128" i="3" s="1"/>
  <c r="Q128" i="5" l="1"/>
  <c r="S128" i="5" s="1"/>
  <c r="R129" i="5" s="1"/>
  <c r="K129" i="5" l="1"/>
  <c r="E129" i="3"/>
  <c r="J129" i="5"/>
  <c r="L129" i="5" l="1"/>
  <c r="M129" i="5" l="1"/>
  <c r="N129" i="5" s="1"/>
  <c r="O129" i="5" s="1"/>
  <c r="P129" i="5" s="1"/>
  <c r="F129" i="3" s="1"/>
  <c r="Q129" i="5" l="1"/>
  <c r="S129" i="5" s="1"/>
  <c r="R130" i="5" s="1"/>
  <c r="K130" i="5" l="1"/>
  <c r="E130" i="3"/>
  <c r="J130" i="5"/>
  <c r="L130" i="5" l="1"/>
  <c r="M130" i="5" l="1"/>
  <c r="N130" i="5" s="1"/>
  <c r="O130" i="5" s="1"/>
  <c r="P130" i="5" s="1"/>
  <c r="F130" i="3" s="1"/>
  <c r="Q130" i="5" l="1"/>
  <c r="S130" i="5" s="1"/>
  <c r="R131" i="5" s="1"/>
  <c r="K131" i="5" l="1"/>
  <c r="E131" i="3"/>
  <c r="J131" i="5"/>
  <c r="L131" i="5" l="1"/>
  <c r="M131" i="5" l="1"/>
  <c r="N131" i="5" s="1"/>
  <c r="O131" i="5" s="1"/>
  <c r="P131" i="5" s="1"/>
  <c r="F131" i="3" s="1"/>
  <c r="Q131" i="5" l="1"/>
  <c r="S131" i="5" s="1"/>
  <c r="R132" i="5" s="1"/>
  <c r="K132" i="5" l="1"/>
  <c r="E132" i="3"/>
  <c r="J132" i="5"/>
  <c r="L132" i="5" l="1"/>
  <c r="M132" i="5" l="1"/>
  <c r="N132" i="5" s="1"/>
  <c r="O132" i="5" s="1"/>
  <c r="P132" i="5" s="1"/>
  <c r="F132" i="3" s="1"/>
  <c r="Q132" i="5" l="1"/>
  <c r="S132" i="5" s="1"/>
  <c r="R133" i="5" s="1"/>
  <c r="K133" i="5" l="1"/>
  <c r="E133" i="3"/>
  <c r="J133" i="5"/>
  <c r="L133" i="5" l="1"/>
  <c r="M133" i="5" l="1"/>
  <c r="N133" i="5" s="1"/>
  <c r="O133" i="5" s="1"/>
  <c r="P133" i="5" s="1"/>
  <c r="F133" i="3" s="1"/>
  <c r="Q133" i="5" l="1"/>
  <c r="S133" i="5" s="1"/>
  <c r="R134" i="5" s="1"/>
  <c r="K134" i="5" l="1"/>
  <c r="E134" i="3"/>
  <c r="J134" i="5"/>
  <c r="L134" i="5" l="1"/>
  <c r="M134" i="5" l="1"/>
  <c r="N134" i="5" s="1"/>
  <c r="O134" i="5" s="1"/>
  <c r="P134" i="5" s="1"/>
  <c r="F134" i="3" s="1"/>
  <c r="Q134" i="5" l="1"/>
  <c r="S134" i="5" s="1"/>
  <c r="R135" i="5" s="1"/>
  <c r="K135" i="5" l="1"/>
  <c r="E135" i="3"/>
  <c r="J135" i="5"/>
  <c r="L135" i="5" l="1"/>
  <c r="M135" i="5" l="1"/>
  <c r="N135" i="5" s="1"/>
  <c r="O135" i="5" s="1"/>
  <c r="P135" i="5" s="1"/>
  <c r="F135" i="3" s="1"/>
  <c r="Q135" i="5" l="1"/>
  <c r="S135" i="5" s="1"/>
  <c r="R136" i="5" s="1"/>
  <c r="K136" i="5" l="1"/>
  <c r="E136" i="3"/>
  <c r="J136" i="5"/>
  <c r="L136" i="5" l="1"/>
  <c r="M136" i="5" l="1"/>
  <c r="N136" i="5" s="1"/>
  <c r="O136" i="5" s="1"/>
  <c r="P136" i="5" s="1"/>
  <c r="F136" i="3" s="1"/>
  <c r="Q136" i="5" l="1"/>
  <c r="S136" i="5" s="1"/>
  <c r="R137" i="5" s="1"/>
  <c r="K137" i="5" l="1"/>
  <c r="E137" i="3"/>
  <c r="J137" i="5"/>
  <c r="L137" i="5" l="1"/>
  <c r="M137" i="5" l="1"/>
  <c r="N137" i="5" s="1"/>
  <c r="O137" i="5" s="1"/>
  <c r="P137" i="5" s="1"/>
  <c r="F137" i="3" s="1"/>
  <c r="Q137" i="5" l="1"/>
  <c r="S137" i="5" s="1"/>
  <c r="R138" i="5" s="1"/>
  <c r="K138" i="5" l="1"/>
  <c r="E138" i="3"/>
  <c r="J138" i="5"/>
  <c r="L138" i="5" l="1"/>
  <c r="M138" i="5" l="1"/>
  <c r="N138" i="5" s="1"/>
  <c r="O138" i="5" s="1"/>
  <c r="P138" i="5" s="1"/>
  <c r="F138" i="3" s="1"/>
  <c r="Q138" i="5" l="1"/>
  <c r="S138" i="5" s="1"/>
  <c r="R139" i="5" s="1"/>
  <c r="K139" i="5" l="1"/>
  <c r="E139" i="3"/>
  <c r="J139" i="5"/>
  <c r="L139" i="5" l="1"/>
  <c r="M139" i="5" l="1"/>
  <c r="N139" i="5" s="1"/>
  <c r="O139" i="5" s="1"/>
  <c r="P139" i="5" s="1"/>
  <c r="F139" i="3" s="1"/>
  <c r="Q139" i="5" l="1"/>
  <c r="S139" i="5" s="1"/>
  <c r="R140" i="5" s="1"/>
  <c r="K140" i="5" l="1"/>
  <c r="E140" i="3"/>
  <c r="J140" i="5"/>
  <c r="L140" i="5" l="1"/>
  <c r="M140" i="5" l="1"/>
  <c r="N140" i="5" s="1"/>
  <c r="O140" i="5" s="1"/>
  <c r="P140" i="5" s="1"/>
  <c r="F140" i="3" s="1"/>
  <c r="Q140" i="5" l="1"/>
  <c r="S140" i="5" s="1"/>
  <c r="R141" i="5" s="1"/>
  <c r="K141" i="5" l="1"/>
  <c r="E141" i="3"/>
  <c r="J141" i="5"/>
  <c r="L141" i="5" l="1"/>
  <c r="M141" i="5" l="1"/>
  <c r="N141" i="5" s="1"/>
  <c r="O141" i="5" s="1"/>
  <c r="P141" i="5" s="1"/>
  <c r="F141" i="3" s="1"/>
  <c r="Q141" i="5" l="1"/>
  <c r="S141" i="5" s="1"/>
  <c r="R142" i="5" s="1"/>
  <c r="K142" i="5" l="1"/>
  <c r="E142" i="3"/>
  <c r="J142" i="5"/>
  <c r="L142" i="5" l="1"/>
  <c r="M142" i="5" l="1"/>
  <c r="N142" i="5" s="1"/>
  <c r="O142" i="5" s="1"/>
  <c r="P142" i="5" s="1"/>
  <c r="F142" i="3" s="1"/>
  <c r="Q142" i="5" l="1"/>
  <c r="S142" i="5" s="1"/>
  <c r="R143" i="5" s="1"/>
  <c r="K143" i="5" l="1"/>
  <c r="E143" i="3"/>
  <c r="J143" i="5"/>
  <c r="L143" i="5" l="1"/>
  <c r="M143" i="5" l="1"/>
  <c r="N143" i="5" s="1"/>
  <c r="O143" i="5" s="1"/>
  <c r="P143" i="5" s="1"/>
  <c r="F143" i="3" s="1"/>
  <c r="Q143" i="5" l="1"/>
  <c r="S143" i="5" s="1"/>
  <c r="R144" i="5" s="1"/>
  <c r="K144" i="5" l="1"/>
  <c r="E144" i="3"/>
  <c r="J144" i="5" l="1"/>
  <c r="L144" i="5" l="1"/>
  <c r="M144" i="5" l="1"/>
  <c r="N144" i="5" s="1"/>
  <c r="O144" i="5" s="1"/>
  <c r="P144" i="5" s="1"/>
  <c r="F144" i="3" s="1"/>
  <c r="Q144" i="5" l="1"/>
  <c r="S144" i="5" s="1"/>
  <c r="R145" i="5" s="1"/>
  <c r="K145" i="5" l="1"/>
  <c r="E145" i="3"/>
  <c r="J145" i="5"/>
  <c r="L145" i="5" l="1"/>
  <c r="M145" i="5" l="1"/>
  <c r="N145" i="5" s="1"/>
  <c r="O145" i="5" s="1"/>
  <c r="P145" i="5" s="1"/>
  <c r="F145" i="3" s="1"/>
  <c r="Q145" i="5" l="1"/>
  <c r="S145" i="5" s="1"/>
  <c r="R146" i="5" s="1"/>
  <c r="K146" i="5" l="1"/>
  <c r="E146" i="3"/>
  <c r="J146" i="5"/>
  <c r="L146" i="5" l="1"/>
  <c r="M146" i="5" l="1"/>
  <c r="N146" i="5" s="1"/>
  <c r="O146" i="5" s="1"/>
  <c r="P146" i="5" s="1"/>
  <c r="F146" i="3" s="1"/>
  <c r="Q146" i="5" l="1"/>
  <c r="S146" i="5" s="1"/>
  <c r="R147" i="5" s="1"/>
  <c r="K147" i="5" l="1"/>
  <c r="E147" i="3"/>
  <c r="J147" i="5"/>
  <c r="L147" i="5" l="1"/>
  <c r="M147" i="5" l="1"/>
  <c r="N147" i="5" s="1"/>
  <c r="O147" i="5" s="1"/>
  <c r="P147" i="5" s="1"/>
  <c r="F147" i="3" s="1"/>
  <c r="Q147" i="5" l="1"/>
  <c r="S147" i="5" s="1"/>
  <c r="R148" i="5" s="1"/>
  <c r="K148" i="5" l="1"/>
  <c r="E148" i="3"/>
  <c r="J148" i="5"/>
  <c r="L148" i="5" l="1"/>
  <c r="M148" i="5" l="1"/>
  <c r="N148" i="5" s="1"/>
  <c r="O148" i="5" s="1"/>
  <c r="P148" i="5" s="1"/>
  <c r="F148" i="3" s="1"/>
  <c r="Q148" i="5" l="1"/>
  <c r="S148" i="5" s="1"/>
  <c r="R149" i="5" s="1"/>
  <c r="K149" i="5" l="1"/>
  <c r="E149" i="3"/>
  <c r="J149" i="5"/>
  <c r="L149" i="5" l="1"/>
  <c r="M149" i="5" l="1"/>
  <c r="N149" i="5" s="1"/>
  <c r="O149" i="5" s="1"/>
  <c r="P149" i="5" s="1"/>
  <c r="F149" i="3" s="1"/>
  <c r="Q149" i="5" l="1"/>
  <c r="S149" i="5" s="1"/>
  <c r="R150" i="5" s="1"/>
  <c r="K150" i="5" l="1"/>
  <c r="E150" i="3"/>
  <c r="J150" i="5"/>
  <c r="L150" i="5" l="1"/>
  <c r="M150" i="5" l="1"/>
  <c r="N150" i="5" s="1"/>
  <c r="O150" i="5" s="1"/>
  <c r="P150" i="5" s="1"/>
  <c r="F150" i="3" s="1"/>
  <c r="Q150" i="5" l="1"/>
  <c r="S150" i="5" s="1"/>
  <c r="R151" i="5" s="1"/>
  <c r="K151" i="5" l="1"/>
  <c r="E151" i="3"/>
  <c r="J151" i="5"/>
  <c r="L151" i="5" l="1"/>
  <c r="M151" i="5" l="1"/>
  <c r="N151" i="5" s="1"/>
  <c r="O151" i="5" s="1"/>
  <c r="P151" i="5" s="1"/>
  <c r="F151" i="3" s="1"/>
  <c r="Q151" i="5" l="1"/>
  <c r="S151" i="5" s="1"/>
  <c r="R152" i="5" s="1"/>
  <c r="K152" i="5" l="1"/>
  <c r="E152" i="3"/>
  <c r="J152" i="5"/>
  <c r="L152" i="5" l="1"/>
  <c r="M152" i="5" l="1"/>
  <c r="N152" i="5" s="1"/>
  <c r="O152" i="5" s="1"/>
  <c r="P152" i="5" s="1"/>
  <c r="F152" i="3" s="1"/>
  <c r="Q152" i="5" l="1"/>
  <c r="S152" i="5" s="1"/>
  <c r="R153" i="5" s="1"/>
  <c r="K153" i="5" l="1"/>
  <c r="E153" i="3"/>
  <c r="J153" i="5"/>
  <c r="L153" i="5" l="1"/>
  <c r="M153" i="5" l="1"/>
  <c r="N153" i="5" s="1"/>
  <c r="O153" i="5" s="1"/>
  <c r="P153" i="5" s="1"/>
  <c r="F153" i="3" s="1"/>
  <c r="Q153" i="5" l="1"/>
  <c r="S153" i="5" s="1"/>
  <c r="R154" i="5" s="1"/>
  <c r="K154" i="5" l="1"/>
  <c r="E154" i="3"/>
  <c r="J154" i="5"/>
  <c r="L154" i="5" l="1"/>
  <c r="M154" i="5" l="1"/>
  <c r="N154" i="5" s="1"/>
  <c r="O154" i="5" s="1"/>
  <c r="P154" i="5" s="1"/>
  <c r="F154" i="3" s="1"/>
  <c r="Q154" i="5" l="1"/>
  <c r="S154" i="5" s="1"/>
  <c r="R155" i="5" s="1"/>
  <c r="K155" i="5" l="1"/>
  <c r="E155" i="3"/>
  <c r="J155" i="5"/>
  <c r="L155" i="5" l="1"/>
  <c r="M155" i="5" l="1"/>
  <c r="N155" i="5" s="1"/>
  <c r="O155" i="5" s="1"/>
  <c r="P155" i="5" s="1"/>
  <c r="F155" i="3" s="1"/>
  <c r="Q155" i="5" l="1"/>
  <c r="S155" i="5" s="1"/>
  <c r="R156" i="5" s="1"/>
  <c r="K156" i="5" l="1"/>
  <c r="E156" i="3"/>
  <c r="J156" i="5"/>
  <c r="L156" i="5" l="1"/>
  <c r="M156" i="5" l="1"/>
  <c r="N156" i="5" s="1"/>
  <c r="O156" i="5" s="1"/>
  <c r="P156" i="5" s="1"/>
  <c r="F156" i="3" s="1"/>
  <c r="Q156" i="5" l="1"/>
  <c r="S156" i="5" s="1"/>
  <c r="R157" i="5" s="1"/>
  <c r="K157" i="5" l="1"/>
  <c r="E157" i="3"/>
  <c r="J157" i="5"/>
  <c r="L157" i="5" l="1"/>
  <c r="M157" i="5" l="1"/>
  <c r="N157" i="5" s="1"/>
  <c r="O157" i="5" s="1"/>
  <c r="P157" i="5" s="1"/>
  <c r="F157" i="3" s="1"/>
  <c r="Q157" i="5" l="1"/>
  <c r="S157" i="5" s="1"/>
  <c r="R158" i="5" s="1"/>
  <c r="K158" i="5" l="1"/>
  <c r="E158" i="3"/>
  <c r="J158" i="5"/>
  <c r="L158" i="5" l="1"/>
  <c r="M158" i="5" l="1"/>
  <c r="N158" i="5" s="1"/>
  <c r="O158" i="5" s="1"/>
  <c r="P158" i="5" s="1"/>
  <c r="F158" i="3" s="1"/>
  <c r="Q158" i="5" l="1"/>
  <c r="S158" i="5" s="1"/>
  <c r="R159" i="5" s="1"/>
  <c r="K159" i="5" l="1"/>
  <c r="E159" i="3"/>
  <c r="J159" i="5"/>
  <c r="L159" i="5" l="1"/>
  <c r="M159" i="5" l="1"/>
  <c r="N159" i="5" s="1"/>
  <c r="O159" i="5" s="1"/>
  <c r="P159" i="5" s="1"/>
  <c r="F159" i="3" s="1"/>
  <c r="Q159" i="5" l="1"/>
  <c r="S159" i="5" s="1"/>
  <c r="R160" i="5" s="1"/>
  <c r="K160" i="5" l="1"/>
  <c r="E160" i="3"/>
  <c r="J160" i="5"/>
  <c r="L160" i="5" l="1"/>
  <c r="M160" i="5" l="1"/>
  <c r="N160" i="5" s="1"/>
  <c r="O160" i="5" s="1"/>
  <c r="P160" i="5" s="1"/>
  <c r="F160" i="3" s="1"/>
  <c r="Q160" i="5" l="1"/>
  <c r="S160" i="5" s="1"/>
  <c r="R161" i="5" s="1"/>
  <c r="K161" i="5" l="1"/>
  <c r="E161" i="3"/>
  <c r="J161" i="5"/>
  <c r="L161" i="5" l="1"/>
  <c r="M161" i="5" l="1"/>
  <c r="N161" i="5" s="1"/>
  <c r="O161" i="5" s="1"/>
  <c r="P161" i="5" s="1"/>
  <c r="F161" i="3" s="1"/>
  <c r="Q161" i="5" l="1"/>
  <c r="S161" i="5" s="1"/>
  <c r="R162" i="5" s="1"/>
  <c r="K162" i="5" l="1"/>
  <c r="E162" i="3"/>
  <c r="J162" i="5"/>
  <c r="L162" i="5" l="1"/>
  <c r="M162" i="5" l="1"/>
  <c r="N162" i="5" s="1"/>
  <c r="O162" i="5" s="1"/>
  <c r="P162" i="5" s="1"/>
  <c r="F162" i="3" s="1"/>
  <c r="Q162" i="5" l="1"/>
  <c r="S162" i="5" s="1"/>
  <c r="R163" i="5" s="1"/>
  <c r="K163" i="5" l="1"/>
  <c r="E163" i="3"/>
  <c r="J163" i="5"/>
  <c r="L163" i="5" l="1"/>
  <c r="M163" i="5" l="1"/>
  <c r="N163" i="5" s="1"/>
  <c r="O163" i="5" s="1"/>
  <c r="P163" i="5" s="1"/>
  <c r="F163" i="3" s="1"/>
  <c r="Q163" i="5" l="1"/>
  <c r="S163" i="5" s="1"/>
  <c r="R164" i="5" s="1"/>
  <c r="K164" i="5" l="1"/>
  <c r="E164" i="3"/>
  <c r="J164" i="5"/>
  <c r="L164" i="5" l="1"/>
  <c r="M164" i="5" l="1"/>
  <c r="N164" i="5" s="1"/>
  <c r="O164" i="5" s="1"/>
  <c r="P164" i="5" s="1"/>
  <c r="F164" i="3" s="1"/>
  <c r="Q164" i="5" l="1"/>
  <c r="S164" i="5" s="1"/>
  <c r="R165" i="5" s="1"/>
  <c r="K165" i="5" l="1"/>
  <c r="E165" i="3"/>
  <c r="J165" i="5"/>
  <c r="L165" i="5" l="1"/>
  <c r="M165" i="5" l="1"/>
  <c r="N165" i="5" s="1"/>
  <c r="O165" i="5" s="1"/>
  <c r="P165" i="5" s="1"/>
  <c r="F165" i="3" s="1"/>
  <c r="Q165" i="5" l="1"/>
  <c r="S165" i="5" s="1"/>
  <c r="R166" i="5" s="1"/>
  <c r="K166" i="5" l="1"/>
  <c r="E166" i="3"/>
  <c r="J166" i="5"/>
  <c r="L166" i="5" l="1"/>
  <c r="M166" i="5" l="1"/>
  <c r="N166" i="5" s="1"/>
  <c r="O166" i="5" s="1"/>
  <c r="P166" i="5" s="1"/>
  <c r="F166" i="3" s="1"/>
  <c r="Q166" i="5" l="1"/>
  <c r="S166" i="5" s="1"/>
  <c r="R167" i="5" s="1"/>
  <c r="K167" i="5" l="1"/>
  <c r="E167" i="3"/>
  <c r="J167" i="5"/>
  <c r="L167" i="5" l="1"/>
  <c r="M167" i="5" l="1"/>
  <c r="N167" i="5" s="1"/>
  <c r="O167" i="5" s="1"/>
  <c r="P167" i="5" l="1"/>
  <c r="Q167" i="5" l="1"/>
  <c r="S167" i="5" s="1"/>
  <c r="R168" i="5" s="1"/>
  <c r="J168" i="5" s="1"/>
  <c r="F167" i="3"/>
  <c r="E168" i="3" l="1"/>
  <c r="K168" i="5"/>
  <c r="L168" i="5"/>
  <c r="P168" i="5" s="1"/>
  <c r="F168" i="3" s="1"/>
  <c r="M168" i="5" l="1"/>
  <c r="N168" i="5" s="1"/>
  <c r="O168" i="5" s="1"/>
  <c r="Q168" i="5" s="1"/>
  <c r="S168" i="5" l="1"/>
  <c r="R169" i="5" s="1"/>
  <c r="K169" i="5" l="1"/>
  <c r="E169" i="3"/>
  <c r="J169" i="5"/>
  <c r="L169" i="5" l="1"/>
  <c r="P169" i="5" s="1"/>
  <c r="F169" i="3" s="1"/>
  <c r="M169" i="5" l="1"/>
  <c r="N169" i="5" s="1"/>
  <c r="O169" i="5" s="1"/>
  <c r="Q169" i="5" s="1"/>
  <c r="S169" i="5" l="1"/>
  <c r="R170" i="5" s="1"/>
  <c r="K170" i="5" l="1"/>
  <c r="E170" i="3"/>
  <c r="J170" i="5"/>
  <c r="L170" i="5" l="1"/>
  <c r="P170" i="5" s="1"/>
  <c r="F170" i="3" s="1"/>
  <c r="M170" i="5" l="1"/>
  <c r="N170" i="5" s="1"/>
  <c r="O170" i="5" s="1"/>
  <c r="Q170" i="5" s="1"/>
  <c r="S170" i="5" l="1"/>
  <c r="R171" i="5" s="1"/>
  <c r="K171" i="5" l="1"/>
  <c r="E171" i="3"/>
  <c r="J171" i="5"/>
  <c r="L171" i="5" l="1"/>
  <c r="P171" i="5" s="1"/>
  <c r="F171" i="3" s="1"/>
  <c r="M171" i="5" l="1"/>
  <c r="N171" i="5" s="1"/>
  <c r="O171" i="5" s="1"/>
  <c r="Q171" i="5" s="1"/>
  <c r="S171" i="5" l="1"/>
  <c r="R172" i="5" s="1"/>
  <c r="K172" i="5" l="1"/>
  <c r="E172" i="3"/>
  <c r="J172" i="5"/>
  <c r="L172" i="5" l="1"/>
  <c r="P172" i="5" s="1"/>
  <c r="F172" i="3" s="1"/>
  <c r="M172" i="5" l="1"/>
  <c r="N172" i="5" s="1"/>
  <c r="O172" i="5" s="1"/>
  <c r="Q172" i="5" s="1"/>
  <c r="S172" i="5" l="1"/>
  <c r="R173" i="5" s="1"/>
  <c r="K173" i="5" l="1"/>
  <c r="E173" i="3"/>
  <c r="J173" i="5"/>
  <c r="L173" i="5" l="1"/>
  <c r="P173" i="5" s="1"/>
  <c r="F173" i="3" s="1"/>
  <c r="M173" i="5" l="1"/>
  <c r="N173" i="5" s="1"/>
  <c r="O173" i="5" s="1"/>
  <c r="Q173" i="5" s="1"/>
  <c r="S173" i="5" l="1"/>
  <c r="R174" i="5" s="1"/>
  <c r="K174" i="5" l="1"/>
  <c r="E174" i="3"/>
  <c r="J174" i="5"/>
  <c r="L174" i="5" l="1"/>
  <c r="P174" i="5" s="1"/>
  <c r="F174" i="3" s="1"/>
  <c r="M174" i="5" l="1"/>
  <c r="N174" i="5" s="1"/>
  <c r="O174" i="5" s="1"/>
  <c r="Q174" i="5" s="1"/>
  <c r="S174" i="5" l="1"/>
  <c r="R175" i="5" s="1"/>
  <c r="K175" i="5" l="1"/>
  <c r="E175" i="3"/>
  <c r="J175" i="5"/>
  <c r="L175" i="5" l="1"/>
  <c r="P175" i="5" s="1"/>
  <c r="F175" i="3" s="1"/>
  <c r="M175" i="5" l="1"/>
  <c r="N175" i="5" s="1"/>
  <c r="O175" i="5" s="1"/>
  <c r="Q175" i="5" s="1"/>
  <c r="S175" i="5" l="1"/>
  <c r="R176" i="5" s="1"/>
  <c r="K176" i="5" l="1"/>
  <c r="E176" i="3"/>
  <c r="J176" i="5"/>
  <c r="L176" i="5" l="1"/>
  <c r="P176" i="5" s="1"/>
  <c r="F176" i="3" s="1"/>
  <c r="M176" i="5" l="1"/>
  <c r="N176" i="5" s="1"/>
  <c r="O176" i="5" s="1"/>
  <c r="Q176" i="5" s="1"/>
  <c r="S176" i="5" l="1"/>
  <c r="R177" i="5" s="1"/>
  <c r="K177" i="5" l="1"/>
  <c r="E177" i="3"/>
  <c r="J177" i="5"/>
  <c r="L177" i="5" l="1"/>
  <c r="P177" i="5" s="1"/>
  <c r="F177" i="3" s="1"/>
  <c r="M177" i="5" l="1"/>
  <c r="N177" i="5" s="1"/>
  <c r="O177" i="5" s="1"/>
  <c r="Q177" i="5" s="1"/>
  <c r="S177" i="5" l="1"/>
  <c r="R178" i="5" s="1"/>
  <c r="K178" i="5" l="1"/>
  <c r="E178" i="3"/>
  <c r="J178" i="5"/>
  <c r="L178" i="5" l="1"/>
  <c r="P178" i="5" s="1"/>
  <c r="F178" i="3" s="1"/>
  <c r="M178" i="5" l="1"/>
  <c r="N178" i="5" s="1"/>
  <c r="O178" i="5" s="1"/>
  <c r="Q178" i="5" s="1"/>
  <c r="S178" i="5" l="1"/>
  <c r="R179" i="5" s="1"/>
  <c r="K179" i="5" l="1"/>
  <c r="E179" i="3"/>
  <c r="J179" i="5"/>
  <c r="L179" i="5" l="1"/>
  <c r="P179" i="5" s="1"/>
  <c r="F179" i="3" s="1"/>
  <c r="M179" i="5" l="1"/>
  <c r="N179" i="5" s="1"/>
  <c r="O179" i="5" s="1"/>
  <c r="Q179" i="5" s="1"/>
  <c r="S179" i="5" l="1"/>
  <c r="R180" i="5" s="1"/>
  <c r="K180" i="5" l="1"/>
  <c r="E180" i="3"/>
  <c r="J180" i="5"/>
  <c r="L180" i="5" l="1"/>
  <c r="P180" i="5" s="1"/>
  <c r="F180" i="3" s="1"/>
  <c r="M180" i="5" l="1"/>
  <c r="N180" i="5" s="1"/>
  <c r="O180" i="5" s="1"/>
  <c r="Q180" i="5" s="1"/>
  <c r="S180" i="5" l="1"/>
  <c r="R181" i="5" s="1"/>
  <c r="K181" i="5" l="1"/>
  <c r="E181" i="3"/>
  <c r="J181" i="5"/>
  <c r="L181" i="5" l="1"/>
  <c r="P181" i="5" s="1"/>
  <c r="F181" i="3" s="1"/>
  <c r="M181" i="5" l="1"/>
  <c r="N181" i="5" s="1"/>
  <c r="O181" i="5" s="1"/>
  <c r="Q181" i="5" s="1"/>
  <c r="S181" i="5" l="1"/>
  <c r="R182" i="5" s="1"/>
  <c r="K182" i="5" l="1"/>
  <c r="E182" i="3"/>
  <c r="J182" i="5"/>
  <c r="L182" i="5" l="1"/>
  <c r="P182" i="5" s="1"/>
  <c r="F182" i="3" s="1"/>
  <c r="M182" i="5" l="1"/>
  <c r="N182" i="5" s="1"/>
  <c r="O182" i="5" s="1"/>
  <c r="Q182" i="5" s="1"/>
  <c r="S182" i="5" l="1"/>
  <c r="R183" i="5" s="1"/>
  <c r="K183" i="5" l="1"/>
  <c r="E183" i="3"/>
  <c r="J183" i="5"/>
  <c r="L183" i="5" l="1"/>
  <c r="P183" i="5" s="1"/>
  <c r="F183" i="3" s="1"/>
  <c r="M183" i="5" l="1"/>
  <c r="N183" i="5" s="1"/>
  <c r="O183" i="5" s="1"/>
  <c r="Q183" i="5" s="1"/>
  <c r="S183" i="5" l="1"/>
  <c r="R184" i="5" s="1"/>
  <c r="K184" i="5" l="1"/>
  <c r="E184" i="3"/>
  <c r="J184" i="5"/>
  <c r="L184" i="5" l="1"/>
  <c r="P184" i="5" s="1"/>
  <c r="F184" i="3" s="1"/>
  <c r="M184" i="5" l="1"/>
  <c r="N184" i="5" s="1"/>
  <c r="O184" i="5" s="1"/>
  <c r="Q184" i="5" s="1"/>
  <c r="S184" i="5" l="1"/>
  <c r="R185" i="5" s="1"/>
  <c r="K185" i="5" l="1"/>
  <c r="E185" i="3"/>
  <c r="J185" i="5"/>
  <c r="L185" i="5" l="1"/>
  <c r="P185" i="5" s="1"/>
  <c r="F185" i="3" s="1"/>
  <c r="M185" i="5" l="1"/>
  <c r="N185" i="5" s="1"/>
  <c r="O185" i="5" s="1"/>
  <c r="Q185" i="5" s="1"/>
  <c r="S185" i="5" l="1"/>
  <c r="R186" i="5" s="1"/>
  <c r="K186" i="5" l="1"/>
  <c r="E186" i="3"/>
  <c r="J186" i="5"/>
  <c r="L186" i="5" l="1"/>
  <c r="P186" i="5" s="1"/>
  <c r="F186" i="3" s="1"/>
  <c r="M186" i="5" l="1"/>
  <c r="N186" i="5" s="1"/>
  <c r="O186" i="5" s="1"/>
  <c r="Q186" i="5" s="1"/>
  <c r="S186" i="5" l="1"/>
  <c r="R187" i="5" s="1"/>
  <c r="K187" i="5" l="1"/>
  <c r="E187" i="3"/>
  <c r="J187" i="5"/>
  <c r="L187" i="5" l="1"/>
  <c r="P187" i="5" s="1"/>
  <c r="F187" i="3" s="1"/>
  <c r="M187" i="5" l="1"/>
  <c r="N187" i="5" s="1"/>
  <c r="O187" i="5" s="1"/>
  <c r="Q187" i="5" s="1"/>
  <c r="S187" i="5" l="1"/>
  <c r="R188" i="5" s="1"/>
  <c r="K188" i="5" l="1"/>
  <c r="E188" i="3"/>
  <c r="J188" i="5"/>
  <c r="L188" i="5" l="1"/>
  <c r="P188" i="5" s="1"/>
  <c r="F188" i="3" s="1"/>
  <c r="M188" i="5" l="1"/>
  <c r="N188" i="5" s="1"/>
  <c r="O188" i="5" s="1"/>
  <c r="Q188" i="5" s="1"/>
  <c r="S188" i="5" l="1"/>
  <c r="R189" i="5" s="1"/>
  <c r="K189" i="5" l="1"/>
  <c r="E189" i="3"/>
  <c r="J189" i="5"/>
  <c r="L189" i="5" l="1"/>
  <c r="P189" i="5" s="1"/>
  <c r="F189" i="3" s="1"/>
  <c r="M189" i="5" l="1"/>
  <c r="N189" i="5" s="1"/>
  <c r="O189" i="5" s="1"/>
  <c r="Q189" i="5" s="1"/>
  <c r="S189" i="5" l="1"/>
  <c r="R190" i="5" s="1"/>
  <c r="K190" i="5" l="1"/>
  <c r="E190" i="3"/>
  <c r="J190" i="5"/>
  <c r="L190" i="5" l="1"/>
  <c r="P190" i="5" s="1"/>
  <c r="F190" i="3" s="1"/>
  <c r="M190" i="5" l="1"/>
  <c r="N190" i="5" s="1"/>
  <c r="O190" i="5" s="1"/>
  <c r="Q190" i="5" s="1"/>
  <c r="S190" i="5" l="1"/>
  <c r="R191" i="5" s="1"/>
  <c r="K191" i="5" l="1"/>
  <c r="E191" i="3"/>
  <c r="J191" i="5"/>
  <c r="L191" i="5" l="1"/>
  <c r="P191" i="5" s="1"/>
  <c r="F191" i="3" s="1"/>
  <c r="M191" i="5" l="1"/>
  <c r="N191" i="5" s="1"/>
  <c r="O191" i="5" s="1"/>
  <c r="Q191" i="5" s="1"/>
  <c r="S191" i="5" l="1"/>
  <c r="R192" i="5" s="1"/>
  <c r="K192" i="5" l="1"/>
  <c r="E192" i="3"/>
  <c r="J192" i="5"/>
  <c r="L192" i="5" l="1"/>
  <c r="P192" i="5" s="1"/>
  <c r="F192" i="3" s="1"/>
  <c r="M192" i="5" l="1"/>
  <c r="N192" i="5" s="1"/>
  <c r="O192" i="5" s="1"/>
  <c r="Q192" i="5" s="1"/>
  <c r="S192" i="5" l="1"/>
  <c r="R193" i="5" s="1"/>
  <c r="K193" i="5" l="1"/>
  <c r="E193" i="3"/>
  <c r="J193" i="5"/>
  <c r="L193" i="5" l="1"/>
  <c r="P193" i="5" s="1"/>
  <c r="F193" i="3" s="1"/>
  <c r="M193" i="5" l="1"/>
  <c r="N193" i="5" s="1"/>
  <c r="O193" i="5" s="1"/>
  <c r="Q193" i="5" s="1"/>
  <c r="S193" i="5" l="1"/>
  <c r="R194" i="5" s="1"/>
  <c r="K194" i="5" l="1"/>
  <c r="E194" i="3"/>
  <c r="J194" i="5"/>
  <c r="L194" i="5" l="1"/>
  <c r="P194" i="5" s="1"/>
  <c r="F194" i="3" s="1"/>
  <c r="M194" i="5" l="1"/>
  <c r="N194" i="5" s="1"/>
  <c r="O194" i="5" s="1"/>
  <c r="Q194" i="5" s="1"/>
  <c r="S194" i="5" l="1"/>
  <c r="R195" i="5" s="1"/>
  <c r="K195" i="5" l="1"/>
  <c r="E195" i="3"/>
  <c r="J195" i="5"/>
  <c r="L195" i="5" l="1"/>
  <c r="P195" i="5" s="1"/>
  <c r="F195" i="3" s="1"/>
  <c r="M195" i="5" l="1"/>
  <c r="N195" i="5" s="1"/>
  <c r="O195" i="5" s="1"/>
  <c r="Q195" i="5" s="1"/>
  <c r="S195" i="5" l="1"/>
  <c r="R196" i="5" s="1"/>
  <c r="K196" i="5" l="1"/>
  <c r="E196" i="3"/>
  <c r="J196" i="5"/>
  <c r="L196" i="5" l="1"/>
  <c r="P196" i="5" s="1"/>
  <c r="F196" i="3" s="1"/>
  <c r="M196" i="5" l="1"/>
  <c r="N196" i="5" s="1"/>
  <c r="O196" i="5" s="1"/>
  <c r="Q196" i="5" s="1"/>
  <c r="S196" i="5" l="1"/>
  <c r="R197" i="5" s="1"/>
  <c r="K197" i="5" l="1"/>
  <c r="E197" i="3"/>
  <c r="J197" i="5"/>
  <c r="L197" i="5" l="1"/>
  <c r="P197" i="5" s="1"/>
  <c r="F197" i="3" s="1"/>
  <c r="M197" i="5" l="1"/>
  <c r="N197" i="5" s="1"/>
  <c r="O197" i="5" s="1"/>
  <c r="Q197" i="5" l="1"/>
  <c r="S197" i="5" s="1"/>
  <c r="R198" i="5" s="1"/>
  <c r="K198" i="5" l="1"/>
  <c r="E198" i="3"/>
  <c r="J198" i="5"/>
  <c r="L198" i="5" l="1"/>
  <c r="P198" i="5" s="1"/>
  <c r="F198" i="3" s="1"/>
  <c r="M198" i="5" l="1"/>
  <c r="N198" i="5" s="1"/>
  <c r="O198" i="5" s="1"/>
  <c r="Q198" i="5" l="1"/>
  <c r="S198" i="5" s="1"/>
  <c r="R199" i="5" s="1"/>
  <c r="K199" i="5" l="1"/>
  <c r="E199" i="3"/>
  <c r="J199" i="5"/>
  <c r="L199" i="5" l="1"/>
  <c r="M199" i="5" l="1"/>
  <c r="N199" i="5" s="1"/>
  <c r="O199" i="5" s="1"/>
  <c r="P199" i="5" s="1"/>
  <c r="F199" i="3" s="1"/>
  <c r="Q199" i="5" l="1"/>
  <c r="S199" i="5" s="1"/>
  <c r="R200" i="5" s="1"/>
  <c r="K200" i="5" l="1"/>
  <c r="E200" i="3"/>
  <c r="J200" i="5"/>
  <c r="L200" i="5" l="1"/>
  <c r="M200" i="5" l="1"/>
  <c r="N200" i="5" s="1"/>
  <c r="O200" i="5" s="1"/>
  <c r="P200" i="5" s="1"/>
  <c r="F200" i="3" s="1"/>
  <c r="Q200" i="5" l="1"/>
  <c r="S200" i="5" s="1"/>
  <c r="R201" i="5" s="1"/>
  <c r="K201" i="5" l="1"/>
  <c r="E201" i="3"/>
  <c r="J201" i="5"/>
  <c r="L201" i="5" l="1"/>
  <c r="M201" i="5" l="1"/>
  <c r="N201" i="5" s="1"/>
  <c r="O201" i="5" s="1"/>
  <c r="P201" i="5" s="1"/>
  <c r="F201" i="3" s="1"/>
  <c r="Q201" i="5" l="1"/>
  <c r="S201" i="5" s="1"/>
  <c r="R202" i="5" s="1"/>
  <c r="K202" i="5" l="1"/>
  <c r="E202" i="3"/>
  <c r="J202" i="5"/>
  <c r="L202" i="5" l="1"/>
  <c r="M202" i="5" l="1"/>
  <c r="N202" i="5" s="1"/>
  <c r="O202" i="5" s="1"/>
  <c r="P202" i="5" s="1"/>
  <c r="F202" i="3" s="1"/>
  <c r="Q202" i="5" l="1"/>
  <c r="S202" i="5" s="1"/>
  <c r="R203" i="5" s="1"/>
  <c r="K203" i="5" l="1"/>
  <c r="E203" i="3"/>
  <c r="J203" i="5"/>
  <c r="L203" i="5" l="1"/>
  <c r="M203" i="5" l="1"/>
  <c r="N203" i="5" s="1"/>
  <c r="O203" i="5" s="1"/>
  <c r="P203" i="5" s="1"/>
  <c r="F203" i="3" s="1"/>
  <c r="Q203" i="5" l="1"/>
  <c r="S203" i="5" s="1"/>
  <c r="R204" i="5" s="1"/>
  <c r="K204" i="5" l="1"/>
  <c r="E204" i="3"/>
  <c r="J204" i="5"/>
  <c r="L204" i="5" l="1"/>
  <c r="M204" i="5" l="1"/>
  <c r="N204" i="5" s="1"/>
  <c r="O204" i="5" s="1"/>
  <c r="P204" i="5" s="1"/>
  <c r="F204" i="3" s="1"/>
  <c r="Q204" i="5" l="1"/>
  <c r="S204" i="5" s="1"/>
  <c r="R205" i="5" s="1"/>
  <c r="K205" i="5" l="1"/>
  <c r="E205" i="3"/>
  <c r="J205" i="5"/>
  <c r="L205" i="5" l="1"/>
  <c r="M205" i="5" l="1"/>
  <c r="N205" i="5" s="1"/>
  <c r="O205" i="5" s="1"/>
  <c r="P205" i="5" s="1"/>
  <c r="F205" i="3" s="1"/>
  <c r="Q205" i="5" l="1"/>
  <c r="S205" i="5" s="1"/>
  <c r="R206" i="5" s="1"/>
  <c r="K206" i="5" l="1"/>
  <c r="E206" i="3"/>
  <c r="J206" i="5"/>
  <c r="L206" i="5" l="1"/>
  <c r="M206" i="5" l="1"/>
  <c r="N206" i="5" s="1"/>
  <c r="O206" i="5" s="1"/>
  <c r="P206" i="5" s="1"/>
  <c r="F206" i="3" s="1"/>
  <c r="Q206" i="5" l="1"/>
  <c r="S206" i="5" s="1"/>
  <c r="R207" i="5" s="1"/>
  <c r="K207" i="5" l="1"/>
  <c r="E207" i="3"/>
  <c r="J207" i="5"/>
  <c r="L207" i="5" l="1"/>
  <c r="M207" i="5" l="1"/>
  <c r="N207" i="5" s="1"/>
  <c r="O207" i="5" s="1"/>
  <c r="P207" i="5" s="1"/>
  <c r="F207" i="3" s="1"/>
  <c r="Q207" i="5" l="1"/>
  <c r="S207" i="5" s="1"/>
  <c r="R208" i="5" s="1"/>
  <c r="K208" i="5" l="1"/>
  <c r="E208" i="3"/>
  <c r="J208" i="5"/>
  <c r="L208" i="5" l="1"/>
  <c r="M208" i="5" l="1"/>
  <c r="N208" i="5" s="1"/>
  <c r="O208" i="5" s="1"/>
  <c r="P208" i="5" s="1"/>
  <c r="F208" i="3" s="1"/>
  <c r="Q208" i="5" l="1"/>
  <c r="S208" i="5" s="1"/>
  <c r="R209" i="5" s="1"/>
  <c r="K209" i="5" l="1"/>
  <c r="E209" i="3"/>
  <c r="J209" i="5"/>
  <c r="L209" i="5" l="1"/>
  <c r="M209" i="5" l="1"/>
  <c r="N209" i="5" s="1"/>
  <c r="O209" i="5" s="1"/>
  <c r="P209" i="5" s="1"/>
  <c r="F209" i="3" s="1"/>
  <c r="Q209" i="5" l="1"/>
  <c r="S209" i="5" s="1"/>
  <c r="R210" i="5" s="1"/>
  <c r="K210" i="5" l="1"/>
  <c r="E210" i="3"/>
  <c r="J210" i="5"/>
  <c r="L210" i="5" l="1"/>
  <c r="M210" i="5" l="1"/>
  <c r="N210" i="5" s="1"/>
  <c r="O210" i="5" s="1"/>
  <c r="P210" i="5" s="1"/>
  <c r="F210" i="3" s="1"/>
  <c r="Q210" i="5" l="1"/>
  <c r="S210" i="5" s="1"/>
  <c r="R211" i="5" s="1"/>
  <c r="K211" i="5" l="1"/>
  <c r="E211" i="3"/>
  <c r="J211" i="5"/>
  <c r="L211" i="5" l="1"/>
  <c r="M211" i="5" l="1"/>
  <c r="N211" i="5" s="1"/>
  <c r="O211" i="5" s="1"/>
  <c r="P211" i="5" s="1"/>
  <c r="F211" i="3" s="1"/>
  <c r="Q211" i="5" l="1"/>
  <c r="S211" i="5" s="1"/>
  <c r="R212" i="5" s="1"/>
  <c r="K212" i="5" l="1"/>
  <c r="E212" i="3"/>
  <c r="J212" i="5"/>
  <c r="L212" i="5" l="1"/>
  <c r="M212" i="5" l="1"/>
  <c r="N212" i="5" s="1"/>
  <c r="O212" i="5" s="1"/>
  <c r="P212" i="5" s="1"/>
  <c r="F212" i="3" s="1"/>
  <c r="Q212" i="5" l="1"/>
  <c r="S212" i="5" s="1"/>
  <c r="R213" i="5" s="1"/>
  <c r="K213" i="5" l="1"/>
  <c r="E213" i="3"/>
  <c r="J213" i="5"/>
  <c r="L213" i="5" l="1"/>
  <c r="M213" i="5" l="1"/>
  <c r="N213" i="5" s="1"/>
  <c r="O213" i="5" s="1"/>
  <c r="P213" i="5" s="1"/>
  <c r="F213" i="3" s="1"/>
  <c r="Q213" i="5" l="1"/>
  <c r="S213" i="5" s="1"/>
  <c r="R214" i="5" s="1"/>
  <c r="K214" i="5" l="1"/>
  <c r="E214" i="3"/>
  <c r="J214" i="5"/>
  <c r="L214" i="5" l="1"/>
  <c r="M214" i="5" l="1"/>
  <c r="N214" i="5" s="1"/>
  <c r="O214" i="5" s="1"/>
  <c r="P214" i="5" s="1"/>
  <c r="F214" i="3" s="1"/>
  <c r="Q214" i="5" l="1"/>
  <c r="S214" i="5" s="1"/>
  <c r="R215" i="5" s="1"/>
  <c r="K215" i="5" l="1"/>
  <c r="E215" i="3"/>
  <c r="J215" i="5"/>
  <c r="L215" i="5" l="1"/>
  <c r="M215" i="5" l="1"/>
  <c r="N215" i="5" s="1"/>
  <c r="O215" i="5" s="1"/>
  <c r="P215" i="5" s="1"/>
  <c r="F215" i="3" s="1"/>
  <c r="Q215" i="5" l="1"/>
  <c r="S215" i="5" s="1"/>
  <c r="R216" i="5" s="1"/>
  <c r="K216" i="5" l="1"/>
  <c r="E216" i="3"/>
  <c r="J216" i="5"/>
  <c r="L216" i="5" l="1"/>
  <c r="M216" i="5" l="1"/>
  <c r="N216" i="5" s="1"/>
  <c r="O216" i="5" s="1"/>
  <c r="P216" i="5" s="1"/>
  <c r="F216" i="3" s="1"/>
  <c r="Q216" i="5" l="1"/>
  <c r="S216" i="5" s="1"/>
  <c r="R217" i="5" s="1"/>
  <c r="K217" i="5" l="1"/>
  <c r="E217" i="3"/>
  <c r="J217" i="5"/>
  <c r="L217" i="5" l="1"/>
  <c r="M217" i="5" l="1"/>
  <c r="N217" i="5" s="1"/>
  <c r="O217" i="5" s="1"/>
  <c r="P217" i="5" s="1"/>
  <c r="F217" i="3" s="1"/>
  <c r="Q217" i="5" l="1"/>
  <c r="S217" i="5" s="1"/>
  <c r="R218" i="5" s="1"/>
  <c r="K218" i="5" l="1"/>
  <c r="E218" i="3"/>
  <c r="J218" i="5"/>
  <c r="L218" i="5" l="1"/>
  <c r="M218" i="5" l="1"/>
  <c r="N218" i="5" s="1"/>
  <c r="O218" i="5" s="1"/>
  <c r="P218" i="5" s="1"/>
  <c r="F218" i="3" s="1"/>
  <c r="Q218" i="5" l="1"/>
  <c r="S218" i="5" s="1"/>
  <c r="R219" i="5" s="1"/>
  <c r="K219" i="5" l="1"/>
  <c r="E219" i="3"/>
  <c r="J219" i="5"/>
  <c r="L219" i="5" l="1"/>
  <c r="M219" i="5" l="1"/>
  <c r="N219" i="5" s="1"/>
  <c r="O219" i="5" s="1"/>
  <c r="P219" i="5" s="1"/>
  <c r="F219" i="3" s="1"/>
  <c r="Q219" i="5" l="1"/>
  <c r="S219" i="5" s="1"/>
  <c r="R220" i="5" s="1"/>
  <c r="K220" i="5" l="1"/>
  <c r="E220" i="3"/>
  <c r="J220" i="5"/>
  <c r="L220" i="5" l="1"/>
  <c r="M220" i="5" l="1"/>
  <c r="N220" i="5" s="1"/>
  <c r="O220" i="5" s="1"/>
  <c r="P220" i="5" s="1"/>
  <c r="F220" i="3" s="1"/>
  <c r="Q220" i="5" l="1"/>
  <c r="S220" i="5" s="1"/>
  <c r="R221" i="5" s="1"/>
  <c r="K221" i="5" l="1"/>
  <c r="E221" i="3"/>
  <c r="J221" i="5"/>
  <c r="L221" i="5" l="1"/>
  <c r="M221" i="5" l="1"/>
  <c r="N221" i="5" s="1"/>
  <c r="O221" i="5" s="1"/>
  <c r="P221" i="5" s="1"/>
  <c r="F221" i="3" s="1"/>
  <c r="Q221" i="5" l="1"/>
  <c r="S221" i="5" s="1"/>
  <c r="R222" i="5" s="1"/>
  <c r="K222" i="5" l="1"/>
  <c r="E222" i="3"/>
  <c r="J222" i="5"/>
  <c r="L222" i="5" l="1"/>
  <c r="M222" i="5" l="1"/>
  <c r="N222" i="5" s="1"/>
  <c r="O222" i="5" s="1"/>
  <c r="P222" i="5" s="1"/>
  <c r="F222" i="3" s="1"/>
  <c r="Q222" i="5" l="1"/>
  <c r="S222" i="5" s="1"/>
  <c r="R223" i="5" s="1"/>
  <c r="K223" i="5" l="1"/>
  <c r="E223" i="3"/>
  <c r="J223" i="5"/>
  <c r="L223" i="5" l="1"/>
  <c r="M223" i="5" l="1"/>
  <c r="N223" i="5" s="1"/>
  <c r="O223" i="5" s="1"/>
  <c r="P223" i="5" s="1"/>
  <c r="F223" i="3" s="1"/>
  <c r="Q223" i="5" l="1"/>
  <c r="S223" i="5" s="1"/>
  <c r="R224" i="5" s="1"/>
  <c r="K224" i="5" l="1"/>
  <c r="E224" i="3"/>
  <c r="J224" i="5"/>
  <c r="L224" i="5" l="1"/>
  <c r="M224" i="5" l="1"/>
  <c r="N224" i="5" s="1"/>
  <c r="O224" i="5" s="1"/>
  <c r="P224" i="5" s="1"/>
  <c r="F224" i="3" s="1"/>
  <c r="Q224" i="5" l="1"/>
  <c r="S224" i="5" s="1"/>
  <c r="R225" i="5" s="1"/>
  <c r="K225" i="5" l="1"/>
  <c r="E225" i="3"/>
  <c r="J225" i="5"/>
  <c r="L225" i="5" l="1"/>
  <c r="M225" i="5" l="1"/>
  <c r="N225" i="5" s="1"/>
  <c r="O225" i="5" s="1"/>
  <c r="P225" i="5" s="1"/>
  <c r="F225" i="3" s="1"/>
  <c r="Q225" i="5" l="1"/>
  <c r="S225" i="5" s="1"/>
  <c r="R226" i="5" s="1"/>
  <c r="K226" i="5" l="1"/>
  <c r="E226" i="3"/>
  <c r="J226" i="5"/>
  <c r="L226" i="5" l="1"/>
  <c r="M226" i="5" l="1"/>
  <c r="N226" i="5" s="1"/>
  <c r="O226" i="5" s="1"/>
  <c r="P226" i="5" s="1"/>
  <c r="F226" i="3" s="1"/>
  <c r="Q226" i="5" l="1"/>
  <c r="S226" i="5" s="1"/>
  <c r="R227" i="5" s="1"/>
  <c r="K227" i="5" l="1"/>
  <c r="E227" i="3"/>
  <c r="J227" i="5"/>
  <c r="L227" i="5" l="1"/>
  <c r="M227" i="5" l="1"/>
  <c r="N227" i="5" s="1"/>
  <c r="O227" i="5" s="1"/>
  <c r="P227" i="5" s="1"/>
  <c r="F227" i="3" s="1"/>
  <c r="Q227" i="5" l="1"/>
  <c r="S227" i="5" s="1"/>
  <c r="R228" i="5" s="1"/>
  <c r="K228" i="5" l="1"/>
  <c r="E228" i="3"/>
  <c r="J228" i="5"/>
  <c r="L228" i="5" l="1"/>
  <c r="M228" i="5" l="1"/>
  <c r="N228" i="5" s="1"/>
  <c r="O228" i="5" s="1"/>
  <c r="P228" i="5" s="1"/>
  <c r="F228" i="3" s="1"/>
  <c r="Q228" i="5" l="1"/>
  <c r="S228" i="5" s="1"/>
  <c r="R229" i="5" s="1"/>
  <c r="K229" i="5" l="1"/>
  <c r="E229" i="3"/>
  <c r="J229" i="5"/>
  <c r="L229" i="5" l="1"/>
  <c r="M229" i="5" l="1"/>
  <c r="N229" i="5" s="1"/>
  <c r="O229" i="5" s="1"/>
  <c r="P229" i="5" s="1"/>
  <c r="F229" i="3" s="1"/>
  <c r="Q229" i="5" l="1"/>
  <c r="S229" i="5" s="1"/>
  <c r="R230" i="5" s="1"/>
  <c r="K230" i="5" l="1"/>
  <c r="E230" i="3"/>
  <c r="J230" i="5"/>
  <c r="L230" i="5" l="1"/>
  <c r="M230" i="5" l="1"/>
  <c r="N230" i="5" s="1"/>
  <c r="O230" i="5" s="1"/>
  <c r="P230" i="5" s="1"/>
  <c r="F230" i="3" s="1"/>
  <c r="Q230" i="5" l="1"/>
  <c r="S230" i="5" s="1"/>
  <c r="R231" i="5" s="1"/>
  <c r="K231" i="5" l="1"/>
  <c r="E231" i="3"/>
  <c r="J231" i="5"/>
  <c r="L231" i="5" l="1"/>
  <c r="M231" i="5" l="1"/>
  <c r="N231" i="5" s="1"/>
  <c r="O231" i="5" s="1"/>
  <c r="P231" i="5" s="1"/>
  <c r="F231" i="3" s="1"/>
  <c r="Q231" i="5" l="1"/>
  <c r="S231" i="5" s="1"/>
  <c r="R232" i="5" s="1"/>
  <c r="K232" i="5" l="1"/>
  <c r="E232" i="3"/>
  <c r="J232" i="5"/>
  <c r="L232" i="5" l="1"/>
  <c r="M232" i="5" l="1"/>
  <c r="N232" i="5" s="1"/>
  <c r="O232" i="5" s="1"/>
  <c r="P232" i="5" s="1"/>
  <c r="F232" i="3" s="1"/>
  <c r="Q232" i="5" l="1"/>
  <c r="S232" i="5" s="1"/>
  <c r="R233" i="5" s="1"/>
  <c r="K233" i="5" l="1"/>
  <c r="E233" i="3"/>
  <c r="J233" i="5"/>
  <c r="L233" i="5" l="1"/>
  <c r="M233" i="5" l="1"/>
  <c r="N233" i="5" s="1"/>
  <c r="O233" i="5" s="1"/>
  <c r="P233" i="5" s="1"/>
  <c r="F233" i="3" s="1"/>
  <c r="Q233" i="5" l="1"/>
  <c r="S233" i="5" s="1"/>
  <c r="R234" i="5" s="1"/>
  <c r="K234" i="5" l="1"/>
  <c r="E234" i="3"/>
  <c r="J234" i="5"/>
  <c r="L234" i="5" l="1"/>
  <c r="M234" i="5" l="1"/>
  <c r="N234" i="5" s="1"/>
  <c r="O234" i="5" s="1"/>
  <c r="P234" i="5" s="1"/>
  <c r="F234" i="3" s="1"/>
  <c r="Q234" i="5" l="1"/>
  <c r="S234" i="5" s="1"/>
  <c r="R235" i="5" s="1"/>
  <c r="K235" i="5" l="1"/>
  <c r="E235" i="3"/>
  <c r="J235" i="5"/>
  <c r="L235" i="5" l="1"/>
  <c r="M235" i="5" l="1"/>
  <c r="N235" i="5" s="1"/>
  <c r="O235" i="5" s="1"/>
  <c r="P235" i="5" s="1"/>
  <c r="F235" i="3" s="1"/>
  <c r="Q235" i="5" l="1"/>
  <c r="S235" i="5" s="1"/>
  <c r="R236" i="5" s="1"/>
  <c r="K236" i="5" l="1"/>
  <c r="E236" i="3"/>
  <c r="J236" i="5"/>
  <c r="L236" i="5" l="1"/>
  <c r="M236" i="5" l="1"/>
  <c r="N236" i="5" s="1"/>
  <c r="O236" i="5" s="1"/>
  <c r="P236" i="5" s="1"/>
  <c r="F236" i="3" s="1"/>
  <c r="Q236" i="5" l="1"/>
  <c r="S236" i="5" s="1"/>
  <c r="R237" i="5" s="1"/>
  <c r="K237" i="5" l="1"/>
  <c r="E237" i="3"/>
  <c r="J237" i="5"/>
  <c r="L237" i="5" l="1"/>
  <c r="M237" i="5" l="1"/>
  <c r="N237" i="5" s="1"/>
  <c r="O237" i="5" s="1"/>
  <c r="P237" i="5" s="1"/>
  <c r="F237" i="3" s="1"/>
  <c r="Q237" i="5" l="1"/>
  <c r="S237" i="5" s="1"/>
  <c r="R238" i="5" s="1"/>
  <c r="K238" i="5" l="1"/>
  <c r="E238" i="3"/>
  <c r="J238" i="5"/>
  <c r="L238" i="5" l="1"/>
  <c r="M238" i="5" l="1"/>
  <c r="N238" i="5" s="1"/>
  <c r="O238" i="5" s="1"/>
  <c r="P238" i="5" s="1"/>
  <c r="F238" i="3" s="1"/>
  <c r="Q238" i="5" l="1"/>
  <c r="S238" i="5" s="1"/>
  <c r="R239" i="5" s="1"/>
  <c r="K239" i="5" l="1"/>
  <c r="E239" i="3"/>
  <c r="J239" i="5"/>
  <c r="L239" i="5" l="1"/>
  <c r="M239" i="5" l="1"/>
  <c r="N239" i="5" s="1"/>
  <c r="O239" i="5" s="1"/>
  <c r="P239" i="5" s="1"/>
  <c r="F239" i="3" s="1"/>
  <c r="Q239" i="5" l="1"/>
  <c r="S239" i="5" s="1"/>
  <c r="R240" i="5" s="1"/>
  <c r="K240" i="5" l="1"/>
  <c r="E240" i="3"/>
  <c r="J240" i="5"/>
  <c r="L240" i="5" l="1"/>
  <c r="M240" i="5" l="1"/>
  <c r="N240" i="5" s="1"/>
  <c r="O240" i="5" s="1"/>
  <c r="P240" i="5" s="1"/>
  <c r="F240" i="3" s="1"/>
  <c r="Q240" i="5" l="1"/>
  <c r="S240" i="5" s="1"/>
  <c r="R241" i="5" s="1"/>
  <c r="K241" i="5" l="1"/>
  <c r="E241" i="3"/>
  <c r="J241" i="5"/>
  <c r="L241" i="5" l="1"/>
  <c r="M241" i="5" l="1"/>
  <c r="N241" i="5" s="1"/>
  <c r="O241" i="5" s="1"/>
  <c r="P241" i="5" s="1"/>
  <c r="F241" i="3" s="1"/>
  <c r="Q241" i="5" l="1"/>
  <c r="S241" i="5" s="1"/>
  <c r="R242" i="5" s="1"/>
  <c r="K242" i="5" l="1"/>
  <c r="E242" i="3"/>
  <c r="J242" i="5"/>
  <c r="L242" i="5" l="1"/>
  <c r="M242" i="5" l="1"/>
  <c r="N242" i="5" s="1"/>
  <c r="O242" i="5" s="1"/>
  <c r="P242" i="5" s="1"/>
  <c r="F242" i="3" s="1"/>
  <c r="Q242" i="5" l="1"/>
  <c r="S242" i="5" s="1"/>
  <c r="R243" i="5" s="1"/>
  <c r="K243" i="5" l="1"/>
  <c r="E243" i="3"/>
  <c r="J243" i="5"/>
  <c r="L243" i="5" l="1"/>
  <c r="M243" i="5" l="1"/>
  <c r="N243" i="5" s="1"/>
  <c r="O243" i="5" s="1"/>
  <c r="P243" i="5" s="1"/>
  <c r="F243" i="3" s="1"/>
  <c r="Q243" i="5" l="1"/>
  <c r="S243" i="5" s="1"/>
  <c r="R244" i="5" s="1"/>
  <c r="K244" i="5" l="1"/>
  <c r="E244" i="3"/>
  <c r="J244" i="5"/>
  <c r="L244" i="5" l="1"/>
  <c r="M244" i="5" l="1"/>
  <c r="N244" i="5" s="1"/>
  <c r="O244" i="5" s="1"/>
  <c r="P244" i="5" s="1"/>
  <c r="F244" i="3" s="1"/>
  <c r="Q244" i="5" l="1"/>
  <c r="S244" i="5" s="1"/>
  <c r="R245" i="5" s="1"/>
  <c r="K245" i="5" l="1"/>
  <c r="E245" i="3"/>
  <c r="J245" i="5"/>
  <c r="L245" i="5" l="1"/>
  <c r="M245" i="5" l="1"/>
  <c r="N245" i="5" s="1"/>
  <c r="O245" i="5" s="1"/>
  <c r="P245" i="5" s="1"/>
  <c r="F245" i="3" s="1"/>
  <c r="Q245" i="5" l="1"/>
  <c r="S245" i="5" s="1"/>
  <c r="R246" i="5" s="1"/>
  <c r="K246" i="5" l="1"/>
  <c r="E246" i="3"/>
  <c r="J246" i="5"/>
  <c r="L246" i="5" l="1"/>
  <c r="M246" i="5" l="1"/>
  <c r="N246" i="5" s="1"/>
  <c r="O246" i="5" s="1"/>
  <c r="P246" i="5" s="1"/>
  <c r="F246" i="3" s="1"/>
  <c r="Q246" i="5" l="1"/>
  <c r="S246" i="5" s="1"/>
  <c r="R247" i="5" s="1"/>
  <c r="K247" i="5" l="1"/>
  <c r="E247" i="3"/>
  <c r="J247" i="5"/>
  <c r="L247" i="5" l="1"/>
  <c r="M247" i="5" l="1"/>
  <c r="N247" i="5" s="1"/>
  <c r="O247" i="5" s="1"/>
  <c r="P247" i="5" s="1"/>
  <c r="F247" i="3" s="1"/>
  <c r="Q247" i="5" l="1"/>
  <c r="S247" i="5" s="1"/>
  <c r="R248" i="5" s="1"/>
  <c r="K248" i="5" l="1"/>
  <c r="E248" i="3"/>
  <c r="J248" i="5"/>
  <c r="L248" i="5" l="1"/>
  <c r="M248" i="5" l="1"/>
  <c r="N248" i="5" s="1"/>
  <c r="O248" i="5" s="1"/>
  <c r="P248" i="5" s="1"/>
  <c r="F248" i="3" s="1"/>
  <c r="Q248" i="5" l="1"/>
  <c r="S248" i="5" s="1"/>
  <c r="R249" i="5" s="1"/>
  <c r="K249" i="5" l="1"/>
  <c r="E249" i="3"/>
  <c r="J249" i="5"/>
  <c r="L249" i="5" l="1"/>
  <c r="M249" i="5" l="1"/>
  <c r="N249" i="5" s="1"/>
  <c r="O249" i="5" s="1"/>
  <c r="P249" i="5" s="1"/>
  <c r="F249" i="3" s="1"/>
  <c r="Q249" i="5" l="1"/>
  <c r="S249" i="5" s="1"/>
  <c r="R250" i="5" s="1"/>
  <c r="K250" i="5" l="1"/>
  <c r="E250" i="3"/>
  <c r="J250" i="5"/>
  <c r="L250" i="5" l="1"/>
  <c r="M250" i="5" l="1"/>
  <c r="N250" i="5" s="1"/>
  <c r="O250" i="5" s="1"/>
  <c r="P250" i="5" s="1"/>
  <c r="F250" i="3" s="1"/>
  <c r="Q250" i="5" l="1"/>
  <c r="S250" i="5" s="1"/>
  <c r="R251" i="5" s="1"/>
  <c r="K251" i="5" l="1"/>
  <c r="E251" i="3"/>
  <c r="J251" i="5"/>
  <c r="L251" i="5" l="1"/>
  <c r="M251" i="5" l="1"/>
  <c r="N251" i="5" s="1"/>
  <c r="O251" i="5" s="1"/>
  <c r="P251" i="5" s="1"/>
  <c r="F251" i="3" s="1"/>
  <c r="Q251" i="5" l="1"/>
  <c r="S251" i="5" s="1"/>
  <c r="R252" i="5" s="1"/>
  <c r="K252" i="5" l="1"/>
  <c r="E252" i="3"/>
  <c r="J252" i="5"/>
  <c r="L252" i="5" l="1"/>
  <c r="M252" i="5" l="1"/>
  <c r="N252" i="5" s="1"/>
  <c r="O252" i="5" s="1"/>
  <c r="P252" i="5" s="1"/>
  <c r="F252" i="3" s="1"/>
  <c r="Q252" i="5" l="1"/>
  <c r="S252" i="5" s="1"/>
  <c r="R253" i="5" s="1"/>
  <c r="K253" i="5" l="1"/>
  <c r="E253" i="3"/>
  <c r="J253" i="5"/>
  <c r="L253" i="5" l="1"/>
  <c r="M253" i="5" l="1"/>
  <c r="N253" i="5" s="1"/>
  <c r="O253" i="5" s="1"/>
  <c r="P253" i="5" s="1"/>
  <c r="F253" i="3" s="1"/>
  <c r="Q253" i="5" l="1"/>
  <c r="S253" i="5" s="1"/>
  <c r="R254" i="5" s="1"/>
  <c r="K254" i="5" l="1"/>
  <c r="E254" i="3"/>
  <c r="J254" i="5"/>
  <c r="L254" i="5" l="1"/>
  <c r="M254" i="5" l="1"/>
  <c r="N254" i="5" s="1"/>
  <c r="O254" i="5" s="1"/>
  <c r="P254" i="5" s="1"/>
  <c r="F254" i="3" s="1"/>
  <c r="Q254" i="5" l="1"/>
  <c r="S254" i="5" s="1"/>
  <c r="R255" i="5" s="1"/>
  <c r="K255" i="5" l="1"/>
  <c r="E255" i="3"/>
  <c r="J255" i="5"/>
  <c r="L255" i="5" l="1"/>
  <c r="M255" i="5" l="1"/>
  <c r="N255" i="5" s="1"/>
  <c r="O255" i="5" s="1"/>
  <c r="P255" i="5" s="1"/>
  <c r="F255" i="3" s="1"/>
  <c r="Q255" i="5" l="1"/>
  <c r="S255" i="5" s="1"/>
  <c r="R256" i="5" s="1"/>
  <c r="K256" i="5" l="1"/>
  <c r="E256" i="3"/>
  <c r="J256" i="5"/>
  <c r="L256" i="5" l="1"/>
  <c r="M256" i="5" l="1"/>
  <c r="N256" i="5" s="1"/>
  <c r="O256" i="5" s="1"/>
  <c r="P256" i="5" s="1"/>
  <c r="F256" i="3" s="1"/>
  <c r="Q256" i="5" l="1"/>
  <c r="S256" i="5" s="1"/>
  <c r="R257" i="5" s="1"/>
  <c r="K257" i="5" l="1"/>
  <c r="E257" i="3"/>
  <c r="J257" i="5"/>
  <c r="L257" i="5" l="1"/>
  <c r="M257" i="5" l="1"/>
  <c r="N257" i="5" s="1"/>
  <c r="O257" i="5" s="1"/>
  <c r="P257" i="5" s="1"/>
  <c r="F257" i="3" s="1"/>
  <c r="Q257" i="5" l="1"/>
  <c r="S257" i="5" s="1"/>
  <c r="R258" i="5" s="1"/>
  <c r="K258" i="5" l="1"/>
  <c r="E258" i="3"/>
  <c r="J258" i="5"/>
  <c r="L258" i="5" l="1"/>
  <c r="M258" i="5" l="1"/>
  <c r="N258" i="5" s="1"/>
  <c r="O258" i="5" s="1"/>
  <c r="P258" i="5" s="1"/>
  <c r="F258" i="3" s="1"/>
  <c r="Q258" i="5" l="1"/>
  <c r="S258" i="5" s="1"/>
  <c r="R259" i="5" s="1"/>
  <c r="K259" i="5" l="1"/>
  <c r="E259" i="3"/>
  <c r="J259" i="5"/>
  <c r="L259" i="5" l="1"/>
  <c r="M259" i="5" l="1"/>
  <c r="N259" i="5" s="1"/>
  <c r="O259" i="5" s="1"/>
  <c r="P259" i="5" s="1"/>
  <c r="F259" i="3" s="1"/>
  <c r="Q259" i="5" l="1"/>
  <c r="S259" i="5" s="1"/>
  <c r="R260" i="5" s="1"/>
  <c r="K260" i="5" l="1"/>
  <c r="E260" i="3"/>
  <c r="J260" i="5"/>
  <c r="L260" i="5" l="1"/>
  <c r="M260" i="5" l="1"/>
  <c r="N260" i="5" s="1"/>
  <c r="O260" i="5" s="1"/>
  <c r="P260" i="5" s="1"/>
  <c r="F260" i="3" s="1"/>
  <c r="Q260" i="5" l="1"/>
  <c r="S260" i="5" s="1"/>
  <c r="R261" i="5" s="1"/>
  <c r="K261" i="5" l="1"/>
  <c r="E261" i="3"/>
  <c r="J261" i="5"/>
  <c r="L261" i="5" l="1"/>
  <c r="M261" i="5" l="1"/>
  <c r="N261" i="5" s="1"/>
  <c r="O261" i="5" s="1"/>
  <c r="P261" i="5" s="1"/>
  <c r="F261" i="3" s="1"/>
  <c r="Q261" i="5" l="1"/>
  <c r="S261" i="5" s="1"/>
  <c r="R262" i="5" s="1"/>
  <c r="K262" i="5" l="1"/>
  <c r="E262" i="3"/>
  <c r="J262" i="5"/>
  <c r="L262" i="5" l="1"/>
  <c r="M262" i="5" l="1"/>
  <c r="N262" i="5" s="1"/>
  <c r="O262" i="5" s="1"/>
  <c r="P262" i="5" s="1"/>
  <c r="F262" i="3" s="1"/>
  <c r="Q262" i="5" l="1"/>
  <c r="S262" i="5" s="1"/>
  <c r="R263" i="5" s="1"/>
  <c r="K263" i="5" l="1"/>
  <c r="E263" i="3"/>
  <c r="J263" i="5"/>
  <c r="L263" i="5" l="1"/>
  <c r="M263" i="5" l="1"/>
  <c r="N263" i="5" s="1"/>
  <c r="O263" i="5" s="1"/>
  <c r="P263" i="5" l="1"/>
  <c r="Q263" i="5" l="1"/>
  <c r="S263" i="5" s="1"/>
  <c r="R264" i="5" s="1"/>
  <c r="K264" i="5" s="1"/>
  <c r="F263" i="3"/>
  <c r="J264" i="5" l="1"/>
  <c r="L264" i="5" s="1"/>
  <c r="P264" i="5" s="1"/>
  <c r="F264" i="3" s="1"/>
  <c r="E264" i="3"/>
  <c r="M264" i="5" l="1"/>
  <c r="N264" i="5" s="1"/>
  <c r="O264" i="5" s="1"/>
  <c r="Q264" i="5" s="1"/>
  <c r="S264" i="5" l="1"/>
  <c r="R265" i="5" s="1"/>
  <c r="K265" i="5" l="1"/>
  <c r="E265" i="3"/>
  <c r="J265" i="5"/>
  <c r="L265" i="5" l="1"/>
  <c r="P265" i="5" s="1"/>
  <c r="F265" i="3" s="1"/>
  <c r="M265" i="5" l="1"/>
  <c r="N265" i="5" s="1"/>
  <c r="O265" i="5" s="1"/>
  <c r="Q265" i="5" s="1"/>
  <c r="S265" i="5" l="1"/>
  <c r="R266" i="5" s="1"/>
  <c r="K266" i="5" l="1"/>
  <c r="E266" i="3"/>
  <c r="J266" i="5"/>
  <c r="L266" i="5" l="1"/>
  <c r="P266" i="5" s="1"/>
  <c r="F266" i="3" s="1"/>
  <c r="M266" i="5" l="1"/>
  <c r="N266" i="5" s="1"/>
  <c r="O266" i="5" s="1"/>
  <c r="Q266" i="5" s="1"/>
  <c r="S266" i="5" l="1"/>
  <c r="R267" i="5" s="1"/>
  <c r="K267" i="5" l="1"/>
  <c r="E267" i="3"/>
  <c r="J267" i="5"/>
  <c r="L267" i="5" l="1"/>
  <c r="P267" i="5" s="1"/>
  <c r="F267" i="3" s="1"/>
  <c r="M267" i="5" l="1"/>
  <c r="N267" i="5" s="1"/>
  <c r="O267" i="5" s="1"/>
  <c r="Q267" i="5" s="1"/>
  <c r="S267" i="5" l="1"/>
  <c r="R268" i="5" s="1"/>
  <c r="K268" i="5" l="1"/>
  <c r="E268" i="3"/>
  <c r="J268" i="5"/>
  <c r="L268" i="5" l="1"/>
  <c r="P268" i="5" s="1"/>
  <c r="F268" i="3" s="1"/>
  <c r="M268" i="5" l="1"/>
  <c r="N268" i="5" s="1"/>
  <c r="O268" i="5" s="1"/>
  <c r="Q268" i="5" s="1"/>
  <c r="S268" i="5" l="1"/>
  <c r="R269" i="5" s="1"/>
  <c r="K269" i="5" l="1"/>
  <c r="E269" i="3"/>
  <c r="J269" i="5"/>
  <c r="L269" i="5" l="1"/>
  <c r="P269" i="5" s="1"/>
  <c r="F269" i="3" s="1"/>
  <c r="M269" i="5" l="1"/>
  <c r="N269" i="5" s="1"/>
  <c r="O269" i="5" s="1"/>
  <c r="Q269" i="5" s="1"/>
  <c r="S269" i="5" l="1"/>
  <c r="R270" i="5" s="1"/>
  <c r="K270" i="5" l="1"/>
  <c r="E270" i="3"/>
  <c r="J270" i="5"/>
  <c r="L270" i="5" l="1"/>
  <c r="P270" i="5" s="1"/>
  <c r="F270" i="3" s="1"/>
  <c r="M270" i="5" l="1"/>
  <c r="N270" i="5" s="1"/>
  <c r="O270" i="5" s="1"/>
  <c r="Q270" i="5" s="1"/>
  <c r="S270" i="5" l="1"/>
  <c r="R271" i="5" s="1"/>
  <c r="K271" i="5" l="1"/>
  <c r="E271" i="3"/>
  <c r="J271" i="5"/>
  <c r="L271" i="5" l="1"/>
  <c r="P271" i="5" s="1"/>
  <c r="F271" i="3" s="1"/>
  <c r="M271" i="5" l="1"/>
  <c r="N271" i="5" s="1"/>
  <c r="O271" i="5" s="1"/>
  <c r="Q271" i="5" s="1"/>
  <c r="S271" i="5" l="1"/>
  <c r="R272" i="5" s="1"/>
  <c r="K272" i="5" l="1"/>
  <c r="E272" i="3"/>
  <c r="J272" i="5"/>
  <c r="L272" i="5" l="1"/>
  <c r="P272" i="5" s="1"/>
  <c r="F272" i="3" s="1"/>
  <c r="M272" i="5" l="1"/>
  <c r="N272" i="5" s="1"/>
  <c r="O272" i="5" s="1"/>
  <c r="Q272" i="5" s="1"/>
  <c r="S272" i="5" l="1"/>
  <c r="R273" i="5" s="1"/>
  <c r="K273" i="5" l="1"/>
  <c r="E273" i="3"/>
  <c r="J273" i="5"/>
  <c r="L273" i="5" l="1"/>
  <c r="P273" i="5" s="1"/>
  <c r="F273" i="3" s="1"/>
  <c r="M273" i="5" l="1"/>
  <c r="N273" i="5" s="1"/>
  <c r="O273" i="5" s="1"/>
  <c r="Q273" i="5" s="1"/>
  <c r="S273" i="5" l="1"/>
  <c r="R274" i="5" s="1"/>
  <c r="K274" i="5" l="1"/>
  <c r="E274" i="3"/>
  <c r="J274" i="5"/>
  <c r="L274" i="5" l="1"/>
  <c r="P274" i="5" s="1"/>
  <c r="F274" i="3" s="1"/>
  <c r="M274" i="5" l="1"/>
  <c r="N274" i="5" s="1"/>
  <c r="O274" i="5" s="1"/>
  <c r="Q274" i="5" s="1"/>
  <c r="S274" i="5" l="1"/>
  <c r="R275" i="5" s="1"/>
  <c r="K275" i="5" l="1"/>
  <c r="E275" i="3"/>
  <c r="J275" i="5"/>
  <c r="L275" i="5" l="1"/>
  <c r="P275" i="5" s="1"/>
  <c r="F275" i="3" s="1"/>
  <c r="M275" i="5" l="1"/>
  <c r="N275" i="5" s="1"/>
  <c r="O275" i="5" s="1"/>
  <c r="Q275" i="5" s="1"/>
  <c r="S275" i="5" l="1"/>
  <c r="R276" i="5" s="1"/>
  <c r="K276" i="5" l="1"/>
  <c r="E276" i="3"/>
  <c r="J276" i="5"/>
  <c r="L276" i="5" l="1"/>
  <c r="P276" i="5" s="1"/>
  <c r="F276" i="3" s="1"/>
  <c r="M276" i="5" l="1"/>
  <c r="N276" i="5" s="1"/>
  <c r="O276" i="5" s="1"/>
  <c r="Q276" i="5" s="1"/>
  <c r="S276" i="5" l="1"/>
  <c r="R277" i="5" s="1"/>
  <c r="K277" i="5" l="1"/>
  <c r="E277" i="3"/>
  <c r="J277" i="5"/>
  <c r="L277" i="5" l="1"/>
  <c r="P277" i="5" s="1"/>
  <c r="F277" i="3" s="1"/>
  <c r="M277" i="5" l="1"/>
  <c r="N277" i="5" s="1"/>
  <c r="O277" i="5" s="1"/>
  <c r="Q277" i="5" s="1"/>
  <c r="S277" i="5" l="1"/>
  <c r="R278" i="5" s="1"/>
  <c r="K278" i="5" l="1"/>
  <c r="E278" i="3"/>
  <c r="J278" i="5"/>
  <c r="L278" i="5" l="1"/>
  <c r="P278" i="5" s="1"/>
  <c r="F278" i="3" s="1"/>
  <c r="M278" i="5" l="1"/>
  <c r="N278" i="5" s="1"/>
  <c r="O278" i="5" s="1"/>
  <c r="Q278" i="5" s="1"/>
  <c r="S278" i="5" l="1"/>
  <c r="R279" i="5" s="1"/>
  <c r="K279" i="5" l="1"/>
  <c r="E279" i="3"/>
  <c r="J279" i="5"/>
  <c r="L279" i="5" l="1"/>
  <c r="P279" i="5" s="1"/>
  <c r="F279" i="3" s="1"/>
  <c r="M279" i="5" l="1"/>
  <c r="N279" i="5" s="1"/>
  <c r="O279" i="5" s="1"/>
  <c r="Q279" i="5" s="1"/>
  <c r="S279" i="5" l="1"/>
  <c r="R280" i="5" s="1"/>
  <c r="K280" i="5" l="1"/>
  <c r="E280" i="3"/>
  <c r="J280" i="5"/>
  <c r="L280" i="5" l="1"/>
  <c r="P280" i="5" s="1"/>
  <c r="F280" i="3" s="1"/>
  <c r="M280" i="5" l="1"/>
  <c r="N280" i="5" s="1"/>
  <c r="O280" i="5" s="1"/>
  <c r="Q280" i="5" s="1"/>
  <c r="S280" i="5" l="1"/>
  <c r="R281" i="5" s="1"/>
  <c r="K281" i="5" l="1"/>
  <c r="E281" i="3"/>
  <c r="J281" i="5"/>
  <c r="L281" i="5" l="1"/>
  <c r="P281" i="5" s="1"/>
  <c r="F281" i="3" s="1"/>
  <c r="M281" i="5" l="1"/>
  <c r="N281" i="5" s="1"/>
  <c r="O281" i="5" s="1"/>
  <c r="Q281" i="5" s="1"/>
  <c r="S281" i="5" l="1"/>
  <c r="R282" i="5" s="1"/>
  <c r="K282" i="5" l="1"/>
  <c r="E282" i="3"/>
  <c r="J282" i="5"/>
  <c r="L282" i="5" l="1"/>
  <c r="P282" i="5" s="1"/>
  <c r="F282" i="3" s="1"/>
  <c r="M282" i="5" l="1"/>
  <c r="N282" i="5" s="1"/>
  <c r="O282" i="5" s="1"/>
  <c r="Q282" i="5" s="1"/>
  <c r="S282" i="5" l="1"/>
  <c r="R283" i="5" s="1"/>
  <c r="K283" i="5" l="1"/>
  <c r="E283" i="3"/>
  <c r="J283" i="5"/>
  <c r="L283" i="5" l="1"/>
  <c r="P283" i="5" s="1"/>
  <c r="F283" i="3" s="1"/>
  <c r="M283" i="5" l="1"/>
  <c r="N283" i="5" s="1"/>
  <c r="O283" i="5" s="1"/>
  <c r="Q283" i="5" s="1"/>
  <c r="S283" i="5" l="1"/>
  <c r="R284" i="5" s="1"/>
  <c r="K284" i="5" l="1"/>
  <c r="E284" i="3"/>
  <c r="J284" i="5"/>
  <c r="L284" i="5" l="1"/>
  <c r="P284" i="5" s="1"/>
  <c r="F284" i="3" s="1"/>
  <c r="M284" i="5" l="1"/>
  <c r="N284" i="5" s="1"/>
  <c r="O284" i="5" s="1"/>
  <c r="Q284" i="5" s="1"/>
  <c r="S284" i="5" l="1"/>
  <c r="R285" i="5" s="1"/>
  <c r="K285" i="5" l="1"/>
  <c r="E285" i="3"/>
  <c r="J285" i="5"/>
  <c r="L285" i="5" l="1"/>
  <c r="P285" i="5" s="1"/>
  <c r="F285" i="3" s="1"/>
  <c r="M285" i="5" l="1"/>
  <c r="N285" i="5" s="1"/>
  <c r="O285" i="5" s="1"/>
  <c r="Q285" i="5" s="1"/>
  <c r="S285" i="5" l="1"/>
  <c r="R286" i="5" s="1"/>
  <c r="K286" i="5" l="1"/>
  <c r="E286" i="3"/>
  <c r="J286" i="5"/>
  <c r="L286" i="5" l="1"/>
  <c r="P286" i="5" s="1"/>
  <c r="F286" i="3" s="1"/>
  <c r="M286" i="5" l="1"/>
  <c r="N286" i="5" s="1"/>
  <c r="O286" i="5" s="1"/>
  <c r="Q286" i="5" s="1"/>
  <c r="S286" i="5" l="1"/>
  <c r="R287" i="5" s="1"/>
  <c r="K287" i="5" l="1"/>
  <c r="E287" i="3"/>
  <c r="J287" i="5"/>
  <c r="L287" i="5" l="1"/>
  <c r="P287" i="5" s="1"/>
  <c r="F287" i="3" s="1"/>
  <c r="M287" i="5" l="1"/>
  <c r="N287" i="5" s="1"/>
  <c r="O287" i="5" s="1"/>
  <c r="Q287" i="5" s="1"/>
  <c r="S287" i="5" l="1"/>
  <c r="R288" i="5" s="1"/>
  <c r="K288" i="5" l="1"/>
  <c r="E288" i="3"/>
  <c r="J288" i="5"/>
  <c r="L288" i="5" l="1"/>
  <c r="P288" i="5" s="1"/>
  <c r="F288" i="3" s="1"/>
  <c r="M288" i="5" l="1"/>
  <c r="N288" i="5" s="1"/>
  <c r="O288" i="5" s="1"/>
  <c r="Q288" i="5" s="1"/>
  <c r="S288" i="5" l="1"/>
  <c r="R289" i="5" s="1"/>
  <c r="K289" i="5" l="1"/>
  <c r="E289" i="3"/>
  <c r="J289" i="5"/>
  <c r="L289" i="5" l="1"/>
  <c r="P289" i="5" s="1"/>
  <c r="F289" i="3" s="1"/>
  <c r="M289" i="5" l="1"/>
  <c r="N289" i="5" s="1"/>
  <c r="O289" i="5" s="1"/>
  <c r="Q289" i="5" s="1"/>
  <c r="S289" i="5" l="1"/>
  <c r="R290" i="5" s="1"/>
  <c r="K290" i="5" l="1"/>
  <c r="E290" i="3"/>
  <c r="J290" i="5"/>
  <c r="L290" i="5" l="1"/>
  <c r="P290" i="5" s="1"/>
  <c r="F290" i="3" s="1"/>
  <c r="M290" i="5" l="1"/>
  <c r="N290" i="5" s="1"/>
  <c r="O290" i="5" s="1"/>
  <c r="Q290" i="5" s="1"/>
  <c r="S290" i="5" l="1"/>
  <c r="R291" i="5" s="1"/>
  <c r="K291" i="5" l="1"/>
  <c r="E291" i="3"/>
  <c r="J291" i="5"/>
  <c r="L291" i="5" l="1"/>
  <c r="P291" i="5" s="1"/>
  <c r="F291" i="3" s="1"/>
  <c r="M291" i="5" l="1"/>
  <c r="N291" i="5" s="1"/>
  <c r="O291" i="5" s="1"/>
  <c r="Q291" i="5" s="1"/>
  <c r="S291" i="5" l="1"/>
  <c r="R292" i="5" s="1"/>
  <c r="K292" i="5" l="1"/>
  <c r="E292" i="3"/>
  <c r="J292" i="5"/>
  <c r="L292" i="5" l="1"/>
  <c r="P292" i="5" s="1"/>
  <c r="F292" i="3" s="1"/>
  <c r="M292" i="5" l="1"/>
  <c r="N292" i="5" s="1"/>
  <c r="O292" i="5" s="1"/>
  <c r="Q292" i="5" s="1"/>
  <c r="S292" i="5" l="1"/>
  <c r="R293" i="5" s="1"/>
  <c r="K293" i="5" l="1"/>
  <c r="E293" i="3"/>
  <c r="J293" i="5"/>
  <c r="L293" i="5" l="1"/>
  <c r="P293" i="5" s="1"/>
  <c r="F293" i="3" s="1"/>
  <c r="M293" i="5" l="1"/>
  <c r="N293" i="5" s="1"/>
  <c r="O293" i="5" s="1"/>
  <c r="Q293" i="5" l="1"/>
  <c r="S293" i="5" s="1"/>
  <c r="R294" i="5" s="1"/>
  <c r="K294" i="5" l="1"/>
  <c r="E294" i="3"/>
  <c r="J294" i="5"/>
  <c r="L294" i="5" l="1"/>
  <c r="P294" i="5" s="1"/>
  <c r="F294" i="3" s="1"/>
  <c r="M294" i="5" l="1"/>
  <c r="N294" i="5" s="1"/>
  <c r="O294" i="5" s="1"/>
  <c r="Q294" i="5" l="1"/>
  <c r="S294" i="5" s="1"/>
  <c r="R295" i="5" s="1"/>
  <c r="K295" i="5" l="1"/>
  <c r="E295" i="3"/>
  <c r="J295" i="5"/>
  <c r="L295" i="5" l="1"/>
  <c r="M295" i="5" l="1"/>
  <c r="N295" i="5" s="1"/>
  <c r="O295" i="5" s="1"/>
  <c r="P295" i="5" s="1"/>
  <c r="F295" i="3" s="1"/>
  <c r="Q295" i="5" l="1"/>
  <c r="S295" i="5" s="1"/>
  <c r="R296" i="5" s="1"/>
  <c r="K296" i="5" l="1"/>
  <c r="E296" i="3"/>
  <c r="J296" i="5"/>
  <c r="L296" i="5" l="1"/>
  <c r="M296" i="5" l="1"/>
  <c r="N296" i="5" s="1"/>
  <c r="O296" i="5" s="1"/>
  <c r="P296" i="5" s="1"/>
  <c r="F296" i="3" s="1"/>
  <c r="Q296" i="5" l="1"/>
  <c r="S296" i="5" s="1"/>
  <c r="R297" i="5" s="1"/>
  <c r="K297" i="5" l="1"/>
  <c r="E297" i="3"/>
  <c r="J297" i="5"/>
  <c r="L297" i="5" l="1"/>
  <c r="M297" i="5" l="1"/>
  <c r="N297" i="5" s="1"/>
  <c r="O297" i="5" s="1"/>
  <c r="P297" i="5" s="1"/>
  <c r="F297" i="3" s="1"/>
  <c r="Q297" i="5" l="1"/>
  <c r="S297" i="5" s="1"/>
  <c r="R298" i="5" s="1"/>
  <c r="K298" i="5" l="1"/>
  <c r="E298" i="3"/>
  <c r="J298" i="5"/>
  <c r="L298" i="5" l="1"/>
  <c r="M298" i="5" l="1"/>
  <c r="N298" i="5" s="1"/>
  <c r="O298" i="5" s="1"/>
  <c r="P298" i="5" s="1"/>
  <c r="F298" i="3" s="1"/>
  <c r="Q298" i="5" l="1"/>
  <c r="S298" i="5" s="1"/>
  <c r="R299" i="5" s="1"/>
  <c r="K299" i="5" l="1"/>
  <c r="E299" i="3"/>
  <c r="J299" i="5"/>
  <c r="L299" i="5" l="1"/>
  <c r="M299" i="5" l="1"/>
  <c r="N299" i="5" s="1"/>
  <c r="O299" i="5" s="1"/>
  <c r="P299" i="5" s="1"/>
  <c r="F299" i="3" s="1"/>
  <c r="Q299" i="5" l="1"/>
  <c r="S299" i="5" s="1"/>
  <c r="R300" i="5" s="1"/>
  <c r="K300" i="5" l="1"/>
  <c r="E300" i="3"/>
  <c r="J300" i="5"/>
  <c r="L300" i="5" l="1"/>
  <c r="M300" i="5" l="1"/>
  <c r="N300" i="5" s="1"/>
  <c r="O300" i="5" s="1"/>
  <c r="P300" i="5" s="1"/>
  <c r="F300" i="3" s="1"/>
  <c r="Q300" i="5" l="1"/>
  <c r="S300" i="5" s="1"/>
  <c r="R301" i="5" s="1"/>
  <c r="K301" i="5" l="1"/>
  <c r="E301" i="3"/>
  <c r="J301" i="5"/>
  <c r="L301" i="5" l="1"/>
  <c r="M301" i="5" l="1"/>
  <c r="N301" i="5" s="1"/>
  <c r="O301" i="5" s="1"/>
  <c r="P301" i="5" s="1"/>
  <c r="F301" i="3" s="1"/>
  <c r="Q301" i="5" l="1"/>
  <c r="S301" i="5" s="1"/>
  <c r="R302" i="5" s="1"/>
  <c r="K302" i="5" l="1"/>
  <c r="E302" i="3"/>
  <c r="J302" i="5"/>
  <c r="L302" i="5" l="1"/>
  <c r="M302" i="5" l="1"/>
  <c r="N302" i="5" s="1"/>
  <c r="O302" i="5" s="1"/>
  <c r="P302" i="5" s="1"/>
  <c r="F302" i="3" s="1"/>
  <c r="Q302" i="5" l="1"/>
  <c r="S302" i="5" s="1"/>
  <c r="R303" i="5" s="1"/>
  <c r="K303" i="5" l="1"/>
  <c r="E303" i="3"/>
  <c r="J303" i="5"/>
  <c r="L303" i="5" l="1"/>
  <c r="M303" i="5" l="1"/>
  <c r="N303" i="5" s="1"/>
  <c r="O303" i="5" s="1"/>
  <c r="P303" i="5" s="1"/>
  <c r="F303" i="3" s="1"/>
  <c r="Q303" i="5" l="1"/>
  <c r="S303" i="5" s="1"/>
  <c r="R304" i="5" s="1"/>
  <c r="K304" i="5" l="1"/>
  <c r="E304" i="3"/>
  <c r="J304" i="5"/>
  <c r="L304" i="5" l="1"/>
  <c r="M304" i="5" l="1"/>
  <c r="N304" i="5" s="1"/>
  <c r="O304" i="5" s="1"/>
  <c r="P304" i="5" s="1"/>
  <c r="F304" i="3" s="1"/>
  <c r="Q304" i="5" l="1"/>
  <c r="S304" i="5" s="1"/>
  <c r="R305" i="5" s="1"/>
  <c r="K305" i="5" l="1"/>
  <c r="E305" i="3"/>
  <c r="J305" i="5"/>
  <c r="L305" i="5" l="1"/>
  <c r="M305" i="5" l="1"/>
  <c r="N305" i="5" s="1"/>
  <c r="O305" i="5" s="1"/>
  <c r="P305" i="5" s="1"/>
  <c r="F305" i="3" s="1"/>
  <c r="Q305" i="5" l="1"/>
  <c r="S305" i="5" s="1"/>
  <c r="R306" i="5" s="1"/>
  <c r="K306" i="5" l="1"/>
  <c r="E306" i="3"/>
  <c r="J306" i="5"/>
  <c r="L306" i="5" l="1"/>
  <c r="M306" i="5" l="1"/>
  <c r="N306" i="5" s="1"/>
  <c r="O306" i="5" s="1"/>
  <c r="P306" i="5" s="1"/>
  <c r="F306" i="3" s="1"/>
  <c r="Q306" i="5" l="1"/>
  <c r="S306" i="5" s="1"/>
  <c r="R307" i="5" s="1"/>
  <c r="K307" i="5" l="1"/>
  <c r="E307" i="3"/>
  <c r="J307" i="5"/>
  <c r="L307" i="5" l="1"/>
  <c r="M307" i="5" l="1"/>
  <c r="N307" i="5" s="1"/>
  <c r="O307" i="5" s="1"/>
  <c r="P307" i="5" s="1"/>
  <c r="F307" i="3" s="1"/>
  <c r="Q307" i="5" l="1"/>
  <c r="S307" i="5" s="1"/>
  <c r="R308" i="5" s="1"/>
  <c r="K308" i="5" l="1"/>
  <c r="E308" i="3"/>
  <c r="J308" i="5"/>
  <c r="L308" i="5" l="1"/>
  <c r="M308" i="5" l="1"/>
  <c r="N308" i="5" s="1"/>
  <c r="O308" i="5" s="1"/>
  <c r="P308" i="5" s="1"/>
  <c r="F308" i="3" s="1"/>
  <c r="Q308" i="5" l="1"/>
  <c r="S308" i="5" s="1"/>
  <c r="R309" i="5" s="1"/>
  <c r="K309" i="5" l="1"/>
  <c r="E309" i="3"/>
  <c r="J309" i="5"/>
  <c r="L309" i="5" l="1"/>
  <c r="M309" i="5" l="1"/>
  <c r="N309" i="5" s="1"/>
  <c r="O309" i="5" s="1"/>
  <c r="P309" i="5" s="1"/>
  <c r="F309" i="3" s="1"/>
  <c r="Q309" i="5" l="1"/>
  <c r="S309" i="5" s="1"/>
  <c r="R310" i="5" s="1"/>
  <c r="K310" i="5" l="1"/>
  <c r="E310" i="3"/>
  <c r="J310" i="5"/>
  <c r="L310" i="5" l="1"/>
  <c r="M310" i="5" l="1"/>
  <c r="N310" i="5" s="1"/>
  <c r="O310" i="5" s="1"/>
  <c r="P310" i="5" s="1"/>
  <c r="F310" i="3" s="1"/>
  <c r="Q310" i="5" l="1"/>
  <c r="S310" i="5" s="1"/>
  <c r="R311" i="5" s="1"/>
  <c r="K311" i="5" l="1"/>
  <c r="E311" i="3"/>
  <c r="J311" i="5"/>
  <c r="L311" i="5" l="1"/>
  <c r="M311" i="5" l="1"/>
  <c r="N311" i="5" s="1"/>
  <c r="O311" i="5" s="1"/>
  <c r="P311" i="5" s="1"/>
  <c r="F311" i="3" s="1"/>
  <c r="Q311" i="5" l="1"/>
  <c r="S311" i="5" s="1"/>
  <c r="R312" i="5" s="1"/>
  <c r="K312" i="5" l="1"/>
  <c r="E312" i="3"/>
  <c r="J312" i="5"/>
  <c r="L312" i="5" l="1"/>
  <c r="M312" i="5" l="1"/>
  <c r="N312" i="5" s="1"/>
  <c r="O312" i="5" s="1"/>
  <c r="P312" i="5" s="1"/>
  <c r="F312" i="3" s="1"/>
  <c r="Q312" i="5" l="1"/>
  <c r="S312" i="5" s="1"/>
  <c r="R313" i="5" s="1"/>
  <c r="K313" i="5" l="1"/>
  <c r="E313" i="3"/>
  <c r="J313" i="5"/>
  <c r="L313" i="5" l="1"/>
  <c r="M313" i="5" l="1"/>
  <c r="N313" i="5" s="1"/>
  <c r="O313" i="5" s="1"/>
  <c r="P313" i="5" s="1"/>
  <c r="F313" i="3" s="1"/>
  <c r="Q313" i="5" l="1"/>
  <c r="S313" i="5" s="1"/>
  <c r="R314" i="5" s="1"/>
  <c r="K314" i="5" l="1"/>
  <c r="E314" i="3"/>
  <c r="J314" i="5"/>
  <c r="L314" i="5" l="1"/>
  <c r="M314" i="5" l="1"/>
  <c r="N314" i="5" s="1"/>
  <c r="O314" i="5" s="1"/>
  <c r="P314" i="5" s="1"/>
  <c r="F314" i="3" s="1"/>
  <c r="Q314" i="5" l="1"/>
  <c r="S314" i="5" s="1"/>
  <c r="R315" i="5" s="1"/>
  <c r="K315" i="5" l="1"/>
  <c r="E315" i="3"/>
  <c r="J315" i="5"/>
  <c r="L315" i="5" l="1"/>
  <c r="M315" i="5" l="1"/>
  <c r="N315" i="5" s="1"/>
  <c r="O315" i="5" s="1"/>
  <c r="P315" i="5" s="1"/>
  <c r="F315" i="3" s="1"/>
  <c r="Q315" i="5" l="1"/>
  <c r="S315" i="5" s="1"/>
  <c r="R316" i="5" s="1"/>
  <c r="K316" i="5" l="1"/>
  <c r="E316" i="3"/>
  <c r="J316" i="5"/>
  <c r="L316" i="5" l="1"/>
  <c r="M316" i="5" l="1"/>
  <c r="N316" i="5" s="1"/>
  <c r="O316" i="5" s="1"/>
  <c r="P316" i="5" s="1"/>
  <c r="F316" i="3" s="1"/>
  <c r="Q316" i="5" l="1"/>
  <c r="S316" i="5" s="1"/>
  <c r="R317" i="5" s="1"/>
  <c r="K317" i="5" l="1"/>
  <c r="E317" i="3"/>
  <c r="J317" i="5"/>
  <c r="L317" i="5" l="1"/>
  <c r="M317" i="5" l="1"/>
  <c r="N317" i="5" s="1"/>
  <c r="O317" i="5" s="1"/>
  <c r="P317" i="5" s="1"/>
  <c r="F317" i="3" s="1"/>
  <c r="Q317" i="5" l="1"/>
  <c r="S317" i="5" s="1"/>
  <c r="R318" i="5" s="1"/>
  <c r="K318" i="5" l="1"/>
  <c r="E318" i="3"/>
  <c r="J318" i="5"/>
  <c r="L318" i="5" l="1"/>
  <c r="M318" i="5" l="1"/>
  <c r="N318" i="5" s="1"/>
  <c r="O318" i="5" s="1"/>
  <c r="P318" i="5" s="1"/>
  <c r="F318" i="3" s="1"/>
  <c r="Q318" i="5" l="1"/>
  <c r="S318" i="5" s="1"/>
  <c r="R319" i="5" s="1"/>
  <c r="K319" i="5" l="1"/>
  <c r="E319" i="3"/>
  <c r="J319" i="5"/>
  <c r="L319" i="5" l="1"/>
  <c r="M319" i="5" l="1"/>
  <c r="N319" i="5" s="1"/>
  <c r="O319" i="5" s="1"/>
  <c r="P319" i="5" s="1"/>
  <c r="F319" i="3" s="1"/>
  <c r="Q319" i="5" l="1"/>
  <c r="S319" i="5" s="1"/>
  <c r="R320" i="5" s="1"/>
  <c r="K320" i="5" l="1"/>
  <c r="E320" i="3"/>
  <c r="J320" i="5"/>
  <c r="L320" i="5" l="1"/>
  <c r="M320" i="5" l="1"/>
  <c r="N320" i="5" s="1"/>
  <c r="O320" i="5" s="1"/>
  <c r="P320" i="5" s="1"/>
  <c r="F320" i="3" s="1"/>
  <c r="Q320" i="5" l="1"/>
  <c r="S320" i="5" s="1"/>
  <c r="R321" i="5" s="1"/>
  <c r="K321" i="5" l="1"/>
  <c r="E321" i="3"/>
  <c r="J321" i="5"/>
  <c r="L321" i="5" l="1"/>
  <c r="M321" i="5" l="1"/>
  <c r="N321" i="5" s="1"/>
  <c r="O321" i="5" s="1"/>
  <c r="P321" i="5" s="1"/>
  <c r="F321" i="3" s="1"/>
  <c r="Q321" i="5" l="1"/>
  <c r="S321" i="5" s="1"/>
  <c r="R322" i="5" s="1"/>
  <c r="K322" i="5" l="1"/>
  <c r="E322" i="3"/>
  <c r="J322" i="5"/>
  <c r="L322" i="5" l="1"/>
  <c r="M322" i="5" l="1"/>
  <c r="N322" i="5" s="1"/>
  <c r="O322" i="5" s="1"/>
  <c r="P322" i="5" s="1"/>
  <c r="F322" i="3" s="1"/>
  <c r="Q322" i="5" l="1"/>
  <c r="S322" i="5" s="1"/>
  <c r="R323" i="5" s="1"/>
  <c r="K323" i="5" l="1"/>
  <c r="E323" i="3"/>
  <c r="J323" i="5"/>
  <c r="L323" i="5" l="1"/>
  <c r="M323" i="5" l="1"/>
  <c r="N323" i="5" s="1"/>
  <c r="O323" i="5" s="1"/>
  <c r="P323" i="5" s="1"/>
  <c r="F323" i="3" s="1"/>
  <c r="Q323" i="5" l="1"/>
  <c r="S323" i="5" s="1"/>
  <c r="R324" i="5" s="1"/>
  <c r="K324" i="5" l="1"/>
  <c r="E324" i="3"/>
  <c r="J324" i="5"/>
  <c r="L324" i="5" l="1"/>
  <c r="M324" i="5" l="1"/>
  <c r="N324" i="5" s="1"/>
  <c r="O324" i="5" s="1"/>
  <c r="P324" i="5" s="1"/>
  <c r="F324" i="3" s="1"/>
  <c r="Q324" i="5" l="1"/>
  <c r="S324" i="5" s="1"/>
  <c r="R325" i="5" s="1"/>
  <c r="K325" i="5" l="1"/>
  <c r="E325" i="3"/>
  <c r="J325" i="5"/>
  <c r="L325" i="5" l="1"/>
  <c r="M325" i="5" l="1"/>
  <c r="N325" i="5" s="1"/>
  <c r="O325" i="5" s="1"/>
  <c r="P325" i="5" s="1"/>
  <c r="F325" i="3" s="1"/>
  <c r="Q325" i="5" l="1"/>
  <c r="S325" i="5" s="1"/>
  <c r="R326" i="5" s="1"/>
  <c r="K326" i="5" l="1"/>
  <c r="E326" i="3"/>
  <c r="J326" i="5"/>
  <c r="L326" i="5" l="1"/>
  <c r="M326" i="5" l="1"/>
  <c r="N326" i="5" s="1"/>
  <c r="O326" i="5" s="1"/>
  <c r="P326" i="5" s="1"/>
  <c r="F326" i="3" s="1"/>
  <c r="Q326" i="5" l="1"/>
  <c r="S326" i="5" s="1"/>
  <c r="R327" i="5" s="1"/>
  <c r="K327" i="5" l="1"/>
  <c r="E327" i="3"/>
  <c r="J327" i="5"/>
  <c r="L327" i="5" l="1"/>
  <c r="M327" i="5" l="1"/>
  <c r="N327" i="5" s="1"/>
  <c r="O327" i="5" s="1"/>
  <c r="P327" i="5" s="1"/>
  <c r="F327" i="3" s="1"/>
  <c r="Q327" i="5" l="1"/>
  <c r="S327" i="5" s="1"/>
  <c r="R328" i="5" s="1"/>
  <c r="K328" i="5" l="1"/>
  <c r="E328" i="3"/>
  <c r="J328" i="5"/>
  <c r="L328" i="5" l="1"/>
  <c r="M328" i="5" l="1"/>
  <c r="N328" i="5" s="1"/>
  <c r="O328" i="5" s="1"/>
  <c r="P328" i="5" s="1"/>
  <c r="F328" i="3" s="1"/>
  <c r="Q328" i="5" l="1"/>
  <c r="S328" i="5" s="1"/>
  <c r="R329" i="5" s="1"/>
  <c r="K329" i="5" l="1"/>
  <c r="E329" i="3"/>
  <c r="J329" i="5"/>
  <c r="L329" i="5" l="1"/>
  <c r="M329" i="5" l="1"/>
  <c r="N329" i="5" s="1"/>
  <c r="O329" i="5" s="1"/>
  <c r="P329" i="5" s="1"/>
  <c r="F329" i="3" s="1"/>
  <c r="Q329" i="5" l="1"/>
  <c r="S329" i="5" s="1"/>
  <c r="R330" i="5" s="1"/>
  <c r="K330" i="5" l="1"/>
  <c r="E330" i="3"/>
  <c r="J330" i="5"/>
  <c r="L330" i="5" l="1"/>
  <c r="M330" i="5" l="1"/>
  <c r="N330" i="5" s="1"/>
  <c r="O330" i="5" s="1"/>
  <c r="P330" i="5" s="1"/>
  <c r="F330" i="3" s="1"/>
  <c r="Q330" i="5" l="1"/>
  <c r="S330" i="5" s="1"/>
  <c r="R331" i="5" s="1"/>
  <c r="K331" i="5" l="1"/>
  <c r="E331" i="3"/>
  <c r="J331" i="5"/>
  <c r="L331" i="5" l="1"/>
  <c r="M331" i="5" l="1"/>
  <c r="N331" i="5" s="1"/>
  <c r="O331" i="5" s="1"/>
  <c r="P331" i="5" s="1"/>
  <c r="F331" i="3" s="1"/>
  <c r="Q331" i="5" l="1"/>
  <c r="S331" i="5" s="1"/>
  <c r="R332" i="5" s="1"/>
  <c r="K332" i="5" l="1"/>
  <c r="E332" i="3"/>
  <c r="J332" i="5"/>
  <c r="L332" i="5" l="1"/>
  <c r="M332" i="5" l="1"/>
  <c r="N332" i="5" s="1"/>
  <c r="O332" i="5" s="1"/>
  <c r="P332" i="5" s="1"/>
  <c r="F332" i="3" s="1"/>
  <c r="Q332" i="5" l="1"/>
  <c r="S332" i="5" s="1"/>
  <c r="R333" i="5" s="1"/>
  <c r="K333" i="5" l="1"/>
  <c r="E333" i="3"/>
  <c r="J333" i="5"/>
  <c r="L333" i="5" l="1"/>
  <c r="M333" i="5" l="1"/>
  <c r="N333" i="5" s="1"/>
  <c r="O333" i="5" s="1"/>
  <c r="P333" i="5" s="1"/>
  <c r="F333" i="3" s="1"/>
  <c r="Q333" i="5" l="1"/>
  <c r="S333" i="5" s="1"/>
  <c r="R334" i="5" s="1"/>
  <c r="K334" i="5" l="1"/>
  <c r="E334" i="3"/>
  <c r="J334" i="5"/>
  <c r="L334" i="5" l="1"/>
  <c r="M334" i="5" l="1"/>
  <c r="N334" i="5" s="1"/>
  <c r="O334" i="5" s="1"/>
  <c r="P334" i="5" s="1"/>
  <c r="F334" i="3" s="1"/>
  <c r="Q334" i="5" l="1"/>
  <c r="S334" i="5" s="1"/>
  <c r="R335" i="5" s="1"/>
  <c r="K335" i="5" l="1"/>
  <c r="E335" i="3"/>
  <c r="J335" i="5"/>
  <c r="L335" i="5" l="1"/>
  <c r="M335" i="5" l="1"/>
  <c r="N335" i="5" s="1"/>
  <c r="O335" i="5" s="1"/>
  <c r="P335" i="5" s="1"/>
  <c r="F335" i="3" s="1"/>
  <c r="Q335" i="5" l="1"/>
  <c r="S335" i="5" s="1"/>
  <c r="R336" i="5" s="1"/>
  <c r="K336" i="5" l="1"/>
  <c r="E336" i="3"/>
  <c r="J336" i="5"/>
  <c r="L336" i="5" l="1"/>
  <c r="M336" i="5" l="1"/>
  <c r="N336" i="5" s="1"/>
  <c r="O336" i="5" s="1"/>
  <c r="P336" i="5" s="1"/>
  <c r="F336" i="3" s="1"/>
  <c r="Q336" i="5" l="1"/>
  <c r="S336" i="5" s="1"/>
  <c r="R337" i="5" s="1"/>
  <c r="K337" i="5" l="1"/>
  <c r="E337" i="3"/>
  <c r="J337" i="5"/>
  <c r="L337" i="5" l="1"/>
  <c r="M337" i="5" l="1"/>
  <c r="N337" i="5" s="1"/>
  <c r="O337" i="5" s="1"/>
  <c r="P337" i="5" s="1"/>
  <c r="F337" i="3" s="1"/>
  <c r="Q337" i="5" l="1"/>
  <c r="S337" i="5" s="1"/>
  <c r="R338" i="5" s="1"/>
  <c r="K338" i="5" l="1"/>
  <c r="E338" i="3"/>
  <c r="J338" i="5"/>
  <c r="L338" i="5" l="1"/>
  <c r="M338" i="5" l="1"/>
  <c r="N338" i="5" s="1"/>
  <c r="O338" i="5" s="1"/>
  <c r="P338" i="5" s="1"/>
  <c r="F338" i="3" s="1"/>
  <c r="Q338" i="5" l="1"/>
  <c r="S338" i="5" s="1"/>
  <c r="R339" i="5" s="1"/>
  <c r="K339" i="5" l="1"/>
  <c r="E339" i="3"/>
  <c r="J339" i="5"/>
  <c r="L339" i="5" l="1"/>
  <c r="M339" i="5" l="1"/>
  <c r="N339" i="5" s="1"/>
  <c r="O339" i="5" s="1"/>
  <c r="P339" i="5" s="1"/>
  <c r="F339" i="3" s="1"/>
  <c r="Q339" i="5" l="1"/>
  <c r="S339" i="5" s="1"/>
  <c r="R340" i="5" s="1"/>
  <c r="K340" i="5" l="1"/>
  <c r="E340" i="3"/>
  <c r="J340" i="5"/>
  <c r="L340" i="5" l="1"/>
  <c r="M340" i="5" l="1"/>
  <c r="N340" i="5" s="1"/>
  <c r="O340" i="5" s="1"/>
  <c r="P340" i="5" s="1"/>
  <c r="F340" i="3" s="1"/>
  <c r="Q340" i="5" l="1"/>
  <c r="S340" i="5" s="1"/>
  <c r="R341" i="5" s="1"/>
  <c r="K341" i="5" l="1"/>
  <c r="E341" i="3"/>
  <c r="J341" i="5"/>
  <c r="L341" i="5" l="1"/>
  <c r="M341" i="5" l="1"/>
  <c r="N341" i="5" s="1"/>
  <c r="O341" i="5" s="1"/>
  <c r="P341" i="5" s="1"/>
  <c r="F341" i="3" s="1"/>
  <c r="Q341" i="5" l="1"/>
  <c r="S341" i="5" s="1"/>
  <c r="R342" i="5" s="1"/>
  <c r="K342" i="5" l="1"/>
  <c r="E342" i="3"/>
  <c r="J342" i="5"/>
  <c r="L342" i="5" l="1"/>
  <c r="M342" i="5" l="1"/>
  <c r="N342" i="5" s="1"/>
  <c r="O342" i="5" s="1"/>
  <c r="P342" i="5" s="1"/>
  <c r="F342" i="3" s="1"/>
  <c r="Q342" i="5" l="1"/>
  <c r="S342" i="5" s="1"/>
  <c r="R343" i="5" s="1"/>
  <c r="K343" i="5" l="1"/>
  <c r="E343" i="3"/>
  <c r="J343" i="5"/>
  <c r="L343" i="5" l="1"/>
  <c r="M343" i="5" l="1"/>
  <c r="N343" i="5" s="1"/>
  <c r="O343" i="5" s="1"/>
  <c r="P343" i="5" s="1"/>
  <c r="F343" i="3" s="1"/>
  <c r="Q343" i="5" l="1"/>
  <c r="S343" i="5" s="1"/>
  <c r="R344" i="5" s="1"/>
  <c r="K344" i="5" l="1"/>
  <c r="E344" i="3"/>
  <c r="J344" i="5"/>
  <c r="L344" i="5" l="1"/>
  <c r="M344" i="5" l="1"/>
  <c r="N344" i="5" s="1"/>
  <c r="O344" i="5" s="1"/>
  <c r="P344" i="5" s="1"/>
  <c r="F344" i="3" s="1"/>
  <c r="Q344" i="5" l="1"/>
  <c r="S344" i="5" s="1"/>
  <c r="R345" i="5" s="1"/>
  <c r="K345" i="5" l="1"/>
  <c r="E345" i="3"/>
  <c r="J345" i="5"/>
  <c r="L345" i="5" l="1"/>
  <c r="M345" i="5" l="1"/>
  <c r="N345" i="5" s="1"/>
  <c r="O345" i="5" s="1"/>
  <c r="P345" i="5" s="1"/>
  <c r="F345" i="3" s="1"/>
  <c r="Q345" i="5" l="1"/>
  <c r="S345" i="5" s="1"/>
  <c r="R346" i="5" s="1"/>
  <c r="K346" i="5" l="1"/>
  <c r="E346" i="3"/>
  <c r="J346" i="5"/>
  <c r="L346" i="5" l="1"/>
  <c r="M346" i="5" l="1"/>
  <c r="N346" i="5" s="1"/>
  <c r="O346" i="5" s="1"/>
  <c r="P346" i="5" s="1"/>
  <c r="F346" i="3" s="1"/>
  <c r="Q346" i="5" l="1"/>
  <c r="S346" i="5" s="1"/>
  <c r="R347" i="5" s="1"/>
  <c r="K347" i="5" l="1"/>
  <c r="E347" i="3"/>
  <c r="J347" i="5"/>
  <c r="L347" i="5" l="1"/>
  <c r="M347" i="5" l="1"/>
  <c r="N347" i="5" s="1"/>
  <c r="O347" i="5" s="1"/>
  <c r="P347" i="5" s="1"/>
  <c r="F347" i="3" s="1"/>
  <c r="Q347" i="5" l="1"/>
  <c r="S347" i="5" s="1"/>
  <c r="R348" i="5" s="1"/>
  <c r="K348" i="5" l="1"/>
  <c r="E348" i="3"/>
  <c r="J348" i="5"/>
  <c r="L348" i="5" l="1"/>
  <c r="M348" i="5" l="1"/>
  <c r="N348" i="5" s="1"/>
  <c r="O348" i="5" s="1"/>
  <c r="P348" i="5" s="1"/>
  <c r="F348" i="3" s="1"/>
  <c r="Q348" i="5" l="1"/>
  <c r="S348" i="5" s="1"/>
  <c r="R349" i="5" s="1"/>
  <c r="K349" i="5" l="1"/>
  <c r="E349" i="3"/>
  <c r="J349" i="5"/>
  <c r="L349" i="5" l="1"/>
  <c r="M349" i="5" l="1"/>
  <c r="N349" i="5" s="1"/>
  <c r="O349" i="5" s="1"/>
  <c r="P349" i="5" s="1"/>
  <c r="F349" i="3" s="1"/>
  <c r="Q349" i="5" l="1"/>
  <c r="S349" i="5" s="1"/>
  <c r="R350" i="5" s="1"/>
  <c r="K350" i="5" l="1"/>
  <c r="E350" i="3"/>
  <c r="J350" i="5"/>
  <c r="L350" i="5" l="1"/>
  <c r="M350" i="5" l="1"/>
  <c r="N350" i="5" s="1"/>
  <c r="O350" i="5" s="1"/>
  <c r="P350" i="5" s="1"/>
  <c r="F350" i="3" s="1"/>
  <c r="Q350" i="5" l="1"/>
  <c r="S350" i="5" s="1"/>
  <c r="R351" i="5" s="1"/>
  <c r="K351" i="5" l="1"/>
  <c r="E351" i="3"/>
  <c r="J351" i="5"/>
  <c r="L351" i="5" l="1"/>
  <c r="M351" i="5" l="1"/>
  <c r="N351" i="5" s="1"/>
  <c r="O351" i="5" s="1"/>
  <c r="P351" i="5" s="1"/>
  <c r="F351" i="3" s="1"/>
  <c r="Q351" i="5" l="1"/>
  <c r="S351" i="5" s="1"/>
  <c r="R352" i="5" s="1"/>
  <c r="K352" i="5" l="1"/>
  <c r="E352" i="3"/>
  <c r="J352" i="5"/>
  <c r="L352" i="5" l="1"/>
  <c r="M352" i="5" l="1"/>
  <c r="N352" i="5" s="1"/>
  <c r="O352" i="5" s="1"/>
  <c r="P352" i="5" s="1"/>
  <c r="F352" i="3" s="1"/>
  <c r="Q352" i="5" l="1"/>
  <c r="S352" i="5" s="1"/>
  <c r="R353" i="5" s="1"/>
  <c r="K353" i="5" l="1"/>
  <c r="E353" i="3"/>
  <c r="J353" i="5"/>
  <c r="L353" i="5" l="1"/>
  <c r="M353" i="5" l="1"/>
  <c r="N353" i="5" s="1"/>
  <c r="O353" i="5" s="1"/>
  <c r="P353" i="5" s="1"/>
  <c r="F353" i="3" s="1"/>
  <c r="Q353" i="5" l="1"/>
  <c r="S353" i="5" s="1"/>
  <c r="R354" i="5" s="1"/>
  <c r="K354" i="5" l="1"/>
  <c r="E354" i="3"/>
  <c r="J354" i="5"/>
  <c r="L354" i="5" l="1"/>
  <c r="M354" i="5" l="1"/>
  <c r="N354" i="5" s="1"/>
  <c r="O354" i="5" s="1"/>
  <c r="P354" i="5" s="1"/>
  <c r="F354" i="3" s="1"/>
  <c r="Q354" i="5" l="1"/>
  <c r="S354" i="5" s="1"/>
  <c r="R355" i="5" s="1"/>
  <c r="K355" i="5" l="1"/>
  <c r="E355" i="3"/>
  <c r="J355" i="5"/>
  <c r="L355" i="5" l="1"/>
  <c r="M355" i="5" l="1"/>
  <c r="N355" i="5" s="1"/>
  <c r="O355" i="5" s="1"/>
  <c r="P355" i="5" s="1"/>
  <c r="F355" i="3" s="1"/>
  <c r="Q355" i="5" l="1"/>
  <c r="S355" i="5" s="1"/>
  <c r="R356" i="5" s="1"/>
  <c r="K356" i="5" l="1"/>
  <c r="E356" i="3"/>
  <c r="J356" i="5"/>
  <c r="L356" i="5" l="1"/>
  <c r="M356" i="5" l="1"/>
  <c r="N356" i="5" s="1"/>
  <c r="O356" i="5" s="1"/>
  <c r="P356" i="5" s="1"/>
  <c r="F356" i="3" s="1"/>
  <c r="Q356" i="5" l="1"/>
  <c r="S356" i="5" s="1"/>
  <c r="R357" i="5" s="1"/>
  <c r="K357" i="5" l="1"/>
  <c r="E357" i="3"/>
  <c r="J357" i="5"/>
  <c r="L357" i="5" l="1"/>
  <c r="M357" i="5" l="1"/>
  <c r="N357" i="5" s="1"/>
  <c r="O357" i="5" s="1"/>
  <c r="P357" i="5" s="1"/>
  <c r="F357" i="3" s="1"/>
  <c r="Q357" i="5" l="1"/>
  <c r="S357" i="5" s="1"/>
  <c r="R358" i="5" s="1"/>
  <c r="K358" i="5" l="1"/>
  <c r="E358" i="3"/>
  <c r="J358" i="5"/>
  <c r="L358" i="5" l="1"/>
  <c r="M358" i="5" l="1"/>
  <c r="N358" i="5" s="1"/>
  <c r="O358" i="5" s="1"/>
  <c r="P358" i="5" s="1"/>
  <c r="F358" i="3" s="1"/>
  <c r="Q358" i="5" l="1"/>
  <c r="S358" i="5" s="1"/>
  <c r="R359" i="5" s="1"/>
  <c r="K359" i="5" l="1"/>
  <c r="E359" i="3"/>
  <c r="J359" i="5"/>
  <c r="L359" i="5" l="1"/>
  <c r="M359" i="5" l="1"/>
  <c r="N359" i="5" s="1"/>
  <c r="O359" i="5" s="1"/>
  <c r="P359" i="5" l="1"/>
  <c r="Q359" i="5" l="1"/>
  <c r="S359" i="5" s="1"/>
  <c r="R360" i="5" s="1"/>
  <c r="J360" i="5" s="1"/>
  <c r="F359" i="3"/>
  <c r="E360" i="3" l="1"/>
  <c r="K360" i="5"/>
  <c r="L360" i="5"/>
  <c r="P360" i="5" s="1"/>
  <c r="F360" i="3" s="1"/>
  <c r="M360" i="5" l="1"/>
  <c r="N360" i="5" s="1"/>
  <c r="O360" i="5" s="1"/>
  <c r="Q360" i="5" s="1"/>
  <c r="S360" i="5" l="1"/>
  <c r="R361" i="5" s="1"/>
  <c r="K361" i="5" l="1"/>
  <c r="E361" i="3"/>
  <c r="J361" i="5"/>
  <c r="L361" i="5" l="1"/>
  <c r="P361" i="5" s="1"/>
  <c r="F361" i="3" s="1"/>
  <c r="M361" i="5" l="1"/>
  <c r="N361" i="5" s="1"/>
  <c r="O361" i="5" s="1"/>
  <c r="Q361" i="5" s="1"/>
  <c r="S361" i="5" l="1"/>
  <c r="R362" i="5" s="1"/>
  <c r="K362" i="5" l="1"/>
  <c r="E362" i="3"/>
  <c r="J362" i="5"/>
  <c r="L362" i="5" l="1"/>
  <c r="P362" i="5" s="1"/>
  <c r="F362" i="3" s="1"/>
  <c r="M362" i="5" l="1"/>
  <c r="N362" i="5" s="1"/>
  <c r="O362" i="5" s="1"/>
  <c r="Q362" i="5" s="1"/>
  <c r="S362" i="5" l="1"/>
  <c r="R363" i="5" s="1"/>
  <c r="K363" i="5" l="1"/>
  <c r="E363" i="3"/>
  <c r="J363" i="5"/>
  <c r="L363" i="5" l="1"/>
  <c r="P363" i="5" s="1"/>
  <c r="F363" i="3" s="1"/>
  <c r="M363" i="5" l="1"/>
  <c r="N363" i="5" s="1"/>
  <c r="O363" i="5" s="1"/>
  <c r="Q363" i="5" s="1"/>
  <c r="S363" i="5" l="1"/>
  <c r="R364" i="5" s="1"/>
  <c r="K364" i="5" l="1"/>
  <c r="E364" i="3"/>
  <c r="J364" i="5"/>
  <c r="L364" i="5" l="1"/>
  <c r="P364" i="5" s="1"/>
  <c r="F364" i="3" s="1"/>
  <c r="M364" i="5" l="1"/>
  <c r="N364" i="5" s="1"/>
  <c r="O364" i="5" s="1"/>
  <c r="Q364" i="5" s="1"/>
  <c r="S364" i="5" l="1"/>
  <c r="R365" i="5" s="1"/>
  <c r="K365" i="5" l="1"/>
  <c r="E365" i="3"/>
  <c r="J365" i="5"/>
  <c r="L365" i="5" l="1"/>
  <c r="P365" i="5" s="1"/>
  <c r="F365" i="3" s="1"/>
  <c r="M365" i="5" l="1"/>
  <c r="N365" i="5" s="1"/>
  <c r="O365" i="5" s="1"/>
  <c r="Q365" i="5" s="1"/>
  <c r="S365" i="5" l="1"/>
  <c r="R366" i="5" s="1"/>
  <c r="K366" i="5" l="1"/>
  <c r="E366" i="3"/>
  <c r="J366" i="5"/>
  <c r="L366" i="5" l="1"/>
  <c r="P366" i="5" s="1"/>
  <c r="F366" i="3" s="1"/>
  <c r="M366" i="5" l="1"/>
  <c r="N366" i="5" s="1"/>
  <c r="O366" i="5" s="1"/>
  <c r="Q366" i="5" s="1"/>
  <c r="S366" i="5" l="1"/>
  <c r="R367" i="5" s="1"/>
  <c r="K367" i="5" l="1"/>
  <c r="E367" i="3"/>
  <c r="J367" i="5"/>
  <c r="L367" i="5" l="1"/>
  <c r="P367" i="5" s="1"/>
  <c r="F367" i="3" s="1"/>
  <c r="M367" i="5" l="1"/>
  <c r="N367" i="5" s="1"/>
  <c r="O367" i="5" s="1"/>
  <c r="Q367" i="5" s="1"/>
  <c r="S367" i="5" l="1"/>
  <c r="R368" i="5" s="1"/>
  <c r="K368" i="5" l="1"/>
  <c r="E368" i="3"/>
  <c r="J368" i="5"/>
  <c r="L368" i="5" l="1"/>
  <c r="P368" i="5" s="1"/>
  <c r="F368" i="3" s="1"/>
  <c r="M368" i="5" l="1"/>
  <c r="N368" i="5" s="1"/>
  <c r="O368" i="5" s="1"/>
  <c r="Q368" i="5" s="1"/>
  <c r="S368" i="5" l="1"/>
  <c r="R369" i="5" s="1"/>
  <c r="K369" i="5" l="1"/>
  <c r="E369" i="3"/>
  <c r="J369" i="5"/>
  <c r="L369" i="5" l="1"/>
  <c r="P369" i="5" s="1"/>
  <c r="F369" i="3" s="1"/>
  <c r="M369" i="5" l="1"/>
  <c r="N369" i="5" s="1"/>
  <c r="O369" i="5" s="1"/>
  <c r="Q369" i="5" s="1"/>
  <c r="S369" i="5" l="1"/>
  <c r="R370" i="5" s="1"/>
  <c r="K370" i="5" l="1"/>
  <c r="E370" i="3"/>
  <c r="J370" i="5"/>
  <c r="L370" i="5" l="1"/>
  <c r="P370" i="5" s="1"/>
  <c r="F370" i="3" s="1"/>
  <c r="M370" i="5" l="1"/>
  <c r="N370" i="5" s="1"/>
  <c r="O370" i="5" s="1"/>
  <c r="Q370" i="5" s="1"/>
  <c r="S370" i="5" l="1"/>
  <c r="R371" i="5" s="1"/>
  <c r="K371" i="5" l="1"/>
  <c r="E371" i="3"/>
  <c r="J371" i="5"/>
  <c r="L371" i="5" l="1"/>
  <c r="P371" i="5" s="1"/>
  <c r="F371" i="3" s="1"/>
  <c r="M371" i="5" l="1"/>
  <c r="N371" i="5" s="1"/>
  <c r="O371" i="5" s="1"/>
  <c r="Q371" i="5" s="1"/>
  <c r="S371" i="5" l="1"/>
  <c r="R372" i="5" s="1"/>
  <c r="K372" i="5" l="1"/>
  <c r="E372" i="3"/>
  <c r="J372" i="5"/>
  <c r="L372" i="5" l="1"/>
  <c r="P372" i="5" s="1"/>
  <c r="F372" i="3" s="1"/>
  <c r="M372" i="5" l="1"/>
  <c r="N372" i="5" s="1"/>
  <c r="O372" i="5" s="1"/>
  <c r="Q372" i="5" s="1"/>
  <c r="S372" i="5" l="1"/>
  <c r="R373" i="5" s="1"/>
  <c r="K373" i="5" l="1"/>
  <c r="E373" i="3"/>
  <c r="J373" i="5"/>
  <c r="L373" i="5" l="1"/>
  <c r="P373" i="5" s="1"/>
  <c r="F373" i="3" s="1"/>
  <c r="M373" i="5" l="1"/>
  <c r="N373" i="5" s="1"/>
  <c r="O373" i="5" s="1"/>
  <c r="Q373" i="5" s="1"/>
  <c r="S373" i="5" l="1"/>
  <c r="R374" i="5" s="1"/>
  <c r="K374" i="5" l="1"/>
  <c r="E374" i="3"/>
  <c r="J374" i="5"/>
  <c r="L374" i="5" l="1"/>
  <c r="P374" i="5" s="1"/>
  <c r="F374" i="3" s="1"/>
  <c r="M374" i="5" l="1"/>
  <c r="N374" i="5" s="1"/>
  <c r="O374" i="5" s="1"/>
  <c r="Q374" i="5" s="1"/>
  <c r="S374" i="5" l="1"/>
  <c r="R375" i="5" s="1"/>
  <c r="K375" i="5" l="1"/>
  <c r="E375" i="3"/>
  <c r="J375" i="5"/>
  <c r="L375" i="5" l="1"/>
  <c r="P375" i="5" s="1"/>
  <c r="F375" i="3" s="1"/>
  <c r="M375" i="5" l="1"/>
  <c r="N375" i="5" s="1"/>
  <c r="O375" i="5" s="1"/>
  <c r="Q375" i="5" s="1"/>
  <c r="S375" i="5" l="1"/>
  <c r="R376" i="5" s="1"/>
  <c r="K376" i="5" l="1"/>
  <c r="E376" i="3"/>
  <c r="J376" i="5"/>
  <c r="L376" i="5" l="1"/>
  <c r="P376" i="5" s="1"/>
  <c r="F376" i="3" s="1"/>
  <c r="M376" i="5" l="1"/>
  <c r="N376" i="5" s="1"/>
  <c r="O376" i="5" s="1"/>
  <c r="Q376" i="5" s="1"/>
  <c r="S376" i="5" l="1"/>
  <c r="R377" i="5" s="1"/>
  <c r="K377" i="5" l="1"/>
  <c r="E377" i="3"/>
  <c r="J377" i="5"/>
  <c r="L377" i="5" l="1"/>
  <c r="P377" i="5" s="1"/>
  <c r="F377" i="3" s="1"/>
  <c r="M377" i="5" l="1"/>
  <c r="N377" i="5" s="1"/>
  <c r="O377" i="5" s="1"/>
  <c r="Q377" i="5" s="1"/>
  <c r="S377" i="5" l="1"/>
  <c r="R378" i="5" s="1"/>
  <c r="K378" i="5" l="1"/>
  <c r="E378" i="3"/>
  <c r="J378" i="5"/>
  <c r="L378" i="5" l="1"/>
  <c r="P378" i="5" s="1"/>
  <c r="F378" i="3" s="1"/>
  <c r="M378" i="5" l="1"/>
  <c r="N378" i="5" s="1"/>
  <c r="O378" i="5" s="1"/>
  <c r="Q378" i="5" s="1"/>
  <c r="S378" i="5" l="1"/>
  <c r="R379" i="5" s="1"/>
  <c r="K379" i="5" l="1"/>
  <c r="E379" i="3"/>
  <c r="J379" i="5"/>
  <c r="L379" i="5" l="1"/>
  <c r="P379" i="5" s="1"/>
  <c r="F379" i="3" s="1"/>
  <c r="M379" i="5" l="1"/>
  <c r="N379" i="5" s="1"/>
  <c r="O379" i="5" s="1"/>
  <c r="Q379" i="5" s="1"/>
  <c r="S379" i="5" l="1"/>
  <c r="R380" i="5" s="1"/>
  <c r="K380" i="5" l="1"/>
  <c r="E380" i="3"/>
  <c r="J380" i="5"/>
  <c r="L380" i="5" l="1"/>
  <c r="P380" i="5" s="1"/>
  <c r="F380" i="3" s="1"/>
  <c r="M380" i="5" l="1"/>
  <c r="N380" i="5" s="1"/>
  <c r="O380" i="5" s="1"/>
  <c r="Q380" i="5" s="1"/>
  <c r="S380" i="5" l="1"/>
  <c r="R381" i="5" s="1"/>
  <c r="K381" i="5" l="1"/>
  <c r="E381" i="3"/>
  <c r="J381" i="5"/>
  <c r="L381" i="5" l="1"/>
  <c r="P381" i="5" s="1"/>
  <c r="F381" i="3" s="1"/>
  <c r="M381" i="5" l="1"/>
  <c r="N381" i="5" s="1"/>
  <c r="O381" i="5" s="1"/>
  <c r="Q381" i="5" s="1"/>
  <c r="S381" i="5" l="1"/>
  <c r="R382" i="5" s="1"/>
  <c r="K382" i="5" l="1"/>
  <c r="E382" i="3"/>
  <c r="J382" i="5"/>
  <c r="L382" i="5" l="1"/>
  <c r="P382" i="5" s="1"/>
  <c r="F382" i="3" s="1"/>
  <c r="M382" i="5" l="1"/>
  <c r="N382" i="5" s="1"/>
  <c r="O382" i="5" s="1"/>
  <c r="Q382" i="5" s="1"/>
  <c r="S382" i="5" l="1"/>
  <c r="R383" i="5" s="1"/>
  <c r="K383" i="5" l="1"/>
  <c r="E383" i="3"/>
  <c r="J383" i="5"/>
  <c r="L383" i="5" l="1"/>
  <c r="P383" i="5" s="1"/>
  <c r="F383" i="3" s="1"/>
  <c r="M383" i="5" l="1"/>
  <c r="N383" i="5" s="1"/>
  <c r="O383" i="5" s="1"/>
  <c r="Q383" i="5" s="1"/>
  <c r="S383" i="5" l="1"/>
  <c r="R384" i="5" s="1"/>
  <c r="K384" i="5" l="1"/>
  <c r="E384" i="3"/>
  <c r="J384" i="5"/>
  <c r="L384" i="5" l="1"/>
  <c r="P384" i="5" s="1"/>
  <c r="F384" i="3" s="1"/>
  <c r="M384" i="5" l="1"/>
  <c r="N384" i="5" s="1"/>
  <c r="O384" i="5" s="1"/>
  <c r="Q384" i="5" s="1"/>
  <c r="S384" i="5" l="1"/>
  <c r="R385" i="5" s="1"/>
  <c r="K385" i="5" l="1"/>
  <c r="E385" i="3"/>
  <c r="J385" i="5"/>
  <c r="L385" i="5" l="1"/>
  <c r="P385" i="5" s="1"/>
  <c r="F385" i="3" s="1"/>
  <c r="M385" i="5" l="1"/>
  <c r="N385" i="5" s="1"/>
  <c r="O385" i="5" s="1"/>
  <c r="Q385" i="5" s="1"/>
  <c r="S385" i="5" l="1"/>
  <c r="R386" i="5" s="1"/>
  <c r="K386" i="5" l="1"/>
  <c r="E386" i="3"/>
  <c r="J386" i="5"/>
  <c r="L386" i="5" l="1"/>
  <c r="P386" i="5" s="1"/>
  <c r="F386" i="3" s="1"/>
  <c r="M386" i="5" l="1"/>
  <c r="N386" i="5" s="1"/>
  <c r="O386" i="5" s="1"/>
  <c r="Q386" i="5" s="1"/>
  <c r="S386" i="5" l="1"/>
  <c r="R387" i="5" s="1"/>
  <c r="K387" i="5" l="1"/>
  <c r="E387" i="3"/>
  <c r="J387" i="5"/>
  <c r="L387" i="5" l="1"/>
  <c r="P387" i="5" s="1"/>
  <c r="F387" i="3" s="1"/>
  <c r="M387" i="5" l="1"/>
  <c r="N387" i="5" s="1"/>
  <c r="O387" i="5" s="1"/>
  <c r="Q387" i="5" s="1"/>
  <c r="S387" i="5" l="1"/>
  <c r="R388" i="5" s="1"/>
  <c r="K388" i="5" l="1"/>
  <c r="E388" i="3"/>
  <c r="J388" i="5"/>
  <c r="L388" i="5" l="1"/>
  <c r="P388" i="5" s="1"/>
  <c r="F388" i="3" s="1"/>
  <c r="M388" i="5" l="1"/>
  <c r="N388" i="5" s="1"/>
  <c r="O388" i="5" s="1"/>
  <c r="Q388" i="5" s="1"/>
  <c r="S388" i="5" l="1"/>
  <c r="R389" i="5" s="1"/>
  <c r="K389" i="5" l="1"/>
  <c r="E389" i="3"/>
  <c r="J389" i="5"/>
  <c r="L389" i="5" l="1"/>
  <c r="P389" i="5" s="1"/>
  <c r="F389" i="3" s="1"/>
  <c r="M389" i="5" l="1"/>
  <c r="N389" i="5" s="1"/>
  <c r="O389" i="5" s="1"/>
  <c r="Q389" i="5" l="1"/>
  <c r="S389" i="5" s="1"/>
  <c r="R390" i="5" s="1"/>
  <c r="K390" i="5" l="1"/>
  <c r="E390" i="3"/>
  <c r="J390" i="5"/>
  <c r="L390" i="5" l="1"/>
  <c r="P390" i="5" s="1"/>
  <c r="F390" i="3" s="1"/>
  <c r="M390" i="5" l="1"/>
  <c r="N390" i="5" s="1"/>
  <c r="O390" i="5" s="1"/>
  <c r="Q390" i="5" l="1"/>
  <c r="S390" i="5" s="1"/>
  <c r="R391" i="5" s="1"/>
  <c r="K391" i="5" l="1"/>
  <c r="E391" i="3"/>
  <c r="J391" i="5"/>
  <c r="L391" i="5" l="1"/>
  <c r="M391" i="5" l="1"/>
  <c r="N391" i="5" s="1"/>
  <c r="O391" i="5" s="1"/>
  <c r="P391" i="5" s="1"/>
  <c r="F391" i="3" s="1"/>
  <c r="Q391" i="5" l="1"/>
  <c r="S391" i="5" s="1"/>
  <c r="R392" i="5" s="1"/>
  <c r="K392" i="5" l="1"/>
  <c r="E392" i="3"/>
  <c r="J392" i="5"/>
  <c r="L392" i="5" l="1"/>
  <c r="M392" i="5" l="1"/>
  <c r="N392" i="5" s="1"/>
  <c r="O392" i="5" s="1"/>
  <c r="P392" i="5" s="1"/>
  <c r="F392" i="3" s="1"/>
  <c r="Q392" i="5" l="1"/>
  <c r="S392" i="5" s="1"/>
  <c r="R393" i="5" s="1"/>
  <c r="K393" i="5" l="1"/>
  <c r="E393" i="3"/>
  <c r="J393" i="5"/>
  <c r="L393" i="5" l="1"/>
  <c r="M393" i="5" l="1"/>
  <c r="N393" i="5" s="1"/>
  <c r="O393" i="5" s="1"/>
  <c r="P393" i="5" s="1"/>
  <c r="F393" i="3" s="1"/>
  <c r="Q393" i="5" l="1"/>
  <c r="S393" i="5" s="1"/>
  <c r="R394" i="5" s="1"/>
  <c r="K394" i="5" l="1"/>
  <c r="E394" i="3"/>
  <c r="J394" i="5"/>
  <c r="L394" i="5" l="1"/>
  <c r="M394" i="5" l="1"/>
  <c r="N394" i="5" s="1"/>
  <c r="O394" i="5" s="1"/>
  <c r="P394" i="5" s="1"/>
  <c r="F394" i="3" s="1"/>
  <c r="Q394" i="5" l="1"/>
  <c r="S394" i="5" s="1"/>
  <c r="R395" i="5" s="1"/>
  <c r="K395" i="5" l="1"/>
  <c r="E395" i="3"/>
  <c r="J395" i="5"/>
  <c r="L395" i="5" l="1"/>
  <c r="M395" i="5" l="1"/>
  <c r="N395" i="5" s="1"/>
  <c r="O395" i="5" s="1"/>
  <c r="P395" i="5" s="1"/>
  <c r="F395" i="3" s="1"/>
  <c r="Q395" i="5" l="1"/>
  <c r="S395" i="5" s="1"/>
  <c r="R396" i="5" s="1"/>
  <c r="K396" i="5" l="1"/>
  <c r="E396" i="3"/>
  <c r="J396" i="5"/>
  <c r="L396" i="5" l="1"/>
  <c r="M396" i="5" l="1"/>
  <c r="N396" i="5" s="1"/>
  <c r="O396" i="5" s="1"/>
  <c r="P396" i="5" s="1"/>
  <c r="F396" i="3" s="1"/>
  <c r="Q396" i="5" l="1"/>
  <c r="S396" i="5" s="1"/>
  <c r="R397" i="5" s="1"/>
  <c r="K397" i="5" l="1"/>
  <c r="E397" i="3"/>
  <c r="J397" i="5"/>
  <c r="L397" i="5" l="1"/>
  <c r="M397" i="5" l="1"/>
  <c r="N397" i="5" s="1"/>
  <c r="O397" i="5" s="1"/>
  <c r="P397" i="5" s="1"/>
  <c r="F397" i="3" s="1"/>
  <c r="Q397" i="5" l="1"/>
  <c r="S397" i="5" s="1"/>
  <c r="R398" i="5" s="1"/>
  <c r="K398" i="5" l="1"/>
  <c r="E398" i="3"/>
  <c r="J398" i="5"/>
  <c r="L398" i="5" l="1"/>
  <c r="M398" i="5" l="1"/>
  <c r="N398" i="5" s="1"/>
  <c r="O398" i="5" s="1"/>
  <c r="P398" i="5" s="1"/>
  <c r="F398" i="3" s="1"/>
  <c r="Q398" i="5" l="1"/>
  <c r="S398" i="5" s="1"/>
  <c r="R399" i="5" s="1"/>
  <c r="K399" i="5" l="1"/>
  <c r="E399" i="3"/>
  <c r="J399" i="5"/>
  <c r="L399" i="5" l="1"/>
  <c r="M399" i="5" l="1"/>
  <c r="N399" i="5" s="1"/>
  <c r="O399" i="5" s="1"/>
  <c r="P399" i="5" s="1"/>
  <c r="F399" i="3" s="1"/>
  <c r="Q399" i="5" l="1"/>
  <c r="S399" i="5" s="1"/>
  <c r="R400" i="5" s="1"/>
  <c r="K400" i="5" l="1"/>
  <c r="E400" i="3"/>
  <c r="J400" i="5"/>
  <c r="L400" i="5" l="1"/>
  <c r="M400" i="5" l="1"/>
  <c r="N400" i="5" s="1"/>
  <c r="O400" i="5" s="1"/>
  <c r="P400" i="5" s="1"/>
  <c r="F400" i="3" s="1"/>
  <c r="Q400" i="5" l="1"/>
  <c r="S400" i="5" s="1"/>
  <c r="R401" i="5" s="1"/>
  <c r="K401" i="5" l="1"/>
  <c r="E401" i="3"/>
  <c r="J401" i="5"/>
  <c r="L401" i="5" l="1"/>
  <c r="M401" i="5" l="1"/>
  <c r="N401" i="5" s="1"/>
  <c r="O401" i="5" s="1"/>
  <c r="P401" i="5" s="1"/>
  <c r="F401" i="3" s="1"/>
  <c r="Q401" i="5" l="1"/>
  <c r="S401" i="5" s="1"/>
  <c r="R402" i="5" s="1"/>
  <c r="K402" i="5" l="1"/>
  <c r="E402" i="3"/>
  <c r="J402" i="5"/>
  <c r="L402" i="5" l="1"/>
  <c r="M402" i="5" l="1"/>
  <c r="N402" i="5" s="1"/>
  <c r="O402" i="5" s="1"/>
  <c r="P402" i="5" s="1"/>
  <c r="F402" i="3" s="1"/>
  <c r="Q402" i="5" l="1"/>
  <c r="S402" i="5" s="1"/>
  <c r="R403" i="5" s="1"/>
  <c r="K403" i="5" l="1"/>
  <c r="E403" i="3"/>
  <c r="J403" i="5"/>
  <c r="L403" i="5" l="1"/>
  <c r="M403" i="5" l="1"/>
  <c r="N403" i="5" s="1"/>
  <c r="O403" i="5" s="1"/>
  <c r="P403" i="5" s="1"/>
  <c r="F403" i="3" s="1"/>
  <c r="Q403" i="5" l="1"/>
  <c r="S403" i="5" s="1"/>
  <c r="R404" i="5" s="1"/>
  <c r="K404" i="5" l="1"/>
  <c r="E404" i="3"/>
  <c r="J404" i="5"/>
  <c r="L404" i="5" l="1"/>
  <c r="M404" i="5" l="1"/>
  <c r="N404" i="5" s="1"/>
  <c r="O404" i="5" s="1"/>
  <c r="P404" i="5" s="1"/>
  <c r="F404" i="3" s="1"/>
  <c r="Q404" i="5" l="1"/>
  <c r="S404" i="5" s="1"/>
  <c r="R405" i="5" s="1"/>
  <c r="K405" i="5" l="1"/>
  <c r="E405" i="3"/>
  <c r="J405" i="5"/>
  <c r="L405" i="5" l="1"/>
  <c r="M405" i="5" l="1"/>
  <c r="N405" i="5" s="1"/>
  <c r="O405" i="5" s="1"/>
  <c r="P405" i="5" s="1"/>
  <c r="F405" i="3" s="1"/>
  <c r="Q405" i="5" l="1"/>
  <c r="S405" i="5" s="1"/>
  <c r="R406" i="5" s="1"/>
  <c r="K406" i="5" l="1"/>
  <c r="E406" i="3"/>
  <c r="J406" i="5"/>
  <c r="L406" i="5" l="1"/>
  <c r="M406" i="5" l="1"/>
  <c r="N406" i="5" s="1"/>
  <c r="O406" i="5" s="1"/>
  <c r="P406" i="5" s="1"/>
  <c r="F406" i="3" s="1"/>
  <c r="Q406" i="5" l="1"/>
  <c r="S406" i="5" s="1"/>
  <c r="R407" i="5" s="1"/>
  <c r="K407" i="5" l="1"/>
  <c r="E407" i="3"/>
  <c r="J407" i="5"/>
  <c r="L407" i="5" l="1"/>
  <c r="M407" i="5" l="1"/>
  <c r="N407" i="5" s="1"/>
  <c r="O407" i="5" s="1"/>
  <c r="P407" i="5" s="1"/>
  <c r="F407" i="3" s="1"/>
  <c r="Q407" i="5" l="1"/>
  <c r="S407" i="5" s="1"/>
  <c r="R408" i="5" s="1"/>
  <c r="K408" i="5" l="1"/>
  <c r="E408" i="3"/>
  <c r="J408" i="5"/>
  <c r="L408" i="5" l="1"/>
  <c r="M408" i="5" l="1"/>
  <c r="N408" i="5" s="1"/>
  <c r="O408" i="5" s="1"/>
  <c r="P408" i="5" s="1"/>
  <c r="F408" i="3" s="1"/>
  <c r="Q408" i="5" l="1"/>
  <c r="S408" i="5" s="1"/>
  <c r="R409" i="5" s="1"/>
  <c r="K409" i="5" l="1"/>
  <c r="E409" i="3"/>
  <c r="J409" i="5"/>
  <c r="L409" i="5" l="1"/>
  <c r="M409" i="5" l="1"/>
  <c r="N409" i="5" s="1"/>
  <c r="O409" i="5" s="1"/>
  <c r="P409" i="5" s="1"/>
  <c r="F409" i="3" s="1"/>
  <c r="Q409" i="5" l="1"/>
  <c r="S409" i="5" s="1"/>
  <c r="R410" i="5" s="1"/>
  <c r="K410" i="5" l="1"/>
  <c r="E410" i="3"/>
  <c r="J410" i="5"/>
  <c r="L410" i="5" l="1"/>
  <c r="M410" i="5" l="1"/>
  <c r="N410" i="5" s="1"/>
  <c r="O410" i="5" s="1"/>
  <c r="P410" i="5" s="1"/>
  <c r="F410" i="3" s="1"/>
  <c r="Q410" i="5" l="1"/>
  <c r="S410" i="5" s="1"/>
  <c r="R411" i="5" s="1"/>
  <c r="K411" i="5" l="1"/>
  <c r="E411" i="3"/>
  <c r="J411" i="5"/>
  <c r="L411" i="5" l="1"/>
  <c r="M411" i="5" l="1"/>
  <c r="N411" i="5" s="1"/>
  <c r="O411" i="5" s="1"/>
  <c r="P411" i="5" s="1"/>
  <c r="F411" i="3" s="1"/>
  <c r="Q411" i="5" l="1"/>
  <c r="S411" i="5" s="1"/>
  <c r="R412" i="5" s="1"/>
  <c r="K412" i="5" l="1"/>
  <c r="E412" i="3"/>
  <c r="J412" i="5"/>
  <c r="L412" i="5" l="1"/>
  <c r="M412" i="5" l="1"/>
  <c r="N412" i="5" s="1"/>
  <c r="O412" i="5" s="1"/>
  <c r="P412" i="5" s="1"/>
  <c r="F412" i="3" s="1"/>
  <c r="Q412" i="5" l="1"/>
  <c r="S412" i="5" s="1"/>
  <c r="R413" i="5" s="1"/>
  <c r="K413" i="5" l="1"/>
  <c r="E413" i="3"/>
  <c r="J413" i="5"/>
  <c r="L413" i="5" l="1"/>
  <c r="M413" i="5" l="1"/>
  <c r="N413" i="5" s="1"/>
  <c r="O413" i="5" s="1"/>
  <c r="P413" i="5" s="1"/>
  <c r="F413" i="3" s="1"/>
  <c r="Q413" i="5" l="1"/>
  <c r="S413" i="5" s="1"/>
  <c r="R414" i="5" s="1"/>
  <c r="K414" i="5" l="1"/>
  <c r="E414" i="3"/>
  <c r="J414" i="5"/>
  <c r="L414" i="5" l="1"/>
  <c r="M414" i="5" l="1"/>
  <c r="N414" i="5" s="1"/>
  <c r="O414" i="5" s="1"/>
  <c r="P414" i="5" s="1"/>
  <c r="F414" i="3" s="1"/>
  <c r="Q414" i="5" l="1"/>
  <c r="S414" i="5" s="1"/>
  <c r="R415" i="5" s="1"/>
  <c r="K415" i="5" l="1"/>
  <c r="E415" i="3"/>
  <c r="J415" i="5"/>
  <c r="L415" i="5" l="1"/>
  <c r="M415" i="5" l="1"/>
  <c r="N415" i="5" s="1"/>
  <c r="O415" i="5" s="1"/>
  <c r="P415" i="5" s="1"/>
  <c r="F415" i="3" s="1"/>
  <c r="Q415" i="5" l="1"/>
  <c r="S415" i="5" s="1"/>
  <c r="R416" i="5" s="1"/>
  <c r="K416" i="5" l="1"/>
  <c r="E416" i="3"/>
  <c r="J416" i="5"/>
  <c r="L416" i="5" l="1"/>
  <c r="M416" i="5" l="1"/>
  <c r="N416" i="5" s="1"/>
  <c r="O416" i="5" s="1"/>
  <c r="P416" i="5" s="1"/>
  <c r="F416" i="3" s="1"/>
  <c r="Q416" i="5" l="1"/>
  <c r="S416" i="5" s="1"/>
  <c r="R417" i="5" s="1"/>
  <c r="K417" i="5" l="1"/>
  <c r="E417" i="3"/>
  <c r="J417" i="5"/>
  <c r="L417" i="5" l="1"/>
  <c r="M417" i="5" l="1"/>
  <c r="N417" i="5" s="1"/>
  <c r="O417" i="5" s="1"/>
  <c r="P417" i="5" s="1"/>
  <c r="F417" i="3" s="1"/>
  <c r="Q417" i="5" l="1"/>
  <c r="S417" i="5" s="1"/>
  <c r="R418" i="5" s="1"/>
  <c r="K418" i="5" l="1"/>
  <c r="E418" i="3"/>
  <c r="J418" i="5"/>
  <c r="L418" i="5" l="1"/>
  <c r="M418" i="5" l="1"/>
  <c r="N418" i="5" s="1"/>
  <c r="O418" i="5" s="1"/>
  <c r="P418" i="5" s="1"/>
  <c r="F418" i="3" s="1"/>
  <c r="Q418" i="5" l="1"/>
  <c r="S418" i="5" s="1"/>
  <c r="R419" i="5" s="1"/>
  <c r="K419" i="5" l="1"/>
  <c r="E419" i="3"/>
  <c r="J419" i="5"/>
  <c r="L419" i="5" l="1"/>
  <c r="M419" i="5" l="1"/>
  <c r="N419" i="5" s="1"/>
  <c r="O419" i="5" s="1"/>
  <c r="P419" i="5" s="1"/>
  <c r="F419" i="3" s="1"/>
  <c r="Q419" i="5" l="1"/>
  <c r="S419" i="5" s="1"/>
  <c r="R420" i="5" s="1"/>
  <c r="K420" i="5" l="1"/>
  <c r="E420" i="3"/>
  <c r="J420" i="5"/>
  <c r="L420" i="5" l="1"/>
  <c r="M420" i="5" l="1"/>
  <c r="N420" i="5" s="1"/>
  <c r="O420" i="5" s="1"/>
  <c r="P420" i="5" s="1"/>
  <c r="F420" i="3" s="1"/>
  <c r="Q420" i="5" l="1"/>
  <c r="S420" i="5" s="1"/>
  <c r="R421" i="5" s="1"/>
  <c r="K421" i="5" l="1"/>
  <c r="E421" i="3"/>
  <c r="J421" i="5"/>
  <c r="L421" i="5" l="1"/>
  <c r="M421" i="5" l="1"/>
  <c r="N421" i="5" s="1"/>
  <c r="O421" i="5" s="1"/>
  <c r="P421" i="5" s="1"/>
  <c r="F421" i="3" s="1"/>
  <c r="Q421" i="5" l="1"/>
  <c r="S421" i="5" s="1"/>
  <c r="R422" i="5" s="1"/>
  <c r="K422" i="5" l="1"/>
  <c r="E422" i="3"/>
  <c r="J422" i="5"/>
  <c r="L422" i="5" l="1"/>
  <c r="M422" i="5" l="1"/>
  <c r="N422" i="5" s="1"/>
  <c r="O422" i="5" s="1"/>
  <c r="P422" i="5" s="1"/>
  <c r="F422" i="3" s="1"/>
  <c r="Q422" i="5" l="1"/>
  <c r="S422" i="5" s="1"/>
  <c r="R423" i="5" s="1"/>
  <c r="K423" i="5" l="1"/>
  <c r="E423" i="3"/>
  <c r="J423" i="5"/>
  <c r="L423" i="5" l="1"/>
  <c r="M423" i="5" l="1"/>
  <c r="N423" i="5" s="1"/>
  <c r="O423" i="5" s="1"/>
  <c r="P423" i="5" s="1"/>
  <c r="F423" i="3" s="1"/>
  <c r="Q423" i="5" l="1"/>
  <c r="S423" i="5" s="1"/>
  <c r="R424" i="5" s="1"/>
  <c r="K424" i="5" l="1"/>
  <c r="E424" i="3"/>
  <c r="J424" i="5"/>
  <c r="L424" i="5" l="1"/>
  <c r="M424" i="5" l="1"/>
  <c r="N424" i="5" s="1"/>
  <c r="O424" i="5" s="1"/>
  <c r="P424" i="5" s="1"/>
  <c r="F424" i="3" s="1"/>
  <c r="Q424" i="5" l="1"/>
  <c r="S424" i="5" s="1"/>
  <c r="R425" i="5" s="1"/>
  <c r="K425" i="5" l="1"/>
  <c r="E425" i="3"/>
  <c r="J425" i="5"/>
  <c r="L425" i="5" l="1"/>
  <c r="M425" i="5" l="1"/>
  <c r="N425" i="5" s="1"/>
  <c r="O425" i="5" s="1"/>
  <c r="P425" i="5" s="1"/>
  <c r="F425" i="3" s="1"/>
  <c r="Q425" i="5" l="1"/>
  <c r="S425" i="5" s="1"/>
  <c r="R426" i="5" s="1"/>
  <c r="K426" i="5" l="1"/>
  <c r="E426" i="3"/>
  <c r="J426" i="5"/>
  <c r="L426" i="5" l="1"/>
  <c r="M426" i="5" l="1"/>
  <c r="N426" i="5" s="1"/>
  <c r="O426" i="5" s="1"/>
  <c r="P426" i="5" s="1"/>
  <c r="F426" i="3" s="1"/>
  <c r="Q426" i="5" l="1"/>
  <c r="S426" i="5" s="1"/>
  <c r="R427" i="5" s="1"/>
  <c r="K427" i="5" l="1"/>
  <c r="E427" i="3"/>
  <c r="J427" i="5"/>
  <c r="L427" i="5" l="1"/>
  <c r="M427" i="5" l="1"/>
  <c r="N427" i="5" s="1"/>
  <c r="O427" i="5" s="1"/>
  <c r="P427" i="5" s="1"/>
  <c r="F427" i="3" s="1"/>
  <c r="Q427" i="5" l="1"/>
  <c r="S427" i="5" s="1"/>
  <c r="R428" i="5" s="1"/>
  <c r="K428" i="5" l="1"/>
  <c r="E428" i="3"/>
  <c r="J428" i="5"/>
  <c r="L428" i="5" l="1"/>
  <c r="M428" i="5" l="1"/>
  <c r="N428" i="5" s="1"/>
  <c r="O428" i="5" s="1"/>
  <c r="P428" i="5" s="1"/>
  <c r="F428" i="3" s="1"/>
  <c r="Q428" i="5" l="1"/>
  <c r="S428" i="5" s="1"/>
  <c r="R429" i="5" s="1"/>
  <c r="K429" i="5" l="1"/>
  <c r="E429" i="3"/>
  <c r="J429" i="5"/>
  <c r="L429" i="5" l="1"/>
  <c r="M429" i="5" l="1"/>
  <c r="N429" i="5" s="1"/>
  <c r="O429" i="5" s="1"/>
  <c r="P429" i="5" s="1"/>
  <c r="F429" i="3" s="1"/>
  <c r="Q429" i="5" l="1"/>
  <c r="S429" i="5" s="1"/>
  <c r="R430" i="5" s="1"/>
  <c r="K430" i="5" l="1"/>
  <c r="E430" i="3"/>
  <c r="J430" i="5"/>
  <c r="L430" i="5" l="1"/>
  <c r="M430" i="5" l="1"/>
  <c r="N430" i="5" s="1"/>
  <c r="O430" i="5" s="1"/>
  <c r="P430" i="5" s="1"/>
  <c r="F430" i="3" s="1"/>
  <c r="Q430" i="5" l="1"/>
  <c r="S430" i="5" s="1"/>
  <c r="R431" i="5" s="1"/>
  <c r="K431" i="5" l="1"/>
  <c r="E431" i="3"/>
  <c r="J431" i="5"/>
  <c r="L431" i="5" l="1"/>
  <c r="M431" i="5" l="1"/>
  <c r="N431" i="5" s="1"/>
  <c r="O431" i="5" s="1"/>
  <c r="P431" i="5" s="1"/>
  <c r="F431" i="3" s="1"/>
  <c r="Q431" i="5" l="1"/>
  <c r="S431" i="5" s="1"/>
  <c r="R432" i="5" s="1"/>
  <c r="K432" i="5" l="1"/>
  <c r="E432" i="3"/>
  <c r="J432" i="5"/>
  <c r="L432" i="5" l="1"/>
  <c r="M432" i="5" l="1"/>
  <c r="N432" i="5" s="1"/>
  <c r="O432" i="5" s="1"/>
  <c r="P432" i="5" s="1"/>
  <c r="F432" i="3" s="1"/>
  <c r="Q432" i="5" l="1"/>
  <c r="S432" i="5" s="1"/>
  <c r="R433" i="5" s="1"/>
  <c r="K433" i="5" l="1"/>
  <c r="E433" i="3"/>
  <c r="J433" i="5"/>
  <c r="L433" i="5" l="1"/>
  <c r="M433" i="5" l="1"/>
  <c r="N433" i="5" s="1"/>
  <c r="O433" i="5" s="1"/>
  <c r="P433" i="5" s="1"/>
  <c r="F433" i="3" s="1"/>
  <c r="Q433" i="5" l="1"/>
  <c r="S433" i="5" s="1"/>
  <c r="R434" i="5" s="1"/>
  <c r="K434" i="5" l="1"/>
  <c r="E434" i="3"/>
  <c r="J434" i="5"/>
  <c r="L434" i="5" l="1"/>
  <c r="M434" i="5" l="1"/>
  <c r="N434" i="5" s="1"/>
  <c r="O434" i="5" s="1"/>
  <c r="P434" i="5" s="1"/>
  <c r="F434" i="3" s="1"/>
  <c r="Q434" i="5" l="1"/>
  <c r="S434" i="5" s="1"/>
  <c r="R435" i="5" s="1"/>
  <c r="K435" i="5" l="1"/>
  <c r="E435" i="3"/>
  <c r="J435" i="5"/>
  <c r="L435" i="5" l="1"/>
  <c r="M435" i="5" l="1"/>
  <c r="N435" i="5" s="1"/>
  <c r="O435" i="5" s="1"/>
  <c r="P435" i="5" s="1"/>
  <c r="F435" i="3" s="1"/>
  <c r="Q435" i="5" l="1"/>
  <c r="S435" i="5" s="1"/>
  <c r="R436" i="5" s="1"/>
  <c r="K436" i="5" l="1"/>
  <c r="E436" i="3"/>
  <c r="J436" i="5"/>
  <c r="L436" i="5" l="1"/>
  <c r="M436" i="5" l="1"/>
  <c r="N436" i="5" s="1"/>
  <c r="O436" i="5" s="1"/>
  <c r="P436" i="5" s="1"/>
  <c r="F436" i="3" s="1"/>
  <c r="Q436" i="5" l="1"/>
  <c r="S436" i="5" s="1"/>
  <c r="R437" i="5" s="1"/>
  <c r="K437" i="5" l="1"/>
  <c r="E437" i="3"/>
  <c r="J437" i="5"/>
  <c r="L437" i="5" l="1"/>
  <c r="M437" i="5" l="1"/>
  <c r="N437" i="5" s="1"/>
  <c r="O437" i="5" s="1"/>
  <c r="P437" i="5" s="1"/>
  <c r="F437" i="3" s="1"/>
  <c r="Q437" i="5" l="1"/>
  <c r="S437" i="5" s="1"/>
  <c r="R438" i="5" s="1"/>
  <c r="K438" i="5" l="1"/>
  <c r="E438" i="3"/>
  <c r="J438" i="5"/>
  <c r="L438" i="5" l="1"/>
  <c r="M438" i="5" l="1"/>
  <c r="N438" i="5" s="1"/>
  <c r="O438" i="5" s="1"/>
  <c r="P438" i="5" s="1"/>
  <c r="F438" i="3" s="1"/>
  <c r="Q438" i="5" l="1"/>
  <c r="S438" i="5" s="1"/>
  <c r="R439" i="5" s="1"/>
  <c r="K439" i="5" l="1"/>
  <c r="E439" i="3"/>
  <c r="J439" i="5"/>
  <c r="L439" i="5" l="1"/>
  <c r="M439" i="5" l="1"/>
  <c r="N439" i="5" s="1"/>
  <c r="O439" i="5" s="1"/>
  <c r="P439" i="5" s="1"/>
  <c r="F439" i="3" s="1"/>
  <c r="Q439" i="5" l="1"/>
  <c r="S439" i="5" s="1"/>
  <c r="R440" i="5" s="1"/>
  <c r="K440" i="5" l="1"/>
  <c r="E440" i="3"/>
  <c r="J440" i="5"/>
  <c r="L440" i="5" l="1"/>
  <c r="M440" i="5" l="1"/>
  <c r="N440" i="5" s="1"/>
  <c r="O440" i="5" s="1"/>
  <c r="P440" i="5" s="1"/>
  <c r="F440" i="3" s="1"/>
  <c r="Q440" i="5" l="1"/>
  <c r="S440" i="5" s="1"/>
  <c r="R441" i="5" s="1"/>
  <c r="K441" i="5" l="1"/>
  <c r="E441" i="3"/>
  <c r="J441" i="5"/>
  <c r="L441" i="5" l="1"/>
  <c r="M441" i="5" l="1"/>
  <c r="N441" i="5" s="1"/>
  <c r="O441" i="5" s="1"/>
  <c r="P441" i="5" s="1"/>
  <c r="F441" i="3" s="1"/>
  <c r="Q441" i="5" l="1"/>
  <c r="S441" i="5" s="1"/>
  <c r="R442" i="5" s="1"/>
  <c r="K442" i="5" l="1"/>
  <c r="E442" i="3"/>
  <c r="J442" i="5"/>
  <c r="L442" i="5" l="1"/>
  <c r="M442" i="5" l="1"/>
  <c r="N442" i="5" s="1"/>
  <c r="O442" i="5" s="1"/>
  <c r="P442" i="5" s="1"/>
  <c r="F442" i="3" s="1"/>
  <c r="Q442" i="5" l="1"/>
  <c r="S442" i="5" s="1"/>
  <c r="R443" i="5" s="1"/>
  <c r="K443" i="5" l="1"/>
  <c r="E443" i="3"/>
  <c r="J443" i="5"/>
  <c r="L443" i="5" l="1"/>
  <c r="M443" i="5" l="1"/>
  <c r="N443" i="5" s="1"/>
  <c r="O443" i="5" s="1"/>
  <c r="P443" i="5" s="1"/>
  <c r="F443" i="3" s="1"/>
  <c r="Q443" i="5" l="1"/>
  <c r="S443" i="5" s="1"/>
  <c r="R444" i="5" s="1"/>
  <c r="K444" i="5" l="1"/>
  <c r="E444" i="3"/>
  <c r="J444" i="5"/>
  <c r="L444" i="5" l="1"/>
  <c r="M444" i="5" l="1"/>
  <c r="N444" i="5" s="1"/>
  <c r="O444" i="5" s="1"/>
  <c r="P444" i="5" s="1"/>
  <c r="F444" i="3" s="1"/>
  <c r="Q444" i="5" l="1"/>
  <c r="S444" i="5" s="1"/>
  <c r="R445" i="5" s="1"/>
  <c r="K445" i="5" l="1"/>
  <c r="E445" i="3"/>
  <c r="J445" i="5"/>
  <c r="L445" i="5" l="1"/>
  <c r="M445" i="5" l="1"/>
  <c r="N445" i="5" s="1"/>
  <c r="O445" i="5" s="1"/>
  <c r="P445" i="5" s="1"/>
  <c r="F445" i="3" s="1"/>
  <c r="Q445" i="5" l="1"/>
  <c r="S445" i="5" s="1"/>
  <c r="R446" i="5" s="1"/>
  <c r="K446" i="5" l="1"/>
  <c r="E446" i="3"/>
  <c r="J446" i="5"/>
  <c r="L446" i="5" l="1"/>
  <c r="M446" i="5" l="1"/>
  <c r="N446" i="5" s="1"/>
  <c r="O446" i="5" s="1"/>
  <c r="P446" i="5" s="1"/>
  <c r="F446" i="3" s="1"/>
  <c r="Q446" i="5" l="1"/>
  <c r="S446" i="5" s="1"/>
  <c r="R447" i="5" s="1"/>
  <c r="K447" i="5" l="1"/>
  <c r="E447" i="3"/>
  <c r="J447" i="5"/>
  <c r="L447" i="5" l="1"/>
  <c r="M447" i="5" l="1"/>
  <c r="N447" i="5" s="1"/>
  <c r="O447" i="5" s="1"/>
  <c r="P447" i="5" s="1"/>
  <c r="F447" i="3" s="1"/>
  <c r="Q447" i="5" l="1"/>
  <c r="S447" i="5" s="1"/>
  <c r="R448" i="5" s="1"/>
  <c r="K448" i="5" l="1"/>
  <c r="E448" i="3"/>
  <c r="J448" i="5"/>
  <c r="L448" i="5" l="1"/>
  <c r="M448" i="5" l="1"/>
  <c r="N448" i="5" s="1"/>
  <c r="O448" i="5" s="1"/>
  <c r="P448" i="5" s="1"/>
  <c r="F448" i="3" s="1"/>
  <c r="Q448" i="5" l="1"/>
  <c r="S448" i="5" s="1"/>
  <c r="R449" i="5" s="1"/>
  <c r="K449" i="5" l="1"/>
  <c r="E449" i="3"/>
  <c r="J449" i="5"/>
  <c r="L449" i="5" l="1"/>
  <c r="M449" i="5" l="1"/>
  <c r="N449" i="5" s="1"/>
  <c r="O449" i="5" s="1"/>
  <c r="P449" i="5" s="1"/>
  <c r="F449" i="3" s="1"/>
  <c r="Q449" i="5" l="1"/>
  <c r="S449" i="5" s="1"/>
  <c r="R450" i="5" s="1"/>
  <c r="K450" i="5" l="1"/>
  <c r="E450" i="3"/>
  <c r="J450" i="5"/>
  <c r="L450" i="5" l="1"/>
  <c r="M450" i="5" l="1"/>
  <c r="N450" i="5" s="1"/>
  <c r="O450" i="5" s="1"/>
  <c r="P450" i="5" s="1"/>
  <c r="F450" i="3" s="1"/>
  <c r="Q450" i="5" l="1"/>
  <c r="S450" i="5" s="1"/>
  <c r="R451" i="5" s="1"/>
  <c r="K451" i="5" l="1"/>
  <c r="E451" i="3"/>
  <c r="J451" i="5"/>
  <c r="L451" i="5" l="1"/>
  <c r="M451" i="5" l="1"/>
  <c r="N451" i="5" s="1"/>
  <c r="O451" i="5" s="1"/>
  <c r="P451" i="5" s="1"/>
  <c r="F451" i="3" s="1"/>
  <c r="Q451" i="5" l="1"/>
  <c r="S451" i="5" s="1"/>
  <c r="R452" i="5" s="1"/>
  <c r="K452" i="5" l="1"/>
  <c r="E452" i="3"/>
  <c r="J452" i="5"/>
  <c r="L452" i="5" l="1"/>
  <c r="M452" i="5" l="1"/>
  <c r="N452" i="5" s="1"/>
  <c r="O452" i="5" s="1"/>
  <c r="P452" i="5" s="1"/>
  <c r="F452" i="3" s="1"/>
  <c r="Q452" i="5" l="1"/>
  <c r="S452" i="5" s="1"/>
  <c r="R453" i="5" s="1"/>
  <c r="K453" i="5" l="1"/>
  <c r="E453" i="3"/>
  <c r="J453" i="5"/>
  <c r="L453" i="5" l="1"/>
  <c r="M453" i="5" l="1"/>
  <c r="N453" i="5" s="1"/>
  <c r="O453" i="5" s="1"/>
  <c r="P453" i="5" s="1"/>
  <c r="F453" i="3" s="1"/>
  <c r="Q453" i="5" l="1"/>
  <c r="S453" i="5" s="1"/>
  <c r="R454" i="5" s="1"/>
  <c r="K454" i="5" l="1"/>
  <c r="E454" i="3"/>
  <c r="J454" i="5"/>
  <c r="L454" i="5" l="1"/>
  <c r="M454" i="5" l="1"/>
  <c r="N454" i="5" s="1"/>
  <c r="O454" i="5" s="1"/>
  <c r="P454" i="5" s="1"/>
  <c r="F454" i="3" s="1"/>
  <c r="Q454" i="5" l="1"/>
  <c r="S454" i="5" s="1"/>
  <c r="R455" i="5" s="1"/>
  <c r="K455" i="5" l="1"/>
  <c r="E455" i="3"/>
  <c r="J455" i="5"/>
  <c r="L455" i="5" l="1"/>
  <c r="M455" i="5" l="1"/>
  <c r="N455" i="5" s="1"/>
  <c r="O455" i="5" s="1"/>
  <c r="P455" i="5" l="1"/>
  <c r="Q455" i="5" l="1"/>
  <c r="S455" i="5" s="1"/>
  <c r="R456" i="5" s="1"/>
  <c r="E456" i="3" s="1"/>
  <c r="F455" i="3"/>
  <c r="J456" i="5" l="1"/>
  <c r="K456" i="5"/>
  <c r="L456" i="5"/>
  <c r="P456" i="5" s="1"/>
  <c r="F456" i="3" s="1"/>
  <c r="M456" i="5" l="1"/>
  <c r="N456" i="5" s="1"/>
  <c r="O456" i="5" s="1"/>
  <c r="Q456" i="5" s="1"/>
  <c r="S456" i="5" l="1"/>
  <c r="R457" i="5" s="1"/>
  <c r="K457" i="5" l="1"/>
  <c r="E457" i="3"/>
  <c r="J457" i="5"/>
  <c r="L457" i="5" l="1"/>
  <c r="P457" i="5" s="1"/>
  <c r="F457" i="3" s="1"/>
  <c r="M457" i="5" l="1"/>
  <c r="N457" i="5" s="1"/>
  <c r="O457" i="5" s="1"/>
  <c r="Q457" i="5" s="1"/>
  <c r="S457" i="5" l="1"/>
  <c r="R458" i="5" s="1"/>
  <c r="K458" i="5" l="1"/>
  <c r="E458" i="3"/>
  <c r="J458" i="5"/>
  <c r="L458" i="5" l="1"/>
  <c r="P458" i="5" s="1"/>
  <c r="F458" i="3" s="1"/>
  <c r="M458" i="5" l="1"/>
  <c r="N458" i="5" s="1"/>
  <c r="O458" i="5" s="1"/>
  <c r="Q458" i="5" s="1"/>
  <c r="S458" i="5" l="1"/>
  <c r="R459" i="5" s="1"/>
  <c r="K459" i="5" l="1"/>
  <c r="E459" i="3"/>
  <c r="J459" i="5"/>
  <c r="L459" i="5" l="1"/>
  <c r="P459" i="5" s="1"/>
  <c r="F459" i="3" s="1"/>
  <c r="M459" i="5" l="1"/>
  <c r="N459" i="5" s="1"/>
  <c r="O459" i="5" s="1"/>
  <c r="Q459" i="5" s="1"/>
  <c r="S459" i="5" l="1"/>
  <c r="R460" i="5" s="1"/>
  <c r="K460" i="5" l="1"/>
  <c r="E460" i="3"/>
  <c r="J460" i="5"/>
  <c r="L460" i="5" l="1"/>
  <c r="P460" i="5" s="1"/>
  <c r="F460" i="3" s="1"/>
  <c r="M460" i="5" l="1"/>
  <c r="N460" i="5" s="1"/>
  <c r="O460" i="5" s="1"/>
  <c r="Q460" i="5" s="1"/>
  <c r="S460" i="5" l="1"/>
  <c r="R461" i="5" s="1"/>
  <c r="K461" i="5" l="1"/>
  <c r="E461" i="3"/>
  <c r="J461" i="5"/>
  <c r="L461" i="5" l="1"/>
  <c r="P461" i="5" s="1"/>
  <c r="F461" i="3" s="1"/>
  <c r="M461" i="5" l="1"/>
  <c r="N461" i="5" s="1"/>
  <c r="O461" i="5" s="1"/>
  <c r="Q461" i="5" s="1"/>
  <c r="S461" i="5" l="1"/>
  <c r="R462" i="5" s="1"/>
  <c r="K462" i="5" l="1"/>
  <c r="E462" i="3"/>
  <c r="J462" i="5"/>
  <c r="L462" i="5" l="1"/>
  <c r="P462" i="5" s="1"/>
  <c r="F462" i="3" s="1"/>
  <c r="M462" i="5" l="1"/>
  <c r="N462" i="5" s="1"/>
  <c r="O462" i="5" s="1"/>
  <c r="Q462" i="5" s="1"/>
  <c r="S462" i="5" l="1"/>
  <c r="R463" i="5" s="1"/>
  <c r="K463" i="5" l="1"/>
  <c r="E463" i="3"/>
  <c r="J463" i="5"/>
  <c r="L463" i="5" l="1"/>
  <c r="P463" i="5" s="1"/>
  <c r="F463" i="3" s="1"/>
  <c r="M463" i="5" l="1"/>
  <c r="N463" i="5" s="1"/>
  <c r="O463" i="5" s="1"/>
  <c r="Q463" i="5" s="1"/>
  <c r="S463" i="5" l="1"/>
  <c r="R464" i="5" s="1"/>
  <c r="K464" i="5" l="1"/>
  <c r="E464" i="3"/>
  <c r="J464" i="5"/>
  <c r="L464" i="5" l="1"/>
  <c r="P464" i="5" s="1"/>
  <c r="F464" i="3" s="1"/>
  <c r="M464" i="5" l="1"/>
  <c r="N464" i="5" s="1"/>
  <c r="O464" i="5" s="1"/>
  <c r="Q464" i="5" s="1"/>
  <c r="S464" i="5" l="1"/>
  <c r="R465" i="5" s="1"/>
  <c r="K465" i="5" l="1"/>
  <c r="E465" i="3"/>
  <c r="J465" i="5"/>
  <c r="L465" i="5" l="1"/>
  <c r="P465" i="5" s="1"/>
  <c r="F465" i="3" s="1"/>
  <c r="M465" i="5" l="1"/>
  <c r="N465" i="5" s="1"/>
  <c r="O465" i="5" s="1"/>
  <c r="Q465" i="5" s="1"/>
  <c r="S465" i="5" l="1"/>
  <c r="R466" i="5" s="1"/>
  <c r="K466" i="5" l="1"/>
  <c r="E466" i="3"/>
  <c r="J466" i="5"/>
  <c r="L466" i="5" l="1"/>
  <c r="P466" i="5" s="1"/>
  <c r="F466" i="3" s="1"/>
  <c r="M466" i="5" l="1"/>
  <c r="N466" i="5" s="1"/>
  <c r="O466" i="5" s="1"/>
  <c r="Q466" i="5" s="1"/>
  <c r="S466" i="5" l="1"/>
  <c r="R467" i="5" s="1"/>
  <c r="K467" i="5" l="1"/>
  <c r="E467" i="3"/>
  <c r="J467" i="5"/>
  <c r="L467" i="5" l="1"/>
  <c r="P467" i="5" s="1"/>
  <c r="F467" i="3" s="1"/>
  <c r="M467" i="5" l="1"/>
  <c r="N467" i="5" s="1"/>
  <c r="O467" i="5" s="1"/>
  <c r="Q467" i="5" s="1"/>
  <c r="S467" i="5" l="1"/>
  <c r="R468" i="5" s="1"/>
  <c r="K468" i="5" l="1"/>
  <c r="E468" i="3"/>
  <c r="J468" i="5"/>
  <c r="L468" i="5" l="1"/>
  <c r="P468" i="5" s="1"/>
  <c r="F468" i="3" s="1"/>
  <c r="M468" i="5" l="1"/>
  <c r="N468" i="5" s="1"/>
  <c r="O468" i="5" s="1"/>
  <c r="Q468" i="5" s="1"/>
  <c r="S468" i="5" l="1"/>
  <c r="R469" i="5" s="1"/>
  <c r="K469" i="5" l="1"/>
  <c r="E469" i="3"/>
  <c r="J469" i="5"/>
  <c r="L469" i="5" l="1"/>
  <c r="P469" i="5" s="1"/>
  <c r="F469" i="3" s="1"/>
  <c r="M469" i="5" l="1"/>
  <c r="N469" i="5" s="1"/>
  <c r="O469" i="5" s="1"/>
  <c r="Q469" i="5" s="1"/>
  <c r="S469" i="5" l="1"/>
  <c r="R470" i="5" s="1"/>
  <c r="K470" i="5" l="1"/>
  <c r="E470" i="3"/>
  <c r="J470" i="5"/>
  <c r="L470" i="5" l="1"/>
  <c r="P470" i="5" s="1"/>
  <c r="F470" i="3" s="1"/>
  <c r="M470" i="5" l="1"/>
  <c r="N470" i="5" s="1"/>
  <c r="O470" i="5" s="1"/>
  <c r="Q470" i="5" s="1"/>
  <c r="S470" i="5" l="1"/>
  <c r="R471" i="5" s="1"/>
  <c r="K471" i="5" l="1"/>
  <c r="E471" i="3"/>
  <c r="J471" i="5"/>
  <c r="L471" i="5" l="1"/>
  <c r="P471" i="5" s="1"/>
  <c r="F471" i="3" s="1"/>
  <c r="M471" i="5" l="1"/>
  <c r="N471" i="5" s="1"/>
  <c r="O471" i="5" s="1"/>
  <c r="Q471" i="5" s="1"/>
  <c r="S471" i="5" l="1"/>
  <c r="R472" i="5" s="1"/>
  <c r="K472" i="5" l="1"/>
  <c r="E472" i="3"/>
  <c r="J472" i="5"/>
  <c r="L472" i="5" l="1"/>
  <c r="P472" i="5" s="1"/>
  <c r="F472" i="3" s="1"/>
  <c r="M472" i="5" l="1"/>
  <c r="N472" i="5" s="1"/>
  <c r="O472" i="5" s="1"/>
  <c r="Q472" i="5" s="1"/>
  <c r="S472" i="5" l="1"/>
  <c r="R473" i="5" s="1"/>
  <c r="K473" i="5" l="1"/>
  <c r="E473" i="3"/>
  <c r="J473" i="5"/>
  <c r="L473" i="5" l="1"/>
  <c r="P473" i="5" s="1"/>
  <c r="F473" i="3" s="1"/>
  <c r="M473" i="5" l="1"/>
  <c r="N473" i="5" s="1"/>
  <c r="O473" i="5" s="1"/>
  <c r="Q473" i="5" s="1"/>
  <c r="S473" i="5" l="1"/>
  <c r="R474" i="5" s="1"/>
  <c r="K474" i="5" l="1"/>
  <c r="E474" i="3"/>
  <c r="J474" i="5"/>
  <c r="L474" i="5" l="1"/>
  <c r="P474" i="5" s="1"/>
  <c r="F474" i="3" s="1"/>
  <c r="M474" i="5" l="1"/>
  <c r="N474" i="5" s="1"/>
  <c r="O474" i="5" s="1"/>
  <c r="Q474" i="5" s="1"/>
  <c r="S474" i="5" l="1"/>
  <c r="R475" i="5" s="1"/>
  <c r="K475" i="5" l="1"/>
  <c r="E475" i="3"/>
  <c r="J475" i="5"/>
  <c r="L475" i="5" l="1"/>
  <c r="P475" i="5" s="1"/>
  <c r="F475" i="3" s="1"/>
  <c r="M475" i="5" l="1"/>
  <c r="N475" i="5" s="1"/>
  <c r="O475" i="5" s="1"/>
  <c r="Q475" i="5" s="1"/>
  <c r="S475" i="5" l="1"/>
  <c r="R476" i="5" s="1"/>
  <c r="K476" i="5" l="1"/>
  <c r="E476" i="3"/>
  <c r="J476" i="5"/>
  <c r="L476" i="5" l="1"/>
  <c r="P476" i="5" s="1"/>
  <c r="F476" i="3" s="1"/>
  <c r="M476" i="5" l="1"/>
  <c r="N476" i="5" s="1"/>
  <c r="O476" i="5" s="1"/>
  <c r="Q476" i="5" s="1"/>
  <c r="S476" i="5" l="1"/>
  <c r="R477" i="5" s="1"/>
  <c r="K477" i="5" l="1"/>
  <c r="E477" i="3"/>
  <c r="J477" i="5"/>
  <c r="L477" i="5" l="1"/>
  <c r="P477" i="5" s="1"/>
  <c r="F477" i="3" s="1"/>
  <c r="M477" i="5" l="1"/>
  <c r="N477" i="5" s="1"/>
  <c r="O477" i="5" s="1"/>
  <c r="Q477" i="5" s="1"/>
  <c r="S477" i="5" l="1"/>
  <c r="R478" i="5" s="1"/>
  <c r="K478" i="5" l="1"/>
  <c r="E478" i="3"/>
  <c r="J478" i="5"/>
  <c r="L478" i="5" l="1"/>
  <c r="P478" i="5" s="1"/>
  <c r="F478" i="3" s="1"/>
  <c r="M478" i="5" l="1"/>
  <c r="N478" i="5" s="1"/>
  <c r="O478" i="5" s="1"/>
  <c r="Q478" i="5" s="1"/>
  <c r="S478" i="5" l="1"/>
  <c r="R479" i="5" s="1"/>
  <c r="K479" i="5" l="1"/>
  <c r="E479" i="3"/>
  <c r="J479" i="5"/>
  <c r="L479" i="5" l="1"/>
  <c r="P479" i="5" s="1"/>
  <c r="F479" i="3" s="1"/>
  <c r="M479" i="5" l="1"/>
  <c r="N479" i="5" s="1"/>
  <c r="O479" i="5" s="1"/>
  <c r="Q479" i="5" s="1"/>
  <c r="S479" i="5" l="1"/>
  <c r="R480" i="5" s="1"/>
  <c r="K480" i="5" l="1"/>
  <c r="E480" i="3"/>
  <c r="J480" i="5"/>
  <c r="L480" i="5" l="1"/>
  <c r="P480" i="5" s="1"/>
  <c r="F480" i="3" s="1"/>
  <c r="M480" i="5" l="1"/>
  <c r="N480" i="5" s="1"/>
  <c r="O480" i="5" s="1"/>
  <c r="Q480" i="5" s="1"/>
  <c r="S480" i="5" l="1"/>
  <c r="R481" i="5" s="1"/>
  <c r="K481" i="5" l="1"/>
  <c r="E481" i="3"/>
  <c r="J481" i="5"/>
  <c r="L481" i="5" l="1"/>
  <c r="P481" i="5" s="1"/>
  <c r="F481" i="3" s="1"/>
  <c r="M481" i="5" l="1"/>
  <c r="N481" i="5" s="1"/>
  <c r="O481" i="5" s="1"/>
  <c r="Q481" i="5" s="1"/>
  <c r="S481" i="5" l="1"/>
  <c r="R482" i="5" s="1"/>
  <c r="K482" i="5" l="1"/>
  <c r="E482" i="3"/>
  <c r="J482" i="5"/>
  <c r="L482" i="5" l="1"/>
  <c r="P482" i="5" s="1"/>
  <c r="F482" i="3" s="1"/>
  <c r="M482" i="5" l="1"/>
  <c r="N482" i="5" s="1"/>
  <c r="O482" i="5" s="1"/>
  <c r="Q482" i="5" s="1"/>
  <c r="S482" i="5" l="1"/>
  <c r="R483" i="5" s="1"/>
  <c r="K483" i="5" l="1"/>
  <c r="E483" i="3"/>
  <c r="J483" i="5"/>
  <c r="L483" i="5" l="1"/>
  <c r="P483" i="5" s="1"/>
  <c r="F483" i="3" s="1"/>
  <c r="M483" i="5" l="1"/>
  <c r="N483" i="5" s="1"/>
  <c r="O483" i="5" s="1"/>
  <c r="Q483" i="5" s="1"/>
  <c r="S483" i="5" l="1"/>
  <c r="R484" i="5" s="1"/>
  <c r="K484" i="5" l="1"/>
  <c r="E484" i="3"/>
  <c r="J484" i="5"/>
  <c r="L484" i="5" l="1"/>
  <c r="P484" i="5" s="1"/>
  <c r="F484" i="3" s="1"/>
  <c r="M484" i="5" l="1"/>
  <c r="N484" i="5" s="1"/>
  <c r="O484" i="5" s="1"/>
  <c r="Q484" i="5" s="1"/>
  <c r="S484" i="5" l="1"/>
  <c r="R485" i="5" s="1"/>
  <c r="K485" i="5" l="1"/>
  <c r="E485" i="3"/>
  <c r="J485" i="5"/>
  <c r="L485" i="5" l="1"/>
  <c r="P485" i="5" s="1"/>
  <c r="F485" i="3" s="1"/>
  <c r="M485" i="5" l="1"/>
  <c r="N485" i="5" s="1"/>
  <c r="O485" i="5" s="1"/>
  <c r="Q485" i="5" l="1"/>
  <c r="S485" i="5" s="1"/>
  <c r="R486" i="5" s="1"/>
  <c r="K486" i="5" l="1"/>
  <c r="E486" i="3"/>
  <c r="J486" i="5"/>
  <c r="L486" i="5" l="1"/>
  <c r="P486" i="5" s="1"/>
  <c r="F486" i="3" s="1"/>
  <c r="M486" i="5" l="1"/>
  <c r="N486" i="5" s="1"/>
  <c r="O486" i="5" s="1"/>
  <c r="Q486" i="5" l="1"/>
  <c r="S486" i="5" s="1"/>
  <c r="R487" i="5" s="1"/>
  <c r="K487" i="5" l="1"/>
  <c r="E487" i="3"/>
  <c r="J487" i="5"/>
  <c r="L487" i="5" l="1"/>
  <c r="M487" i="5" l="1"/>
  <c r="N487" i="5" s="1"/>
  <c r="O487" i="5" s="1"/>
  <c r="P487" i="5" s="1"/>
  <c r="F487" i="3" s="1"/>
  <c r="Q487" i="5" l="1"/>
  <c r="S487" i="5" s="1"/>
  <c r="R488" i="5" s="1"/>
  <c r="K488" i="5" l="1"/>
  <c r="E488" i="3"/>
  <c r="J488" i="5"/>
  <c r="L488" i="5" l="1"/>
  <c r="M488" i="5" l="1"/>
  <c r="N488" i="5" s="1"/>
  <c r="O488" i="5" s="1"/>
  <c r="P488" i="5" s="1"/>
  <c r="F488" i="3" s="1"/>
  <c r="Q488" i="5" l="1"/>
  <c r="S488" i="5" s="1"/>
  <c r="R489" i="5" s="1"/>
  <c r="K489" i="5" l="1"/>
  <c r="E489" i="3"/>
  <c r="J489" i="5"/>
  <c r="L489" i="5" l="1"/>
  <c r="M489" i="5" l="1"/>
  <c r="N489" i="5" s="1"/>
  <c r="O489" i="5" s="1"/>
  <c r="P489" i="5" s="1"/>
  <c r="F489" i="3" s="1"/>
  <c r="Q489" i="5" l="1"/>
  <c r="S489" i="5" s="1"/>
  <c r="R490" i="5" s="1"/>
  <c r="K490" i="5" l="1"/>
  <c r="E490" i="3"/>
  <c r="J490" i="5"/>
  <c r="L490" i="5" l="1"/>
  <c r="M490" i="5" l="1"/>
  <c r="N490" i="5" s="1"/>
  <c r="O490" i="5" s="1"/>
  <c r="P490" i="5" s="1"/>
  <c r="F490" i="3" s="1"/>
  <c r="Q490" i="5" l="1"/>
  <c r="S490" i="5" s="1"/>
  <c r="R491" i="5" s="1"/>
  <c r="K491" i="5" l="1"/>
  <c r="E491" i="3"/>
  <c r="J491" i="5"/>
  <c r="L491" i="5" l="1"/>
  <c r="M491" i="5" l="1"/>
  <c r="N491" i="5" s="1"/>
  <c r="O491" i="5" s="1"/>
  <c r="P491" i="5" s="1"/>
  <c r="F491" i="3" s="1"/>
  <c r="Q491" i="5" l="1"/>
  <c r="S491" i="5" s="1"/>
  <c r="R492" i="5" s="1"/>
  <c r="K492" i="5" l="1"/>
  <c r="E492" i="3"/>
  <c r="J492" i="5"/>
  <c r="L492" i="5" l="1"/>
  <c r="M492" i="5" l="1"/>
  <c r="N492" i="5" s="1"/>
  <c r="O492" i="5" s="1"/>
  <c r="P492" i="5" s="1"/>
  <c r="F492" i="3" s="1"/>
  <c r="Q492" i="5" l="1"/>
  <c r="S492" i="5" s="1"/>
  <c r="R493" i="5" s="1"/>
  <c r="K493" i="5" l="1"/>
  <c r="E493" i="3"/>
  <c r="J493" i="5"/>
  <c r="L493" i="5" l="1"/>
  <c r="M493" i="5" l="1"/>
  <c r="N493" i="5" s="1"/>
  <c r="O493" i="5" s="1"/>
  <c r="P493" i="5" s="1"/>
  <c r="F493" i="3" s="1"/>
  <c r="Q493" i="5" l="1"/>
  <c r="S493" i="5" s="1"/>
  <c r="R494" i="5" s="1"/>
  <c r="K494" i="5" l="1"/>
  <c r="E494" i="3"/>
  <c r="J494" i="5"/>
  <c r="L494" i="5" l="1"/>
  <c r="M494" i="5" l="1"/>
  <c r="N494" i="5" s="1"/>
  <c r="O494" i="5" s="1"/>
  <c r="P494" i="5" s="1"/>
  <c r="F494" i="3" s="1"/>
  <c r="Q494" i="5" l="1"/>
  <c r="S494" i="5" s="1"/>
  <c r="R495" i="5" s="1"/>
  <c r="K495" i="5" l="1"/>
  <c r="E495" i="3"/>
  <c r="J495" i="5"/>
  <c r="L495" i="5" l="1"/>
  <c r="M495" i="5" l="1"/>
  <c r="N495" i="5" s="1"/>
  <c r="O495" i="5" s="1"/>
  <c r="P495" i="5" s="1"/>
  <c r="F495" i="3" s="1"/>
  <c r="Q495" i="5" l="1"/>
  <c r="S495" i="5" s="1"/>
  <c r="R496" i="5" s="1"/>
  <c r="K496" i="5" l="1"/>
  <c r="E496" i="3"/>
  <c r="J496" i="5"/>
  <c r="L496" i="5" l="1"/>
  <c r="M496" i="5" l="1"/>
  <c r="N496" i="5" s="1"/>
  <c r="O496" i="5" s="1"/>
  <c r="P496" i="5" s="1"/>
  <c r="F496" i="3" s="1"/>
  <c r="Q496" i="5" l="1"/>
  <c r="S496" i="5" s="1"/>
  <c r="R497" i="5" s="1"/>
  <c r="K497" i="5" l="1"/>
  <c r="E497" i="3"/>
  <c r="J497" i="5"/>
  <c r="L497" i="5" l="1"/>
  <c r="M497" i="5" l="1"/>
  <c r="N497" i="5" s="1"/>
  <c r="O497" i="5" s="1"/>
  <c r="P497" i="5" s="1"/>
  <c r="F497" i="3" s="1"/>
  <c r="Q497" i="5" l="1"/>
  <c r="S497" i="5" s="1"/>
  <c r="R498" i="5" s="1"/>
  <c r="K498" i="5" l="1"/>
  <c r="E498" i="3"/>
  <c r="J498" i="5"/>
  <c r="L498" i="5" l="1"/>
  <c r="M498" i="5" l="1"/>
  <c r="N498" i="5" s="1"/>
  <c r="O498" i="5" s="1"/>
  <c r="P498" i="5" s="1"/>
  <c r="F498" i="3" s="1"/>
  <c r="Q498" i="5" l="1"/>
  <c r="S498" i="5" s="1"/>
  <c r="R499" i="5" s="1"/>
  <c r="K499" i="5" l="1"/>
  <c r="E499" i="3"/>
  <c r="J499" i="5"/>
  <c r="L499" i="5" l="1"/>
  <c r="M499" i="5" l="1"/>
  <c r="N499" i="5" s="1"/>
  <c r="O499" i="5" s="1"/>
  <c r="P499" i="5" s="1"/>
  <c r="F499" i="3" s="1"/>
  <c r="Q499" i="5" l="1"/>
  <c r="S499" i="5" s="1"/>
  <c r="R500" i="5" s="1"/>
  <c r="K500" i="5" l="1"/>
  <c r="E500" i="3"/>
  <c r="J500" i="5"/>
  <c r="L500" i="5" l="1"/>
  <c r="M500" i="5" l="1"/>
  <c r="N500" i="5" s="1"/>
  <c r="O500" i="5" s="1"/>
  <c r="P500" i="5" s="1"/>
  <c r="F500" i="3" s="1"/>
  <c r="Q500" i="5" l="1"/>
  <c r="S500" i="5" s="1"/>
  <c r="R501" i="5" s="1"/>
  <c r="K501" i="5" l="1"/>
  <c r="E501" i="3"/>
  <c r="J501" i="5"/>
  <c r="L501" i="5" l="1"/>
  <c r="M501" i="5" l="1"/>
  <c r="N501" i="5" s="1"/>
  <c r="O501" i="5" s="1"/>
  <c r="P501" i="5" s="1"/>
  <c r="F501" i="3" s="1"/>
  <c r="Q501" i="5" l="1"/>
  <c r="S501" i="5" s="1"/>
  <c r="R502" i="5" s="1"/>
  <c r="K502" i="5" l="1"/>
  <c r="E502" i="3"/>
  <c r="J502" i="5"/>
  <c r="L502" i="5" l="1"/>
  <c r="M502" i="5" l="1"/>
  <c r="N502" i="5" s="1"/>
  <c r="O502" i="5" s="1"/>
  <c r="P502" i="5" s="1"/>
  <c r="F502" i="3" s="1"/>
  <c r="Q502" i="5" l="1"/>
  <c r="S502" i="5" s="1"/>
  <c r="R503" i="5" s="1"/>
  <c r="K503" i="5" l="1"/>
  <c r="E503" i="3"/>
  <c r="J503" i="5"/>
  <c r="L503" i="5" l="1"/>
  <c r="M503" i="5" l="1"/>
  <c r="N503" i="5" s="1"/>
  <c r="O503" i="5" s="1"/>
  <c r="P503" i="5" s="1"/>
  <c r="F503" i="3" s="1"/>
  <c r="Q503" i="5" l="1"/>
  <c r="S503" i="5" s="1"/>
  <c r="R504" i="5" s="1"/>
  <c r="K504" i="5" l="1"/>
  <c r="E504" i="3"/>
  <c r="J504" i="5"/>
  <c r="L504" i="5" l="1"/>
  <c r="M504" i="5" l="1"/>
  <c r="N504" i="5" s="1"/>
  <c r="O504" i="5" s="1"/>
  <c r="P504" i="5" s="1"/>
  <c r="F504" i="3" s="1"/>
  <c r="Q504" i="5" l="1"/>
  <c r="S504" i="5" s="1"/>
  <c r="R505" i="5" s="1"/>
  <c r="K505" i="5" l="1"/>
  <c r="E505" i="3"/>
  <c r="J505" i="5"/>
  <c r="L505" i="5" l="1"/>
  <c r="M505" i="5" l="1"/>
  <c r="N505" i="5" s="1"/>
  <c r="O505" i="5" s="1"/>
  <c r="P505" i="5" s="1"/>
  <c r="F505" i="3" s="1"/>
  <c r="Q505" i="5" l="1"/>
  <c r="S505" i="5" s="1"/>
  <c r="R506" i="5" s="1"/>
  <c r="K506" i="5" l="1"/>
  <c r="E506" i="3"/>
  <c r="J506" i="5"/>
  <c r="L506" i="5" l="1"/>
  <c r="M506" i="5" l="1"/>
  <c r="N506" i="5" s="1"/>
  <c r="O506" i="5" s="1"/>
  <c r="P506" i="5" s="1"/>
  <c r="F506" i="3" s="1"/>
  <c r="Q506" i="5" l="1"/>
  <c r="S506" i="5" s="1"/>
  <c r="R507" i="5" s="1"/>
  <c r="K507" i="5" l="1"/>
  <c r="E507" i="3"/>
  <c r="J507" i="5"/>
  <c r="L507" i="5" l="1"/>
  <c r="M507" i="5" l="1"/>
  <c r="N507" i="5" s="1"/>
  <c r="O507" i="5" s="1"/>
  <c r="P507" i="5" s="1"/>
  <c r="F507" i="3" s="1"/>
  <c r="Q507" i="5" l="1"/>
  <c r="S507" i="5" s="1"/>
  <c r="R508" i="5" s="1"/>
  <c r="K508" i="5" l="1"/>
  <c r="E508" i="3"/>
  <c r="J508" i="5"/>
  <c r="L508" i="5" l="1"/>
  <c r="M508" i="5" l="1"/>
  <c r="N508" i="5" s="1"/>
  <c r="O508" i="5" s="1"/>
  <c r="P508" i="5" s="1"/>
  <c r="F508" i="3" s="1"/>
  <c r="Q508" i="5" l="1"/>
  <c r="S508" i="5" s="1"/>
  <c r="R509" i="5" s="1"/>
  <c r="K509" i="5" l="1"/>
  <c r="E509" i="3"/>
  <c r="J509" i="5"/>
  <c r="L509" i="5" l="1"/>
  <c r="M509" i="5" l="1"/>
  <c r="N509" i="5" s="1"/>
  <c r="O509" i="5" s="1"/>
  <c r="P509" i="5" s="1"/>
  <c r="F509" i="3" s="1"/>
  <c r="Q509" i="5" l="1"/>
  <c r="S509" i="5" s="1"/>
  <c r="R510" i="5" s="1"/>
  <c r="K510" i="5" l="1"/>
  <c r="E510" i="3"/>
  <c r="J510" i="5"/>
  <c r="L510" i="5" l="1"/>
  <c r="M510" i="5" l="1"/>
  <c r="N510" i="5" s="1"/>
  <c r="O510" i="5" s="1"/>
  <c r="P510" i="5" s="1"/>
  <c r="F510" i="3" s="1"/>
  <c r="Q510" i="5" l="1"/>
  <c r="S510" i="5" s="1"/>
  <c r="R511" i="5" s="1"/>
  <c r="K511" i="5" l="1"/>
  <c r="E511" i="3"/>
  <c r="J511" i="5"/>
  <c r="L511" i="5" l="1"/>
  <c r="M511" i="5" l="1"/>
  <c r="N511" i="5" s="1"/>
  <c r="O511" i="5" s="1"/>
  <c r="P511" i="5" s="1"/>
  <c r="F511" i="3" s="1"/>
  <c r="Q511" i="5" l="1"/>
  <c r="S511" i="5" s="1"/>
  <c r="R512" i="5" s="1"/>
  <c r="K512" i="5" l="1"/>
  <c r="E512" i="3"/>
  <c r="J512" i="5"/>
  <c r="L512" i="5" l="1"/>
  <c r="M512" i="5" l="1"/>
  <c r="N512" i="5" s="1"/>
  <c r="O512" i="5" s="1"/>
  <c r="P512" i="5" s="1"/>
  <c r="F512" i="3" s="1"/>
  <c r="Q512" i="5" l="1"/>
  <c r="S512" i="5" s="1"/>
  <c r="R513" i="5" s="1"/>
  <c r="K513" i="5" l="1"/>
  <c r="E513" i="3"/>
  <c r="J513" i="5"/>
  <c r="L513" i="5" l="1"/>
  <c r="M513" i="5" l="1"/>
  <c r="N513" i="5" s="1"/>
  <c r="O513" i="5" s="1"/>
  <c r="P513" i="5" s="1"/>
  <c r="F513" i="3" s="1"/>
  <c r="Q513" i="5" l="1"/>
  <c r="S513" i="5" s="1"/>
  <c r="R514" i="5" s="1"/>
  <c r="K514" i="5" l="1"/>
  <c r="E514" i="3"/>
  <c r="J514" i="5"/>
  <c r="L514" i="5" l="1"/>
  <c r="M514" i="5" l="1"/>
  <c r="N514" i="5" s="1"/>
  <c r="O514" i="5" s="1"/>
  <c r="P514" i="5" s="1"/>
  <c r="F514" i="3" s="1"/>
  <c r="Q514" i="5" l="1"/>
  <c r="S514" i="5" s="1"/>
  <c r="R515" i="5" s="1"/>
  <c r="K515" i="5" l="1"/>
  <c r="E515" i="3"/>
  <c r="J515" i="5"/>
  <c r="L515" i="5" l="1"/>
  <c r="M515" i="5" l="1"/>
  <c r="N515" i="5" s="1"/>
  <c r="O515" i="5" s="1"/>
  <c r="P515" i="5" s="1"/>
  <c r="F515" i="3" s="1"/>
  <c r="Q515" i="5" l="1"/>
  <c r="S515" i="5" s="1"/>
  <c r="R516" i="5" s="1"/>
  <c r="K516" i="5" l="1"/>
  <c r="E516" i="3"/>
  <c r="J516" i="5"/>
  <c r="L516" i="5" l="1"/>
  <c r="M516" i="5" l="1"/>
  <c r="N516" i="5" s="1"/>
  <c r="O516" i="5" s="1"/>
  <c r="P516" i="5" s="1"/>
  <c r="F516" i="3" s="1"/>
  <c r="Q516" i="5" l="1"/>
  <c r="S516" i="5" s="1"/>
  <c r="R517" i="5" s="1"/>
  <c r="K517" i="5" l="1"/>
  <c r="E517" i="3"/>
  <c r="J517" i="5"/>
  <c r="L517" i="5" l="1"/>
  <c r="M517" i="5" l="1"/>
  <c r="N517" i="5" s="1"/>
  <c r="O517" i="5" s="1"/>
  <c r="P517" i="5" s="1"/>
  <c r="F517" i="3" s="1"/>
  <c r="Q517" i="5" l="1"/>
  <c r="S517" i="5" s="1"/>
  <c r="R518" i="5" s="1"/>
  <c r="K518" i="5" l="1"/>
  <c r="E518" i="3"/>
  <c r="J518" i="5"/>
  <c r="L518" i="5" l="1"/>
  <c r="M518" i="5" l="1"/>
  <c r="N518" i="5" s="1"/>
  <c r="O518" i="5" s="1"/>
  <c r="P518" i="5" s="1"/>
  <c r="F518" i="3" s="1"/>
  <c r="Q518" i="5" l="1"/>
  <c r="S518" i="5" s="1"/>
  <c r="R519" i="5" s="1"/>
  <c r="K519" i="5" l="1"/>
  <c r="E519" i="3"/>
  <c r="J519" i="5"/>
  <c r="L519" i="5" l="1"/>
  <c r="M519" i="5" l="1"/>
  <c r="N519" i="5" s="1"/>
  <c r="O519" i="5" s="1"/>
  <c r="P519" i="5" s="1"/>
  <c r="F519" i="3" s="1"/>
  <c r="Q519" i="5" l="1"/>
  <c r="S519" i="5" s="1"/>
  <c r="R520" i="5" s="1"/>
  <c r="K520" i="5" l="1"/>
  <c r="E520" i="3"/>
  <c r="J520" i="5"/>
  <c r="L520" i="5" l="1"/>
  <c r="M520" i="5" l="1"/>
  <c r="N520" i="5" s="1"/>
  <c r="O520" i="5" s="1"/>
  <c r="P520" i="5" s="1"/>
  <c r="F520" i="3" s="1"/>
  <c r="Q520" i="5" l="1"/>
  <c r="S520" i="5" s="1"/>
  <c r="R521" i="5" s="1"/>
  <c r="K521" i="5" l="1"/>
  <c r="E521" i="3"/>
  <c r="J521" i="5"/>
  <c r="L521" i="5" l="1"/>
  <c r="M521" i="5" l="1"/>
  <c r="N521" i="5" s="1"/>
  <c r="O521" i="5" s="1"/>
  <c r="P521" i="5" s="1"/>
  <c r="F521" i="3" s="1"/>
  <c r="Q521" i="5" l="1"/>
  <c r="S521" i="5" s="1"/>
  <c r="R522" i="5" s="1"/>
  <c r="K522" i="5" l="1"/>
  <c r="E522" i="3"/>
  <c r="J522" i="5"/>
  <c r="L522" i="5" l="1"/>
  <c r="M522" i="5" l="1"/>
  <c r="N522" i="5" s="1"/>
  <c r="O522" i="5" s="1"/>
  <c r="P522" i="5" s="1"/>
  <c r="F522" i="3" s="1"/>
  <c r="Q522" i="5" l="1"/>
  <c r="S522" i="5" s="1"/>
  <c r="R523" i="5" s="1"/>
  <c r="K523" i="5" l="1"/>
  <c r="E523" i="3"/>
  <c r="J523" i="5"/>
  <c r="L523" i="5" l="1"/>
  <c r="M523" i="5" l="1"/>
  <c r="N523" i="5" s="1"/>
  <c r="O523" i="5" s="1"/>
  <c r="P523" i="5" s="1"/>
  <c r="F523" i="3" s="1"/>
  <c r="Q523" i="5" l="1"/>
  <c r="S523" i="5" s="1"/>
  <c r="R524" i="5" s="1"/>
  <c r="K524" i="5" l="1"/>
  <c r="E524" i="3"/>
  <c r="J524" i="5"/>
  <c r="L524" i="5" l="1"/>
  <c r="M524" i="5" l="1"/>
  <c r="N524" i="5" s="1"/>
  <c r="O524" i="5" s="1"/>
  <c r="P524" i="5" s="1"/>
  <c r="F524" i="3" s="1"/>
  <c r="Q524" i="5" l="1"/>
  <c r="S524" i="5" s="1"/>
  <c r="R525" i="5" s="1"/>
  <c r="K525" i="5" l="1"/>
  <c r="E525" i="3"/>
  <c r="J525" i="5"/>
  <c r="L525" i="5" l="1"/>
  <c r="M525" i="5" l="1"/>
  <c r="N525" i="5" s="1"/>
  <c r="O525" i="5" s="1"/>
  <c r="P525" i="5" s="1"/>
  <c r="F525" i="3" s="1"/>
  <c r="Q525" i="5" l="1"/>
  <c r="S525" i="5" s="1"/>
  <c r="R526" i="5" s="1"/>
  <c r="K526" i="5" l="1"/>
  <c r="E526" i="3"/>
  <c r="J526" i="5"/>
  <c r="L526" i="5" l="1"/>
  <c r="M526" i="5" l="1"/>
  <c r="N526" i="5" s="1"/>
  <c r="O526" i="5" s="1"/>
  <c r="P526" i="5" s="1"/>
  <c r="F526" i="3" s="1"/>
  <c r="Q526" i="5" l="1"/>
  <c r="S526" i="5" s="1"/>
  <c r="R527" i="5" s="1"/>
  <c r="K527" i="5" l="1"/>
  <c r="E527" i="3"/>
  <c r="J527" i="5"/>
  <c r="L527" i="5" l="1"/>
  <c r="M527" i="5" l="1"/>
  <c r="N527" i="5" s="1"/>
  <c r="O527" i="5" s="1"/>
  <c r="P527" i="5" s="1"/>
  <c r="F527" i="3" s="1"/>
  <c r="Q527" i="5" l="1"/>
  <c r="S527" i="5" s="1"/>
  <c r="R528" i="5" s="1"/>
  <c r="K528" i="5" l="1"/>
  <c r="E528" i="3"/>
  <c r="J528" i="5"/>
  <c r="L528" i="5" l="1"/>
  <c r="M528" i="5" l="1"/>
  <c r="N528" i="5" s="1"/>
  <c r="O528" i="5" s="1"/>
  <c r="P528" i="5" s="1"/>
  <c r="F528" i="3" s="1"/>
  <c r="Q528" i="5" l="1"/>
  <c r="S528" i="5" s="1"/>
  <c r="R529" i="5" s="1"/>
  <c r="K529" i="5" l="1"/>
  <c r="E529" i="3"/>
  <c r="J529" i="5"/>
  <c r="L529" i="5" l="1"/>
  <c r="M529" i="5" l="1"/>
  <c r="N529" i="5" s="1"/>
  <c r="O529" i="5" s="1"/>
  <c r="P529" i="5" s="1"/>
  <c r="F529" i="3" s="1"/>
  <c r="Q529" i="5" l="1"/>
  <c r="S529" i="5" s="1"/>
  <c r="R530" i="5" s="1"/>
  <c r="K530" i="5" l="1"/>
  <c r="E530" i="3"/>
  <c r="J530" i="5"/>
  <c r="L530" i="5" l="1"/>
  <c r="M530" i="5" l="1"/>
  <c r="N530" i="5" s="1"/>
  <c r="O530" i="5" s="1"/>
  <c r="P530" i="5" s="1"/>
  <c r="F530" i="3" s="1"/>
  <c r="Q530" i="5" l="1"/>
  <c r="S530" i="5" s="1"/>
  <c r="R531" i="5" s="1"/>
  <c r="K531" i="5" l="1"/>
  <c r="E531" i="3"/>
  <c r="J531" i="5"/>
  <c r="L531" i="5" l="1"/>
  <c r="M531" i="5" l="1"/>
  <c r="N531" i="5" s="1"/>
  <c r="O531" i="5" s="1"/>
  <c r="P531" i="5" s="1"/>
  <c r="F531" i="3" s="1"/>
  <c r="Q531" i="5" l="1"/>
  <c r="S531" i="5" s="1"/>
  <c r="R532" i="5" s="1"/>
  <c r="K532" i="5" l="1"/>
  <c r="E532" i="3"/>
  <c r="J532" i="5"/>
  <c r="L532" i="5" l="1"/>
  <c r="M532" i="5" l="1"/>
  <c r="N532" i="5" s="1"/>
  <c r="O532" i="5" s="1"/>
  <c r="P532" i="5" s="1"/>
  <c r="F532" i="3" s="1"/>
  <c r="Q532" i="5" l="1"/>
  <c r="S532" i="5" s="1"/>
  <c r="R533" i="5" s="1"/>
  <c r="K533" i="5" l="1"/>
  <c r="E533" i="3"/>
  <c r="J533" i="5"/>
  <c r="L533" i="5" l="1"/>
  <c r="M533" i="5" l="1"/>
  <c r="N533" i="5" s="1"/>
  <c r="O533" i="5" s="1"/>
  <c r="P533" i="5" s="1"/>
  <c r="F533" i="3" s="1"/>
  <c r="Q533" i="5" l="1"/>
  <c r="S533" i="5" s="1"/>
  <c r="R534" i="5" s="1"/>
  <c r="K534" i="5" l="1"/>
  <c r="E534" i="3"/>
  <c r="J534" i="5"/>
  <c r="L534" i="5" l="1"/>
  <c r="M534" i="5" l="1"/>
  <c r="N534" i="5" s="1"/>
  <c r="O534" i="5" s="1"/>
  <c r="P534" i="5" s="1"/>
  <c r="F534" i="3" s="1"/>
  <c r="Q534" i="5" l="1"/>
  <c r="S534" i="5" s="1"/>
  <c r="R535" i="5" s="1"/>
  <c r="K535" i="5" l="1"/>
  <c r="E535" i="3"/>
  <c r="J535" i="5"/>
  <c r="L535" i="5" l="1"/>
  <c r="M535" i="5" l="1"/>
  <c r="N535" i="5" s="1"/>
  <c r="O535" i="5" s="1"/>
  <c r="P535" i="5" s="1"/>
  <c r="F535" i="3" s="1"/>
  <c r="Q535" i="5" l="1"/>
  <c r="S535" i="5" s="1"/>
  <c r="R536" i="5" s="1"/>
  <c r="K536" i="5" l="1"/>
  <c r="E536" i="3"/>
  <c r="J536" i="5"/>
  <c r="L536" i="5" l="1"/>
  <c r="M536" i="5" l="1"/>
  <c r="N536" i="5" s="1"/>
  <c r="O536" i="5" s="1"/>
  <c r="P536" i="5" s="1"/>
  <c r="F536" i="3" s="1"/>
  <c r="Q536" i="5" l="1"/>
  <c r="S536" i="5" s="1"/>
  <c r="R537" i="5" s="1"/>
  <c r="K537" i="5" l="1"/>
  <c r="E537" i="3"/>
  <c r="J537" i="5"/>
  <c r="L537" i="5" l="1"/>
  <c r="M537" i="5" l="1"/>
  <c r="N537" i="5" s="1"/>
  <c r="O537" i="5" s="1"/>
  <c r="P537" i="5" s="1"/>
  <c r="F537" i="3" s="1"/>
  <c r="Q537" i="5" l="1"/>
  <c r="S537" i="5" s="1"/>
  <c r="R538" i="5" s="1"/>
  <c r="K538" i="5" l="1"/>
  <c r="E538" i="3"/>
  <c r="J538" i="5"/>
  <c r="L538" i="5" l="1"/>
  <c r="M538" i="5" l="1"/>
  <c r="N538" i="5" s="1"/>
  <c r="O538" i="5" s="1"/>
  <c r="P538" i="5" s="1"/>
  <c r="F538" i="3" s="1"/>
  <c r="Q538" i="5" l="1"/>
  <c r="S538" i="5" s="1"/>
  <c r="R539" i="5" s="1"/>
  <c r="K539" i="5" l="1"/>
  <c r="E539" i="3"/>
  <c r="J539" i="5"/>
  <c r="L539" i="5" l="1"/>
  <c r="M539" i="5" l="1"/>
  <c r="N539" i="5" s="1"/>
  <c r="O539" i="5" s="1"/>
  <c r="P539" i="5" l="1"/>
  <c r="Q539" i="5" l="1"/>
  <c r="S539" i="5" s="1"/>
  <c r="R540" i="5" s="1"/>
  <c r="K540" i="5" s="1"/>
  <c r="F539" i="3"/>
  <c r="E540" i="3" l="1"/>
  <c r="J540" i="5"/>
  <c r="L540" i="5" s="1"/>
  <c r="P540" i="5" s="1"/>
  <c r="F540" i="3" s="1"/>
  <c r="M540" i="5" l="1"/>
  <c r="N540" i="5" s="1"/>
  <c r="O540" i="5" s="1"/>
  <c r="Q540" i="5" s="1"/>
  <c r="S540" i="5" l="1"/>
  <c r="R541" i="5" s="1"/>
  <c r="K541" i="5" l="1"/>
  <c r="E541" i="3"/>
  <c r="J541" i="5"/>
  <c r="L541" i="5" l="1"/>
  <c r="P541" i="5" s="1"/>
  <c r="F541" i="3" s="1"/>
  <c r="M541" i="5" l="1"/>
  <c r="N541" i="5" s="1"/>
  <c r="O541" i="5" s="1"/>
  <c r="Q541" i="5" s="1"/>
  <c r="S541" i="5" l="1"/>
  <c r="R542" i="5" s="1"/>
  <c r="K542" i="5" l="1"/>
  <c r="E542" i="3"/>
  <c r="J542" i="5"/>
  <c r="L542" i="5" l="1"/>
  <c r="P542" i="5" s="1"/>
  <c r="F542" i="3" s="1"/>
  <c r="M542" i="5" l="1"/>
  <c r="N542" i="5" s="1"/>
  <c r="O542" i="5" s="1"/>
  <c r="Q542" i="5" s="1"/>
  <c r="S542" i="5" l="1"/>
  <c r="R543" i="5" s="1"/>
  <c r="K543" i="5" l="1"/>
  <c r="E543" i="3"/>
  <c r="J543" i="5"/>
  <c r="L543" i="5" l="1"/>
  <c r="P543" i="5" s="1"/>
  <c r="F543" i="3" s="1"/>
  <c r="M543" i="5" l="1"/>
  <c r="N543" i="5" s="1"/>
  <c r="O543" i="5" s="1"/>
  <c r="Q543" i="5" s="1"/>
  <c r="S543" i="5" l="1"/>
  <c r="R544" i="5" s="1"/>
  <c r="K544" i="5" l="1"/>
  <c r="E544" i="3"/>
  <c r="J544" i="5"/>
  <c r="L544" i="5" l="1"/>
  <c r="P544" i="5" s="1"/>
  <c r="F544" i="3" s="1"/>
  <c r="M544" i="5" l="1"/>
  <c r="N544" i="5" s="1"/>
  <c r="O544" i="5" s="1"/>
  <c r="Q544" i="5" s="1"/>
  <c r="S544" i="5" l="1"/>
  <c r="R545" i="5" s="1"/>
  <c r="K545" i="5" l="1"/>
  <c r="E545" i="3"/>
  <c r="J545" i="5"/>
  <c r="L545" i="5" l="1"/>
  <c r="P545" i="5" s="1"/>
  <c r="F545" i="3" s="1"/>
  <c r="M545" i="5" l="1"/>
  <c r="N545" i="5" s="1"/>
  <c r="O545" i="5" s="1"/>
  <c r="Q545" i="5" s="1"/>
  <c r="S545" i="5" l="1"/>
  <c r="R546" i="5" s="1"/>
  <c r="K546" i="5" l="1"/>
  <c r="E546" i="3"/>
  <c r="J546" i="5"/>
  <c r="L546" i="5" l="1"/>
  <c r="P546" i="5" s="1"/>
  <c r="F546" i="3" s="1"/>
  <c r="M546" i="5" l="1"/>
  <c r="N546" i="5" s="1"/>
  <c r="O546" i="5" s="1"/>
  <c r="Q546" i="5" s="1"/>
  <c r="S546" i="5" l="1"/>
  <c r="R547" i="5" s="1"/>
  <c r="K547" i="5" l="1"/>
  <c r="E547" i="3"/>
  <c r="J547" i="5"/>
  <c r="L547" i="5" l="1"/>
  <c r="P547" i="5" s="1"/>
  <c r="F547" i="3" s="1"/>
  <c r="M547" i="5" l="1"/>
  <c r="N547" i="5" s="1"/>
  <c r="O547" i="5" s="1"/>
  <c r="Q547" i="5" s="1"/>
  <c r="S547" i="5" l="1"/>
  <c r="R548" i="5" s="1"/>
  <c r="K548" i="5" l="1"/>
  <c r="E548" i="3"/>
  <c r="J548" i="5"/>
  <c r="L548" i="5" l="1"/>
  <c r="P548" i="5" s="1"/>
  <c r="F548" i="3" s="1"/>
  <c r="M548" i="5" l="1"/>
  <c r="N548" i="5" s="1"/>
  <c r="O548" i="5" s="1"/>
  <c r="Q548" i="5" s="1"/>
  <c r="S548" i="5" l="1"/>
  <c r="R549" i="5" s="1"/>
  <c r="K549" i="5" l="1"/>
  <c r="E549" i="3"/>
  <c r="J549" i="5"/>
  <c r="L549" i="5" l="1"/>
  <c r="P549" i="5" s="1"/>
  <c r="F549" i="3" s="1"/>
  <c r="M549" i="5" l="1"/>
  <c r="N549" i="5" s="1"/>
  <c r="O549" i="5" s="1"/>
  <c r="Q549" i="5" s="1"/>
  <c r="S549" i="5" l="1"/>
  <c r="R550" i="5" s="1"/>
  <c r="K550" i="5" l="1"/>
  <c r="E550" i="3"/>
  <c r="J550" i="5"/>
  <c r="L550" i="5" l="1"/>
  <c r="P550" i="5" s="1"/>
  <c r="F550" i="3" s="1"/>
  <c r="M550" i="5" l="1"/>
  <c r="N550" i="5" s="1"/>
  <c r="O550" i="5" s="1"/>
  <c r="Q550" i="5" s="1"/>
  <c r="S550" i="5" l="1"/>
  <c r="R551" i="5" s="1"/>
  <c r="K551" i="5" l="1"/>
  <c r="E551" i="3"/>
  <c r="J551" i="5"/>
  <c r="L551" i="5" l="1"/>
  <c r="P551" i="5" s="1"/>
  <c r="F551" i="3" s="1"/>
  <c r="M551" i="5" l="1"/>
  <c r="N551" i="5" s="1"/>
  <c r="O551" i="5" s="1"/>
  <c r="Q551" i="5" s="1"/>
  <c r="S551" i="5" l="1"/>
  <c r="R552" i="5" s="1"/>
  <c r="K552" i="5" l="1"/>
  <c r="E552" i="3"/>
  <c r="J552" i="5"/>
  <c r="L552" i="5" l="1"/>
  <c r="P552" i="5" s="1"/>
  <c r="F552" i="3" s="1"/>
  <c r="M552" i="5" l="1"/>
  <c r="N552" i="5" s="1"/>
  <c r="O552" i="5" s="1"/>
  <c r="Q552" i="5" s="1"/>
  <c r="S552" i="5" l="1"/>
  <c r="R553" i="5" s="1"/>
  <c r="K553" i="5" l="1"/>
  <c r="E553" i="3"/>
  <c r="J553" i="5"/>
  <c r="L553" i="5" l="1"/>
  <c r="P553" i="5" s="1"/>
  <c r="F553" i="3" s="1"/>
  <c r="M553" i="5" l="1"/>
  <c r="N553" i="5" s="1"/>
  <c r="O553" i="5" s="1"/>
  <c r="Q553" i="5" s="1"/>
  <c r="S553" i="5" l="1"/>
  <c r="R554" i="5" s="1"/>
  <c r="K554" i="5" l="1"/>
  <c r="E554" i="3"/>
  <c r="J554" i="5"/>
  <c r="L554" i="5" l="1"/>
  <c r="P554" i="5" s="1"/>
  <c r="F554" i="3" s="1"/>
  <c r="M554" i="5" l="1"/>
  <c r="N554" i="5" s="1"/>
  <c r="O554" i="5" s="1"/>
  <c r="Q554" i="5" s="1"/>
  <c r="S554" i="5" l="1"/>
  <c r="R555" i="5" s="1"/>
  <c r="K555" i="5" l="1"/>
  <c r="E555" i="3"/>
  <c r="J555" i="5"/>
  <c r="L555" i="5" l="1"/>
  <c r="P555" i="5" s="1"/>
  <c r="F555" i="3" s="1"/>
  <c r="M555" i="5" l="1"/>
  <c r="N555" i="5" s="1"/>
  <c r="O555" i="5" s="1"/>
  <c r="Q555" i="5" s="1"/>
  <c r="S555" i="5" l="1"/>
  <c r="R556" i="5" s="1"/>
  <c r="K556" i="5" l="1"/>
  <c r="E556" i="3"/>
  <c r="J556" i="5"/>
  <c r="L556" i="5" l="1"/>
  <c r="P556" i="5" s="1"/>
  <c r="F556" i="3" s="1"/>
  <c r="M556" i="5" l="1"/>
  <c r="N556" i="5" s="1"/>
  <c r="O556" i="5" s="1"/>
  <c r="Q556" i="5" s="1"/>
  <c r="S556" i="5" l="1"/>
  <c r="R557" i="5" s="1"/>
  <c r="K557" i="5" l="1"/>
  <c r="E557" i="3"/>
  <c r="J557" i="5"/>
  <c r="L557" i="5" l="1"/>
  <c r="P557" i="5" s="1"/>
  <c r="F557" i="3" s="1"/>
  <c r="M557" i="5" l="1"/>
  <c r="N557" i="5" s="1"/>
  <c r="O557" i="5" s="1"/>
  <c r="Q557" i="5" s="1"/>
  <c r="S557" i="5" l="1"/>
  <c r="R558" i="5" s="1"/>
  <c r="K558" i="5" l="1"/>
  <c r="E558" i="3"/>
  <c r="J558" i="5"/>
  <c r="L558" i="5" l="1"/>
  <c r="P558" i="5" s="1"/>
  <c r="F558" i="3" s="1"/>
  <c r="M558" i="5" l="1"/>
  <c r="N558" i="5" s="1"/>
  <c r="O558" i="5" s="1"/>
  <c r="Q558" i="5" s="1"/>
  <c r="S558" i="5" l="1"/>
  <c r="R559" i="5" s="1"/>
  <c r="K559" i="5" l="1"/>
  <c r="E559" i="3"/>
  <c r="J559" i="5"/>
  <c r="L559" i="5" l="1"/>
  <c r="P559" i="5" s="1"/>
  <c r="F559" i="3" s="1"/>
  <c r="M559" i="5" l="1"/>
  <c r="N559" i="5" s="1"/>
  <c r="O559" i="5" s="1"/>
  <c r="Q559" i="5" s="1"/>
  <c r="S559" i="5" l="1"/>
  <c r="R560" i="5" s="1"/>
  <c r="K560" i="5" l="1"/>
  <c r="E560" i="3"/>
  <c r="J560" i="5"/>
  <c r="L560" i="5" l="1"/>
  <c r="P560" i="5" s="1"/>
  <c r="F560" i="3" s="1"/>
  <c r="M560" i="5" l="1"/>
  <c r="N560" i="5" s="1"/>
  <c r="O560" i="5" s="1"/>
  <c r="Q560" i="5" s="1"/>
  <c r="S560" i="5" l="1"/>
  <c r="R561" i="5" s="1"/>
  <c r="K561" i="5" l="1"/>
  <c r="E561" i="3"/>
  <c r="J561" i="5"/>
  <c r="L561" i="5" l="1"/>
  <c r="P561" i="5" s="1"/>
  <c r="F561" i="3" s="1"/>
  <c r="M561" i="5" l="1"/>
  <c r="N561" i="5" s="1"/>
  <c r="O561" i="5" s="1"/>
  <c r="Q561" i="5" s="1"/>
  <c r="S561" i="5" l="1"/>
  <c r="R562" i="5" s="1"/>
  <c r="K562" i="5" l="1"/>
  <c r="E562" i="3"/>
  <c r="J562" i="5"/>
  <c r="L562" i="5" l="1"/>
  <c r="P562" i="5" s="1"/>
  <c r="F562" i="3" s="1"/>
  <c r="M562" i="5" l="1"/>
  <c r="N562" i="5" s="1"/>
  <c r="O562" i="5" s="1"/>
  <c r="Q562" i="5" s="1"/>
  <c r="S562" i="5" l="1"/>
  <c r="R563" i="5" s="1"/>
  <c r="K563" i="5" l="1"/>
  <c r="E563" i="3"/>
  <c r="J563" i="5"/>
  <c r="L563" i="5" l="1"/>
  <c r="P563" i="5" s="1"/>
  <c r="F563" i="3" s="1"/>
  <c r="M563" i="5" l="1"/>
  <c r="N563" i="5" s="1"/>
  <c r="O563" i="5" s="1"/>
  <c r="Q563" i="5" s="1"/>
  <c r="S563" i="5" l="1"/>
  <c r="R564" i="5" s="1"/>
  <c r="K564" i="5" l="1"/>
  <c r="E564" i="3"/>
  <c r="J564" i="5"/>
  <c r="L564" i="5" l="1"/>
  <c r="P564" i="5" s="1"/>
  <c r="F564" i="3" s="1"/>
  <c r="M564" i="5" l="1"/>
  <c r="N564" i="5" s="1"/>
  <c r="O564" i="5" s="1"/>
  <c r="Q564" i="5" s="1"/>
  <c r="S564" i="5" l="1"/>
  <c r="R565" i="5" s="1"/>
  <c r="K565" i="5" l="1"/>
  <c r="E565" i="3"/>
  <c r="J565" i="5"/>
  <c r="L565" i="5" l="1"/>
  <c r="P565" i="5" s="1"/>
  <c r="F565" i="3" s="1"/>
  <c r="M565" i="5" l="1"/>
  <c r="N565" i="5" s="1"/>
  <c r="O565" i="5" s="1"/>
  <c r="Q565" i="5" s="1"/>
  <c r="S565" i="5" l="1"/>
  <c r="R566" i="5" s="1"/>
  <c r="K566" i="5" l="1"/>
  <c r="E566" i="3"/>
  <c r="J566" i="5"/>
  <c r="L566" i="5" l="1"/>
  <c r="P566" i="5" s="1"/>
  <c r="F566" i="3" s="1"/>
  <c r="M566" i="5" l="1"/>
  <c r="N566" i="5" s="1"/>
  <c r="O566" i="5" s="1"/>
  <c r="Q566" i="5" s="1"/>
  <c r="S566" i="5" l="1"/>
  <c r="R567" i="5" s="1"/>
  <c r="K567" i="5" l="1"/>
  <c r="E567" i="3"/>
  <c r="J567" i="5"/>
  <c r="L567" i="5" l="1"/>
  <c r="P567" i="5" s="1"/>
  <c r="F567" i="3" s="1"/>
  <c r="M567" i="5" l="1"/>
  <c r="N567" i="5" s="1"/>
  <c r="O567" i="5" s="1"/>
  <c r="Q567" i="5" s="1"/>
  <c r="S567" i="5" l="1"/>
  <c r="R568" i="5" s="1"/>
  <c r="K568" i="5" l="1"/>
  <c r="E568" i="3"/>
  <c r="J568" i="5"/>
  <c r="L568" i="5" l="1"/>
  <c r="P568" i="5" s="1"/>
  <c r="F568" i="3" s="1"/>
  <c r="M568" i="5" l="1"/>
  <c r="N568" i="5" s="1"/>
  <c r="O568" i="5" s="1"/>
  <c r="Q568" i="5" s="1"/>
  <c r="S568" i="5" l="1"/>
  <c r="R569" i="5" s="1"/>
  <c r="K569" i="5" l="1"/>
  <c r="E569" i="3"/>
  <c r="J569" i="5"/>
  <c r="L569" i="5" l="1"/>
  <c r="P569" i="5" s="1"/>
  <c r="F569" i="3" s="1"/>
  <c r="M569" i="5" l="1"/>
  <c r="N569" i="5" s="1"/>
  <c r="O569" i="5" s="1"/>
  <c r="Q569" i="5" s="1"/>
  <c r="S569" i="5" l="1"/>
  <c r="R570" i="5" s="1"/>
  <c r="K570" i="5" l="1"/>
  <c r="E570" i="3"/>
  <c r="J570" i="5"/>
  <c r="L570" i="5" l="1"/>
  <c r="P570" i="5" s="1"/>
  <c r="F570" i="3" s="1"/>
  <c r="M570" i="5" l="1"/>
  <c r="N570" i="5" s="1"/>
  <c r="O570" i="5" s="1"/>
  <c r="Q570" i="5" s="1"/>
  <c r="S570" i="5" l="1"/>
  <c r="R571" i="5" s="1"/>
  <c r="K571" i="5" l="1"/>
  <c r="E571" i="3"/>
  <c r="J571" i="5"/>
  <c r="L571" i="5" l="1"/>
  <c r="P571" i="5" s="1"/>
  <c r="F571" i="3" s="1"/>
  <c r="M571" i="5" l="1"/>
  <c r="N571" i="5" s="1"/>
  <c r="O571" i="5" s="1"/>
  <c r="Q571" i="5" s="1"/>
  <c r="S571" i="5" l="1"/>
  <c r="R572" i="5" s="1"/>
  <c r="K572" i="5" l="1"/>
  <c r="E572" i="3"/>
  <c r="J572" i="5"/>
  <c r="L572" i="5" l="1"/>
  <c r="P572" i="5" s="1"/>
  <c r="F572" i="3" s="1"/>
  <c r="M572" i="5" l="1"/>
  <c r="N572" i="5" s="1"/>
  <c r="O572" i="5" s="1"/>
  <c r="Q572" i="5" s="1"/>
  <c r="S572" i="5" l="1"/>
  <c r="R573" i="5" s="1"/>
  <c r="K573" i="5" l="1"/>
  <c r="E573" i="3"/>
  <c r="J573" i="5"/>
  <c r="L573" i="5" l="1"/>
  <c r="P573" i="5" s="1"/>
  <c r="F573" i="3" s="1"/>
  <c r="M573" i="5" l="1"/>
  <c r="N573" i="5" s="1"/>
  <c r="O573" i="5" s="1"/>
  <c r="Q573" i="5" s="1"/>
  <c r="S573" i="5" l="1"/>
  <c r="R574" i="5" s="1"/>
  <c r="K574" i="5" l="1"/>
  <c r="E574" i="3"/>
  <c r="J574" i="5"/>
  <c r="L574" i="5" l="1"/>
  <c r="P574" i="5" s="1"/>
  <c r="F574" i="3" s="1"/>
  <c r="M574" i="5" l="1"/>
  <c r="N574" i="5" s="1"/>
  <c r="O574" i="5" s="1"/>
  <c r="Q574" i="5" s="1"/>
  <c r="S574" i="5" l="1"/>
  <c r="R575" i="5" s="1"/>
  <c r="K575" i="5" l="1"/>
  <c r="E575" i="3"/>
  <c r="J575" i="5"/>
  <c r="L575" i="5" l="1"/>
  <c r="P575" i="5" s="1"/>
  <c r="F575" i="3" s="1"/>
  <c r="M575" i="5" l="1"/>
  <c r="N575" i="5" s="1"/>
  <c r="O575" i="5" s="1"/>
  <c r="Q575" i="5" s="1"/>
  <c r="S575" i="5" l="1"/>
  <c r="R576" i="5" s="1"/>
  <c r="K576" i="5" l="1"/>
  <c r="E576" i="3"/>
  <c r="J576" i="5"/>
  <c r="L576" i="5" l="1"/>
  <c r="P576" i="5" s="1"/>
  <c r="F576" i="3" s="1"/>
  <c r="M576" i="5" l="1"/>
  <c r="N576" i="5" s="1"/>
  <c r="O576" i="5" s="1"/>
  <c r="Q576" i="5" s="1"/>
  <c r="S576" i="5" l="1"/>
  <c r="R577" i="5" s="1"/>
  <c r="K577" i="5" l="1"/>
  <c r="E577" i="3"/>
  <c r="J577" i="5"/>
  <c r="L577" i="5" l="1"/>
  <c r="P577" i="5" s="1"/>
  <c r="F577" i="3" s="1"/>
  <c r="M577" i="5" l="1"/>
  <c r="N577" i="5" s="1"/>
  <c r="O577" i="5" s="1"/>
  <c r="Q577" i="5" s="1"/>
  <c r="S577" i="5" l="1"/>
  <c r="R578" i="5" s="1"/>
  <c r="K578" i="5" l="1"/>
  <c r="E578" i="3"/>
  <c r="J578" i="5"/>
  <c r="L578" i="5" l="1"/>
  <c r="P578" i="5" s="1"/>
  <c r="F578" i="3" s="1"/>
  <c r="M578" i="5" l="1"/>
  <c r="N578" i="5" s="1"/>
  <c r="O578" i="5" s="1"/>
  <c r="Q578" i="5" s="1"/>
  <c r="S578" i="5" l="1"/>
  <c r="R579" i="5" s="1"/>
  <c r="K579" i="5" l="1"/>
  <c r="E579" i="3"/>
  <c r="J579" i="5"/>
  <c r="L579" i="5" l="1"/>
  <c r="P579" i="5" s="1"/>
  <c r="F579" i="3" s="1"/>
  <c r="M579" i="5" l="1"/>
  <c r="N579" i="5" s="1"/>
  <c r="O579" i="5" s="1"/>
  <c r="Q579" i="5" s="1"/>
  <c r="S579" i="5" l="1"/>
  <c r="R580" i="5" s="1"/>
  <c r="K580" i="5" l="1"/>
  <c r="E580" i="3"/>
  <c r="J580" i="5"/>
  <c r="L580" i="5" l="1"/>
  <c r="P580" i="5" s="1"/>
  <c r="F580" i="3" s="1"/>
  <c r="M580" i="5" l="1"/>
  <c r="N580" i="5" s="1"/>
  <c r="O580" i="5" s="1"/>
  <c r="Q580" i="5" s="1"/>
  <c r="S580" i="5" l="1"/>
  <c r="R581" i="5" s="1"/>
  <c r="K581" i="5" l="1"/>
  <c r="E581" i="3"/>
  <c r="J581" i="5"/>
  <c r="L581" i="5" l="1"/>
  <c r="P581" i="5" s="1"/>
  <c r="F581" i="3" s="1"/>
  <c r="M581" i="5" l="1"/>
  <c r="N581" i="5" s="1"/>
  <c r="O581" i="5" s="1"/>
  <c r="Q581" i="5" s="1"/>
  <c r="S581" i="5" l="1"/>
  <c r="R582" i="5" s="1"/>
  <c r="K582" i="5" l="1"/>
  <c r="E582" i="3"/>
  <c r="J582" i="5"/>
  <c r="L582" i="5" l="1"/>
  <c r="P582" i="5" s="1"/>
  <c r="F582" i="3" s="1"/>
  <c r="M582" i="5" l="1"/>
  <c r="N582" i="5" s="1"/>
  <c r="O582" i="5" s="1"/>
  <c r="Q582" i="5" s="1"/>
  <c r="S582" i="5" l="1"/>
  <c r="R583" i="5" s="1"/>
  <c r="K583" i="5" l="1"/>
  <c r="E583" i="3"/>
  <c r="J583" i="5"/>
  <c r="L583" i="5" l="1"/>
  <c r="P583" i="5" s="1"/>
  <c r="F583" i="3" s="1"/>
  <c r="M583" i="5" l="1"/>
  <c r="N583" i="5" s="1"/>
  <c r="O583" i="5" s="1"/>
  <c r="Q583" i="5" s="1"/>
  <c r="S583" i="5" l="1"/>
  <c r="R584" i="5" s="1"/>
  <c r="K584" i="5" l="1"/>
  <c r="E584" i="3"/>
  <c r="J584" i="5"/>
  <c r="L584" i="5" l="1"/>
  <c r="P584" i="5" s="1"/>
  <c r="F584" i="3" s="1"/>
  <c r="M584" i="5" l="1"/>
  <c r="N584" i="5" s="1"/>
  <c r="O584" i="5" s="1"/>
  <c r="Q584" i="5" s="1"/>
  <c r="S584" i="5" l="1"/>
  <c r="R585" i="5" s="1"/>
  <c r="K585" i="5" l="1"/>
  <c r="E585" i="3"/>
  <c r="J585" i="5"/>
  <c r="L585" i="5" l="1"/>
  <c r="P585" i="5" s="1"/>
  <c r="F585" i="3" s="1"/>
  <c r="M585" i="5" l="1"/>
  <c r="N585" i="5" s="1"/>
  <c r="O585" i="5" s="1"/>
  <c r="Q585" i="5" s="1"/>
  <c r="S585" i="5" l="1"/>
  <c r="R586" i="5" s="1"/>
  <c r="K586" i="5" l="1"/>
  <c r="E586" i="3"/>
  <c r="J586" i="5"/>
  <c r="L586" i="5" l="1"/>
  <c r="P586" i="5" s="1"/>
  <c r="F586" i="3" s="1"/>
  <c r="M586" i="5" l="1"/>
  <c r="N586" i="5" s="1"/>
  <c r="O586" i="5" s="1"/>
  <c r="Q586" i="5" s="1"/>
  <c r="S586" i="5" l="1"/>
  <c r="R587" i="5" s="1"/>
  <c r="K587" i="5" l="1"/>
  <c r="E587" i="3"/>
  <c r="J587" i="5"/>
  <c r="L587" i="5" l="1"/>
  <c r="P587" i="5" s="1"/>
  <c r="F587" i="3" s="1"/>
  <c r="M587" i="5" l="1"/>
  <c r="N587" i="5" s="1"/>
  <c r="O587" i="5" s="1"/>
  <c r="Q587" i="5" s="1"/>
  <c r="S587" i="5" l="1"/>
  <c r="R588" i="5" s="1"/>
  <c r="K588" i="5" l="1"/>
  <c r="E588" i="3"/>
  <c r="J588" i="5"/>
  <c r="L588" i="5" l="1"/>
  <c r="P588" i="5" s="1"/>
  <c r="F588" i="3" s="1"/>
  <c r="M588" i="5" l="1"/>
  <c r="N588" i="5" s="1"/>
  <c r="O588" i="5" s="1"/>
  <c r="Q588" i="5" s="1"/>
  <c r="S588" i="5" l="1"/>
  <c r="R589" i="5" s="1"/>
  <c r="K589" i="5" l="1"/>
  <c r="E589" i="3"/>
  <c r="J589" i="5"/>
  <c r="L589" i="5" l="1"/>
  <c r="P589" i="5" s="1"/>
  <c r="F589" i="3" s="1"/>
  <c r="M589" i="5" l="1"/>
  <c r="N589" i="5" s="1"/>
  <c r="O589" i="5" s="1"/>
  <c r="Q589" i="5" s="1"/>
  <c r="S589" i="5" l="1"/>
  <c r="R590" i="5" s="1"/>
  <c r="K590" i="5" l="1"/>
  <c r="E590" i="3"/>
  <c r="J590" i="5"/>
  <c r="L590" i="5" l="1"/>
  <c r="P590" i="5" s="1"/>
  <c r="F590" i="3" s="1"/>
  <c r="M590" i="5" l="1"/>
  <c r="N590" i="5" s="1"/>
  <c r="O590" i="5" s="1"/>
  <c r="Q590" i="5" s="1"/>
  <c r="S590" i="5" l="1"/>
  <c r="R591" i="5" s="1"/>
  <c r="K591" i="5" l="1"/>
  <c r="E591" i="3"/>
  <c r="J591" i="5"/>
  <c r="L591" i="5" l="1"/>
  <c r="P591" i="5" s="1"/>
  <c r="F591" i="3" s="1"/>
  <c r="M591" i="5" l="1"/>
  <c r="N591" i="5" s="1"/>
  <c r="O591" i="5" s="1"/>
  <c r="Q591" i="5" s="1"/>
  <c r="S591" i="5" l="1"/>
  <c r="R592" i="5" s="1"/>
  <c r="K592" i="5" l="1"/>
  <c r="E592" i="3"/>
  <c r="J592" i="5"/>
  <c r="L592" i="5" l="1"/>
  <c r="P592" i="5" s="1"/>
  <c r="F592" i="3" s="1"/>
  <c r="M592" i="5" l="1"/>
  <c r="N592" i="5" s="1"/>
  <c r="O592" i="5" s="1"/>
  <c r="Q592" i="5" s="1"/>
  <c r="S592" i="5" l="1"/>
  <c r="R593" i="5" s="1"/>
  <c r="K593" i="5" l="1"/>
  <c r="E593" i="3"/>
  <c r="J593" i="5"/>
  <c r="L593" i="5" l="1"/>
  <c r="P593" i="5" s="1"/>
  <c r="F593" i="3" s="1"/>
  <c r="M593" i="5" l="1"/>
  <c r="N593" i="5" s="1"/>
  <c r="O593" i="5" s="1"/>
  <c r="Q593" i="5" s="1"/>
  <c r="S593" i="5" l="1"/>
  <c r="R594" i="5" s="1"/>
  <c r="K594" i="5" l="1"/>
  <c r="E594" i="3"/>
  <c r="J594" i="5"/>
  <c r="L594" i="5" l="1"/>
  <c r="P594" i="5" s="1"/>
  <c r="F594" i="3" s="1"/>
  <c r="M594" i="5" l="1"/>
  <c r="N594" i="5" s="1"/>
  <c r="O594" i="5" s="1"/>
  <c r="Q594" i="5" s="1"/>
  <c r="S594" i="5" l="1"/>
  <c r="R595" i="5" s="1"/>
  <c r="K595" i="5" l="1"/>
  <c r="E595" i="3"/>
  <c r="J595" i="5"/>
  <c r="L595" i="5" l="1"/>
  <c r="P595" i="5" s="1"/>
  <c r="F595" i="3" s="1"/>
  <c r="M595" i="5" l="1"/>
  <c r="N595" i="5" s="1"/>
  <c r="O595" i="5" s="1"/>
  <c r="Q595" i="5" s="1"/>
  <c r="S595" i="5" l="1"/>
  <c r="R596" i="5" s="1"/>
  <c r="K596" i="5" l="1"/>
  <c r="E596" i="3"/>
  <c r="J596" i="5"/>
  <c r="L596" i="5" l="1"/>
  <c r="P596" i="5" s="1"/>
  <c r="F596" i="3" s="1"/>
  <c r="M596" i="5" l="1"/>
  <c r="N596" i="5" s="1"/>
  <c r="O596" i="5" s="1"/>
  <c r="Q596" i="5" s="1"/>
  <c r="S596" i="5" l="1"/>
  <c r="R597" i="5" s="1"/>
  <c r="K597" i="5" l="1"/>
  <c r="E597" i="3"/>
  <c r="J597" i="5"/>
  <c r="L597" i="5" l="1"/>
  <c r="P597" i="5" s="1"/>
  <c r="F597" i="3" s="1"/>
  <c r="M597" i="5" l="1"/>
  <c r="N597" i="5" s="1"/>
  <c r="O597" i="5" s="1"/>
  <c r="Q597" i="5" s="1"/>
  <c r="S597" i="5" l="1"/>
  <c r="R598" i="5" s="1"/>
  <c r="K598" i="5" l="1"/>
  <c r="E598" i="3"/>
  <c r="J598" i="5"/>
  <c r="L598" i="5" l="1"/>
  <c r="P598" i="5" s="1"/>
  <c r="F598" i="3" s="1"/>
  <c r="M598" i="5" l="1"/>
  <c r="N598" i="5" s="1"/>
  <c r="O598" i="5" s="1"/>
  <c r="Q598" i="5" s="1"/>
  <c r="S598" i="5" l="1"/>
  <c r="R599" i="5" s="1"/>
  <c r="K599" i="5" l="1"/>
  <c r="E599" i="3"/>
  <c r="J599" i="5"/>
  <c r="L599" i="5" l="1"/>
  <c r="P599" i="5" s="1"/>
  <c r="F599" i="3" s="1"/>
  <c r="M599" i="5" l="1"/>
  <c r="N599" i="5" s="1"/>
  <c r="O599" i="5" s="1"/>
  <c r="Q599" i="5" s="1"/>
  <c r="S599" i="5" l="1"/>
  <c r="R600" i="5" s="1"/>
  <c r="K600" i="5" l="1"/>
  <c r="E600" i="3"/>
  <c r="J600" i="5"/>
  <c r="L600" i="5" l="1"/>
  <c r="P600" i="5" s="1"/>
  <c r="F600" i="3" s="1"/>
  <c r="M600" i="5" l="1"/>
  <c r="N600" i="5" s="1"/>
  <c r="O600" i="5" s="1"/>
  <c r="Q600" i="5" s="1"/>
  <c r="S600" i="5" l="1"/>
  <c r="R601" i="5" s="1"/>
  <c r="K601" i="5" l="1"/>
  <c r="E601" i="3"/>
  <c r="J601" i="5"/>
  <c r="L601" i="5" l="1"/>
  <c r="P601" i="5" s="1"/>
  <c r="F601" i="3" s="1"/>
  <c r="M601" i="5" l="1"/>
  <c r="N601" i="5" s="1"/>
  <c r="O601" i="5" s="1"/>
  <c r="Q601" i="5" s="1"/>
  <c r="S601" i="5" l="1"/>
  <c r="R602" i="5" s="1"/>
  <c r="K602" i="5" l="1"/>
  <c r="E602" i="3"/>
  <c r="J602" i="5"/>
  <c r="L602" i="5" l="1"/>
  <c r="P602" i="5" s="1"/>
  <c r="F602" i="3" s="1"/>
  <c r="M602" i="5" l="1"/>
  <c r="N602" i="5" s="1"/>
  <c r="O602" i="5" s="1"/>
  <c r="Q602" i="5" s="1"/>
  <c r="S602" i="5" l="1"/>
  <c r="R603" i="5" s="1"/>
  <c r="K603" i="5" l="1"/>
  <c r="E603" i="3"/>
  <c r="J603" i="5"/>
  <c r="L603" i="5" l="1"/>
  <c r="P603" i="5" s="1"/>
  <c r="F603" i="3" s="1"/>
  <c r="M603" i="5" l="1"/>
  <c r="N603" i="5" s="1"/>
  <c r="O603" i="5" s="1"/>
  <c r="Q603" i="5" s="1"/>
  <c r="S603" i="5" l="1"/>
  <c r="R604" i="5" s="1"/>
  <c r="K604" i="5" l="1"/>
  <c r="E604" i="3"/>
  <c r="J604" i="5"/>
  <c r="L604" i="5" l="1"/>
  <c r="P604" i="5" s="1"/>
  <c r="F604" i="3" s="1"/>
  <c r="M604" i="5" l="1"/>
  <c r="N604" i="5" s="1"/>
  <c r="O604" i="5" s="1"/>
  <c r="Q604" i="5" s="1"/>
  <c r="S604" i="5" l="1"/>
  <c r="R605" i="5" s="1"/>
  <c r="K605" i="5" l="1"/>
  <c r="E605" i="3"/>
  <c r="J605" i="5"/>
  <c r="L605" i="5" l="1"/>
  <c r="P605" i="5" s="1"/>
  <c r="F605" i="3" s="1"/>
  <c r="M605" i="5" l="1"/>
  <c r="N605" i="5" s="1"/>
  <c r="O605" i="5" s="1"/>
  <c r="Q605" i="5" s="1"/>
  <c r="S605" i="5" l="1"/>
  <c r="R606" i="5" s="1"/>
  <c r="K606" i="5" l="1"/>
  <c r="E606" i="3"/>
  <c r="J606" i="5"/>
  <c r="L606" i="5" l="1"/>
  <c r="P606" i="5" s="1"/>
  <c r="F606" i="3" s="1"/>
  <c r="M606" i="5" l="1"/>
  <c r="N606" i="5" s="1"/>
  <c r="O606" i="5" s="1"/>
  <c r="Q606" i="5" s="1"/>
  <c r="S606" i="5" l="1"/>
  <c r="R607" i="5" s="1"/>
  <c r="K607" i="5" l="1"/>
  <c r="E607" i="3"/>
  <c r="J607" i="5"/>
  <c r="L607" i="5" l="1"/>
  <c r="P607" i="5" s="1"/>
  <c r="F607" i="3" s="1"/>
  <c r="M607" i="5" l="1"/>
  <c r="N607" i="5" s="1"/>
  <c r="O607" i="5" s="1"/>
  <c r="Q607" i="5" s="1"/>
  <c r="S607" i="5" l="1"/>
  <c r="R608" i="5" s="1"/>
  <c r="K608" i="5" l="1"/>
  <c r="E608" i="3"/>
  <c r="J608" i="5"/>
  <c r="L608" i="5" l="1"/>
  <c r="P608" i="5" s="1"/>
  <c r="F608" i="3" s="1"/>
  <c r="M608" i="5" l="1"/>
  <c r="N608" i="5" s="1"/>
  <c r="O608" i="5" s="1"/>
  <c r="Q608" i="5" s="1"/>
  <c r="S608" i="5" l="1"/>
  <c r="R609" i="5" s="1"/>
  <c r="K609" i="5" l="1"/>
  <c r="E609" i="3"/>
  <c r="J609" i="5"/>
  <c r="L609" i="5" l="1"/>
  <c r="P609" i="5" s="1"/>
  <c r="F609" i="3" s="1"/>
  <c r="M609" i="5" l="1"/>
  <c r="N609" i="5" s="1"/>
  <c r="O609" i="5" s="1"/>
  <c r="Q609" i="5" s="1"/>
  <c r="S609" i="5" l="1"/>
  <c r="R610" i="5" s="1"/>
  <c r="K610" i="5" l="1"/>
  <c r="E610" i="3"/>
  <c r="J610" i="5"/>
  <c r="L610" i="5" l="1"/>
  <c r="P610" i="5" s="1"/>
  <c r="F610" i="3" s="1"/>
  <c r="M610" i="5" l="1"/>
  <c r="N610" i="5" s="1"/>
  <c r="O610" i="5" s="1"/>
  <c r="Q610" i="5" s="1"/>
  <c r="S610" i="5" l="1"/>
  <c r="R611" i="5" s="1"/>
  <c r="K611" i="5" l="1"/>
  <c r="E611" i="3"/>
  <c r="J611" i="5"/>
  <c r="L611" i="5" l="1"/>
  <c r="P611" i="5" s="1"/>
  <c r="F611" i="3" s="1"/>
  <c r="M611" i="5" l="1"/>
  <c r="N611" i="5" s="1"/>
  <c r="O611" i="5" s="1"/>
  <c r="Q611" i="5" s="1"/>
  <c r="S611" i="5" l="1"/>
  <c r="R612" i="5" s="1"/>
  <c r="K612" i="5" l="1"/>
  <c r="E612" i="3"/>
  <c r="J612" i="5"/>
  <c r="L612" i="5" l="1"/>
  <c r="P612" i="5" s="1"/>
  <c r="F612" i="3" s="1"/>
  <c r="M612" i="5" l="1"/>
  <c r="N612" i="5" s="1"/>
  <c r="O612" i="5" s="1"/>
  <c r="Q612" i="5" s="1"/>
  <c r="S612" i="5" l="1"/>
  <c r="R613" i="5" s="1"/>
  <c r="K613" i="5" l="1"/>
  <c r="E613" i="3"/>
  <c r="J613" i="5"/>
  <c r="L613" i="5" l="1"/>
  <c r="P613" i="5" s="1"/>
  <c r="F613" i="3" s="1"/>
  <c r="M613" i="5" l="1"/>
  <c r="N613" i="5" s="1"/>
  <c r="O613" i="5" s="1"/>
  <c r="Q613" i="5" s="1"/>
  <c r="S613" i="5" l="1"/>
  <c r="R614" i="5" s="1"/>
  <c r="K614" i="5" l="1"/>
  <c r="E614" i="3"/>
  <c r="J614" i="5"/>
  <c r="L614" i="5" l="1"/>
  <c r="P614" i="5" s="1"/>
  <c r="F614" i="3" s="1"/>
  <c r="M614" i="5" l="1"/>
  <c r="N614" i="5" s="1"/>
  <c r="O614" i="5" s="1"/>
  <c r="Q614" i="5" s="1"/>
  <c r="S614" i="5" l="1"/>
  <c r="R615" i="5" s="1"/>
  <c r="K615" i="5" l="1"/>
  <c r="E615" i="3"/>
  <c r="J615" i="5"/>
  <c r="L615" i="5" l="1"/>
  <c r="P615" i="5" s="1"/>
  <c r="F615" i="3" s="1"/>
  <c r="M615" i="5" l="1"/>
  <c r="N615" i="5" s="1"/>
  <c r="O615" i="5" s="1"/>
  <c r="Q615" i="5" s="1"/>
  <c r="S615" i="5" l="1"/>
  <c r="R616" i="5" s="1"/>
  <c r="K616" i="5" l="1"/>
  <c r="E616" i="3"/>
  <c r="J616" i="5"/>
  <c r="L616" i="5" l="1"/>
  <c r="P616" i="5" s="1"/>
  <c r="F616" i="3" s="1"/>
  <c r="M616" i="5" l="1"/>
  <c r="N616" i="5" s="1"/>
  <c r="O616" i="5" s="1"/>
  <c r="Q616" i="5" s="1"/>
  <c r="S616" i="5" l="1"/>
  <c r="R617" i="5" s="1"/>
  <c r="K617" i="5" l="1"/>
  <c r="E617" i="3"/>
  <c r="J617" i="5"/>
  <c r="L617" i="5" l="1"/>
  <c r="P617" i="5" s="1"/>
  <c r="F617" i="3" s="1"/>
  <c r="M617" i="5" l="1"/>
  <c r="N617" i="5" s="1"/>
  <c r="O617" i="5" s="1"/>
  <c r="Q617" i="5" s="1"/>
  <c r="S617" i="5" l="1"/>
  <c r="R618" i="5" s="1"/>
  <c r="K618" i="5" l="1"/>
  <c r="E618" i="3"/>
  <c r="J618" i="5"/>
  <c r="L618" i="5" l="1"/>
  <c r="P618" i="5" s="1"/>
  <c r="F618" i="3" s="1"/>
  <c r="M618" i="5" l="1"/>
  <c r="N618" i="5" s="1"/>
  <c r="O618" i="5" s="1"/>
  <c r="Q618" i="5" s="1"/>
  <c r="S618" i="5" l="1"/>
  <c r="R619" i="5" s="1"/>
  <c r="K619" i="5" l="1"/>
  <c r="E619" i="3"/>
  <c r="J619" i="5"/>
  <c r="L619" i="5" l="1"/>
  <c r="P619" i="5" s="1"/>
  <c r="F619" i="3" s="1"/>
  <c r="M619" i="5" l="1"/>
  <c r="N619" i="5" s="1"/>
  <c r="O619" i="5" s="1"/>
  <c r="Q619" i="5" s="1"/>
  <c r="S619" i="5" l="1"/>
  <c r="R620" i="5" s="1"/>
  <c r="K620" i="5" l="1"/>
  <c r="E620" i="3"/>
  <c r="J620" i="5"/>
  <c r="L620" i="5" l="1"/>
  <c r="P620" i="5" s="1"/>
  <c r="F620" i="3" s="1"/>
  <c r="M620" i="5" l="1"/>
  <c r="N620" i="5" s="1"/>
  <c r="O620" i="5" s="1"/>
  <c r="Q620" i="5" s="1"/>
  <c r="S620" i="5" l="1"/>
  <c r="R621" i="5" s="1"/>
  <c r="K621" i="5" l="1"/>
  <c r="E621" i="3"/>
  <c r="J621" i="5"/>
  <c r="L621" i="5" l="1"/>
  <c r="P621" i="5" s="1"/>
  <c r="F621" i="3" s="1"/>
  <c r="M621" i="5" l="1"/>
  <c r="N621" i="5" s="1"/>
  <c r="O621" i="5" s="1"/>
  <c r="Q621" i="5" s="1"/>
  <c r="S621" i="5" l="1"/>
  <c r="R622" i="5" s="1"/>
  <c r="K622" i="5" l="1"/>
  <c r="E622" i="3"/>
  <c r="J622" i="5"/>
  <c r="L622" i="5" l="1"/>
  <c r="P622" i="5" s="1"/>
  <c r="F622" i="3" s="1"/>
  <c r="M622" i="5" l="1"/>
  <c r="N622" i="5" s="1"/>
  <c r="O622" i="5" s="1"/>
  <c r="Q622" i="5" s="1"/>
  <c r="S622" i="5" l="1"/>
  <c r="R623" i="5" s="1"/>
  <c r="K623" i="5" l="1"/>
  <c r="E623" i="3"/>
  <c r="J623" i="5"/>
  <c r="L623" i="5" l="1"/>
  <c r="P623" i="5" s="1"/>
  <c r="F623" i="3" s="1"/>
  <c r="M623" i="5" l="1"/>
  <c r="N623" i="5" s="1"/>
  <c r="O623" i="5" s="1"/>
  <c r="Q623" i="5" s="1"/>
  <c r="S623" i="5" l="1"/>
  <c r="R624" i="5" s="1"/>
  <c r="K624" i="5" l="1"/>
  <c r="E624" i="3"/>
  <c r="J624" i="5"/>
  <c r="L624" i="5" l="1"/>
  <c r="P624" i="5" s="1"/>
  <c r="F624" i="3" s="1"/>
  <c r="M624" i="5" l="1"/>
  <c r="N624" i="5" s="1"/>
  <c r="O624" i="5" s="1"/>
  <c r="Q624" i="5" s="1"/>
  <c r="S624" i="5" l="1"/>
  <c r="R625" i="5" s="1"/>
  <c r="K625" i="5" l="1"/>
  <c r="E625" i="3"/>
  <c r="J625" i="5"/>
  <c r="L625" i="5" l="1"/>
  <c r="P625" i="5" s="1"/>
  <c r="F625" i="3" s="1"/>
  <c r="M625" i="5" l="1"/>
  <c r="N625" i="5" s="1"/>
  <c r="O625" i="5" s="1"/>
  <c r="Q625" i="5" s="1"/>
  <c r="S625" i="5" l="1"/>
  <c r="R626" i="5" s="1"/>
  <c r="K626" i="5" l="1"/>
  <c r="E626" i="3"/>
  <c r="J626" i="5"/>
  <c r="L626" i="5" l="1"/>
  <c r="P626" i="5" s="1"/>
  <c r="F626" i="3" s="1"/>
  <c r="M626" i="5" l="1"/>
  <c r="N626" i="5" s="1"/>
  <c r="O626" i="5" s="1"/>
  <c r="Q626" i="5" s="1"/>
  <c r="S626" i="5" l="1"/>
  <c r="R627" i="5" s="1"/>
  <c r="K627" i="5" l="1"/>
  <c r="E627" i="3"/>
  <c r="J627" i="5"/>
  <c r="L627" i="5" l="1"/>
  <c r="P627" i="5" s="1"/>
  <c r="F627" i="3" s="1"/>
  <c r="M627" i="5" l="1"/>
  <c r="N627" i="5" s="1"/>
  <c r="O627" i="5" s="1"/>
  <c r="Q627" i="5" s="1"/>
  <c r="S627" i="5" l="1"/>
  <c r="R628" i="5" s="1"/>
  <c r="K628" i="5" l="1"/>
  <c r="E628" i="3"/>
  <c r="J628" i="5"/>
  <c r="L628" i="5" l="1"/>
  <c r="P628" i="5" s="1"/>
  <c r="F628" i="3" s="1"/>
  <c r="M628" i="5" l="1"/>
  <c r="N628" i="5" s="1"/>
  <c r="O628" i="5" s="1"/>
  <c r="Q628" i="5" s="1"/>
  <c r="S628" i="5" l="1"/>
  <c r="R629" i="5" s="1"/>
  <c r="K629" i="5" l="1"/>
  <c r="E629" i="3"/>
  <c r="J629" i="5"/>
  <c r="L629" i="5" l="1"/>
  <c r="P629" i="5" s="1"/>
  <c r="F629" i="3" s="1"/>
  <c r="M629" i="5" l="1"/>
  <c r="N629" i="5" s="1"/>
  <c r="O629" i="5" s="1"/>
  <c r="Q629" i="5" s="1"/>
  <c r="S629" i="5" l="1"/>
  <c r="R630" i="5" s="1"/>
  <c r="K630" i="5" l="1"/>
  <c r="E630" i="3"/>
  <c r="J630" i="5"/>
  <c r="L630" i="5" l="1"/>
  <c r="P630" i="5" s="1"/>
  <c r="F630" i="3" s="1"/>
  <c r="M630" i="5" l="1"/>
  <c r="N630" i="5" s="1"/>
  <c r="O630" i="5" s="1"/>
  <c r="Q630" i="5" s="1"/>
  <c r="S630" i="5" l="1"/>
  <c r="R631" i="5" s="1"/>
  <c r="K631" i="5" l="1"/>
  <c r="E631" i="3"/>
  <c r="J631" i="5"/>
  <c r="L631" i="5" l="1"/>
  <c r="P631" i="5" s="1"/>
  <c r="F631" i="3" s="1"/>
  <c r="M631" i="5" l="1"/>
  <c r="N631" i="5" s="1"/>
  <c r="O631" i="5" s="1"/>
  <c r="Q631" i="5" s="1"/>
  <c r="S631" i="5" l="1"/>
  <c r="R632" i="5" s="1"/>
  <c r="K632" i="5" l="1"/>
  <c r="E632" i="3"/>
  <c r="J632" i="5"/>
  <c r="L632" i="5" l="1"/>
  <c r="P632" i="5" s="1"/>
  <c r="F632" i="3" s="1"/>
  <c r="M632" i="5" l="1"/>
  <c r="N632" i="5" s="1"/>
  <c r="O632" i="5" s="1"/>
  <c r="Q632" i="5" s="1"/>
  <c r="S632" i="5" l="1"/>
  <c r="R633" i="5" s="1"/>
  <c r="K633" i="5" l="1"/>
  <c r="E633" i="3"/>
  <c r="J633" i="5"/>
  <c r="L633" i="5" l="1"/>
  <c r="P633" i="5" s="1"/>
  <c r="F633" i="3" s="1"/>
  <c r="M633" i="5" l="1"/>
  <c r="N633" i="5" s="1"/>
  <c r="O633" i="5" s="1"/>
  <c r="Q633" i="5" s="1"/>
  <c r="S633" i="5" l="1"/>
  <c r="R634" i="5" s="1"/>
  <c r="K634" i="5" l="1"/>
  <c r="E634" i="3"/>
  <c r="J634" i="5"/>
  <c r="L634" i="5" l="1"/>
  <c r="P634" i="5" s="1"/>
  <c r="F634" i="3" s="1"/>
  <c r="M634" i="5" l="1"/>
  <c r="N634" i="5" s="1"/>
  <c r="O634" i="5" s="1"/>
  <c r="Q634" i="5" s="1"/>
  <c r="S634" i="5" l="1"/>
  <c r="R635" i="5" s="1"/>
  <c r="K635" i="5" l="1"/>
  <c r="E635" i="3"/>
  <c r="J635" i="5"/>
  <c r="L635" i="5" l="1"/>
  <c r="P635" i="5" s="1"/>
  <c r="F635" i="3" s="1"/>
  <c r="M635" i="5" l="1"/>
  <c r="N635" i="5" s="1"/>
  <c r="O635" i="5" s="1"/>
  <c r="Q635" i="5" s="1"/>
  <c r="S635" i="5" l="1"/>
  <c r="R636" i="5" s="1"/>
  <c r="K636" i="5" l="1"/>
  <c r="E636" i="3"/>
  <c r="J636" i="5"/>
  <c r="L636" i="5" l="1"/>
  <c r="P636" i="5" s="1"/>
  <c r="F636" i="3" s="1"/>
  <c r="M636" i="5" l="1"/>
  <c r="N636" i="5" s="1"/>
  <c r="O636" i="5" s="1"/>
  <c r="Q636" i="5" s="1"/>
  <c r="S636" i="5" l="1"/>
  <c r="R637" i="5" s="1"/>
  <c r="K637" i="5" l="1"/>
  <c r="E637" i="3"/>
  <c r="J637" i="5"/>
  <c r="L637" i="5" l="1"/>
  <c r="P637" i="5" s="1"/>
  <c r="F637" i="3" s="1"/>
  <c r="M637" i="5" l="1"/>
  <c r="N637" i="5" s="1"/>
  <c r="O637" i="5" s="1"/>
  <c r="Q637" i="5" s="1"/>
  <c r="S637" i="5" l="1"/>
  <c r="R638" i="5" s="1"/>
  <c r="K638" i="5" l="1"/>
  <c r="E638" i="3"/>
  <c r="J638" i="5"/>
  <c r="L638" i="5" l="1"/>
  <c r="P638" i="5" s="1"/>
  <c r="F638" i="3" s="1"/>
  <c r="M638" i="5" l="1"/>
  <c r="N638" i="5" s="1"/>
  <c r="O638" i="5" s="1"/>
  <c r="Q638" i="5" s="1"/>
  <c r="S638" i="5" l="1"/>
  <c r="R639" i="5" s="1"/>
  <c r="K639" i="5" l="1"/>
  <c r="E639" i="3"/>
  <c r="J639" i="5"/>
  <c r="L639" i="5" l="1"/>
  <c r="P639" i="5" s="1"/>
  <c r="F639" i="3" s="1"/>
  <c r="M639" i="5" l="1"/>
  <c r="N639" i="5" s="1"/>
  <c r="O639" i="5" s="1"/>
  <c r="Q639" i="5" s="1"/>
  <c r="S639" i="5" l="1"/>
  <c r="R640" i="5" s="1"/>
  <c r="K640" i="5" l="1"/>
  <c r="E640" i="3"/>
  <c r="J640" i="5"/>
  <c r="L640" i="5" l="1"/>
  <c r="P640" i="5" s="1"/>
  <c r="F640" i="3" s="1"/>
  <c r="M640" i="5" l="1"/>
  <c r="N640" i="5" s="1"/>
  <c r="O640" i="5" s="1"/>
  <c r="Q640" i="5" s="1"/>
  <c r="S640" i="5" l="1"/>
  <c r="R641" i="5" s="1"/>
  <c r="K641" i="5" l="1"/>
  <c r="E641" i="3"/>
  <c r="J641" i="5"/>
  <c r="L641" i="5" l="1"/>
  <c r="P641" i="5" s="1"/>
  <c r="F641" i="3" s="1"/>
  <c r="M641" i="5" l="1"/>
  <c r="N641" i="5" s="1"/>
  <c r="O641" i="5" s="1"/>
  <c r="Q641" i="5" s="1"/>
  <c r="S641" i="5" l="1"/>
  <c r="R642" i="5" s="1"/>
  <c r="K642" i="5" l="1"/>
  <c r="E642" i="3"/>
  <c r="J642" i="5"/>
  <c r="L642" i="5" l="1"/>
  <c r="P642" i="5" s="1"/>
  <c r="F642" i="3" s="1"/>
  <c r="M642" i="5" l="1"/>
  <c r="N642" i="5" s="1"/>
  <c r="O642" i="5" s="1"/>
  <c r="Q642" i="5" s="1"/>
  <c r="S642" i="5" l="1"/>
  <c r="R643" i="5" s="1"/>
  <c r="K643" i="5" l="1"/>
  <c r="E643" i="3"/>
  <c r="J643" i="5"/>
  <c r="L643" i="5" l="1"/>
  <c r="P643" i="5" s="1"/>
  <c r="F643" i="3" s="1"/>
  <c r="M643" i="5" l="1"/>
  <c r="N643" i="5" s="1"/>
  <c r="O643" i="5" s="1"/>
  <c r="Q643" i="5" s="1"/>
  <c r="S643" i="5" l="1"/>
  <c r="R644" i="5" s="1"/>
  <c r="K644" i="5" l="1"/>
  <c r="E644" i="3"/>
  <c r="J644" i="5"/>
  <c r="L644" i="5" l="1"/>
  <c r="P644" i="5" s="1"/>
  <c r="F644" i="3" s="1"/>
  <c r="M644" i="5" l="1"/>
  <c r="N644" i="5" s="1"/>
  <c r="O644" i="5" s="1"/>
  <c r="Q644" i="5" s="1"/>
  <c r="S644" i="5" l="1"/>
  <c r="R645" i="5" s="1"/>
  <c r="K645" i="5" l="1"/>
  <c r="E645" i="3"/>
  <c r="J645" i="5"/>
  <c r="L645" i="5" l="1"/>
  <c r="P645" i="5" s="1"/>
  <c r="F645" i="3" s="1"/>
  <c r="M645" i="5" l="1"/>
  <c r="N645" i="5" s="1"/>
  <c r="O645" i="5" s="1"/>
  <c r="Q645" i="5" s="1"/>
  <c r="S645" i="5" l="1"/>
  <c r="R646" i="5" s="1"/>
  <c r="K646" i="5" l="1"/>
  <c r="E646" i="3"/>
  <c r="J646" i="5"/>
  <c r="L646" i="5" l="1"/>
  <c r="P646" i="5" s="1"/>
  <c r="F646" i="3" s="1"/>
  <c r="M646" i="5" l="1"/>
  <c r="N646" i="5" s="1"/>
  <c r="O646" i="5" s="1"/>
  <c r="Q646" i="5" s="1"/>
  <c r="S646" i="5" l="1"/>
  <c r="R647" i="5" s="1"/>
  <c r="K647" i="5" l="1"/>
  <c r="E647" i="3"/>
  <c r="J647" i="5"/>
  <c r="L647" i="5" l="1"/>
  <c r="P647" i="5" s="1"/>
  <c r="F647" i="3" s="1"/>
  <c r="M647" i="5" l="1"/>
  <c r="N647" i="5" s="1"/>
  <c r="O647" i="5" s="1"/>
  <c r="Q647" i="5" s="1"/>
  <c r="S647" i="5" l="1"/>
  <c r="R648" i="5" s="1"/>
  <c r="K648" i="5" l="1"/>
  <c r="E648" i="3"/>
  <c r="J648" i="5"/>
  <c r="L648" i="5" l="1"/>
  <c r="P648" i="5" s="1"/>
  <c r="F648" i="3" s="1"/>
  <c r="M648" i="5" l="1"/>
  <c r="N648" i="5" s="1"/>
  <c r="O648" i="5" s="1"/>
  <c r="Q648" i="5" s="1"/>
  <c r="S648" i="5" l="1"/>
  <c r="R649" i="5" s="1"/>
  <c r="K649" i="5" l="1"/>
  <c r="E649" i="3"/>
  <c r="J649" i="5"/>
  <c r="L649" i="5" l="1"/>
  <c r="P649" i="5" s="1"/>
  <c r="F649" i="3" s="1"/>
  <c r="M649" i="5" l="1"/>
  <c r="N649" i="5" s="1"/>
  <c r="O649" i="5" s="1"/>
  <c r="Q649" i="5" s="1"/>
  <c r="S649" i="5" l="1"/>
  <c r="R650" i="5" s="1"/>
  <c r="K650" i="5" l="1"/>
  <c r="E650" i="3"/>
  <c r="J650" i="5"/>
  <c r="L650" i="5" l="1"/>
  <c r="P650" i="5" s="1"/>
  <c r="F650" i="3" s="1"/>
  <c r="M650" i="5" l="1"/>
  <c r="N650" i="5" s="1"/>
  <c r="O650" i="5" s="1"/>
  <c r="Q650" i="5" s="1"/>
  <c r="S650" i="5" l="1"/>
  <c r="R651" i="5" s="1"/>
  <c r="K651" i="5" l="1"/>
  <c r="E651" i="3"/>
  <c r="J651" i="5"/>
  <c r="L651" i="5" l="1"/>
  <c r="P651" i="5" s="1"/>
  <c r="F651" i="3" s="1"/>
  <c r="M651" i="5" l="1"/>
  <c r="N651" i="5" s="1"/>
  <c r="O651" i="5" s="1"/>
  <c r="Q651" i="5" s="1"/>
  <c r="S651" i="5" l="1"/>
  <c r="R652" i="5" s="1"/>
  <c r="K652" i="5" l="1"/>
  <c r="E652" i="3"/>
  <c r="J652" i="5"/>
  <c r="L652" i="5" l="1"/>
  <c r="P652" i="5" s="1"/>
  <c r="F652" i="3" s="1"/>
  <c r="M652" i="5" l="1"/>
  <c r="N652" i="5" s="1"/>
  <c r="O652" i="5" s="1"/>
  <c r="Q652" i="5" s="1"/>
  <c r="S652" i="5" l="1"/>
  <c r="R653" i="5" s="1"/>
  <c r="K653" i="5" l="1"/>
  <c r="E653" i="3"/>
  <c r="J653" i="5"/>
  <c r="L653" i="5" l="1"/>
  <c r="P653" i="5" s="1"/>
  <c r="F653" i="3" s="1"/>
  <c r="M653" i="5" l="1"/>
  <c r="N653" i="5" s="1"/>
  <c r="O653" i="5" s="1"/>
  <c r="Q653" i="5" s="1"/>
  <c r="S653" i="5" l="1"/>
  <c r="R654" i="5" s="1"/>
  <c r="K654" i="5" l="1"/>
  <c r="E654" i="3"/>
  <c r="J654" i="5"/>
  <c r="L654" i="5" l="1"/>
  <c r="P654" i="5" s="1"/>
  <c r="F654" i="3" s="1"/>
  <c r="M654" i="5" l="1"/>
  <c r="N654" i="5" s="1"/>
  <c r="O654" i="5" s="1"/>
  <c r="Q654" i="5" s="1"/>
  <c r="S654" i="5" l="1"/>
  <c r="R655" i="5" s="1"/>
  <c r="K655" i="5" l="1"/>
  <c r="E655" i="3"/>
  <c r="J655" i="5"/>
  <c r="L655" i="5" l="1"/>
  <c r="P655" i="5" s="1"/>
  <c r="F655" i="3" s="1"/>
  <c r="M655" i="5" l="1"/>
  <c r="N655" i="5" s="1"/>
  <c r="O655" i="5" s="1"/>
  <c r="Q655" i="5" s="1"/>
  <c r="S655" i="5" l="1"/>
  <c r="R656" i="5" s="1"/>
  <c r="K656" i="5" l="1"/>
  <c r="E656" i="3"/>
  <c r="J656" i="5"/>
  <c r="L656" i="5" l="1"/>
  <c r="P656" i="5" s="1"/>
  <c r="F656" i="3" s="1"/>
  <c r="M656" i="5" l="1"/>
  <c r="N656" i="5" s="1"/>
  <c r="O656" i="5" s="1"/>
  <c r="Q656" i="5" s="1"/>
  <c r="S656" i="5" l="1"/>
  <c r="R657" i="5" s="1"/>
  <c r="K657" i="5" l="1"/>
  <c r="E657" i="3"/>
  <c r="J657" i="5"/>
  <c r="L657" i="5" l="1"/>
  <c r="P657" i="5" s="1"/>
  <c r="F657" i="3" s="1"/>
  <c r="M657" i="5" l="1"/>
  <c r="N657" i="5" s="1"/>
  <c r="O657" i="5" s="1"/>
  <c r="Q657" i="5" s="1"/>
  <c r="S657" i="5" l="1"/>
  <c r="R658" i="5" s="1"/>
  <c r="K658" i="5" l="1"/>
  <c r="E658" i="3"/>
  <c r="J658" i="5"/>
  <c r="L658" i="5" l="1"/>
  <c r="P658" i="5" s="1"/>
  <c r="F658" i="3" s="1"/>
  <c r="M658" i="5" l="1"/>
  <c r="N658" i="5" s="1"/>
  <c r="O658" i="5" s="1"/>
  <c r="Q658" i="5" s="1"/>
  <c r="S658" i="5" l="1"/>
  <c r="R659" i="5" s="1"/>
  <c r="K659" i="5" l="1"/>
  <c r="E659" i="3"/>
  <c r="J659" i="5"/>
  <c r="L659" i="5" l="1"/>
  <c r="P659" i="5" s="1"/>
  <c r="F659" i="3" s="1"/>
  <c r="M659" i="5" l="1"/>
  <c r="N659" i="5" s="1"/>
  <c r="O659" i="5" s="1"/>
  <c r="Q659" i="5" s="1"/>
  <c r="S659" i="5" l="1"/>
  <c r="R660" i="5" s="1"/>
  <c r="K660" i="5" l="1"/>
  <c r="E660" i="3"/>
  <c r="J660" i="5"/>
  <c r="L660" i="5" l="1"/>
  <c r="P660" i="5" s="1"/>
  <c r="F660" i="3" s="1"/>
  <c r="M660" i="5" l="1"/>
  <c r="N660" i="5" s="1"/>
  <c r="O660" i="5" s="1"/>
  <c r="Q660" i="5" s="1"/>
  <c r="S660" i="5" l="1"/>
  <c r="R661" i="5" s="1"/>
  <c r="K661" i="5" l="1"/>
  <c r="E661" i="3"/>
  <c r="J661" i="5"/>
  <c r="L661" i="5" l="1"/>
  <c r="P661" i="5" s="1"/>
  <c r="F661" i="3" s="1"/>
  <c r="M661" i="5" l="1"/>
  <c r="N661" i="5" s="1"/>
  <c r="O661" i="5" s="1"/>
  <c r="Q661" i="5" s="1"/>
  <c r="S661" i="5" l="1"/>
  <c r="R662" i="5" s="1"/>
  <c r="K662" i="5" l="1"/>
  <c r="E662" i="3"/>
  <c r="J662" i="5"/>
  <c r="L662" i="5" l="1"/>
  <c r="P662" i="5" s="1"/>
  <c r="F662" i="3" s="1"/>
  <c r="M662" i="5" l="1"/>
  <c r="N662" i="5" s="1"/>
  <c r="O662" i="5" s="1"/>
  <c r="Q662" i="5" s="1"/>
  <c r="S662" i="5" l="1"/>
  <c r="R663" i="5" s="1"/>
  <c r="K663" i="5" l="1"/>
  <c r="E663" i="3"/>
  <c r="J663" i="5"/>
  <c r="L663" i="5" l="1"/>
  <c r="P663" i="5" s="1"/>
  <c r="F663" i="3" s="1"/>
  <c r="M663" i="5" l="1"/>
  <c r="N663" i="5" s="1"/>
  <c r="O663" i="5" s="1"/>
  <c r="Q663" i="5" s="1"/>
  <c r="S663" i="5" l="1"/>
  <c r="R664" i="5" s="1"/>
  <c r="K664" i="5" l="1"/>
  <c r="E664" i="3"/>
  <c r="J664" i="5"/>
  <c r="L664" i="5" l="1"/>
  <c r="P664" i="5" s="1"/>
  <c r="F664" i="3" s="1"/>
  <c r="M664" i="5" l="1"/>
  <c r="N664" i="5" s="1"/>
  <c r="O664" i="5" s="1"/>
  <c r="Q664" i="5" s="1"/>
  <c r="S664" i="5" l="1"/>
  <c r="R665" i="5" s="1"/>
  <c r="K665" i="5" l="1"/>
  <c r="E665" i="3"/>
  <c r="J665" i="5"/>
  <c r="L665" i="5" l="1"/>
  <c r="P665" i="5" s="1"/>
  <c r="F665" i="3" s="1"/>
  <c r="M665" i="5" l="1"/>
  <c r="N665" i="5" s="1"/>
  <c r="O665" i="5" s="1"/>
  <c r="Q665" i="5" s="1"/>
  <c r="S665" i="5" l="1"/>
  <c r="R666" i="5" s="1"/>
  <c r="K666" i="5" l="1"/>
  <c r="E666" i="3"/>
  <c r="J666" i="5"/>
  <c r="L666" i="5" l="1"/>
  <c r="P666" i="5" s="1"/>
  <c r="F666" i="3" s="1"/>
  <c r="M666" i="5" l="1"/>
  <c r="N666" i="5" s="1"/>
  <c r="O666" i="5" s="1"/>
  <c r="Q666" i="5" s="1"/>
  <c r="S666" i="5" l="1"/>
  <c r="R667" i="5" s="1"/>
  <c r="K667" i="5" l="1"/>
  <c r="E667" i="3"/>
  <c r="J667" i="5"/>
  <c r="L667" i="5" l="1"/>
  <c r="P667" i="5" s="1"/>
  <c r="F667" i="3" s="1"/>
  <c r="M667" i="5" l="1"/>
  <c r="N667" i="5" s="1"/>
  <c r="O667" i="5" s="1"/>
  <c r="Q667" i="5" s="1"/>
  <c r="S667" i="5" l="1"/>
  <c r="R668" i="5" s="1"/>
  <c r="K668" i="5" l="1"/>
  <c r="E668" i="3"/>
  <c r="J668" i="5"/>
  <c r="L668" i="5" l="1"/>
  <c r="P668" i="5" s="1"/>
  <c r="F668" i="3" s="1"/>
  <c r="M668" i="5" l="1"/>
  <c r="N668" i="5" s="1"/>
  <c r="O668" i="5" s="1"/>
  <c r="Q668" i="5" s="1"/>
  <c r="S668" i="5" l="1"/>
  <c r="R669" i="5" s="1"/>
  <c r="K669" i="5" l="1"/>
  <c r="E669" i="3"/>
  <c r="J669" i="5"/>
  <c r="L669" i="5" l="1"/>
  <c r="P669" i="5" s="1"/>
  <c r="F669" i="3" s="1"/>
  <c r="M669" i="5" l="1"/>
  <c r="N669" i="5" s="1"/>
  <c r="O669" i="5" s="1"/>
  <c r="Q669" i="5" s="1"/>
  <c r="S669" i="5" l="1"/>
  <c r="R670" i="5" s="1"/>
  <c r="K670" i="5" l="1"/>
  <c r="E670" i="3"/>
  <c r="J670" i="5"/>
  <c r="L670" i="5" l="1"/>
  <c r="P670" i="5" s="1"/>
  <c r="F670" i="3" s="1"/>
  <c r="M670" i="5" l="1"/>
  <c r="N670" i="5" s="1"/>
  <c r="O670" i="5" s="1"/>
  <c r="Q670" i="5" s="1"/>
  <c r="S670" i="5" l="1"/>
  <c r="R671" i="5" s="1"/>
  <c r="K671" i="5" l="1"/>
  <c r="E671" i="3"/>
  <c r="J671" i="5"/>
  <c r="L671" i="5" l="1"/>
  <c r="P671" i="5" s="1"/>
  <c r="F671" i="3" s="1"/>
  <c r="M671" i="5" l="1"/>
  <c r="N671" i="5" s="1"/>
  <c r="O671" i="5" s="1"/>
  <c r="Q671" i="5" s="1"/>
  <c r="S671" i="5" l="1"/>
  <c r="R672" i="5" s="1"/>
  <c r="K672" i="5" l="1"/>
  <c r="E672" i="3"/>
  <c r="J672" i="5"/>
  <c r="L672" i="5" l="1"/>
  <c r="P672" i="5" s="1"/>
  <c r="F672" i="3" s="1"/>
  <c r="M672" i="5" l="1"/>
  <c r="N672" i="5" s="1"/>
  <c r="O672" i="5" s="1"/>
  <c r="Q672" i="5" s="1"/>
  <c r="S672" i="5" l="1"/>
  <c r="R673" i="5" s="1"/>
  <c r="K673" i="5" l="1"/>
  <c r="E673" i="3"/>
  <c r="J673" i="5"/>
  <c r="L673" i="5" l="1"/>
  <c r="P673" i="5" s="1"/>
  <c r="F673" i="3" s="1"/>
  <c r="M673" i="5" l="1"/>
  <c r="N673" i="5" s="1"/>
  <c r="O673" i="5" s="1"/>
  <c r="Q673" i="5" s="1"/>
  <c r="S673" i="5" l="1"/>
  <c r="R674" i="5" s="1"/>
  <c r="K674" i="5" l="1"/>
  <c r="E674" i="3"/>
  <c r="J674" i="5"/>
  <c r="L674" i="5" l="1"/>
  <c r="P674" i="5" s="1"/>
  <c r="F674" i="3" s="1"/>
  <c r="M674" i="5" l="1"/>
  <c r="N674" i="5" s="1"/>
  <c r="O674" i="5" s="1"/>
  <c r="Q674" i="5" s="1"/>
  <c r="S674" i="5" l="1"/>
  <c r="R675" i="5" s="1"/>
  <c r="K675" i="5" l="1"/>
  <c r="E675" i="3"/>
  <c r="J675" i="5"/>
  <c r="L675" i="5" l="1"/>
  <c r="P675" i="5" s="1"/>
  <c r="F675" i="3" s="1"/>
  <c r="M675" i="5" l="1"/>
  <c r="N675" i="5" s="1"/>
  <c r="O675" i="5" s="1"/>
  <c r="Q675" i="5" l="1"/>
  <c r="S675" i="5" s="1"/>
  <c r="R676" i="5" s="1"/>
  <c r="K676" i="5" l="1"/>
  <c r="E676" i="3"/>
  <c r="J676" i="5"/>
  <c r="L676" i="5" l="1"/>
  <c r="P676" i="5" s="1"/>
  <c r="F676" i="3" s="1"/>
  <c r="M676" i="5" l="1"/>
  <c r="N676" i="5" s="1"/>
  <c r="O676" i="5" s="1"/>
  <c r="Q676" i="5" l="1"/>
  <c r="S676" i="5" s="1"/>
  <c r="R677" i="5" s="1"/>
  <c r="K677" i="5" l="1"/>
  <c r="E677" i="3"/>
  <c r="J677" i="5"/>
  <c r="L677" i="5" l="1"/>
  <c r="P677" i="5" s="1"/>
  <c r="F677" i="3" s="1"/>
  <c r="M677" i="5" l="1"/>
  <c r="N677" i="5" s="1"/>
  <c r="O677" i="5" s="1"/>
  <c r="Q677" i="5" l="1"/>
  <c r="S677" i="5" s="1"/>
  <c r="R678" i="5" s="1"/>
  <c r="K678" i="5" l="1"/>
  <c r="E678" i="3"/>
  <c r="J678" i="5"/>
  <c r="L678" i="5" l="1"/>
  <c r="P678" i="5" s="1"/>
  <c r="F678" i="3" s="1"/>
  <c r="M678" i="5" l="1"/>
  <c r="N678" i="5" s="1"/>
  <c r="O678" i="5" s="1"/>
  <c r="Q678" i="5" l="1"/>
  <c r="S678" i="5" s="1"/>
  <c r="R679" i="5" s="1"/>
  <c r="K679" i="5" l="1"/>
  <c r="E679" i="3"/>
  <c r="J679" i="5"/>
  <c r="L679" i="5" l="1"/>
  <c r="P679" i="5" s="1"/>
  <c r="F679" i="3" s="1"/>
  <c r="M679" i="5" l="1"/>
  <c r="N679" i="5" s="1"/>
  <c r="O679" i="5" s="1"/>
  <c r="Q679" i="5" l="1"/>
  <c r="S679" i="5" s="1"/>
  <c r="R680" i="5" s="1"/>
  <c r="K680" i="5" l="1"/>
  <c r="E680" i="3"/>
  <c r="J680" i="5"/>
  <c r="L680" i="5" l="1"/>
  <c r="P680" i="5" s="1"/>
  <c r="F680" i="3" s="1"/>
  <c r="M680" i="5" l="1"/>
  <c r="N680" i="5" s="1"/>
  <c r="O680" i="5" s="1"/>
  <c r="Q680" i="5" l="1"/>
  <c r="S680" i="5" s="1"/>
  <c r="R681" i="5" s="1"/>
  <c r="K681" i="5" l="1"/>
  <c r="E681" i="3"/>
  <c r="J681" i="5"/>
  <c r="L681" i="5" l="1"/>
  <c r="M681" i="5" l="1"/>
  <c r="N681" i="5" s="1"/>
  <c r="O681" i="5" s="1"/>
  <c r="P681" i="5" s="1"/>
  <c r="F681" i="3" s="1"/>
  <c r="Q681" i="5" l="1"/>
  <c r="S681" i="5" s="1"/>
  <c r="R682" i="5" s="1"/>
  <c r="K682" i="5" l="1"/>
  <c r="E682" i="3"/>
  <c r="J682" i="5"/>
  <c r="L682" i="5" l="1"/>
  <c r="M682" i="5" l="1"/>
  <c r="N682" i="5" s="1"/>
  <c r="O682" i="5" s="1"/>
  <c r="P682" i="5" s="1"/>
  <c r="F682" i="3" s="1"/>
  <c r="Q682" i="5" l="1"/>
  <c r="S682" i="5" s="1"/>
  <c r="R683" i="5" s="1"/>
  <c r="K683" i="5" l="1"/>
  <c r="E683" i="3"/>
  <c r="J683" i="5"/>
  <c r="L683" i="5" l="1"/>
  <c r="M683" i="5" l="1"/>
  <c r="N683" i="5" s="1"/>
  <c r="O683" i="5" s="1"/>
  <c r="P683" i="5" s="1"/>
  <c r="F683" i="3" s="1"/>
  <c r="Q683" i="5" l="1"/>
  <c r="S683" i="5" s="1"/>
  <c r="R684" i="5" s="1"/>
  <c r="K684" i="5" l="1"/>
  <c r="E684" i="3"/>
  <c r="J684" i="5"/>
  <c r="L684" i="5" l="1"/>
  <c r="M684" i="5" l="1"/>
  <c r="N684" i="5" s="1"/>
  <c r="O684" i="5" s="1"/>
  <c r="P684" i="5" s="1"/>
  <c r="F684" i="3" s="1"/>
  <c r="Q684" i="5" l="1"/>
  <c r="S684" i="5" s="1"/>
  <c r="R685" i="5" s="1"/>
  <c r="K685" i="5" l="1"/>
  <c r="E685" i="3"/>
  <c r="J685" i="5"/>
  <c r="L685" i="5" l="1"/>
  <c r="M685" i="5" l="1"/>
  <c r="N685" i="5" s="1"/>
  <c r="O685" i="5" s="1"/>
  <c r="P685" i="5" s="1"/>
  <c r="F685" i="3" s="1"/>
  <c r="Q685" i="5" l="1"/>
  <c r="S685" i="5" s="1"/>
  <c r="R686" i="5" s="1"/>
  <c r="K686" i="5" l="1"/>
  <c r="E686" i="3"/>
  <c r="J686" i="5"/>
  <c r="L686" i="5" l="1"/>
  <c r="M686" i="5" l="1"/>
  <c r="N686" i="5" s="1"/>
  <c r="O686" i="5" s="1"/>
  <c r="P686" i="5" s="1"/>
  <c r="F686" i="3" s="1"/>
  <c r="Q686" i="5" l="1"/>
  <c r="S686" i="5" s="1"/>
  <c r="R687" i="5" s="1"/>
  <c r="K687" i="5" l="1"/>
  <c r="E687" i="3"/>
  <c r="J687" i="5"/>
  <c r="L687" i="5" l="1"/>
  <c r="M687" i="5" l="1"/>
  <c r="N687" i="5" s="1"/>
  <c r="O687" i="5" s="1"/>
  <c r="P687" i="5" s="1"/>
  <c r="F687" i="3" s="1"/>
  <c r="Q687" i="5" l="1"/>
  <c r="S687" i="5" s="1"/>
  <c r="R688" i="5" s="1"/>
  <c r="K688" i="5" l="1"/>
  <c r="E688" i="3"/>
  <c r="J688" i="5"/>
  <c r="L688" i="5" l="1"/>
  <c r="M688" i="5" l="1"/>
  <c r="N688" i="5" s="1"/>
  <c r="O688" i="5" s="1"/>
  <c r="P688" i="5" s="1"/>
  <c r="F688" i="3" s="1"/>
  <c r="Q688" i="5" l="1"/>
  <c r="S688" i="5" s="1"/>
  <c r="R689" i="5" s="1"/>
  <c r="K689" i="5" l="1"/>
  <c r="E689" i="3"/>
  <c r="J689" i="5"/>
  <c r="L689" i="5" l="1"/>
  <c r="M689" i="5" l="1"/>
  <c r="N689" i="5" s="1"/>
  <c r="O689" i="5" s="1"/>
  <c r="P689" i="5" s="1"/>
  <c r="F689" i="3" s="1"/>
  <c r="Q689" i="5" l="1"/>
  <c r="S689" i="5" s="1"/>
  <c r="R690" i="5" s="1"/>
  <c r="K690" i="5" l="1"/>
  <c r="E690" i="3"/>
  <c r="J690" i="5"/>
  <c r="L690" i="5" l="1"/>
  <c r="M690" i="5" l="1"/>
  <c r="N690" i="5" s="1"/>
  <c r="O690" i="5" s="1"/>
  <c r="P690" i="5" s="1"/>
  <c r="F690" i="3" s="1"/>
  <c r="Q690" i="5" l="1"/>
  <c r="S690" i="5" s="1"/>
  <c r="R691" i="5" s="1"/>
  <c r="K691" i="5" l="1"/>
  <c r="E691" i="3"/>
  <c r="J691" i="5"/>
  <c r="L691" i="5" l="1"/>
  <c r="M691" i="5" l="1"/>
  <c r="N691" i="5" s="1"/>
  <c r="O691" i="5" s="1"/>
  <c r="P691" i="5" s="1"/>
  <c r="F691" i="3" s="1"/>
  <c r="Q691" i="5" l="1"/>
  <c r="S691" i="5" s="1"/>
  <c r="R692" i="5" s="1"/>
  <c r="K692" i="5" l="1"/>
  <c r="E692" i="3"/>
  <c r="J692" i="5"/>
  <c r="L692" i="5" l="1"/>
  <c r="M692" i="5" l="1"/>
  <c r="N692" i="5" s="1"/>
  <c r="O692" i="5" s="1"/>
  <c r="P692" i="5" s="1"/>
  <c r="F692" i="3" s="1"/>
  <c r="Q692" i="5" l="1"/>
  <c r="S692" i="5" s="1"/>
  <c r="R693" i="5" s="1"/>
  <c r="K693" i="5" l="1"/>
  <c r="E693" i="3"/>
  <c r="J693" i="5"/>
  <c r="L693" i="5" l="1"/>
  <c r="M693" i="5" l="1"/>
  <c r="N693" i="5" s="1"/>
  <c r="O693" i="5" s="1"/>
  <c r="P693" i="5" s="1"/>
  <c r="F693" i="3" s="1"/>
  <c r="Q693" i="5" l="1"/>
  <c r="S693" i="5" s="1"/>
  <c r="R694" i="5" s="1"/>
  <c r="K694" i="5" l="1"/>
  <c r="E694" i="3"/>
  <c r="J694" i="5"/>
  <c r="L694" i="5" l="1"/>
  <c r="M694" i="5" l="1"/>
  <c r="N694" i="5" s="1"/>
  <c r="O694" i="5" s="1"/>
  <c r="P694" i="5" s="1"/>
  <c r="F694" i="3" s="1"/>
  <c r="Q694" i="5" l="1"/>
  <c r="S694" i="5" s="1"/>
  <c r="R695" i="5" s="1"/>
  <c r="K695" i="5" l="1"/>
  <c r="E695" i="3"/>
  <c r="J695" i="5"/>
  <c r="L695" i="5" l="1"/>
  <c r="M695" i="5" l="1"/>
  <c r="N695" i="5" s="1"/>
  <c r="O695" i="5" s="1"/>
  <c r="P695" i="5" s="1"/>
  <c r="F695" i="3" s="1"/>
  <c r="Q695" i="5" l="1"/>
  <c r="S695" i="5" s="1"/>
  <c r="R696" i="5" s="1"/>
  <c r="K696" i="5" l="1"/>
  <c r="E696" i="3"/>
  <c r="J696" i="5"/>
  <c r="L696" i="5" l="1"/>
  <c r="M696" i="5" l="1"/>
  <c r="N696" i="5" s="1"/>
  <c r="O696" i="5" s="1"/>
  <c r="P696" i="5" s="1"/>
  <c r="F696" i="3" s="1"/>
  <c r="Q696" i="5" l="1"/>
  <c r="S696" i="5" s="1"/>
  <c r="R697" i="5" s="1"/>
  <c r="K697" i="5" l="1"/>
  <c r="E697" i="3"/>
  <c r="J697" i="5"/>
  <c r="L697" i="5" l="1"/>
  <c r="M697" i="5" l="1"/>
  <c r="N697" i="5" s="1"/>
  <c r="O697" i="5" s="1"/>
  <c r="P697" i="5" s="1"/>
  <c r="F697" i="3" s="1"/>
  <c r="Q697" i="5" l="1"/>
  <c r="S697" i="5" s="1"/>
  <c r="R698" i="5" s="1"/>
  <c r="K698" i="5" l="1"/>
  <c r="E698" i="3"/>
  <c r="J698" i="5"/>
  <c r="L698" i="5" l="1"/>
  <c r="M698" i="5" l="1"/>
  <c r="N698" i="5" s="1"/>
  <c r="O698" i="5" s="1"/>
  <c r="P698" i="5" s="1"/>
  <c r="F698" i="3" s="1"/>
  <c r="Q698" i="5" l="1"/>
  <c r="S698" i="5" s="1"/>
  <c r="R699" i="5" s="1"/>
  <c r="K699" i="5" l="1"/>
  <c r="E699" i="3"/>
  <c r="J699" i="5"/>
  <c r="L699" i="5" l="1"/>
  <c r="M699" i="5" l="1"/>
  <c r="N699" i="5" s="1"/>
  <c r="O699" i="5" s="1"/>
  <c r="P699" i="5" s="1"/>
  <c r="F699" i="3" s="1"/>
  <c r="Q699" i="5" l="1"/>
  <c r="S699" i="5" s="1"/>
  <c r="R700" i="5" s="1"/>
  <c r="K700" i="5" l="1"/>
  <c r="E700" i="3"/>
  <c r="J700" i="5"/>
  <c r="L700" i="5" l="1"/>
  <c r="M700" i="5" l="1"/>
  <c r="N700" i="5" s="1"/>
  <c r="O700" i="5" s="1"/>
  <c r="P700" i="5" s="1"/>
  <c r="F700" i="3" s="1"/>
  <c r="Q700" i="5" l="1"/>
  <c r="S700" i="5" s="1"/>
  <c r="R701" i="5" s="1"/>
  <c r="K701" i="5" l="1"/>
  <c r="E701" i="3"/>
  <c r="J701" i="5"/>
  <c r="L701" i="5" l="1"/>
  <c r="M701" i="5" l="1"/>
  <c r="N701" i="5" s="1"/>
  <c r="O701" i="5" s="1"/>
  <c r="P701" i="5" s="1"/>
  <c r="F701" i="3" s="1"/>
  <c r="Q701" i="5" l="1"/>
  <c r="S701" i="5" s="1"/>
  <c r="R702" i="5" s="1"/>
  <c r="K702" i="5" l="1"/>
  <c r="E702" i="3"/>
  <c r="J702" i="5"/>
  <c r="L702" i="5" l="1"/>
  <c r="M702" i="5" l="1"/>
  <c r="N702" i="5" s="1"/>
  <c r="O702" i="5" s="1"/>
  <c r="P702" i="5" s="1"/>
  <c r="F702" i="3" s="1"/>
  <c r="Q702" i="5" l="1"/>
  <c r="S702" i="5" s="1"/>
  <c r="R703" i="5" s="1"/>
  <c r="K703" i="5" l="1"/>
  <c r="E703" i="3"/>
  <c r="J703" i="5"/>
  <c r="L703" i="5" l="1"/>
  <c r="M703" i="5" l="1"/>
  <c r="N703" i="5" s="1"/>
  <c r="O703" i="5" s="1"/>
  <c r="P703" i="5" s="1"/>
  <c r="F703" i="3" s="1"/>
  <c r="Q703" i="5" l="1"/>
  <c r="S703" i="5" s="1"/>
  <c r="R704" i="5" s="1"/>
  <c r="K704" i="5" l="1"/>
  <c r="E704" i="3"/>
  <c r="J704" i="5"/>
  <c r="L704" i="5" l="1"/>
  <c r="M704" i="5" l="1"/>
  <c r="N704" i="5" s="1"/>
  <c r="O704" i="5" s="1"/>
  <c r="P704" i="5" s="1"/>
  <c r="F704" i="3" s="1"/>
  <c r="Q704" i="5" l="1"/>
  <c r="S704" i="5" s="1"/>
  <c r="R705" i="5" s="1"/>
  <c r="K705" i="5" l="1"/>
  <c r="E705" i="3"/>
  <c r="J705" i="5"/>
  <c r="L705" i="5" l="1"/>
  <c r="M705" i="5" l="1"/>
  <c r="N705" i="5" s="1"/>
  <c r="O705" i="5" s="1"/>
  <c r="P705" i="5" s="1"/>
  <c r="F705" i="3" s="1"/>
  <c r="Q705" i="5" l="1"/>
  <c r="S705" i="5" s="1"/>
  <c r="R706" i="5" s="1"/>
  <c r="K706" i="5" l="1"/>
  <c r="E706" i="3"/>
  <c r="J706" i="5"/>
  <c r="L706" i="5" l="1"/>
  <c r="M706" i="5" l="1"/>
  <c r="N706" i="5" s="1"/>
  <c r="O706" i="5" s="1"/>
  <c r="P706" i="5" s="1"/>
  <c r="F706" i="3" s="1"/>
  <c r="Q706" i="5" l="1"/>
  <c r="S706" i="5" s="1"/>
  <c r="R707" i="5" s="1"/>
  <c r="K707" i="5" l="1"/>
  <c r="E707" i="3"/>
  <c r="J707" i="5"/>
  <c r="L707" i="5" l="1"/>
  <c r="M707" i="5" l="1"/>
  <c r="N707" i="5" s="1"/>
  <c r="O707" i="5" s="1"/>
  <c r="P707" i="5" s="1"/>
  <c r="F707" i="3" s="1"/>
  <c r="Q707" i="5" l="1"/>
  <c r="S707" i="5" s="1"/>
  <c r="R708" i="5" s="1"/>
  <c r="K708" i="5" l="1"/>
  <c r="E708" i="3"/>
  <c r="J708" i="5"/>
  <c r="L708" i="5" l="1"/>
  <c r="M708" i="5" l="1"/>
  <c r="N708" i="5" s="1"/>
  <c r="O708" i="5" s="1"/>
  <c r="P708" i="5" s="1"/>
  <c r="F708" i="3" s="1"/>
  <c r="Q708" i="5" l="1"/>
  <c r="S708" i="5" s="1"/>
  <c r="R709" i="5" s="1"/>
  <c r="K709" i="5" l="1"/>
  <c r="E709" i="3"/>
  <c r="J709" i="5"/>
  <c r="L709" i="5" l="1"/>
  <c r="M709" i="5" l="1"/>
  <c r="N709" i="5" s="1"/>
  <c r="O709" i="5" s="1"/>
  <c r="P709" i="5" s="1"/>
  <c r="F709" i="3" s="1"/>
  <c r="Q709" i="5" l="1"/>
  <c r="S709" i="5" s="1"/>
  <c r="R710" i="5" s="1"/>
  <c r="K710" i="5" l="1"/>
  <c r="E710" i="3"/>
  <c r="J710" i="5"/>
  <c r="L710" i="5" l="1"/>
  <c r="M710" i="5" l="1"/>
  <c r="N710" i="5" s="1"/>
  <c r="O710" i="5" s="1"/>
  <c r="P710" i="5" s="1"/>
  <c r="F710" i="3" s="1"/>
  <c r="Q710" i="5" l="1"/>
  <c r="S710" i="5" s="1"/>
  <c r="R711" i="5" s="1"/>
  <c r="K711" i="5" l="1"/>
  <c r="E711" i="3"/>
  <c r="J711" i="5"/>
  <c r="L711" i="5" l="1"/>
  <c r="M711" i="5" l="1"/>
  <c r="N711" i="5" s="1"/>
  <c r="O711" i="5" s="1"/>
  <c r="P711" i="5" s="1"/>
  <c r="F711" i="3" s="1"/>
  <c r="Q711" i="5" l="1"/>
  <c r="S711" i="5" s="1"/>
  <c r="R712" i="5" s="1"/>
  <c r="K712" i="5" l="1"/>
  <c r="E712" i="3"/>
  <c r="J712" i="5"/>
  <c r="L712" i="5" l="1"/>
  <c r="M712" i="5" l="1"/>
  <c r="N712" i="5" s="1"/>
  <c r="O712" i="5" s="1"/>
  <c r="P712" i="5" s="1"/>
  <c r="F712" i="3" s="1"/>
  <c r="Q712" i="5" l="1"/>
  <c r="S712" i="5" s="1"/>
  <c r="R713" i="5" s="1"/>
  <c r="K713" i="5" l="1"/>
  <c r="E713" i="3"/>
  <c r="J713" i="5"/>
  <c r="L713" i="5" l="1"/>
  <c r="M713" i="5" l="1"/>
  <c r="N713" i="5" s="1"/>
  <c r="O713" i="5" s="1"/>
  <c r="P713" i="5" s="1"/>
  <c r="F713" i="3" s="1"/>
  <c r="Q713" i="5" l="1"/>
  <c r="S713" i="5" s="1"/>
  <c r="R714" i="5" s="1"/>
  <c r="K714" i="5" l="1"/>
  <c r="E714" i="3"/>
  <c r="J714" i="5"/>
  <c r="L714" i="5" l="1"/>
  <c r="M714" i="5" l="1"/>
  <c r="N714" i="5" s="1"/>
  <c r="O714" i="5" s="1"/>
  <c r="P714" i="5" s="1"/>
  <c r="F714" i="3" s="1"/>
  <c r="Q714" i="5" l="1"/>
  <c r="S714" i="5" s="1"/>
  <c r="R715" i="5" s="1"/>
  <c r="K715" i="5" l="1"/>
  <c r="E715" i="3"/>
  <c r="J715" i="5"/>
  <c r="L715" i="5" l="1"/>
  <c r="M715" i="5" l="1"/>
  <c r="N715" i="5" s="1"/>
  <c r="O715" i="5" s="1"/>
  <c r="P715" i="5" s="1"/>
  <c r="F715" i="3" s="1"/>
  <c r="Q715" i="5" l="1"/>
  <c r="S715" i="5" s="1"/>
  <c r="R716" i="5" s="1"/>
  <c r="K716" i="5" l="1"/>
  <c r="E716" i="3"/>
  <c r="J716" i="5"/>
  <c r="L716" i="5" l="1"/>
  <c r="M716" i="5" l="1"/>
  <c r="N716" i="5" s="1"/>
  <c r="O716" i="5" s="1"/>
  <c r="P716" i="5" s="1"/>
  <c r="F716" i="3" s="1"/>
  <c r="Q716" i="5" l="1"/>
  <c r="S716" i="5" s="1"/>
  <c r="R717" i="5" s="1"/>
  <c r="K717" i="5" l="1"/>
  <c r="E717" i="3"/>
  <c r="J717" i="5"/>
  <c r="L717" i="5" l="1"/>
  <c r="M717" i="5" l="1"/>
  <c r="N717" i="5" s="1"/>
  <c r="O717" i="5" s="1"/>
  <c r="P717" i="5" s="1"/>
  <c r="F717" i="3" s="1"/>
  <c r="Q717" i="5" l="1"/>
  <c r="S717" i="5" s="1"/>
  <c r="R718" i="5" s="1"/>
  <c r="K718" i="5" l="1"/>
  <c r="E718" i="3"/>
  <c r="J718" i="5"/>
  <c r="L718" i="5" l="1"/>
  <c r="M718" i="5" l="1"/>
  <c r="N718" i="5" s="1"/>
  <c r="O718" i="5" s="1"/>
  <c r="P718" i="5" s="1"/>
  <c r="F718" i="3" s="1"/>
  <c r="Q718" i="5" l="1"/>
  <c r="S718" i="5" s="1"/>
  <c r="R719" i="5" s="1"/>
  <c r="K719" i="5" l="1"/>
  <c r="E719" i="3"/>
  <c r="J719" i="5"/>
  <c r="L719" i="5" l="1"/>
  <c r="M719" i="5" l="1"/>
  <c r="N719" i="5" s="1"/>
  <c r="O719" i="5" s="1"/>
  <c r="P719" i="5" s="1"/>
  <c r="F719" i="3" s="1"/>
  <c r="Q719" i="5" l="1"/>
  <c r="S719" i="5" s="1"/>
  <c r="R720" i="5" s="1"/>
  <c r="K720" i="5" l="1"/>
  <c r="E720" i="3"/>
  <c r="J720" i="5"/>
  <c r="L720" i="5" l="1"/>
  <c r="M720" i="5" l="1"/>
  <c r="N720" i="5" s="1"/>
  <c r="O720" i="5" s="1"/>
  <c r="P720" i="5" s="1"/>
  <c r="F720" i="3" s="1"/>
  <c r="Q720" i="5" l="1"/>
  <c r="S720" i="5" s="1"/>
  <c r="R721" i="5" s="1"/>
  <c r="K721" i="5" l="1"/>
  <c r="E721" i="3"/>
  <c r="J721" i="5"/>
  <c r="L721" i="5" l="1"/>
  <c r="M721" i="5" l="1"/>
  <c r="N721" i="5" s="1"/>
  <c r="O721" i="5" s="1"/>
  <c r="P721" i="5" s="1"/>
  <c r="F721" i="3" s="1"/>
  <c r="Q721" i="5" l="1"/>
  <c r="S721" i="5" s="1"/>
  <c r="R722" i="5" s="1"/>
  <c r="K722" i="5" l="1"/>
  <c r="E722" i="3"/>
  <c r="J722" i="5"/>
  <c r="L722" i="5" l="1"/>
  <c r="M722" i="5" l="1"/>
  <c r="N722" i="5" s="1"/>
  <c r="O722" i="5" s="1"/>
  <c r="P722" i="5" s="1"/>
  <c r="F722" i="3" s="1"/>
  <c r="Q722" i="5" l="1"/>
  <c r="S722" i="5" s="1"/>
  <c r="R723" i="5" s="1"/>
  <c r="K723" i="5" l="1"/>
  <c r="E723" i="3"/>
  <c r="J723" i="5"/>
  <c r="L723" i="5" l="1"/>
  <c r="M723" i="5" l="1"/>
  <c r="N723" i="5" s="1"/>
  <c r="O723" i="5" s="1"/>
  <c r="P723" i="5" s="1"/>
  <c r="F723" i="3" s="1"/>
  <c r="Q723" i="5" l="1"/>
  <c r="S723" i="5" s="1"/>
  <c r="R724" i="5" s="1"/>
  <c r="K724" i="5" l="1"/>
  <c r="E724" i="3"/>
  <c r="J724" i="5"/>
  <c r="L724" i="5" l="1"/>
  <c r="M724" i="5" l="1"/>
  <c r="N724" i="5" s="1"/>
  <c r="O724" i="5" s="1"/>
  <c r="P724" i="5" s="1"/>
  <c r="F724" i="3" s="1"/>
  <c r="Q724" i="5" l="1"/>
  <c r="S724" i="5" s="1"/>
  <c r="R725" i="5" s="1"/>
  <c r="K725" i="5" l="1"/>
  <c r="E725" i="3"/>
  <c r="J725" i="5"/>
  <c r="L725" i="5" l="1"/>
  <c r="M725" i="5" l="1"/>
  <c r="N725" i="5" s="1"/>
  <c r="O725" i="5" s="1"/>
  <c r="P725" i="5" s="1"/>
  <c r="F725" i="3" s="1"/>
  <c r="Q725" i="5" l="1"/>
  <c r="S725" i="5" s="1"/>
  <c r="R726" i="5" s="1"/>
  <c r="K726" i="5" l="1"/>
  <c r="E726" i="3"/>
  <c r="J726" i="5"/>
  <c r="L726" i="5" l="1"/>
  <c r="M726" i="5" l="1"/>
  <c r="N726" i="5" s="1"/>
  <c r="O726" i="5" s="1"/>
  <c r="P726" i="5" s="1"/>
  <c r="F726" i="3" s="1"/>
  <c r="Q726" i="5" l="1"/>
  <c r="S726" i="5" s="1"/>
  <c r="R727" i="5" s="1"/>
  <c r="K727" i="5" l="1"/>
  <c r="E727" i="3"/>
  <c r="J727" i="5"/>
  <c r="L727" i="5" l="1"/>
  <c r="M727" i="5" l="1"/>
  <c r="N727" i="5" s="1"/>
  <c r="O727" i="5" s="1"/>
  <c r="P727" i="5" s="1"/>
  <c r="F727" i="3" s="1"/>
  <c r="Q727" i="5" l="1"/>
  <c r="S727" i="5" s="1"/>
  <c r="R728" i="5" s="1"/>
  <c r="K728" i="5" l="1"/>
  <c r="E728" i="3"/>
  <c r="J728" i="5"/>
  <c r="L728" i="5" l="1"/>
  <c r="M728" i="5" l="1"/>
  <c r="N728" i="5" s="1"/>
  <c r="O728" i="5" s="1"/>
  <c r="P728" i="5" s="1"/>
  <c r="F728" i="3" s="1"/>
  <c r="Q728" i="5" l="1"/>
  <c r="S728" i="5" s="1"/>
  <c r="R729" i="5" s="1"/>
  <c r="K729" i="5" l="1"/>
  <c r="E729" i="3"/>
  <c r="J729" i="5"/>
  <c r="L729" i="5" l="1"/>
  <c r="M729" i="5" l="1"/>
  <c r="N729" i="5" s="1"/>
  <c r="O729" i="5" s="1"/>
  <c r="P729" i="5" s="1"/>
  <c r="F729" i="3" s="1"/>
  <c r="Q729" i="5" l="1"/>
  <c r="S729" i="5" s="1"/>
  <c r="R730" i="5" s="1"/>
  <c r="K730" i="5" l="1"/>
  <c r="E730" i="3"/>
  <c r="J730" i="5"/>
  <c r="L730" i="5" l="1"/>
  <c r="M730" i="5" l="1"/>
  <c r="N730" i="5" s="1"/>
  <c r="O730" i="5" s="1"/>
  <c r="P730" i="5" s="1"/>
  <c r="F730" i="3" s="1"/>
  <c r="Q730" i="5" l="1"/>
  <c r="S730" i="5" s="1"/>
  <c r="R731" i="5" s="1"/>
  <c r="K731" i="5" l="1"/>
  <c r="E731" i="3"/>
  <c r="J731" i="5"/>
  <c r="L731" i="5" l="1"/>
  <c r="M731" i="5" l="1"/>
  <c r="N731" i="5" s="1"/>
  <c r="O731" i="5" s="1"/>
  <c r="P731" i="5" s="1"/>
  <c r="F731" i="3" s="1"/>
  <c r="Q731" i="5" l="1"/>
  <c r="S731" i="5" s="1"/>
  <c r="R732" i="5" s="1"/>
  <c r="K732" i="5" l="1"/>
  <c r="E732" i="3"/>
  <c r="J732" i="5"/>
  <c r="L732" i="5" l="1"/>
  <c r="M732" i="5" l="1"/>
  <c r="N732" i="5" s="1"/>
  <c r="O732" i="5" s="1"/>
  <c r="P732" i="5" s="1"/>
  <c r="F732" i="3" s="1"/>
  <c r="Q732" i="5" l="1"/>
  <c r="S732" i="5" s="1"/>
  <c r="R733" i="5" s="1"/>
  <c r="K733" i="5" l="1"/>
  <c r="E733" i="3"/>
  <c r="J733" i="5"/>
  <c r="L733" i="5" l="1"/>
  <c r="M733" i="5" l="1"/>
  <c r="N733" i="5" s="1"/>
  <c r="O733" i="5" s="1"/>
  <c r="P733" i="5" s="1"/>
  <c r="F733" i="3" s="1"/>
  <c r="Q733" i="5" l="1"/>
  <c r="S733" i="5" s="1"/>
  <c r="R734" i="5" s="1"/>
  <c r="K734" i="5" l="1"/>
  <c r="E734" i="3"/>
  <c r="J734" i="5"/>
  <c r="L734" i="5" l="1"/>
  <c r="M734" i="5" l="1"/>
  <c r="N734" i="5" s="1"/>
  <c r="O734" i="5" s="1"/>
  <c r="P734" i="5" s="1"/>
  <c r="F734" i="3" s="1"/>
  <c r="Q734" i="5" l="1"/>
  <c r="S734" i="5" s="1"/>
  <c r="R735" i="5" s="1"/>
  <c r="K735" i="5" l="1"/>
  <c r="E735" i="3"/>
  <c r="J735" i="5"/>
  <c r="L735" i="5" l="1"/>
  <c r="M735" i="5" l="1"/>
  <c r="N735" i="5" s="1"/>
  <c r="O735" i="5" s="1"/>
  <c r="P735" i="5" s="1"/>
  <c r="F735" i="3" s="1"/>
  <c r="Q735" i="5" l="1"/>
  <c r="S735" i="5" s="1"/>
  <c r="R736" i="5" s="1"/>
  <c r="K736" i="5" l="1"/>
  <c r="E736" i="3"/>
  <c r="J736" i="5"/>
  <c r="L736" i="5" l="1"/>
  <c r="M736" i="5" l="1"/>
  <c r="N736" i="5" s="1"/>
  <c r="O736" i="5" s="1"/>
  <c r="P736" i="5" s="1"/>
  <c r="F736" i="3" s="1"/>
  <c r="Q736" i="5" l="1"/>
  <c r="S736" i="5" s="1"/>
  <c r="R737" i="5" s="1"/>
  <c r="K737" i="5" l="1"/>
  <c r="E737" i="3"/>
  <c r="J737" i="5"/>
  <c r="L737" i="5" l="1"/>
  <c r="M737" i="5" l="1"/>
  <c r="N737" i="5" s="1"/>
  <c r="O737" i="5" s="1"/>
  <c r="P737" i="5" s="1"/>
  <c r="F737" i="3" s="1"/>
  <c r="Q737" i="5" l="1"/>
  <c r="S737" i="5" s="1"/>
  <c r="R738" i="5" s="1"/>
  <c r="K738" i="5" l="1"/>
  <c r="E738" i="3"/>
  <c r="J738" i="5"/>
  <c r="L738" i="5" l="1"/>
  <c r="M738" i="5" l="1"/>
  <c r="N738" i="5" s="1"/>
  <c r="O738" i="5" s="1"/>
  <c r="P738" i="5" s="1"/>
  <c r="F738" i="3" s="1"/>
  <c r="Q738" i="5" l="1"/>
  <c r="S738" i="5" s="1"/>
  <c r="R739" i="5" s="1"/>
  <c r="K739" i="5" l="1"/>
  <c r="E739" i="3"/>
  <c r="J739" i="5"/>
  <c r="L739" i="5" l="1"/>
  <c r="M739" i="5" l="1"/>
  <c r="N739" i="5" s="1"/>
  <c r="O739" i="5" s="1"/>
  <c r="P739" i="5" s="1"/>
  <c r="F739" i="3" s="1"/>
  <c r="Q739" i="5" l="1"/>
  <c r="S739" i="5" s="1"/>
  <c r="R740" i="5" s="1"/>
  <c r="K740" i="5" l="1"/>
  <c r="E740" i="3"/>
  <c r="J740" i="5"/>
  <c r="L740" i="5" l="1"/>
  <c r="M740" i="5" l="1"/>
  <c r="N740" i="5" s="1"/>
  <c r="O740" i="5" s="1"/>
  <c r="P740" i="5" s="1"/>
  <c r="F740" i="3" s="1"/>
  <c r="Q740" i="5" l="1"/>
  <c r="S740" i="5" s="1"/>
  <c r="R741" i="5" s="1"/>
  <c r="K741" i="5" l="1"/>
  <c r="E741" i="3"/>
  <c r="J741" i="5"/>
  <c r="L741" i="5" l="1"/>
  <c r="M741" i="5" l="1"/>
  <c r="N741" i="5" s="1"/>
  <c r="O741" i="5" s="1"/>
  <c r="P741" i="5" s="1"/>
  <c r="F741" i="3" s="1"/>
  <c r="Q741" i="5" l="1"/>
  <c r="S741" i="5" s="1"/>
  <c r="R742" i="5" s="1"/>
  <c r="K742" i="5" l="1"/>
  <c r="E742" i="3"/>
  <c r="J742" i="5"/>
  <c r="L742" i="5" l="1"/>
  <c r="M742" i="5" l="1"/>
  <c r="N742" i="5" s="1"/>
  <c r="O742" i="5" s="1"/>
  <c r="P742" i="5" s="1"/>
  <c r="F742" i="3" s="1"/>
  <c r="Q742" i="5" l="1"/>
  <c r="S742" i="5" s="1"/>
  <c r="R743" i="5" s="1"/>
  <c r="K743" i="5" l="1"/>
  <c r="E743" i="3"/>
  <c r="J743" i="5"/>
  <c r="L743" i="5" l="1"/>
  <c r="M743" i="5" l="1"/>
  <c r="N743" i="5" s="1"/>
  <c r="O743" i="5" s="1"/>
  <c r="P743" i="5" l="1"/>
  <c r="Q743" i="5" l="1"/>
  <c r="S743" i="5" s="1"/>
  <c r="R744" i="5" s="1"/>
  <c r="K744" i="5" s="1"/>
  <c r="F743" i="3"/>
  <c r="J744" i="5" l="1"/>
  <c r="L744" i="5" s="1"/>
  <c r="P744" i="5" s="1"/>
  <c r="F744" i="3" s="1"/>
  <c r="E744" i="3"/>
  <c r="M744" i="5" l="1"/>
  <c r="N744" i="5" s="1"/>
  <c r="O744" i="5" s="1"/>
  <c r="Q744" i="5" s="1"/>
  <c r="S744" i="5" l="1"/>
  <c r="R745" i="5" s="1"/>
  <c r="K745" i="5" l="1"/>
  <c r="E745" i="3"/>
  <c r="J745" i="5"/>
  <c r="L745" i="5" l="1"/>
  <c r="P745" i="5" s="1"/>
  <c r="F745" i="3" s="1"/>
  <c r="M745" i="5" l="1"/>
  <c r="N745" i="5" s="1"/>
  <c r="O745" i="5" s="1"/>
  <c r="Q745" i="5" s="1"/>
  <c r="S745" i="5" l="1"/>
  <c r="R746" i="5" s="1"/>
  <c r="K746" i="5" l="1"/>
  <c r="E746" i="3"/>
  <c r="J746" i="5"/>
  <c r="L746" i="5" l="1"/>
  <c r="P746" i="5" s="1"/>
  <c r="F746" i="3" s="1"/>
  <c r="M746" i="5" l="1"/>
  <c r="N746" i="5" s="1"/>
  <c r="O746" i="5" s="1"/>
  <c r="Q746" i="5" s="1"/>
  <c r="S746" i="5" l="1"/>
  <c r="R747" i="5" s="1"/>
  <c r="K747" i="5" l="1"/>
  <c r="E747" i="3"/>
  <c r="J747" i="5"/>
  <c r="L747" i="5" l="1"/>
  <c r="P747" i="5" s="1"/>
  <c r="F747" i="3" s="1"/>
  <c r="M747" i="5" l="1"/>
  <c r="N747" i="5" s="1"/>
  <c r="O747" i="5" s="1"/>
  <c r="Q747" i="5" s="1"/>
  <c r="S747" i="5" l="1"/>
  <c r="R748" i="5" s="1"/>
  <c r="K748" i="5" l="1"/>
  <c r="E748" i="3"/>
  <c r="J748" i="5"/>
  <c r="L748" i="5" l="1"/>
  <c r="P748" i="5" s="1"/>
  <c r="F748" i="3" s="1"/>
  <c r="M748" i="5" l="1"/>
  <c r="N748" i="5" s="1"/>
  <c r="O748" i="5" s="1"/>
  <c r="Q748" i="5" s="1"/>
  <c r="S748" i="5" l="1"/>
  <c r="R749" i="5" s="1"/>
  <c r="K749" i="5" l="1"/>
  <c r="E749" i="3"/>
  <c r="J749" i="5"/>
  <c r="L749" i="5" l="1"/>
  <c r="P749" i="5" s="1"/>
  <c r="F749" i="3" s="1"/>
  <c r="M749" i="5" l="1"/>
  <c r="N749" i="5" s="1"/>
  <c r="O749" i="5" s="1"/>
  <c r="Q749" i="5" s="1"/>
  <c r="S749" i="5" l="1"/>
  <c r="R750" i="5" s="1"/>
  <c r="K750" i="5" l="1"/>
  <c r="E750" i="3"/>
  <c r="J750" i="5"/>
  <c r="L750" i="5" l="1"/>
  <c r="P750" i="5" s="1"/>
  <c r="F750" i="3" s="1"/>
  <c r="M750" i="5" l="1"/>
  <c r="N750" i="5" s="1"/>
  <c r="O750" i="5" s="1"/>
  <c r="Q750" i="5" s="1"/>
  <c r="S750" i="5" l="1"/>
  <c r="R751" i="5" s="1"/>
  <c r="K751" i="5" l="1"/>
  <c r="E751" i="3"/>
  <c r="J751" i="5"/>
  <c r="L751" i="5" l="1"/>
  <c r="P751" i="5" s="1"/>
  <c r="F751" i="3" s="1"/>
  <c r="M751" i="5" l="1"/>
  <c r="N751" i="5" s="1"/>
  <c r="O751" i="5" s="1"/>
  <c r="Q751" i="5" s="1"/>
  <c r="S751" i="5" l="1"/>
  <c r="R752" i="5" s="1"/>
  <c r="K752" i="5" l="1"/>
  <c r="E752" i="3"/>
  <c r="J752" i="5"/>
  <c r="L752" i="5" l="1"/>
  <c r="P752" i="5" s="1"/>
  <c r="F752" i="3" s="1"/>
  <c r="M752" i="5" l="1"/>
  <c r="N752" i="5" s="1"/>
  <c r="O752" i="5" s="1"/>
  <c r="Q752" i="5" s="1"/>
  <c r="S752" i="5" l="1"/>
  <c r="R753" i="5" s="1"/>
  <c r="K753" i="5" l="1"/>
  <c r="E753" i="3"/>
  <c r="J753" i="5"/>
  <c r="L753" i="5" l="1"/>
  <c r="P753" i="5" s="1"/>
  <c r="F753" i="3" s="1"/>
  <c r="M753" i="5" l="1"/>
  <c r="N753" i="5" s="1"/>
  <c r="O753" i="5" s="1"/>
  <c r="Q753" i="5" s="1"/>
  <c r="S753" i="5" l="1"/>
  <c r="R754" i="5" s="1"/>
  <c r="K754" i="5" l="1"/>
  <c r="E754" i="3"/>
  <c r="J754" i="5"/>
  <c r="L754" i="5" l="1"/>
  <c r="P754" i="5" s="1"/>
  <c r="F754" i="3" s="1"/>
  <c r="M754" i="5" l="1"/>
  <c r="N754" i="5" s="1"/>
  <c r="O754" i="5" s="1"/>
  <c r="Q754" i="5" s="1"/>
  <c r="S754" i="5" l="1"/>
  <c r="R755" i="5" s="1"/>
  <c r="K755" i="5" l="1"/>
  <c r="E755" i="3"/>
  <c r="J755" i="5"/>
  <c r="L755" i="5" l="1"/>
  <c r="P755" i="5" s="1"/>
  <c r="F755" i="3" s="1"/>
  <c r="M755" i="5" l="1"/>
  <c r="N755" i="5" s="1"/>
  <c r="O755" i="5" s="1"/>
  <c r="Q755" i="5" s="1"/>
  <c r="S755" i="5" l="1"/>
  <c r="R756" i="5" s="1"/>
  <c r="K756" i="5" l="1"/>
  <c r="E756" i="3"/>
  <c r="J756" i="5"/>
  <c r="L756" i="5" l="1"/>
  <c r="P756" i="5" s="1"/>
  <c r="F756" i="3" s="1"/>
  <c r="M756" i="5" l="1"/>
  <c r="N756" i="5" s="1"/>
  <c r="O756" i="5" s="1"/>
  <c r="Q756" i="5" s="1"/>
  <c r="S756" i="5" l="1"/>
  <c r="R757" i="5" s="1"/>
  <c r="K757" i="5" l="1"/>
  <c r="E757" i="3"/>
  <c r="J757" i="5"/>
  <c r="L757" i="5" l="1"/>
  <c r="P757" i="5" s="1"/>
  <c r="F757" i="3" s="1"/>
  <c r="M757" i="5" l="1"/>
  <c r="N757" i="5" s="1"/>
  <c r="O757" i="5" s="1"/>
  <c r="Q757" i="5" s="1"/>
  <c r="S757" i="5" l="1"/>
  <c r="R758" i="5" s="1"/>
  <c r="K758" i="5" l="1"/>
  <c r="E758" i="3"/>
  <c r="J758" i="5"/>
  <c r="L758" i="5" l="1"/>
  <c r="P758" i="5" s="1"/>
  <c r="F758" i="3" s="1"/>
  <c r="M758" i="5" l="1"/>
  <c r="N758" i="5" s="1"/>
  <c r="O758" i="5" s="1"/>
  <c r="Q758" i="5" s="1"/>
  <c r="S758" i="5" l="1"/>
  <c r="R759" i="5" s="1"/>
  <c r="K759" i="5" l="1"/>
  <c r="E759" i="3"/>
  <c r="J759" i="5"/>
  <c r="L759" i="5" l="1"/>
  <c r="P759" i="5" s="1"/>
  <c r="F759" i="3" s="1"/>
  <c r="M759" i="5" l="1"/>
  <c r="N759" i="5" s="1"/>
  <c r="O759" i="5" s="1"/>
  <c r="Q759" i="5" s="1"/>
  <c r="S759" i="5" l="1"/>
  <c r="R760" i="5" s="1"/>
  <c r="K760" i="5" l="1"/>
  <c r="E760" i="3"/>
  <c r="J760" i="5"/>
  <c r="L760" i="5" l="1"/>
  <c r="P760" i="5" s="1"/>
  <c r="F760" i="3" s="1"/>
  <c r="M760" i="5" l="1"/>
  <c r="N760" i="5" s="1"/>
  <c r="O760" i="5" s="1"/>
  <c r="Q760" i="5" s="1"/>
  <c r="S760" i="5" l="1"/>
  <c r="R761" i="5" s="1"/>
  <c r="K761" i="5" l="1"/>
  <c r="E761" i="3"/>
  <c r="J761" i="5"/>
  <c r="L761" i="5" l="1"/>
  <c r="P761" i="5" s="1"/>
  <c r="F761" i="3" s="1"/>
  <c r="M761" i="5" l="1"/>
  <c r="N761" i="5" s="1"/>
  <c r="O761" i="5" s="1"/>
  <c r="Q761" i="5" s="1"/>
  <c r="S761" i="5" l="1"/>
  <c r="R762" i="5" s="1"/>
  <c r="K762" i="5" l="1"/>
  <c r="E762" i="3"/>
  <c r="J762" i="5"/>
  <c r="L762" i="5" l="1"/>
  <c r="P762" i="5" s="1"/>
  <c r="F762" i="3" s="1"/>
  <c r="M762" i="5" l="1"/>
  <c r="N762" i="5" s="1"/>
  <c r="O762" i="5" s="1"/>
  <c r="Q762" i="5" s="1"/>
  <c r="S762" i="5" l="1"/>
  <c r="R763" i="5" s="1"/>
  <c r="K763" i="5" l="1"/>
  <c r="E763" i="3"/>
  <c r="J763" i="5"/>
  <c r="L763" i="5" l="1"/>
  <c r="P763" i="5" s="1"/>
  <c r="F763" i="3" s="1"/>
  <c r="M763" i="5" l="1"/>
  <c r="N763" i="5" s="1"/>
  <c r="O763" i="5" s="1"/>
  <c r="Q763" i="5" s="1"/>
  <c r="S763" i="5" l="1"/>
  <c r="R764" i="5" s="1"/>
  <c r="K764" i="5" l="1"/>
  <c r="E764" i="3"/>
  <c r="J764" i="5"/>
  <c r="L764" i="5" l="1"/>
  <c r="P764" i="5" s="1"/>
  <c r="F764" i="3" s="1"/>
  <c r="M764" i="5" l="1"/>
  <c r="N764" i="5" s="1"/>
  <c r="O764" i="5" s="1"/>
  <c r="Q764" i="5" s="1"/>
  <c r="S764" i="5" l="1"/>
  <c r="R765" i="5" s="1"/>
  <c r="K765" i="5" l="1"/>
  <c r="E765" i="3"/>
  <c r="J765" i="5"/>
  <c r="L765" i="5" l="1"/>
  <c r="P765" i="5" s="1"/>
  <c r="F765" i="3" s="1"/>
  <c r="M765" i="5" l="1"/>
  <c r="N765" i="5" s="1"/>
  <c r="O765" i="5" s="1"/>
  <c r="Q765" i="5" s="1"/>
  <c r="S765" i="5" l="1"/>
  <c r="R766" i="5" s="1"/>
  <c r="K766" i="5" l="1"/>
  <c r="E766" i="3"/>
  <c r="J766" i="5"/>
  <c r="L766" i="5" l="1"/>
  <c r="P766" i="5" s="1"/>
  <c r="F766" i="3" s="1"/>
  <c r="M766" i="5" l="1"/>
  <c r="N766" i="5" s="1"/>
  <c r="O766" i="5" s="1"/>
  <c r="Q766" i="5" s="1"/>
  <c r="S766" i="5" l="1"/>
  <c r="R767" i="5" s="1"/>
  <c r="K767" i="5" l="1"/>
  <c r="E767" i="3"/>
  <c r="J767" i="5"/>
  <c r="L767" i="5" l="1"/>
  <c r="P767" i="5" s="1"/>
  <c r="F767" i="3" s="1"/>
  <c r="M767" i="5" l="1"/>
  <c r="N767" i="5" s="1"/>
  <c r="O767" i="5" s="1"/>
  <c r="Q767" i="5" s="1"/>
  <c r="S767" i="5" l="1"/>
  <c r="R768" i="5" s="1"/>
  <c r="K768" i="5" l="1"/>
  <c r="E768" i="3"/>
  <c r="J768" i="5"/>
  <c r="L768" i="5" l="1"/>
  <c r="P768" i="5" s="1"/>
  <c r="F768" i="3" s="1"/>
  <c r="M768" i="5" l="1"/>
  <c r="N768" i="5" s="1"/>
  <c r="O768" i="5" s="1"/>
  <c r="Q768" i="5" s="1"/>
  <c r="S768" i="5" l="1"/>
  <c r="R769" i="5" s="1"/>
  <c r="K769" i="5" l="1"/>
  <c r="E769" i="3"/>
  <c r="J769" i="5"/>
  <c r="L769" i="5" l="1"/>
  <c r="P769" i="5" s="1"/>
  <c r="F769" i="3" s="1"/>
  <c r="M769" i="5" l="1"/>
  <c r="N769" i="5" s="1"/>
  <c r="O769" i="5" s="1"/>
  <c r="Q769" i="5" s="1"/>
  <c r="S769" i="5" l="1"/>
  <c r="R770" i="5" s="1"/>
  <c r="K770" i="5" l="1"/>
  <c r="E770" i="3"/>
  <c r="J770" i="5"/>
  <c r="L770" i="5" l="1"/>
  <c r="P770" i="5" s="1"/>
  <c r="F770" i="3" s="1"/>
  <c r="M770" i="5" l="1"/>
  <c r="N770" i="5" s="1"/>
  <c r="O770" i="5" s="1"/>
  <c r="Q770" i="5" s="1"/>
  <c r="S770" i="5" l="1"/>
  <c r="R771" i="5" s="1"/>
  <c r="K771" i="5" l="1"/>
  <c r="E771" i="3"/>
  <c r="J771" i="5"/>
  <c r="L771" i="5" l="1"/>
  <c r="P771" i="5" s="1"/>
  <c r="F771" i="3" s="1"/>
  <c r="M771" i="5" l="1"/>
  <c r="N771" i="5" s="1"/>
  <c r="O771" i="5" s="1"/>
  <c r="Q771" i="5" s="1"/>
  <c r="S771" i="5" l="1"/>
  <c r="R772" i="5" s="1"/>
  <c r="K772" i="5" l="1"/>
  <c r="E772" i="3"/>
  <c r="J772" i="5"/>
  <c r="L772" i="5" l="1"/>
  <c r="P772" i="5" s="1"/>
  <c r="F772" i="3" s="1"/>
  <c r="M772" i="5" l="1"/>
  <c r="N772" i="5" s="1"/>
  <c r="O772" i="5" s="1"/>
  <c r="Q772" i="5" s="1"/>
  <c r="S772" i="5" l="1"/>
  <c r="R773" i="5" s="1"/>
  <c r="K773" i="5" l="1"/>
  <c r="E773" i="3"/>
  <c r="J773" i="5"/>
  <c r="L773" i="5" l="1"/>
  <c r="P773" i="5" s="1"/>
  <c r="F773" i="3" s="1"/>
  <c r="M773" i="5" l="1"/>
  <c r="N773" i="5" s="1"/>
  <c r="O773" i="5" s="1"/>
  <c r="Q773" i="5" l="1"/>
  <c r="S773" i="5" s="1"/>
  <c r="R774" i="5" s="1"/>
  <c r="K774" i="5" l="1"/>
  <c r="E774" i="3"/>
  <c r="J774" i="5"/>
  <c r="L774" i="5" l="1"/>
  <c r="P774" i="5" s="1"/>
  <c r="F774" i="3" s="1"/>
  <c r="M774" i="5" l="1"/>
  <c r="N774" i="5" s="1"/>
  <c r="O774" i="5" s="1"/>
  <c r="Q774" i="5" l="1"/>
  <c r="S774" i="5" s="1"/>
  <c r="R775" i="5" s="1"/>
  <c r="K775" i="5" l="1"/>
  <c r="E775" i="3"/>
  <c r="J775" i="5"/>
  <c r="L775" i="5" l="1"/>
  <c r="M775" i="5" l="1"/>
  <c r="N775" i="5" s="1"/>
  <c r="O775" i="5" s="1"/>
  <c r="P775" i="5" s="1"/>
  <c r="F775" i="3" s="1"/>
  <c r="Q775" i="5" l="1"/>
  <c r="S775" i="5" s="1"/>
  <c r="R776" i="5" s="1"/>
  <c r="K776" i="5" l="1"/>
  <c r="E776" i="3"/>
  <c r="J776" i="5"/>
  <c r="L776" i="5" l="1"/>
  <c r="M776" i="5" l="1"/>
  <c r="N776" i="5" s="1"/>
  <c r="O776" i="5" s="1"/>
  <c r="P776" i="5" s="1"/>
  <c r="F776" i="3" s="1"/>
  <c r="Q776" i="5" l="1"/>
  <c r="S776" i="5" s="1"/>
  <c r="R777" i="5" s="1"/>
  <c r="K777" i="5" l="1"/>
  <c r="E777" i="3"/>
  <c r="J777" i="5"/>
  <c r="L777" i="5" l="1"/>
  <c r="M777" i="5" l="1"/>
  <c r="N777" i="5" s="1"/>
  <c r="O777" i="5" s="1"/>
  <c r="P777" i="5" s="1"/>
  <c r="F777" i="3" s="1"/>
  <c r="Q777" i="5" l="1"/>
  <c r="S777" i="5" s="1"/>
  <c r="R778" i="5" s="1"/>
  <c r="K778" i="5" l="1"/>
  <c r="E778" i="3"/>
  <c r="J778" i="5"/>
  <c r="L778" i="5" l="1"/>
  <c r="M778" i="5" l="1"/>
  <c r="N778" i="5" s="1"/>
  <c r="O778" i="5" s="1"/>
  <c r="P778" i="5" s="1"/>
  <c r="F778" i="3" s="1"/>
  <c r="Q778" i="5" l="1"/>
  <c r="S778" i="5" s="1"/>
  <c r="R779" i="5" s="1"/>
  <c r="K779" i="5" l="1"/>
  <c r="E779" i="3"/>
  <c r="J779" i="5"/>
  <c r="L779" i="5" l="1"/>
  <c r="M779" i="5" l="1"/>
  <c r="N779" i="5" s="1"/>
  <c r="O779" i="5" s="1"/>
  <c r="P779" i="5" s="1"/>
  <c r="F779" i="3" s="1"/>
  <c r="Q779" i="5" l="1"/>
  <c r="S779" i="5" s="1"/>
  <c r="R780" i="5" s="1"/>
  <c r="K780" i="5" l="1"/>
  <c r="E780" i="3"/>
  <c r="J780" i="5"/>
  <c r="L780" i="5" l="1"/>
  <c r="M780" i="5" l="1"/>
  <c r="N780" i="5" s="1"/>
  <c r="O780" i="5" s="1"/>
  <c r="P780" i="5" s="1"/>
  <c r="F780" i="3" s="1"/>
  <c r="Q780" i="5" l="1"/>
  <c r="S780" i="5" s="1"/>
  <c r="R781" i="5" s="1"/>
  <c r="K781" i="5" l="1"/>
  <c r="E781" i="3"/>
  <c r="J781" i="5"/>
  <c r="L781" i="5" l="1"/>
  <c r="M781" i="5" l="1"/>
  <c r="N781" i="5" s="1"/>
  <c r="O781" i="5" s="1"/>
  <c r="P781" i="5" s="1"/>
  <c r="F781" i="3" s="1"/>
  <c r="Q781" i="5" l="1"/>
  <c r="S781" i="5" s="1"/>
  <c r="R782" i="5" s="1"/>
  <c r="K782" i="5" l="1"/>
  <c r="E782" i="3"/>
  <c r="J782" i="5"/>
  <c r="L782" i="5" l="1"/>
  <c r="M782" i="5" l="1"/>
  <c r="N782" i="5" s="1"/>
  <c r="O782" i="5" s="1"/>
  <c r="P782" i="5" s="1"/>
  <c r="F782" i="3" s="1"/>
  <c r="Q782" i="5" l="1"/>
  <c r="S782" i="5" s="1"/>
  <c r="R783" i="5" s="1"/>
  <c r="K783" i="5" l="1"/>
  <c r="E783" i="3"/>
  <c r="J783" i="5"/>
  <c r="L783" i="5" l="1"/>
  <c r="M783" i="5" l="1"/>
  <c r="N783" i="5" s="1"/>
  <c r="O783" i="5" s="1"/>
  <c r="P783" i="5" s="1"/>
  <c r="F783" i="3" s="1"/>
  <c r="Q783" i="5" l="1"/>
  <c r="S783" i="5" s="1"/>
  <c r="R784" i="5" s="1"/>
  <c r="K784" i="5" l="1"/>
  <c r="E784" i="3"/>
  <c r="J784" i="5"/>
  <c r="L784" i="5" l="1"/>
  <c r="M784" i="5" l="1"/>
  <c r="N784" i="5" s="1"/>
  <c r="O784" i="5" s="1"/>
  <c r="P784" i="5" s="1"/>
  <c r="F784" i="3" s="1"/>
  <c r="Q784" i="5" l="1"/>
  <c r="S784" i="5" s="1"/>
  <c r="R785" i="5" s="1"/>
  <c r="K785" i="5" l="1"/>
  <c r="E785" i="3"/>
  <c r="J785" i="5"/>
  <c r="L785" i="5" l="1"/>
  <c r="M785" i="5" l="1"/>
  <c r="N785" i="5" s="1"/>
  <c r="O785" i="5" s="1"/>
  <c r="P785" i="5" s="1"/>
  <c r="F785" i="3" s="1"/>
  <c r="Q785" i="5" l="1"/>
  <c r="S785" i="5" s="1"/>
  <c r="R786" i="5" s="1"/>
  <c r="K786" i="5" l="1"/>
  <c r="E786" i="3"/>
  <c r="J786" i="5"/>
  <c r="L786" i="5" l="1"/>
  <c r="M786" i="5" l="1"/>
  <c r="N786" i="5" s="1"/>
  <c r="O786" i="5" s="1"/>
  <c r="P786" i="5" s="1"/>
  <c r="F786" i="3" s="1"/>
  <c r="Q786" i="5" l="1"/>
  <c r="S786" i="5" s="1"/>
  <c r="R787" i="5" s="1"/>
  <c r="K787" i="5" l="1"/>
  <c r="E787" i="3"/>
  <c r="J787" i="5"/>
  <c r="L787" i="5" l="1"/>
  <c r="M787" i="5" l="1"/>
  <c r="N787" i="5" s="1"/>
  <c r="O787" i="5" s="1"/>
  <c r="P787" i="5" s="1"/>
  <c r="F787" i="3" s="1"/>
  <c r="Q787" i="5" l="1"/>
  <c r="S787" i="5" s="1"/>
  <c r="R788" i="5" s="1"/>
  <c r="K788" i="5" l="1"/>
  <c r="E788" i="3"/>
  <c r="J788" i="5"/>
  <c r="L788" i="5" l="1"/>
  <c r="M788" i="5" l="1"/>
  <c r="N788" i="5" s="1"/>
  <c r="O788" i="5" s="1"/>
  <c r="P788" i="5" s="1"/>
  <c r="F788" i="3" s="1"/>
  <c r="Q788" i="5" l="1"/>
  <c r="S788" i="5" s="1"/>
  <c r="R789" i="5" s="1"/>
  <c r="K789" i="5" l="1"/>
  <c r="E789" i="3"/>
  <c r="J789" i="5"/>
  <c r="L789" i="5" l="1"/>
  <c r="M789" i="5" l="1"/>
  <c r="N789" i="5" s="1"/>
  <c r="O789" i="5" s="1"/>
  <c r="P789" i="5" s="1"/>
  <c r="F789" i="3" s="1"/>
  <c r="Q789" i="5" l="1"/>
  <c r="S789" i="5" s="1"/>
  <c r="R790" i="5" s="1"/>
  <c r="K790" i="5" l="1"/>
  <c r="E790" i="3"/>
  <c r="J790" i="5"/>
  <c r="L790" i="5" l="1"/>
  <c r="M790" i="5" l="1"/>
  <c r="N790" i="5" s="1"/>
  <c r="O790" i="5" s="1"/>
  <c r="P790" i="5" s="1"/>
  <c r="F790" i="3" s="1"/>
  <c r="Q790" i="5" l="1"/>
  <c r="S790" i="5" s="1"/>
  <c r="R791" i="5" s="1"/>
  <c r="K791" i="5" l="1"/>
  <c r="E791" i="3"/>
  <c r="J791" i="5"/>
  <c r="L791" i="5" l="1"/>
  <c r="M791" i="5" l="1"/>
  <c r="N791" i="5" s="1"/>
  <c r="O791" i="5" s="1"/>
  <c r="P791" i="5" s="1"/>
  <c r="F791" i="3" s="1"/>
  <c r="Q791" i="5" l="1"/>
  <c r="S791" i="5" s="1"/>
  <c r="R792" i="5" s="1"/>
  <c r="K792" i="5" l="1"/>
  <c r="E792" i="3"/>
  <c r="J792" i="5"/>
  <c r="L792" i="5" l="1"/>
  <c r="M792" i="5" l="1"/>
  <c r="N792" i="5" s="1"/>
  <c r="O792" i="5" s="1"/>
  <c r="P792" i="5" s="1"/>
  <c r="F792" i="3" s="1"/>
  <c r="Q792" i="5" l="1"/>
  <c r="S792" i="5" s="1"/>
  <c r="R793" i="5" s="1"/>
  <c r="K793" i="5" l="1"/>
  <c r="E793" i="3"/>
  <c r="J793" i="5"/>
  <c r="L793" i="5" l="1"/>
  <c r="M793" i="5" l="1"/>
  <c r="N793" i="5" s="1"/>
  <c r="O793" i="5" s="1"/>
  <c r="P793" i="5" s="1"/>
  <c r="F793" i="3" s="1"/>
  <c r="Q793" i="5" l="1"/>
  <c r="S793" i="5" s="1"/>
  <c r="R794" i="5" s="1"/>
  <c r="K794" i="5" l="1"/>
  <c r="E794" i="3"/>
  <c r="J794" i="5"/>
  <c r="L794" i="5" l="1"/>
  <c r="M794" i="5" l="1"/>
  <c r="N794" i="5" s="1"/>
  <c r="O794" i="5" s="1"/>
  <c r="P794" i="5" s="1"/>
  <c r="F794" i="3" s="1"/>
  <c r="Q794" i="5" l="1"/>
  <c r="S794" i="5" s="1"/>
  <c r="R795" i="5" s="1"/>
  <c r="K795" i="5" l="1"/>
  <c r="E795" i="3"/>
  <c r="J795" i="5"/>
  <c r="L795" i="5" l="1"/>
  <c r="M795" i="5" l="1"/>
  <c r="N795" i="5" s="1"/>
  <c r="O795" i="5" s="1"/>
  <c r="P795" i="5" s="1"/>
  <c r="F795" i="3" s="1"/>
  <c r="Q795" i="5" l="1"/>
  <c r="S795" i="5" s="1"/>
  <c r="R796" i="5" s="1"/>
  <c r="K796" i="5" l="1"/>
  <c r="E796" i="3"/>
  <c r="J796" i="5"/>
  <c r="L796" i="5" l="1"/>
  <c r="M796" i="5" l="1"/>
  <c r="N796" i="5" s="1"/>
  <c r="O796" i="5" s="1"/>
  <c r="P796" i="5" s="1"/>
  <c r="F796" i="3" s="1"/>
  <c r="Q796" i="5" l="1"/>
  <c r="S796" i="5" s="1"/>
  <c r="R797" i="5" s="1"/>
  <c r="K797" i="5" l="1"/>
  <c r="E797" i="3"/>
  <c r="J797" i="5"/>
  <c r="L797" i="5" l="1"/>
  <c r="M797" i="5" l="1"/>
  <c r="N797" i="5" s="1"/>
  <c r="O797" i="5" s="1"/>
  <c r="P797" i="5" s="1"/>
  <c r="F797" i="3" s="1"/>
  <c r="Q797" i="5" l="1"/>
  <c r="S797" i="5" s="1"/>
  <c r="R798" i="5" s="1"/>
  <c r="K798" i="5" l="1"/>
  <c r="E798" i="3"/>
  <c r="J798" i="5"/>
  <c r="L798" i="5" l="1"/>
  <c r="M798" i="5" l="1"/>
  <c r="N798" i="5" s="1"/>
  <c r="O798" i="5" s="1"/>
  <c r="P798" i="5" s="1"/>
  <c r="F798" i="3" s="1"/>
  <c r="Q798" i="5" l="1"/>
  <c r="S798" i="5" s="1"/>
  <c r="R799" i="5" s="1"/>
  <c r="K799" i="5" l="1"/>
  <c r="E799" i="3"/>
  <c r="J799" i="5"/>
  <c r="L799" i="5" l="1"/>
  <c r="M799" i="5" l="1"/>
  <c r="N799" i="5" s="1"/>
  <c r="O799" i="5" s="1"/>
  <c r="P799" i="5" s="1"/>
  <c r="F799" i="3" s="1"/>
  <c r="Q799" i="5" l="1"/>
  <c r="S799" i="5" s="1"/>
  <c r="R800" i="5" s="1"/>
  <c r="K800" i="5" l="1"/>
  <c r="E800" i="3"/>
  <c r="J800" i="5"/>
  <c r="L800" i="5" l="1"/>
  <c r="M800" i="5" l="1"/>
  <c r="N800" i="5" s="1"/>
  <c r="O800" i="5" s="1"/>
  <c r="P800" i="5" s="1"/>
  <c r="F800" i="3" s="1"/>
  <c r="Q800" i="5" l="1"/>
  <c r="S800" i="5" s="1"/>
  <c r="R801" i="5" s="1"/>
  <c r="K801" i="5" l="1"/>
  <c r="E801" i="3"/>
  <c r="J801" i="5"/>
  <c r="L801" i="5" l="1"/>
  <c r="M801" i="5" l="1"/>
  <c r="N801" i="5" s="1"/>
  <c r="O801" i="5" s="1"/>
  <c r="P801" i="5" s="1"/>
  <c r="F801" i="3" s="1"/>
  <c r="Q801" i="5" l="1"/>
  <c r="S801" i="5" s="1"/>
  <c r="R802" i="5" s="1"/>
  <c r="K802" i="5" l="1"/>
  <c r="E802" i="3"/>
  <c r="J802" i="5"/>
  <c r="L802" i="5" l="1"/>
  <c r="M802" i="5" l="1"/>
  <c r="N802" i="5" s="1"/>
  <c r="O802" i="5" s="1"/>
  <c r="P802" i="5" s="1"/>
  <c r="F802" i="3" s="1"/>
  <c r="Q802" i="5" l="1"/>
  <c r="S802" i="5" s="1"/>
  <c r="R803" i="5" s="1"/>
  <c r="K803" i="5" l="1"/>
  <c r="E803" i="3"/>
  <c r="J803" i="5"/>
  <c r="L803" i="5" l="1"/>
  <c r="M803" i="5" l="1"/>
  <c r="N803" i="5" s="1"/>
  <c r="O803" i="5" s="1"/>
  <c r="P803" i="5" s="1"/>
  <c r="F803" i="3" s="1"/>
  <c r="Q803" i="5" l="1"/>
  <c r="S803" i="5" s="1"/>
  <c r="R804" i="5" s="1"/>
  <c r="K804" i="5" l="1"/>
  <c r="E804" i="3"/>
  <c r="J804" i="5"/>
  <c r="L804" i="5" l="1"/>
  <c r="M804" i="5" l="1"/>
  <c r="N804" i="5" s="1"/>
  <c r="O804" i="5" s="1"/>
  <c r="P804" i="5" s="1"/>
  <c r="F804" i="3" s="1"/>
  <c r="Q804" i="5" l="1"/>
  <c r="S804" i="5" s="1"/>
  <c r="R805" i="5" s="1"/>
  <c r="K805" i="5" l="1"/>
  <c r="E805" i="3"/>
  <c r="J805" i="5"/>
  <c r="L805" i="5" l="1"/>
  <c r="M805" i="5" l="1"/>
  <c r="N805" i="5" s="1"/>
  <c r="O805" i="5" s="1"/>
  <c r="P805" i="5" s="1"/>
  <c r="F805" i="3" s="1"/>
  <c r="Q805" i="5" l="1"/>
  <c r="S805" i="5" s="1"/>
  <c r="R806" i="5" s="1"/>
  <c r="K806" i="5" l="1"/>
  <c r="E806" i="3"/>
  <c r="J806" i="5"/>
  <c r="L806" i="5" l="1"/>
  <c r="M806" i="5" l="1"/>
  <c r="N806" i="5" s="1"/>
  <c r="O806" i="5" s="1"/>
  <c r="P806" i="5" s="1"/>
  <c r="F806" i="3" s="1"/>
  <c r="Q806" i="5" l="1"/>
  <c r="S806" i="5" s="1"/>
  <c r="R807" i="5" s="1"/>
  <c r="K807" i="5" l="1"/>
  <c r="E807" i="3"/>
  <c r="J807" i="5"/>
  <c r="L807" i="5" l="1"/>
  <c r="M807" i="5" l="1"/>
  <c r="N807" i="5" s="1"/>
  <c r="O807" i="5" s="1"/>
  <c r="P807" i="5" s="1"/>
  <c r="F807" i="3" s="1"/>
  <c r="Q807" i="5" l="1"/>
  <c r="S807" i="5" s="1"/>
  <c r="R808" i="5" s="1"/>
  <c r="K808" i="5" l="1"/>
  <c r="E808" i="3"/>
  <c r="J808" i="5"/>
  <c r="L808" i="5" l="1"/>
  <c r="M808" i="5" l="1"/>
  <c r="N808" i="5" s="1"/>
  <c r="O808" i="5" s="1"/>
  <c r="P808" i="5" s="1"/>
  <c r="F808" i="3" s="1"/>
  <c r="Q808" i="5" l="1"/>
  <c r="S808" i="5" s="1"/>
  <c r="R809" i="5" s="1"/>
  <c r="K809" i="5" l="1"/>
  <c r="E809" i="3"/>
  <c r="J809" i="5"/>
  <c r="L809" i="5" l="1"/>
  <c r="M809" i="5" l="1"/>
  <c r="N809" i="5" s="1"/>
  <c r="O809" i="5" s="1"/>
  <c r="P809" i="5" s="1"/>
  <c r="F809" i="3" s="1"/>
  <c r="Q809" i="5" l="1"/>
  <c r="S809" i="5" s="1"/>
  <c r="R810" i="5" s="1"/>
  <c r="K810" i="5" l="1"/>
  <c r="E810" i="3"/>
  <c r="J810" i="5"/>
  <c r="L810" i="5" l="1"/>
  <c r="M810" i="5" l="1"/>
  <c r="N810" i="5" s="1"/>
  <c r="O810" i="5" s="1"/>
  <c r="P810" i="5" s="1"/>
  <c r="F810" i="3" s="1"/>
  <c r="Q810" i="5" l="1"/>
  <c r="S810" i="5" s="1"/>
  <c r="R811" i="5" s="1"/>
  <c r="K811" i="5" l="1"/>
  <c r="E811" i="3"/>
  <c r="J811" i="5"/>
  <c r="L811" i="5" l="1"/>
  <c r="M811" i="5" l="1"/>
  <c r="N811" i="5" s="1"/>
  <c r="O811" i="5" s="1"/>
  <c r="P811" i="5" s="1"/>
  <c r="F811" i="3" s="1"/>
  <c r="Q811" i="5" l="1"/>
  <c r="S811" i="5" s="1"/>
  <c r="R812" i="5" s="1"/>
  <c r="K812" i="5" l="1"/>
  <c r="E812" i="3"/>
  <c r="J812" i="5"/>
  <c r="L812" i="5" l="1"/>
  <c r="M812" i="5" l="1"/>
  <c r="N812" i="5" s="1"/>
  <c r="O812" i="5" s="1"/>
  <c r="P812" i="5" s="1"/>
  <c r="F812" i="3" s="1"/>
  <c r="Q812" i="5" l="1"/>
  <c r="S812" i="5" s="1"/>
  <c r="R813" i="5" s="1"/>
  <c r="K813" i="5" l="1"/>
  <c r="E813" i="3"/>
  <c r="J813" i="5"/>
  <c r="L813" i="5" l="1"/>
  <c r="M813" i="5" l="1"/>
  <c r="N813" i="5" s="1"/>
  <c r="O813" i="5" s="1"/>
  <c r="P813" i="5" s="1"/>
  <c r="F813" i="3" s="1"/>
  <c r="Q813" i="5" l="1"/>
  <c r="S813" i="5" s="1"/>
  <c r="R814" i="5" s="1"/>
  <c r="K814" i="5" l="1"/>
  <c r="E814" i="3"/>
  <c r="J814" i="5"/>
  <c r="L814" i="5" l="1"/>
  <c r="M814" i="5" l="1"/>
  <c r="N814" i="5" s="1"/>
  <c r="O814" i="5" s="1"/>
  <c r="P814" i="5" s="1"/>
  <c r="F814" i="3" s="1"/>
  <c r="Q814" i="5" l="1"/>
  <c r="S814" i="5" s="1"/>
  <c r="R815" i="5" s="1"/>
  <c r="K815" i="5" l="1"/>
  <c r="E815" i="3"/>
  <c r="J815" i="5"/>
  <c r="L815" i="5" l="1"/>
  <c r="M815" i="5" l="1"/>
  <c r="N815" i="5" s="1"/>
  <c r="O815" i="5" s="1"/>
  <c r="P815" i="5" s="1"/>
  <c r="F815" i="3" s="1"/>
  <c r="Q815" i="5" l="1"/>
  <c r="S815" i="5" s="1"/>
  <c r="R816" i="5" s="1"/>
  <c r="K816" i="5" l="1"/>
  <c r="E816" i="3"/>
  <c r="J816" i="5"/>
  <c r="L816" i="5" l="1"/>
  <c r="M816" i="5" l="1"/>
  <c r="N816" i="5" s="1"/>
  <c r="O816" i="5" s="1"/>
  <c r="P816" i="5" s="1"/>
  <c r="F816" i="3" s="1"/>
  <c r="Q816" i="5" l="1"/>
  <c r="S816" i="5" s="1"/>
  <c r="R817" i="5" s="1"/>
  <c r="K817" i="5" l="1"/>
  <c r="E817" i="3"/>
  <c r="J817" i="5"/>
  <c r="L817" i="5" l="1"/>
  <c r="M817" i="5" l="1"/>
  <c r="N817" i="5" s="1"/>
  <c r="O817" i="5" s="1"/>
  <c r="P817" i="5" s="1"/>
  <c r="F817" i="3" s="1"/>
  <c r="Q817" i="5" l="1"/>
  <c r="S817" i="5" s="1"/>
  <c r="R818" i="5" s="1"/>
  <c r="K818" i="5" l="1"/>
  <c r="E818" i="3"/>
  <c r="J818" i="5"/>
  <c r="L818" i="5" l="1"/>
  <c r="M818" i="5" l="1"/>
  <c r="N818" i="5" s="1"/>
  <c r="O818" i="5" s="1"/>
  <c r="P818" i="5" s="1"/>
  <c r="F818" i="3" s="1"/>
  <c r="Q818" i="5" l="1"/>
  <c r="S818" i="5" s="1"/>
  <c r="R819" i="5" s="1"/>
  <c r="K819" i="5" l="1"/>
  <c r="E819" i="3"/>
  <c r="J819" i="5"/>
  <c r="L819" i="5" l="1"/>
  <c r="M819" i="5" l="1"/>
  <c r="N819" i="5" s="1"/>
  <c r="O819" i="5" s="1"/>
  <c r="P819" i="5" s="1"/>
  <c r="F819" i="3" s="1"/>
  <c r="Q819" i="5" l="1"/>
  <c r="S819" i="5" s="1"/>
  <c r="R820" i="5" s="1"/>
  <c r="K820" i="5" l="1"/>
  <c r="E820" i="3"/>
  <c r="J820" i="5"/>
  <c r="L820" i="5" l="1"/>
  <c r="M820" i="5" l="1"/>
  <c r="N820" i="5" s="1"/>
  <c r="O820" i="5" s="1"/>
  <c r="P820" i="5" s="1"/>
  <c r="F820" i="3" s="1"/>
  <c r="Q820" i="5" l="1"/>
  <c r="S820" i="5" s="1"/>
  <c r="R821" i="5" s="1"/>
  <c r="K821" i="5" l="1"/>
  <c r="E821" i="3"/>
  <c r="J821" i="5"/>
  <c r="L821" i="5" l="1"/>
  <c r="M821" i="5" l="1"/>
  <c r="N821" i="5" s="1"/>
  <c r="O821" i="5" s="1"/>
  <c r="P821" i="5" s="1"/>
  <c r="F821" i="3" s="1"/>
  <c r="Q821" i="5" l="1"/>
  <c r="S821" i="5" s="1"/>
  <c r="R822" i="5" s="1"/>
  <c r="K822" i="5" l="1"/>
  <c r="E822" i="3"/>
  <c r="J822" i="5"/>
  <c r="L822" i="5" l="1"/>
  <c r="M822" i="5" l="1"/>
  <c r="N822" i="5" s="1"/>
  <c r="O822" i="5" s="1"/>
  <c r="P822" i="5" s="1"/>
  <c r="F822" i="3" s="1"/>
  <c r="Q822" i="5" l="1"/>
  <c r="S822" i="5" s="1"/>
  <c r="R823" i="5" s="1"/>
  <c r="K823" i="5" l="1"/>
  <c r="E823" i="3"/>
  <c r="J823" i="5"/>
  <c r="L823" i="5" l="1"/>
  <c r="M823" i="5" l="1"/>
  <c r="N823" i="5" s="1"/>
  <c r="O823" i="5" s="1"/>
  <c r="P823" i="5" s="1"/>
  <c r="F823" i="3" s="1"/>
  <c r="Q823" i="5" l="1"/>
  <c r="S823" i="5" s="1"/>
  <c r="R824" i="5" s="1"/>
  <c r="K824" i="5" l="1"/>
  <c r="E824" i="3"/>
  <c r="J824" i="5"/>
  <c r="L824" i="5" l="1"/>
  <c r="M824" i="5" l="1"/>
  <c r="N824" i="5" s="1"/>
  <c r="O824" i="5" s="1"/>
  <c r="P824" i="5" s="1"/>
  <c r="F824" i="3" s="1"/>
  <c r="Q824" i="5" l="1"/>
  <c r="S824" i="5" s="1"/>
  <c r="R825" i="5" s="1"/>
  <c r="K825" i="5" l="1"/>
  <c r="E825" i="3"/>
  <c r="J825" i="5"/>
  <c r="L825" i="5" l="1"/>
  <c r="M825" i="5" l="1"/>
  <c r="N825" i="5" s="1"/>
  <c r="O825" i="5" s="1"/>
  <c r="P825" i="5" s="1"/>
  <c r="F825" i="3" s="1"/>
  <c r="Q825" i="5" l="1"/>
  <c r="S825" i="5" s="1"/>
  <c r="R826" i="5" s="1"/>
  <c r="K826" i="5" l="1"/>
  <c r="E826" i="3"/>
  <c r="J826" i="5"/>
  <c r="L826" i="5" l="1"/>
  <c r="M826" i="5" l="1"/>
  <c r="N826" i="5" s="1"/>
  <c r="O826" i="5" s="1"/>
  <c r="P826" i="5" s="1"/>
  <c r="F826" i="3" s="1"/>
  <c r="Q826" i="5" l="1"/>
  <c r="S826" i="5" s="1"/>
  <c r="R827" i="5" s="1"/>
  <c r="K827" i="5" l="1"/>
  <c r="E827" i="3"/>
  <c r="J827" i="5"/>
  <c r="L827" i="5" l="1"/>
  <c r="M827" i="5" l="1"/>
  <c r="N827" i="5" s="1"/>
  <c r="O827" i="5" s="1"/>
  <c r="P827" i="5" s="1"/>
  <c r="F827" i="3" s="1"/>
  <c r="Q827" i="5" l="1"/>
  <c r="S827" i="5" s="1"/>
  <c r="R828" i="5" s="1"/>
  <c r="K828" i="5" l="1"/>
  <c r="E828" i="3"/>
  <c r="J828" i="5"/>
  <c r="L828" i="5" l="1"/>
  <c r="M828" i="5" l="1"/>
  <c r="N828" i="5" s="1"/>
  <c r="O828" i="5" s="1"/>
  <c r="P828" i="5" s="1"/>
  <c r="F828" i="3" s="1"/>
  <c r="Q828" i="5" l="1"/>
  <c r="S828" i="5" s="1"/>
  <c r="R829" i="5" s="1"/>
  <c r="K829" i="5" l="1"/>
  <c r="E829" i="3"/>
  <c r="J829" i="5"/>
  <c r="L829" i="5" l="1"/>
  <c r="M829" i="5" l="1"/>
  <c r="N829" i="5" s="1"/>
  <c r="O829" i="5" s="1"/>
  <c r="P829" i="5" s="1"/>
  <c r="F829" i="3" s="1"/>
  <c r="Q829" i="5" l="1"/>
  <c r="S829" i="5" s="1"/>
  <c r="R830" i="5" s="1"/>
  <c r="K830" i="5" l="1"/>
  <c r="E830" i="3"/>
  <c r="J830" i="5"/>
  <c r="L830" i="5" l="1"/>
  <c r="M830" i="5" l="1"/>
  <c r="N830" i="5" s="1"/>
  <c r="O830" i="5" s="1"/>
  <c r="P830" i="5" s="1"/>
  <c r="F830" i="3" s="1"/>
  <c r="Q830" i="5" l="1"/>
  <c r="S830" i="5" s="1"/>
  <c r="R831" i="5" s="1"/>
  <c r="K831" i="5" l="1"/>
  <c r="E831" i="3"/>
  <c r="J831" i="5"/>
  <c r="L831" i="5" l="1"/>
  <c r="M831" i="5" l="1"/>
  <c r="N831" i="5" s="1"/>
  <c r="O831" i="5" s="1"/>
  <c r="P831" i="5" s="1"/>
  <c r="F831" i="3" s="1"/>
  <c r="Q831" i="5" l="1"/>
  <c r="S831" i="5" s="1"/>
  <c r="R832" i="5" s="1"/>
  <c r="K832" i="5" l="1"/>
  <c r="E832" i="3"/>
  <c r="J832" i="5"/>
  <c r="L832" i="5" l="1"/>
  <c r="M832" i="5" l="1"/>
  <c r="N832" i="5" s="1"/>
  <c r="O832" i="5" s="1"/>
  <c r="P832" i="5" s="1"/>
  <c r="F832" i="3" s="1"/>
  <c r="Q832" i="5" l="1"/>
  <c r="S832" i="5" s="1"/>
  <c r="R833" i="5" s="1"/>
  <c r="K833" i="5" l="1"/>
  <c r="E833" i="3"/>
  <c r="J833" i="5"/>
  <c r="L833" i="5" l="1"/>
  <c r="M833" i="5" l="1"/>
  <c r="N833" i="5" s="1"/>
  <c r="O833" i="5" s="1"/>
  <c r="P833" i="5" s="1"/>
  <c r="F833" i="3" s="1"/>
  <c r="Q833" i="5" l="1"/>
  <c r="S833" i="5" s="1"/>
  <c r="R834" i="5" s="1"/>
  <c r="K834" i="5" l="1"/>
  <c r="E834" i="3"/>
  <c r="J834" i="5"/>
  <c r="L834" i="5" l="1"/>
  <c r="M834" i="5" l="1"/>
  <c r="N834" i="5" s="1"/>
  <c r="O834" i="5" s="1"/>
  <c r="P834" i="5" s="1"/>
  <c r="F834" i="3" s="1"/>
  <c r="Q834" i="5" l="1"/>
  <c r="S834" i="5" s="1"/>
  <c r="R835" i="5" s="1"/>
  <c r="K835" i="5" l="1"/>
  <c r="E835" i="3"/>
  <c r="J835" i="5"/>
  <c r="L835" i="5" l="1"/>
  <c r="M835" i="5" l="1"/>
  <c r="N835" i="5" s="1"/>
  <c r="O835" i="5" s="1"/>
  <c r="P835" i="5" s="1"/>
  <c r="F835" i="3" s="1"/>
  <c r="Q835" i="5" l="1"/>
  <c r="S835" i="5" s="1"/>
  <c r="R836" i="5" s="1"/>
  <c r="K836" i="5" l="1"/>
  <c r="E836" i="3"/>
  <c r="J836" i="5"/>
  <c r="L836" i="5" l="1"/>
  <c r="M836" i="5" l="1"/>
  <c r="N836" i="5" s="1"/>
  <c r="O836" i="5" s="1"/>
  <c r="P836" i="5" s="1"/>
  <c r="F836" i="3" s="1"/>
  <c r="Q836" i="5" l="1"/>
  <c r="S836" i="5" s="1"/>
  <c r="R837" i="5" s="1"/>
  <c r="K837" i="5" l="1"/>
  <c r="E837" i="3"/>
  <c r="J837" i="5"/>
  <c r="L837" i="5" l="1"/>
  <c r="M837" i="5" l="1"/>
  <c r="N837" i="5" s="1"/>
  <c r="O837" i="5" s="1"/>
  <c r="P837" i="5" s="1"/>
  <c r="F837" i="3" s="1"/>
  <c r="Q837" i="5" l="1"/>
  <c r="S837" i="5" s="1"/>
  <c r="R838" i="5" s="1"/>
  <c r="K838" i="5" l="1"/>
  <c r="E838" i="3"/>
  <c r="J838" i="5"/>
  <c r="L838" i="5" l="1"/>
  <c r="M838" i="5" l="1"/>
  <c r="N838" i="5" s="1"/>
  <c r="O838" i="5" s="1"/>
  <c r="P838" i="5" s="1"/>
  <c r="F838" i="3" s="1"/>
  <c r="Q838" i="5" l="1"/>
  <c r="S838" i="5" s="1"/>
  <c r="R839" i="5" s="1"/>
  <c r="K839" i="5" l="1"/>
  <c r="E839" i="3"/>
  <c r="J839" i="5"/>
  <c r="L839" i="5" l="1"/>
  <c r="M839" i="5" l="1"/>
  <c r="N839" i="5" s="1"/>
  <c r="O839" i="5" s="1"/>
  <c r="P839" i="5" l="1"/>
  <c r="Q839" i="5" l="1"/>
  <c r="S839" i="5" s="1"/>
  <c r="R840" i="5" s="1"/>
  <c r="K840" i="5" s="1"/>
  <c r="F839" i="3"/>
  <c r="E840" i="3" l="1"/>
  <c r="J840" i="5"/>
  <c r="L840" i="5" s="1"/>
  <c r="P840" i="5" s="1"/>
  <c r="F840" i="3" s="1"/>
  <c r="M840" i="5" l="1"/>
  <c r="N840" i="5" s="1"/>
  <c r="O840" i="5" s="1"/>
  <c r="Q840" i="5" s="1"/>
  <c r="S840" i="5" l="1"/>
  <c r="R841" i="5" s="1"/>
  <c r="K841" i="5" l="1"/>
  <c r="E841" i="3"/>
  <c r="J841" i="5"/>
  <c r="L841" i="5" l="1"/>
  <c r="P841" i="5" s="1"/>
  <c r="F841" i="3" s="1"/>
  <c r="M841" i="5" l="1"/>
  <c r="N841" i="5" s="1"/>
  <c r="O841" i="5" s="1"/>
  <c r="Q841" i="5" s="1"/>
  <c r="S841" i="5" l="1"/>
  <c r="R842" i="5" s="1"/>
  <c r="K842" i="5" l="1"/>
  <c r="E842" i="3"/>
  <c r="J842" i="5"/>
  <c r="L842" i="5" l="1"/>
  <c r="P842" i="5" s="1"/>
  <c r="F842" i="3" s="1"/>
  <c r="M842" i="5" l="1"/>
  <c r="N842" i="5" s="1"/>
  <c r="O842" i="5" s="1"/>
  <c r="Q842" i="5" s="1"/>
  <c r="S842" i="5" l="1"/>
  <c r="R843" i="5" s="1"/>
  <c r="K843" i="5" l="1"/>
  <c r="E843" i="3"/>
  <c r="J843" i="5"/>
  <c r="L843" i="5" l="1"/>
  <c r="P843" i="5" s="1"/>
  <c r="F843" i="3" s="1"/>
  <c r="M843" i="5" l="1"/>
  <c r="N843" i="5" s="1"/>
  <c r="O843" i="5" s="1"/>
  <c r="Q843" i="5" s="1"/>
  <c r="S843" i="5" l="1"/>
  <c r="R844" i="5" s="1"/>
  <c r="K844" i="5" l="1"/>
  <c r="E844" i="3"/>
  <c r="J844" i="5"/>
  <c r="L844" i="5" l="1"/>
  <c r="P844" i="5" s="1"/>
  <c r="F844" i="3" s="1"/>
  <c r="M844" i="5" l="1"/>
  <c r="N844" i="5" s="1"/>
  <c r="O844" i="5" s="1"/>
  <c r="Q844" i="5" s="1"/>
  <c r="S844" i="5" l="1"/>
  <c r="R845" i="5" s="1"/>
  <c r="K845" i="5" l="1"/>
  <c r="E845" i="3"/>
  <c r="J845" i="5"/>
  <c r="L845" i="5" l="1"/>
  <c r="P845" i="5" s="1"/>
  <c r="F845" i="3" s="1"/>
  <c r="M845" i="5" l="1"/>
  <c r="N845" i="5" s="1"/>
  <c r="O845" i="5" s="1"/>
  <c r="Q845" i="5" s="1"/>
  <c r="S845" i="5" l="1"/>
  <c r="R846" i="5" s="1"/>
  <c r="K846" i="5" l="1"/>
  <c r="E846" i="3"/>
  <c r="J846" i="5"/>
  <c r="L846" i="5" l="1"/>
  <c r="P846" i="5" s="1"/>
  <c r="F846" i="3" s="1"/>
  <c r="M846" i="5" l="1"/>
  <c r="N846" i="5" s="1"/>
  <c r="O846" i="5" s="1"/>
  <c r="Q846" i="5" s="1"/>
  <c r="S846" i="5" l="1"/>
  <c r="R847" i="5" s="1"/>
  <c r="K847" i="5" l="1"/>
  <c r="E847" i="3"/>
  <c r="J847" i="5"/>
  <c r="L847" i="5" l="1"/>
  <c r="P847" i="5" s="1"/>
  <c r="F847" i="3" s="1"/>
  <c r="M847" i="5" l="1"/>
  <c r="N847" i="5" s="1"/>
  <c r="O847" i="5" s="1"/>
  <c r="Q847" i="5" s="1"/>
  <c r="S847" i="5" l="1"/>
  <c r="R848" i="5" s="1"/>
  <c r="K848" i="5" l="1"/>
  <c r="E848" i="3"/>
  <c r="J848" i="5"/>
  <c r="L848" i="5" l="1"/>
  <c r="P848" i="5" s="1"/>
  <c r="F848" i="3" s="1"/>
  <c r="M848" i="5" l="1"/>
  <c r="N848" i="5" s="1"/>
  <c r="O848" i="5" s="1"/>
  <c r="Q848" i="5" s="1"/>
  <c r="S848" i="5" l="1"/>
  <c r="R849" i="5" s="1"/>
  <c r="K849" i="5" l="1"/>
  <c r="E849" i="3"/>
  <c r="J849" i="5"/>
  <c r="L849" i="5" l="1"/>
  <c r="P849" i="5" s="1"/>
  <c r="F849" i="3" s="1"/>
  <c r="M849" i="5" l="1"/>
  <c r="N849" i="5" s="1"/>
  <c r="O849" i="5" s="1"/>
  <c r="Q849" i="5" s="1"/>
  <c r="S849" i="5" l="1"/>
  <c r="R850" i="5" s="1"/>
  <c r="K850" i="5" l="1"/>
  <c r="E850" i="3"/>
  <c r="J850" i="5"/>
  <c r="L850" i="5" l="1"/>
  <c r="P850" i="5" s="1"/>
  <c r="F850" i="3" s="1"/>
  <c r="M850" i="5" l="1"/>
  <c r="N850" i="5" s="1"/>
  <c r="O850" i="5" s="1"/>
  <c r="Q850" i="5" s="1"/>
  <c r="S850" i="5" l="1"/>
  <c r="R851" i="5" s="1"/>
  <c r="K851" i="5" l="1"/>
  <c r="E851" i="3"/>
  <c r="J851" i="5"/>
  <c r="L851" i="5" l="1"/>
  <c r="P851" i="5" s="1"/>
  <c r="F851" i="3" s="1"/>
  <c r="M851" i="5" l="1"/>
  <c r="N851" i="5" s="1"/>
  <c r="O851" i="5" s="1"/>
  <c r="Q851" i="5" s="1"/>
  <c r="S851" i="5" l="1"/>
  <c r="R852" i="5" s="1"/>
  <c r="K852" i="5" l="1"/>
  <c r="E852" i="3"/>
  <c r="J852" i="5"/>
  <c r="L852" i="5" l="1"/>
  <c r="P852" i="5" s="1"/>
  <c r="F852" i="3" s="1"/>
  <c r="M852" i="5" l="1"/>
  <c r="N852" i="5" s="1"/>
  <c r="O852" i="5" s="1"/>
  <c r="Q852" i="5" s="1"/>
  <c r="S852" i="5" l="1"/>
  <c r="R853" i="5" s="1"/>
  <c r="K853" i="5" l="1"/>
  <c r="E853" i="3"/>
  <c r="J853" i="5"/>
  <c r="L853" i="5" l="1"/>
  <c r="P853" i="5" s="1"/>
  <c r="F853" i="3" s="1"/>
  <c r="M853" i="5" l="1"/>
  <c r="N853" i="5" s="1"/>
  <c r="O853" i="5" s="1"/>
  <c r="Q853" i="5" s="1"/>
  <c r="S853" i="5" l="1"/>
  <c r="R854" i="5" s="1"/>
  <c r="K854" i="5" l="1"/>
  <c r="E854" i="3"/>
  <c r="J854" i="5"/>
  <c r="L854" i="5" l="1"/>
  <c r="P854" i="5" s="1"/>
  <c r="F854" i="3" s="1"/>
  <c r="M854" i="5" l="1"/>
  <c r="N854" i="5" s="1"/>
  <c r="O854" i="5" s="1"/>
  <c r="Q854" i="5" s="1"/>
  <c r="S854" i="5" l="1"/>
  <c r="R855" i="5" s="1"/>
  <c r="K855" i="5" l="1"/>
  <c r="E855" i="3"/>
  <c r="J855" i="5"/>
  <c r="L855" i="5" l="1"/>
  <c r="P855" i="5" s="1"/>
  <c r="F855" i="3" s="1"/>
  <c r="M855" i="5" l="1"/>
  <c r="N855" i="5" s="1"/>
  <c r="O855" i="5" s="1"/>
  <c r="Q855" i="5" s="1"/>
  <c r="S855" i="5" l="1"/>
  <c r="R856" i="5" s="1"/>
  <c r="K856" i="5" l="1"/>
  <c r="E856" i="3"/>
  <c r="J856" i="5"/>
  <c r="L856" i="5" l="1"/>
  <c r="P856" i="5" s="1"/>
  <c r="F856" i="3" s="1"/>
  <c r="M856" i="5" l="1"/>
  <c r="N856" i="5" s="1"/>
  <c r="O856" i="5" s="1"/>
  <c r="Q856" i="5" s="1"/>
  <c r="S856" i="5" l="1"/>
  <c r="R857" i="5" s="1"/>
  <c r="K857" i="5" l="1"/>
  <c r="E857" i="3"/>
  <c r="J857" i="5"/>
  <c r="L857" i="5" l="1"/>
  <c r="P857" i="5" s="1"/>
  <c r="F857" i="3" s="1"/>
  <c r="M857" i="5" l="1"/>
  <c r="N857" i="5" s="1"/>
  <c r="O857" i="5" s="1"/>
  <c r="Q857" i="5" s="1"/>
  <c r="S857" i="5" l="1"/>
  <c r="R858" i="5" s="1"/>
  <c r="K858" i="5" l="1"/>
  <c r="E858" i="3"/>
  <c r="J858" i="5"/>
  <c r="L858" i="5" l="1"/>
  <c r="P858" i="5" s="1"/>
  <c r="F858" i="3" s="1"/>
  <c r="M858" i="5" l="1"/>
  <c r="N858" i="5" s="1"/>
  <c r="O858" i="5" s="1"/>
  <c r="Q858" i="5" s="1"/>
  <c r="S858" i="5" l="1"/>
  <c r="R859" i="5" s="1"/>
  <c r="K859" i="5" l="1"/>
  <c r="E859" i="3"/>
  <c r="J859" i="5"/>
  <c r="L859" i="5" l="1"/>
  <c r="P859" i="5" s="1"/>
  <c r="F859" i="3" s="1"/>
  <c r="M859" i="5" l="1"/>
  <c r="N859" i="5" s="1"/>
  <c r="O859" i="5" s="1"/>
  <c r="Q859" i="5" s="1"/>
  <c r="S859" i="5" l="1"/>
  <c r="R860" i="5" s="1"/>
  <c r="K860" i="5" l="1"/>
  <c r="E860" i="3"/>
  <c r="J860" i="5"/>
  <c r="L860" i="5" l="1"/>
  <c r="P860" i="5" s="1"/>
  <c r="F860" i="3" s="1"/>
  <c r="M860" i="5" l="1"/>
  <c r="N860" i="5" s="1"/>
  <c r="O860" i="5" s="1"/>
  <c r="Q860" i="5" s="1"/>
  <c r="S860" i="5" l="1"/>
  <c r="R861" i="5" s="1"/>
  <c r="K861" i="5" l="1"/>
  <c r="E861" i="3"/>
  <c r="J861" i="5"/>
  <c r="L861" i="5" l="1"/>
  <c r="P861" i="5" s="1"/>
  <c r="F861" i="3" s="1"/>
  <c r="M861" i="5" l="1"/>
  <c r="N861" i="5" s="1"/>
  <c r="O861" i="5" s="1"/>
  <c r="Q861" i="5" s="1"/>
  <c r="S861" i="5" l="1"/>
  <c r="R862" i="5" s="1"/>
  <c r="K862" i="5" l="1"/>
  <c r="E862" i="3"/>
  <c r="J862" i="5"/>
  <c r="L862" i="5" l="1"/>
  <c r="P862" i="5" s="1"/>
  <c r="F862" i="3" s="1"/>
  <c r="M862" i="5" l="1"/>
  <c r="N862" i="5" s="1"/>
  <c r="O862" i="5" s="1"/>
  <c r="Q862" i="5" s="1"/>
  <c r="S862" i="5" l="1"/>
  <c r="R863" i="5" s="1"/>
  <c r="K863" i="5" l="1"/>
  <c r="E863" i="3"/>
  <c r="J863" i="5"/>
  <c r="L863" i="5" l="1"/>
  <c r="P863" i="5" s="1"/>
  <c r="F863" i="3" s="1"/>
  <c r="M863" i="5" l="1"/>
  <c r="N863" i="5" s="1"/>
  <c r="O863" i="5" s="1"/>
  <c r="Q863" i="5" s="1"/>
  <c r="S863" i="5" l="1"/>
  <c r="R864" i="5" s="1"/>
  <c r="K864" i="5" l="1"/>
  <c r="E864" i="3"/>
  <c r="J864" i="5"/>
  <c r="L864" i="5" l="1"/>
  <c r="P864" i="5" s="1"/>
  <c r="F864" i="3" s="1"/>
  <c r="M864" i="5" l="1"/>
  <c r="N864" i="5" s="1"/>
  <c r="O864" i="5" s="1"/>
  <c r="Q864" i="5" s="1"/>
  <c r="S864" i="5" l="1"/>
  <c r="R865" i="5" s="1"/>
  <c r="K865" i="5" l="1"/>
  <c r="E865" i="3"/>
  <c r="J865" i="5"/>
  <c r="L865" i="5" l="1"/>
  <c r="P865" i="5" s="1"/>
  <c r="F865" i="3" s="1"/>
  <c r="M865" i="5" l="1"/>
  <c r="N865" i="5" s="1"/>
  <c r="O865" i="5" s="1"/>
  <c r="Q865" i="5" s="1"/>
  <c r="S865" i="5" l="1"/>
  <c r="R866" i="5" s="1"/>
  <c r="K866" i="5" l="1"/>
  <c r="E866" i="3"/>
  <c r="J866" i="5"/>
  <c r="L866" i="5" l="1"/>
  <c r="P866" i="5" s="1"/>
  <c r="F866" i="3" s="1"/>
  <c r="M866" i="5" l="1"/>
  <c r="N866" i="5" s="1"/>
  <c r="O866" i="5" s="1"/>
  <c r="Q866" i="5" s="1"/>
  <c r="S866" i="5" l="1"/>
  <c r="R867" i="5" s="1"/>
  <c r="K867" i="5" l="1"/>
  <c r="E867" i="3"/>
  <c r="J867" i="5"/>
  <c r="L867" i="5" l="1"/>
  <c r="P867" i="5" s="1"/>
  <c r="F867" i="3" s="1"/>
  <c r="M867" i="5" l="1"/>
  <c r="N867" i="5" s="1"/>
  <c r="O867" i="5" s="1"/>
  <c r="Q867" i="5" s="1"/>
  <c r="S867" i="5" l="1"/>
  <c r="R868" i="5" s="1"/>
  <c r="K868" i="5" l="1"/>
  <c r="E868" i="3"/>
  <c r="J868" i="5"/>
  <c r="L868" i="5" l="1"/>
  <c r="P868" i="5" s="1"/>
  <c r="F868" i="3" s="1"/>
  <c r="M868" i="5" l="1"/>
  <c r="N868" i="5" s="1"/>
  <c r="O868" i="5" s="1"/>
  <c r="Q868" i="5" s="1"/>
  <c r="S868" i="5" l="1"/>
  <c r="R869" i="5" s="1"/>
  <c r="K869" i="5" l="1"/>
  <c r="E869" i="3"/>
  <c r="J869" i="5"/>
  <c r="L869" i="5" l="1"/>
  <c r="P869" i="5" s="1"/>
  <c r="F869" i="3" s="1"/>
  <c r="M869" i="5" l="1"/>
  <c r="N869" i="5" s="1"/>
  <c r="O869" i="5" s="1"/>
  <c r="Q869" i="5" l="1"/>
  <c r="S869" i="5" s="1"/>
  <c r="R870" i="5" s="1"/>
  <c r="K870" i="5" l="1"/>
  <c r="E870" i="3"/>
  <c r="J870" i="5"/>
  <c r="L870" i="5" l="1"/>
  <c r="P870" i="5" s="1"/>
  <c r="F870" i="3" s="1"/>
  <c r="M870" i="5" l="1"/>
  <c r="N870" i="5" s="1"/>
  <c r="O870" i="5" s="1"/>
  <c r="Q870" i="5" l="1"/>
  <c r="S870" i="5" s="1"/>
  <c r="R871" i="5" s="1"/>
  <c r="K871" i="5" l="1"/>
  <c r="E871" i="3"/>
  <c r="J871" i="5"/>
  <c r="L871" i="5" l="1"/>
  <c r="M871" i="5" l="1"/>
  <c r="N871" i="5" s="1"/>
  <c r="O871" i="5" s="1"/>
  <c r="P871" i="5" s="1"/>
  <c r="F871" i="3" s="1"/>
  <c r="Q871" i="5" l="1"/>
  <c r="S871" i="5" s="1"/>
  <c r="R872" i="5" s="1"/>
  <c r="K872" i="5" l="1"/>
  <c r="E872" i="3"/>
  <c r="J872" i="5"/>
  <c r="L872" i="5" l="1"/>
  <c r="M872" i="5" l="1"/>
  <c r="N872" i="5" s="1"/>
  <c r="O872" i="5" s="1"/>
  <c r="P872" i="5" s="1"/>
  <c r="F872" i="3" s="1"/>
  <c r="Q872" i="5" l="1"/>
  <c r="S872" i="5" s="1"/>
  <c r="R873" i="5" s="1"/>
  <c r="K873" i="5" l="1"/>
  <c r="E873" i="3"/>
  <c r="J873" i="5"/>
  <c r="L873" i="5" l="1"/>
  <c r="M873" i="5" l="1"/>
  <c r="N873" i="5" s="1"/>
  <c r="O873" i="5" s="1"/>
  <c r="P873" i="5" s="1"/>
  <c r="F873" i="3" s="1"/>
  <c r="Q873" i="5" l="1"/>
  <c r="S873" i="5" s="1"/>
  <c r="R874" i="5" s="1"/>
  <c r="K874" i="5" l="1"/>
  <c r="E874" i="3"/>
  <c r="J874" i="5"/>
  <c r="L874" i="5" l="1"/>
  <c r="M874" i="5" l="1"/>
  <c r="N874" i="5" s="1"/>
  <c r="O874" i="5" s="1"/>
  <c r="P874" i="5" s="1"/>
  <c r="F874" i="3" s="1"/>
  <c r="Q874" i="5" l="1"/>
  <c r="S874" i="5" s="1"/>
  <c r="R875" i="5" s="1"/>
  <c r="K875" i="5" l="1"/>
  <c r="E875" i="3"/>
  <c r="J875" i="5"/>
  <c r="L875" i="5" l="1"/>
  <c r="M875" i="5" l="1"/>
  <c r="N875" i="5" s="1"/>
  <c r="O875" i="5" s="1"/>
  <c r="P875" i="5" s="1"/>
  <c r="F875" i="3" s="1"/>
  <c r="Q875" i="5" l="1"/>
  <c r="S875" i="5" s="1"/>
  <c r="R876" i="5" s="1"/>
  <c r="K876" i="5" l="1"/>
  <c r="E876" i="3"/>
  <c r="J876" i="5"/>
  <c r="L876" i="5" l="1"/>
  <c r="M876" i="5" l="1"/>
  <c r="N876" i="5" s="1"/>
  <c r="O876" i="5" s="1"/>
  <c r="P876" i="5" s="1"/>
  <c r="F876" i="3" s="1"/>
  <c r="Q876" i="5" l="1"/>
  <c r="S876" i="5" s="1"/>
  <c r="R877" i="5" s="1"/>
  <c r="K877" i="5" l="1"/>
  <c r="E877" i="3"/>
  <c r="J877" i="5"/>
  <c r="L877" i="5" l="1"/>
  <c r="M877" i="5" l="1"/>
  <c r="N877" i="5" s="1"/>
  <c r="O877" i="5" s="1"/>
  <c r="P877" i="5" s="1"/>
  <c r="F877" i="3" s="1"/>
  <c r="Q877" i="5" l="1"/>
  <c r="S877" i="5" s="1"/>
  <c r="R878" i="5" s="1"/>
  <c r="K878" i="5" l="1"/>
  <c r="E878" i="3"/>
  <c r="J878" i="5"/>
  <c r="L878" i="5" l="1"/>
  <c r="M878" i="5" l="1"/>
  <c r="N878" i="5" s="1"/>
  <c r="O878" i="5" s="1"/>
  <c r="P878" i="5" s="1"/>
  <c r="F878" i="3" s="1"/>
  <c r="Q878" i="5" l="1"/>
  <c r="S878" i="5" s="1"/>
  <c r="R879" i="5" s="1"/>
  <c r="K879" i="5" l="1"/>
  <c r="E879" i="3"/>
  <c r="J879" i="5"/>
  <c r="L879" i="5" l="1"/>
  <c r="M879" i="5" l="1"/>
  <c r="N879" i="5" s="1"/>
  <c r="O879" i="5" s="1"/>
  <c r="P879" i="5" s="1"/>
  <c r="F879" i="3" s="1"/>
  <c r="Q879" i="5" l="1"/>
  <c r="S879" i="5" s="1"/>
  <c r="R880" i="5" s="1"/>
  <c r="K880" i="5" l="1"/>
  <c r="E880" i="3"/>
  <c r="J880" i="5"/>
  <c r="L880" i="5" l="1"/>
  <c r="M880" i="5" l="1"/>
  <c r="N880" i="5" s="1"/>
  <c r="O880" i="5" s="1"/>
  <c r="P880" i="5" s="1"/>
  <c r="F880" i="3" s="1"/>
  <c r="Q880" i="5" l="1"/>
  <c r="S880" i="5" s="1"/>
  <c r="R881" i="5" s="1"/>
  <c r="K881" i="5" l="1"/>
  <c r="E881" i="3"/>
  <c r="J881" i="5"/>
  <c r="L881" i="5" l="1"/>
  <c r="M881" i="5" l="1"/>
  <c r="N881" i="5" s="1"/>
  <c r="O881" i="5" s="1"/>
  <c r="P881" i="5" s="1"/>
  <c r="F881" i="3" s="1"/>
  <c r="Q881" i="5" l="1"/>
  <c r="S881" i="5" s="1"/>
  <c r="R882" i="5" s="1"/>
  <c r="K882" i="5" l="1"/>
  <c r="E882" i="3"/>
  <c r="J882" i="5"/>
  <c r="L882" i="5" l="1"/>
  <c r="M882" i="5" l="1"/>
  <c r="N882" i="5" s="1"/>
  <c r="O882" i="5" s="1"/>
  <c r="P882" i="5" s="1"/>
  <c r="F882" i="3" s="1"/>
  <c r="Q882" i="5" l="1"/>
  <c r="S882" i="5" s="1"/>
  <c r="R883" i="5" s="1"/>
  <c r="K883" i="5" l="1"/>
  <c r="E883" i="3"/>
  <c r="J883" i="5"/>
  <c r="L883" i="5" l="1"/>
  <c r="M883" i="5" l="1"/>
  <c r="N883" i="5" s="1"/>
  <c r="O883" i="5" s="1"/>
  <c r="P883" i="5" s="1"/>
  <c r="F883" i="3" s="1"/>
  <c r="Q883" i="5" l="1"/>
  <c r="S883" i="5" s="1"/>
  <c r="R884" i="5" s="1"/>
  <c r="K884" i="5" l="1"/>
  <c r="E884" i="3"/>
  <c r="J884" i="5"/>
  <c r="L884" i="5" l="1"/>
  <c r="M884" i="5" l="1"/>
  <c r="N884" i="5" s="1"/>
  <c r="O884" i="5" s="1"/>
  <c r="P884" i="5" s="1"/>
  <c r="F884" i="3" s="1"/>
  <c r="Q884" i="5" l="1"/>
  <c r="S884" i="5" s="1"/>
  <c r="R885" i="5" s="1"/>
  <c r="K885" i="5" l="1"/>
  <c r="E885" i="3"/>
  <c r="J885" i="5"/>
  <c r="L885" i="5" l="1"/>
  <c r="M885" i="5" l="1"/>
  <c r="N885" i="5" s="1"/>
  <c r="O885" i="5" s="1"/>
  <c r="P885" i="5" s="1"/>
  <c r="F885" i="3" s="1"/>
  <c r="Q885" i="5" l="1"/>
  <c r="S885" i="5" s="1"/>
  <c r="R886" i="5" s="1"/>
  <c r="K886" i="5" l="1"/>
  <c r="E886" i="3"/>
  <c r="J886" i="5"/>
  <c r="L886" i="5" l="1"/>
  <c r="M886" i="5" l="1"/>
  <c r="N886" i="5" s="1"/>
  <c r="O886" i="5" s="1"/>
  <c r="P886" i="5" s="1"/>
  <c r="F886" i="3" s="1"/>
  <c r="Q886" i="5" l="1"/>
  <c r="S886" i="5" s="1"/>
  <c r="R887" i="5" s="1"/>
  <c r="K887" i="5" l="1"/>
  <c r="E887" i="3"/>
  <c r="J887" i="5"/>
  <c r="L887" i="5" l="1"/>
  <c r="M887" i="5" l="1"/>
  <c r="N887" i="5" s="1"/>
  <c r="O887" i="5" s="1"/>
  <c r="P887" i="5" s="1"/>
  <c r="F887" i="3" s="1"/>
  <c r="Q887" i="5" l="1"/>
  <c r="S887" i="5" s="1"/>
  <c r="R888" i="5" s="1"/>
  <c r="K888" i="5" l="1"/>
  <c r="E888" i="3"/>
  <c r="J888" i="5"/>
  <c r="L888" i="5" l="1"/>
  <c r="M888" i="5" l="1"/>
  <c r="N888" i="5" s="1"/>
  <c r="O888" i="5" s="1"/>
  <c r="P888" i="5" s="1"/>
  <c r="F888" i="3" s="1"/>
  <c r="Q888" i="5" l="1"/>
  <c r="S888" i="5" s="1"/>
  <c r="R889" i="5" s="1"/>
  <c r="K889" i="5" l="1"/>
  <c r="E889" i="3"/>
  <c r="J889" i="5"/>
  <c r="L889" i="5" l="1"/>
  <c r="M889" i="5" l="1"/>
  <c r="N889" i="5" s="1"/>
  <c r="O889" i="5" s="1"/>
  <c r="P889" i="5" s="1"/>
  <c r="F889" i="3" s="1"/>
  <c r="Q889" i="5" l="1"/>
  <c r="S889" i="5" s="1"/>
  <c r="R890" i="5" s="1"/>
  <c r="K890" i="5" l="1"/>
  <c r="E890" i="3"/>
  <c r="J890" i="5"/>
  <c r="L890" i="5" l="1"/>
  <c r="M890" i="5" l="1"/>
  <c r="N890" i="5" s="1"/>
  <c r="O890" i="5" s="1"/>
  <c r="P890" i="5" s="1"/>
  <c r="F890" i="3" s="1"/>
  <c r="Q890" i="5" l="1"/>
  <c r="S890" i="5" s="1"/>
  <c r="R891" i="5" s="1"/>
  <c r="K891" i="5" l="1"/>
  <c r="E891" i="3"/>
  <c r="J891" i="5"/>
  <c r="L891" i="5" l="1"/>
  <c r="M891" i="5" l="1"/>
  <c r="N891" i="5" s="1"/>
  <c r="O891" i="5" s="1"/>
  <c r="P891" i="5" s="1"/>
  <c r="F891" i="3" s="1"/>
  <c r="Q891" i="5" l="1"/>
  <c r="S891" i="5" s="1"/>
  <c r="R892" i="5" s="1"/>
  <c r="K892" i="5" l="1"/>
  <c r="E892" i="3"/>
  <c r="J892" i="5"/>
  <c r="L892" i="5" l="1"/>
  <c r="M892" i="5" l="1"/>
  <c r="N892" i="5" s="1"/>
  <c r="O892" i="5" s="1"/>
  <c r="P892" i="5" s="1"/>
  <c r="F892" i="3" s="1"/>
  <c r="Q892" i="5" l="1"/>
  <c r="S892" i="5" s="1"/>
  <c r="R893" i="5" s="1"/>
  <c r="K893" i="5" l="1"/>
  <c r="E893" i="3"/>
  <c r="J893" i="5"/>
  <c r="L893" i="5" l="1"/>
  <c r="M893" i="5" l="1"/>
  <c r="N893" i="5" s="1"/>
  <c r="O893" i="5" s="1"/>
  <c r="P893" i="5" s="1"/>
  <c r="F893" i="3" s="1"/>
  <c r="Q893" i="5" l="1"/>
  <c r="S893" i="5" s="1"/>
  <c r="R894" i="5" s="1"/>
  <c r="K894" i="5" l="1"/>
  <c r="E894" i="3"/>
  <c r="J894" i="5"/>
  <c r="L894" i="5" l="1"/>
  <c r="M894" i="5" l="1"/>
  <c r="N894" i="5" s="1"/>
  <c r="O894" i="5" s="1"/>
  <c r="P894" i="5" s="1"/>
  <c r="F894" i="3" s="1"/>
  <c r="Q894" i="5" l="1"/>
  <c r="S894" i="5" s="1"/>
  <c r="R895" i="5" s="1"/>
  <c r="K895" i="5" l="1"/>
  <c r="E895" i="3"/>
  <c r="J895" i="5"/>
  <c r="L895" i="5" l="1"/>
  <c r="M895" i="5" l="1"/>
  <c r="N895" i="5" s="1"/>
  <c r="O895" i="5" s="1"/>
  <c r="P895" i="5" s="1"/>
  <c r="F895" i="3" s="1"/>
  <c r="Q895" i="5" l="1"/>
  <c r="S895" i="5" s="1"/>
  <c r="R896" i="5" s="1"/>
  <c r="K896" i="5" l="1"/>
  <c r="E896" i="3"/>
  <c r="J896" i="5"/>
  <c r="L896" i="5" l="1"/>
  <c r="M896" i="5" l="1"/>
  <c r="N896" i="5" s="1"/>
  <c r="O896" i="5" s="1"/>
  <c r="P896" i="5" s="1"/>
  <c r="F896" i="3" s="1"/>
  <c r="Q896" i="5" l="1"/>
  <c r="S896" i="5" s="1"/>
  <c r="R897" i="5" s="1"/>
  <c r="K897" i="5" l="1"/>
  <c r="E897" i="3"/>
  <c r="J897" i="5"/>
  <c r="L897" i="5" l="1"/>
  <c r="M897" i="5" l="1"/>
  <c r="N897" i="5" s="1"/>
  <c r="O897" i="5" s="1"/>
  <c r="P897" i="5" s="1"/>
  <c r="F897" i="3" s="1"/>
  <c r="Q897" i="5" l="1"/>
  <c r="S897" i="5" s="1"/>
  <c r="R898" i="5" s="1"/>
  <c r="K898" i="5" l="1"/>
  <c r="E898" i="3"/>
  <c r="J898" i="5"/>
  <c r="L898" i="5" l="1"/>
  <c r="M898" i="5" l="1"/>
  <c r="N898" i="5" s="1"/>
  <c r="O898" i="5" s="1"/>
  <c r="P898" i="5" s="1"/>
  <c r="F898" i="3" s="1"/>
  <c r="Q898" i="5" l="1"/>
  <c r="S898" i="5" s="1"/>
  <c r="R899" i="5" s="1"/>
  <c r="K899" i="5" l="1"/>
  <c r="E899" i="3"/>
  <c r="J899" i="5"/>
  <c r="L899" i="5" l="1"/>
  <c r="M899" i="5" l="1"/>
  <c r="N899" i="5" s="1"/>
  <c r="O899" i="5" s="1"/>
  <c r="P899" i="5" s="1"/>
  <c r="F899" i="3" s="1"/>
  <c r="Q899" i="5" l="1"/>
  <c r="S899" i="5" s="1"/>
  <c r="R900" i="5" s="1"/>
  <c r="K900" i="5" l="1"/>
  <c r="E900" i="3"/>
  <c r="J900" i="5"/>
  <c r="L900" i="5" l="1"/>
  <c r="M900" i="5" l="1"/>
  <c r="N900" i="5" s="1"/>
  <c r="O900" i="5" s="1"/>
  <c r="P900" i="5" s="1"/>
  <c r="F900" i="3" s="1"/>
  <c r="Q900" i="5" l="1"/>
  <c r="S900" i="5" s="1"/>
  <c r="R901" i="5" s="1"/>
  <c r="K901" i="5" l="1"/>
  <c r="E901" i="3"/>
  <c r="J901" i="5"/>
  <c r="L901" i="5" l="1"/>
  <c r="M901" i="5" l="1"/>
  <c r="N901" i="5" s="1"/>
  <c r="O901" i="5" s="1"/>
  <c r="P901" i="5" s="1"/>
  <c r="F901" i="3" s="1"/>
  <c r="Q901" i="5" l="1"/>
  <c r="S901" i="5" s="1"/>
  <c r="R902" i="5" s="1"/>
  <c r="K902" i="5" l="1"/>
  <c r="E902" i="3"/>
  <c r="J902" i="5"/>
  <c r="L902" i="5" l="1"/>
  <c r="M902" i="5" l="1"/>
  <c r="N902" i="5" s="1"/>
  <c r="O902" i="5" s="1"/>
  <c r="P902" i="5" s="1"/>
  <c r="F902" i="3" s="1"/>
  <c r="Q902" i="5" l="1"/>
  <c r="S902" i="5" s="1"/>
  <c r="R903" i="5" s="1"/>
  <c r="K903" i="5" l="1"/>
  <c r="E903" i="3"/>
  <c r="J903" i="5"/>
  <c r="L903" i="5" l="1"/>
  <c r="M903" i="5" l="1"/>
  <c r="N903" i="5" s="1"/>
  <c r="O903" i="5" s="1"/>
  <c r="P903" i="5" s="1"/>
  <c r="F903" i="3" s="1"/>
  <c r="Q903" i="5" l="1"/>
  <c r="S903" i="5" s="1"/>
  <c r="R904" i="5" s="1"/>
  <c r="K904" i="5" l="1"/>
  <c r="E904" i="3"/>
  <c r="J904" i="5"/>
  <c r="L904" i="5" l="1"/>
  <c r="M904" i="5" l="1"/>
  <c r="N904" i="5" s="1"/>
  <c r="O904" i="5" s="1"/>
  <c r="P904" i="5" s="1"/>
  <c r="F904" i="3" s="1"/>
  <c r="Q904" i="5" l="1"/>
  <c r="S904" i="5" s="1"/>
  <c r="R905" i="5" s="1"/>
  <c r="K905" i="5" l="1"/>
  <c r="E905" i="3"/>
  <c r="J905" i="5"/>
  <c r="L905" i="5" l="1"/>
  <c r="M905" i="5" l="1"/>
  <c r="N905" i="5" s="1"/>
  <c r="O905" i="5" s="1"/>
  <c r="P905" i="5" s="1"/>
  <c r="F905" i="3" s="1"/>
  <c r="Q905" i="5" l="1"/>
  <c r="S905" i="5" s="1"/>
  <c r="R906" i="5" s="1"/>
  <c r="K906" i="5" l="1"/>
  <c r="E906" i="3"/>
  <c r="J906" i="5"/>
  <c r="L906" i="5" l="1"/>
  <c r="M906" i="5" l="1"/>
  <c r="N906" i="5" s="1"/>
  <c r="O906" i="5" s="1"/>
  <c r="P906" i="5" s="1"/>
  <c r="F906" i="3" s="1"/>
  <c r="Q906" i="5" l="1"/>
  <c r="S906" i="5" s="1"/>
  <c r="R907" i="5" s="1"/>
  <c r="K907" i="5" l="1"/>
  <c r="E907" i="3"/>
  <c r="J907" i="5"/>
  <c r="L907" i="5" l="1"/>
  <c r="M907" i="5" l="1"/>
  <c r="N907" i="5" s="1"/>
  <c r="O907" i="5" s="1"/>
  <c r="P907" i="5" s="1"/>
  <c r="F907" i="3" s="1"/>
  <c r="Q907" i="5" l="1"/>
  <c r="S907" i="5" s="1"/>
  <c r="R908" i="5" s="1"/>
  <c r="K908" i="5" l="1"/>
  <c r="E908" i="3"/>
  <c r="J908" i="5"/>
  <c r="L908" i="5" l="1"/>
  <c r="M908" i="5" l="1"/>
  <c r="N908" i="5" s="1"/>
  <c r="O908" i="5" s="1"/>
  <c r="P908" i="5" s="1"/>
  <c r="F908" i="3" s="1"/>
  <c r="Q908" i="5" l="1"/>
  <c r="S908" i="5" s="1"/>
  <c r="R909" i="5" s="1"/>
  <c r="K909" i="5" l="1"/>
  <c r="E909" i="3"/>
  <c r="J909" i="5"/>
  <c r="L909" i="5" l="1"/>
  <c r="M909" i="5" l="1"/>
  <c r="N909" i="5" s="1"/>
  <c r="O909" i="5" s="1"/>
  <c r="P909" i="5" s="1"/>
  <c r="F909" i="3" s="1"/>
  <c r="Q909" i="5" l="1"/>
  <c r="S909" i="5" s="1"/>
  <c r="R910" i="5" s="1"/>
  <c r="K910" i="5" l="1"/>
  <c r="E910" i="3"/>
  <c r="J910" i="5"/>
  <c r="L910" i="5" l="1"/>
  <c r="M910" i="5" l="1"/>
  <c r="N910" i="5" s="1"/>
  <c r="O910" i="5" s="1"/>
  <c r="P910" i="5" s="1"/>
  <c r="F910" i="3" s="1"/>
  <c r="Q910" i="5" l="1"/>
  <c r="S910" i="5" s="1"/>
  <c r="R911" i="5" s="1"/>
  <c r="K911" i="5" l="1"/>
  <c r="E911" i="3"/>
  <c r="J911" i="5"/>
  <c r="L911" i="5" l="1"/>
  <c r="M911" i="5" l="1"/>
  <c r="N911" i="5" s="1"/>
  <c r="O911" i="5" s="1"/>
  <c r="P911" i="5" s="1"/>
  <c r="F911" i="3" s="1"/>
  <c r="Q911" i="5" l="1"/>
  <c r="S911" i="5" s="1"/>
  <c r="R912" i="5" s="1"/>
  <c r="K912" i="5" l="1"/>
  <c r="E912" i="3"/>
  <c r="J912" i="5"/>
  <c r="L912" i="5" l="1"/>
  <c r="M912" i="5" l="1"/>
  <c r="N912" i="5" s="1"/>
  <c r="O912" i="5" s="1"/>
  <c r="P912" i="5" s="1"/>
  <c r="F912" i="3" s="1"/>
  <c r="Q912" i="5" l="1"/>
  <c r="S912" i="5" s="1"/>
  <c r="R913" i="5" s="1"/>
  <c r="K913" i="5" l="1"/>
  <c r="E913" i="3"/>
  <c r="J913" i="5"/>
  <c r="L913" i="5" l="1"/>
  <c r="M913" i="5" l="1"/>
  <c r="N913" i="5" s="1"/>
  <c r="O913" i="5" s="1"/>
  <c r="P913" i="5" s="1"/>
  <c r="F913" i="3" s="1"/>
  <c r="Q913" i="5" l="1"/>
  <c r="S913" i="5" s="1"/>
  <c r="R914" i="5" s="1"/>
  <c r="K914" i="5" l="1"/>
  <c r="E914" i="3"/>
  <c r="J914" i="5"/>
  <c r="L914" i="5" l="1"/>
  <c r="M914" i="5" l="1"/>
  <c r="N914" i="5" s="1"/>
  <c r="O914" i="5" s="1"/>
  <c r="P914" i="5" s="1"/>
  <c r="F914" i="3" s="1"/>
  <c r="Q914" i="5" l="1"/>
  <c r="S914" i="5" s="1"/>
  <c r="R915" i="5" s="1"/>
  <c r="K915" i="5" l="1"/>
  <c r="E915" i="3"/>
  <c r="J915" i="5"/>
  <c r="L915" i="5" l="1"/>
  <c r="M915" i="5" l="1"/>
  <c r="N915" i="5" s="1"/>
  <c r="O915" i="5" s="1"/>
  <c r="P915" i="5" s="1"/>
  <c r="F915" i="3" s="1"/>
  <c r="Q915" i="5" l="1"/>
  <c r="S915" i="5" s="1"/>
  <c r="R916" i="5" s="1"/>
  <c r="K916" i="5" l="1"/>
  <c r="E916" i="3"/>
  <c r="J916" i="5"/>
  <c r="L916" i="5" l="1"/>
  <c r="M916" i="5" l="1"/>
  <c r="N916" i="5" s="1"/>
  <c r="O916" i="5" s="1"/>
  <c r="P916" i="5" s="1"/>
  <c r="F916" i="3" s="1"/>
  <c r="Q916" i="5" l="1"/>
  <c r="S916" i="5" s="1"/>
  <c r="R917" i="5" s="1"/>
  <c r="K917" i="5" l="1"/>
  <c r="E917" i="3"/>
  <c r="J917" i="5"/>
  <c r="L917" i="5" l="1"/>
  <c r="M917" i="5" l="1"/>
  <c r="N917" i="5" s="1"/>
  <c r="O917" i="5" s="1"/>
  <c r="P917" i="5" s="1"/>
  <c r="F917" i="3" s="1"/>
  <c r="Q917" i="5" l="1"/>
  <c r="S917" i="5" s="1"/>
  <c r="R918" i="5" s="1"/>
  <c r="K918" i="5" l="1"/>
  <c r="E918" i="3"/>
  <c r="J918" i="5"/>
  <c r="L918" i="5" l="1"/>
  <c r="M918" i="5" l="1"/>
  <c r="N918" i="5" s="1"/>
  <c r="O918" i="5" s="1"/>
  <c r="P918" i="5" s="1"/>
  <c r="F918" i="3" s="1"/>
  <c r="Q918" i="5" l="1"/>
  <c r="S918" i="5" s="1"/>
  <c r="R919" i="5" s="1"/>
  <c r="K919" i="5" l="1"/>
  <c r="E919" i="3"/>
  <c r="J919" i="5"/>
  <c r="L919" i="5" l="1"/>
  <c r="M919" i="5" l="1"/>
  <c r="N919" i="5" s="1"/>
  <c r="O919" i="5" s="1"/>
  <c r="P919" i="5" s="1"/>
  <c r="F919" i="3" s="1"/>
  <c r="Q919" i="5" l="1"/>
  <c r="S919" i="5" s="1"/>
  <c r="R920" i="5" s="1"/>
  <c r="K920" i="5" l="1"/>
  <c r="E920" i="3"/>
  <c r="J920" i="5"/>
  <c r="L920" i="5" l="1"/>
  <c r="M920" i="5" l="1"/>
  <c r="N920" i="5" s="1"/>
  <c r="O920" i="5" s="1"/>
  <c r="P920" i="5" s="1"/>
  <c r="F920" i="3" s="1"/>
  <c r="Q920" i="5" l="1"/>
  <c r="S920" i="5" s="1"/>
  <c r="R921" i="5" s="1"/>
  <c r="K921" i="5" l="1"/>
  <c r="E921" i="3"/>
  <c r="J921" i="5"/>
  <c r="L921" i="5" l="1"/>
  <c r="M921" i="5" l="1"/>
  <c r="N921" i="5" s="1"/>
  <c r="O921" i="5" s="1"/>
  <c r="P921" i="5" s="1"/>
  <c r="F921" i="3" s="1"/>
  <c r="Q921" i="5" l="1"/>
  <c r="S921" i="5" s="1"/>
  <c r="R922" i="5" s="1"/>
  <c r="K922" i="5" l="1"/>
  <c r="E922" i="3"/>
  <c r="J922" i="5"/>
  <c r="L922" i="5" l="1"/>
  <c r="M922" i="5" l="1"/>
  <c r="N922" i="5" s="1"/>
  <c r="O922" i="5" s="1"/>
  <c r="P922" i="5" s="1"/>
  <c r="F922" i="3" s="1"/>
  <c r="Q922" i="5" l="1"/>
  <c r="S922" i="5" s="1"/>
  <c r="R923" i="5" s="1"/>
  <c r="K923" i="5" l="1"/>
  <c r="E923" i="3"/>
  <c r="J923" i="5"/>
  <c r="L923" i="5" l="1"/>
  <c r="M923" i="5" l="1"/>
  <c r="N923" i="5" s="1"/>
  <c r="O923" i="5" s="1"/>
  <c r="P923" i="5" s="1"/>
  <c r="F923" i="3" s="1"/>
  <c r="Q923" i="5" l="1"/>
  <c r="S923" i="5" s="1"/>
  <c r="R924" i="5" s="1"/>
  <c r="K924" i="5" l="1"/>
  <c r="E924" i="3"/>
  <c r="J924" i="5"/>
  <c r="L924" i="5" l="1"/>
  <c r="M924" i="5" l="1"/>
  <c r="N924" i="5" s="1"/>
  <c r="O924" i="5" s="1"/>
  <c r="P924" i="5" s="1"/>
  <c r="F924" i="3" s="1"/>
  <c r="Q924" i="5" l="1"/>
  <c r="S924" i="5" s="1"/>
  <c r="R925" i="5" s="1"/>
  <c r="K925" i="5" l="1"/>
  <c r="E925" i="3"/>
  <c r="J925" i="5"/>
  <c r="L925" i="5" l="1"/>
  <c r="M925" i="5" l="1"/>
  <c r="N925" i="5" s="1"/>
  <c r="O925" i="5" s="1"/>
  <c r="P925" i="5" s="1"/>
  <c r="F925" i="3" s="1"/>
  <c r="Q925" i="5" l="1"/>
  <c r="S925" i="5" s="1"/>
  <c r="R926" i="5" s="1"/>
  <c r="K926" i="5" l="1"/>
  <c r="E926" i="3"/>
  <c r="J926" i="5"/>
  <c r="L926" i="5" l="1"/>
  <c r="M926" i="5" l="1"/>
  <c r="N926" i="5" s="1"/>
  <c r="O926" i="5" s="1"/>
  <c r="P926" i="5" s="1"/>
  <c r="F926" i="3" s="1"/>
  <c r="Q926" i="5" l="1"/>
  <c r="S926" i="5" s="1"/>
  <c r="R927" i="5" s="1"/>
  <c r="K927" i="5" l="1"/>
  <c r="E927" i="3"/>
  <c r="J927" i="5"/>
  <c r="L927" i="5" l="1"/>
  <c r="M927" i="5" l="1"/>
  <c r="N927" i="5" s="1"/>
  <c r="O927" i="5" s="1"/>
  <c r="P927" i="5" s="1"/>
  <c r="F927" i="3" s="1"/>
  <c r="Q927" i="5" l="1"/>
  <c r="S927" i="5" s="1"/>
  <c r="R928" i="5" s="1"/>
  <c r="K928" i="5" l="1"/>
  <c r="E928" i="3"/>
  <c r="J928" i="5"/>
  <c r="L928" i="5" l="1"/>
  <c r="M928" i="5" l="1"/>
  <c r="N928" i="5" s="1"/>
  <c r="O928" i="5" s="1"/>
  <c r="P928" i="5" s="1"/>
  <c r="F928" i="3" s="1"/>
  <c r="Q928" i="5" l="1"/>
  <c r="S928" i="5" s="1"/>
  <c r="R929" i="5" s="1"/>
  <c r="K929" i="5" l="1"/>
  <c r="E929" i="3"/>
  <c r="J929" i="5"/>
  <c r="L929" i="5" l="1"/>
  <c r="M929" i="5" l="1"/>
  <c r="N929" i="5" s="1"/>
  <c r="O929" i="5" s="1"/>
  <c r="P929" i="5" s="1"/>
  <c r="F929" i="3" s="1"/>
  <c r="Q929" i="5" l="1"/>
  <c r="S929" i="5" s="1"/>
  <c r="R930" i="5" s="1"/>
  <c r="K930" i="5" l="1"/>
  <c r="E930" i="3"/>
  <c r="J930" i="5"/>
  <c r="L930" i="5" l="1"/>
  <c r="M930" i="5" l="1"/>
  <c r="N930" i="5" s="1"/>
  <c r="O930" i="5" s="1"/>
  <c r="P930" i="5" s="1"/>
  <c r="F930" i="3" s="1"/>
  <c r="Q930" i="5" l="1"/>
  <c r="S930" i="5" s="1"/>
  <c r="R931" i="5" s="1"/>
  <c r="K931" i="5" l="1"/>
  <c r="E931" i="3"/>
  <c r="J931" i="5"/>
  <c r="L931" i="5" l="1"/>
  <c r="M931" i="5" l="1"/>
  <c r="N931" i="5" s="1"/>
  <c r="O931" i="5" s="1"/>
  <c r="P931" i="5" s="1"/>
  <c r="F931" i="3" s="1"/>
  <c r="Q931" i="5" l="1"/>
  <c r="S931" i="5" s="1"/>
  <c r="R932" i="5" s="1"/>
  <c r="K932" i="5" l="1"/>
  <c r="E932" i="3"/>
  <c r="J932" i="5"/>
  <c r="L932" i="5" l="1"/>
  <c r="M932" i="5" l="1"/>
  <c r="N932" i="5" s="1"/>
  <c r="O932" i="5" s="1"/>
  <c r="P932" i="5" s="1"/>
  <c r="F932" i="3" s="1"/>
  <c r="Q932" i="5" l="1"/>
  <c r="S932" i="5" s="1"/>
  <c r="R933" i="5" s="1"/>
  <c r="K933" i="5" l="1"/>
  <c r="E933" i="3"/>
  <c r="J933" i="5"/>
  <c r="L933" i="5" l="1"/>
  <c r="M933" i="5" l="1"/>
  <c r="N933" i="5" s="1"/>
  <c r="O933" i="5" s="1"/>
  <c r="P933" i="5" s="1"/>
  <c r="F933" i="3" s="1"/>
  <c r="Q933" i="5" l="1"/>
  <c r="S933" i="5" s="1"/>
  <c r="R934" i="5" s="1"/>
  <c r="K934" i="5" l="1"/>
  <c r="E934" i="3"/>
  <c r="J934" i="5"/>
  <c r="L934" i="5" l="1"/>
  <c r="M934" i="5" l="1"/>
  <c r="N934" i="5" s="1"/>
  <c r="O934" i="5" s="1"/>
  <c r="P934" i="5" s="1"/>
  <c r="F934" i="3" s="1"/>
  <c r="Q934" i="5" l="1"/>
  <c r="S934" i="5" s="1"/>
  <c r="R935" i="5" s="1"/>
  <c r="K935" i="5" l="1"/>
  <c r="E935" i="3"/>
  <c r="J935" i="5"/>
  <c r="L935" i="5" l="1"/>
  <c r="M935" i="5" l="1"/>
  <c r="N935" i="5" s="1"/>
  <c r="O935" i="5" s="1"/>
  <c r="P935" i="5" l="1"/>
  <c r="Q935" i="5" l="1"/>
  <c r="S935" i="5" s="1"/>
  <c r="R936" i="5" s="1"/>
  <c r="K936" i="5" s="1"/>
  <c r="F935" i="3"/>
  <c r="E936" i="3" l="1"/>
  <c r="J936" i="5"/>
  <c r="L936" i="5" s="1"/>
  <c r="P936" i="5" s="1"/>
  <c r="F936" i="3" s="1"/>
  <c r="M936" i="5" l="1"/>
  <c r="N936" i="5" s="1"/>
  <c r="O936" i="5" s="1"/>
  <c r="Q936" i="5" s="1"/>
  <c r="S936" i="5" l="1"/>
  <c r="R937" i="5" s="1"/>
  <c r="K937" i="5" l="1"/>
  <c r="E937" i="3"/>
  <c r="J937" i="5"/>
  <c r="L937" i="5" l="1"/>
  <c r="P937" i="5" s="1"/>
  <c r="F937" i="3" s="1"/>
  <c r="M937" i="5" l="1"/>
  <c r="N937" i="5" s="1"/>
  <c r="O937" i="5" s="1"/>
  <c r="Q937" i="5" s="1"/>
  <c r="S937" i="5" l="1"/>
  <c r="R938" i="5" s="1"/>
  <c r="K938" i="5" l="1"/>
  <c r="E938" i="3"/>
  <c r="J938" i="5"/>
  <c r="L938" i="5" l="1"/>
  <c r="P938" i="5" s="1"/>
  <c r="F938" i="3" s="1"/>
  <c r="M938" i="5" l="1"/>
  <c r="N938" i="5" s="1"/>
  <c r="O938" i="5" s="1"/>
  <c r="Q938" i="5" s="1"/>
  <c r="S938" i="5" l="1"/>
  <c r="R939" i="5" s="1"/>
  <c r="K939" i="5" l="1"/>
  <c r="E939" i="3"/>
  <c r="J939" i="5"/>
  <c r="L939" i="5" l="1"/>
  <c r="P939" i="5" s="1"/>
  <c r="F939" i="3" s="1"/>
  <c r="M939" i="5" l="1"/>
  <c r="N939" i="5" s="1"/>
  <c r="O939" i="5" s="1"/>
  <c r="Q939" i="5" s="1"/>
  <c r="S939" i="5" l="1"/>
  <c r="R940" i="5" s="1"/>
  <c r="K940" i="5" l="1"/>
  <c r="E940" i="3"/>
  <c r="J940" i="5"/>
  <c r="L940" i="5" l="1"/>
  <c r="P940" i="5" s="1"/>
  <c r="F940" i="3" s="1"/>
  <c r="M940" i="5" l="1"/>
  <c r="N940" i="5" s="1"/>
  <c r="O940" i="5" s="1"/>
  <c r="Q940" i="5" s="1"/>
  <c r="S940" i="5" l="1"/>
  <c r="R941" i="5" s="1"/>
  <c r="K941" i="5" l="1"/>
  <c r="E941" i="3"/>
  <c r="J941" i="5"/>
  <c r="L941" i="5" l="1"/>
  <c r="P941" i="5" s="1"/>
  <c r="F941" i="3" s="1"/>
  <c r="M941" i="5" l="1"/>
  <c r="N941" i="5" s="1"/>
  <c r="O941" i="5" s="1"/>
  <c r="Q941" i="5" s="1"/>
  <c r="S941" i="5" l="1"/>
  <c r="R942" i="5" s="1"/>
  <c r="K942" i="5" l="1"/>
  <c r="E942" i="3"/>
  <c r="J942" i="5"/>
  <c r="L942" i="5" l="1"/>
  <c r="P942" i="5" s="1"/>
  <c r="F942" i="3" s="1"/>
  <c r="M942" i="5" l="1"/>
  <c r="N942" i="5" s="1"/>
  <c r="O942" i="5" s="1"/>
  <c r="Q942" i="5" s="1"/>
  <c r="S942" i="5" l="1"/>
  <c r="R943" i="5" s="1"/>
  <c r="K943" i="5" l="1"/>
  <c r="E943" i="3"/>
  <c r="J943" i="5"/>
  <c r="L943" i="5" l="1"/>
  <c r="P943" i="5" s="1"/>
  <c r="F943" i="3" s="1"/>
  <c r="M943" i="5" l="1"/>
  <c r="N943" i="5" s="1"/>
  <c r="O943" i="5" s="1"/>
  <c r="Q943" i="5" s="1"/>
  <c r="S943" i="5" l="1"/>
  <c r="R944" i="5" s="1"/>
  <c r="K944" i="5" l="1"/>
  <c r="E944" i="3"/>
  <c r="J944" i="5"/>
  <c r="L944" i="5" l="1"/>
  <c r="P944" i="5" s="1"/>
  <c r="F944" i="3" s="1"/>
  <c r="M944" i="5" l="1"/>
  <c r="N944" i="5" s="1"/>
  <c r="O944" i="5" s="1"/>
  <c r="Q944" i="5" s="1"/>
  <c r="S944" i="5" l="1"/>
  <c r="R945" i="5" s="1"/>
  <c r="K945" i="5" l="1"/>
  <c r="E945" i="3"/>
  <c r="J945" i="5"/>
  <c r="L945" i="5" l="1"/>
  <c r="P945" i="5" s="1"/>
  <c r="F945" i="3" s="1"/>
  <c r="M945" i="5" l="1"/>
  <c r="N945" i="5" s="1"/>
  <c r="O945" i="5" s="1"/>
  <c r="Q945" i="5" s="1"/>
  <c r="S945" i="5" l="1"/>
  <c r="R946" i="5" s="1"/>
  <c r="K946" i="5" l="1"/>
  <c r="E946" i="3"/>
  <c r="J946" i="5"/>
  <c r="L946" i="5" l="1"/>
  <c r="P946" i="5" s="1"/>
  <c r="F946" i="3" s="1"/>
  <c r="M946" i="5" l="1"/>
  <c r="N946" i="5" s="1"/>
  <c r="O946" i="5" s="1"/>
  <c r="Q946" i="5" s="1"/>
  <c r="S946" i="5" l="1"/>
  <c r="R947" i="5" s="1"/>
  <c r="K947" i="5" l="1"/>
  <c r="E947" i="3"/>
  <c r="J947" i="5"/>
  <c r="L947" i="5" l="1"/>
  <c r="P947" i="5" s="1"/>
  <c r="F947" i="3" s="1"/>
  <c r="M947" i="5" l="1"/>
  <c r="N947" i="5" s="1"/>
  <c r="O947" i="5" s="1"/>
  <c r="Q947" i="5" s="1"/>
  <c r="S947" i="5" l="1"/>
  <c r="R948" i="5" s="1"/>
  <c r="K948" i="5" l="1"/>
  <c r="E948" i="3"/>
  <c r="J948" i="5"/>
  <c r="L948" i="5" l="1"/>
  <c r="P948" i="5" s="1"/>
  <c r="F948" i="3" s="1"/>
  <c r="M948" i="5" l="1"/>
  <c r="N948" i="5" s="1"/>
  <c r="O948" i="5" s="1"/>
  <c r="Q948" i="5" s="1"/>
  <c r="S948" i="5" l="1"/>
  <c r="R949" i="5" s="1"/>
  <c r="K949" i="5" l="1"/>
  <c r="E949" i="3"/>
  <c r="J949" i="5"/>
  <c r="L949" i="5" l="1"/>
  <c r="P949" i="5" s="1"/>
  <c r="F949" i="3" s="1"/>
  <c r="M949" i="5" l="1"/>
  <c r="N949" i="5" s="1"/>
  <c r="O949" i="5" s="1"/>
  <c r="Q949" i="5" s="1"/>
  <c r="S949" i="5" l="1"/>
  <c r="R950" i="5" s="1"/>
  <c r="K950" i="5" l="1"/>
  <c r="E950" i="3"/>
  <c r="J950" i="5"/>
  <c r="L950" i="5" l="1"/>
  <c r="P950" i="5" s="1"/>
  <c r="F950" i="3" s="1"/>
  <c r="M950" i="5" l="1"/>
  <c r="N950" i="5" s="1"/>
  <c r="O950" i="5" s="1"/>
  <c r="Q950" i="5" s="1"/>
  <c r="S950" i="5" l="1"/>
  <c r="R951" i="5" s="1"/>
  <c r="K951" i="5" l="1"/>
  <c r="E951" i="3"/>
  <c r="J951" i="5"/>
  <c r="L951" i="5" l="1"/>
  <c r="P951" i="5" s="1"/>
  <c r="F951" i="3" s="1"/>
  <c r="M951" i="5" l="1"/>
  <c r="N951" i="5" s="1"/>
  <c r="O951" i="5" s="1"/>
  <c r="Q951" i="5" s="1"/>
  <c r="S951" i="5" l="1"/>
  <c r="R952" i="5" s="1"/>
  <c r="K952" i="5" l="1"/>
  <c r="E952" i="3"/>
  <c r="J952" i="5"/>
  <c r="L952" i="5" l="1"/>
  <c r="P952" i="5" s="1"/>
  <c r="F952" i="3" s="1"/>
  <c r="M952" i="5" l="1"/>
  <c r="N952" i="5" s="1"/>
  <c r="O952" i="5" s="1"/>
  <c r="Q952" i="5" s="1"/>
  <c r="S952" i="5" l="1"/>
  <c r="R953" i="5" s="1"/>
  <c r="K953" i="5" l="1"/>
  <c r="E953" i="3"/>
  <c r="J953" i="5"/>
  <c r="L953" i="5" l="1"/>
  <c r="P953" i="5" s="1"/>
  <c r="F953" i="3" s="1"/>
  <c r="M953" i="5" l="1"/>
  <c r="N953" i="5" s="1"/>
  <c r="O953" i="5" s="1"/>
  <c r="Q953" i="5" s="1"/>
  <c r="S953" i="5" l="1"/>
  <c r="R954" i="5" s="1"/>
  <c r="K954" i="5" l="1"/>
  <c r="E954" i="3"/>
  <c r="J954" i="5"/>
  <c r="L954" i="5" l="1"/>
  <c r="P954" i="5" s="1"/>
  <c r="F954" i="3" s="1"/>
  <c r="M954" i="5" l="1"/>
  <c r="N954" i="5" s="1"/>
  <c r="O954" i="5" s="1"/>
  <c r="Q954" i="5" s="1"/>
  <c r="S954" i="5" l="1"/>
  <c r="R955" i="5" s="1"/>
  <c r="K955" i="5" l="1"/>
  <c r="E955" i="3"/>
  <c r="J955" i="5"/>
  <c r="L955" i="5" l="1"/>
  <c r="P955" i="5" s="1"/>
  <c r="F955" i="3" s="1"/>
  <c r="M955" i="5" l="1"/>
  <c r="N955" i="5" s="1"/>
  <c r="O955" i="5" s="1"/>
  <c r="Q955" i="5" s="1"/>
  <c r="S955" i="5" l="1"/>
  <c r="R956" i="5" s="1"/>
  <c r="K956" i="5" l="1"/>
  <c r="E956" i="3"/>
  <c r="J956" i="5"/>
  <c r="L956" i="5" l="1"/>
  <c r="P956" i="5" s="1"/>
  <c r="F956" i="3" s="1"/>
  <c r="M956" i="5" l="1"/>
  <c r="N956" i="5" s="1"/>
  <c r="O956" i="5" s="1"/>
  <c r="Q956" i="5" s="1"/>
  <c r="S956" i="5" l="1"/>
  <c r="R957" i="5" s="1"/>
  <c r="K957" i="5" l="1"/>
  <c r="E957" i="3"/>
  <c r="J957" i="5"/>
  <c r="L957" i="5" l="1"/>
  <c r="P957" i="5" s="1"/>
  <c r="F957" i="3" s="1"/>
  <c r="M957" i="5" l="1"/>
  <c r="N957" i="5" s="1"/>
  <c r="O957" i="5" s="1"/>
  <c r="Q957" i="5" s="1"/>
  <c r="S957" i="5" l="1"/>
  <c r="R958" i="5" s="1"/>
  <c r="K958" i="5" l="1"/>
  <c r="E958" i="3"/>
  <c r="J958" i="5"/>
  <c r="L958" i="5" l="1"/>
  <c r="P958" i="5" s="1"/>
  <c r="F958" i="3" s="1"/>
  <c r="M958" i="5" l="1"/>
  <c r="N958" i="5" s="1"/>
  <c r="O958" i="5" s="1"/>
  <c r="Q958" i="5" s="1"/>
  <c r="S958" i="5" l="1"/>
  <c r="R959" i="5" s="1"/>
  <c r="K959" i="5" l="1"/>
  <c r="E959" i="3"/>
  <c r="J959" i="5"/>
  <c r="L959" i="5" l="1"/>
  <c r="P959" i="5" s="1"/>
  <c r="F959" i="3" s="1"/>
  <c r="M959" i="5" l="1"/>
  <c r="N959" i="5" s="1"/>
  <c r="O959" i="5" s="1"/>
  <c r="Q959" i="5" s="1"/>
  <c r="S959" i="5" l="1"/>
  <c r="R960" i="5" s="1"/>
  <c r="K960" i="5" l="1"/>
  <c r="E960" i="3"/>
  <c r="J960" i="5"/>
  <c r="L960" i="5" l="1"/>
  <c r="P960" i="5" s="1"/>
  <c r="F960" i="3" s="1"/>
  <c r="M960" i="5" l="1"/>
  <c r="N960" i="5" s="1"/>
  <c r="O960" i="5" s="1"/>
  <c r="Q960" i="5" s="1"/>
  <c r="S960" i="5" l="1"/>
  <c r="R961" i="5" s="1"/>
  <c r="K961" i="5" l="1"/>
  <c r="E961" i="3"/>
  <c r="J961" i="5"/>
  <c r="L961" i="5" l="1"/>
  <c r="P961" i="5" s="1"/>
  <c r="F961" i="3" s="1"/>
  <c r="M961" i="5" l="1"/>
  <c r="N961" i="5" s="1"/>
  <c r="O961" i="5" s="1"/>
  <c r="Q961" i="5" s="1"/>
  <c r="S961" i="5" l="1"/>
  <c r="R962" i="5" s="1"/>
  <c r="K962" i="5" l="1"/>
  <c r="E962" i="3"/>
  <c r="J962" i="5"/>
  <c r="L962" i="5" l="1"/>
  <c r="P962" i="5" s="1"/>
  <c r="F962" i="3" s="1"/>
  <c r="M962" i="5" l="1"/>
  <c r="N962" i="5" s="1"/>
  <c r="O962" i="5" s="1"/>
  <c r="Q962" i="5" s="1"/>
  <c r="S962" i="5" l="1"/>
  <c r="R963" i="5" s="1"/>
  <c r="K963" i="5" l="1"/>
  <c r="E963" i="3"/>
  <c r="J963" i="5"/>
  <c r="L963" i="5" l="1"/>
  <c r="P963" i="5" s="1"/>
  <c r="F963" i="3" s="1"/>
  <c r="M963" i="5" l="1"/>
  <c r="N963" i="5" s="1"/>
  <c r="O963" i="5" s="1"/>
  <c r="Q963" i="5" s="1"/>
  <c r="S963" i="5" l="1"/>
  <c r="R964" i="5" s="1"/>
  <c r="K964" i="5" l="1"/>
  <c r="E964" i="3"/>
  <c r="J964" i="5"/>
  <c r="L964" i="5" l="1"/>
  <c r="P964" i="5" s="1"/>
  <c r="F964" i="3" s="1"/>
  <c r="M964" i="5" l="1"/>
  <c r="N964" i="5" s="1"/>
  <c r="O964" i="5" s="1"/>
  <c r="Q964" i="5" s="1"/>
  <c r="S964" i="5" l="1"/>
  <c r="R965" i="5" s="1"/>
  <c r="K965" i="5" l="1"/>
  <c r="E965" i="3"/>
  <c r="J965" i="5"/>
  <c r="L965" i="5" l="1"/>
  <c r="P965" i="5" s="1"/>
  <c r="F965" i="3" s="1"/>
  <c r="M965" i="5" l="1"/>
  <c r="N965" i="5" s="1"/>
  <c r="O965" i="5" s="1"/>
  <c r="Q965" i="5" l="1"/>
  <c r="S965" i="5" s="1"/>
  <c r="R966" i="5" s="1"/>
  <c r="K966" i="5" l="1"/>
  <c r="E966" i="3"/>
  <c r="J966" i="5"/>
  <c r="L966" i="5" l="1"/>
  <c r="P966" i="5" s="1"/>
  <c r="F966" i="3" s="1"/>
  <c r="M966" i="5" l="1"/>
  <c r="N966" i="5" s="1"/>
  <c r="O966" i="5" s="1"/>
  <c r="Q966" i="5" l="1"/>
  <c r="S966" i="5" s="1"/>
  <c r="R967" i="5" s="1"/>
  <c r="K967" i="5" l="1"/>
  <c r="E967" i="3"/>
  <c r="J967" i="5"/>
  <c r="L967" i="5" l="1"/>
  <c r="M967" i="5" l="1"/>
  <c r="N967" i="5" s="1"/>
  <c r="O967" i="5" s="1"/>
  <c r="P967" i="5" s="1"/>
  <c r="F967" i="3" s="1"/>
  <c r="Q967" i="5" l="1"/>
  <c r="S967" i="5" s="1"/>
  <c r="R968" i="5" s="1"/>
  <c r="K968" i="5" l="1"/>
  <c r="E968" i="3"/>
  <c r="J968" i="5"/>
  <c r="L968" i="5" l="1"/>
  <c r="M968" i="5" l="1"/>
  <c r="N968" i="5" s="1"/>
  <c r="O968" i="5" s="1"/>
  <c r="P968" i="5" s="1"/>
  <c r="F968" i="3" s="1"/>
  <c r="Q968" i="5" l="1"/>
  <c r="S968" i="5" s="1"/>
  <c r="R969" i="5" s="1"/>
  <c r="K969" i="5" l="1"/>
  <c r="E969" i="3"/>
  <c r="J969" i="5"/>
  <c r="L969" i="5" l="1"/>
  <c r="M969" i="5" l="1"/>
  <c r="N969" i="5" s="1"/>
  <c r="O969" i="5" s="1"/>
  <c r="P969" i="5" s="1"/>
  <c r="F969" i="3" s="1"/>
  <c r="Q969" i="5" l="1"/>
  <c r="S969" i="5" s="1"/>
  <c r="R970" i="5" s="1"/>
  <c r="K970" i="5" l="1"/>
  <c r="E970" i="3"/>
  <c r="J970" i="5"/>
  <c r="L970" i="5" l="1"/>
  <c r="M970" i="5" l="1"/>
  <c r="N970" i="5" s="1"/>
  <c r="O970" i="5" s="1"/>
  <c r="P970" i="5" s="1"/>
  <c r="F970" i="3" s="1"/>
  <c r="Q970" i="5" l="1"/>
  <c r="S970" i="5" s="1"/>
  <c r="R971" i="5" s="1"/>
  <c r="K971" i="5" l="1"/>
  <c r="E971" i="3"/>
  <c r="J971" i="5"/>
  <c r="L971" i="5" l="1"/>
  <c r="M971" i="5" l="1"/>
  <c r="N971" i="5" s="1"/>
  <c r="O971" i="5" s="1"/>
  <c r="P971" i="5" s="1"/>
  <c r="F971" i="3" s="1"/>
  <c r="Q971" i="5" l="1"/>
  <c r="S971" i="5" s="1"/>
  <c r="R972" i="5" s="1"/>
  <c r="K972" i="5" l="1"/>
  <c r="E972" i="3"/>
  <c r="J972" i="5"/>
  <c r="L972" i="5" l="1"/>
  <c r="M972" i="5" l="1"/>
  <c r="N972" i="5" s="1"/>
  <c r="O972" i="5" s="1"/>
  <c r="P972" i="5" s="1"/>
  <c r="F972" i="3" s="1"/>
  <c r="Q972" i="5" l="1"/>
  <c r="S972" i="5" s="1"/>
  <c r="R973" i="5" s="1"/>
  <c r="K973" i="5" l="1"/>
  <c r="E973" i="3"/>
  <c r="J973" i="5"/>
  <c r="L973" i="5" l="1"/>
  <c r="M973" i="5" l="1"/>
  <c r="N973" i="5" s="1"/>
  <c r="O973" i="5" s="1"/>
  <c r="P973" i="5" s="1"/>
  <c r="F973" i="3" s="1"/>
  <c r="Q973" i="5" l="1"/>
  <c r="S973" i="5" s="1"/>
  <c r="R974" i="5" s="1"/>
  <c r="K974" i="5" l="1"/>
  <c r="E974" i="3"/>
  <c r="J974" i="5"/>
  <c r="L974" i="5" l="1"/>
  <c r="M974" i="5" l="1"/>
  <c r="N974" i="5" s="1"/>
  <c r="O974" i="5" s="1"/>
  <c r="P974" i="5" s="1"/>
  <c r="F974" i="3" s="1"/>
  <c r="Q974" i="5" l="1"/>
  <c r="S974" i="5" s="1"/>
  <c r="R975" i="5" s="1"/>
  <c r="K975" i="5" l="1"/>
  <c r="E975" i="3"/>
  <c r="J975" i="5"/>
  <c r="L975" i="5" l="1"/>
  <c r="M975" i="5" l="1"/>
  <c r="N975" i="5" s="1"/>
  <c r="O975" i="5" s="1"/>
  <c r="P975" i="5" s="1"/>
  <c r="F975" i="3" s="1"/>
  <c r="Q975" i="5" l="1"/>
  <c r="S975" i="5" s="1"/>
  <c r="R976" i="5" s="1"/>
  <c r="K976" i="5" l="1"/>
  <c r="E976" i="3"/>
  <c r="J976" i="5"/>
  <c r="L976" i="5" l="1"/>
  <c r="M976" i="5" l="1"/>
  <c r="N976" i="5" s="1"/>
  <c r="O976" i="5" s="1"/>
  <c r="P976" i="5" s="1"/>
  <c r="F976" i="3" s="1"/>
  <c r="Q976" i="5" l="1"/>
  <c r="S976" i="5" s="1"/>
  <c r="R977" i="5" s="1"/>
  <c r="K977" i="5" l="1"/>
  <c r="E977" i="3"/>
  <c r="J977" i="5"/>
  <c r="L977" i="5" l="1"/>
  <c r="M977" i="5" l="1"/>
  <c r="N977" i="5" s="1"/>
  <c r="O977" i="5" s="1"/>
  <c r="P977" i="5" s="1"/>
  <c r="F977" i="3" s="1"/>
  <c r="Q977" i="5" l="1"/>
  <c r="S977" i="5" s="1"/>
  <c r="R978" i="5" s="1"/>
  <c r="K978" i="5" l="1"/>
  <c r="E978" i="3"/>
  <c r="J978" i="5"/>
  <c r="L978" i="5" l="1"/>
  <c r="M978" i="5" l="1"/>
  <c r="N978" i="5" s="1"/>
  <c r="O978" i="5" s="1"/>
  <c r="P978" i="5" s="1"/>
  <c r="F978" i="3" s="1"/>
  <c r="Q978" i="5" l="1"/>
  <c r="S978" i="5" s="1"/>
  <c r="R979" i="5" s="1"/>
  <c r="K979" i="5" l="1"/>
  <c r="E979" i="3"/>
  <c r="J979" i="5"/>
  <c r="L979" i="5" l="1"/>
  <c r="M979" i="5" l="1"/>
  <c r="N979" i="5" s="1"/>
  <c r="O979" i="5" s="1"/>
  <c r="P979" i="5" s="1"/>
  <c r="F979" i="3" s="1"/>
  <c r="Q979" i="5" l="1"/>
  <c r="S979" i="5" s="1"/>
  <c r="R980" i="5" s="1"/>
  <c r="K980" i="5" l="1"/>
  <c r="E980" i="3"/>
  <c r="J980" i="5"/>
  <c r="L980" i="5" l="1"/>
  <c r="M980" i="5" l="1"/>
  <c r="N980" i="5" s="1"/>
  <c r="O980" i="5" s="1"/>
  <c r="P980" i="5" s="1"/>
  <c r="F980" i="3" s="1"/>
  <c r="Q980" i="5" l="1"/>
  <c r="S980" i="5" s="1"/>
  <c r="R981" i="5" s="1"/>
  <c r="K981" i="5" l="1"/>
  <c r="E981" i="3"/>
  <c r="J981" i="5"/>
  <c r="L981" i="5" l="1"/>
  <c r="M981" i="5" l="1"/>
  <c r="N981" i="5" s="1"/>
  <c r="O981" i="5" s="1"/>
  <c r="P981" i="5" s="1"/>
  <c r="F981" i="3" s="1"/>
  <c r="Q981" i="5" l="1"/>
  <c r="S981" i="5" s="1"/>
  <c r="R982" i="5" s="1"/>
  <c r="K982" i="5" l="1"/>
  <c r="E982" i="3"/>
  <c r="J982" i="5"/>
  <c r="L982" i="5" l="1"/>
  <c r="M982" i="5" l="1"/>
  <c r="N982" i="5" s="1"/>
  <c r="O982" i="5" s="1"/>
  <c r="P982" i="5" s="1"/>
  <c r="F982" i="3" s="1"/>
  <c r="Q982" i="5" l="1"/>
  <c r="S982" i="5" s="1"/>
  <c r="R983" i="5" s="1"/>
  <c r="K983" i="5" l="1"/>
  <c r="E983" i="3"/>
  <c r="J983" i="5"/>
  <c r="L983" i="5" l="1"/>
  <c r="M983" i="5" l="1"/>
  <c r="N983" i="5" s="1"/>
  <c r="O983" i="5" s="1"/>
  <c r="P983" i="5" s="1"/>
  <c r="F983" i="3" s="1"/>
  <c r="Q983" i="5" l="1"/>
  <c r="S983" i="5" s="1"/>
  <c r="R984" i="5" s="1"/>
  <c r="K984" i="5" l="1"/>
  <c r="E984" i="3"/>
  <c r="J984" i="5"/>
  <c r="L984" i="5" l="1"/>
  <c r="M984" i="5" l="1"/>
  <c r="N984" i="5" s="1"/>
  <c r="O984" i="5" s="1"/>
  <c r="P984" i="5" s="1"/>
  <c r="F984" i="3" s="1"/>
  <c r="Q984" i="5" l="1"/>
  <c r="S984" i="5" s="1"/>
  <c r="R985" i="5" s="1"/>
  <c r="K985" i="5" l="1"/>
  <c r="E985" i="3"/>
  <c r="J985" i="5"/>
  <c r="L985" i="5" l="1"/>
  <c r="M985" i="5" l="1"/>
  <c r="N985" i="5" s="1"/>
  <c r="O985" i="5" s="1"/>
  <c r="P985" i="5" s="1"/>
  <c r="F985" i="3" s="1"/>
  <c r="Q985" i="5" l="1"/>
  <c r="S985" i="5" s="1"/>
  <c r="R986" i="5" s="1"/>
  <c r="K986" i="5" l="1"/>
  <c r="E986" i="3"/>
  <c r="J986" i="5"/>
  <c r="L986" i="5" l="1"/>
  <c r="M986" i="5" l="1"/>
  <c r="N986" i="5" s="1"/>
  <c r="O986" i="5" s="1"/>
  <c r="P986" i="5" s="1"/>
  <c r="F986" i="3" s="1"/>
  <c r="Q986" i="5" l="1"/>
  <c r="S986" i="5" s="1"/>
  <c r="R987" i="5" s="1"/>
  <c r="K987" i="5" l="1"/>
  <c r="E987" i="3"/>
  <c r="J987" i="5"/>
  <c r="L987" i="5" l="1"/>
  <c r="M987" i="5" l="1"/>
  <c r="N987" i="5" s="1"/>
  <c r="O987" i="5" s="1"/>
  <c r="P987" i="5" s="1"/>
  <c r="F987" i="3" s="1"/>
  <c r="Q987" i="5" l="1"/>
  <c r="S987" i="5" s="1"/>
  <c r="R988" i="5" s="1"/>
  <c r="K988" i="5" l="1"/>
  <c r="E988" i="3"/>
  <c r="J988" i="5"/>
  <c r="L988" i="5" l="1"/>
  <c r="M988" i="5" l="1"/>
  <c r="N988" i="5" s="1"/>
  <c r="O988" i="5" s="1"/>
  <c r="P988" i="5" s="1"/>
  <c r="F988" i="3" s="1"/>
  <c r="Q988" i="5" l="1"/>
  <c r="S988" i="5" s="1"/>
  <c r="R989" i="5" s="1"/>
  <c r="K989" i="5" l="1"/>
  <c r="E989" i="3"/>
  <c r="J989" i="5"/>
  <c r="L989" i="5" l="1"/>
  <c r="M989" i="5" l="1"/>
  <c r="N989" i="5" s="1"/>
  <c r="O989" i="5" s="1"/>
  <c r="P989" i="5" s="1"/>
  <c r="F989" i="3" s="1"/>
  <c r="Q989" i="5" l="1"/>
  <c r="S989" i="5" s="1"/>
  <c r="R990" i="5" s="1"/>
  <c r="K990" i="5" l="1"/>
  <c r="E990" i="3"/>
  <c r="J990" i="5"/>
  <c r="L990" i="5" l="1"/>
  <c r="M990" i="5" l="1"/>
  <c r="N990" i="5" s="1"/>
  <c r="O990" i="5" s="1"/>
  <c r="P990" i="5" s="1"/>
  <c r="F990" i="3" s="1"/>
  <c r="Q990" i="5" l="1"/>
  <c r="S990" i="5" s="1"/>
  <c r="R991" i="5" s="1"/>
  <c r="K991" i="5" l="1"/>
  <c r="E991" i="3"/>
  <c r="J991" i="5"/>
  <c r="L991" i="5" l="1"/>
  <c r="M991" i="5" l="1"/>
  <c r="N991" i="5" s="1"/>
  <c r="O991" i="5" s="1"/>
  <c r="P991" i="5" s="1"/>
  <c r="F991" i="3" s="1"/>
  <c r="Q991" i="5" l="1"/>
  <c r="S991" i="5" s="1"/>
  <c r="R992" i="5" s="1"/>
  <c r="K992" i="5" l="1"/>
  <c r="E992" i="3"/>
  <c r="J992" i="5"/>
  <c r="L992" i="5" l="1"/>
  <c r="M992" i="5" l="1"/>
  <c r="N992" i="5" s="1"/>
  <c r="O992" i="5" s="1"/>
  <c r="P992" i="5" s="1"/>
  <c r="F992" i="3" s="1"/>
  <c r="Q992" i="5" l="1"/>
  <c r="S992" i="5" s="1"/>
  <c r="R993" i="5" s="1"/>
  <c r="K993" i="5" l="1"/>
  <c r="E993" i="3"/>
  <c r="J993" i="5"/>
  <c r="L993" i="5" l="1"/>
  <c r="M993" i="5" l="1"/>
  <c r="N993" i="5" s="1"/>
  <c r="O993" i="5" s="1"/>
  <c r="P993" i="5" s="1"/>
  <c r="F993" i="3" s="1"/>
  <c r="Q993" i="5" l="1"/>
  <c r="S993" i="5" s="1"/>
  <c r="R994" i="5" s="1"/>
  <c r="K994" i="5" l="1"/>
  <c r="E994" i="3"/>
  <c r="J994" i="5"/>
  <c r="L994" i="5" l="1"/>
  <c r="M994" i="5" l="1"/>
  <c r="N994" i="5" s="1"/>
  <c r="O994" i="5" s="1"/>
  <c r="P994" i="5" s="1"/>
  <c r="F994" i="3" s="1"/>
  <c r="Q994" i="5" l="1"/>
  <c r="S994" i="5" s="1"/>
  <c r="R995" i="5" s="1"/>
  <c r="K995" i="5" l="1"/>
  <c r="E995" i="3"/>
  <c r="J995" i="5"/>
  <c r="L995" i="5" l="1"/>
  <c r="M995" i="5" l="1"/>
  <c r="N995" i="5" s="1"/>
  <c r="O995" i="5" s="1"/>
  <c r="P995" i="5" s="1"/>
  <c r="F995" i="3" s="1"/>
  <c r="Q995" i="5" l="1"/>
  <c r="S995" i="5" s="1"/>
  <c r="R996" i="5" s="1"/>
  <c r="K996" i="5" l="1"/>
  <c r="E996" i="3"/>
  <c r="J996" i="5"/>
  <c r="L996" i="5" l="1"/>
  <c r="M996" i="5" l="1"/>
  <c r="N996" i="5" s="1"/>
  <c r="O996" i="5" s="1"/>
  <c r="P996" i="5" s="1"/>
  <c r="F996" i="3" s="1"/>
  <c r="Q996" i="5" l="1"/>
  <c r="S996" i="5" s="1"/>
  <c r="R997" i="5" s="1"/>
  <c r="K997" i="5" l="1"/>
  <c r="E997" i="3"/>
  <c r="J997" i="5"/>
  <c r="L997" i="5" l="1"/>
  <c r="M997" i="5" l="1"/>
  <c r="N997" i="5" s="1"/>
  <c r="O997" i="5" s="1"/>
  <c r="P997" i="5" s="1"/>
  <c r="F997" i="3" s="1"/>
  <c r="Q997" i="5" l="1"/>
  <c r="S997" i="5" s="1"/>
  <c r="R998" i="5" s="1"/>
  <c r="K998" i="5" l="1"/>
  <c r="E998" i="3"/>
  <c r="J998" i="5"/>
  <c r="L998" i="5" l="1"/>
  <c r="M998" i="5" l="1"/>
  <c r="N998" i="5" s="1"/>
  <c r="O998" i="5" s="1"/>
  <c r="P998" i="5" s="1"/>
  <c r="F998" i="3" s="1"/>
  <c r="Q998" i="5" l="1"/>
  <c r="S998" i="5" s="1"/>
  <c r="R999" i="5" s="1"/>
  <c r="K999" i="5" l="1"/>
  <c r="E999" i="3"/>
  <c r="J999" i="5"/>
  <c r="L999" i="5" l="1"/>
  <c r="M999" i="5" l="1"/>
  <c r="N999" i="5" s="1"/>
  <c r="O999" i="5" s="1"/>
  <c r="P999" i="5" s="1"/>
  <c r="F999" i="3" s="1"/>
  <c r="Q999" i="5" l="1"/>
  <c r="S999" i="5" s="1"/>
  <c r="R1000" i="5" s="1"/>
  <c r="K1000" i="5" l="1"/>
  <c r="E1000" i="3"/>
  <c r="J1000" i="5"/>
  <c r="L1000" i="5" l="1"/>
  <c r="M1000" i="5" l="1"/>
  <c r="N1000" i="5" s="1"/>
  <c r="O1000" i="5" s="1"/>
  <c r="P1000" i="5" s="1"/>
  <c r="F1000" i="3" s="1"/>
  <c r="Q1000" i="5" l="1"/>
  <c r="S1000" i="5" s="1"/>
  <c r="R1001" i="5" s="1"/>
  <c r="K1001" i="5" l="1"/>
  <c r="E1001" i="3"/>
  <c r="J1001" i="5"/>
  <c r="L1001" i="5" l="1"/>
  <c r="M1001" i="5" l="1"/>
  <c r="N1001" i="5" s="1"/>
  <c r="O1001" i="5" s="1"/>
  <c r="P1001" i="5" s="1"/>
  <c r="F1001" i="3" s="1"/>
  <c r="Q1001" i="5" l="1"/>
  <c r="S1001" i="5" s="1"/>
  <c r="R1002" i="5" s="1"/>
  <c r="K1002" i="5" l="1"/>
  <c r="E1002" i="3"/>
  <c r="J1002" i="5"/>
  <c r="L1002" i="5" l="1"/>
  <c r="M1002" i="5" l="1"/>
  <c r="N1002" i="5" s="1"/>
  <c r="O1002" i="5" s="1"/>
  <c r="P1002" i="5" s="1"/>
  <c r="F1002" i="3" s="1"/>
  <c r="Q1002" i="5" l="1"/>
  <c r="S1002" i="5" s="1"/>
  <c r="R1003" i="5" s="1"/>
  <c r="K1003" i="5" l="1"/>
  <c r="E1003" i="3"/>
  <c r="J1003" i="5"/>
  <c r="L1003" i="5" l="1"/>
  <c r="M1003" i="5" l="1"/>
  <c r="N1003" i="5" s="1"/>
  <c r="O1003" i="5" s="1"/>
  <c r="P1003" i="5" s="1"/>
  <c r="F1003" i="3" s="1"/>
  <c r="Q1003" i="5" l="1"/>
  <c r="S1003" i="5" s="1"/>
  <c r="R1004" i="5" s="1"/>
  <c r="K1004" i="5" l="1"/>
  <c r="E1004" i="3"/>
  <c r="J1004" i="5"/>
  <c r="L1004" i="5" l="1"/>
  <c r="M1004" i="5" l="1"/>
  <c r="N1004" i="5" s="1"/>
  <c r="O1004" i="5" s="1"/>
  <c r="P1004" i="5" s="1"/>
  <c r="F1004" i="3" s="1"/>
  <c r="Q1004" i="5" l="1"/>
  <c r="S1004" i="5" s="1"/>
  <c r="R1005" i="5" s="1"/>
  <c r="K1005" i="5" l="1"/>
  <c r="E1005" i="3"/>
  <c r="J1005" i="5"/>
  <c r="L1005" i="5" l="1"/>
  <c r="M1005" i="5" l="1"/>
  <c r="N1005" i="5" s="1"/>
  <c r="O1005" i="5" s="1"/>
  <c r="P1005" i="5" s="1"/>
  <c r="F1005" i="3" s="1"/>
  <c r="Q1005" i="5" l="1"/>
  <c r="S1005" i="5" s="1"/>
  <c r="R1006" i="5" s="1"/>
  <c r="K1006" i="5" l="1"/>
  <c r="E1006" i="3"/>
  <c r="J1006" i="5"/>
  <c r="L1006" i="5" l="1"/>
  <c r="M1006" i="5" l="1"/>
  <c r="N1006" i="5" s="1"/>
  <c r="O1006" i="5" s="1"/>
  <c r="P1006" i="5" s="1"/>
  <c r="F1006" i="3" s="1"/>
  <c r="Q1006" i="5" l="1"/>
  <c r="S1006" i="5" s="1"/>
  <c r="R1007" i="5" s="1"/>
  <c r="K1007" i="5" l="1"/>
  <c r="E1007" i="3"/>
  <c r="J1007" i="5"/>
  <c r="L1007" i="5" l="1"/>
  <c r="M1007" i="5" l="1"/>
  <c r="N1007" i="5" s="1"/>
  <c r="O1007" i="5" s="1"/>
  <c r="P1007" i="5" s="1"/>
  <c r="F1007" i="3" s="1"/>
  <c r="Q1007" i="5" l="1"/>
  <c r="S1007" i="5" s="1"/>
  <c r="R1008" i="5" s="1"/>
  <c r="K1008" i="5" l="1"/>
  <c r="E1008" i="3"/>
  <c r="J1008" i="5"/>
  <c r="L1008" i="5" l="1"/>
  <c r="M1008" i="5" l="1"/>
  <c r="N1008" i="5" s="1"/>
  <c r="O1008" i="5" s="1"/>
  <c r="P1008" i="5" s="1"/>
  <c r="F1008" i="3" s="1"/>
  <c r="Q1008" i="5" l="1"/>
  <c r="S1008" i="5" s="1"/>
  <c r="R1009" i="5" s="1"/>
  <c r="K1009" i="5" l="1"/>
  <c r="E1009" i="3"/>
  <c r="J1009" i="5"/>
  <c r="L1009" i="5" l="1"/>
  <c r="M1009" i="5" l="1"/>
  <c r="N1009" i="5" s="1"/>
  <c r="O1009" i="5" s="1"/>
  <c r="P1009" i="5" s="1"/>
  <c r="F1009" i="3" s="1"/>
  <c r="Q1009" i="5" l="1"/>
  <c r="S1009" i="5" s="1"/>
  <c r="R1010" i="5" s="1"/>
  <c r="K1010" i="5" l="1"/>
  <c r="E1010" i="3"/>
  <c r="J1010" i="5"/>
  <c r="L1010" i="5" l="1"/>
  <c r="M1010" i="5" l="1"/>
  <c r="N1010" i="5" s="1"/>
  <c r="O1010" i="5" s="1"/>
  <c r="P1010" i="5" s="1"/>
  <c r="F1010" i="3" s="1"/>
  <c r="Q1010" i="5" l="1"/>
  <c r="S1010" i="5" s="1"/>
  <c r="R1011" i="5" s="1"/>
  <c r="K1011" i="5" l="1"/>
  <c r="E1011" i="3"/>
  <c r="J1011" i="5"/>
  <c r="L1011" i="5" l="1"/>
  <c r="M1011" i="5" l="1"/>
  <c r="N1011" i="5" s="1"/>
  <c r="O1011" i="5" s="1"/>
  <c r="P1011" i="5" s="1"/>
  <c r="F1011" i="3" s="1"/>
  <c r="Q1011" i="5" l="1"/>
  <c r="S1011" i="5" s="1"/>
  <c r="R1012" i="5" s="1"/>
  <c r="K1012" i="5" l="1"/>
  <c r="E1012" i="3"/>
  <c r="J1012" i="5"/>
  <c r="L1012" i="5" l="1"/>
  <c r="M1012" i="5" l="1"/>
  <c r="N1012" i="5" s="1"/>
  <c r="O1012" i="5" s="1"/>
  <c r="P1012" i="5" s="1"/>
  <c r="F1012" i="3" s="1"/>
  <c r="Q1012" i="5" l="1"/>
  <c r="S1012" i="5" s="1"/>
  <c r="R1013" i="5" s="1"/>
  <c r="K1013" i="5" l="1"/>
  <c r="E1013" i="3"/>
  <c r="J1013" i="5"/>
  <c r="L1013" i="5" l="1"/>
  <c r="M1013" i="5" l="1"/>
  <c r="N1013" i="5" s="1"/>
  <c r="O1013" i="5" s="1"/>
  <c r="P1013" i="5" s="1"/>
  <c r="F1013" i="3" s="1"/>
  <c r="Q1013" i="5" l="1"/>
  <c r="S1013" i="5" s="1"/>
  <c r="R1014" i="5" s="1"/>
  <c r="K1014" i="5" l="1"/>
  <c r="E1014" i="3"/>
  <c r="J1014" i="5"/>
  <c r="L1014" i="5" l="1"/>
  <c r="M1014" i="5" l="1"/>
  <c r="N1014" i="5" s="1"/>
  <c r="O1014" i="5" s="1"/>
  <c r="P1014" i="5" s="1"/>
  <c r="F1014" i="3" s="1"/>
  <c r="Q1014" i="5" l="1"/>
  <c r="S1014" i="5" s="1"/>
  <c r="R1015" i="5" s="1"/>
  <c r="K1015" i="5" l="1"/>
  <c r="E1015" i="3"/>
  <c r="J1015" i="5"/>
  <c r="L1015" i="5" l="1"/>
  <c r="M1015" i="5" l="1"/>
  <c r="N1015" i="5" s="1"/>
  <c r="O1015" i="5" s="1"/>
  <c r="P1015" i="5" s="1"/>
  <c r="F1015" i="3" s="1"/>
  <c r="Q1015" i="5" l="1"/>
  <c r="S1015" i="5" s="1"/>
  <c r="R1016" i="5" s="1"/>
  <c r="K1016" i="5" l="1"/>
  <c r="E1016" i="3"/>
  <c r="J1016" i="5"/>
  <c r="L1016" i="5" l="1"/>
  <c r="M1016" i="5" l="1"/>
  <c r="N1016" i="5" s="1"/>
  <c r="O1016" i="5" s="1"/>
  <c r="P1016" i="5" s="1"/>
  <c r="F1016" i="3" s="1"/>
  <c r="Q1016" i="5" l="1"/>
  <c r="S1016" i="5" s="1"/>
  <c r="R1017" i="5" s="1"/>
  <c r="K1017" i="5" l="1"/>
  <c r="E1017" i="3"/>
  <c r="J1017" i="5"/>
  <c r="L1017" i="5" l="1"/>
  <c r="M1017" i="5" l="1"/>
  <c r="N1017" i="5" s="1"/>
  <c r="O1017" i="5" s="1"/>
  <c r="P1017" i="5" s="1"/>
  <c r="F1017" i="3" s="1"/>
  <c r="Q1017" i="5" l="1"/>
  <c r="S1017" i="5" s="1"/>
  <c r="R1018" i="5" s="1"/>
  <c r="K1018" i="5" l="1"/>
  <c r="E1018" i="3"/>
  <c r="J1018" i="5"/>
  <c r="L1018" i="5" l="1"/>
  <c r="M1018" i="5" l="1"/>
  <c r="N1018" i="5" s="1"/>
  <c r="O1018" i="5" s="1"/>
  <c r="P1018" i="5" s="1"/>
  <c r="F1018" i="3" s="1"/>
  <c r="Q1018" i="5" l="1"/>
  <c r="S1018" i="5" s="1"/>
  <c r="R1019" i="5" s="1"/>
  <c r="K1019" i="5" l="1"/>
  <c r="E1019" i="3"/>
  <c r="J1019" i="5"/>
  <c r="L1019" i="5" l="1"/>
  <c r="M1019" i="5" l="1"/>
  <c r="N1019" i="5" s="1"/>
  <c r="O1019" i="5" s="1"/>
  <c r="P1019" i="5" s="1"/>
  <c r="F1019" i="3" s="1"/>
  <c r="Q1019" i="5" l="1"/>
  <c r="S1019" i="5" s="1"/>
  <c r="R1020" i="5" s="1"/>
  <c r="K1020" i="5" l="1"/>
  <c r="E1020" i="3"/>
  <c r="J1020" i="5"/>
  <c r="L1020" i="5" l="1"/>
  <c r="M1020" i="5" l="1"/>
  <c r="N1020" i="5" s="1"/>
  <c r="O1020" i="5" s="1"/>
  <c r="P1020" i="5" s="1"/>
  <c r="F1020" i="3" s="1"/>
  <c r="Q1020" i="5" l="1"/>
  <c r="S1020" i="5" s="1"/>
  <c r="R1021" i="5" s="1"/>
  <c r="K1021" i="5" l="1"/>
  <c r="E1021" i="3"/>
  <c r="J1021" i="5"/>
  <c r="L1021" i="5" l="1"/>
  <c r="M1021" i="5" l="1"/>
  <c r="N1021" i="5" s="1"/>
  <c r="O1021" i="5" s="1"/>
  <c r="P1021" i="5" s="1"/>
  <c r="F1021" i="3" s="1"/>
  <c r="Q1021" i="5" l="1"/>
  <c r="S1021" i="5" s="1"/>
  <c r="R1022" i="5" s="1"/>
  <c r="K1022" i="5" l="1"/>
  <c r="E1022" i="3"/>
  <c r="J1022" i="5"/>
  <c r="L1022" i="5" l="1"/>
  <c r="M1022" i="5" l="1"/>
  <c r="N1022" i="5" s="1"/>
  <c r="O1022" i="5" s="1"/>
  <c r="P1022" i="5" s="1"/>
  <c r="F1022" i="3" s="1"/>
  <c r="Q1022" i="5" l="1"/>
  <c r="S1022" i="5" s="1"/>
  <c r="R1023" i="5" s="1"/>
  <c r="K1023" i="5" l="1"/>
  <c r="E1023" i="3"/>
  <c r="J1023" i="5"/>
  <c r="L1023" i="5" l="1"/>
  <c r="M1023" i="5" l="1"/>
  <c r="N1023" i="5" s="1"/>
  <c r="O1023" i="5" s="1"/>
  <c r="P1023" i="5" s="1"/>
  <c r="F1023" i="3" s="1"/>
  <c r="Q1023" i="5" l="1"/>
  <c r="S1023" i="5" s="1"/>
  <c r="R1024" i="5" s="1"/>
  <c r="K1024" i="5" l="1"/>
  <c r="E1024" i="3"/>
  <c r="J1024" i="5"/>
  <c r="L1024" i="5" l="1"/>
  <c r="M1024" i="5" l="1"/>
  <c r="N1024" i="5" s="1"/>
  <c r="O1024" i="5" s="1"/>
  <c r="P1024" i="5" s="1"/>
  <c r="F1024" i="3" s="1"/>
  <c r="Q1024" i="5" l="1"/>
  <c r="S1024" i="5" s="1"/>
  <c r="R1025" i="5" s="1"/>
  <c r="K1025" i="5" l="1"/>
  <c r="E1025" i="3"/>
  <c r="J1025" i="5"/>
  <c r="L1025" i="5" l="1"/>
  <c r="M1025" i="5" l="1"/>
  <c r="N1025" i="5" s="1"/>
  <c r="O1025" i="5" s="1"/>
  <c r="P1025" i="5" s="1"/>
  <c r="F1025" i="3" s="1"/>
  <c r="Q1025" i="5" l="1"/>
  <c r="S1025" i="5" s="1"/>
  <c r="R1026" i="5" s="1"/>
  <c r="K1026" i="5" l="1"/>
  <c r="E1026" i="3"/>
  <c r="J1026" i="5"/>
  <c r="L1026" i="5" l="1"/>
  <c r="M1026" i="5" l="1"/>
  <c r="N1026" i="5" s="1"/>
  <c r="O1026" i="5" s="1"/>
  <c r="P1026" i="5" s="1"/>
  <c r="F1026" i="3" s="1"/>
  <c r="Q1026" i="5" l="1"/>
  <c r="S1026" i="5" s="1"/>
  <c r="R1027" i="5" s="1"/>
  <c r="K1027" i="5" l="1"/>
  <c r="E1027" i="3"/>
  <c r="J1027" i="5"/>
  <c r="L1027" i="5" l="1"/>
  <c r="M1027" i="5" l="1"/>
  <c r="N1027" i="5" s="1"/>
  <c r="O1027" i="5" s="1"/>
  <c r="P1027" i="5" s="1"/>
  <c r="F1027" i="3" s="1"/>
  <c r="Q1027" i="5" l="1"/>
  <c r="S1027" i="5" s="1"/>
  <c r="R1028" i="5" s="1"/>
  <c r="K1028" i="5" l="1"/>
  <c r="E1028" i="3"/>
  <c r="J1028" i="5"/>
  <c r="L1028" i="5" l="1"/>
  <c r="M1028" i="5" l="1"/>
  <c r="N1028" i="5" s="1"/>
  <c r="O1028" i="5" s="1"/>
  <c r="P1028" i="5" s="1"/>
  <c r="F1028" i="3" s="1"/>
  <c r="Q1028" i="5" l="1"/>
  <c r="S1028" i="5" s="1"/>
  <c r="R1029" i="5" s="1"/>
  <c r="K1029" i="5" l="1"/>
  <c r="E1029" i="3"/>
  <c r="J1029" i="5"/>
  <c r="L1029" i="5" l="1"/>
  <c r="M1029" i="5" l="1"/>
  <c r="N1029" i="5" s="1"/>
  <c r="O1029" i="5" s="1"/>
  <c r="P1029" i="5" s="1"/>
  <c r="F1029" i="3" s="1"/>
  <c r="Q1029" i="5" l="1"/>
  <c r="S1029" i="5" s="1"/>
  <c r="R1030" i="5" s="1"/>
  <c r="K1030" i="5" l="1"/>
  <c r="E1030" i="3"/>
  <c r="J1030" i="5"/>
  <c r="L1030" i="5" l="1"/>
  <c r="M1030" i="5" l="1"/>
  <c r="N1030" i="5" s="1"/>
  <c r="O1030" i="5" s="1"/>
  <c r="P1030" i="5" s="1"/>
  <c r="F1030" i="3" s="1"/>
  <c r="Q1030" i="5" l="1"/>
  <c r="S1030" i="5" s="1"/>
  <c r="R1031" i="5" s="1"/>
  <c r="K1031" i="5" l="1"/>
  <c r="E1031" i="3"/>
  <c r="J1031" i="5"/>
  <c r="L1031" i="5" l="1"/>
  <c r="M1031" i="5" l="1"/>
  <c r="N1031" i="5" s="1"/>
  <c r="O1031" i="5" s="1"/>
  <c r="P1031" i="5" l="1"/>
  <c r="Q1031" i="5" l="1"/>
  <c r="S1031" i="5" s="1"/>
  <c r="R1032" i="5" s="1"/>
  <c r="K1032" i="5" s="1"/>
  <c r="F1031" i="3"/>
  <c r="E1032" i="3" l="1"/>
  <c r="J1032" i="5"/>
  <c r="L1032" i="5" s="1"/>
  <c r="P1032" i="5" s="1"/>
  <c r="F1032" i="3" s="1"/>
  <c r="M1032" i="5" l="1"/>
  <c r="N1032" i="5" s="1"/>
  <c r="O1032" i="5" s="1"/>
  <c r="Q1032" i="5" s="1"/>
  <c r="S1032" i="5" l="1"/>
  <c r="R1033" i="5" s="1"/>
  <c r="K1033" i="5" l="1"/>
  <c r="E1033" i="3"/>
  <c r="J1033" i="5"/>
  <c r="L1033" i="5" l="1"/>
  <c r="P1033" i="5" s="1"/>
  <c r="F1033" i="3" s="1"/>
  <c r="M1033" i="5" l="1"/>
  <c r="N1033" i="5" s="1"/>
  <c r="O1033" i="5" s="1"/>
  <c r="Q1033" i="5" s="1"/>
  <c r="S1033" i="5" l="1"/>
  <c r="R1034" i="5" s="1"/>
  <c r="K1034" i="5" l="1"/>
  <c r="E1034" i="3"/>
  <c r="J1034" i="5"/>
  <c r="L1034" i="5" l="1"/>
  <c r="P1034" i="5" s="1"/>
  <c r="F1034" i="3" s="1"/>
  <c r="M1034" i="5" l="1"/>
  <c r="N1034" i="5" s="1"/>
  <c r="O1034" i="5" s="1"/>
  <c r="Q1034" i="5" s="1"/>
  <c r="S1034" i="5" l="1"/>
  <c r="R1035" i="5" s="1"/>
  <c r="K1035" i="5" l="1"/>
  <c r="E1035" i="3"/>
  <c r="J1035" i="5"/>
  <c r="L1035" i="5" l="1"/>
  <c r="P1035" i="5" s="1"/>
  <c r="F1035" i="3" s="1"/>
  <c r="M1035" i="5" l="1"/>
  <c r="N1035" i="5" s="1"/>
  <c r="O1035" i="5" s="1"/>
  <c r="Q1035" i="5" s="1"/>
  <c r="S1035" i="5" l="1"/>
  <c r="R1036" i="5" s="1"/>
  <c r="K1036" i="5" l="1"/>
  <c r="E1036" i="3"/>
  <c r="J1036" i="5"/>
  <c r="L1036" i="5" l="1"/>
  <c r="P1036" i="5" s="1"/>
  <c r="F1036" i="3" s="1"/>
  <c r="M1036" i="5" l="1"/>
  <c r="N1036" i="5" s="1"/>
  <c r="O1036" i="5" s="1"/>
  <c r="Q1036" i="5" s="1"/>
  <c r="S1036" i="5" l="1"/>
  <c r="R1037" i="5" s="1"/>
  <c r="K1037" i="5" l="1"/>
  <c r="E1037" i="3"/>
  <c r="J1037" i="5"/>
  <c r="L1037" i="5" l="1"/>
  <c r="P1037" i="5" s="1"/>
  <c r="F1037" i="3" s="1"/>
  <c r="M1037" i="5" l="1"/>
  <c r="N1037" i="5" s="1"/>
  <c r="O1037" i="5" s="1"/>
  <c r="Q1037" i="5" s="1"/>
  <c r="S1037" i="5" l="1"/>
  <c r="R1038" i="5" s="1"/>
  <c r="K1038" i="5" l="1"/>
  <c r="E1038" i="3"/>
  <c r="J1038" i="5"/>
  <c r="L1038" i="5" l="1"/>
  <c r="P1038" i="5" s="1"/>
  <c r="F1038" i="3" s="1"/>
  <c r="M1038" i="5" l="1"/>
  <c r="N1038" i="5" s="1"/>
  <c r="O1038" i="5" s="1"/>
  <c r="Q1038" i="5" s="1"/>
  <c r="S1038" i="5" l="1"/>
  <c r="R1039" i="5" s="1"/>
  <c r="K1039" i="5" l="1"/>
  <c r="E1039" i="3"/>
  <c r="J1039" i="5"/>
  <c r="L1039" i="5" l="1"/>
  <c r="P1039" i="5" s="1"/>
  <c r="F1039" i="3" s="1"/>
  <c r="M1039" i="5" l="1"/>
  <c r="N1039" i="5" s="1"/>
  <c r="O1039" i="5" s="1"/>
  <c r="Q1039" i="5" s="1"/>
  <c r="S1039" i="5" l="1"/>
  <c r="R1040" i="5" s="1"/>
  <c r="K1040" i="5" l="1"/>
  <c r="E1040" i="3"/>
  <c r="J1040" i="5"/>
  <c r="L1040" i="5" l="1"/>
  <c r="P1040" i="5" s="1"/>
  <c r="F1040" i="3" s="1"/>
  <c r="M1040" i="5" l="1"/>
  <c r="N1040" i="5" s="1"/>
  <c r="O1040" i="5" s="1"/>
  <c r="Q1040" i="5" s="1"/>
  <c r="S1040" i="5" l="1"/>
  <c r="R1041" i="5" s="1"/>
  <c r="K1041" i="5" l="1"/>
  <c r="E1041" i="3"/>
  <c r="J1041" i="5"/>
  <c r="L1041" i="5" l="1"/>
  <c r="P1041" i="5" s="1"/>
  <c r="F1041" i="3" s="1"/>
  <c r="M1041" i="5" l="1"/>
  <c r="N1041" i="5" s="1"/>
  <c r="O1041" i="5" s="1"/>
  <c r="Q1041" i="5" s="1"/>
  <c r="S1041" i="5" l="1"/>
  <c r="R1042" i="5" s="1"/>
  <c r="K1042" i="5" l="1"/>
  <c r="E1042" i="3"/>
  <c r="J1042" i="5"/>
  <c r="L1042" i="5" l="1"/>
  <c r="P1042" i="5" s="1"/>
  <c r="F1042" i="3" s="1"/>
  <c r="M1042" i="5" l="1"/>
  <c r="N1042" i="5" s="1"/>
  <c r="O1042" i="5" s="1"/>
  <c r="Q1042" i="5" s="1"/>
  <c r="S1042" i="5" l="1"/>
  <c r="R1043" i="5" s="1"/>
  <c r="K1043" i="5" l="1"/>
  <c r="E1043" i="3"/>
  <c r="J1043" i="5"/>
  <c r="L1043" i="5" l="1"/>
  <c r="P1043" i="5" s="1"/>
  <c r="F1043" i="3" s="1"/>
  <c r="M1043" i="5" l="1"/>
  <c r="N1043" i="5" s="1"/>
  <c r="O1043" i="5" s="1"/>
  <c r="Q1043" i="5" s="1"/>
  <c r="S1043" i="5" l="1"/>
  <c r="R1044" i="5" s="1"/>
  <c r="K1044" i="5" l="1"/>
  <c r="E1044" i="3"/>
  <c r="J1044" i="5"/>
  <c r="L1044" i="5" l="1"/>
  <c r="P1044" i="5" s="1"/>
  <c r="F1044" i="3" s="1"/>
  <c r="M1044" i="5" l="1"/>
  <c r="N1044" i="5" s="1"/>
  <c r="O1044" i="5" s="1"/>
  <c r="Q1044" i="5" s="1"/>
  <c r="S1044" i="5" l="1"/>
  <c r="R1045" i="5" s="1"/>
  <c r="K1045" i="5" l="1"/>
  <c r="E1045" i="3"/>
  <c r="J1045" i="5"/>
  <c r="L1045" i="5" l="1"/>
  <c r="P1045" i="5" s="1"/>
  <c r="F1045" i="3" s="1"/>
  <c r="M1045" i="5" l="1"/>
  <c r="N1045" i="5" s="1"/>
  <c r="O1045" i="5" s="1"/>
  <c r="Q1045" i="5" s="1"/>
  <c r="S1045" i="5" l="1"/>
  <c r="R1046" i="5" s="1"/>
  <c r="K1046" i="5" l="1"/>
  <c r="E1046" i="3"/>
  <c r="J1046" i="5"/>
  <c r="L1046" i="5" l="1"/>
  <c r="P1046" i="5" s="1"/>
  <c r="F1046" i="3" s="1"/>
  <c r="M1046" i="5" l="1"/>
  <c r="N1046" i="5" s="1"/>
  <c r="O1046" i="5" s="1"/>
  <c r="Q1046" i="5" s="1"/>
  <c r="S1046" i="5" l="1"/>
  <c r="R1047" i="5" s="1"/>
  <c r="K1047" i="5" l="1"/>
  <c r="E1047" i="3"/>
  <c r="J1047" i="5"/>
  <c r="L1047" i="5" l="1"/>
  <c r="P1047" i="5" s="1"/>
  <c r="F1047" i="3" s="1"/>
  <c r="M1047" i="5" l="1"/>
  <c r="N1047" i="5" s="1"/>
  <c r="O1047" i="5" s="1"/>
  <c r="Q1047" i="5" s="1"/>
  <c r="S1047" i="5" l="1"/>
  <c r="R1048" i="5" s="1"/>
  <c r="K1048" i="5" l="1"/>
  <c r="E1048" i="3"/>
  <c r="J1048" i="5"/>
  <c r="L1048" i="5" l="1"/>
  <c r="P1048" i="5" s="1"/>
  <c r="F1048" i="3" s="1"/>
  <c r="M1048" i="5" l="1"/>
  <c r="N1048" i="5" s="1"/>
  <c r="O1048" i="5" s="1"/>
  <c r="Q1048" i="5" s="1"/>
  <c r="S1048" i="5" l="1"/>
  <c r="R1049" i="5" s="1"/>
  <c r="K1049" i="5" l="1"/>
  <c r="E1049" i="3"/>
  <c r="J1049" i="5"/>
  <c r="L1049" i="5" l="1"/>
  <c r="P1049" i="5" s="1"/>
  <c r="F1049" i="3" s="1"/>
  <c r="M1049" i="5" l="1"/>
  <c r="N1049" i="5" s="1"/>
  <c r="O1049" i="5" s="1"/>
  <c r="Q1049" i="5" s="1"/>
  <c r="S1049" i="5" l="1"/>
  <c r="R1050" i="5" s="1"/>
  <c r="K1050" i="5" l="1"/>
  <c r="E1050" i="3"/>
  <c r="J1050" i="5"/>
  <c r="L1050" i="5" l="1"/>
  <c r="P1050" i="5" s="1"/>
  <c r="F1050" i="3" s="1"/>
  <c r="M1050" i="5" l="1"/>
  <c r="N1050" i="5" s="1"/>
  <c r="O1050" i="5" s="1"/>
  <c r="Q1050" i="5" s="1"/>
  <c r="S1050" i="5" l="1"/>
  <c r="R1051" i="5" s="1"/>
  <c r="K1051" i="5" l="1"/>
  <c r="E1051" i="3"/>
  <c r="J1051" i="5"/>
  <c r="L1051" i="5" l="1"/>
  <c r="P1051" i="5" s="1"/>
  <c r="F1051" i="3" s="1"/>
  <c r="M1051" i="5" l="1"/>
  <c r="N1051" i="5" s="1"/>
  <c r="O1051" i="5" s="1"/>
  <c r="Q1051" i="5" s="1"/>
  <c r="S1051" i="5" l="1"/>
  <c r="R1052" i="5" s="1"/>
  <c r="K1052" i="5" l="1"/>
  <c r="E1052" i="3"/>
  <c r="J1052" i="5"/>
  <c r="L1052" i="5" l="1"/>
  <c r="P1052" i="5" s="1"/>
  <c r="F1052" i="3" s="1"/>
  <c r="M1052" i="5" l="1"/>
  <c r="N1052" i="5" s="1"/>
  <c r="O1052" i="5" s="1"/>
  <c r="Q1052" i="5" s="1"/>
  <c r="S1052" i="5" l="1"/>
  <c r="R1053" i="5" s="1"/>
  <c r="K1053" i="5" l="1"/>
  <c r="E1053" i="3"/>
  <c r="J1053" i="5"/>
  <c r="L1053" i="5" l="1"/>
  <c r="P1053" i="5" s="1"/>
  <c r="F1053" i="3" s="1"/>
  <c r="M1053" i="5" l="1"/>
  <c r="N1053" i="5" s="1"/>
  <c r="O1053" i="5" s="1"/>
  <c r="Q1053" i="5" s="1"/>
  <c r="S1053" i="5" l="1"/>
  <c r="R1054" i="5" s="1"/>
  <c r="K1054" i="5" l="1"/>
  <c r="E1054" i="3"/>
  <c r="J1054" i="5"/>
  <c r="L1054" i="5" l="1"/>
  <c r="P1054" i="5" s="1"/>
  <c r="F1054" i="3" s="1"/>
  <c r="M1054" i="5" l="1"/>
  <c r="N1054" i="5" s="1"/>
  <c r="O1054" i="5" s="1"/>
  <c r="Q1054" i="5" s="1"/>
  <c r="S1054" i="5" l="1"/>
  <c r="R1055" i="5" s="1"/>
  <c r="K1055" i="5" l="1"/>
  <c r="E1055" i="3"/>
  <c r="J1055" i="5"/>
  <c r="L1055" i="5" l="1"/>
  <c r="P1055" i="5" s="1"/>
  <c r="F1055" i="3" s="1"/>
  <c r="M1055" i="5" l="1"/>
  <c r="N1055" i="5" s="1"/>
  <c r="O1055" i="5" s="1"/>
  <c r="Q1055" i="5" s="1"/>
  <c r="S1055" i="5" l="1"/>
  <c r="R1056" i="5" s="1"/>
  <c r="K1056" i="5" l="1"/>
  <c r="E1056" i="3"/>
  <c r="J1056" i="5"/>
  <c r="L1056" i="5" l="1"/>
  <c r="P1056" i="5" s="1"/>
  <c r="F1056" i="3" s="1"/>
  <c r="M1056" i="5" l="1"/>
  <c r="N1056" i="5" s="1"/>
  <c r="O1056" i="5" s="1"/>
  <c r="Q1056" i="5" s="1"/>
  <c r="S1056" i="5" l="1"/>
  <c r="R1057" i="5" s="1"/>
  <c r="K1057" i="5" l="1"/>
  <c r="E1057" i="3"/>
  <c r="J1057" i="5"/>
  <c r="L1057" i="5" l="1"/>
  <c r="P1057" i="5" s="1"/>
  <c r="F1057" i="3" s="1"/>
  <c r="M1057" i="5" l="1"/>
  <c r="N1057" i="5" s="1"/>
  <c r="O1057" i="5" s="1"/>
  <c r="Q1057" i="5" s="1"/>
  <c r="S1057" i="5" l="1"/>
  <c r="R1058" i="5" s="1"/>
  <c r="K1058" i="5" l="1"/>
  <c r="E1058" i="3"/>
  <c r="J1058" i="5"/>
  <c r="L1058" i="5" l="1"/>
  <c r="P1058" i="5" s="1"/>
  <c r="F1058" i="3" s="1"/>
  <c r="M1058" i="5" l="1"/>
  <c r="N1058" i="5" s="1"/>
  <c r="O1058" i="5" s="1"/>
  <c r="Q1058" i="5" s="1"/>
  <c r="S1058" i="5" l="1"/>
  <c r="R1059" i="5" s="1"/>
  <c r="K1059" i="5" l="1"/>
  <c r="E1059" i="3"/>
  <c r="J1059" i="5"/>
  <c r="L1059" i="5" l="1"/>
  <c r="P1059" i="5" s="1"/>
  <c r="F1059" i="3" s="1"/>
  <c r="M1059" i="5" l="1"/>
  <c r="N1059" i="5" s="1"/>
  <c r="O1059" i="5" s="1"/>
  <c r="Q1059" i="5" s="1"/>
  <c r="S1059" i="5" l="1"/>
  <c r="R1060" i="5" s="1"/>
  <c r="K1060" i="5" l="1"/>
  <c r="E1060" i="3"/>
  <c r="J1060" i="5"/>
  <c r="L1060" i="5" l="1"/>
  <c r="P1060" i="5" s="1"/>
  <c r="F1060" i="3" s="1"/>
  <c r="M1060" i="5" l="1"/>
  <c r="N1060" i="5" s="1"/>
  <c r="O1060" i="5" s="1"/>
  <c r="Q1060" i="5" s="1"/>
  <c r="S1060" i="5" l="1"/>
  <c r="R1061" i="5" s="1"/>
  <c r="K1061" i="5" l="1"/>
  <c r="E1061" i="3"/>
  <c r="J1061" i="5"/>
  <c r="L1061" i="5" l="1"/>
  <c r="P1061" i="5" s="1"/>
  <c r="F1061" i="3" s="1"/>
  <c r="M1061" i="5" l="1"/>
  <c r="N1061" i="5" s="1"/>
  <c r="O1061" i="5" s="1"/>
  <c r="Q1061" i="5" l="1"/>
  <c r="S1061" i="5" s="1"/>
  <c r="R1062" i="5" s="1"/>
  <c r="K1062" i="5" l="1"/>
  <c r="E1062" i="3"/>
  <c r="J1062" i="5"/>
  <c r="L1062" i="5" l="1"/>
  <c r="P1062" i="5" s="1"/>
  <c r="F1062" i="3" s="1"/>
  <c r="M1062" i="5" l="1"/>
  <c r="N1062" i="5" s="1"/>
  <c r="O1062" i="5" s="1"/>
  <c r="Q1062" i="5" l="1"/>
  <c r="S1062" i="5" s="1"/>
  <c r="R1063" i="5" s="1"/>
  <c r="K1063" i="5" l="1"/>
  <c r="E1063" i="3"/>
  <c r="J1063" i="5"/>
  <c r="L1063" i="5" l="1"/>
  <c r="M1063" i="5" l="1"/>
  <c r="N1063" i="5" s="1"/>
  <c r="O1063" i="5" s="1"/>
  <c r="P1063" i="5" s="1"/>
  <c r="F1063" i="3" s="1"/>
  <c r="Q1063" i="5" l="1"/>
  <c r="S1063" i="5" s="1"/>
  <c r="R1064" i="5" s="1"/>
  <c r="K1064" i="5" l="1"/>
  <c r="E1064" i="3"/>
  <c r="J1064" i="5"/>
  <c r="L1064" i="5" l="1"/>
  <c r="M1064" i="5" l="1"/>
  <c r="N1064" i="5" s="1"/>
  <c r="O1064" i="5" s="1"/>
  <c r="P1064" i="5" s="1"/>
  <c r="F1064" i="3" s="1"/>
  <c r="Q1064" i="5" l="1"/>
  <c r="S1064" i="5" s="1"/>
  <c r="R1065" i="5" s="1"/>
  <c r="K1065" i="5" l="1"/>
  <c r="E1065" i="3"/>
  <c r="J1065" i="5"/>
  <c r="L1065" i="5" l="1"/>
  <c r="M1065" i="5" l="1"/>
  <c r="N1065" i="5" s="1"/>
  <c r="O1065" i="5" s="1"/>
  <c r="P1065" i="5" s="1"/>
  <c r="F1065" i="3" s="1"/>
  <c r="Q1065" i="5" l="1"/>
  <c r="S1065" i="5" s="1"/>
  <c r="R1066" i="5" s="1"/>
  <c r="K1066" i="5" l="1"/>
  <c r="E1066" i="3"/>
  <c r="J1066" i="5"/>
  <c r="L1066" i="5" l="1"/>
  <c r="M1066" i="5" l="1"/>
  <c r="N1066" i="5" s="1"/>
  <c r="O1066" i="5" s="1"/>
  <c r="P1066" i="5" s="1"/>
  <c r="F1066" i="3" s="1"/>
  <c r="Q1066" i="5" l="1"/>
  <c r="S1066" i="5" s="1"/>
  <c r="R1067" i="5" s="1"/>
  <c r="K1067" i="5" l="1"/>
  <c r="E1067" i="3"/>
  <c r="J1067" i="5"/>
  <c r="L1067" i="5" l="1"/>
  <c r="M1067" i="5" l="1"/>
  <c r="N1067" i="5" s="1"/>
  <c r="O1067" i="5" s="1"/>
  <c r="P1067" i="5" s="1"/>
  <c r="F1067" i="3" s="1"/>
  <c r="Q1067" i="5" l="1"/>
  <c r="S1067" i="5" s="1"/>
  <c r="R1068" i="5" s="1"/>
  <c r="K1068" i="5" l="1"/>
  <c r="E1068" i="3"/>
  <c r="J1068" i="5"/>
  <c r="L1068" i="5" l="1"/>
  <c r="M1068" i="5" l="1"/>
  <c r="N1068" i="5" s="1"/>
  <c r="O1068" i="5" s="1"/>
  <c r="P1068" i="5" s="1"/>
  <c r="F1068" i="3" s="1"/>
  <c r="Q1068" i="5" l="1"/>
  <c r="S1068" i="5" s="1"/>
  <c r="R1069" i="5" s="1"/>
  <c r="K1069" i="5" l="1"/>
  <c r="E1069" i="3"/>
  <c r="J1069" i="5"/>
  <c r="L1069" i="5" l="1"/>
  <c r="M1069" i="5" l="1"/>
  <c r="N1069" i="5" s="1"/>
  <c r="O1069" i="5" s="1"/>
  <c r="P1069" i="5" s="1"/>
  <c r="F1069" i="3" s="1"/>
  <c r="Q1069" i="5" l="1"/>
  <c r="S1069" i="5" s="1"/>
  <c r="R1070" i="5" s="1"/>
  <c r="K1070" i="5" l="1"/>
  <c r="E1070" i="3"/>
  <c r="J1070" i="5"/>
  <c r="L1070" i="5" l="1"/>
  <c r="M1070" i="5" l="1"/>
  <c r="N1070" i="5" s="1"/>
  <c r="O1070" i="5" s="1"/>
  <c r="P1070" i="5" s="1"/>
  <c r="F1070" i="3" s="1"/>
  <c r="Q1070" i="5" l="1"/>
  <c r="S1070" i="5" s="1"/>
  <c r="R1071" i="5" s="1"/>
  <c r="K1071" i="5" l="1"/>
  <c r="E1071" i="3"/>
  <c r="J1071" i="5"/>
  <c r="L1071" i="5" l="1"/>
  <c r="M1071" i="5" l="1"/>
  <c r="N1071" i="5" s="1"/>
  <c r="O1071" i="5" s="1"/>
  <c r="P1071" i="5" s="1"/>
  <c r="F1071" i="3" s="1"/>
  <c r="Q1071" i="5" l="1"/>
  <c r="S1071" i="5" s="1"/>
  <c r="R1072" i="5" s="1"/>
  <c r="K1072" i="5" l="1"/>
  <c r="E1072" i="3"/>
  <c r="J1072" i="5"/>
  <c r="L1072" i="5" l="1"/>
  <c r="M1072" i="5" l="1"/>
  <c r="N1072" i="5" s="1"/>
  <c r="O1072" i="5" s="1"/>
  <c r="P1072" i="5" s="1"/>
  <c r="F1072" i="3" s="1"/>
  <c r="Q1072" i="5" l="1"/>
  <c r="S1072" i="5" s="1"/>
  <c r="R1073" i="5" s="1"/>
  <c r="K1073" i="5" l="1"/>
  <c r="E1073" i="3"/>
  <c r="J1073" i="5"/>
  <c r="L1073" i="5" l="1"/>
  <c r="M1073" i="5" l="1"/>
  <c r="N1073" i="5" s="1"/>
  <c r="O1073" i="5" s="1"/>
  <c r="P1073" i="5" s="1"/>
  <c r="F1073" i="3" s="1"/>
  <c r="Q1073" i="5" l="1"/>
  <c r="S1073" i="5" s="1"/>
  <c r="R1074" i="5" s="1"/>
  <c r="K1074" i="5" l="1"/>
  <c r="E1074" i="3"/>
  <c r="J1074" i="5"/>
  <c r="L1074" i="5" l="1"/>
  <c r="M1074" i="5" l="1"/>
  <c r="N1074" i="5" s="1"/>
  <c r="O1074" i="5" s="1"/>
  <c r="P1074" i="5" s="1"/>
  <c r="F1074" i="3" s="1"/>
  <c r="Q1074" i="5" l="1"/>
  <c r="S1074" i="5" s="1"/>
  <c r="R1075" i="5" s="1"/>
  <c r="K1075" i="5" l="1"/>
  <c r="E1075" i="3"/>
  <c r="J1075" i="5"/>
  <c r="L1075" i="5" l="1"/>
  <c r="M1075" i="5" l="1"/>
  <c r="N1075" i="5" s="1"/>
  <c r="O1075" i="5" s="1"/>
  <c r="P1075" i="5" s="1"/>
  <c r="F1075" i="3" s="1"/>
  <c r="Q1075" i="5" l="1"/>
  <c r="S1075" i="5" s="1"/>
  <c r="R1076" i="5" s="1"/>
  <c r="K1076" i="5" l="1"/>
  <c r="E1076" i="3"/>
  <c r="J1076" i="5"/>
  <c r="L1076" i="5" l="1"/>
  <c r="M1076" i="5" l="1"/>
  <c r="N1076" i="5" s="1"/>
  <c r="O1076" i="5" s="1"/>
  <c r="P1076" i="5" s="1"/>
  <c r="F1076" i="3" s="1"/>
  <c r="Q1076" i="5" l="1"/>
  <c r="S1076" i="5" s="1"/>
  <c r="R1077" i="5" s="1"/>
  <c r="K1077" i="5" l="1"/>
  <c r="E1077" i="3"/>
  <c r="J1077" i="5"/>
  <c r="L1077" i="5" l="1"/>
  <c r="M1077" i="5" l="1"/>
  <c r="N1077" i="5" s="1"/>
  <c r="O1077" i="5" s="1"/>
  <c r="P1077" i="5" s="1"/>
  <c r="F1077" i="3" s="1"/>
  <c r="Q1077" i="5" l="1"/>
  <c r="S1077" i="5" s="1"/>
  <c r="R1078" i="5" s="1"/>
  <c r="K1078" i="5" l="1"/>
  <c r="E1078" i="3"/>
  <c r="J1078" i="5"/>
  <c r="L1078" i="5" l="1"/>
  <c r="M1078" i="5" l="1"/>
  <c r="N1078" i="5" s="1"/>
  <c r="O1078" i="5" s="1"/>
  <c r="P1078" i="5" s="1"/>
  <c r="F1078" i="3" s="1"/>
  <c r="Q1078" i="5" l="1"/>
  <c r="S1078" i="5" s="1"/>
  <c r="R1079" i="5" s="1"/>
  <c r="K1079" i="5" l="1"/>
  <c r="E1079" i="3"/>
  <c r="J1079" i="5"/>
  <c r="L1079" i="5" l="1"/>
  <c r="M1079" i="5" l="1"/>
  <c r="N1079" i="5" s="1"/>
  <c r="O1079" i="5" s="1"/>
  <c r="P1079" i="5" s="1"/>
  <c r="F1079" i="3" s="1"/>
  <c r="Q1079" i="5" l="1"/>
  <c r="S1079" i="5" s="1"/>
  <c r="R1080" i="5" s="1"/>
  <c r="K1080" i="5" l="1"/>
  <c r="E1080" i="3"/>
  <c r="J1080" i="5"/>
  <c r="L1080" i="5" l="1"/>
  <c r="M1080" i="5" l="1"/>
  <c r="N1080" i="5" s="1"/>
  <c r="O1080" i="5" s="1"/>
  <c r="P1080" i="5" s="1"/>
  <c r="F1080" i="3" s="1"/>
  <c r="Q1080" i="5" l="1"/>
  <c r="S1080" i="5" s="1"/>
  <c r="R1081" i="5" s="1"/>
  <c r="K1081" i="5" l="1"/>
  <c r="E1081" i="3"/>
  <c r="J1081" i="5"/>
  <c r="L1081" i="5" l="1"/>
  <c r="M1081" i="5" l="1"/>
  <c r="N1081" i="5" s="1"/>
  <c r="O1081" i="5" s="1"/>
  <c r="P1081" i="5" s="1"/>
  <c r="F1081" i="3" s="1"/>
  <c r="Q1081" i="5" l="1"/>
  <c r="S1081" i="5" s="1"/>
  <c r="R1082" i="5" s="1"/>
  <c r="K1082" i="5" l="1"/>
  <c r="E1082" i="3"/>
  <c r="J1082" i="5"/>
  <c r="L1082" i="5" l="1"/>
  <c r="M1082" i="5" l="1"/>
  <c r="N1082" i="5" s="1"/>
  <c r="O1082" i="5" s="1"/>
  <c r="P1082" i="5" s="1"/>
  <c r="F1082" i="3" s="1"/>
  <c r="Q1082" i="5" l="1"/>
  <c r="S1082" i="5" s="1"/>
  <c r="R1083" i="5" s="1"/>
  <c r="K1083" i="5" l="1"/>
  <c r="E1083" i="3"/>
  <c r="J1083" i="5"/>
  <c r="L1083" i="5" l="1"/>
  <c r="M1083" i="5" l="1"/>
  <c r="N1083" i="5" s="1"/>
  <c r="O1083" i="5" s="1"/>
  <c r="P1083" i="5" s="1"/>
  <c r="F1083" i="3" s="1"/>
  <c r="Q1083" i="5" l="1"/>
  <c r="S1083" i="5" s="1"/>
  <c r="R1084" i="5" s="1"/>
  <c r="K1084" i="5" l="1"/>
  <c r="E1084" i="3"/>
  <c r="J1084" i="5"/>
  <c r="L1084" i="5" l="1"/>
  <c r="M1084" i="5" l="1"/>
  <c r="N1084" i="5" s="1"/>
  <c r="O1084" i="5" s="1"/>
  <c r="P1084" i="5" s="1"/>
  <c r="F1084" i="3" s="1"/>
  <c r="Q1084" i="5" l="1"/>
  <c r="S1084" i="5" s="1"/>
  <c r="R1085" i="5" s="1"/>
  <c r="K1085" i="5" l="1"/>
  <c r="E1085" i="3"/>
  <c r="J1085" i="5"/>
  <c r="L1085" i="5" l="1"/>
  <c r="M1085" i="5" l="1"/>
  <c r="N1085" i="5" s="1"/>
  <c r="O1085" i="5" s="1"/>
  <c r="P1085" i="5" s="1"/>
  <c r="F1085" i="3" s="1"/>
  <c r="Q1085" i="5" l="1"/>
  <c r="S1085" i="5" s="1"/>
  <c r="R1086" i="5" s="1"/>
  <c r="K1086" i="5" l="1"/>
  <c r="E1086" i="3"/>
  <c r="J1086" i="5"/>
  <c r="L1086" i="5" l="1"/>
  <c r="M1086" i="5" l="1"/>
  <c r="N1086" i="5" s="1"/>
  <c r="O1086" i="5" s="1"/>
  <c r="P1086" i="5" s="1"/>
  <c r="F1086" i="3" s="1"/>
  <c r="Q1086" i="5" l="1"/>
  <c r="S1086" i="5" s="1"/>
  <c r="R1087" i="5" s="1"/>
  <c r="K1087" i="5" l="1"/>
  <c r="E1087" i="3"/>
  <c r="J1087" i="5"/>
  <c r="L1087" i="5" l="1"/>
  <c r="M1087" i="5" l="1"/>
  <c r="N1087" i="5" s="1"/>
  <c r="O1087" i="5" s="1"/>
  <c r="P1087" i="5" s="1"/>
  <c r="F1087" i="3" s="1"/>
  <c r="Q1087" i="5" l="1"/>
  <c r="S1087" i="5" s="1"/>
  <c r="R1088" i="5" s="1"/>
  <c r="K1088" i="5" l="1"/>
  <c r="E1088" i="3"/>
  <c r="J1088" i="5"/>
  <c r="L1088" i="5" l="1"/>
  <c r="M1088" i="5" l="1"/>
  <c r="N1088" i="5" s="1"/>
  <c r="O1088" i="5" s="1"/>
  <c r="P1088" i="5" s="1"/>
  <c r="F1088" i="3" s="1"/>
  <c r="Q1088" i="5" l="1"/>
  <c r="S1088" i="5" s="1"/>
  <c r="R1089" i="5" s="1"/>
  <c r="K1089" i="5" l="1"/>
  <c r="E1089" i="3"/>
  <c r="J1089" i="5"/>
  <c r="L1089" i="5" l="1"/>
  <c r="M1089" i="5" l="1"/>
  <c r="N1089" i="5" s="1"/>
  <c r="O1089" i="5" s="1"/>
  <c r="P1089" i="5" s="1"/>
  <c r="F1089" i="3" s="1"/>
  <c r="Q1089" i="5" l="1"/>
  <c r="S1089" i="5" s="1"/>
  <c r="R1090" i="5" s="1"/>
  <c r="K1090" i="5" l="1"/>
  <c r="E1090" i="3"/>
  <c r="J1090" i="5"/>
  <c r="L1090" i="5" l="1"/>
  <c r="M1090" i="5" l="1"/>
  <c r="N1090" i="5" s="1"/>
  <c r="O1090" i="5" s="1"/>
  <c r="P1090" i="5" s="1"/>
  <c r="F1090" i="3" s="1"/>
  <c r="Q1090" i="5" l="1"/>
  <c r="S1090" i="5" s="1"/>
  <c r="R1091" i="5" s="1"/>
  <c r="K1091" i="5" l="1"/>
  <c r="E1091" i="3"/>
  <c r="J1091" i="5"/>
  <c r="L1091" i="5" l="1"/>
  <c r="M1091" i="5" l="1"/>
  <c r="N1091" i="5" s="1"/>
  <c r="O1091" i="5" s="1"/>
  <c r="P1091" i="5" s="1"/>
  <c r="F1091" i="3" s="1"/>
  <c r="Q1091" i="5" l="1"/>
  <c r="S1091" i="5" s="1"/>
  <c r="R1092" i="5" s="1"/>
  <c r="K1092" i="5" l="1"/>
  <c r="E1092" i="3"/>
  <c r="J1092" i="5"/>
  <c r="L1092" i="5" l="1"/>
  <c r="M1092" i="5" l="1"/>
  <c r="N1092" i="5" s="1"/>
  <c r="O1092" i="5" s="1"/>
  <c r="P1092" i="5" s="1"/>
  <c r="F1092" i="3" s="1"/>
  <c r="Q1092" i="5" l="1"/>
  <c r="S1092" i="5" s="1"/>
  <c r="R1093" i="5" s="1"/>
  <c r="K1093" i="5" l="1"/>
  <c r="E1093" i="3"/>
  <c r="J1093" i="5"/>
  <c r="L1093" i="5" l="1"/>
  <c r="M1093" i="5" l="1"/>
  <c r="N1093" i="5" s="1"/>
  <c r="O1093" i="5" s="1"/>
  <c r="P1093" i="5" s="1"/>
  <c r="F1093" i="3" s="1"/>
  <c r="Q1093" i="5" l="1"/>
  <c r="S1093" i="5" s="1"/>
  <c r="R1094" i="5" s="1"/>
  <c r="K1094" i="5" l="1"/>
  <c r="E1094" i="3"/>
  <c r="J1094" i="5"/>
  <c r="L1094" i="5" l="1"/>
  <c r="M1094" i="5" l="1"/>
  <c r="N1094" i="5" s="1"/>
  <c r="O1094" i="5" s="1"/>
  <c r="P1094" i="5" s="1"/>
  <c r="F1094" i="3" s="1"/>
  <c r="Q1094" i="5" l="1"/>
  <c r="S1094" i="5" s="1"/>
  <c r="R1095" i="5" s="1"/>
  <c r="K1095" i="5" l="1"/>
  <c r="E1095" i="3"/>
  <c r="J1095" i="5"/>
  <c r="L1095" i="5" l="1"/>
  <c r="M1095" i="5" l="1"/>
  <c r="N1095" i="5" s="1"/>
  <c r="O1095" i="5" s="1"/>
  <c r="P1095" i="5" s="1"/>
  <c r="F1095" i="3" s="1"/>
  <c r="Q1095" i="5" l="1"/>
  <c r="S1095" i="5" s="1"/>
  <c r="R1096" i="5" s="1"/>
  <c r="K1096" i="5" l="1"/>
  <c r="E1096" i="3"/>
  <c r="J1096" i="5"/>
  <c r="L1096" i="5" l="1"/>
  <c r="M1096" i="5" l="1"/>
  <c r="N1096" i="5" s="1"/>
  <c r="O1096" i="5" s="1"/>
  <c r="P1096" i="5" s="1"/>
  <c r="F1096" i="3" s="1"/>
  <c r="Q1096" i="5" l="1"/>
  <c r="S1096" i="5" s="1"/>
  <c r="R1097" i="5" s="1"/>
  <c r="K1097" i="5" l="1"/>
  <c r="E1097" i="3"/>
  <c r="J1097" i="5"/>
  <c r="L1097" i="5" l="1"/>
  <c r="M1097" i="5" l="1"/>
  <c r="N1097" i="5" s="1"/>
  <c r="O1097" i="5" s="1"/>
  <c r="P1097" i="5" s="1"/>
  <c r="F1097" i="3" s="1"/>
  <c r="Q1097" i="5" l="1"/>
  <c r="S1097" i="5" s="1"/>
  <c r="R1098" i="5" s="1"/>
  <c r="K1098" i="5" l="1"/>
  <c r="E1098" i="3"/>
  <c r="J1098" i="5"/>
  <c r="L1098" i="5" l="1"/>
  <c r="M1098" i="5" l="1"/>
  <c r="N1098" i="5" s="1"/>
  <c r="O1098" i="5" s="1"/>
  <c r="P1098" i="5" s="1"/>
  <c r="F1098" i="3" s="1"/>
  <c r="Q1098" i="5" l="1"/>
  <c r="S1098" i="5" s="1"/>
  <c r="R1099" i="5" s="1"/>
  <c r="K1099" i="5" l="1"/>
  <c r="E1099" i="3"/>
  <c r="J1099" i="5"/>
  <c r="L1099" i="5" l="1"/>
  <c r="M1099" i="5" l="1"/>
  <c r="N1099" i="5" s="1"/>
  <c r="O1099" i="5" s="1"/>
  <c r="P1099" i="5" s="1"/>
  <c r="F1099" i="3" s="1"/>
  <c r="Q1099" i="5" l="1"/>
  <c r="S1099" i="5" s="1"/>
  <c r="R1100" i="5" s="1"/>
  <c r="K1100" i="5" l="1"/>
  <c r="E1100" i="3"/>
  <c r="J1100" i="5"/>
  <c r="L1100" i="5" l="1"/>
  <c r="M1100" i="5" l="1"/>
  <c r="N1100" i="5" s="1"/>
  <c r="O1100" i="5" s="1"/>
  <c r="P1100" i="5" s="1"/>
  <c r="F1100" i="3" s="1"/>
  <c r="Q1100" i="5" l="1"/>
  <c r="S1100" i="5" s="1"/>
  <c r="R1101" i="5" s="1"/>
  <c r="K1101" i="5" l="1"/>
  <c r="E1101" i="3"/>
  <c r="J1101" i="5"/>
  <c r="L1101" i="5" l="1"/>
  <c r="M1101" i="5" l="1"/>
  <c r="N1101" i="5" s="1"/>
  <c r="O1101" i="5" s="1"/>
  <c r="P1101" i="5" s="1"/>
  <c r="F1101" i="3" s="1"/>
  <c r="Q1101" i="5" l="1"/>
  <c r="S1101" i="5" s="1"/>
  <c r="R1102" i="5" s="1"/>
  <c r="K1102" i="5" l="1"/>
  <c r="E1102" i="3"/>
  <c r="J1102" i="5"/>
  <c r="L1102" i="5" l="1"/>
  <c r="M1102" i="5" l="1"/>
  <c r="N1102" i="5" s="1"/>
  <c r="O1102" i="5" s="1"/>
  <c r="P1102" i="5" s="1"/>
  <c r="F1102" i="3" s="1"/>
  <c r="Q1102" i="5" l="1"/>
  <c r="S1102" i="5" s="1"/>
  <c r="R1103" i="5" s="1"/>
  <c r="K1103" i="5" l="1"/>
  <c r="E1103" i="3"/>
  <c r="J1103" i="5"/>
  <c r="L1103" i="5" l="1"/>
  <c r="M1103" i="5" l="1"/>
  <c r="N1103" i="5" s="1"/>
  <c r="O1103" i="5" s="1"/>
  <c r="P1103" i="5" s="1"/>
  <c r="F1103" i="3" s="1"/>
  <c r="Q1103" i="5" l="1"/>
  <c r="S1103" i="5" s="1"/>
  <c r="R1104" i="5" s="1"/>
  <c r="K1104" i="5" l="1"/>
  <c r="E1104" i="3"/>
  <c r="J1104" i="5"/>
  <c r="L1104" i="5" l="1"/>
  <c r="M1104" i="5" l="1"/>
  <c r="N1104" i="5" s="1"/>
  <c r="O1104" i="5" s="1"/>
  <c r="P1104" i="5" s="1"/>
  <c r="F1104" i="3" s="1"/>
  <c r="Q1104" i="5" l="1"/>
  <c r="S1104" i="5" s="1"/>
  <c r="R1105" i="5" s="1"/>
  <c r="K1105" i="5" l="1"/>
  <c r="E1105" i="3"/>
  <c r="J1105" i="5"/>
  <c r="L1105" i="5" l="1"/>
  <c r="M1105" i="5" l="1"/>
  <c r="N1105" i="5" s="1"/>
  <c r="O1105" i="5" s="1"/>
  <c r="P1105" i="5" s="1"/>
  <c r="F1105" i="3" s="1"/>
  <c r="Q1105" i="5" l="1"/>
  <c r="S1105" i="5" s="1"/>
  <c r="R1106" i="5" s="1"/>
  <c r="K1106" i="5" l="1"/>
  <c r="E1106" i="3"/>
  <c r="J1106" i="5"/>
  <c r="L1106" i="5" l="1"/>
  <c r="M1106" i="5" l="1"/>
  <c r="N1106" i="5" s="1"/>
  <c r="O1106" i="5" s="1"/>
  <c r="P1106" i="5" s="1"/>
  <c r="F1106" i="3" s="1"/>
  <c r="Q1106" i="5" l="1"/>
  <c r="S1106" i="5" s="1"/>
  <c r="R1107" i="5" s="1"/>
  <c r="K1107" i="5" l="1"/>
  <c r="E1107" i="3"/>
  <c r="J1107" i="5"/>
  <c r="L1107" i="5" l="1"/>
  <c r="M1107" i="5" l="1"/>
  <c r="N1107" i="5" s="1"/>
  <c r="O1107" i="5" s="1"/>
  <c r="P1107" i="5" s="1"/>
  <c r="F1107" i="3" s="1"/>
  <c r="Q1107" i="5" l="1"/>
  <c r="S1107" i="5" s="1"/>
  <c r="R1108" i="5" s="1"/>
  <c r="K1108" i="5" l="1"/>
  <c r="E1108" i="3"/>
  <c r="J1108" i="5"/>
  <c r="L1108" i="5" l="1"/>
  <c r="M1108" i="5" l="1"/>
  <c r="N1108" i="5" s="1"/>
  <c r="O1108" i="5" s="1"/>
  <c r="P1108" i="5" s="1"/>
  <c r="F1108" i="3" s="1"/>
  <c r="Q1108" i="5" l="1"/>
  <c r="S1108" i="5" s="1"/>
  <c r="R1109" i="5" s="1"/>
  <c r="K1109" i="5" l="1"/>
  <c r="E1109" i="3"/>
  <c r="J1109" i="5"/>
  <c r="L1109" i="5" l="1"/>
  <c r="M1109" i="5" l="1"/>
  <c r="N1109" i="5" s="1"/>
  <c r="O1109" i="5" s="1"/>
  <c r="P1109" i="5" s="1"/>
  <c r="F1109" i="3" s="1"/>
  <c r="Q1109" i="5" l="1"/>
  <c r="S1109" i="5" s="1"/>
  <c r="R1110" i="5" s="1"/>
  <c r="K1110" i="5" l="1"/>
  <c r="E1110" i="3"/>
  <c r="J1110" i="5"/>
  <c r="L1110" i="5" l="1"/>
  <c r="M1110" i="5" l="1"/>
  <c r="N1110" i="5" s="1"/>
  <c r="O1110" i="5" s="1"/>
  <c r="P1110" i="5" s="1"/>
  <c r="F1110" i="3" s="1"/>
  <c r="Q1110" i="5" l="1"/>
  <c r="S1110" i="5" s="1"/>
  <c r="R1111" i="5" s="1"/>
  <c r="K1111" i="5" l="1"/>
  <c r="E1111" i="3"/>
  <c r="J1111" i="5"/>
  <c r="L1111" i="5" l="1"/>
  <c r="M1111" i="5" l="1"/>
  <c r="N1111" i="5" s="1"/>
  <c r="O1111" i="5" s="1"/>
  <c r="P1111" i="5" s="1"/>
  <c r="F1111" i="3" s="1"/>
  <c r="Q1111" i="5" l="1"/>
  <c r="S1111" i="5" s="1"/>
  <c r="R1112" i="5" s="1"/>
  <c r="K1112" i="5" l="1"/>
  <c r="E1112" i="3"/>
  <c r="J1112" i="5"/>
  <c r="L1112" i="5" l="1"/>
  <c r="M1112" i="5" l="1"/>
  <c r="N1112" i="5" s="1"/>
  <c r="O1112" i="5" s="1"/>
  <c r="P1112" i="5" s="1"/>
  <c r="F1112" i="3" s="1"/>
  <c r="Q1112" i="5" l="1"/>
  <c r="S1112" i="5" s="1"/>
  <c r="R1113" i="5" s="1"/>
  <c r="K1113" i="5" l="1"/>
  <c r="E1113" i="3"/>
  <c r="J1113" i="5"/>
  <c r="L1113" i="5" l="1"/>
  <c r="M1113" i="5" l="1"/>
  <c r="N1113" i="5" s="1"/>
  <c r="O1113" i="5" s="1"/>
  <c r="P1113" i="5" s="1"/>
  <c r="F1113" i="3" s="1"/>
  <c r="Q1113" i="5" l="1"/>
  <c r="S1113" i="5" s="1"/>
  <c r="R1114" i="5" s="1"/>
  <c r="K1114" i="5" l="1"/>
  <c r="E1114" i="3"/>
  <c r="J1114" i="5"/>
  <c r="L1114" i="5" l="1"/>
  <c r="M1114" i="5" l="1"/>
  <c r="N1114" i="5" s="1"/>
  <c r="O1114" i="5" s="1"/>
  <c r="P1114" i="5" s="1"/>
  <c r="F1114" i="3" s="1"/>
  <c r="Q1114" i="5" l="1"/>
  <c r="S1114" i="5" s="1"/>
  <c r="R1115" i="5" s="1"/>
  <c r="K1115" i="5" l="1"/>
  <c r="E1115" i="3"/>
  <c r="J1115" i="5"/>
  <c r="L1115" i="5" l="1"/>
  <c r="M1115" i="5" l="1"/>
  <c r="N1115" i="5" s="1"/>
  <c r="O1115" i="5" s="1"/>
  <c r="P1115" i="5" s="1"/>
  <c r="F1115" i="3" s="1"/>
  <c r="Q1115" i="5" l="1"/>
  <c r="S1115" i="5" s="1"/>
  <c r="R1116" i="5" s="1"/>
  <c r="K1116" i="5" l="1"/>
  <c r="E1116" i="3"/>
  <c r="J1116" i="5"/>
  <c r="L1116" i="5" l="1"/>
  <c r="M1116" i="5" l="1"/>
  <c r="N1116" i="5" s="1"/>
  <c r="O1116" i="5" s="1"/>
  <c r="P1116" i="5" s="1"/>
  <c r="F1116" i="3" s="1"/>
  <c r="Q1116" i="5" l="1"/>
  <c r="S1116" i="5" s="1"/>
  <c r="R1117" i="5" s="1"/>
  <c r="K1117" i="5" l="1"/>
  <c r="E1117" i="3"/>
  <c r="J1117" i="5"/>
  <c r="L1117" i="5" l="1"/>
  <c r="M1117" i="5" l="1"/>
  <c r="N1117" i="5" s="1"/>
  <c r="O1117" i="5" s="1"/>
  <c r="P1117" i="5" s="1"/>
  <c r="F1117" i="3" s="1"/>
  <c r="Q1117" i="5" l="1"/>
  <c r="S1117" i="5" s="1"/>
  <c r="R1118" i="5" s="1"/>
  <c r="K1118" i="5" l="1"/>
  <c r="E1118" i="3"/>
  <c r="J1118" i="5"/>
  <c r="L1118" i="5" l="1"/>
  <c r="M1118" i="5" l="1"/>
  <c r="N1118" i="5" s="1"/>
  <c r="O1118" i="5" s="1"/>
  <c r="P1118" i="5" s="1"/>
  <c r="F1118" i="3" s="1"/>
  <c r="Q1118" i="5" l="1"/>
  <c r="S1118" i="5" s="1"/>
  <c r="R1119" i="5" s="1"/>
  <c r="K1119" i="5" l="1"/>
  <c r="E1119" i="3"/>
  <c r="J1119" i="5"/>
  <c r="L1119" i="5" l="1"/>
  <c r="M1119" i="5" l="1"/>
  <c r="N1119" i="5" s="1"/>
  <c r="O1119" i="5" s="1"/>
  <c r="P1119" i="5" s="1"/>
  <c r="F1119" i="3" s="1"/>
  <c r="Q1119" i="5" l="1"/>
  <c r="S1119" i="5" s="1"/>
  <c r="R1120" i="5" s="1"/>
  <c r="K1120" i="5" l="1"/>
  <c r="E1120" i="3"/>
  <c r="J1120" i="5"/>
  <c r="L1120" i="5" l="1"/>
  <c r="M1120" i="5" l="1"/>
  <c r="N1120" i="5" s="1"/>
  <c r="O1120" i="5" s="1"/>
  <c r="P1120" i="5" s="1"/>
  <c r="F1120" i="3" s="1"/>
  <c r="Q1120" i="5" l="1"/>
  <c r="S1120" i="5" s="1"/>
  <c r="R1121" i="5" s="1"/>
  <c r="K1121" i="5" l="1"/>
  <c r="E1121" i="3"/>
  <c r="J1121" i="5"/>
  <c r="L1121" i="5" l="1"/>
  <c r="M1121" i="5" l="1"/>
  <c r="N1121" i="5" s="1"/>
  <c r="O1121" i="5" s="1"/>
  <c r="P1121" i="5" s="1"/>
  <c r="F1121" i="3" s="1"/>
  <c r="Q1121" i="5" l="1"/>
  <c r="S1121" i="5" s="1"/>
  <c r="R1122" i="5" s="1"/>
  <c r="K1122" i="5" l="1"/>
  <c r="E1122" i="3"/>
  <c r="J1122" i="5"/>
  <c r="L1122" i="5" l="1"/>
  <c r="M1122" i="5" l="1"/>
  <c r="N1122" i="5" s="1"/>
  <c r="O1122" i="5" s="1"/>
  <c r="P1122" i="5" s="1"/>
  <c r="F1122" i="3" s="1"/>
  <c r="Q1122" i="5" l="1"/>
  <c r="S1122" i="5" s="1"/>
  <c r="R1123" i="5" s="1"/>
  <c r="K1123" i="5" l="1"/>
  <c r="E1123" i="3"/>
  <c r="J1123" i="5"/>
  <c r="L1123" i="5" l="1"/>
  <c r="M1123" i="5" l="1"/>
  <c r="N1123" i="5" s="1"/>
  <c r="O1123" i="5" s="1"/>
  <c r="P1123" i="5" s="1"/>
  <c r="F1123" i="3" s="1"/>
  <c r="Q1123" i="5" l="1"/>
  <c r="S1123" i="5" s="1"/>
  <c r="R1124" i="5" s="1"/>
  <c r="K1124" i="5" l="1"/>
  <c r="E1124" i="3"/>
  <c r="J1124" i="5"/>
  <c r="L1124" i="5" l="1"/>
  <c r="M1124" i="5" l="1"/>
  <c r="N1124" i="5" s="1"/>
  <c r="O1124" i="5" s="1"/>
  <c r="P1124" i="5" s="1"/>
  <c r="F1124" i="3" s="1"/>
  <c r="Q1124" i="5" l="1"/>
  <c r="S1124" i="5" s="1"/>
  <c r="R1125" i="5" s="1"/>
  <c r="K1125" i="5" l="1"/>
  <c r="E1125" i="3"/>
  <c r="J1125" i="5"/>
  <c r="L1125" i="5" l="1"/>
  <c r="M1125" i="5" l="1"/>
  <c r="N1125" i="5" s="1"/>
  <c r="O1125" i="5" s="1"/>
  <c r="P1125" i="5" s="1"/>
  <c r="F1125" i="3" s="1"/>
  <c r="Q1125" i="5" l="1"/>
  <c r="S1125" i="5" s="1"/>
  <c r="R1126" i="5" s="1"/>
  <c r="K1126" i="5" l="1"/>
  <c r="E1126" i="3"/>
  <c r="J1126" i="5"/>
  <c r="L1126" i="5" l="1"/>
  <c r="M1126" i="5" l="1"/>
  <c r="N1126" i="5" s="1"/>
  <c r="O1126" i="5" s="1"/>
  <c r="P1126" i="5" s="1"/>
  <c r="F1126" i="3" s="1"/>
  <c r="Q1126" i="5" l="1"/>
  <c r="S1126" i="5" s="1"/>
  <c r="R1127" i="5" s="1"/>
  <c r="K1127" i="5" l="1"/>
  <c r="E1127" i="3"/>
  <c r="J1127" i="5"/>
  <c r="L1127" i="5" l="1"/>
  <c r="M1127" i="5" l="1"/>
  <c r="N1127" i="5" s="1"/>
  <c r="O1127" i="5" s="1"/>
  <c r="P1127" i="5" l="1"/>
  <c r="Q1127" i="5" l="1"/>
  <c r="S1127" i="5" s="1"/>
  <c r="R1128" i="5" s="1"/>
  <c r="K1128" i="5" s="1"/>
  <c r="F1127" i="3"/>
  <c r="J1128" i="5" l="1"/>
  <c r="E1128" i="3"/>
  <c r="L1128" i="5"/>
  <c r="P1128" i="5" s="1"/>
  <c r="F1128" i="3" s="1"/>
  <c r="M1128" i="5" l="1"/>
  <c r="N1128" i="5" s="1"/>
  <c r="O1128" i="5" s="1"/>
  <c r="Q1128" i="5" s="1"/>
  <c r="S1128" i="5" l="1"/>
  <c r="R1129" i="5" s="1"/>
  <c r="K1129" i="5" l="1"/>
  <c r="E1129" i="3"/>
  <c r="J1129" i="5"/>
  <c r="L1129" i="5" l="1"/>
  <c r="P1129" i="5" s="1"/>
  <c r="F1129" i="3" s="1"/>
  <c r="M1129" i="5" l="1"/>
  <c r="N1129" i="5" s="1"/>
  <c r="O1129" i="5" s="1"/>
  <c r="Q1129" i="5" s="1"/>
  <c r="S1129" i="5" l="1"/>
  <c r="R1130" i="5" s="1"/>
  <c r="K1130" i="5" l="1"/>
  <c r="E1130" i="3"/>
  <c r="J1130" i="5"/>
  <c r="L1130" i="5" l="1"/>
  <c r="P1130" i="5" s="1"/>
  <c r="F1130" i="3" s="1"/>
  <c r="M1130" i="5" l="1"/>
  <c r="N1130" i="5" s="1"/>
  <c r="O1130" i="5" s="1"/>
  <c r="Q1130" i="5" s="1"/>
  <c r="S1130" i="5" l="1"/>
  <c r="R1131" i="5" s="1"/>
  <c r="K1131" i="5" l="1"/>
  <c r="E1131" i="3"/>
  <c r="J1131" i="5"/>
  <c r="L1131" i="5" l="1"/>
  <c r="P1131" i="5" s="1"/>
  <c r="F1131" i="3" s="1"/>
  <c r="M1131" i="5" l="1"/>
  <c r="N1131" i="5" s="1"/>
  <c r="O1131" i="5" s="1"/>
  <c r="Q1131" i="5" s="1"/>
  <c r="S1131" i="5" l="1"/>
  <c r="R1132" i="5" s="1"/>
  <c r="K1132" i="5" l="1"/>
  <c r="E1132" i="3"/>
  <c r="J1132" i="5"/>
  <c r="L1132" i="5" l="1"/>
  <c r="P1132" i="5" s="1"/>
  <c r="F1132" i="3" s="1"/>
  <c r="M1132" i="5" l="1"/>
  <c r="N1132" i="5" s="1"/>
  <c r="O1132" i="5" s="1"/>
  <c r="Q1132" i="5" s="1"/>
  <c r="S1132" i="5" l="1"/>
  <c r="R1133" i="5" s="1"/>
  <c r="K1133" i="5" l="1"/>
  <c r="E1133" i="3"/>
  <c r="J1133" i="5"/>
  <c r="L1133" i="5" l="1"/>
  <c r="P1133" i="5" s="1"/>
  <c r="F1133" i="3" s="1"/>
  <c r="M1133" i="5" l="1"/>
  <c r="N1133" i="5" s="1"/>
  <c r="O1133" i="5" s="1"/>
  <c r="Q1133" i="5" s="1"/>
  <c r="S1133" i="5" l="1"/>
  <c r="R1134" i="5" s="1"/>
  <c r="K1134" i="5" l="1"/>
  <c r="E1134" i="3"/>
  <c r="J1134" i="5"/>
  <c r="L1134" i="5" l="1"/>
  <c r="P1134" i="5" s="1"/>
  <c r="F1134" i="3" s="1"/>
  <c r="M1134" i="5" l="1"/>
  <c r="N1134" i="5" s="1"/>
  <c r="O1134" i="5" s="1"/>
  <c r="Q1134" i="5" s="1"/>
  <c r="S1134" i="5" l="1"/>
  <c r="R1135" i="5" s="1"/>
  <c r="K1135" i="5" l="1"/>
  <c r="E1135" i="3"/>
  <c r="J1135" i="5"/>
  <c r="L1135" i="5" l="1"/>
  <c r="P1135" i="5" s="1"/>
  <c r="F1135" i="3" s="1"/>
  <c r="M1135" i="5" l="1"/>
  <c r="N1135" i="5" s="1"/>
  <c r="O1135" i="5" s="1"/>
  <c r="Q1135" i="5" s="1"/>
  <c r="S1135" i="5" l="1"/>
  <c r="R1136" i="5" s="1"/>
  <c r="K1136" i="5" l="1"/>
  <c r="E1136" i="3"/>
  <c r="J1136" i="5"/>
  <c r="L1136" i="5" l="1"/>
  <c r="P1136" i="5" s="1"/>
  <c r="F1136" i="3" s="1"/>
  <c r="M1136" i="5" l="1"/>
  <c r="N1136" i="5" s="1"/>
  <c r="O1136" i="5" s="1"/>
  <c r="Q1136" i="5" s="1"/>
  <c r="S1136" i="5" l="1"/>
  <c r="R1137" i="5" s="1"/>
  <c r="K1137" i="5" l="1"/>
  <c r="E1137" i="3"/>
  <c r="J1137" i="5"/>
  <c r="L1137" i="5" l="1"/>
  <c r="P1137" i="5" s="1"/>
  <c r="F1137" i="3" s="1"/>
  <c r="M1137" i="5" l="1"/>
  <c r="N1137" i="5" s="1"/>
  <c r="O1137" i="5" s="1"/>
  <c r="Q1137" i="5" s="1"/>
  <c r="S1137" i="5" l="1"/>
  <c r="R1138" i="5" s="1"/>
  <c r="K1138" i="5" l="1"/>
  <c r="E1138" i="3"/>
  <c r="J1138" i="5"/>
  <c r="L1138" i="5" l="1"/>
  <c r="P1138" i="5" s="1"/>
  <c r="F1138" i="3" s="1"/>
  <c r="M1138" i="5" l="1"/>
  <c r="N1138" i="5" s="1"/>
  <c r="O1138" i="5" s="1"/>
  <c r="Q1138" i="5" s="1"/>
  <c r="S1138" i="5" l="1"/>
  <c r="R1139" i="5" s="1"/>
  <c r="K1139" i="5" l="1"/>
  <c r="E1139" i="3"/>
  <c r="J1139" i="5"/>
  <c r="L1139" i="5" l="1"/>
  <c r="P1139" i="5" s="1"/>
  <c r="F1139" i="3" s="1"/>
  <c r="M1139" i="5" l="1"/>
  <c r="N1139" i="5" s="1"/>
  <c r="O1139" i="5" s="1"/>
  <c r="Q1139" i="5" s="1"/>
  <c r="S1139" i="5" l="1"/>
  <c r="R1140" i="5" s="1"/>
  <c r="K1140" i="5" l="1"/>
  <c r="E1140" i="3"/>
  <c r="J1140" i="5"/>
  <c r="L1140" i="5" l="1"/>
  <c r="P1140" i="5" s="1"/>
  <c r="F1140" i="3" s="1"/>
  <c r="M1140" i="5" l="1"/>
  <c r="N1140" i="5" s="1"/>
  <c r="O1140" i="5" s="1"/>
  <c r="Q1140" i="5" s="1"/>
  <c r="S1140" i="5" l="1"/>
  <c r="R1141" i="5" s="1"/>
  <c r="K1141" i="5" l="1"/>
  <c r="E1141" i="3"/>
  <c r="J1141" i="5"/>
  <c r="L1141" i="5" l="1"/>
  <c r="P1141" i="5" s="1"/>
  <c r="F1141" i="3" s="1"/>
  <c r="M1141" i="5" l="1"/>
  <c r="N1141" i="5" s="1"/>
  <c r="O1141" i="5" s="1"/>
  <c r="Q1141" i="5" s="1"/>
  <c r="S1141" i="5" l="1"/>
  <c r="R1142" i="5" s="1"/>
  <c r="K1142" i="5" l="1"/>
  <c r="E1142" i="3"/>
  <c r="J1142" i="5"/>
  <c r="L1142" i="5" l="1"/>
  <c r="P1142" i="5" s="1"/>
  <c r="F1142" i="3" s="1"/>
  <c r="M1142" i="5" l="1"/>
  <c r="N1142" i="5" s="1"/>
  <c r="O1142" i="5" s="1"/>
  <c r="Q1142" i="5" s="1"/>
  <c r="S1142" i="5" l="1"/>
  <c r="R1143" i="5" s="1"/>
  <c r="K1143" i="5" l="1"/>
  <c r="E1143" i="3"/>
  <c r="J1143" i="5"/>
  <c r="L1143" i="5" l="1"/>
  <c r="P1143" i="5" s="1"/>
  <c r="F1143" i="3" s="1"/>
  <c r="M1143" i="5" l="1"/>
  <c r="N1143" i="5" s="1"/>
  <c r="O1143" i="5" s="1"/>
  <c r="Q1143" i="5" s="1"/>
  <c r="S1143" i="5" l="1"/>
  <c r="R1144" i="5" s="1"/>
  <c r="K1144" i="5" l="1"/>
  <c r="E1144" i="3"/>
  <c r="J1144" i="5"/>
  <c r="L1144" i="5" l="1"/>
  <c r="P1144" i="5" s="1"/>
  <c r="F1144" i="3" s="1"/>
  <c r="M1144" i="5" l="1"/>
  <c r="N1144" i="5" s="1"/>
  <c r="O1144" i="5" s="1"/>
  <c r="Q1144" i="5" s="1"/>
  <c r="S1144" i="5" l="1"/>
  <c r="R1145" i="5" s="1"/>
  <c r="K1145" i="5" l="1"/>
  <c r="E1145" i="3"/>
  <c r="J1145" i="5"/>
  <c r="L1145" i="5" l="1"/>
  <c r="P1145" i="5" s="1"/>
  <c r="F1145" i="3" s="1"/>
  <c r="M1145" i="5" l="1"/>
  <c r="N1145" i="5" s="1"/>
  <c r="O1145" i="5" s="1"/>
  <c r="Q1145" i="5" s="1"/>
  <c r="S1145" i="5" l="1"/>
  <c r="R1146" i="5" s="1"/>
  <c r="K1146" i="5" l="1"/>
  <c r="E1146" i="3"/>
  <c r="J1146" i="5"/>
  <c r="L1146" i="5" l="1"/>
  <c r="P1146" i="5" s="1"/>
  <c r="F1146" i="3" s="1"/>
  <c r="M1146" i="5" l="1"/>
  <c r="N1146" i="5" s="1"/>
  <c r="O1146" i="5" s="1"/>
  <c r="Q1146" i="5" s="1"/>
  <c r="S1146" i="5" l="1"/>
  <c r="R1147" i="5" s="1"/>
  <c r="K1147" i="5" l="1"/>
  <c r="E1147" i="3"/>
  <c r="J1147" i="5"/>
  <c r="L1147" i="5" l="1"/>
  <c r="P1147" i="5" s="1"/>
  <c r="F1147" i="3" s="1"/>
  <c r="M1147" i="5" l="1"/>
  <c r="N1147" i="5" s="1"/>
  <c r="O1147" i="5" s="1"/>
  <c r="Q1147" i="5" s="1"/>
  <c r="S1147" i="5" l="1"/>
  <c r="R1148" i="5" s="1"/>
  <c r="K1148" i="5" l="1"/>
  <c r="E1148" i="3"/>
  <c r="J1148" i="5"/>
  <c r="L1148" i="5" l="1"/>
  <c r="P1148" i="5" s="1"/>
  <c r="F1148" i="3" s="1"/>
  <c r="M1148" i="5" l="1"/>
  <c r="N1148" i="5" s="1"/>
  <c r="O1148" i="5" s="1"/>
  <c r="Q1148" i="5" s="1"/>
  <c r="S1148" i="5" l="1"/>
  <c r="R1149" i="5" s="1"/>
  <c r="K1149" i="5" l="1"/>
  <c r="E1149" i="3"/>
  <c r="J1149" i="5"/>
  <c r="L1149" i="5" l="1"/>
  <c r="P1149" i="5" s="1"/>
  <c r="F1149" i="3" s="1"/>
  <c r="M1149" i="5" l="1"/>
  <c r="N1149" i="5" s="1"/>
  <c r="O1149" i="5" s="1"/>
  <c r="Q1149" i="5" s="1"/>
  <c r="S1149" i="5" l="1"/>
  <c r="R1150" i="5" s="1"/>
  <c r="K1150" i="5" l="1"/>
  <c r="E1150" i="3"/>
  <c r="J1150" i="5"/>
  <c r="L1150" i="5" l="1"/>
  <c r="P1150" i="5" s="1"/>
  <c r="F1150" i="3" s="1"/>
  <c r="M1150" i="5" l="1"/>
  <c r="N1150" i="5" s="1"/>
  <c r="O1150" i="5" s="1"/>
  <c r="Q1150" i="5" s="1"/>
  <c r="S1150" i="5" l="1"/>
  <c r="R1151" i="5" s="1"/>
  <c r="K1151" i="5" l="1"/>
  <c r="E1151" i="3"/>
  <c r="J1151" i="5"/>
  <c r="L1151" i="5" l="1"/>
  <c r="P1151" i="5" s="1"/>
  <c r="F1151" i="3" s="1"/>
  <c r="M1151" i="5" l="1"/>
  <c r="N1151" i="5" s="1"/>
  <c r="O1151" i="5" s="1"/>
  <c r="Q1151" i="5" s="1"/>
  <c r="S1151" i="5" l="1"/>
  <c r="R1152" i="5" s="1"/>
  <c r="K1152" i="5" l="1"/>
  <c r="E1152" i="3"/>
  <c r="J1152" i="5"/>
  <c r="L1152" i="5" l="1"/>
  <c r="P1152" i="5" s="1"/>
  <c r="F1152" i="3" s="1"/>
  <c r="M1152" i="5" l="1"/>
  <c r="N1152" i="5" s="1"/>
  <c r="O1152" i="5" s="1"/>
  <c r="Q1152" i="5" s="1"/>
  <c r="S1152" i="5" l="1"/>
  <c r="R1153" i="5" s="1"/>
  <c r="K1153" i="5" l="1"/>
  <c r="E1153" i="3"/>
  <c r="J1153" i="5"/>
  <c r="L1153" i="5" l="1"/>
  <c r="P1153" i="5" s="1"/>
  <c r="F1153" i="3" s="1"/>
  <c r="M1153" i="5" l="1"/>
  <c r="N1153" i="5" s="1"/>
  <c r="O1153" i="5" s="1"/>
  <c r="Q1153" i="5" s="1"/>
  <c r="S1153" i="5" l="1"/>
  <c r="R1154" i="5" s="1"/>
  <c r="K1154" i="5" l="1"/>
  <c r="E1154" i="3"/>
  <c r="J1154" i="5"/>
  <c r="L1154" i="5" l="1"/>
  <c r="P1154" i="5" s="1"/>
  <c r="F1154" i="3" s="1"/>
  <c r="M1154" i="5" l="1"/>
  <c r="N1154" i="5" s="1"/>
  <c r="O1154" i="5" s="1"/>
  <c r="Q1154" i="5" s="1"/>
  <c r="S1154" i="5" l="1"/>
  <c r="R1155" i="5" s="1"/>
  <c r="K1155" i="5" l="1"/>
  <c r="E1155" i="3"/>
  <c r="J1155" i="5"/>
  <c r="L1155" i="5" l="1"/>
  <c r="P1155" i="5" s="1"/>
  <c r="F1155" i="3" s="1"/>
  <c r="M1155" i="5" l="1"/>
  <c r="N1155" i="5" s="1"/>
  <c r="O1155" i="5" s="1"/>
  <c r="Q1155" i="5" s="1"/>
  <c r="S1155" i="5" l="1"/>
  <c r="R1156" i="5" s="1"/>
  <c r="K1156" i="5" l="1"/>
  <c r="E1156" i="3"/>
  <c r="J1156" i="5"/>
  <c r="L1156" i="5" l="1"/>
  <c r="P1156" i="5" s="1"/>
  <c r="F1156" i="3" s="1"/>
  <c r="M1156" i="5" l="1"/>
  <c r="N1156" i="5" s="1"/>
  <c r="O1156" i="5" s="1"/>
  <c r="Q1156" i="5" s="1"/>
  <c r="S1156" i="5" l="1"/>
  <c r="R1157" i="5" s="1"/>
  <c r="K1157" i="5" l="1"/>
  <c r="E1157" i="3"/>
  <c r="J1157" i="5"/>
  <c r="L1157" i="5" l="1"/>
  <c r="P1157" i="5" s="1"/>
  <c r="F1157" i="3" s="1"/>
  <c r="M1157" i="5" l="1"/>
  <c r="N1157" i="5" s="1"/>
  <c r="O1157" i="5" s="1"/>
  <c r="Q1157" i="5" l="1"/>
  <c r="S1157" i="5" s="1"/>
  <c r="R1158" i="5" s="1"/>
  <c r="K1158" i="5" l="1"/>
  <c r="E1158" i="3"/>
  <c r="J1158" i="5"/>
  <c r="L1158" i="5" l="1"/>
  <c r="P1158" i="5" s="1"/>
  <c r="F1158" i="3" s="1"/>
  <c r="M1158" i="5" l="1"/>
  <c r="N1158" i="5" s="1"/>
  <c r="O1158" i="5" s="1"/>
  <c r="Q1158" i="5" l="1"/>
  <c r="S1158" i="5" s="1"/>
  <c r="R1159" i="5" s="1"/>
  <c r="K1159" i="5" l="1"/>
  <c r="E1159" i="3"/>
  <c r="J1159" i="5"/>
  <c r="L1159" i="5" l="1"/>
  <c r="M1159" i="5" l="1"/>
  <c r="N1159" i="5" s="1"/>
  <c r="O1159" i="5" s="1"/>
  <c r="P1159" i="5" s="1"/>
  <c r="F1159" i="3" s="1"/>
  <c r="Q1159" i="5" l="1"/>
  <c r="S1159" i="5" s="1"/>
  <c r="R1160" i="5" s="1"/>
  <c r="K1160" i="5" l="1"/>
  <c r="E1160" i="3"/>
  <c r="J1160" i="5"/>
  <c r="L1160" i="5" l="1"/>
  <c r="M1160" i="5" l="1"/>
  <c r="N1160" i="5" s="1"/>
  <c r="O1160" i="5" s="1"/>
  <c r="P1160" i="5" s="1"/>
  <c r="F1160" i="3" s="1"/>
  <c r="Q1160" i="5" l="1"/>
  <c r="S1160" i="5" s="1"/>
  <c r="R1161" i="5" s="1"/>
  <c r="K1161" i="5" l="1"/>
  <c r="E1161" i="3"/>
  <c r="J1161" i="5"/>
  <c r="L1161" i="5" l="1"/>
  <c r="M1161" i="5" l="1"/>
  <c r="N1161" i="5" s="1"/>
  <c r="O1161" i="5" s="1"/>
  <c r="P1161" i="5" s="1"/>
  <c r="F1161" i="3" s="1"/>
  <c r="Q1161" i="5" l="1"/>
  <c r="S1161" i="5" s="1"/>
  <c r="R1162" i="5" s="1"/>
  <c r="K1162" i="5" l="1"/>
  <c r="E1162" i="3"/>
  <c r="J1162" i="5"/>
  <c r="L1162" i="5" l="1"/>
  <c r="M1162" i="5" l="1"/>
  <c r="N1162" i="5" s="1"/>
  <c r="O1162" i="5" s="1"/>
  <c r="P1162" i="5" s="1"/>
  <c r="F1162" i="3" s="1"/>
  <c r="Q1162" i="5" l="1"/>
  <c r="S1162" i="5" s="1"/>
  <c r="R1163" i="5" s="1"/>
  <c r="K1163" i="5" l="1"/>
  <c r="E1163" i="3"/>
  <c r="J1163" i="5"/>
  <c r="L1163" i="5" l="1"/>
  <c r="M1163" i="5" l="1"/>
  <c r="N1163" i="5" s="1"/>
  <c r="O1163" i="5" s="1"/>
  <c r="P1163" i="5" s="1"/>
  <c r="F1163" i="3" s="1"/>
  <c r="Q1163" i="5" l="1"/>
  <c r="S1163" i="5" s="1"/>
  <c r="R1164" i="5" s="1"/>
  <c r="K1164" i="5" l="1"/>
  <c r="E1164" i="3"/>
  <c r="J1164" i="5"/>
  <c r="L1164" i="5" l="1"/>
  <c r="M1164" i="5" l="1"/>
  <c r="N1164" i="5" s="1"/>
  <c r="O1164" i="5" s="1"/>
  <c r="P1164" i="5" s="1"/>
  <c r="F1164" i="3" s="1"/>
  <c r="Q1164" i="5" l="1"/>
  <c r="S1164" i="5" s="1"/>
  <c r="R1165" i="5" s="1"/>
  <c r="K1165" i="5" l="1"/>
  <c r="E1165" i="3"/>
  <c r="J1165" i="5"/>
  <c r="L1165" i="5" l="1"/>
  <c r="M1165" i="5" l="1"/>
  <c r="N1165" i="5" s="1"/>
  <c r="O1165" i="5" s="1"/>
  <c r="P1165" i="5" s="1"/>
  <c r="F1165" i="3" s="1"/>
  <c r="Q1165" i="5" l="1"/>
  <c r="S1165" i="5" s="1"/>
  <c r="R1166" i="5" s="1"/>
  <c r="K1166" i="5" l="1"/>
  <c r="E1166" i="3"/>
  <c r="J1166" i="5"/>
  <c r="L1166" i="5" l="1"/>
  <c r="M1166" i="5" l="1"/>
  <c r="N1166" i="5" s="1"/>
  <c r="O1166" i="5" s="1"/>
  <c r="P1166" i="5" s="1"/>
  <c r="F1166" i="3" s="1"/>
  <c r="Q1166" i="5" l="1"/>
  <c r="S1166" i="5" s="1"/>
  <c r="R1167" i="5" s="1"/>
  <c r="K1167" i="5" l="1"/>
  <c r="E1167" i="3"/>
  <c r="J1167" i="5"/>
  <c r="L1167" i="5" l="1"/>
  <c r="M1167" i="5" l="1"/>
  <c r="N1167" i="5" s="1"/>
  <c r="O1167" i="5" s="1"/>
  <c r="P1167" i="5" s="1"/>
  <c r="F1167" i="3" s="1"/>
  <c r="Q1167" i="5" l="1"/>
  <c r="S1167" i="5" s="1"/>
  <c r="R1168" i="5" s="1"/>
  <c r="K1168" i="5" l="1"/>
  <c r="E1168" i="3"/>
  <c r="J1168" i="5"/>
  <c r="L1168" i="5" l="1"/>
  <c r="M1168" i="5" l="1"/>
  <c r="N1168" i="5" s="1"/>
  <c r="O1168" i="5" s="1"/>
  <c r="P1168" i="5" s="1"/>
  <c r="F1168" i="3" s="1"/>
  <c r="Q1168" i="5" l="1"/>
  <c r="S1168" i="5" s="1"/>
  <c r="R1169" i="5" s="1"/>
  <c r="K1169" i="5" l="1"/>
  <c r="E1169" i="3"/>
  <c r="J1169" i="5"/>
  <c r="L1169" i="5" l="1"/>
  <c r="M1169" i="5" l="1"/>
  <c r="N1169" i="5" s="1"/>
  <c r="O1169" i="5" s="1"/>
  <c r="P1169" i="5" s="1"/>
  <c r="F1169" i="3" s="1"/>
  <c r="Q1169" i="5" l="1"/>
  <c r="S1169" i="5" s="1"/>
  <c r="R1170" i="5" s="1"/>
  <c r="K1170" i="5" l="1"/>
  <c r="E1170" i="3"/>
  <c r="J1170" i="5"/>
  <c r="L1170" i="5" l="1"/>
  <c r="M1170" i="5" l="1"/>
  <c r="N1170" i="5" s="1"/>
  <c r="O1170" i="5" s="1"/>
  <c r="P1170" i="5" s="1"/>
  <c r="F1170" i="3" s="1"/>
  <c r="Q1170" i="5" l="1"/>
  <c r="S1170" i="5" s="1"/>
  <c r="R1171" i="5" s="1"/>
  <c r="K1171" i="5" l="1"/>
  <c r="E1171" i="3"/>
  <c r="J1171" i="5"/>
  <c r="L1171" i="5" l="1"/>
  <c r="M1171" i="5" l="1"/>
  <c r="N1171" i="5" s="1"/>
  <c r="O1171" i="5" s="1"/>
  <c r="P1171" i="5" s="1"/>
  <c r="F1171" i="3" s="1"/>
  <c r="Q1171" i="5" l="1"/>
  <c r="S1171" i="5" s="1"/>
  <c r="R1172" i="5" s="1"/>
  <c r="K1172" i="5" l="1"/>
  <c r="E1172" i="3"/>
  <c r="J1172" i="5"/>
  <c r="L1172" i="5" l="1"/>
  <c r="M1172" i="5" l="1"/>
  <c r="N1172" i="5" s="1"/>
  <c r="O1172" i="5" s="1"/>
  <c r="P1172" i="5" s="1"/>
  <c r="F1172" i="3" s="1"/>
  <c r="Q1172" i="5" l="1"/>
  <c r="S1172" i="5" s="1"/>
  <c r="R1173" i="5" s="1"/>
  <c r="K1173" i="5" l="1"/>
  <c r="E1173" i="3"/>
  <c r="J1173" i="5"/>
  <c r="L1173" i="5" l="1"/>
  <c r="M1173" i="5" l="1"/>
  <c r="N1173" i="5" s="1"/>
  <c r="O1173" i="5" s="1"/>
  <c r="P1173" i="5" s="1"/>
  <c r="F1173" i="3" s="1"/>
  <c r="Q1173" i="5" l="1"/>
  <c r="S1173" i="5" s="1"/>
  <c r="R1174" i="5" s="1"/>
  <c r="K1174" i="5" l="1"/>
  <c r="E1174" i="3"/>
  <c r="J1174" i="5"/>
  <c r="L1174" i="5" l="1"/>
  <c r="M1174" i="5" l="1"/>
  <c r="N1174" i="5" s="1"/>
  <c r="O1174" i="5" s="1"/>
  <c r="P1174" i="5" s="1"/>
  <c r="F1174" i="3" s="1"/>
  <c r="Q1174" i="5" l="1"/>
  <c r="S1174" i="5" s="1"/>
  <c r="R1175" i="5" s="1"/>
  <c r="K1175" i="5" l="1"/>
  <c r="E1175" i="3"/>
  <c r="J1175" i="5"/>
  <c r="L1175" i="5" l="1"/>
  <c r="M1175" i="5" l="1"/>
  <c r="N1175" i="5" s="1"/>
  <c r="O1175" i="5" s="1"/>
  <c r="P1175" i="5" s="1"/>
  <c r="F1175" i="3" s="1"/>
  <c r="Q1175" i="5" l="1"/>
  <c r="S1175" i="5" s="1"/>
  <c r="R1176" i="5" s="1"/>
  <c r="K1176" i="5" l="1"/>
  <c r="E1176" i="3"/>
  <c r="J1176" i="5"/>
  <c r="L1176" i="5" l="1"/>
  <c r="M1176" i="5" l="1"/>
  <c r="N1176" i="5" s="1"/>
  <c r="O1176" i="5" s="1"/>
  <c r="P1176" i="5" s="1"/>
  <c r="F1176" i="3" s="1"/>
  <c r="Q1176" i="5" l="1"/>
  <c r="S1176" i="5" s="1"/>
  <c r="R1177" i="5" s="1"/>
  <c r="K1177" i="5" l="1"/>
  <c r="E1177" i="3"/>
  <c r="J1177" i="5"/>
  <c r="L1177" i="5" l="1"/>
  <c r="M1177" i="5" l="1"/>
  <c r="N1177" i="5" s="1"/>
  <c r="O1177" i="5" s="1"/>
  <c r="P1177" i="5" s="1"/>
  <c r="F1177" i="3" s="1"/>
  <c r="Q1177" i="5" l="1"/>
  <c r="S1177" i="5" s="1"/>
  <c r="R1178" i="5" s="1"/>
  <c r="K1178" i="5" l="1"/>
  <c r="E1178" i="3"/>
  <c r="J1178" i="5"/>
  <c r="L1178" i="5" l="1"/>
  <c r="M1178" i="5" l="1"/>
  <c r="N1178" i="5" s="1"/>
  <c r="O1178" i="5" s="1"/>
  <c r="P1178" i="5" s="1"/>
  <c r="F1178" i="3" s="1"/>
  <c r="Q1178" i="5" l="1"/>
  <c r="S1178" i="5" s="1"/>
  <c r="R1179" i="5" s="1"/>
  <c r="K1179" i="5" l="1"/>
  <c r="E1179" i="3"/>
  <c r="J1179" i="5"/>
  <c r="L1179" i="5" l="1"/>
  <c r="M1179" i="5" l="1"/>
  <c r="N1179" i="5" s="1"/>
  <c r="O1179" i="5" s="1"/>
  <c r="P1179" i="5" s="1"/>
  <c r="F1179" i="3" s="1"/>
  <c r="Q1179" i="5" l="1"/>
  <c r="S1179" i="5" s="1"/>
  <c r="R1180" i="5" s="1"/>
  <c r="K1180" i="5" l="1"/>
  <c r="E1180" i="3"/>
  <c r="J1180" i="5"/>
  <c r="L1180" i="5" l="1"/>
  <c r="M1180" i="5" l="1"/>
  <c r="N1180" i="5" s="1"/>
  <c r="O1180" i="5" s="1"/>
  <c r="P1180" i="5" s="1"/>
  <c r="F1180" i="3" s="1"/>
  <c r="Q1180" i="5" l="1"/>
  <c r="S1180" i="5" s="1"/>
  <c r="R1181" i="5" s="1"/>
  <c r="K1181" i="5" l="1"/>
  <c r="E1181" i="3"/>
  <c r="J1181" i="5"/>
  <c r="L1181" i="5" l="1"/>
  <c r="M1181" i="5" l="1"/>
  <c r="N1181" i="5" s="1"/>
  <c r="O1181" i="5" s="1"/>
  <c r="P1181" i="5" s="1"/>
  <c r="F1181" i="3" s="1"/>
  <c r="Q1181" i="5" l="1"/>
  <c r="S1181" i="5" s="1"/>
  <c r="R1182" i="5" s="1"/>
  <c r="K1182" i="5" l="1"/>
  <c r="E1182" i="3"/>
  <c r="J1182" i="5"/>
  <c r="L1182" i="5" l="1"/>
  <c r="M1182" i="5" l="1"/>
  <c r="N1182" i="5" s="1"/>
  <c r="O1182" i="5" s="1"/>
  <c r="P1182" i="5" s="1"/>
  <c r="F1182" i="3" s="1"/>
  <c r="Q1182" i="5" l="1"/>
  <c r="S1182" i="5" s="1"/>
  <c r="R1183" i="5" s="1"/>
  <c r="K1183" i="5" l="1"/>
  <c r="E1183" i="3"/>
  <c r="J1183" i="5"/>
  <c r="L1183" i="5" l="1"/>
  <c r="M1183" i="5" l="1"/>
  <c r="N1183" i="5" s="1"/>
  <c r="O1183" i="5" s="1"/>
  <c r="P1183" i="5" s="1"/>
  <c r="F1183" i="3" s="1"/>
  <c r="Q1183" i="5" l="1"/>
  <c r="S1183" i="5" s="1"/>
  <c r="R1184" i="5" s="1"/>
  <c r="K1184" i="5" l="1"/>
  <c r="E1184" i="3"/>
  <c r="J1184" i="5"/>
  <c r="L1184" i="5" l="1"/>
  <c r="M1184" i="5" l="1"/>
  <c r="N1184" i="5" s="1"/>
  <c r="O1184" i="5" s="1"/>
  <c r="P1184" i="5" s="1"/>
  <c r="F1184" i="3" s="1"/>
  <c r="Q1184" i="5" l="1"/>
  <c r="S1184" i="5" s="1"/>
  <c r="R1185" i="5" s="1"/>
  <c r="K1185" i="5" l="1"/>
  <c r="E1185" i="3"/>
  <c r="J1185" i="5"/>
  <c r="L1185" i="5" l="1"/>
  <c r="M1185" i="5" l="1"/>
  <c r="N1185" i="5" s="1"/>
  <c r="O1185" i="5" s="1"/>
  <c r="P1185" i="5" s="1"/>
  <c r="F1185" i="3" s="1"/>
  <c r="Q1185" i="5" l="1"/>
  <c r="S1185" i="5" s="1"/>
  <c r="R1186" i="5" s="1"/>
  <c r="K1186" i="5" l="1"/>
  <c r="E1186" i="3"/>
  <c r="J1186" i="5"/>
  <c r="L1186" i="5" l="1"/>
  <c r="M1186" i="5" l="1"/>
  <c r="N1186" i="5" s="1"/>
  <c r="O1186" i="5" s="1"/>
  <c r="P1186" i="5" s="1"/>
  <c r="F1186" i="3" s="1"/>
  <c r="Q1186" i="5" l="1"/>
  <c r="S1186" i="5" s="1"/>
  <c r="R1187" i="5" s="1"/>
  <c r="K1187" i="5" l="1"/>
  <c r="E1187" i="3"/>
  <c r="J1187" i="5"/>
  <c r="L1187" i="5" l="1"/>
  <c r="M1187" i="5" l="1"/>
  <c r="N1187" i="5" s="1"/>
  <c r="O1187" i="5" s="1"/>
  <c r="P1187" i="5" s="1"/>
  <c r="F1187" i="3" s="1"/>
  <c r="Q1187" i="5" l="1"/>
  <c r="S1187" i="5" s="1"/>
  <c r="R1188" i="5" s="1"/>
  <c r="K1188" i="5" l="1"/>
  <c r="E1188" i="3"/>
  <c r="J1188" i="5"/>
  <c r="L1188" i="5" l="1"/>
  <c r="M1188" i="5" l="1"/>
  <c r="N1188" i="5" s="1"/>
  <c r="O1188" i="5" s="1"/>
  <c r="P1188" i="5" s="1"/>
  <c r="F1188" i="3" s="1"/>
  <c r="Q1188" i="5" l="1"/>
  <c r="S1188" i="5" s="1"/>
  <c r="R1189" i="5" s="1"/>
  <c r="K1189" i="5" l="1"/>
  <c r="E1189" i="3"/>
  <c r="J1189" i="5"/>
  <c r="L1189" i="5" l="1"/>
  <c r="M1189" i="5" l="1"/>
  <c r="N1189" i="5" s="1"/>
  <c r="O1189" i="5" s="1"/>
  <c r="P1189" i="5" s="1"/>
  <c r="F1189" i="3" s="1"/>
  <c r="Q1189" i="5" l="1"/>
  <c r="S1189" i="5" s="1"/>
  <c r="R1190" i="5" s="1"/>
  <c r="K1190" i="5" l="1"/>
  <c r="E1190" i="3"/>
  <c r="J1190" i="5"/>
  <c r="L1190" i="5" l="1"/>
  <c r="M1190" i="5" l="1"/>
  <c r="N1190" i="5" s="1"/>
  <c r="O1190" i="5" s="1"/>
  <c r="P1190" i="5" s="1"/>
  <c r="F1190" i="3" s="1"/>
  <c r="Q1190" i="5" l="1"/>
  <c r="S1190" i="5" s="1"/>
  <c r="R1191" i="5" s="1"/>
  <c r="K1191" i="5" l="1"/>
  <c r="E1191" i="3"/>
  <c r="J1191" i="5"/>
  <c r="L1191" i="5" l="1"/>
  <c r="M1191" i="5" l="1"/>
  <c r="N1191" i="5" s="1"/>
  <c r="O1191" i="5" s="1"/>
  <c r="P1191" i="5" s="1"/>
  <c r="F1191" i="3" s="1"/>
  <c r="Q1191" i="5" l="1"/>
  <c r="S1191" i="5" s="1"/>
  <c r="R1192" i="5" s="1"/>
  <c r="K1192" i="5" l="1"/>
  <c r="E1192" i="3"/>
  <c r="J1192" i="5"/>
  <c r="L1192" i="5" l="1"/>
  <c r="M1192" i="5" l="1"/>
  <c r="N1192" i="5" s="1"/>
  <c r="O1192" i="5" s="1"/>
  <c r="P1192" i="5" s="1"/>
  <c r="F1192" i="3" s="1"/>
  <c r="Q1192" i="5" l="1"/>
  <c r="S1192" i="5" s="1"/>
  <c r="R1193" i="5" s="1"/>
  <c r="K1193" i="5" l="1"/>
  <c r="E1193" i="3"/>
  <c r="J1193" i="5"/>
  <c r="L1193" i="5" l="1"/>
  <c r="M1193" i="5" l="1"/>
  <c r="N1193" i="5" s="1"/>
  <c r="O1193" i="5" s="1"/>
  <c r="P1193" i="5" s="1"/>
  <c r="F1193" i="3" s="1"/>
  <c r="Q1193" i="5" l="1"/>
  <c r="S1193" i="5" s="1"/>
  <c r="R1194" i="5" s="1"/>
  <c r="K1194" i="5" l="1"/>
  <c r="E1194" i="3"/>
  <c r="J1194" i="5"/>
  <c r="L1194" i="5" l="1"/>
  <c r="M1194" i="5" l="1"/>
  <c r="N1194" i="5" s="1"/>
  <c r="O1194" i="5" s="1"/>
  <c r="P1194" i="5" s="1"/>
  <c r="F1194" i="3" s="1"/>
  <c r="Q1194" i="5" l="1"/>
  <c r="S1194" i="5" s="1"/>
  <c r="R1195" i="5" s="1"/>
  <c r="K1195" i="5" l="1"/>
  <c r="E1195" i="3"/>
  <c r="J1195" i="5"/>
  <c r="L1195" i="5" l="1"/>
  <c r="M1195" i="5" l="1"/>
  <c r="N1195" i="5" s="1"/>
  <c r="O1195" i="5" s="1"/>
  <c r="P1195" i="5" s="1"/>
  <c r="F1195" i="3" s="1"/>
  <c r="Q1195" i="5" l="1"/>
  <c r="S1195" i="5" s="1"/>
  <c r="R1196" i="5" s="1"/>
  <c r="K1196" i="5" l="1"/>
  <c r="E1196" i="3"/>
  <c r="J1196" i="5"/>
  <c r="L1196" i="5" l="1"/>
  <c r="M1196" i="5" l="1"/>
  <c r="N1196" i="5" s="1"/>
  <c r="O1196" i="5" s="1"/>
  <c r="P1196" i="5" s="1"/>
  <c r="F1196" i="3" s="1"/>
  <c r="Q1196" i="5" l="1"/>
  <c r="S1196" i="5" s="1"/>
  <c r="R1197" i="5" s="1"/>
  <c r="K1197" i="5" l="1"/>
  <c r="E1197" i="3"/>
  <c r="J1197" i="5"/>
  <c r="L1197" i="5" l="1"/>
  <c r="M1197" i="5" l="1"/>
  <c r="N1197" i="5" s="1"/>
  <c r="O1197" i="5" s="1"/>
  <c r="P1197" i="5" s="1"/>
  <c r="F1197" i="3" s="1"/>
  <c r="Q1197" i="5" l="1"/>
  <c r="S1197" i="5" s="1"/>
  <c r="R1198" i="5" s="1"/>
  <c r="K1198" i="5" l="1"/>
  <c r="E1198" i="3"/>
  <c r="J1198" i="5"/>
  <c r="L1198" i="5" l="1"/>
  <c r="M1198" i="5" l="1"/>
  <c r="N1198" i="5" s="1"/>
  <c r="O1198" i="5" s="1"/>
  <c r="P1198" i="5" s="1"/>
  <c r="F1198" i="3" s="1"/>
  <c r="Q1198" i="5" l="1"/>
  <c r="S1198" i="5" s="1"/>
  <c r="R1199" i="5" s="1"/>
  <c r="K1199" i="5" l="1"/>
  <c r="E1199" i="3"/>
  <c r="J1199" i="5"/>
  <c r="L1199" i="5" l="1"/>
  <c r="M1199" i="5" l="1"/>
  <c r="N1199" i="5" s="1"/>
  <c r="O1199" i="5" s="1"/>
  <c r="P1199" i="5" s="1"/>
  <c r="F1199" i="3" s="1"/>
  <c r="Q1199" i="5" l="1"/>
  <c r="S1199" i="5" s="1"/>
  <c r="R1200" i="5" s="1"/>
  <c r="K1200" i="5" l="1"/>
  <c r="E1200" i="3"/>
  <c r="J1200" i="5"/>
  <c r="L1200" i="5" l="1"/>
  <c r="M1200" i="5" l="1"/>
  <c r="N1200" i="5" s="1"/>
  <c r="O1200" i="5" s="1"/>
  <c r="P1200" i="5" s="1"/>
  <c r="F1200" i="3" s="1"/>
  <c r="Q1200" i="5" l="1"/>
  <c r="S1200" i="5" s="1"/>
  <c r="R1201" i="5" s="1"/>
  <c r="K1201" i="5" l="1"/>
  <c r="E1201" i="3"/>
  <c r="J1201" i="5"/>
  <c r="L1201" i="5" l="1"/>
  <c r="M1201" i="5" l="1"/>
  <c r="N1201" i="5" s="1"/>
  <c r="O1201" i="5" s="1"/>
  <c r="P1201" i="5" s="1"/>
  <c r="F1201" i="3" s="1"/>
  <c r="Q1201" i="5" l="1"/>
  <c r="S1201" i="5" s="1"/>
  <c r="R1202" i="5" s="1"/>
  <c r="K1202" i="5" l="1"/>
  <c r="E1202" i="3"/>
  <c r="J1202" i="5"/>
  <c r="L1202" i="5" l="1"/>
  <c r="M1202" i="5" l="1"/>
  <c r="N1202" i="5" s="1"/>
  <c r="O1202" i="5" s="1"/>
  <c r="P1202" i="5" s="1"/>
  <c r="F1202" i="3" s="1"/>
  <c r="Q1202" i="5" l="1"/>
  <c r="S1202" i="5" s="1"/>
  <c r="R1203" i="5" s="1"/>
  <c r="K1203" i="5" l="1"/>
  <c r="E1203" i="3"/>
  <c r="J1203" i="5"/>
  <c r="L1203" i="5" l="1"/>
  <c r="M1203" i="5" l="1"/>
  <c r="N1203" i="5" s="1"/>
  <c r="O1203" i="5" s="1"/>
  <c r="P1203" i="5" s="1"/>
  <c r="F1203" i="3" s="1"/>
  <c r="Q1203" i="5" l="1"/>
  <c r="S1203" i="5" s="1"/>
  <c r="R1204" i="5" s="1"/>
  <c r="K1204" i="5" l="1"/>
  <c r="E1204" i="3"/>
  <c r="J1204" i="5"/>
  <c r="L1204" i="5" l="1"/>
  <c r="M1204" i="5" l="1"/>
  <c r="N1204" i="5" s="1"/>
  <c r="O1204" i="5" s="1"/>
  <c r="P1204" i="5" s="1"/>
  <c r="F1204" i="3" s="1"/>
  <c r="Q1204" i="5" l="1"/>
  <c r="S1204" i="5" s="1"/>
  <c r="R1205" i="5" s="1"/>
  <c r="K1205" i="5" l="1"/>
  <c r="E1205" i="3"/>
  <c r="J1205" i="5"/>
  <c r="L1205" i="5" l="1"/>
  <c r="M1205" i="5" l="1"/>
  <c r="N1205" i="5" s="1"/>
  <c r="O1205" i="5" s="1"/>
  <c r="P1205" i="5" s="1"/>
  <c r="F1205" i="3" s="1"/>
  <c r="Q1205" i="5" l="1"/>
  <c r="S1205" i="5" s="1"/>
  <c r="R1206" i="5" s="1"/>
  <c r="K1206" i="5" l="1"/>
  <c r="E1206" i="3"/>
  <c r="J1206" i="5"/>
  <c r="L1206" i="5" l="1"/>
  <c r="M1206" i="5" l="1"/>
  <c r="N1206" i="5" s="1"/>
  <c r="O1206" i="5" s="1"/>
  <c r="P1206" i="5" s="1"/>
  <c r="F1206" i="3" s="1"/>
  <c r="Q1206" i="5" l="1"/>
  <c r="S1206" i="5" s="1"/>
  <c r="R1207" i="5" s="1"/>
  <c r="K1207" i="5" l="1"/>
  <c r="E1207" i="3"/>
  <c r="J1207" i="5"/>
  <c r="L1207" i="5" l="1"/>
  <c r="M1207" i="5" l="1"/>
  <c r="N1207" i="5" s="1"/>
  <c r="O1207" i="5" s="1"/>
  <c r="P1207" i="5" s="1"/>
  <c r="F1207" i="3" s="1"/>
  <c r="Q1207" i="5" l="1"/>
  <c r="S1207" i="5" s="1"/>
  <c r="R1208" i="5" s="1"/>
  <c r="K1208" i="5" l="1"/>
  <c r="E1208" i="3"/>
  <c r="J1208" i="5"/>
  <c r="L1208" i="5" l="1"/>
  <c r="M1208" i="5" l="1"/>
  <c r="N1208" i="5" s="1"/>
  <c r="O1208" i="5" s="1"/>
  <c r="P1208" i="5" s="1"/>
  <c r="F1208" i="3" s="1"/>
  <c r="Q1208" i="5" l="1"/>
  <c r="S1208" i="5" s="1"/>
  <c r="R1209" i="5" s="1"/>
  <c r="K1209" i="5" l="1"/>
  <c r="E1209" i="3"/>
  <c r="J1209" i="5"/>
  <c r="L1209" i="5" l="1"/>
  <c r="M1209" i="5" l="1"/>
  <c r="N1209" i="5" s="1"/>
  <c r="O1209" i="5" s="1"/>
  <c r="P1209" i="5" s="1"/>
  <c r="F1209" i="3" s="1"/>
  <c r="Q1209" i="5" l="1"/>
  <c r="S1209" i="5" s="1"/>
  <c r="R1210" i="5" s="1"/>
  <c r="K1210" i="5" l="1"/>
  <c r="E1210" i="3"/>
  <c r="J1210" i="5"/>
  <c r="L1210" i="5" l="1"/>
  <c r="M1210" i="5" l="1"/>
  <c r="N1210" i="5" s="1"/>
  <c r="O1210" i="5" s="1"/>
  <c r="P1210" i="5" s="1"/>
  <c r="F1210" i="3" s="1"/>
  <c r="Q1210" i="5" l="1"/>
  <c r="S1210" i="5" s="1"/>
  <c r="R1211" i="5" s="1"/>
  <c r="K1211" i="5" l="1"/>
  <c r="E1211" i="3"/>
  <c r="J1211" i="5"/>
  <c r="L1211" i="5" l="1"/>
  <c r="M1211" i="5" l="1"/>
  <c r="N1211" i="5" s="1"/>
  <c r="O1211" i="5" s="1"/>
  <c r="P1211" i="5" l="1"/>
  <c r="Q1211" i="5" l="1"/>
  <c r="S1211" i="5" s="1"/>
  <c r="R1212" i="5" s="1"/>
  <c r="K1212" i="5" s="1"/>
  <c r="F1211" i="3"/>
  <c r="E1212" i="3" l="1"/>
  <c r="J1212" i="5"/>
  <c r="L1212" i="5" s="1"/>
  <c r="P1212" i="5" s="1"/>
  <c r="F1212" i="3" s="1"/>
  <c r="M1212" i="5" l="1"/>
  <c r="N1212" i="5" s="1"/>
  <c r="O1212" i="5" s="1"/>
  <c r="Q1212" i="5" s="1"/>
  <c r="S1212" i="5" l="1"/>
  <c r="R1213" i="5" s="1"/>
  <c r="K1213" i="5" l="1"/>
  <c r="E1213" i="3"/>
  <c r="J1213" i="5"/>
  <c r="L1213" i="5" l="1"/>
  <c r="P1213" i="5" s="1"/>
  <c r="F1213" i="3" s="1"/>
  <c r="M1213" i="5" l="1"/>
  <c r="N1213" i="5" s="1"/>
  <c r="O1213" i="5" s="1"/>
  <c r="Q1213" i="5" s="1"/>
  <c r="S1213" i="5" l="1"/>
  <c r="R1214" i="5" s="1"/>
  <c r="K1214" i="5" l="1"/>
  <c r="E1214" i="3"/>
  <c r="J1214" i="5"/>
  <c r="L1214" i="5" l="1"/>
  <c r="P1214" i="5" s="1"/>
  <c r="F1214" i="3" s="1"/>
  <c r="M1214" i="5" l="1"/>
  <c r="N1214" i="5" s="1"/>
  <c r="O1214" i="5" s="1"/>
  <c r="Q1214" i="5" s="1"/>
  <c r="S1214" i="5" l="1"/>
  <c r="R1215" i="5" s="1"/>
  <c r="K1215" i="5" l="1"/>
  <c r="E1215" i="3"/>
  <c r="J1215" i="5"/>
  <c r="L1215" i="5" l="1"/>
  <c r="P1215" i="5" s="1"/>
  <c r="F1215" i="3" s="1"/>
  <c r="M1215" i="5" l="1"/>
  <c r="N1215" i="5" s="1"/>
  <c r="O1215" i="5" s="1"/>
  <c r="Q1215" i="5" s="1"/>
  <c r="S1215" i="5" l="1"/>
  <c r="R1216" i="5" s="1"/>
  <c r="K1216" i="5" l="1"/>
  <c r="E1216" i="3"/>
  <c r="J1216" i="5"/>
  <c r="L1216" i="5" l="1"/>
  <c r="P1216" i="5" s="1"/>
  <c r="F1216" i="3" s="1"/>
  <c r="M1216" i="5" l="1"/>
  <c r="N1216" i="5" s="1"/>
  <c r="O1216" i="5" s="1"/>
  <c r="Q1216" i="5" s="1"/>
  <c r="S1216" i="5" l="1"/>
  <c r="R1217" i="5" s="1"/>
  <c r="K1217" i="5" l="1"/>
  <c r="E1217" i="3"/>
  <c r="J1217" i="5"/>
  <c r="L1217" i="5" l="1"/>
  <c r="P1217" i="5" s="1"/>
  <c r="F1217" i="3" s="1"/>
  <c r="M1217" i="5" l="1"/>
  <c r="N1217" i="5" s="1"/>
  <c r="O1217" i="5" s="1"/>
  <c r="Q1217" i="5" s="1"/>
  <c r="S1217" i="5" l="1"/>
  <c r="R1218" i="5" s="1"/>
  <c r="K1218" i="5" l="1"/>
  <c r="E1218" i="3"/>
  <c r="J1218" i="5"/>
  <c r="L1218" i="5" l="1"/>
  <c r="P1218" i="5" s="1"/>
  <c r="F1218" i="3" s="1"/>
  <c r="M1218" i="5" l="1"/>
  <c r="N1218" i="5" s="1"/>
  <c r="O1218" i="5" s="1"/>
  <c r="Q1218" i="5" s="1"/>
  <c r="S1218" i="5" l="1"/>
  <c r="R1219" i="5" s="1"/>
  <c r="K1219" i="5" l="1"/>
  <c r="E1219" i="3"/>
  <c r="J1219" i="5"/>
  <c r="L1219" i="5" l="1"/>
  <c r="P1219" i="5" s="1"/>
  <c r="F1219" i="3" s="1"/>
  <c r="M1219" i="5" l="1"/>
  <c r="N1219" i="5" s="1"/>
  <c r="O1219" i="5" s="1"/>
  <c r="Q1219" i="5" s="1"/>
  <c r="S1219" i="5" l="1"/>
  <c r="R1220" i="5" s="1"/>
  <c r="K1220" i="5" l="1"/>
  <c r="E1220" i="3"/>
  <c r="J1220" i="5"/>
  <c r="L1220" i="5" l="1"/>
  <c r="P1220" i="5" s="1"/>
  <c r="F1220" i="3" s="1"/>
  <c r="M1220" i="5" l="1"/>
  <c r="N1220" i="5" s="1"/>
  <c r="O1220" i="5" s="1"/>
  <c r="Q1220" i="5" s="1"/>
  <c r="S1220" i="5" l="1"/>
  <c r="R1221" i="5" s="1"/>
  <c r="K1221" i="5" l="1"/>
  <c r="E1221" i="3"/>
  <c r="J1221" i="5"/>
  <c r="L1221" i="5" l="1"/>
  <c r="P1221" i="5" s="1"/>
  <c r="F1221" i="3" s="1"/>
  <c r="M1221" i="5" l="1"/>
  <c r="N1221" i="5" s="1"/>
  <c r="O1221" i="5" s="1"/>
  <c r="Q1221" i="5" s="1"/>
  <c r="S1221" i="5" l="1"/>
  <c r="R1222" i="5" s="1"/>
  <c r="K1222" i="5" l="1"/>
  <c r="E1222" i="3"/>
  <c r="J1222" i="5"/>
  <c r="L1222" i="5" l="1"/>
  <c r="P1222" i="5" s="1"/>
  <c r="F1222" i="3" s="1"/>
  <c r="M1222" i="5" l="1"/>
  <c r="N1222" i="5" s="1"/>
  <c r="O1222" i="5" s="1"/>
  <c r="Q1222" i="5" s="1"/>
  <c r="S1222" i="5" l="1"/>
  <c r="R1223" i="5" s="1"/>
  <c r="K1223" i="5" l="1"/>
  <c r="E1223" i="3"/>
  <c r="J1223" i="5"/>
  <c r="L1223" i="5" l="1"/>
  <c r="P1223" i="5" s="1"/>
  <c r="F1223" i="3" s="1"/>
  <c r="M1223" i="5" l="1"/>
  <c r="N1223" i="5" s="1"/>
  <c r="O1223" i="5" s="1"/>
  <c r="Q1223" i="5" s="1"/>
  <c r="S1223" i="5" l="1"/>
  <c r="R1224" i="5" s="1"/>
  <c r="K1224" i="5" l="1"/>
  <c r="E1224" i="3"/>
  <c r="J1224" i="5"/>
  <c r="L1224" i="5" l="1"/>
  <c r="P1224" i="5" s="1"/>
  <c r="F1224" i="3" s="1"/>
  <c r="M1224" i="5" l="1"/>
  <c r="N1224" i="5" s="1"/>
  <c r="O1224" i="5" s="1"/>
  <c r="Q1224" i="5" s="1"/>
  <c r="S1224" i="5" l="1"/>
  <c r="R1225" i="5" s="1"/>
  <c r="K1225" i="5" l="1"/>
  <c r="E1225" i="3"/>
  <c r="J1225" i="5"/>
  <c r="L1225" i="5" l="1"/>
  <c r="P1225" i="5" s="1"/>
  <c r="F1225" i="3" s="1"/>
  <c r="M1225" i="5" l="1"/>
  <c r="N1225" i="5" s="1"/>
  <c r="O1225" i="5" s="1"/>
  <c r="Q1225" i="5" s="1"/>
  <c r="S1225" i="5" l="1"/>
  <c r="R1226" i="5" s="1"/>
  <c r="K1226" i="5" l="1"/>
  <c r="E1226" i="3"/>
  <c r="J1226" i="5"/>
  <c r="L1226" i="5" l="1"/>
  <c r="P1226" i="5" s="1"/>
  <c r="F1226" i="3" s="1"/>
  <c r="M1226" i="5" l="1"/>
  <c r="N1226" i="5" s="1"/>
  <c r="O1226" i="5" s="1"/>
  <c r="Q1226" i="5" s="1"/>
  <c r="S1226" i="5" l="1"/>
  <c r="R1227" i="5" s="1"/>
  <c r="K1227" i="5" l="1"/>
  <c r="E1227" i="3"/>
  <c r="J1227" i="5"/>
  <c r="L1227" i="5" l="1"/>
  <c r="P1227" i="5" s="1"/>
  <c r="F1227" i="3" s="1"/>
  <c r="M1227" i="5" l="1"/>
  <c r="N1227" i="5" s="1"/>
  <c r="O1227" i="5" s="1"/>
  <c r="Q1227" i="5" s="1"/>
  <c r="S1227" i="5" l="1"/>
  <c r="R1228" i="5" s="1"/>
  <c r="K1228" i="5" l="1"/>
  <c r="E1228" i="3"/>
  <c r="J1228" i="5"/>
  <c r="L1228" i="5" l="1"/>
  <c r="P1228" i="5" s="1"/>
  <c r="F1228" i="3" s="1"/>
  <c r="M1228" i="5" l="1"/>
  <c r="N1228" i="5" s="1"/>
  <c r="O1228" i="5" s="1"/>
  <c r="Q1228" i="5" s="1"/>
  <c r="S1228" i="5" l="1"/>
  <c r="R1229" i="5" s="1"/>
  <c r="K1229" i="5" l="1"/>
  <c r="E1229" i="3"/>
  <c r="J1229" i="5"/>
  <c r="L1229" i="5" l="1"/>
  <c r="P1229" i="5" s="1"/>
  <c r="F1229" i="3" s="1"/>
  <c r="M1229" i="5" l="1"/>
  <c r="N1229" i="5" s="1"/>
  <c r="O1229" i="5" s="1"/>
  <c r="Q1229" i="5" s="1"/>
  <c r="S1229" i="5" l="1"/>
  <c r="R1230" i="5" s="1"/>
  <c r="K1230" i="5" l="1"/>
  <c r="E1230" i="3"/>
  <c r="J1230" i="5"/>
  <c r="L1230" i="5" l="1"/>
  <c r="P1230" i="5" s="1"/>
  <c r="F1230" i="3" s="1"/>
  <c r="M1230" i="5" l="1"/>
  <c r="N1230" i="5" s="1"/>
  <c r="O1230" i="5" s="1"/>
  <c r="Q1230" i="5" s="1"/>
  <c r="S1230" i="5" l="1"/>
  <c r="R1231" i="5" s="1"/>
  <c r="K1231" i="5" l="1"/>
  <c r="E1231" i="3"/>
  <c r="J1231" i="5"/>
  <c r="L1231" i="5" l="1"/>
  <c r="P1231" i="5" s="1"/>
  <c r="F1231" i="3" s="1"/>
  <c r="M1231" i="5" l="1"/>
  <c r="N1231" i="5" s="1"/>
  <c r="O1231" i="5" s="1"/>
  <c r="Q1231" i="5" s="1"/>
  <c r="S1231" i="5" l="1"/>
  <c r="R1232" i="5" s="1"/>
  <c r="K1232" i="5" l="1"/>
  <c r="E1232" i="3"/>
  <c r="J1232" i="5"/>
  <c r="L1232" i="5" l="1"/>
  <c r="P1232" i="5" s="1"/>
  <c r="F1232" i="3" s="1"/>
  <c r="M1232" i="5" l="1"/>
  <c r="N1232" i="5" s="1"/>
  <c r="O1232" i="5" s="1"/>
  <c r="Q1232" i="5" s="1"/>
  <c r="S1232" i="5" l="1"/>
  <c r="R1233" i="5" s="1"/>
  <c r="K1233" i="5" l="1"/>
  <c r="E1233" i="3"/>
  <c r="J1233" i="5"/>
  <c r="L1233" i="5" l="1"/>
  <c r="P1233" i="5" s="1"/>
  <c r="F1233" i="3" s="1"/>
  <c r="M1233" i="5" l="1"/>
  <c r="N1233" i="5" s="1"/>
  <c r="O1233" i="5" s="1"/>
  <c r="Q1233" i="5" s="1"/>
  <c r="S1233" i="5" l="1"/>
  <c r="R1234" i="5" s="1"/>
  <c r="K1234" i="5" l="1"/>
  <c r="E1234" i="3"/>
  <c r="J1234" i="5"/>
  <c r="L1234" i="5" l="1"/>
  <c r="P1234" i="5" s="1"/>
  <c r="F1234" i="3" s="1"/>
  <c r="M1234" i="5" l="1"/>
  <c r="N1234" i="5" s="1"/>
  <c r="O1234" i="5" s="1"/>
  <c r="Q1234" i="5" s="1"/>
  <c r="S1234" i="5" l="1"/>
  <c r="R1235" i="5" s="1"/>
  <c r="K1235" i="5" l="1"/>
  <c r="E1235" i="3"/>
  <c r="J1235" i="5"/>
  <c r="L1235" i="5" l="1"/>
  <c r="P1235" i="5" s="1"/>
  <c r="F1235" i="3" s="1"/>
  <c r="M1235" i="5" l="1"/>
  <c r="N1235" i="5" s="1"/>
  <c r="O1235" i="5" s="1"/>
  <c r="Q1235" i="5" s="1"/>
  <c r="S1235" i="5" l="1"/>
  <c r="R1236" i="5" s="1"/>
  <c r="K1236" i="5" l="1"/>
  <c r="E1236" i="3"/>
  <c r="J1236" i="5"/>
  <c r="L1236" i="5" l="1"/>
  <c r="P1236" i="5" s="1"/>
  <c r="F1236" i="3" s="1"/>
  <c r="M1236" i="5" l="1"/>
  <c r="N1236" i="5" s="1"/>
  <c r="O1236" i="5" s="1"/>
  <c r="Q1236" i="5" s="1"/>
  <c r="S1236" i="5" l="1"/>
  <c r="R1237" i="5" s="1"/>
  <c r="K1237" i="5" l="1"/>
  <c r="E1237" i="3"/>
  <c r="J1237" i="5"/>
  <c r="L1237" i="5" l="1"/>
  <c r="P1237" i="5" s="1"/>
  <c r="F1237" i="3" s="1"/>
  <c r="M1237" i="5" l="1"/>
  <c r="N1237" i="5" s="1"/>
  <c r="O1237" i="5" s="1"/>
  <c r="Q1237" i="5" s="1"/>
  <c r="S1237" i="5" l="1"/>
  <c r="R1238" i="5" s="1"/>
  <c r="K1238" i="5" l="1"/>
  <c r="E1238" i="3"/>
  <c r="J1238" i="5"/>
  <c r="L1238" i="5" l="1"/>
  <c r="P1238" i="5" s="1"/>
  <c r="F1238" i="3" s="1"/>
  <c r="M1238" i="5" l="1"/>
  <c r="N1238" i="5" s="1"/>
  <c r="O1238" i="5" s="1"/>
  <c r="Q1238" i="5" s="1"/>
  <c r="S1238" i="5" l="1"/>
  <c r="R1239" i="5" s="1"/>
  <c r="K1239" i="5" l="1"/>
  <c r="E1239" i="3"/>
  <c r="J1239" i="5"/>
  <c r="L1239" i="5" l="1"/>
  <c r="P1239" i="5" s="1"/>
  <c r="F1239" i="3" s="1"/>
  <c r="M1239" i="5" l="1"/>
  <c r="N1239" i="5" s="1"/>
  <c r="O1239" i="5" s="1"/>
  <c r="Q1239" i="5" s="1"/>
  <c r="S1239" i="5" l="1"/>
  <c r="R1240" i="5" s="1"/>
  <c r="K1240" i="5" l="1"/>
  <c r="E1240" i="3"/>
  <c r="J1240" i="5"/>
  <c r="L1240" i="5" l="1"/>
  <c r="P1240" i="5" s="1"/>
  <c r="F1240" i="3" s="1"/>
  <c r="M1240" i="5" l="1"/>
  <c r="N1240" i="5" s="1"/>
  <c r="O1240" i="5" s="1"/>
  <c r="Q1240" i="5" s="1"/>
  <c r="S1240" i="5" l="1"/>
  <c r="R1241" i="5" s="1"/>
  <c r="K1241" i="5" l="1"/>
  <c r="E1241" i="3"/>
  <c r="J1241" i="5"/>
  <c r="L1241" i="5" l="1"/>
  <c r="P1241" i="5" s="1"/>
  <c r="F1241" i="3" s="1"/>
  <c r="M1241" i="5" l="1"/>
  <c r="N1241" i="5" s="1"/>
  <c r="O1241" i="5" s="1"/>
  <c r="Q1241" i="5" s="1"/>
  <c r="S1241" i="5" l="1"/>
  <c r="R1242" i="5" s="1"/>
  <c r="K1242" i="5" l="1"/>
  <c r="E1242" i="3"/>
  <c r="J1242" i="5"/>
  <c r="L1242" i="5" l="1"/>
  <c r="P1242" i="5" s="1"/>
  <c r="F1242" i="3" s="1"/>
  <c r="M1242" i="5" l="1"/>
  <c r="N1242" i="5" s="1"/>
  <c r="O1242" i="5" s="1"/>
  <c r="Q1242" i="5" s="1"/>
  <c r="S1242" i="5" l="1"/>
  <c r="R1243" i="5" s="1"/>
  <c r="K1243" i="5" l="1"/>
  <c r="E1243" i="3"/>
  <c r="J1243" i="5"/>
  <c r="L1243" i="5" l="1"/>
  <c r="P1243" i="5" s="1"/>
  <c r="F1243" i="3" s="1"/>
  <c r="M1243" i="5" l="1"/>
  <c r="N1243" i="5" s="1"/>
  <c r="O1243" i="5" s="1"/>
  <c r="Q1243" i="5" s="1"/>
  <c r="S1243" i="5" l="1"/>
  <c r="R1244" i="5" s="1"/>
  <c r="K1244" i="5" l="1"/>
  <c r="E1244" i="3"/>
  <c r="J1244" i="5"/>
  <c r="L1244" i="5" l="1"/>
  <c r="P1244" i="5" s="1"/>
  <c r="F1244" i="3" s="1"/>
  <c r="M1244" i="5" l="1"/>
  <c r="N1244" i="5" s="1"/>
  <c r="O1244" i="5" s="1"/>
  <c r="Q1244" i="5" s="1"/>
  <c r="S1244" i="5" l="1"/>
  <c r="R1245" i="5" s="1"/>
  <c r="K1245" i="5" l="1"/>
  <c r="E1245" i="3"/>
  <c r="J1245" i="5"/>
  <c r="L1245" i="5" l="1"/>
  <c r="P1245" i="5" s="1"/>
  <c r="F1245" i="3" s="1"/>
  <c r="M1245" i="5" l="1"/>
  <c r="N1245" i="5" s="1"/>
  <c r="O1245" i="5" s="1"/>
  <c r="Q1245" i="5" s="1"/>
  <c r="S1245" i="5" l="1"/>
  <c r="R1246" i="5" s="1"/>
  <c r="K1246" i="5" l="1"/>
  <c r="E1246" i="3"/>
  <c r="J1246" i="5"/>
  <c r="L1246" i="5" l="1"/>
  <c r="P1246" i="5" s="1"/>
  <c r="F1246" i="3" s="1"/>
  <c r="M1246" i="5" l="1"/>
  <c r="N1246" i="5" s="1"/>
  <c r="O1246" i="5" s="1"/>
  <c r="Q1246" i="5" s="1"/>
  <c r="S1246" i="5" l="1"/>
  <c r="R1247" i="5" s="1"/>
  <c r="K1247" i="5" l="1"/>
  <c r="E1247" i="3"/>
  <c r="J1247" i="5"/>
  <c r="L1247" i="5" l="1"/>
  <c r="P1247" i="5" s="1"/>
  <c r="F1247" i="3" s="1"/>
  <c r="M1247" i="5" l="1"/>
  <c r="N1247" i="5" s="1"/>
  <c r="O1247" i="5" s="1"/>
  <c r="Q1247" i="5" s="1"/>
  <c r="S1247" i="5" l="1"/>
  <c r="R1248" i="5" s="1"/>
  <c r="K1248" i="5" l="1"/>
  <c r="E1248" i="3"/>
  <c r="J1248" i="5"/>
  <c r="L1248" i="5" l="1"/>
  <c r="P1248" i="5" s="1"/>
  <c r="F1248" i="3" s="1"/>
  <c r="M1248" i="5" l="1"/>
  <c r="N1248" i="5" s="1"/>
  <c r="O1248" i="5" s="1"/>
  <c r="Q1248" i="5" s="1"/>
  <c r="S1248" i="5" l="1"/>
  <c r="R1249" i="5" s="1"/>
  <c r="K1249" i="5" l="1"/>
  <c r="E1249" i="3"/>
  <c r="J1249" i="5"/>
  <c r="L1249" i="5" l="1"/>
  <c r="P1249" i="5" s="1"/>
  <c r="F1249" i="3" s="1"/>
  <c r="M1249" i="5" l="1"/>
  <c r="N1249" i="5" s="1"/>
  <c r="O1249" i="5" s="1"/>
  <c r="Q1249" i="5" s="1"/>
  <c r="S1249" i="5" l="1"/>
  <c r="R1250" i="5" s="1"/>
  <c r="K1250" i="5" l="1"/>
  <c r="E1250" i="3"/>
  <c r="J1250" i="5"/>
  <c r="L1250" i="5" l="1"/>
  <c r="P1250" i="5" s="1"/>
  <c r="F1250" i="3" s="1"/>
  <c r="M1250" i="5" l="1"/>
  <c r="N1250" i="5" s="1"/>
  <c r="O1250" i="5" s="1"/>
  <c r="Q1250" i="5" s="1"/>
  <c r="S1250" i="5" l="1"/>
  <c r="R1251" i="5" s="1"/>
  <c r="K1251" i="5" l="1"/>
  <c r="E1251" i="3"/>
  <c r="J1251" i="5"/>
  <c r="L1251" i="5" l="1"/>
  <c r="P1251" i="5" s="1"/>
  <c r="F1251" i="3" s="1"/>
  <c r="M1251" i="5" l="1"/>
  <c r="N1251" i="5" s="1"/>
  <c r="O1251" i="5" s="1"/>
  <c r="Q1251" i="5" s="1"/>
  <c r="S1251" i="5" l="1"/>
  <c r="R1252" i="5" s="1"/>
  <c r="K1252" i="5" l="1"/>
  <c r="E1252" i="3"/>
  <c r="J1252" i="5"/>
  <c r="L1252" i="5" l="1"/>
  <c r="P1252" i="5" s="1"/>
  <c r="F1252" i="3" s="1"/>
  <c r="M1252" i="5" l="1"/>
  <c r="N1252" i="5" s="1"/>
  <c r="O1252" i="5" s="1"/>
  <c r="Q1252" i="5" s="1"/>
  <c r="S1252" i="5" l="1"/>
  <c r="R1253" i="5" s="1"/>
  <c r="K1253" i="5" l="1"/>
  <c r="E1253" i="3"/>
  <c r="J1253" i="5"/>
  <c r="L1253" i="5" l="1"/>
  <c r="P1253" i="5" s="1"/>
  <c r="F1253" i="3" s="1"/>
  <c r="M1253" i="5" l="1"/>
  <c r="N1253" i="5" s="1"/>
  <c r="O1253" i="5" s="1"/>
  <c r="Q1253" i="5" s="1"/>
  <c r="S1253" i="5" l="1"/>
  <c r="R1254" i="5" s="1"/>
  <c r="K1254" i="5" l="1"/>
  <c r="E1254" i="3"/>
  <c r="J1254" i="5"/>
  <c r="L1254" i="5" l="1"/>
  <c r="P1254" i="5" s="1"/>
  <c r="F1254" i="3" s="1"/>
  <c r="M1254" i="5" l="1"/>
  <c r="N1254" i="5" s="1"/>
  <c r="O1254" i="5" s="1"/>
  <c r="Q1254" i="5" s="1"/>
  <c r="S1254" i="5" l="1"/>
  <c r="R1255" i="5" s="1"/>
  <c r="K1255" i="5" l="1"/>
  <c r="E1255" i="3"/>
  <c r="J1255" i="5"/>
  <c r="L1255" i="5" l="1"/>
  <c r="P1255" i="5" s="1"/>
  <c r="F1255" i="3" s="1"/>
  <c r="M1255" i="5" l="1"/>
  <c r="N1255" i="5" s="1"/>
  <c r="O1255" i="5" s="1"/>
  <c r="Q1255" i="5" s="1"/>
  <c r="S1255" i="5" l="1"/>
  <c r="R1256" i="5" s="1"/>
  <c r="K1256" i="5" l="1"/>
  <c r="E1256" i="3"/>
  <c r="J1256" i="5"/>
  <c r="L1256" i="5" l="1"/>
  <c r="P1256" i="5" s="1"/>
  <c r="F1256" i="3" s="1"/>
  <c r="M1256" i="5" l="1"/>
  <c r="N1256" i="5" s="1"/>
  <c r="O1256" i="5" s="1"/>
  <c r="Q1256" i="5" s="1"/>
  <c r="S1256" i="5" l="1"/>
  <c r="R1257" i="5" s="1"/>
  <c r="K1257" i="5" l="1"/>
  <c r="E1257" i="3"/>
  <c r="J1257" i="5"/>
  <c r="L1257" i="5" l="1"/>
  <c r="P1257" i="5" s="1"/>
  <c r="F1257" i="3" s="1"/>
  <c r="M1257" i="5" l="1"/>
  <c r="N1257" i="5" s="1"/>
  <c r="O1257" i="5" s="1"/>
  <c r="Q1257" i="5" s="1"/>
  <c r="S1257" i="5" l="1"/>
  <c r="R1258" i="5" s="1"/>
  <c r="K1258" i="5" l="1"/>
  <c r="E1258" i="3"/>
  <c r="J1258" i="5"/>
  <c r="L1258" i="5" l="1"/>
  <c r="P1258" i="5" s="1"/>
  <c r="F1258" i="3" s="1"/>
  <c r="M1258" i="5" l="1"/>
  <c r="N1258" i="5" s="1"/>
  <c r="O1258" i="5" s="1"/>
  <c r="Q1258" i="5" s="1"/>
  <c r="S1258" i="5" l="1"/>
  <c r="R1259" i="5" s="1"/>
  <c r="K1259" i="5" l="1"/>
  <c r="E1259" i="3"/>
  <c r="J1259" i="5"/>
  <c r="L1259" i="5" l="1"/>
  <c r="P1259" i="5" s="1"/>
  <c r="F1259" i="3" s="1"/>
  <c r="M1259" i="5" l="1"/>
  <c r="N1259" i="5" s="1"/>
  <c r="O1259" i="5" s="1"/>
  <c r="Q1259" i="5" s="1"/>
  <c r="S1259" i="5" l="1"/>
  <c r="R1260" i="5" s="1"/>
  <c r="K1260" i="5" l="1"/>
  <c r="E1260" i="3"/>
  <c r="J1260" i="5"/>
  <c r="L1260" i="5" l="1"/>
  <c r="P1260" i="5" s="1"/>
  <c r="F1260" i="3" s="1"/>
  <c r="M1260" i="5" l="1"/>
  <c r="N1260" i="5" s="1"/>
  <c r="O1260" i="5" s="1"/>
  <c r="Q1260" i="5" s="1"/>
  <c r="S1260" i="5" l="1"/>
  <c r="R1261" i="5" s="1"/>
  <c r="K1261" i="5" l="1"/>
  <c r="E1261" i="3"/>
  <c r="J1261" i="5"/>
  <c r="L1261" i="5" l="1"/>
  <c r="P1261" i="5" s="1"/>
  <c r="F1261" i="3" s="1"/>
  <c r="M1261" i="5" l="1"/>
  <c r="N1261" i="5" s="1"/>
  <c r="O1261" i="5" s="1"/>
  <c r="Q1261" i="5" s="1"/>
  <c r="S1261" i="5" l="1"/>
  <c r="R1262" i="5" s="1"/>
  <c r="K1262" i="5" l="1"/>
  <c r="E1262" i="3"/>
  <c r="J1262" i="5"/>
  <c r="L1262" i="5" l="1"/>
  <c r="P1262" i="5" s="1"/>
  <c r="F1262" i="3" s="1"/>
  <c r="M1262" i="5" l="1"/>
  <c r="N1262" i="5" s="1"/>
  <c r="O1262" i="5" s="1"/>
  <c r="Q1262" i="5" s="1"/>
  <c r="S1262" i="5" l="1"/>
  <c r="R1263" i="5" s="1"/>
  <c r="K1263" i="5" l="1"/>
  <c r="E1263" i="3"/>
  <c r="J1263" i="5"/>
  <c r="L1263" i="5" l="1"/>
  <c r="P1263" i="5" s="1"/>
  <c r="F1263" i="3" s="1"/>
  <c r="M1263" i="5" l="1"/>
  <c r="N1263" i="5" s="1"/>
  <c r="O1263" i="5" s="1"/>
  <c r="Q1263" i="5" s="1"/>
  <c r="S1263" i="5" l="1"/>
  <c r="R1264" i="5" s="1"/>
  <c r="K1264" i="5" l="1"/>
  <c r="E1264" i="3"/>
  <c r="J1264" i="5"/>
  <c r="L1264" i="5" l="1"/>
  <c r="P1264" i="5" s="1"/>
  <c r="F1264" i="3" s="1"/>
  <c r="M1264" i="5" l="1"/>
  <c r="N1264" i="5" s="1"/>
  <c r="O1264" i="5" s="1"/>
  <c r="Q1264" i="5" s="1"/>
  <c r="S1264" i="5" l="1"/>
  <c r="R1265" i="5" s="1"/>
  <c r="K1265" i="5" l="1"/>
  <c r="E1265" i="3"/>
  <c r="J1265" i="5"/>
  <c r="L1265" i="5" l="1"/>
  <c r="P1265" i="5" s="1"/>
  <c r="F1265" i="3" s="1"/>
  <c r="M1265" i="5" l="1"/>
  <c r="N1265" i="5" s="1"/>
  <c r="O1265" i="5" s="1"/>
  <c r="Q1265" i="5" s="1"/>
  <c r="S1265" i="5" l="1"/>
  <c r="R1266" i="5" s="1"/>
  <c r="K1266" i="5" l="1"/>
  <c r="E1266" i="3"/>
  <c r="J1266" i="5"/>
  <c r="L1266" i="5" l="1"/>
  <c r="P1266" i="5" s="1"/>
  <c r="F1266" i="3" s="1"/>
  <c r="M1266" i="5" l="1"/>
  <c r="N1266" i="5" s="1"/>
  <c r="O1266" i="5" s="1"/>
  <c r="Q1266" i="5" s="1"/>
  <c r="S1266" i="5" l="1"/>
  <c r="R1267" i="5" s="1"/>
  <c r="K1267" i="5" l="1"/>
  <c r="E1267" i="3"/>
  <c r="J1267" i="5"/>
  <c r="L1267" i="5" l="1"/>
  <c r="P1267" i="5" s="1"/>
  <c r="F1267" i="3" s="1"/>
  <c r="M1267" i="5" l="1"/>
  <c r="N1267" i="5" s="1"/>
  <c r="O1267" i="5" s="1"/>
  <c r="Q1267" i="5" s="1"/>
  <c r="S1267" i="5" l="1"/>
  <c r="R1268" i="5" s="1"/>
  <c r="K1268" i="5" l="1"/>
  <c r="E1268" i="3"/>
  <c r="J1268" i="5"/>
  <c r="L1268" i="5" l="1"/>
  <c r="P1268" i="5" s="1"/>
  <c r="F1268" i="3" s="1"/>
  <c r="M1268" i="5" l="1"/>
  <c r="N1268" i="5" s="1"/>
  <c r="O1268" i="5" s="1"/>
  <c r="Q1268" i="5" s="1"/>
  <c r="S1268" i="5" l="1"/>
  <c r="R1269" i="5" s="1"/>
  <c r="K1269" i="5" l="1"/>
  <c r="E1269" i="3"/>
  <c r="J1269" i="5"/>
  <c r="L1269" i="5" l="1"/>
  <c r="P1269" i="5" s="1"/>
  <c r="F1269" i="3" s="1"/>
  <c r="M1269" i="5" l="1"/>
  <c r="N1269" i="5" s="1"/>
  <c r="O1269" i="5" s="1"/>
  <c r="Q1269" i="5" s="1"/>
  <c r="S1269" i="5" l="1"/>
  <c r="R1270" i="5" s="1"/>
  <c r="K1270" i="5" l="1"/>
  <c r="E1270" i="3"/>
  <c r="J1270" i="5"/>
  <c r="L1270" i="5" l="1"/>
  <c r="P1270" i="5" s="1"/>
  <c r="F1270" i="3" s="1"/>
  <c r="M1270" i="5" l="1"/>
  <c r="N1270" i="5" s="1"/>
  <c r="O1270" i="5" s="1"/>
  <c r="Q1270" i="5" s="1"/>
  <c r="S1270" i="5" l="1"/>
  <c r="R1271" i="5" s="1"/>
  <c r="K1271" i="5" l="1"/>
  <c r="E1271" i="3"/>
  <c r="J1271" i="5"/>
  <c r="L1271" i="5" l="1"/>
  <c r="P1271" i="5" s="1"/>
  <c r="F1271" i="3" s="1"/>
  <c r="M1271" i="5" l="1"/>
  <c r="N1271" i="5" s="1"/>
  <c r="O1271" i="5" s="1"/>
  <c r="Q1271" i="5" s="1"/>
  <c r="S1271" i="5" l="1"/>
  <c r="R1272" i="5" s="1"/>
  <c r="K1272" i="5" l="1"/>
  <c r="E1272" i="3"/>
  <c r="J1272" i="5"/>
  <c r="L1272" i="5" l="1"/>
  <c r="P1272" i="5" s="1"/>
  <c r="F1272" i="3" s="1"/>
  <c r="M1272" i="5" l="1"/>
  <c r="N1272" i="5" s="1"/>
  <c r="O1272" i="5" s="1"/>
  <c r="Q1272" i="5" s="1"/>
  <c r="S1272" i="5" l="1"/>
  <c r="R1273" i="5" s="1"/>
  <c r="K1273" i="5" l="1"/>
  <c r="E1273" i="3"/>
  <c r="J1273" i="5"/>
  <c r="L1273" i="5" l="1"/>
  <c r="P1273" i="5" s="1"/>
  <c r="F1273" i="3" s="1"/>
  <c r="M1273" i="5" l="1"/>
  <c r="N1273" i="5" s="1"/>
  <c r="O1273" i="5" s="1"/>
  <c r="Q1273" i="5" s="1"/>
  <c r="S1273" i="5" l="1"/>
  <c r="R1274" i="5" s="1"/>
  <c r="K1274" i="5" l="1"/>
  <c r="E1274" i="3"/>
  <c r="J1274" i="5"/>
  <c r="L1274" i="5" l="1"/>
  <c r="P1274" i="5" s="1"/>
  <c r="F1274" i="3" s="1"/>
  <c r="M1274" i="5" l="1"/>
  <c r="N1274" i="5" s="1"/>
  <c r="O1274" i="5" s="1"/>
  <c r="Q1274" i="5" s="1"/>
  <c r="S1274" i="5" l="1"/>
  <c r="R1275" i="5" s="1"/>
  <c r="K1275" i="5" l="1"/>
  <c r="E1275" i="3"/>
  <c r="J1275" i="5"/>
  <c r="L1275" i="5" l="1"/>
  <c r="P1275" i="5" s="1"/>
  <c r="F1275" i="3" s="1"/>
  <c r="M1275" i="5" l="1"/>
  <c r="N1275" i="5" s="1"/>
  <c r="O1275" i="5" s="1"/>
  <c r="Q1275" i="5" s="1"/>
  <c r="S1275" i="5" l="1"/>
  <c r="R1276" i="5" s="1"/>
  <c r="K1276" i="5" l="1"/>
  <c r="E1276" i="3"/>
  <c r="J1276" i="5"/>
  <c r="L1276" i="5" l="1"/>
  <c r="P1276" i="5" s="1"/>
  <c r="F1276" i="3" s="1"/>
  <c r="M1276" i="5" l="1"/>
  <c r="N1276" i="5" s="1"/>
  <c r="O1276" i="5" s="1"/>
  <c r="Q1276" i="5" s="1"/>
  <c r="S1276" i="5" l="1"/>
  <c r="R1277" i="5" s="1"/>
  <c r="K1277" i="5" l="1"/>
  <c r="E1277" i="3"/>
  <c r="J1277" i="5"/>
  <c r="L1277" i="5" l="1"/>
  <c r="P1277" i="5" s="1"/>
  <c r="F1277" i="3" s="1"/>
  <c r="M1277" i="5" l="1"/>
  <c r="N1277" i="5" s="1"/>
  <c r="O1277" i="5" s="1"/>
  <c r="Q1277" i="5" s="1"/>
  <c r="S1277" i="5" l="1"/>
  <c r="R1278" i="5" s="1"/>
  <c r="K1278" i="5" l="1"/>
  <c r="E1278" i="3"/>
  <c r="J1278" i="5"/>
  <c r="L1278" i="5" l="1"/>
  <c r="P1278" i="5" s="1"/>
  <c r="F1278" i="3" s="1"/>
  <c r="M1278" i="5" l="1"/>
  <c r="N1278" i="5" s="1"/>
  <c r="O1278" i="5" s="1"/>
  <c r="Q1278" i="5" s="1"/>
  <c r="S1278" i="5" l="1"/>
  <c r="R1279" i="5" s="1"/>
  <c r="K1279" i="5" l="1"/>
  <c r="E1279" i="3"/>
  <c r="J1279" i="5"/>
  <c r="L1279" i="5" l="1"/>
  <c r="P1279" i="5" s="1"/>
  <c r="F1279" i="3" s="1"/>
  <c r="M1279" i="5" l="1"/>
  <c r="N1279" i="5" s="1"/>
  <c r="O1279" i="5" s="1"/>
  <c r="Q1279" i="5" s="1"/>
  <c r="S1279" i="5" l="1"/>
  <c r="R1280" i="5" s="1"/>
  <c r="K1280" i="5" l="1"/>
  <c r="E1280" i="3"/>
  <c r="J1280" i="5"/>
  <c r="L1280" i="5" l="1"/>
  <c r="P1280" i="5" s="1"/>
  <c r="F1280" i="3" s="1"/>
  <c r="M1280" i="5" l="1"/>
  <c r="N1280" i="5" s="1"/>
  <c r="O1280" i="5" s="1"/>
  <c r="Q1280" i="5" s="1"/>
  <c r="S1280" i="5" l="1"/>
  <c r="R1281" i="5" s="1"/>
  <c r="K1281" i="5" l="1"/>
  <c r="E1281" i="3"/>
  <c r="J1281" i="5"/>
  <c r="L1281" i="5" l="1"/>
  <c r="P1281" i="5" s="1"/>
  <c r="F1281" i="3" s="1"/>
  <c r="M1281" i="5" l="1"/>
  <c r="N1281" i="5" s="1"/>
  <c r="O1281" i="5" s="1"/>
  <c r="Q1281" i="5" s="1"/>
  <c r="S1281" i="5" l="1"/>
  <c r="R1282" i="5" s="1"/>
  <c r="K1282" i="5" l="1"/>
  <c r="E1282" i="3"/>
  <c r="J1282" i="5"/>
  <c r="L1282" i="5" l="1"/>
  <c r="P1282" i="5" s="1"/>
  <c r="F1282" i="3" s="1"/>
  <c r="M1282" i="5" l="1"/>
  <c r="N1282" i="5" s="1"/>
  <c r="O1282" i="5" s="1"/>
  <c r="Q1282" i="5" s="1"/>
  <c r="S1282" i="5" l="1"/>
  <c r="R1283" i="5" s="1"/>
  <c r="K1283" i="5" l="1"/>
  <c r="E1283" i="3"/>
  <c r="J1283" i="5"/>
  <c r="L1283" i="5" l="1"/>
  <c r="P1283" i="5" s="1"/>
  <c r="F1283" i="3" s="1"/>
  <c r="M1283" i="5" l="1"/>
  <c r="N1283" i="5" s="1"/>
  <c r="O1283" i="5" s="1"/>
  <c r="Q1283" i="5" s="1"/>
  <c r="S1283" i="5" l="1"/>
  <c r="R1284" i="5" s="1"/>
  <c r="K1284" i="5" l="1"/>
  <c r="E1284" i="3"/>
  <c r="J1284" i="5"/>
  <c r="L1284" i="5" l="1"/>
  <c r="P1284" i="5" s="1"/>
  <c r="F1284" i="3" s="1"/>
  <c r="M1284" i="5" l="1"/>
  <c r="N1284" i="5" s="1"/>
  <c r="O1284" i="5" s="1"/>
  <c r="Q1284" i="5" s="1"/>
  <c r="S1284" i="5" l="1"/>
  <c r="R1285" i="5" s="1"/>
  <c r="K1285" i="5" l="1"/>
  <c r="E1285" i="3"/>
  <c r="J1285" i="5"/>
  <c r="L1285" i="5" l="1"/>
  <c r="P1285" i="5" s="1"/>
  <c r="F1285" i="3" s="1"/>
  <c r="M1285" i="5" l="1"/>
  <c r="N1285" i="5" s="1"/>
  <c r="O1285" i="5" s="1"/>
  <c r="Q1285" i="5" s="1"/>
  <c r="S1285" i="5" l="1"/>
  <c r="R1286" i="5" s="1"/>
  <c r="K1286" i="5" l="1"/>
  <c r="E1286" i="3"/>
  <c r="J1286" i="5"/>
  <c r="L1286" i="5" l="1"/>
  <c r="P1286" i="5" s="1"/>
  <c r="F1286" i="3" s="1"/>
  <c r="M1286" i="5" l="1"/>
  <c r="N1286" i="5" s="1"/>
  <c r="O1286" i="5" s="1"/>
  <c r="Q1286" i="5" s="1"/>
  <c r="S1286" i="5" l="1"/>
  <c r="R1287" i="5" s="1"/>
  <c r="K1287" i="5" l="1"/>
  <c r="E1287" i="3"/>
  <c r="J1287" i="5"/>
  <c r="L1287" i="5" l="1"/>
  <c r="P1287" i="5" s="1"/>
  <c r="F1287" i="3" s="1"/>
  <c r="M1287" i="5" l="1"/>
  <c r="N1287" i="5" s="1"/>
  <c r="O1287" i="5" s="1"/>
  <c r="Q1287" i="5" s="1"/>
  <c r="S1287" i="5" l="1"/>
  <c r="R1288" i="5" s="1"/>
  <c r="K1288" i="5" l="1"/>
  <c r="E1288" i="3"/>
  <c r="J1288" i="5"/>
  <c r="L1288" i="5" l="1"/>
  <c r="P1288" i="5" s="1"/>
  <c r="F1288" i="3" s="1"/>
  <c r="M1288" i="5" l="1"/>
  <c r="N1288" i="5" s="1"/>
  <c r="O1288" i="5" s="1"/>
  <c r="Q1288" i="5" s="1"/>
  <c r="S1288" i="5" l="1"/>
  <c r="R1289" i="5" s="1"/>
  <c r="K1289" i="5" l="1"/>
  <c r="E1289" i="3"/>
  <c r="J1289" i="5"/>
  <c r="L1289" i="5" l="1"/>
  <c r="P1289" i="5" s="1"/>
  <c r="F1289" i="3" s="1"/>
  <c r="M1289" i="5" l="1"/>
  <c r="N1289" i="5" s="1"/>
  <c r="O1289" i="5" s="1"/>
  <c r="Q1289" i="5" s="1"/>
  <c r="S1289" i="5" l="1"/>
  <c r="R1290" i="5" s="1"/>
  <c r="K1290" i="5" l="1"/>
  <c r="E1290" i="3"/>
  <c r="J1290" i="5"/>
  <c r="L1290" i="5" l="1"/>
  <c r="P1290" i="5" s="1"/>
  <c r="F1290" i="3" s="1"/>
  <c r="M1290" i="5" l="1"/>
  <c r="N1290" i="5" s="1"/>
  <c r="O1290" i="5" s="1"/>
  <c r="Q1290" i="5" s="1"/>
  <c r="S1290" i="5" l="1"/>
  <c r="R1291" i="5" s="1"/>
  <c r="K1291" i="5" l="1"/>
  <c r="E1291" i="3"/>
  <c r="J1291" i="5"/>
  <c r="L1291" i="5" l="1"/>
  <c r="P1291" i="5" s="1"/>
  <c r="F1291" i="3" s="1"/>
  <c r="M1291" i="5" l="1"/>
  <c r="N1291" i="5" s="1"/>
  <c r="O1291" i="5" s="1"/>
  <c r="Q1291" i="5" s="1"/>
  <c r="S1291" i="5" l="1"/>
  <c r="R1292" i="5" s="1"/>
  <c r="K1292" i="5" l="1"/>
  <c r="E1292" i="3"/>
  <c r="J1292" i="5"/>
  <c r="L1292" i="5" l="1"/>
  <c r="P1292" i="5" s="1"/>
  <c r="F1292" i="3" s="1"/>
  <c r="M1292" i="5" l="1"/>
  <c r="N1292" i="5" s="1"/>
  <c r="O1292" i="5" s="1"/>
  <c r="Q1292" i="5" s="1"/>
  <c r="S1292" i="5" l="1"/>
  <c r="R1293" i="5" s="1"/>
  <c r="K1293" i="5" l="1"/>
  <c r="E1293" i="3"/>
  <c r="J1293" i="5"/>
  <c r="L1293" i="5" l="1"/>
  <c r="P1293" i="5" s="1"/>
  <c r="F1293" i="3" s="1"/>
  <c r="M1293" i="5" l="1"/>
  <c r="N1293" i="5" s="1"/>
  <c r="O1293" i="5" s="1"/>
  <c r="Q1293" i="5" s="1"/>
  <c r="S1293" i="5" l="1"/>
  <c r="R1294" i="5" s="1"/>
  <c r="K1294" i="5" l="1"/>
  <c r="E1294" i="3"/>
  <c r="J1294" i="5"/>
  <c r="L1294" i="5" l="1"/>
  <c r="P1294" i="5" s="1"/>
  <c r="F1294" i="3" s="1"/>
  <c r="M1294" i="5" l="1"/>
  <c r="N1294" i="5" s="1"/>
  <c r="O1294" i="5" s="1"/>
  <c r="Q1294" i="5" s="1"/>
  <c r="S1294" i="5" l="1"/>
  <c r="R1295" i="5" s="1"/>
  <c r="K1295" i="5" l="1"/>
  <c r="E1295" i="3"/>
  <c r="J1295" i="5"/>
  <c r="L1295" i="5" l="1"/>
  <c r="P1295" i="5" s="1"/>
  <c r="F1295" i="3" s="1"/>
  <c r="M1295" i="5" l="1"/>
  <c r="N1295" i="5" s="1"/>
  <c r="O1295" i="5" s="1"/>
  <c r="Q1295" i="5" s="1"/>
  <c r="S1295" i="5" l="1"/>
  <c r="R1296" i="5" s="1"/>
  <c r="K1296" i="5" l="1"/>
  <c r="E1296" i="3"/>
  <c r="J1296" i="5"/>
  <c r="L1296" i="5" l="1"/>
  <c r="P1296" i="5" s="1"/>
  <c r="F1296" i="3" s="1"/>
  <c r="M1296" i="5" l="1"/>
  <c r="N1296" i="5" s="1"/>
  <c r="O1296" i="5" s="1"/>
  <c r="Q1296" i="5" s="1"/>
  <c r="S1296" i="5" l="1"/>
  <c r="R1297" i="5" s="1"/>
  <c r="K1297" i="5" l="1"/>
  <c r="E1297" i="3"/>
  <c r="J1297" i="5"/>
  <c r="L1297" i="5" l="1"/>
  <c r="P1297" i="5" s="1"/>
  <c r="F1297" i="3" s="1"/>
  <c r="M1297" i="5" l="1"/>
  <c r="N1297" i="5" s="1"/>
  <c r="O1297" i="5" s="1"/>
  <c r="Q1297" i="5" s="1"/>
  <c r="S1297" i="5" l="1"/>
  <c r="R1298" i="5" s="1"/>
  <c r="K1298" i="5" l="1"/>
  <c r="E1298" i="3"/>
  <c r="J1298" i="5"/>
  <c r="L1298" i="5" l="1"/>
  <c r="P1298" i="5" s="1"/>
  <c r="F1298" i="3" s="1"/>
  <c r="M1298" i="5" l="1"/>
  <c r="N1298" i="5" s="1"/>
  <c r="O1298" i="5" s="1"/>
  <c r="Q1298" i="5" s="1"/>
  <c r="S1298" i="5" l="1"/>
  <c r="R1299" i="5" s="1"/>
  <c r="K1299" i="5" l="1"/>
  <c r="E1299" i="3"/>
  <c r="J1299" i="5"/>
  <c r="L1299" i="5" l="1"/>
  <c r="P1299" i="5" s="1"/>
  <c r="F1299" i="3" s="1"/>
  <c r="M1299" i="5" l="1"/>
  <c r="N1299" i="5" s="1"/>
  <c r="O1299" i="5" s="1"/>
  <c r="Q1299" i="5" s="1"/>
  <c r="S1299" i="5" l="1"/>
  <c r="R1300" i="5" s="1"/>
  <c r="K1300" i="5" l="1"/>
  <c r="E1300" i="3"/>
  <c r="J1300" i="5"/>
  <c r="L1300" i="5" l="1"/>
  <c r="P1300" i="5" s="1"/>
  <c r="F1300" i="3" s="1"/>
  <c r="M1300" i="5" l="1"/>
  <c r="N1300" i="5" s="1"/>
  <c r="O1300" i="5" s="1"/>
  <c r="Q1300" i="5" s="1"/>
  <c r="S1300" i="5" l="1"/>
  <c r="R1301" i="5" s="1"/>
  <c r="K1301" i="5" l="1"/>
  <c r="E1301" i="3"/>
  <c r="J1301" i="5"/>
  <c r="L1301" i="5" l="1"/>
  <c r="P1301" i="5" s="1"/>
  <c r="F1301" i="3" s="1"/>
  <c r="M1301" i="5" l="1"/>
  <c r="N1301" i="5" s="1"/>
  <c r="O1301" i="5" s="1"/>
  <c r="Q1301" i="5" s="1"/>
  <c r="S1301" i="5" l="1"/>
  <c r="R1302" i="5" s="1"/>
  <c r="K1302" i="5" l="1"/>
  <c r="E1302" i="3"/>
  <c r="J1302" i="5"/>
  <c r="L1302" i="5" l="1"/>
  <c r="P1302" i="5" s="1"/>
  <c r="F1302" i="3" s="1"/>
  <c r="M1302" i="5" l="1"/>
  <c r="N1302" i="5" s="1"/>
  <c r="O1302" i="5" s="1"/>
  <c r="Q1302" i="5" s="1"/>
  <c r="S1302" i="5" l="1"/>
  <c r="R1303" i="5" s="1"/>
  <c r="K1303" i="5" l="1"/>
  <c r="E1303" i="3"/>
  <c r="J1303" i="5"/>
  <c r="L1303" i="5" l="1"/>
  <c r="P1303" i="5" s="1"/>
  <c r="F1303" i="3" s="1"/>
  <c r="M1303" i="5" l="1"/>
  <c r="N1303" i="5" s="1"/>
  <c r="O1303" i="5" s="1"/>
  <c r="Q1303" i="5" s="1"/>
  <c r="S1303" i="5" l="1"/>
  <c r="R1304" i="5" s="1"/>
  <c r="K1304" i="5" l="1"/>
  <c r="E1304" i="3"/>
  <c r="J1304" i="5"/>
  <c r="L1304" i="5" l="1"/>
  <c r="P1304" i="5" s="1"/>
  <c r="F1304" i="3" s="1"/>
  <c r="M1304" i="5" l="1"/>
  <c r="N1304" i="5" s="1"/>
  <c r="O1304" i="5" s="1"/>
  <c r="Q1304" i="5" s="1"/>
  <c r="S1304" i="5" l="1"/>
  <c r="R1305" i="5" s="1"/>
  <c r="K1305" i="5" l="1"/>
  <c r="E1305" i="3"/>
  <c r="J1305" i="5"/>
  <c r="L1305" i="5" l="1"/>
  <c r="P1305" i="5" s="1"/>
  <c r="F1305" i="3" s="1"/>
  <c r="M1305" i="5" l="1"/>
  <c r="N1305" i="5" s="1"/>
  <c r="O1305" i="5" s="1"/>
  <c r="Q1305" i="5" s="1"/>
  <c r="S1305" i="5" l="1"/>
  <c r="R1306" i="5" s="1"/>
  <c r="K1306" i="5" l="1"/>
  <c r="E1306" i="3"/>
  <c r="J1306" i="5"/>
  <c r="L1306" i="5" l="1"/>
  <c r="P1306" i="5" s="1"/>
  <c r="F1306" i="3" s="1"/>
  <c r="M1306" i="5" l="1"/>
  <c r="N1306" i="5" s="1"/>
  <c r="O1306" i="5" s="1"/>
  <c r="Q1306" i="5" s="1"/>
  <c r="S1306" i="5" l="1"/>
  <c r="R1307" i="5" s="1"/>
  <c r="K1307" i="5" l="1"/>
  <c r="E1307" i="3"/>
  <c r="J1307" i="5"/>
  <c r="L1307" i="5" l="1"/>
  <c r="P1307" i="5" s="1"/>
  <c r="F1307" i="3" s="1"/>
  <c r="M1307" i="5" l="1"/>
  <c r="N1307" i="5" s="1"/>
  <c r="O1307" i="5" s="1"/>
  <c r="Q1307" i="5" s="1"/>
  <c r="S1307" i="5" l="1"/>
  <c r="R1308" i="5" s="1"/>
  <c r="K1308" i="5" l="1"/>
  <c r="E1308" i="3"/>
  <c r="J1308" i="5"/>
  <c r="L1308" i="5" l="1"/>
  <c r="P1308" i="5" s="1"/>
  <c r="F1308" i="3" s="1"/>
  <c r="M1308" i="5" l="1"/>
  <c r="N1308" i="5" s="1"/>
  <c r="O1308" i="5" s="1"/>
  <c r="Q1308" i="5" s="1"/>
  <c r="S1308" i="5" l="1"/>
  <c r="R1309" i="5" s="1"/>
  <c r="K1309" i="5" l="1"/>
  <c r="E1309" i="3"/>
  <c r="J1309" i="5"/>
  <c r="L1309" i="5" l="1"/>
  <c r="P1309" i="5" s="1"/>
  <c r="F1309" i="3" s="1"/>
  <c r="M1309" i="5" l="1"/>
  <c r="N1309" i="5" s="1"/>
  <c r="O1309" i="5" s="1"/>
  <c r="Q1309" i="5" s="1"/>
  <c r="S1309" i="5" l="1"/>
  <c r="R1310" i="5" s="1"/>
  <c r="K1310" i="5" l="1"/>
  <c r="E1310" i="3"/>
  <c r="J1310" i="5"/>
  <c r="L1310" i="5" l="1"/>
  <c r="P1310" i="5" s="1"/>
  <c r="F1310" i="3" s="1"/>
  <c r="M1310" i="5" l="1"/>
  <c r="N1310" i="5" s="1"/>
  <c r="O1310" i="5" s="1"/>
  <c r="Q1310" i="5" s="1"/>
  <c r="S1310" i="5" l="1"/>
  <c r="R1311" i="5" s="1"/>
  <c r="K1311" i="5" l="1"/>
  <c r="E1311" i="3"/>
  <c r="J1311" i="5"/>
  <c r="L1311" i="5" l="1"/>
  <c r="P1311" i="5" s="1"/>
  <c r="F1311" i="3" s="1"/>
  <c r="M1311" i="5" l="1"/>
  <c r="N1311" i="5" s="1"/>
  <c r="O1311" i="5" s="1"/>
  <c r="Q1311" i="5" s="1"/>
  <c r="S1311" i="5" l="1"/>
  <c r="R1312" i="5" s="1"/>
  <c r="K1312" i="5" l="1"/>
  <c r="E1312" i="3"/>
  <c r="J1312" i="5"/>
  <c r="L1312" i="5" l="1"/>
  <c r="P1312" i="5" s="1"/>
  <c r="F1312" i="3" s="1"/>
  <c r="M1312" i="5" l="1"/>
  <c r="N1312" i="5" s="1"/>
  <c r="O1312" i="5" s="1"/>
  <c r="Q1312" i="5" s="1"/>
  <c r="S1312" i="5" l="1"/>
  <c r="R1313" i="5" s="1"/>
  <c r="K1313" i="5" l="1"/>
  <c r="E1313" i="3"/>
  <c r="J1313" i="5"/>
  <c r="L1313" i="5" l="1"/>
  <c r="P1313" i="5" s="1"/>
  <c r="F1313" i="3" s="1"/>
  <c r="M1313" i="5" l="1"/>
  <c r="N1313" i="5" s="1"/>
  <c r="O1313" i="5" s="1"/>
  <c r="Q1313" i="5" s="1"/>
  <c r="S1313" i="5" l="1"/>
  <c r="R1314" i="5" s="1"/>
  <c r="K1314" i="5" l="1"/>
  <c r="E1314" i="3"/>
  <c r="J1314" i="5"/>
  <c r="L1314" i="5" l="1"/>
  <c r="P1314" i="5" s="1"/>
  <c r="F1314" i="3" s="1"/>
  <c r="M1314" i="5" l="1"/>
  <c r="N1314" i="5" s="1"/>
  <c r="O1314" i="5" s="1"/>
  <c r="Q1314" i="5" s="1"/>
  <c r="S1314" i="5" l="1"/>
  <c r="R1315" i="5" s="1"/>
  <c r="K1315" i="5" l="1"/>
  <c r="E1315" i="3"/>
  <c r="J1315" i="5"/>
  <c r="L1315" i="5" l="1"/>
  <c r="P1315" i="5" s="1"/>
  <c r="F1315" i="3" s="1"/>
  <c r="M1315" i="5" l="1"/>
  <c r="N1315" i="5" s="1"/>
  <c r="O1315" i="5" s="1"/>
  <c r="Q1315" i="5" s="1"/>
  <c r="S1315" i="5" l="1"/>
  <c r="R1316" i="5" s="1"/>
  <c r="K1316" i="5" l="1"/>
  <c r="E1316" i="3"/>
  <c r="J1316" i="5"/>
  <c r="L1316" i="5" l="1"/>
  <c r="P1316" i="5" s="1"/>
  <c r="F1316" i="3" s="1"/>
  <c r="M1316" i="5" l="1"/>
  <c r="N1316" i="5" s="1"/>
  <c r="O1316" i="5" s="1"/>
  <c r="Q1316" i="5" s="1"/>
  <c r="S1316" i="5" l="1"/>
  <c r="R1317" i="5" s="1"/>
  <c r="K1317" i="5" l="1"/>
  <c r="E1317" i="3"/>
  <c r="J1317" i="5"/>
  <c r="L1317" i="5" l="1"/>
  <c r="P1317" i="5" s="1"/>
  <c r="F1317" i="3" s="1"/>
  <c r="M1317" i="5" l="1"/>
  <c r="N1317" i="5" s="1"/>
  <c r="O1317" i="5" s="1"/>
  <c r="Q1317" i="5" s="1"/>
  <c r="S1317" i="5" l="1"/>
  <c r="R1318" i="5" s="1"/>
  <c r="K1318" i="5" l="1"/>
  <c r="E1318" i="3"/>
  <c r="J1318" i="5"/>
  <c r="L1318" i="5" l="1"/>
  <c r="P1318" i="5" s="1"/>
  <c r="F1318" i="3" s="1"/>
  <c r="M1318" i="5" l="1"/>
  <c r="N1318" i="5" s="1"/>
  <c r="O1318" i="5" s="1"/>
  <c r="Q1318" i="5" s="1"/>
  <c r="S1318" i="5" l="1"/>
  <c r="R1319" i="5" s="1"/>
  <c r="K1319" i="5" l="1"/>
  <c r="E1319" i="3"/>
  <c r="J1319" i="5"/>
  <c r="L1319" i="5" l="1"/>
  <c r="P1319" i="5" s="1"/>
  <c r="F1319" i="3" s="1"/>
  <c r="M1319" i="5" l="1"/>
  <c r="N1319" i="5" s="1"/>
  <c r="O1319" i="5" s="1"/>
  <c r="Q1319" i="5" s="1"/>
  <c r="S1319" i="5" l="1"/>
  <c r="R1320" i="5" s="1"/>
  <c r="K1320" i="5" l="1"/>
  <c r="E1320" i="3"/>
  <c r="J1320" i="5"/>
  <c r="L1320" i="5" l="1"/>
  <c r="P1320" i="5" s="1"/>
  <c r="F1320" i="3" s="1"/>
  <c r="M1320" i="5" l="1"/>
  <c r="N1320" i="5" s="1"/>
  <c r="O1320" i="5" s="1"/>
  <c r="Q1320" i="5" s="1"/>
  <c r="S1320" i="5" l="1"/>
  <c r="R1321" i="5" s="1"/>
  <c r="K1321" i="5" l="1"/>
  <c r="E1321" i="3"/>
  <c r="J1321" i="5"/>
  <c r="L1321" i="5" l="1"/>
  <c r="P1321" i="5" s="1"/>
  <c r="F1321" i="3" s="1"/>
  <c r="M1321" i="5" l="1"/>
  <c r="N1321" i="5" s="1"/>
  <c r="O1321" i="5" s="1"/>
  <c r="Q1321" i="5" s="1"/>
  <c r="S1321" i="5" l="1"/>
  <c r="R1322" i="5" s="1"/>
  <c r="K1322" i="5" l="1"/>
  <c r="E1322" i="3"/>
  <c r="J1322" i="5"/>
  <c r="L1322" i="5" l="1"/>
  <c r="P1322" i="5" s="1"/>
  <c r="F1322" i="3" s="1"/>
  <c r="M1322" i="5" l="1"/>
  <c r="N1322" i="5" s="1"/>
  <c r="O1322" i="5" s="1"/>
  <c r="Q1322" i="5" s="1"/>
  <c r="S1322" i="5" l="1"/>
  <c r="R1323" i="5" s="1"/>
  <c r="K1323" i="5" l="1"/>
  <c r="E1323" i="3"/>
  <c r="J1323" i="5"/>
  <c r="L1323" i="5" l="1"/>
  <c r="P1323" i="5" s="1"/>
  <c r="F1323" i="3" s="1"/>
  <c r="M1323" i="5" l="1"/>
  <c r="N1323" i="5" s="1"/>
  <c r="O1323" i="5" s="1"/>
  <c r="Q1323" i="5" s="1"/>
  <c r="S1323" i="5" l="1"/>
  <c r="R1324" i="5" s="1"/>
  <c r="K1324" i="5" l="1"/>
  <c r="E1324" i="3"/>
  <c r="J1324" i="5"/>
  <c r="L1324" i="5" l="1"/>
  <c r="P1324" i="5" s="1"/>
  <c r="F1324" i="3" s="1"/>
  <c r="M1324" i="5" l="1"/>
  <c r="N1324" i="5" s="1"/>
  <c r="O1324" i="5" s="1"/>
  <c r="Q1324" i="5" s="1"/>
  <c r="S1324" i="5" l="1"/>
  <c r="R1325" i="5" s="1"/>
  <c r="K1325" i="5" l="1"/>
  <c r="E1325" i="3"/>
  <c r="J1325" i="5"/>
  <c r="L1325" i="5" l="1"/>
  <c r="P1325" i="5" s="1"/>
  <c r="F1325" i="3" s="1"/>
  <c r="M1325" i="5" l="1"/>
  <c r="N1325" i="5" s="1"/>
  <c r="O1325" i="5" s="1"/>
  <c r="Q1325" i="5" s="1"/>
  <c r="S1325" i="5" l="1"/>
  <c r="R1326" i="5" s="1"/>
  <c r="K1326" i="5" l="1"/>
  <c r="E1326" i="3"/>
  <c r="J1326" i="5"/>
  <c r="L1326" i="5" l="1"/>
  <c r="P1326" i="5" s="1"/>
  <c r="F1326" i="3" s="1"/>
  <c r="M1326" i="5" l="1"/>
  <c r="N1326" i="5" s="1"/>
  <c r="O1326" i="5" s="1"/>
  <c r="Q1326" i="5" s="1"/>
  <c r="S1326" i="5" l="1"/>
  <c r="R1327" i="5" s="1"/>
  <c r="K1327" i="5" l="1"/>
  <c r="E1327" i="3"/>
  <c r="J1327" i="5"/>
  <c r="L1327" i="5" l="1"/>
  <c r="P1327" i="5" s="1"/>
  <c r="F1327" i="3" s="1"/>
  <c r="M1327" i="5" l="1"/>
  <c r="N1327" i="5" s="1"/>
  <c r="O1327" i="5" s="1"/>
  <c r="Q1327" i="5" s="1"/>
  <c r="S1327" i="5" l="1"/>
  <c r="R1328" i="5" s="1"/>
  <c r="K1328" i="5" l="1"/>
  <c r="E1328" i="3"/>
  <c r="J1328" i="5"/>
  <c r="L1328" i="5" l="1"/>
  <c r="P1328" i="5" s="1"/>
  <c r="F1328" i="3" s="1"/>
  <c r="M1328" i="5" l="1"/>
  <c r="N1328" i="5" s="1"/>
  <c r="O1328" i="5" s="1"/>
  <c r="Q1328" i="5" s="1"/>
  <c r="S1328" i="5" l="1"/>
  <c r="R1329" i="5" s="1"/>
  <c r="K1329" i="5" l="1"/>
  <c r="E1329" i="3"/>
  <c r="J1329" i="5"/>
  <c r="L1329" i="5" l="1"/>
  <c r="P1329" i="5" s="1"/>
  <c r="F1329" i="3" s="1"/>
  <c r="M1329" i="5" l="1"/>
  <c r="N1329" i="5" s="1"/>
  <c r="O1329" i="5" s="1"/>
  <c r="Q1329" i="5" s="1"/>
  <c r="S1329" i="5" l="1"/>
  <c r="R1330" i="5" s="1"/>
  <c r="K1330" i="5" l="1"/>
  <c r="E1330" i="3"/>
  <c r="J1330" i="5"/>
  <c r="L1330" i="5" l="1"/>
  <c r="P1330" i="5" s="1"/>
  <c r="F1330" i="3" s="1"/>
  <c r="M1330" i="5" l="1"/>
  <c r="N1330" i="5" s="1"/>
  <c r="O1330" i="5" s="1"/>
  <c r="Q1330" i="5" s="1"/>
  <c r="S1330" i="5" l="1"/>
  <c r="R1331" i="5" s="1"/>
  <c r="K1331" i="5" l="1"/>
  <c r="E1331" i="3"/>
  <c r="J1331" i="5"/>
  <c r="L1331" i="5" l="1"/>
  <c r="P1331" i="5" s="1"/>
  <c r="F1331" i="3" s="1"/>
  <c r="M1331" i="5" l="1"/>
  <c r="N1331" i="5" s="1"/>
  <c r="O1331" i="5" s="1"/>
  <c r="Q1331" i="5" s="1"/>
  <c r="S1331" i="5" l="1"/>
  <c r="R1332" i="5" s="1"/>
  <c r="K1332" i="5" l="1"/>
  <c r="E1332" i="3"/>
  <c r="J1332" i="5"/>
  <c r="L1332" i="5" l="1"/>
  <c r="P1332" i="5" s="1"/>
  <c r="F1332" i="3" s="1"/>
  <c r="M1332" i="5" l="1"/>
  <c r="N1332" i="5" s="1"/>
  <c r="O1332" i="5" s="1"/>
  <c r="Q1332" i="5" s="1"/>
  <c r="S1332" i="5" l="1"/>
  <c r="R1333" i="5" s="1"/>
  <c r="K1333" i="5" l="1"/>
  <c r="E1333" i="3"/>
  <c r="J1333" i="5"/>
  <c r="L1333" i="5" l="1"/>
  <c r="P1333" i="5" s="1"/>
  <c r="F1333" i="3" s="1"/>
  <c r="M1333" i="5" l="1"/>
  <c r="N1333" i="5" s="1"/>
  <c r="O1333" i="5" s="1"/>
  <c r="Q1333" i="5" s="1"/>
  <c r="S1333" i="5" l="1"/>
  <c r="R1334" i="5" s="1"/>
  <c r="K1334" i="5" l="1"/>
  <c r="E1334" i="3"/>
  <c r="J1334" i="5"/>
  <c r="L1334" i="5" l="1"/>
  <c r="P1334" i="5" s="1"/>
  <c r="F1334" i="3" s="1"/>
  <c r="M1334" i="5" l="1"/>
  <c r="N1334" i="5" s="1"/>
  <c r="O1334" i="5" s="1"/>
  <c r="Q1334" i="5" s="1"/>
  <c r="S1334" i="5" l="1"/>
  <c r="R1335" i="5" s="1"/>
  <c r="K1335" i="5" l="1"/>
  <c r="E1335" i="3"/>
  <c r="J1335" i="5"/>
  <c r="L1335" i="5" l="1"/>
  <c r="P1335" i="5" s="1"/>
  <c r="F1335" i="3" s="1"/>
  <c r="M1335" i="5" l="1"/>
  <c r="N1335" i="5" s="1"/>
  <c r="O1335" i="5" s="1"/>
  <c r="Q1335" i="5" s="1"/>
  <c r="S1335" i="5" l="1"/>
  <c r="R1336" i="5" s="1"/>
  <c r="K1336" i="5" l="1"/>
  <c r="E1336" i="3"/>
  <c r="J1336" i="5"/>
  <c r="L1336" i="5" l="1"/>
  <c r="P1336" i="5" s="1"/>
  <c r="F1336" i="3" s="1"/>
  <c r="M1336" i="5" l="1"/>
  <c r="N1336" i="5" s="1"/>
  <c r="O1336" i="5" s="1"/>
  <c r="Q1336" i="5" s="1"/>
  <c r="S1336" i="5" l="1"/>
  <c r="R1337" i="5" s="1"/>
  <c r="K1337" i="5" l="1"/>
  <c r="E1337" i="3"/>
  <c r="J1337" i="5"/>
  <c r="L1337" i="5" l="1"/>
  <c r="P1337" i="5" s="1"/>
  <c r="F1337" i="3" s="1"/>
  <c r="M1337" i="5" l="1"/>
  <c r="N1337" i="5" s="1"/>
  <c r="O1337" i="5" s="1"/>
  <c r="Q1337" i="5" s="1"/>
  <c r="S1337" i="5" l="1"/>
  <c r="R1338" i="5" s="1"/>
  <c r="K1338" i="5" l="1"/>
  <c r="E1338" i="3"/>
  <c r="J1338" i="5"/>
  <c r="L1338" i="5" l="1"/>
  <c r="P1338" i="5" s="1"/>
  <c r="F1338" i="3" s="1"/>
  <c r="M1338" i="5" l="1"/>
  <c r="N1338" i="5" s="1"/>
  <c r="O1338" i="5" s="1"/>
  <c r="Q1338" i="5" s="1"/>
  <c r="S1338" i="5" l="1"/>
  <c r="R1339" i="5" s="1"/>
  <c r="K1339" i="5" l="1"/>
  <c r="E1339" i="3"/>
  <c r="J1339" i="5"/>
  <c r="L1339" i="5" l="1"/>
  <c r="P1339" i="5" s="1"/>
  <c r="F1339" i="3" s="1"/>
  <c r="M1339" i="5" l="1"/>
  <c r="N1339" i="5" s="1"/>
  <c r="O1339" i="5" s="1"/>
  <c r="Q1339" i="5" s="1"/>
  <c r="S1339" i="5" l="1"/>
  <c r="R1340" i="5" s="1"/>
  <c r="K1340" i="5" l="1"/>
  <c r="E1340" i="3"/>
  <c r="J1340" i="5"/>
  <c r="L1340" i="5" l="1"/>
  <c r="P1340" i="5" s="1"/>
  <c r="F1340" i="3" s="1"/>
  <c r="M1340" i="5" l="1"/>
  <c r="N1340" i="5" s="1"/>
  <c r="O1340" i="5" s="1"/>
  <c r="Q1340" i="5" s="1"/>
  <c r="S1340" i="5" l="1"/>
  <c r="R1341" i="5" s="1"/>
  <c r="K1341" i="5" l="1"/>
  <c r="E1341" i="3"/>
  <c r="J1341" i="5"/>
  <c r="L1341" i="5" l="1"/>
  <c r="P1341" i="5" s="1"/>
  <c r="F1341" i="3" s="1"/>
  <c r="M1341" i="5" l="1"/>
  <c r="N1341" i="5" s="1"/>
  <c r="O1341" i="5" s="1"/>
  <c r="Q1341" i="5" s="1"/>
  <c r="S1341" i="5" l="1"/>
  <c r="R1342" i="5" s="1"/>
  <c r="K1342" i="5" l="1"/>
  <c r="E1342" i="3"/>
  <c r="J1342" i="5"/>
  <c r="L1342" i="5" l="1"/>
  <c r="P1342" i="5" s="1"/>
  <c r="F1342" i="3" s="1"/>
  <c r="M1342" i="5" l="1"/>
  <c r="N1342" i="5" s="1"/>
  <c r="O1342" i="5" s="1"/>
  <c r="Q1342" i="5" s="1"/>
  <c r="S1342" i="5" l="1"/>
  <c r="R1343" i="5" s="1"/>
  <c r="K1343" i="5" l="1"/>
  <c r="E1343" i="3"/>
  <c r="J1343" i="5"/>
  <c r="L1343" i="5" l="1"/>
  <c r="P1343" i="5" s="1"/>
  <c r="F1343" i="3" s="1"/>
  <c r="M1343" i="5" l="1"/>
  <c r="N1343" i="5" s="1"/>
  <c r="O1343" i="5" s="1"/>
  <c r="Q1343" i="5" s="1"/>
  <c r="S1343" i="5" l="1"/>
  <c r="R1344" i="5" s="1"/>
  <c r="K1344" i="5" l="1"/>
  <c r="E1344" i="3"/>
  <c r="J1344" i="5"/>
  <c r="L1344" i="5" l="1"/>
  <c r="P1344" i="5" s="1"/>
  <c r="F1344" i="3" s="1"/>
  <c r="M1344" i="5" l="1"/>
  <c r="N1344" i="5" s="1"/>
  <c r="O1344" i="5" s="1"/>
  <c r="Q1344" i="5" s="1"/>
  <c r="S1344" i="5" l="1"/>
  <c r="R1345" i="5" s="1"/>
  <c r="K1345" i="5" l="1"/>
  <c r="E1345" i="3"/>
  <c r="J1345" i="5"/>
  <c r="L1345" i="5" l="1"/>
  <c r="P1345" i="5" s="1"/>
  <c r="F1345" i="3" s="1"/>
  <c r="M1345" i="5" l="1"/>
  <c r="N1345" i="5" s="1"/>
  <c r="O1345" i="5" s="1"/>
  <c r="Q1345" i="5" s="1"/>
  <c r="S1345" i="5" l="1"/>
  <c r="R1346" i="5" s="1"/>
  <c r="K1346" i="5" l="1"/>
  <c r="E1346" i="3"/>
  <c r="J1346" i="5"/>
  <c r="L1346" i="5" l="1"/>
  <c r="P1346" i="5" s="1"/>
  <c r="F1346" i="3" s="1"/>
  <c r="M1346" i="5" l="1"/>
  <c r="N1346" i="5" s="1"/>
  <c r="O1346" i="5" s="1"/>
  <c r="Q1346" i="5" s="1"/>
  <c r="S1346" i="5" l="1"/>
  <c r="R1347" i="5" s="1"/>
  <c r="K1347" i="5" l="1"/>
  <c r="E1347" i="3"/>
  <c r="J1347" i="5"/>
  <c r="L1347" i="5" l="1"/>
  <c r="P1347" i="5" s="1"/>
  <c r="F1347" i="3" s="1"/>
  <c r="M1347" i="5" l="1"/>
  <c r="N1347" i="5" s="1"/>
  <c r="O1347" i="5" s="1"/>
  <c r="Q1347" i="5" l="1"/>
  <c r="S1347" i="5" s="1"/>
  <c r="R1348" i="5" s="1"/>
  <c r="K1348" i="5" l="1"/>
  <c r="E1348" i="3"/>
  <c r="J1348" i="5"/>
  <c r="L1348" i="5" l="1"/>
  <c r="P1348" i="5" s="1"/>
  <c r="F1348" i="3" s="1"/>
  <c r="M1348" i="5" l="1"/>
  <c r="N1348" i="5" s="1"/>
  <c r="O1348" i="5" s="1"/>
  <c r="Q1348" i="5" l="1"/>
  <c r="S1348" i="5" s="1"/>
  <c r="R1349" i="5" s="1"/>
  <c r="K1349" i="5" l="1"/>
  <c r="E1349" i="3"/>
  <c r="J1349" i="5"/>
  <c r="L1349" i="5" l="1"/>
  <c r="P1349" i="5" s="1"/>
  <c r="F1349" i="3" s="1"/>
  <c r="M1349" i="5" l="1"/>
  <c r="N1349" i="5" s="1"/>
  <c r="O1349" i="5" s="1"/>
  <c r="Q1349" i="5" l="1"/>
  <c r="S1349" i="5" s="1"/>
  <c r="R1350" i="5" s="1"/>
  <c r="K1350" i="5" l="1"/>
  <c r="E1350" i="3"/>
  <c r="J1350" i="5"/>
  <c r="L1350" i="5" l="1"/>
  <c r="P1350" i="5" s="1"/>
  <c r="F1350" i="3" s="1"/>
  <c r="M1350" i="5" l="1"/>
  <c r="N1350" i="5" s="1"/>
  <c r="O1350" i="5" s="1"/>
  <c r="Q1350" i="5" l="1"/>
  <c r="S1350" i="5" s="1"/>
  <c r="R1351" i="5" s="1"/>
  <c r="K1351" i="5" l="1"/>
  <c r="E1351" i="3"/>
  <c r="J1351" i="5"/>
  <c r="L1351" i="5" l="1"/>
  <c r="P1351" i="5" s="1"/>
  <c r="F1351" i="3" s="1"/>
  <c r="M1351" i="5" l="1"/>
  <c r="N1351" i="5" s="1"/>
  <c r="O1351" i="5" s="1"/>
  <c r="Q1351" i="5" l="1"/>
  <c r="S1351" i="5" s="1"/>
  <c r="R1352" i="5" s="1"/>
  <c r="K1352" i="5" l="1"/>
  <c r="E1352" i="3"/>
  <c r="J1352" i="5"/>
  <c r="L1352" i="5" l="1"/>
  <c r="P1352" i="5" s="1"/>
  <c r="F1352" i="3" s="1"/>
  <c r="M1352" i="5" l="1"/>
  <c r="N1352" i="5" s="1"/>
  <c r="O1352" i="5" s="1"/>
  <c r="Q1352" i="5" l="1"/>
  <c r="S1352" i="5" s="1"/>
  <c r="R1353" i="5" s="1"/>
  <c r="K1353" i="5" l="1"/>
  <c r="E1353" i="3"/>
  <c r="J1353" i="5"/>
  <c r="L1353" i="5" l="1"/>
  <c r="M1353" i="5" l="1"/>
  <c r="N1353" i="5" s="1"/>
  <c r="O1353" i="5" s="1"/>
  <c r="P1353" i="5" s="1"/>
  <c r="F1353" i="3" s="1"/>
  <c r="Q1353" i="5" l="1"/>
  <c r="S1353" i="5" s="1"/>
  <c r="R1354" i="5" s="1"/>
  <c r="K1354" i="5" l="1"/>
  <c r="E1354" i="3"/>
  <c r="J1354" i="5"/>
  <c r="L1354" i="5" l="1"/>
  <c r="M1354" i="5" l="1"/>
  <c r="N1354" i="5" s="1"/>
  <c r="O1354" i="5" s="1"/>
  <c r="P1354" i="5" s="1"/>
  <c r="F1354" i="3" s="1"/>
  <c r="Q1354" i="5" l="1"/>
  <c r="S1354" i="5" s="1"/>
  <c r="R1355" i="5" s="1"/>
  <c r="K1355" i="5" l="1"/>
  <c r="E1355" i="3"/>
  <c r="J1355" i="5"/>
  <c r="L1355" i="5" l="1"/>
  <c r="M1355" i="5" l="1"/>
  <c r="N1355" i="5" s="1"/>
  <c r="O1355" i="5" s="1"/>
  <c r="P1355" i="5" s="1"/>
  <c r="F1355" i="3" s="1"/>
  <c r="Q1355" i="5" l="1"/>
  <c r="S1355" i="5" s="1"/>
  <c r="R1356" i="5" s="1"/>
  <c r="K1356" i="5" l="1"/>
  <c r="E1356" i="3"/>
  <c r="J1356" i="5"/>
  <c r="L1356" i="5" l="1"/>
  <c r="M1356" i="5" l="1"/>
  <c r="N1356" i="5" s="1"/>
  <c r="O1356" i="5" s="1"/>
  <c r="P1356" i="5" s="1"/>
  <c r="F1356" i="3" s="1"/>
  <c r="Q1356" i="5" l="1"/>
  <c r="S1356" i="5" s="1"/>
  <c r="R1357" i="5" s="1"/>
  <c r="K1357" i="5" l="1"/>
  <c r="E1357" i="3"/>
  <c r="J1357" i="5"/>
  <c r="L1357" i="5" l="1"/>
  <c r="M1357" i="5" l="1"/>
  <c r="N1357" i="5" s="1"/>
  <c r="O1357" i="5" s="1"/>
  <c r="P1357" i="5" s="1"/>
  <c r="F1357" i="3" s="1"/>
  <c r="Q1357" i="5" l="1"/>
  <c r="S1357" i="5" s="1"/>
  <c r="R1358" i="5" s="1"/>
  <c r="K1358" i="5" l="1"/>
  <c r="E1358" i="3"/>
  <c r="J1358" i="5"/>
  <c r="L1358" i="5" l="1"/>
  <c r="M1358" i="5" l="1"/>
  <c r="N1358" i="5" s="1"/>
  <c r="O1358" i="5" s="1"/>
  <c r="P1358" i="5" s="1"/>
  <c r="F1358" i="3" s="1"/>
  <c r="Q1358" i="5" l="1"/>
  <c r="S1358" i="5" s="1"/>
  <c r="R1359" i="5" s="1"/>
  <c r="K1359" i="5" l="1"/>
  <c r="E1359" i="3"/>
  <c r="J1359" i="5"/>
  <c r="L1359" i="5" l="1"/>
  <c r="M1359" i="5" l="1"/>
  <c r="N1359" i="5" s="1"/>
  <c r="O1359" i="5" s="1"/>
  <c r="P1359" i="5" s="1"/>
  <c r="F1359" i="3" s="1"/>
  <c r="Q1359" i="5" l="1"/>
  <c r="S1359" i="5" s="1"/>
  <c r="R1360" i="5" s="1"/>
  <c r="K1360" i="5" l="1"/>
  <c r="E1360" i="3"/>
  <c r="J1360" i="5"/>
  <c r="L1360" i="5" l="1"/>
  <c r="M1360" i="5" l="1"/>
  <c r="N1360" i="5" s="1"/>
  <c r="O1360" i="5" s="1"/>
  <c r="P1360" i="5" s="1"/>
  <c r="F1360" i="3" s="1"/>
  <c r="Q1360" i="5" l="1"/>
  <c r="S1360" i="5" s="1"/>
  <c r="R1361" i="5" s="1"/>
  <c r="K1361" i="5" l="1"/>
  <c r="E1361" i="3"/>
  <c r="J1361" i="5"/>
  <c r="L1361" i="5" l="1"/>
  <c r="M1361" i="5" l="1"/>
  <c r="N1361" i="5" s="1"/>
  <c r="O1361" i="5" s="1"/>
  <c r="P1361" i="5" s="1"/>
  <c r="F1361" i="3" s="1"/>
  <c r="Q1361" i="5" l="1"/>
  <c r="S1361" i="5" s="1"/>
  <c r="R1362" i="5" s="1"/>
  <c r="K1362" i="5" l="1"/>
  <c r="E1362" i="3"/>
  <c r="J1362" i="5"/>
  <c r="L1362" i="5" l="1"/>
  <c r="M1362" i="5" l="1"/>
  <c r="N1362" i="5" s="1"/>
  <c r="O1362" i="5" s="1"/>
  <c r="P1362" i="5" s="1"/>
  <c r="F1362" i="3" s="1"/>
  <c r="Q1362" i="5" l="1"/>
  <c r="S1362" i="5" s="1"/>
  <c r="R1363" i="5" s="1"/>
  <c r="K1363" i="5" l="1"/>
  <c r="E1363" i="3"/>
  <c r="J1363" i="5"/>
  <c r="L1363" i="5" l="1"/>
  <c r="M1363" i="5" l="1"/>
  <c r="N1363" i="5" s="1"/>
  <c r="O1363" i="5" s="1"/>
  <c r="P1363" i="5" s="1"/>
  <c r="F1363" i="3" s="1"/>
  <c r="Q1363" i="5" l="1"/>
  <c r="S1363" i="5" s="1"/>
  <c r="R1364" i="5" s="1"/>
  <c r="K1364" i="5" l="1"/>
  <c r="E1364" i="3"/>
  <c r="J1364" i="5"/>
  <c r="L1364" i="5" l="1"/>
  <c r="M1364" i="5" l="1"/>
  <c r="N1364" i="5" s="1"/>
  <c r="O1364" i="5" s="1"/>
  <c r="P1364" i="5" s="1"/>
  <c r="F1364" i="3" s="1"/>
  <c r="Q1364" i="5" l="1"/>
  <c r="S1364" i="5" s="1"/>
  <c r="R1365" i="5" s="1"/>
  <c r="K1365" i="5" l="1"/>
  <c r="E1365" i="3"/>
  <c r="J1365" i="5"/>
  <c r="L1365" i="5" l="1"/>
  <c r="M1365" i="5" l="1"/>
  <c r="N1365" i="5" s="1"/>
  <c r="O1365" i="5" s="1"/>
  <c r="P1365" i="5" s="1"/>
  <c r="F1365" i="3" s="1"/>
  <c r="Q1365" i="5" l="1"/>
  <c r="S1365" i="5" s="1"/>
  <c r="R1366" i="5" s="1"/>
  <c r="K1366" i="5" l="1"/>
  <c r="E1366" i="3"/>
  <c r="J1366" i="5"/>
  <c r="L1366" i="5" l="1"/>
  <c r="M1366" i="5" l="1"/>
  <c r="N1366" i="5" s="1"/>
  <c r="O1366" i="5" s="1"/>
  <c r="P1366" i="5" s="1"/>
  <c r="F1366" i="3" s="1"/>
  <c r="Q1366" i="5" l="1"/>
  <c r="S1366" i="5" s="1"/>
  <c r="R1367" i="5" s="1"/>
  <c r="K1367" i="5" l="1"/>
  <c r="E1367" i="3"/>
  <c r="J1367" i="5"/>
  <c r="L1367" i="5" l="1"/>
  <c r="M1367" i="5" l="1"/>
  <c r="N1367" i="5" s="1"/>
  <c r="O1367" i="5" s="1"/>
  <c r="P1367" i="5" s="1"/>
  <c r="F1367" i="3" s="1"/>
  <c r="Q1367" i="5" l="1"/>
  <c r="S1367" i="5" s="1"/>
  <c r="R1368" i="5" s="1"/>
  <c r="K1368" i="5" l="1"/>
  <c r="E1368" i="3"/>
  <c r="J1368" i="5"/>
  <c r="L1368" i="5" l="1"/>
  <c r="M1368" i="5" l="1"/>
  <c r="N1368" i="5" s="1"/>
  <c r="O1368" i="5" s="1"/>
  <c r="P1368" i="5" s="1"/>
  <c r="F1368" i="3" s="1"/>
  <c r="Q1368" i="5" l="1"/>
  <c r="S1368" i="5" s="1"/>
  <c r="R1369" i="5" s="1"/>
  <c r="K1369" i="5" l="1"/>
  <c r="E1369" i="3"/>
  <c r="J1369" i="5"/>
  <c r="L1369" i="5" l="1"/>
  <c r="M1369" i="5" l="1"/>
  <c r="N1369" i="5" s="1"/>
  <c r="O1369" i="5" s="1"/>
  <c r="P1369" i="5" s="1"/>
  <c r="F1369" i="3" s="1"/>
  <c r="Q1369" i="5" l="1"/>
  <c r="S1369" i="5" s="1"/>
  <c r="R1370" i="5" s="1"/>
  <c r="K1370" i="5" l="1"/>
  <c r="E1370" i="3"/>
  <c r="J1370" i="5"/>
  <c r="L1370" i="5" l="1"/>
  <c r="M1370" i="5" l="1"/>
  <c r="N1370" i="5" s="1"/>
  <c r="O1370" i="5" s="1"/>
  <c r="P1370" i="5" s="1"/>
  <c r="F1370" i="3" s="1"/>
  <c r="Q1370" i="5" l="1"/>
  <c r="S1370" i="5" s="1"/>
  <c r="R1371" i="5" s="1"/>
  <c r="K1371" i="5" l="1"/>
  <c r="E1371" i="3"/>
  <c r="J1371" i="5"/>
  <c r="L1371" i="5" l="1"/>
  <c r="M1371" i="5" l="1"/>
  <c r="N1371" i="5" s="1"/>
  <c r="O1371" i="5" s="1"/>
  <c r="P1371" i="5" s="1"/>
  <c r="F1371" i="3" s="1"/>
  <c r="Q1371" i="5" l="1"/>
  <c r="S1371" i="5" s="1"/>
  <c r="R1372" i="5" s="1"/>
  <c r="K1372" i="5" l="1"/>
  <c r="E1372" i="3"/>
  <c r="J1372" i="5"/>
  <c r="L1372" i="5" l="1"/>
  <c r="M1372" i="5" l="1"/>
  <c r="N1372" i="5" s="1"/>
  <c r="O1372" i="5" s="1"/>
  <c r="P1372" i="5" s="1"/>
  <c r="F1372" i="3" s="1"/>
  <c r="Q1372" i="5" l="1"/>
  <c r="S1372" i="5" s="1"/>
  <c r="R1373" i="5" s="1"/>
  <c r="K1373" i="5" l="1"/>
  <c r="E1373" i="3"/>
  <c r="J1373" i="5"/>
  <c r="L1373" i="5" l="1"/>
  <c r="M1373" i="5" l="1"/>
  <c r="N1373" i="5" s="1"/>
  <c r="O1373" i="5" s="1"/>
  <c r="P1373" i="5" s="1"/>
  <c r="F1373" i="3" s="1"/>
  <c r="Q1373" i="5" l="1"/>
  <c r="S1373" i="5" s="1"/>
  <c r="R1374" i="5" s="1"/>
  <c r="K1374" i="5" l="1"/>
  <c r="E1374" i="3"/>
  <c r="J1374" i="5"/>
  <c r="L1374" i="5" l="1"/>
  <c r="M1374" i="5" l="1"/>
  <c r="N1374" i="5" s="1"/>
  <c r="O1374" i="5" s="1"/>
  <c r="P1374" i="5" s="1"/>
  <c r="F1374" i="3" s="1"/>
  <c r="Q1374" i="5" l="1"/>
  <c r="S1374" i="5" s="1"/>
  <c r="R1375" i="5" s="1"/>
  <c r="K1375" i="5" l="1"/>
  <c r="E1375" i="3"/>
  <c r="J1375" i="5"/>
  <c r="L1375" i="5" l="1"/>
  <c r="M1375" i="5" l="1"/>
  <c r="N1375" i="5" s="1"/>
  <c r="O1375" i="5" s="1"/>
  <c r="P1375" i="5" s="1"/>
  <c r="F1375" i="3" s="1"/>
  <c r="Q1375" i="5" l="1"/>
  <c r="S1375" i="5" s="1"/>
  <c r="R1376" i="5" s="1"/>
  <c r="K1376" i="5" l="1"/>
  <c r="E1376" i="3"/>
  <c r="J1376" i="5"/>
  <c r="L1376" i="5" l="1"/>
  <c r="M1376" i="5" l="1"/>
  <c r="N1376" i="5" s="1"/>
  <c r="O1376" i="5" s="1"/>
  <c r="P1376" i="5" s="1"/>
  <c r="F1376" i="3" s="1"/>
  <c r="Q1376" i="5" l="1"/>
  <c r="S1376" i="5" s="1"/>
  <c r="R1377" i="5" s="1"/>
  <c r="K1377" i="5" l="1"/>
  <c r="E1377" i="3"/>
  <c r="J1377" i="5"/>
  <c r="L1377" i="5" l="1"/>
  <c r="M1377" i="5" l="1"/>
  <c r="N1377" i="5" s="1"/>
  <c r="O1377" i="5" s="1"/>
  <c r="P1377" i="5" s="1"/>
  <c r="F1377" i="3" s="1"/>
  <c r="Q1377" i="5" l="1"/>
  <c r="S1377" i="5" s="1"/>
  <c r="R1378" i="5" s="1"/>
  <c r="K1378" i="5" l="1"/>
  <c r="E1378" i="3"/>
  <c r="J1378" i="5"/>
  <c r="L1378" i="5" l="1"/>
  <c r="M1378" i="5" l="1"/>
  <c r="N1378" i="5" s="1"/>
  <c r="O1378" i="5" s="1"/>
  <c r="P1378" i="5" s="1"/>
  <c r="F1378" i="3" s="1"/>
  <c r="Q1378" i="5" l="1"/>
  <c r="S1378" i="5" s="1"/>
  <c r="R1379" i="5" s="1"/>
  <c r="K1379" i="5" l="1"/>
  <c r="E1379" i="3"/>
  <c r="J1379" i="5"/>
  <c r="L1379" i="5" l="1"/>
  <c r="M1379" i="5" l="1"/>
  <c r="N1379" i="5" s="1"/>
  <c r="O1379" i="5" s="1"/>
  <c r="P1379" i="5" s="1"/>
  <c r="F1379" i="3" s="1"/>
  <c r="Q1379" i="5" l="1"/>
  <c r="S1379" i="5" s="1"/>
  <c r="R1380" i="5" s="1"/>
  <c r="K1380" i="5" l="1"/>
  <c r="E1380" i="3"/>
  <c r="J1380" i="5"/>
  <c r="L1380" i="5" l="1"/>
  <c r="M1380" i="5" l="1"/>
  <c r="N1380" i="5" s="1"/>
  <c r="O1380" i="5" s="1"/>
  <c r="P1380" i="5" s="1"/>
  <c r="F1380" i="3" s="1"/>
  <c r="Q1380" i="5" l="1"/>
  <c r="S1380" i="5" s="1"/>
  <c r="R1381" i="5" s="1"/>
  <c r="K1381" i="5" l="1"/>
  <c r="E1381" i="3"/>
  <c r="J1381" i="5"/>
  <c r="L1381" i="5" l="1"/>
  <c r="M1381" i="5" l="1"/>
  <c r="N1381" i="5" s="1"/>
  <c r="O1381" i="5" s="1"/>
  <c r="P1381" i="5" s="1"/>
  <c r="F1381" i="3" s="1"/>
  <c r="Q1381" i="5" l="1"/>
  <c r="S1381" i="5" s="1"/>
  <c r="R1382" i="5" s="1"/>
  <c r="K1382" i="5" l="1"/>
  <c r="E1382" i="3"/>
  <c r="J1382" i="5"/>
  <c r="L1382" i="5" l="1"/>
  <c r="M1382" i="5" l="1"/>
  <c r="N1382" i="5" s="1"/>
  <c r="O1382" i="5" s="1"/>
  <c r="P1382" i="5" s="1"/>
  <c r="F1382" i="3" s="1"/>
  <c r="Q1382" i="5" l="1"/>
  <c r="S1382" i="5" s="1"/>
  <c r="R1383" i="5" s="1"/>
  <c r="K1383" i="5" l="1"/>
  <c r="E1383" i="3"/>
  <c r="J1383" i="5"/>
  <c r="L1383" i="5" l="1"/>
  <c r="M1383" i="5" l="1"/>
  <c r="N1383" i="5" s="1"/>
  <c r="O1383" i="5" s="1"/>
  <c r="P1383" i="5" s="1"/>
  <c r="F1383" i="3" s="1"/>
  <c r="Q1383" i="5" l="1"/>
  <c r="S1383" i="5" s="1"/>
  <c r="R1384" i="5" s="1"/>
  <c r="K1384" i="5" l="1"/>
  <c r="E1384" i="3"/>
  <c r="J1384" i="5"/>
  <c r="L1384" i="5" l="1"/>
  <c r="M1384" i="5" l="1"/>
  <c r="N1384" i="5" s="1"/>
  <c r="O1384" i="5" s="1"/>
  <c r="P1384" i="5" s="1"/>
  <c r="F1384" i="3" s="1"/>
  <c r="Q1384" i="5" l="1"/>
  <c r="S1384" i="5" s="1"/>
  <c r="R1385" i="5" s="1"/>
  <c r="K1385" i="5" l="1"/>
  <c r="E1385" i="3"/>
  <c r="J1385" i="5"/>
  <c r="L1385" i="5" l="1"/>
  <c r="M1385" i="5" l="1"/>
  <c r="N1385" i="5" s="1"/>
  <c r="O1385" i="5" s="1"/>
  <c r="P1385" i="5" s="1"/>
  <c r="F1385" i="3" s="1"/>
  <c r="Q1385" i="5" l="1"/>
  <c r="S1385" i="5" s="1"/>
  <c r="R1386" i="5" s="1"/>
  <c r="K1386" i="5" l="1"/>
  <c r="E1386" i="3"/>
  <c r="J1386" i="5"/>
  <c r="L1386" i="5" l="1"/>
  <c r="M1386" i="5" l="1"/>
  <c r="N1386" i="5" s="1"/>
  <c r="O1386" i="5" s="1"/>
  <c r="P1386" i="5" s="1"/>
  <c r="F1386" i="3" s="1"/>
  <c r="Q1386" i="5" l="1"/>
  <c r="S1386" i="5" s="1"/>
  <c r="R1387" i="5" s="1"/>
  <c r="K1387" i="5" l="1"/>
  <c r="E1387" i="3"/>
  <c r="J1387" i="5"/>
  <c r="L1387" i="5" l="1"/>
  <c r="M1387" i="5" l="1"/>
  <c r="N1387" i="5" s="1"/>
  <c r="O1387" i="5" s="1"/>
  <c r="P1387" i="5" s="1"/>
  <c r="F1387" i="3" s="1"/>
  <c r="Q1387" i="5" l="1"/>
  <c r="S1387" i="5" s="1"/>
  <c r="R1388" i="5" s="1"/>
  <c r="K1388" i="5" l="1"/>
  <c r="E1388" i="3"/>
  <c r="J1388" i="5"/>
  <c r="L1388" i="5" l="1"/>
  <c r="M1388" i="5" l="1"/>
  <c r="N1388" i="5" s="1"/>
  <c r="O1388" i="5" s="1"/>
  <c r="P1388" i="5" s="1"/>
  <c r="F1388" i="3" s="1"/>
  <c r="Q1388" i="5" l="1"/>
  <c r="S1388" i="5" s="1"/>
  <c r="R1389" i="5" s="1"/>
  <c r="K1389" i="5" l="1"/>
  <c r="E1389" i="3"/>
  <c r="J1389" i="5"/>
  <c r="L1389" i="5" l="1"/>
  <c r="M1389" i="5" l="1"/>
  <c r="N1389" i="5" s="1"/>
  <c r="O1389" i="5" s="1"/>
  <c r="P1389" i="5" s="1"/>
  <c r="F1389" i="3" s="1"/>
  <c r="Q1389" i="5" l="1"/>
  <c r="S1389" i="5" s="1"/>
  <c r="R1390" i="5" s="1"/>
  <c r="K1390" i="5" l="1"/>
  <c r="E1390" i="3"/>
  <c r="J1390" i="5"/>
  <c r="L1390" i="5" l="1"/>
  <c r="M1390" i="5" l="1"/>
  <c r="N1390" i="5" s="1"/>
  <c r="O1390" i="5" s="1"/>
  <c r="P1390" i="5" s="1"/>
  <c r="F1390" i="3" s="1"/>
  <c r="Q1390" i="5" l="1"/>
  <c r="S1390" i="5" s="1"/>
  <c r="R1391" i="5" s="1"/>
  <c r="K1391" i="5" l="1"/>
  <c r="E1391" i="3"/>
  <c r="J1391" i="5"/>
  <c r="L1391" i="5" l="1"/>
  <c r="M1391" i="5" l="1"/>
  <c r="N1391" i="5" s="1"/>
  <c r="O1391" i="5" s="1"/>
  <c r="P1391" i="5" s="1"/>
  <c r="F1391" i="3" s="1"/>
  <c r="Q1391" i="5" l="1"/>
  <c r="S1391" i="5" s="1"/>
  <c r="R1392" i="5" s="1"/>
  <c r="K1392" i="5" l="1"/>
  <c r="E1392" i="3"/>
  <c r="J1392" i="5"/>
  <c r="L1392" i="5" l="1"/>
  <c r="M1392" i="5" l="1"/>
  <c r="N1392" i="5" s="1"/>
  <c r="O1392" i="5" s="1"/>
  <c r="P1392" i="5" s="1"/>
  <c r="F1392" i="3" s="1"/>
  <c r="Q1392" i="5" l="1"/>
  <c r="S1392" i="5" s="1"/>
  <c r="R1393" i="5" s="1"/>
  <c r="K1393" i="5" l="1"/>
  <c r="E1393" i="3"/>
  <c r="J1393" i="5"/>
  <c r="L1393" i="5" l="1"/>
  <c r="M1393" i="5" l="1"/>
  <c r="N1393" i="5" s="1"/>
  <c r="O1393" i="5" s="1"/>
  <c r="P1393" i="5" s="1"/>
  <c r="F1393" i="3" s="1"/>
  <c r="Q1393" i="5" l="1"/>
  <c r="S1393" i="5" s="1"/>
  <c r="R1394" i="5" s="1"/>
  <c r="K1394" i="5" l="1"/>
  <c r="E1394" i="3"/>
  <c r="J1394" i="5"/>
  <c r="L1394" i="5" l="1"/>
  <c r="M1394" i="5" l="1"/>
  <c r="N1394" i="5" s="1"/>
  <c r="O1394" i="5" s="1"/>
  <c r="P1394" i="5" s="1"/>
  <c r="F1394" i="3" s="1"/>
  <c r="Q1394" i="5" l="1"/>
  <c r="S1394" i="5" s="1"/>
  <c r="R1395" i="5" s="1"/>
  <c r="K1395" i="5" l="1"/>
  <c r="E1395" i="3"/>
  <c r="J1395" i="5"/>
  <c r="L1395" i="5" l="1"/>
  <c r="M1395" i="5" l="1"/>
  <c r="N1395" i="5" s="1"/>
  <c r="O1395" i="5" s="1"/>
  <c r="P1395" i="5" s="1"/>
  <c r="F1395" i="3" s="1"/>
  <c r="Q1395" i="5" l="1"/>
  <c r="S1395" i="5" s="1"/>
  <c r="R1396" i="5" s="1"/>
  <c r="K1396" i="5" l="1"/>
  <c r="E1396" i="3"/>
  <c r="J1396" i="5"/>
  <c r="L1396" i="5" l="1"/>
  <c r="M1396" i="5" l="1"/>
  <c r="N1396" i="5" s="1"/>
  <c r="O1396" i="5" s="1"/>
  <c r="P1396" i="5" s="1"/>
  <c r="F1396" i="3" s="1"/>
  <c r="Q1396" i="5" l="1"/>
  <c r="S1396" i="5" s="1"/>
  <c r="R1397" i="5" s="1"/>
  <c r="K1397" i="5" l="1"/>
  <c r="E1397" i="3"/>
  <c r="J1397" i="5"/>
  <c r="L1397" i="5" l="1"/>
  <c r="M1397" i="5" l="1"/>
  <c r="N1397" i="5" s="1"/>
  <c r="O1397" i="5" s="1"/>
  <c r="P1397" i="5" s="1"/>
  <c r="F1397" i="3" s="1"/>
  <c r="Q1397" i="5" l="1"/>
  <c r="S1397" i="5" s="1"/>
  <c r="R1398" i="5" s="1"/>
  <c r="K1398" i="5" l="1"/>
  <c r="E1398" i="3"/>
  <c r="J1398" i="5"/>
  <c r="L1398" i="5" l="1"/>
  <c r="M1398" i="5" l="1"/>
  <c r="N1398" i="5" s="1"/>
  <c r="O1398" i="5" s="1"/>
  <c r="P1398" i="5" s="1"/>
  <c r="F1398" i="3" s="1"/>
  <c r="Q1398" i="5" l="1"/>
  <c r="S1398" i="5" s="1"/>
  <c r="R1399" i="5" s="1"/>
  <c r="K1399" i="5" l="1"/>
  <c r="E1399" i="3"/>
  <c r="J1399" i="5"/>
  <c r="L1399" i="5" l="1"/>
  <c r="M1399" i="5" l="1"/>
  <c r="N1399" i="5" s="1"/>
  <c r="O1399" i="5" s="1"/>
  <c r="P1399" i="5" s="1"/>
  <c r="F1399" i="3" s="1"/>
  <c r="Q1399" i="5" l="1"/>
  <c r="S1399" i="5" s="1"/>
  <c r="R1400" i="5" s="1"/>
  <c r="K1400" i="5" l="1"/>
  <c r="E1400" i="3"/>
  <c r="J1400" i="5"/>
  <c r="L1400" i="5" l="1"/>
  <c r="M1400" i="5" l="1"/>
  <c r="N1400" i="5" s="1"/>
  <c r="O1400" i="5" s="1"/>
  <c r="P1400" i="5" s="1"/>
  <c r="F1400" i="3" s="1"/>
  <c r="Q1400" i="5" l="1"/>
  <c r="S1400" i="5" s="1"/>
  <c r="R1401" i="5" s="1"/>
  <c r="K1401" i="5" l="1"/>
  <c r="E1401" i="3"/>
  <c r="J1401" i="5"/>
  <c r="L1401" i="5" l="1"/>
  <c r="M1401" i="5" l="1"/>
  <c r="N1401" i="5" s="1"/>
  <c r="O1401" i="5" s="1"/>
  <c r="P1401" i="5" s="1"/>
  <c r="F1401" i="3" s="1"/>
  <c r="Q1401" i="5" l="1"/>
  <c r="S1401" i="5" s="1"/>
  <c r="R1402" i="5" s="1"/>
  <c r="K1402" i="5" l="1"/>
  <c r="E1402" i="3"/>
  <c r="J1402" i="5"/>
  <c r="L1402" i="5" l="1"/>
  <c r="M1402" i="5" l="1"/>
  <c r="N1402" i="5" s="1"/>
  <c r="O1402" i="5" s="1"/>
  <c r="P1402" i="5" s="1"/>
  <c r="F1402" i="3" s="1"/>
  <c r="Q1402" i="5" l="1"/>
  <c r="S1402" i="5" s="1"/>
  <c r="R1403" i="5" s="1"/>
  <c r="K1403" i="5" l="1"/>
  <c r="E1403" i="3"/>
  <c r="J1403" i="5"/>
  <c r="L1403" i="5" l="1"/>
  <c r="M1403" i="5" l="1"/>
  <c r="N1403" i="5" s="1"/>
  <c r="O1403" i="5" s="1"/>
  <c r="P1403" i="5" s="1"/>
  <c r="F1403" i="3" s="1"/>
  <c r="Q1403" i="5" l="1"/>
  <c r="S1403" i="5" s="1"/>
  <c r="R1404" i="5" s="1"/>
  <c r="K1404" i="5" l="1"/>
  <c r="E1404" i="3"/>
  <c r="J1404" i="5"/>
  <c r="L1404" i="5" l="1"/>
  <c r="M1404" i="5" l="1"/>
  <c r="N1404" i="5" s="1"/>
  <c r="O1404" i="5" s="1"/>
  <c r="P1404" i="5" s="1"/>
  <c r="F1404" i="3" s="1"/>
  <c r="Q1404" i="5" l="1"/>
  <c r="S1404" i="5" s="1"/>
  <c r="R1405" i="5" s="1"/>
  <c r="K1405" i="5" l="1"/>
  <c r="E1405" i="3"/>
  <c r="J1405" i="5"/>
  <c r="L1405" i="5" l="1"/>
  <c r="M1405" i="5" l="1"/>
  <c r="N1405" i="5" s="1"/>
  <c r="O1405" i="5" s="1"/>
  <c r="P1405" i="5" s="1"/>
  <c r="F1405" i="3" s="1"/>
  <c r="Q1405" i="5" l="1"/>
  <c r="S1405" i="5" s="1"/>
  <c r="R1406" i="5" s="1"/>
  <c r="K1406" i="5" l="1"/>
  <c r="E1406" i="3"/>
  <c r="J1406" i="5"/>
  <c r="L1406" i="5" l="1"/>
  <c r="M1406" i="5" l="1"/>
  <c r="N1406" i="5" s="1"/>
  <c r="O1406" i="5" s="1"/>
  <c r="P1406" i="5" s="1"/>
  <c r="F1406" i="3" s="1"/>
  <c r="Q1406" i="5" l="1"/>
  <c r="S1406" i="5" s="1"/>
  <c r="R1407" i="5" s="1"/>
  <c r="K1407" i="5" l="1"/>
  <c r="E1407" i="3"/>
  <c r="J1407" i="5"/>
  <c r="L1407" i="5" l="1"/>
  <c r="M1407" i="5" l="1"/>
  <c r="N1407" i="5" s="1"/>
  <c r="O1407" i="5" s="1"/>
  <c r="P1407" i="5" s="1"/>
  <c r="F1407" i="3" s="1"/>
  <c r="Q1407" i="5" l="1"/>
  <c r="S1407" i="5" s="1"/>
  <c r="R1408" i="5" s="1"/>
  <c r="K1408" i="5" l="1"/>
  <c r="E1408" i="3"/>
  <c r="J1408" i="5"/>
  <c r="L1408" i="5" l="1"/>
  <c r="M1408" i="5" l="1"/>
  <c r="N1408" i="5" s="1"/>
  <c r="O1408" i="5" s="1"/>
  <c r="P1408" i="5" s="1"/>
  <c r="F1408" i="3" s="1"/>
  <c r="Q1408" i="5" l="1"/>
  <c r="S1408" i="5" s="1"/>
  <c r="R1409" i="5" s="1"/>
  <c r="K1409" i="5" l="1"/>
  <c r="E1409" i="3"/>
  <c r="J1409" i="5"/>
  <c r="L1409" i="5" l="1"/>
  <c r="M1409" i="5" l="1"/>
  <c r="N1409" i="5" s="1"/>
  <c r="O1409" i="5" s="1"/>
  <c r="P1409" i="5" s="1"/>
  <c r="F1409" i="3" s="1"/>
  <c r="Q1409" i="5" l="1"/>
  <c r="S1409" i="5" s="1"/>
  <c r="R1410" i="5" s="1"/>
  <c r="K1410" i="5" l="1"/>
  <c r="E1410" i="3"/>
  <c r="J1410" i="5"/>
  <c r="L1410" i="5" l="1"/>
  <c r="M1410" i="5" l="1"/>
  <c r="N1410" i="5" s="1"/>
  <c r="O1410" i="5" s="1"/>
  <c r="P1410" i="5" s="1"/>
  <c r="F1410" i="3" s="1"/>
  <c r="Q1410" i="5" l="1"/>
  <c r="S1410" i="5" s="1"/>
  <c r="R1411" i="5" s="1"/>
  <c r="K1411" i="5" l="1"/>
  <c r="E1411" i="3"/>
  <c r="J1411" i="5"/>
  <c r="L1411" i="5" l="1"/>
  <c r="M1411" i="5" l="1"/>
  <c r="N1411" i="5" s="1"/>
  <c r="O1411" i="5" s="1"/>
  <c r="P1411" i="5" s="1"/>
  <c r="F1411" i="3" s="1"/>
  <c r="Q1411" i="5" l="1"/>
  <c r="S1411" i="5" s="1"/>
  <c r="R1412" i="5" s="1"/>
  <c r="K1412" i="5" l="1"/>
  <c r="E1412" i="3"/>
  <c r="J1412" i="5"/>
  <c r="L1412" i="5" l="1"/>
  <c r="M1412" i="5" l="1"/>
  <c r="N1412" i="5" s="1"/>
  <c r="O1412" i="5" s="1"/>
  <c r="P1412" i="5" s="1"/>
  <c r="F1412" i="3" s="1"/>
  <c r="Q1412" i="5" l="1"/>
  <c r="S1412" i="5" s="1"/>
  <c r="R1413" i="5" s="1"/>
  <c r="K1413" i="5" l="1"/>
  <c r="E1413" i="3"/>
  <c r="J1413" i="5"/>
  <c r="L1413" i="5" l="1"/>
  <c r="M1413" i="5" l="1"/>
  <c r="N1413" i="5" s="1"/>
  <c r="O1413" i="5" s="1"/>
  <c r="P1413" i="5" s="1"/>
  <c r="F1413" i="3" s="1"/>
  <c r="Q1413" i="5" l="1"/>
  <c r="S1413" i="5" s="1"/>
  <c r="R1414" i="5" s="1"/>
  <c r="K1414" i="5" l="1"/>
  <c r="E1414" i="3"/>
  <c r="J1414" i="5"/>
  <c r="L1414" i="5" l="1"/>
  <c r="M1414" i="5" l="1"/>
  <c r="N1414" i="5" s="1"/>
  <c r="O1414" i="5" s="1"/>
  <c r="P1414" i="5" s="1"/>
  <c r="F1414" i="3" s="1"/>
  <c r="Q1414" i="5" l="1"/>
  <c r="S1414" i="5" s="1"/>
  <c r="R1415" i="5" s="1"/>
  <c r="K1415" i="5" l="1"/>
  <c r="E1415" i="3"/>
  <c r="J1415" i="5"/>
  <c r="L1415" i="5" l="1"/>
  <c r="M1415" i="5" l="1"/>
  <c r="N1415" i="5" s="1"/>
  <c r="O1415" i="5" s="1"/>
  <c r="P1415" i="5" l="1"/>
  <c r="Q1415" i="5" l="1"/>
  <c r="S1415" i="5" s="1"/>
  <c r="R1416" i="5" s="1"/>
  <c r="K1416" i="5" s="1"/>
  <c r="F1415" i="3"/>
  <c r="J1416" i="5" l="1"/>
  <c r="E1416" i="3"/>
  <c r="L1416" i="5"/>
  <c r="P1416" i="5" s="1"/>
  <c r="F1416" i="3" s="1"/>
  <c r="M1416" i="5" l="1"/>
  <c r="N1416" i="5" s="1"/>
  <c r="O1416" i="5" s="1"/>
  <c r="Q1416" i="5" s="1"/>
  <c r="S1416" i="5" l="1"/>
  <c r="R1417" i="5" s="1"/>
  <c r="K1417" i="5" l="1"/>
  <c r="E1417" i="3"/>
  <c r="J1417" i="5"/>
  <c r="L1417" i="5" l="1"/>
  <c r="P1417" i="5" s="1"/>
  <c r="F1417" i="3" s="1"/>
  <c r="M1417" i="5" l="1"/>
  <c r="N1417" i="5" s="1"/>
  <c r="O1417" i="5" s="1"/>
  <c r="Q1417" i="5" s="1"/>
  <c r="S1417" i="5" l="1"/>
  <c r="R1418" i="5" s="1"/>
  <c r="K1418" i="5" l="1"/>
  <c r="E1418" i="3"/>
  <c r="J1418" i="5"/>
  <c r="L1418" i="5" l="1"/>
  <c r="P1418" i="5" s="1"/>
  <c r="F1418" i="3" s="1"/>
  <c r="M1418" i="5" l="1"/>
  <c r="N1418" i="5" s="1"/>
  <c r="O1418" i="5" s="1"/>
  <c r="Q1418" i="5" s="1"/>
  <c r="S1418" i="5" l="1"/>
  <c r="R1419" i="5" s="1"/>
  <c r="K1419" i="5" l="1"/>
  <c r="E1419" i="3"/>
  <c r="J1419" i="5"/>
  <c r="L1419" i="5" l="1"/>
  <c r="P1419" i="5" s="1"/>
  <c r="F1419" i="3" s="1"/>
  <c r="M1419" i="5" l="1"/>
  <c r="N1419" i="5" s="1"/>
  <c r="O1419" i="5" s="1"/>
  <c r="Q1419" i="5" s="1"/>
  <c r="S1419" i="5" l="1"/>
  <c r="R1420" i="5" s="1"/>
  <c r="K1420" i="5" l="1"/>
  <c r="E1420" i="3"/>
  <c r="J1420" i="5"/>
  <c r="L1420" i="5" l="1"/>
  <c r="P1420" i="5" s="1"/>
  <c r="F1420" i="3" s="1"/>
  <c r="M1420" i="5" l="1"/>
  <c r="N1420" i="5" s="1"/>
  <c r="O1420" i="5" s="1"/>
  <c r="Q1420" i="5" s="1"/>
  <c r="S1420" i="5" l="1"/>
  <c r="R1421" i="5" s="1"/>
  <c r="K1421" i="5" l="1"/>
  <c r="E1421" i="3"/>
  <c r="J1421" i="5"/>
  <c r="L1421" i="5" l="1"/>
  <c r="P1421" i="5" s="1"/>
  <c r="F1421" i="3" s="1"/>
  <c r="M1421" i="5" l="1"/>
  <c r="N1421" i="5" s="1"/>
  <c r="O1421" i="5" s="1"/>
  <c r="Q1421" i="5" s="1"/>
  <c r="S1421" i="5" l="1"/>
  <c r="R1422" i="5" s="1"/>
  <c r="K1422" i="5" l="1"/>
  <c r="E1422" i="3"/>
  <c r="J1422" i="5"/>
  <c r="L1422" i="5" l="1"/>
  <c r="P1422" i="5" s="1"/>
  <c r="F1422" i="3" s="1"/>
  <c r="M1422" i="5" l="1"/>
  <c r="N1422" i="5" s="1"/>
  <c r="O1422" i="5" s="1"/>
  <c r="Q1422" i="5" s="1"/>
  <c r="S1422" i="5" l="1"/>
  <c r="R1423" i="5" s="1"/>
  <c r="K1423" i="5" l="1"/>
  <c r="E1423" i="3"/>
  <c r="J1423" i="5"/>
  <c r="L1423" i="5" l="1"/>
  <c r="P1423" i="5" s="1"/>
  <c r="F1423" i="3" s="1"/>
  <c r="M1423" i="5" l="1"/>
  <c r="N1423" i="5" s="1"/>
  <c r="O1423" i="5" s="1"/>
  <c r="Q1423" i="5" s="1"/>
  <c r="S1423" i="5" l="1"/>
  <c r="R1424" i="5" s="1"/>
  <c r="K1424" i="5" l="1"/>
  <c r="E1424" i="3"/>
  <c r="J1424" i="5"/>
  <c r="L1424" i="5" l="1"/>
  <c r="P1424" i="5" s="1"/>
  <c r="F1424" i="3" s="1"/>
  <c r="M1424" i="5" l="1"/>
  <c r="N1424" i="5" s="1"/>
  <c r="O1424" i="5" s="1"/>
  <c r="Q1424" i="5" s="1"/>
  <c r="S1424" i="5" l="1"/>
  <c r="R1425" i="5" s="1"/>
  <c r="K1425" i="5" l="1"/>
  <c r="E1425" i="3"/>
  <c r="J1425" i="5"/>
  <c r="L1425" i="5" l="1"/>
  <c r="P1425" i="5" s="1"/>
  <c r="F1425" i="3" s="1"/>
  <c r="M1425" i="5" l="1"/>
  <c r="N1425" i="5" s="1"/>
  <c r="O1425" i="5" s="1"/>
  <c r="Q1425" i="5" s="1"/>
  <c r="S1425" i="5" l="1"/>
  <c r="R1426" i="5" s="1"/>
  <c r="K1426" i="5" l="1"/>
  <c r="E1426" i="3"/>
  <c r="J1426" i="5"/>
  <c r="L1426" i="5" l="1"/>
  <c r="P1426" i="5" s="1"/>
  <c r="F1426" i="3" s="1"/>
  <c r="M1426" i="5" l="1"/>
  <c r="N1426" i="5" s="1"/>
  <c r="O1426" i="5" s="1"/>
  <c r="Q1426" i="5" s="1"/>
  <c r="S1426" i="5" l="1"/>
  <c r="R1427" i="5" s="1"/>
  <c r="K1427" i="5" l="1"/>
  <c r="E1427" i="3"/>
  <c r="J1427" i="5"/>
  <c r="L1427" i="5" l="1"/>
  <c r="P1427" i="5" s="1"/>
  <c r="F1427" i="3" s="1"/>
  <c r="M1427" i="5" l="1"/>
  <c r="N1427" i="5" s="1"/>
  <c r="O1427" i="5" s="1"/>
  <c r="Q1427" i="5" s="1"/>
  <c r="S1427" i="5" l="1"/>
  <c r="R1428" i="5" s="1"/>
  <c r="K1428" i="5" l="1"/>
  <c r="E1428" i="3"/>
  <c r="J1428" i="5"/>
  <c r="L1428" i="5" l="1"/>
  <c r="P1428" i="5" s="1"/>
  <c r="F1428" i="3" s="1"/>
  <c r="M1428" i="5" l="1"/>
  <c r="N1428" i="5" s="1"/>
  <c r="O1428" i="5" s="1"/>
  <c r="Q1428" i="5" s="1"/>
  <c r="S1428" i="5" l="1"/>
  <c r="R1429" i="5" s="1"/>
  <c r="K1429" i="5" l="1"/>
  <c r="E1429" i="3"/>
  <c r="J1429" i="5"/>
  <c r="L1429" i="5" l="1"/>
  <c r="P1429" i="5" s="1"/>
  <c r="F1429" i="3" s="1"/>
  <c r="M1429" i="5" l="1"/>
  <c r="N1429" i="5" s="1"/>
  <c r="O1429" i="5" s="1"/>
  <c r="Q1429" i="5" s="1"/>
  <c r="S1429" i="5" l="1"/>
  <c r="R1430" i="5" s="1"/>
  <c r="K1430" i="5" l="1"/>
  <c r="E1430" i="3"/>
  <c r="J1430" i="5"/>
  <c r="L1430" i="5" l="1"/>
  <c r="P1430" i="5" s="1"/>
  <c r="F1430" i="3" s="1"/>
  <c r="M1430" i="5" l="1"/>
  <c r="N1430" i="5" s="1"/>
  <c r="O1430" i="5" s="1"/>
  <c r="Q1430" i="5" s="1"/>
  <c r="S1430" i="5" l="1"/>
  <c r="R1431" i="5" s="1"/>
  <c r="K1431" i="5" l="1"/>
  <c r="E1431" i="3"/>
  <c r="J1431" i="5"/>
  <c r="L1431" i="5" l="1"/>
  <c r="P1431" i="5" s="1"/>
  <c r="F1431" i="3" s="1"/>
  <c r="M1431" i="5" l="1"/>
  <c r="N1431" i="5" s="1"/>
  <c r="O1431" i="5" s="1"/>
  <c r="Q1431" i="5" s="1"/>
  <c r="S1431" i="5" l="1"/>
  <c r="R1432" i="5" s="1"/>
  <c r="K1432" i="5" l="1"/>
  <c r="E1432" i="3"/>
  <c r="J1432" i="5"/>
  <c r="L1432" i="5" l="1"/>
  <c r="P1432" i="5" s="1"/>
  <c r="F1432" i="3" s="1"/>
  <c r="M1432" i="5" l="1"/>
  <c r="N1432" i="5" s="1"/>
  <c r="O1432" i="5" s="1"/>
  <c r="Q1432" i="5" s="1"/>
  <c r="S1432" i="5" l="1"/>
  <c r="R1433" i="5" s="1"/>
  <c r="K1433" i="5" l="1"/>
  <c r="E1433" i="3"/>
  <c r="J1433" i="5"/>
  <c r="L1433" i="5" l="1"/>
  <c r="P1433" i="5" s="1"/>
  <c r="F1433" i="3" s="1"/>
  <c r="M1433" i="5" l="1"/>
  <c r="N1433" i="5" s="1"/>
  <c r="O1433" i="5" s="1"/>
  <c r="Q1433" i="5" s="1"/>
  <c r="S1433" i="5" l="1"/>
  <c r="R1434" i="5" s="1"/>
  <c r="K1434" i="5" l="1"/>
  <c r="E1434" i="3"/>
  <c r="J1434" i="5"/>
  <c r="L1434" i="5" l="1"/>
  <c r="P1434" i="5" s="1"/>
  <c r="F1434" i="3" s="1"/>
  <c r="M1434" i="5" l="1"/>
  <c r="N1434" i="5" s="1"/>
  <c r="O1434" i="5" s="1"/>
  <c r="Q1434" i="5" s="1"/>
  <c r="S1434" i="5" l="1"/>
  <c r="R1435" i="5" s="1"/>
  <c r="K1435" i="5" l="1"/>
  <c r="E1435" i="3"/>
  <c r="J1435" i="5"/>
  <c r="L1435" i="5" l="1"/>
  <c r="P1435" i="5" s="1"/>
  <c r="F1435" i="3" s="1"/>
  <c r="M1435" i="5" l="1"/>
  <c r="N1435" i="5" s="1"/>
  <c r="O1435" i="5" s="1"/>
  <c r="Q1435" i="5" s="1"/>
  <c r="S1435" i="5" l="1"/>
  <c r="R1436" i="5" s="1"/>
  <c r="K1436" i="5" l="1"/>
  <c r="E1436" i="3"/>
  <c r="J1436" i="5"/>
  <c r="L1436" i="5" l="1"/>
  <c r="P1436" i="5" s="1"/>
  <c r="F1436" i="3" s="1"/>
  <c r="M1436" i="5" l="1"/>
  <c r="N1436" i="5" s="1"/>
  <c r="O1436" i="5" s="1"/>
  <c r="Q1436" i="5" s="1"/>
  <c r="S1436" i="5" l="1"/>
  <c r="R1437" i="5" s="1"/>
  <c r="K1437" i="5" l="1"/>
  <c r="E1437" i="3"/>
  <c r="J1437" i="5"/>
  <c r="L1437" i="5" l="1"/>
  <c r="P1437" i="5" s="1"/>
  <c r="F1437" i="3" s="1"/>
  <c r="M1437" i="5" l="1"/>
  <c r="N1437" i="5" s="1"/>
  <c r="O1437" i="5" s="1"/>
  <c r="Q1437" i="5" s="1"/>
  <c r="S1437" i="5" l="1"/>
  <c r="R1438" i="5" s="1"/>
  <c r="K1438" i="5" l="1"/>
  <c r="E1438" i="3"/>
  <c r="J1438" i="5"/>
  <c r="L1438" i="5" l="1"/>
  <c r="P1438" i="5" s="1"/>
  <c r="F1438" i="3" s="1"/>
  <c r="M1438" i="5" l="1"/>
  <c r="N1438" i="5" s="1"/>
  <c r="O1438" i="5" s="1"/>
  <c r="Q1438" i="5" s="1"/>
  <c r="S1438" i="5" l="1"/>
  <c r="R1439" i="5" s="1"/>
  <c r="K1439" i="5" l="1"/>
  <c r="E1439" i="3"/>
  <c r="J1439" i="5"/>
  <c r="L1439" i="5" l="1"/>
  <c r="P1439" i="5" s="1"/>
  <c r="F1439" i="3" s="1"/>
  <c r="M1439" i="5" l="1"/>
  <c r="N1439" i="5" s="1"/>
  <c r="O1439" i="5" s="1"/>
  <c r="Q1439" i="5" s="1"/>
  <c r="S1439" i="5" l="1"/>
  <c r="R1440" i="5" s="1"/>
  <c r="K1440" i="5" l="1"/>
  <c r="E1440" i="3"/>
  <c r="J1440" i="5"/>
  <c r="L1440" i="5" l="1"/>
  <c r="P1440" i="5" s="1"/>
  <c r="F1440" i="3" s="1"/>
  <c r="M1440" i="5" l="1"/>
  <c r="N1440" i="5" s="1"/>
  <c r="O1440" i="5" s="1"/>
  <c r="Q1440" i="5" s="1"/>
  <c r="S1440" i="5" l="1"/>
  <c r="R1441" i="5" s="1"/>
  <c r="K1441" i="5" l="1"/>
  <c r="E1441" i="3"/>
  <c r="J1441" i="5"/>
  <c r="L1441" i="5" l="1"/>
  <c r="P1441" i="5" s="1"/>
  <c r="F1441" i="3" s="1"/>
  <c r="M1441" i="5" l="1"/>
  <c r="N1441" i="5" s="1"/>
  <c r="O1441" i="5" s="1"/>
  <c r="Q1441" i="5" s="1"/>
  <c r="S1441" i="5" l="1"/>
  <c r="R1442" i="5" s="1"/>
  <c r="K1442" i="5" l="1"/>
  <c r="E1442" i="3"/>
  <c r="J1442" i="5"/>
  <c r="L1442" i="5" l="1"/>
  <c r="P1442" i="5" s="1"/>
  <c r="F1442" i="3" s="1"/>
  <c r="M1442" i="5" l="1"/>
  <c r="N1442" i="5" s="1"/>
  <c r="O1442" i="5" s="1"/>
  <c r="Q1442" i="5" s="1"/>
  <c r="S1442" i="5" l="1"/>
  <c r="R1443" i="5" s="1"/>
  <c r="K1443" i="5" l="1"/>
  <c r="E1443" i="3"/>
  <c r="J1443" i="5"/>
  <c r="L1443" i="5" l="1"/>
  <c r="P1443" i="5" s="1"/>
  <c r="F1443" i="3" s="1"/>
  <c r="M1443" i="5" l="1"/>
  <c r="N1443" i="5" s="1"/>
  <c r="O1443" i="5" s="1"/>
  <c r="Q1443" i="5" s="1"/>
  <c r="S1443" i="5" l="1"/>
  <c r="R1444" i="5" s="1"/>
  <c r="K1444" i="5" l="1"/>
  <c r="E1444" i="3"/>
  <c r="J1444" i="5"/>
  <c r="L1444" i="5" l="1"/>
  <c r="P1444" i="5" s="1"/>
  <c r="F1444" i="3" s="1"/>
  <c r="M1444" i="5" l="1"/>
  <c r="N1444" i="5" s="1"/>
  <c r="O1444" i="5" s="1"/>
  <c r="Q1444" i="5" s="1"/>
  <c r="S1444" i="5" l="1"/>
  <c r="R1445" i="5" s="1"/>
  <c r="K1445" i="5" l="1"/>
  <c r="E1445" i="3"/>
  <c r="J1445" i="5"/>
  <c r="L1445" i="5" l="1"/>
  <c r="P1445" i="5" s="1"/>
  <c r="F1445" i="3" s="1"/>
  <c r="M1445" i="5" l="1"/>
  <c r="N1445" i="5" s="1"/>
  <c r="O1445" i="5" s="1"/>
  <c r="Q1445" i="5" l="1"/>
  <c r="S1445" i="5" s="1"/>
  <c r="R1446" i="5" s="1"/>
  <c r="K1446" i="5" l="1"/>
  <c r="E1446" i="3"/>
  <c r="J1446" i="5"/>
  <c r="L1446" i="5" l="1"/>
  <c r="P1446" i="5" s="1"/>
  <c r="F1446" i="3" s="1"/>
  <c r="M1446" i="5" l="1"/>
  <c r="N1446" i="5" s="1"/>
  <c r="O1446" i="5" s="1"/>
  <c r="Q1446" i="5" l="1"/>
  <c r="S1446" i="5" s="1"/>
  <c r="R1447" i="5" s="1"/>
  <c r="K1447" i="5" l="1"/>
  <c r="E1447" i="3"/>
  <c r="J1447" i="5"/>
  <c r="L1447" i="5" l="1"/>
  <c r="M1447" i="5" l="1"/>
  <c r="N1447" i="5" s="1"/>
  <c r="O1447" i="5" s="1"/>
  <c r="P1447" i="5" s="1"/>
  <c r="F1447" i="3" s="1"/>
  <c r="Q1447" i="5" l="1"/>
  <c r="S1447" i="5" s="1"/>
  <c r="R1448" i="5" s="1"/>
  <c r="K1448" i="5" l="1"/>
  <c r="E1448" i="3"/>
  <c r="J1448" i="5"/>
  <c r="L1448" i="5" l="1"/>
  <c r="M1448" i="5" l="1"/>
  <c r="N1448" i="5" s="1"/>
  <c r="O1448" i="5" s="1"/>
  <c r="P1448" i="5" s="1"/>
  <c r="F1448" i="3" s="1"/>
  <c r="Q1448" i="5" l="1"/>
  <c r="S1448" i="5" s="1"/>
  <c r="R1449" i="5" s="1"/>
  <c r="K1449" i="5" l="1"/>
  <c r="E1449" i="3"/>
  <c r="J1449" i="5"/>
  <c r="L1449" i="5" l="1"/>
  <c r="M1449" i="5" l="1"/>
  <c r="N1449" i="5" s="1"/>
  <c r="O1449" i="5" s="1"/>
  <c r="P1449" i="5" s="1"/>
  <c r="F1449" i="3" s="1"/>
  <c r="Q1449" i="5" l="1"/>
  <c r="S1449" i="5" s="1"/>
  <c r="R1450" i="5" s="1"/>
  <c r="K1450" i="5" l="1"/>
  <c r="E1450" i="3"/>
  <c r="J1450" i="5"/>
  <c r="L1450" i="5" l="1"/>
  <c r="M1450" i="5" l="1"/>
  <c r="N1450" i="5" s="1"/>
  <c r="O1450" i="5" s="1"/>
  <c r="P1450" i="5" s="1"/>
  <c r="F1450" i="3" s="1"/>
  <c r="Q1450" i="5" l="1"/>
  <c r="S1450" i="5" s="1"/>
  <c r="R1451" i="5" s="1"/>
  <c r="K1451" i="5" l="1"/>
  <c r="E1451" i="3"/>
  <c r="J1451" i="5"/>
  <c r="L1451" i="5" l="1"/>
  <c r="M1451" i="5" l="1"/>
  <c r="N1451" i="5" s="1"/>
  <c r="O1451" i="5" s="1"/>
  <c r="P1451" i="5" s="1"/>
  <c r="F1451" i="3" s="1"/>
  <c r="Q1451" i="5" l="1"/>
  <c r="S1451" i="5" s="1"/>
  <c r="R1452" i="5" s="1"/>
  <c r="K1452" i="5" l="1"/>
  <c r="E1452" i="3"/>
  <c r="J1452" i="5"/>
  <c r="L1452" i="5" l="1"/>
  <c r="M1452" i="5" l="1"/>
  <c r="N1452" i="5" s="1"/>
  <c r="O1452" i="5" s="1"/>
  <c r="P1452" i="5" s="1"/>
  <c r="F1452" i="3" s="1"/>
  <c r="Q1452" i="5" l="1"/>
  <c r="S1452" i="5" s="1"/>
  <c r="R1453" i="5" s="1"/>
  <c r="K1453" i="5" l="1"/>
  <c r="E1453" i="3"/>
  <c r="J1453" i="5"/>
  <c r="L1453" i="5" l="1"/>
  <c r="M1453" i="5" l="1"/>
  <c r="N1453" i="5" s="1"/>
  <c r="O1453" i="5" s="1"/>
  <c r="P1453" i="5" s="1"/>
  <c r="F1453" i="3" s="1"/>
  <c r="Q1453" i="5" l="1"/>
  <c r="S1453" i="5" s="1"/>
  <c r="R1454" i="5" s="1"/>
  <c r="K1454" i="5" l="1"/>
  <c r="E1454" i="3"/>
  <c r="J1454" i="5"/>
  <c r="L1454" i="5" l="1"/>
  <c r="M1454" i="5" l="1"/>
  <c r="N1454" i="5" s="1"/>
  <c r="O1454" i="5" s="1"/>
  <c r="P1454" i="5" s="1"/>
  <c r="F1454" i="3" s="1"/>
  <c r="Q1454" i="5" l="1"/>
  <c r="S1454" i="5" s="1"/>
  <c r="R1455" i="5" s="1"/>
  <c r="K1455" i="5" l="1"/>
  <c r="E1455" i="3"/>
  <c r="J1455" i="5"/>
  <c r="L1455" i="5" l="1"/>
  <c r="M1455" i="5" l="1"/>
  <c r="N1455" i="5" s="1"/>
  <c r="O1455" i="5" s="1"/>
  <c r="P1455" i="5" s="1"/>
  <c r="F1455" i="3" s="1"/>
  <c r="Q1455" i="5" l="1"/>
  <c r="S1455" i="5" s="1"/>
  <c r="R1456" i="5" s="1"/>
  <c r="K1456" i="5" l="1"/>
  <c r="E1456" i="3"/>
  <c r="J1456" i="5"/>
  <c r="L1456" i="5" l="1"/>
  <c r="M1456" i="5" l="1"/>
  <c r="N1456" i="5" s="1"/>
  <c r="O1456" i="5" s="1"/>
  <c r="P1456" i="5" s="1"/>
  <c r="F1456" i="3" s="1"/>
  <c r="Q1456" i="5" l="1"/>
  <c r="S1456" i="5" s="1"/>
  <c r="R1457" i="5" s="1"/>
  <c r="K1457" i="5" l="1"/>
  <c r="E1457" i="3"/>
  <c r="J1457" i="5"/>
  <c r="L1457" i="5" l="1"/>
  <c r="M1457" i="5" l="1"/>
  <c r="N1457" i="5" s="1"/>
  <c r="O1457" i="5" s="1"/>
  <c r="P1457" i="5" s="1"/>
  <c r="F1457" i="3" s="1"/>
  <c r="Q1457" i="5" l="1"/>
  <c r="S1457" i="5" s="1"/>
  <c r="R1458" i="5" s="1"/>
  <c r="K1458" i="5" l="1"/>
  <c r="E1458" i="3"/>
  <c r="J1458" i="5"/>
  <c r="L1458" i="5" l="1"/>
  <c r="M1458" i="5" l="1"/>
  <c r="N1458" i="5" s="1"/>
  <c r="O1458" i="5" s="1"/>
  <c r="P1458" i="5" s="1"/>
  <c r="F1458" i="3" s="1"/>
  <c r="Q1458" i="5" l="1"/>
  <c r="S1458" i="5" s="1"/>
  <c r="R1459" i="5" s="1"/>
  <c r="K1459" i="5" l="1"/>
  <c r="E1459" i="3"/>
  <c r="J1459" i="5"/>
  <c r="L1459" i="5" l="1"/>
  <c r="M1459" i="5" l="1"/>
  <c r="N1459" i="5" s="1"/>
  <c r="O1459" i="5" s="1"/>
  <c r="P1459" i="5" s="1"/>
  <c r="F1459" i="3" s="1"/>
  <c r="Q1459" i="5" l="1"/>
  <c r="S1459" i="5" s="1"/>
  <c r="R1460" i="5" s="1"/>
  <c r="K1460" i="5" l="1"/>
  <c r="E1460" i="3"/>
  <c r="J1460" i="5"/>
  <c r="L1460" i="5" l="1"/>
  <c r="M1460" i="5" l="1"/>
  <c r="N1460" i="5" s="1"/>
  <c r="O1460" i="5" s="1"/>
  <c r="P1460" i="5" s="1"/>
  <c r="F1460" i="3" s="1"/>
  <c r="Q1460" i="5" l="1"/>
  <c r="S1460" i="5" s="1"/>
  <c r="R1461" i="5" s="1"/>
  <c r="K1461" i="5" l="1"/>
  <c r="E1461" i="3"/>
  <c r="J1461" i="5"/>
  <c r="L1461" i="5" l="1"/>
  <c r="M1461" i="5" l="1"/>
  <c r="N1461" i="5" s="1"/>
  <c r="O1461" i="5" s="1"/>
  <c r="P1461" i="5" s="1"/>
  <c r="F1461" i="3" s="1"/>
  <c r="Q1461" i="5" l="1"/>
  <c r="S1461" i="5" s="1"/>
  <c r="R1462" i="5" s="1"/>
  <c r="K1462" i="5" l="1"/>
  <c r="E1462" i="3"/>
  <c r="J1462" i="5"/>
  <c r="L1462" i="5" l="1"/>
  <c r="M1462" i="5" l="1"/>
  <c r="N1462" i="5" s="1"/>
  <c r="O1462" i="5" s="1"/>
  <c r="P1462" i="5" s="1"/>
  <c r="F1462" i="3" s="1"/>
  <c r="Q1462" i="5" l="1"/>
  <c r="S1462" i="5" s="1"/>
  <c r="R1463" i="5" s="1"/>
  <c r="K1463" i="5" l="1"/>
  <c r="E1463" i="3"/>
  <c r="J1463" i="5"/>
  <c r="L1463" i="5" l="1"/>
  <c r="M1463" i="5" l="1"/>
  <c r="N1463" i="5" s="1"/>
  <c r="O1463" i="5" s="1"/>
  <c r="P1463" i="5" s="1"/>
  <c r="F1463" i="3" s="1"/>
  <c r="Q1463" i="5" l="1"/>
  <c r="S1463" i="5" s="1"/>
  <c r="R1464" i="5" s="1"/>
  <c r="K1464" i="5" l="1"/>
  <c r="E1464" i="3"/>
  <c r="J1464" i="5"/>
  <c r="L1464" i="5" l="1"/>
  <c r="M1464" i="5" l="1"/>
  <c r="N1464" i="5" s="1"/>
  <c r="O1464" i="5" s="1"/>
  <c r="P1464" i="5" s="1"/>
  <c r="F1464" i="3" s="1"/>
  <c r="Q1464" i="5" l="1"/>
  <c r="S1464" i="5" s="1"/>
  <c r="R1465" i="5" s="1"/>
  <c r="K1465" i="5" l="1"/>
  <c r="E1465" i="3"/>
  <c r="J1465" i="5"/>
  <c r="L1465" i="5" l="1"/>
  <c r="M1465" i="5" l="1"/>
  <c r="N1465" i="5" s="1"/>
  <c r="O1465" i="5" s="1"/>
  <c r="P1465" i="5" s="1"/>
  <c r="F1465" i="3" s="1"/>
  <c r="Q1465" i="5" l="1"/>
  <c r="S1465" i="5" s="1"/>
  <c r="R1466" i="5" s="1"/>
  <c r="K1466" i="5" l="1"/>
  <c r="E1466" i="3"/>
  <c r="J1466" i="5"/>
  <c r="L1466" i="5" l="1"/>
  <c r="M1466" i="5" l="1"/>
  <c r="N1466" i="5" s="1"/>
  <c r="O1466" i="5" s="1"/>
  <c r="P1466" i="5" s="1"/>
  <c r="F1466" i="3" s="1"/>
  <c r="Q1466" i="5" l="1"/>
  <c r="S1466" i="5" s="1"/>
  <c r="R1467" i="5" s="1"/>
  <c r="K1467" i="5" l="1"/>
  <c r="E1467" i="3"/>
  <c r="J1467" i="5"/>
  <c r="L1467" i="5" l="1"/>
  <c r="M1467" i="5" l="1"/>
  <c r="N1467" i="5" s="1"/>
  <c r="O1467" i="5" s="1"/>
  <c r="P1467" i="5" s="1"/>
  <c r="F1467" i="3" s="1"/>
  <c r="Q1467" i="5" l="1"/>
  <c r="S1467" i="5" s="1"/>
  <c r="R1468" i="5" s="1"/>
  <c r="K1468" i="5" l="1"/>
  <c r="E1468" i="3"/>
  <c r="J1468" i="5"/>
  <c r="L1468" i="5" l="1"/>
  <c r="M1468" i="5" l="1"/>
  <c r="N1468" i="5" s="1"/>
  <c r="O1468" i="5" s="1"/>
  <c r="P1468" i="5" s="1"/>
  <c r="F1468" i="3" s="1"/>
  <c r="Q1468" i="5" l="1"/>
  <c r="S1468" i="5" s="1"/>
  <c r="R1469" i="5" s="1"/>
  <c r="K1469" i="5" l="1"/>
  <c r="E1469" i="3"/>
  <c r="J1469" i="5"/>
  <c r="L1469" i="5" l="1"/>
  <c r="M1469" i="5" l="1"/>
  <c r="N1469" i="5" s="1"/>
  <c r="O1469" i="5" s="1"/>
  <c r="P1469" i="5" s="1"/>
  <c r="F1469" i="3" s="1"/>
  <c r="Q1469" i="5" l="1"/>
  <c r="S1469" i="5" s="1"/>
  <c r="R1470" i="5" s="1"/>
  <c r="K1470" i="5" l="1"/>
  <c r="E1470" i="3"/>
  <c r="J1470" i="5"/>
  <c r="L1470" i="5" l="1"/>
  <c r="M1470" i="5" l="1"/>
  <c r="N1470" i="5" s="1"/>
  <c r="O1470" i="5" s="1"/>
  <c r="P1470" i="5" s="1"/>
  <c r="F1470" i="3" s="1"/>
  <c r="Q1470" i="5" l="1"/>
  <c r="S1470" i="5" s="1"/>
  <c r="R1471" i="5" s="1"/>
  <c r="K1471" i="5" l="1"/>
  <c r="E1471" i="3"/>
  <c r="J1471" i="5"/>
  <c r="L1471" i="5" l="1"/>
  <c r="M1471" i="5" l="1"/>
  <c r="N1471" i="5" s="1"/>
  <c r="O1471" i="5" s="1"/>
  <c r="P1471" i="5" s="1"/>
  <c r="F1471" i="3" s="1"/>
  <c r="Q1471" i="5" l="1"/>
  <c r="S1471" i="5" s="1"/>
  <c r="R1472" i="5" s="1"/>
  <c r="K1472" i="5" l="1"/>
  <c r="E1472" i="3"/>
  <c r="J1472" i="5"/>
  <c r="L1472" i="5" l="1"/>
  <c r="M1472" i="5" l="1"/>
  <c r="N1472" i="5" s="1"/>
  <c r="O1472" i="5" s="1"/>
  <c r="P1472" i="5" s="1"/>
  <c r="F1472" i="3" s="1"/>
  <c r="Q1472" i="5" l="1"/>
  <c r="S1472" i="5" s="1"/>
  <c r="R1473" i="5" s="1"/>
  <c r="K1473" i="5" l="1"/>
  <c r="E1473" i="3"/>
  <c r="J1473" i="5"/>
  <c r="L1473" i="5" l="1"/>
  <c r="M1473" i="5" l="1"/>
  <c r="N1473" i="5" s="1"/>
  <c r="O1473" i="5" s="1"/>
  <c r="P1473" i="5" s="1"/>
  <c r="F1473" i="3" s="1"/>
  <c r="Q1473" i="5" l="1"/>
  <c r="S1473" i="5" s="1"/>
  <c r="R1474" i="5" s="1"/>
  <c r="K1474" i="5" l="1"/>
  <c r="E1474" i="3"/>
  <c r="J1474" i="5"/>
  <c r="L1474" i="5" l="1"/>
  <c r="M1474" i="5" l="1"/>
  <c r="N1474" i="5" s="1"/>
  <c r="O1474" i="5" s="1"/>
  <c r="P1474" i="5" s="1"/>
  <c r="F1474" i="3" s="1"/>
  <c r="Q1474" i="5" l="1"/>
  <c r="S1474" i="5" s="1"/>
  <c r="R1475" i="5" s="1"/>
  <c r="K1475" i="5" l="1"/>
  <c r="E1475" i="3"/>
  <c r="J1475" i="5"/>
  <c r="L1475" i="5" l="1"/>
  <c r="M1475" i="5" l="1"/>
  <c r="N1475" i="5" s="1"/>
  <c r="O1475" i="5" s="1"/>
  <c r="P1475" i="5" s="1"/>
  <c r="F1475" i="3" s="1"/>
  <c r="Q1475" i="5" l="1"/>
  <c r="S1475" i="5" s="1"/>
  <c r="R1476" i="5" s="1"/>
  <c r="K1476" i="5" l="1"/>
  <c r="E1476" i="3"/>
  <c r="J1476" i="5"/>
  <c r="L1476" i="5" l="1"/>
  <c r="M1476" i="5" l="1"/>
  <c r="N1476" i="5" s="1"/>
  <c r="O1476" i="5" s="1"/>
  <c r="P1476" i="5" s="1"/>
  <c r="F1476" i="3" s="1"/>
  <c r="Q1476" i="5" l="1"/>
  <c r="S1476" i="5" s="1"/>
  <c r="R1477" i="5" s="1"/>
  <c r="K1477" i="5" l="1"/>
  <c r="E1477" i="3"/>
  <c r="J1477" i="5"/>
  <c r="L1477" i="5" l="1"/>
  <c r="M1477" i="5" l="1"/>
  <c r="N1477" i="5" s="1"/>
  <c r="O1477" i="5" s="1"/>
  <c r="P1477" i="5" s="1"/>
  <c r="F1477" i="3" s="1"/>
  <c r="Q1477" i="5" l="1"/>
  <c r="S1477" i="5" s="1"/>
  <c r="R1478" i="5" s="1"/>
  <c r="K1478" i="5" l="1"/>
  <c r="E1478" i="3"/>
  <c r="J1478" i="5"/>
  <c r="L1478" i="5" l="1"/>
  <c r="M1478" i="5" l="1"/>
  <c r="N1478" i="5" s="1"/>
  <c r="O1478" i="5" s="1"/>
  <c r="P1478" i="5" s="1"/>
  <c r="F1478" i="3" s="1"/>
  <c r="Q1478" i="5" l="1"/>
  <c r="S1478" i="5" s="1"/>
  <c r="R1479" i="5" s="1"/>
  <c r="K1479" i="5" l="1"/>
  <c r="E1479" i="3"/>
  <c r="J1479" i="5"/>
  <c r="L1479" i="5" l="1"/>
  <c r="M1479" i="5" l="1"/>
  <c r="N1479" i="5" s="1"/>
  <c r="O1479" i="5" s="1"/>
  <c r="P1479" i="5" s="1"/>
  <c r="F1479" i="3" s="1"/>
  <c r="Q1479" i="5" l="1"/>
  <c r="S1479" i="5" s="1"/>
  <c r="R1480" i="5" s="1"/>
  <c r="K1480" i="5" l="1"/>
  <c r="E1480" i="3"/>
  <c r="J1480" i="5"/>
  <c r="L1480" i="5" l="1"/>
  <c r="M1480" i="5" l="1"/>
  <c r="N1480" i="5" s="1"/>
  <c r="O1480" i="5" s="1"/>
  <c r="P1480" i="5" s="1"/>
  <c r="F1480" i="3" s="1"/>
  <c r="Q1480" i="5" l="1"/>
  <c r="S1480" i="5" s="1"/>
  <c r="R1481" i="5" s="1"/>
  <c r="K1481" i="5" l="1"/>
  <c r="E1481" i="3"/>
  <c r="J1481" i="5"/>
  <c r="L1481" i="5" l="1"/>
  <c r="M1481" i="5" l="1"/>
  <c r="N1481" i="5" s="1"/>
  <c r="O1481" i="5" s="1"/>
  <c r="P1481" i="5" s="1"/>
  <c r="F1481" i="3" s="1"/>
  <c r="Q1481" i="5" l="1"/>
  <c r="S1481" i="5" s="1"/>
  <c r="R1482" i="5" s="1"/>
  <c r="K1482" i="5" l="1"/>
  <c r="E1482" i="3"/>
  <c r="J1482" i="5"/>
  <c r="L1482" i="5" l="1"/>
  <c r="M1482" i="5" l="1"/>
  <c r="N1482" i="5" s="1"/>
  <c r="O1482" i="5" s="1"/>
  <c r="P1482" i="5" s="1"/>
  <c r="F1482" i="3" s="1"/>
  <c r="Q1482" i="5" l="1"/>
  <c r="S1482" i="5" s="1"/>
  <c r="R1483" i="5" s="1"/>
  <c r="K1483" i="5" l="1"/>
  <c r="E1483" i="3"/>
  <c r="J1483" i="5"/>
  <c r="L1483" i="5" l="1"/>
  <c r="M1483" i="5" l="1"/>
  <c r="N1483" i="5" s="1"/>
  <c r="O1483" i="5" s="1"/>
  <c r="P1483" i="5" s="1"/>
  <c r="F1483" i="3" s="1"/>
  <c r="Q1483" i="5" l="1"/>
  <c r="S1483" i="5" s="1"/>
  <c r="R1484" i="5" s="1"/>
  <c r="K1484" i="5" l="1"/>
  <c r="E1484" i="3"/>
  <c r="J1484" i="5"/>
  <c r="L1484" i="5" l="1"/>
  <c r="M1484" i="5" l="1"/>
  <c r="N1484" i="5" s="1"/>
  <c r="O1484" i="5" s="1"/>
  <c r="P1484" i="5" s="1"/>
  <c r="F1484" i="3" s="1"/>
  <c r="Q1484" i="5" l="1"/>
  <c r="S1484" i="5" s="1"/>
  <c r="R1485" i="5" s="1"/>
  <c r="K1485" i="5" l="1"/>
  <c r="E1485" i="3"/>
  <c r="J1485" i="5"/>
  <c r="L1485" i="5" l="1"/>
  <c r="M1485" i="5" l="1"/>
  <c r="N1485" i="5" s="1"/>
  <c r="O1485" i="5" s="1"/>
  <c r="P1485" i="5" s="1"/>
  <c r="F1485" i="3" s="1"/>
  <c r="Q1485" i="5" l="1"/>
  <c r="S1485" i="5" s="1"/>
  <c r="R1486" i="5" s="1"/>
  <c r="K1486" i="5" l="1"/>
  <c r="E1486" i="3"/>
  <c r="J1486" i="5"/>
  <c r="L1486" i="5" l="1"/>
  <c r="M1486" i="5" l="1"/>
  <c r="N1486" i="5" s="1"/>
  <c r="O1486" i="5" s="1"/>
  <c r="P1486" i="5" s="1"/>
  <c r="F1486" i="3" s="1"/>
  <c r="Q1486" i="5" l="1"/>
  <c r="S1486" i="5" s="1"/>
  <c r="R1487" i="5" s="1"/>
  <c r="K1487" i="5" l="1"/>
  <c r="E1487" i="3"/>
  <c r="J1487" i="5"/>
  <c r="L1487" i="5" l="1"/>
  <c r="M1487" i="5" l="1"/>
  <c r="N1487" i="5" s="1"/>
  <c r="O1487" i="5" s="1"/>
  <c r="P1487" i="5" s="1"/>
  <c r="F1487" i="3" s="1"/>
  <c r="Q1487" i="5" l="1"/>
  <c r="S1487" i="5" s="1"/>
  <c r="R1488" i="5" s="1"/>
  <c r="K1488" i="5" l="1"/>
  <c r="E1488" i="3"/>
  <c r="J1488" i="5"/>
  <c r="L1488" i="5" l="1"/>
  <c r="M1488" i="5" l="1"/>
  <c r="N1488" i="5" s="1"/>
  <c r="O1488" i="5" s="1"/>
  <c r="P1488" i="5" s="1"/>
  <c r="F1488" i="3" s="1"/>
  <c r="Q1488" i="5" l="1"/>
  <c r="S1488" i="5" s="1"/>
  <c r="R1489" i="5" s="1"/>
  <c r="K1489" i="5" l="1"/>
  <c r="E1489" i="3"/>
  <c r="J1489" i="5"/>
  <c r="L1489" i="5" l="1"/>
  <c r="M1489" i="5" l="1"/>
  <c r="N1489" i="5" s="1"/>
  <c r="O1489" i="5" s="1"/>
  <c r="P1489" i="5" s="1"/>
  <c r="F1489" i="3" s="1"/>
  <c r="Q1489" i="5" l="1"/>
  <c r="S1489" i="5" s="1"/>
  <c r="R1490" i="5" s="1"/>
  <c r="K1490" i="5" l="1"/>
  <c r="E1490" i="3"/>
  <c r="J1490" i="5"/>
  <c r="L1490" i="5" l="1"/>
  <c r="M1490" i="5" l="1"/>
  <c r="N1490" i="5" s="1"/>
  <c r="O1490" i="5" s="1"/>
  <c r="P1490" i="5" s="1"/>
  <c r="F1490" i="3" s="1"/>
  <c r="Q1490" i="5" l="1"/>
  <c r="S1490" i="5" s="1"/>
  <c r="R1491" i="5" s="1"/>
  <c r="K1491" i="5" l="1"/>
  <c r="E1491" i="3"/>
  <c r="J1491" i="5"/>
  <c r="L1491" i="5" l="1"/>
  <c r="M1491" i="5" l="1"/>
  <c r="N1491" i="5" s="1"/>
  <c r="O1491" i="5" s="1"/>
  <c r="P1491" i="5" s="1"/>
  <c r="F1491" i="3" s="1"/>
  <c r="Q1491" i="5" l="1"/>
  <c r="S1491" i="5" s="1"/>
  <c r="R1492" i="5" s="1"/>
  <c r="K1492" i="5" l="1"/>
  <c r="E1492" i="3"/>
  <c r="J1492" i="5"/>
  <c r="L1492" i="5" l="1"/>
  <c r="M1492" i="5" l="1"/>
  <c r="N1492" i="5" s="1"/>
  <c r="O1492" i="5" s="1"/>
  <c r="P1492" i="5" s="1"/>
  <c r="F1492" i="3" s="1"/>
  <c r="Q1492" i="5" l="1"/>
  <c r="S1492" i="5" s="1"/>
  <c r="R1493" i="5" s="1"/>
  <c r="K1493" i="5" l="1"/>
  <c r="E1493" i="3"/>
  <c r="J1493" i="5"/>
  <c r="L1493" i="5" l="1"/>
  <c r="M1493" i="5" l="1"/>
  <c r="N1493" i="5" s="1"/>
  <c r="O1493" i="5" s="1"/>
  <c r="P1493" i="5" s="1"/>
  <c r="F1493" i="3" s="1"/>
  <c r="Q1493" i="5" l="1"/>
  <c r="S1493" i="5" s="1"/>
  <c r="R1494" i="5" s="1"/>
  <c r="K1494" i="5" l="1"/>
  <c r="E1494" i="3"/>
  <c r="J1494" i="5"/>
  <c r="L1494" i="5" l="1"/>
  <c r="M1494" i="5" l="1"/>
  <c r="N1494" i="5" s="1"/>
  <c r="O1494" i="5" s="1"/>
  <c r="P1494" i="5" s="1"/>
  <c r="F1494" i="3" s="1"/>
  <c r="Q1494" i="5" l="1"/>
  <c r="S1494" i="5" s="1"/>
  <c r="R1495" i="5" s="1"/>
  <c r="K1495" i="5" l="1"/>
  <c r="E1495" i="3"/>
  <c r="J1495" i="5"/>
  <c r="L1495" i="5" l="1"/>
  <c r="M1495" i="5" l="1"/>
  <c r="N1495" i="5" s="1"/>
  <c r="O1495" i="5" s="1"/>
  <c r="P1495" i="5" s="1"/>
  <c r="F1495" i="3" s="1"/>
  <c r="Q1495" i="5" l="1"/>
  <c r="S1495" i="5" s="1"/>
  <c r="R1496" i="5" s="1"/>
  <c r="K1496" i="5" l="1"/>
  <c r="E1496" i="3"/>
  <c r="J1496" i="5"/>
  <c r="L1496" i="5" l="1"/>
  <c r="M1496" i="5" l="1"/>
  <c r="N1496" i="5" s="1"/>
  <c r="O1496" i="5" s="1"/>
  <c r="P1496" i="5" s="1"/>
  <c r="F1496" i="3" s="1"/>
  <c r="Q1496" i="5" l="1"/>
  <c r="S1496" i="5" s="1"/>
  <c r="R1497" i="5" s="1"/>
  <c r="K1497" i="5" l="1"/>
  <c r="E1497" i="3"/>
  <c r="J1497" i="5"/>
  <c r="L1497" i="5" l="1"/>
  <c r="M1497" i="5" l="1"/>
  <c r="N1497" i="5" s="1"/>
  <c r="O1497" i="5" s="1"/>
  <c r="P1497" i="5" s="1"/>
  <c r="F1497" i="3" s="1"/>
  <c r="Q1497" i="5" l="1"/>
  <c r="S1497" i="5" s="1"/>
  <c r="R1498" i="5" s="1"/>
  <c r="K1498" i="5" l="1"/>
  <c r="E1498" i="3"/>
  <c r="J1498" i="5"/>
  <c r="L1498" i="5" l="1"/>
  <c r="M1498" i="5" l="1"/>
  <c r="N1498" i="5" s="1"/>
  <c r="O1498" i="5" s="1"/>
  <c r="P1498" i="5" s="1"/>
  <c r="F1498" i="3" s="1"/>
  <c r="Q1498" i="5" l="1"/>
  <c r="S1498" i="5" s="1"/>
  <c r="R1499" i="5" s="1"/>
  <c r="K1499" i="5" l="1"/>
  <c r="E1499" i="3"/>
  <c r="J1499" i="5"/>
  <c r="L1499" i="5" l="1"/>
  <c r="M1499" i="5" l="1"/>
  <c r="N1499" i="5" s="1"/>
  <c r="O1499" i="5" s="1"/>
  <c r="P1499" i="5" s="1"/>
  <c r="F1499" i="3" s="1"/>
  <c r="Q1499" i="5" l="1"/>
  <c r="S1499" i="5" s="1"/>
  <c r="R1500" i="5" s="1"/>
  <c r="K1500" i="5" l="1"/>
  <c r="E1500" i="3"/>
  <c r="J1500" i="5"/>
  <c r="L1500" i="5" l="1"/>
  <c r="M1500" i="5" l="1"/>
  <c r="N1500" i="5" s="1"/>
  <c r="O1500" i="5" s="1"/>
  <c r="P1500" i="5" s="1"/>
  <c r="F1500" i="3" s="1"/>
  <c r="Q1500" i="5" l="1"/>
  <c r="S1500" i="5" s="1"/>
  <c r="R1501" i="5" s="1"/>
  <c r="K1501" i="5" l="1"/>
  <c r="E1501" i="3"/>
  <c r="J1501" i="5"/>
  <c r="L1501" i="5" l="1"/>
  <c r="M1501" i="5" l="1"/>
  <c r="N1501" i="5" s="1"/>
  <c r="O1501" i="5" s="1"/>
  <c r="P1501" i="5" s="1"/>
  <c r="F1501" i="3" s="1"/>
  <c r="Q1501" i="5" l="1"/>
  <c r="S1501" i="5" s="1"/>
  <c r="R1502" i="5" s="1"/>
  <c r="K1502" i="5" l="1"/>
  <c r="E1502" i="3"/>
  <c r="J1502" i="5"/>
  <c r="L1502" i="5" l="1"/>
  <c r="M1502" i="5" l="1"/>
  <c r="N1502" i="5" s="1"/>
  <c r="O1502" i="5" s="1"/>
  <c r="P1502" i="5" s="1"/>
  <c r="F1502" i="3" s="1"/>
  <c r="Q1502" i="5" l="1"/>
  <c r="S1502" i="5" s="1"/>
  <c r="R1503" i="5" s="1"/>
  <c r="K1503" i="5" l="1"/>
  <c r="E1503" i="3"/>
  <c r="J1503" i="5"/>
  <c r="L1503" i="5" l="1"/>
  <c r="M1503" i="5" l="1"/>
  <c r="N1503" i="5" s="1"/>
  <c r="O1503" i="5" s="1"/>
  <c r="P1503" i="5" s="1"/>
  <c r="F1503" i="3" s="1"/>
  <c r="Q1503" i="5" l="1"/>
  <c r="S1503" i="5" s="1"/>
  <c r="R1504" i="5" s="1"/>
  <c r="K1504" i="5" l="1"/>
  <c r="E1504" i="3"/>
  <c r="J1504" i="5"/>
  <c r="L1504" i="5" l="1"/>
  <c r="M1504" i="5" l="1"/>
  <c r="N1504" i="5" s="1"/>
  <c r="O1504" i="5" s="1"/>
  <c r="P1504" i="5" s="1"/>
  <c r="F1504" i="3" s="1"/>
  <c r="Q1504" i="5" l="1"/>
  <c r="S1504" i="5" s="1"/>
  <c r="R1505" i="5" s="1"/>
  <c r="K1505" i="5" l="1"/>
  <c r="E1505" i="3"/>
  <c r="J1505" i="5"/>
  <c r="L1505" i="5" l="1"/>
  <c r="M1505" i="5" l="1"/>
  <c r="N1505" i="5" s="1"/>
  <c r="O1505" i="5" s="1"/>
  <c r="P1505" i="5" s="1"/>
  <c r="F1505" i="3" s="1"/>
  <c r="Q1505" i="5" l="1"/>
  <c r="S1505" i="5" s="1"/>
  <c r="R1506" i="5" s="1"/>
  <c r="K1506" i="5" l="1"/>
  <c r="E1506" i="3"/>
  <c r="J1506" i="5"/>
  <c r="L1506" i="5" l="1"/>
  <c r="M1506" i="5" l="1"/>
  <c r="N1506" i="5" s="1"/>
  <c r="O1506" i="5" s="1"/>
  <c r="P1506" i="5" s="1"/>
  <c r="F1506" i="3" s="1"/>
  <c r="Q1506" i="5" l="1"/>
  <c r="S1506" i="5" s="1"/>
  <c r="R1507" i="5" s="1"/>
  <c r="K1507" i="5" l="1"/>
  <c r="E1507" i="3"/>
  <c r="J1507" i="5"/>
  <c r="L1507" i="5" l="1"/>
  <c r="M1507" i="5" l="1"/>
  <c r="N1507" i="5" s="1"/>
  <c r="O1507" i="5" s="1"/>
  <c r="P1507" i="5" s="1"/>
  <c r="F1507" i="3" s="1"/>
  <c r="Q1507" i="5" l="1"/>
  <c r="S1507" i="5" s="1"/>
  <c r="R1508" i="5" s="1"/>
  <c r="K1508" i="5" l="1"/>
  <c r="E1508" i="3"/>
  <c r="J1508" i="5"/>
  <c r="L1508" i="5" l="1"/>
  <c r="M1508" i="5" l="1"/>
  <c r="N1508" i="5" s="1"/>
  <c r="O1508" i="5" s="1"/>
  <c r="P1508" i="5" s="1"/>
  <c r="F1508" i="3" s="1"/>
  <c r="Q1508" i="5" l="1"/>
  <c r="S1508" i="5" s="1"/>
  <c r="R1509" i="5" s="1"/>
  <c r="K1509" i="5" l="1"/>
  <c r="E1509" i="3"/>
  <c r="J1509" i="5"/>
  <c r="L1509" i="5" l="1"/>
  <c r="M1509" i="5" l="1"/>
  <c r="N1509" i="5" s="1"/>
  <c r="O1509" i="5" s="1"/>
  <c r="P1509" i="5" s="1"/>
  <c r="F1509" i="3" s="1"/>
  <c r="Q1509" i="5" l="1"/>
  <c r="S1509" i="5" s="1"/>
  <c r="R1510" i="5" s="1"/>
  <c r="K1510" i="5" l="1"/>
  <c r="E1510" i="3"/>
  <c r="J1510" i="5"/>
  <c r="L1510" i="5" l="1"/>
  <c r="M1510" i="5" l="1"/>
  <c r="N1510" i="5" s="1"/>
  <c r="O1510" i="5" s="1"/>
  <c r="P1510" i="5" s="1"/>
  <c r="F1510" i="3" s="1"/>
  <c r="Q1510" i="5" l="1"/>
  <c r="S1510" i="5" s="1"/>
  <c r="R1511" i="5" s="1"/>
  <c r="K1511" i="5" l="1"/>
  <c r="E1511" i="3"/>
  <c r="J1511" i="5"/>
  <c r="L1511" i="5" l="1"/>
  <c r="M1511" i="5" l="1"/>
  <c r="N1511" i="5" s="1"/>
  <c r="O1511" i="5" s="1"/>
  <c r="P1511" i="5" l="1"/>
  <c r="Q1511" i="5" l="1"/>
  <c r="S1511" i="5" s="1"/>
  <c r="R1512" i="5" s="1"/>
  <c r="E1512" i="3" s="1"/>
  <c r="F1511" i="3"/>
  <c r="J1512" i="5" l="1"/>
  <c r="K1512" i="5"/>
  <c r="L1512" i="5"/>
  <c r="P1512" i="5" s="1"/>
  <c r="F1512" i="3" s="1"/>
  <c r="M1512" i="5" l="1"/>
  <c r="N1512" i="5" s="1"/>
  <c r="O1512" i="5" s="1"/>
  <c r="Q1512" i="5" s="1"/>
  <c r="S1512" i="5" l="1"/>
  <c r="R1513" i="5" s="1"/>
  <c r="K1513" i="5" l="1"/>
  <c r="E1513" i="3"/>
  <c r="J1513" i="5"/>
  <c r="L1513" i="5" l="1"/>
  <c r="P1513" i="5" s="1"/>
  <c r="F1513" i="3" s="1"/>
  <c r="M1513" i="5" l="1"/>
  <c r="N1513" i="5" s="1"/>
  <c r="O1513" i="5" s="1"/>
  <c r="Q1513" i="5" s="1"/>
  <c r="S1513" i="5" l="1"/>
  <c r="R1514" i="5" s="1"/>
  <c r="K1514" i="5" l="1"/>
  <c r="E1514" i="3"/>
  <c r="J1514" i="5"/>
  <c r="L1514" i="5" l="1"/>
  <c r="P1514" i="5" s="1"/>
  <c r="F1514" i="3" s="1"/>
  <c r="M1514" i="5" l="1"/>
  <c r="N1514" i="5" s="1"/>
  <c r="O1514" i="5" s="1"/>
  <c r="Q1514" i="5" s="1"/>
  <c r="S1514" i="5" l="1"/>
  <c r="R1515" i="5" s="1"/>
  <c r="K1515" i="5" l="1"/>
  <c r="E1515" i="3"/>
  <c r="J1515" i="5"/>
  <c r="L1515" i="5" l="1"/>
  <c r="P1515" i="5" s="1"/>
  <c r="F1515" i="3" s="1"/>
  <c r="M1515" i="5" l="1"/>
  <c r="N1515" i="5" s="1"/>
  <c r="O1515" i="5" s="1"/>
  <c r="Q1515" i="5" s="1"/>
  <c r="S1515" i="5" l="1"/>
  <c r="R1516" i="5" s="1"/>
  <c r="K1516" i="5" l="1"/>
  <c r="E1516" i="3"/>
  <c r="J1516" i="5"/>
  <c r="L1516" i="5" l="1"/>
  <c r="P1516" i="5" s="1"/>
  <c r="F1516" i="3" s="1"/>
  <c r="M1516" i="5" l="1"/>
  <c r="N1516" i="5" s="1"/>
  <c r="O1516" i="5" s="1"/>
  <c r="Q1516" i="5" s="1"/>
  <c r="S1516" i="5" l="1"/>
  <c r="R1517" i="5" s="1"/>
  <c r="K1517" i="5" l="1"/>
  <c r="E1517" i="3"/>
  <c r="J1517" i="5"/>
  <c r="L1517" i="5" l="1"/>
  <c r="P1517" i="5" s="1"/>
  <c r="F1517" i="3" s="1"/>
  <c r="M1517" i="5" l="1"/>
  <c r="N1517" i="5" s="1"/>
  <c r="O1517" i="5" s="1"/>
  <c r="Q1517" i="5" s="1"/>
  <c r="S1517" i="5" l="1"/>
  <c r="R1518" i="5" s="1"/>
  <c r="K1518" i="5" l="1"/>
  <c r="E1518" i="3"/>
  <c r="J1518" i="5"/>
  <c r="L1518" i="5" l="1"/>
  <c r="P1518" i="5" s="1"/>
  <c r="F1518" i="3" s="1"/>
  <c r="M1518" i="5" l="1"/>
  <c r="N1518" i="5" s="1"/>
  <c r="O1518" i="5" s="1"/>
  <c r="Q1518" i="5" s="1"/>
  <c r="S1518" i="5" l="1"/>
  <c r="R1519" i="5" s="1"/>
  <c r="K1519" i="5" l="1"/>
  <c r="E1519" i="3"/>
  <c r="J1519" i="5"/>
  <c r="L1519" i="5" l="1"/>
  <c r="P1519" i="5" s="1"/>
  <c r="F1519" i="3" s="1"/>
  <c r="M1519" i="5" l="1"/>
  <c r="N1519" i="5" s="1"/>
  <c r="O1519" i="5" s="1"/>
  <c r="Q1519" i="5" s="1"/>
  <c r="S1519" i="5" l="1"/>
  <c r="R1520" i="5" s="1"/>
  <c r="K1520" i="5" l="1"/>
  <c r="E1520" i="3"/>
  <c r="J1520" i="5"/>
  <c r="L1520" i="5" l="1"/>
  <c r="P1520" i="5" s="1"/>
  <c r="F1520" i="3" s="1"/>
  <c r="M1520" i="5" l="1"/>
  <c r="N1520" i="5" s="1"/>
  <c r="O1520" i="5" s="1"/>
  <c r="Q1520" i="5" s="1"/>
  <c r="S1520" i="5" l="1"/>
  <c r="R1521" i="5" s="1"/>
  <c r="K1521" i="5" l="1"/>
  <c r="E1521" i="3"/>
  <c r="J1521" i="5"/>
  <c r="L1521" i="5" l="1"/>
  <c r="P1521" i="5" s="1"/>
  <c r="F1521" i="3" s="1"/>
  <c r="M1521" i="5" l="1"/>
  <c r="N1521" i="5" s="1"/>
  <c r="O1521" i="5" s="1"/>
  <c r="Q1521" i="5" s="1"/>
  <c r="S1521" i="5" l="1"/>
  <c r="R1522" i="5" s="1"/>
  <c r="K1522" i="5" l="1"/>
  <c r="E1522" i="3"/>
  <c r="J1522" i="5"/>
  <c r="L1522" i="5" l="1"/>
  <c r="P1522" i="5" s="1"/>
  <c r="F1522" i="3" s="1"/>
  <c r="M1522" i="5" l="1"/>
  <c r="N1522" i="5" s="1"/>
  <c r="O1522" i="5" s="1"/>
  <c r="Q1522" i="5" s="1"/>
  <c r="S1522" i="5" l="1"/>
  <c r="R1523" i="5" s="1"/>
  <c r="K1523" i="5" l="1"/>
  <c r="E1523" i="3"/>
  <c r="J1523" i="5"/>
  <c r="L1523" i="5" l="1"/>
  <c r="P1523" i="5" s="1"/>
  <c r="F1523" i="3" s="1"/>
  <c r="M1523" i="5" l="1"/>
  <c r="N1523" i="5" s="1"/>
  <c r="O1523" i="5" s="1"/>
  <c r="Q1523" i="5" s="1"/>
  <c r="S1523" i="5" l="1"/>
  <c r="R1524" i="5" s="1"/>
  <c r="K1524" i="5" l="1"/>
  <c r="E1524" i="3"/>
  <c r="J1524" i="5"/>
  <c r="L1524" i="5" l="1"/>
  <c r="P1524" i="5" s="1"/>
  <c r="F1524" i="3" s="1"/>
  <c r="M1524" i="5" l="1"/>
  <c r="N1524" i="5" s="1"/>
  <c r="O1524" i="5" s="1"/>
  <c r="Q1524" i="5" s="1"/>
  <c r="S1524" i="5" l="1"/>
  <c r="R1525" i="5" s="1"/>
  <c r="K1525" i="5" l="1"/>
  <c r="E1525" i="3"/>
  <c r="J1525" i="5"/>
  <c r="L1525" i="5" l="1"/>
  <c r="P1525" i="5" s="1"/>
  <c r="F1525" i="3" s="1"/>
  <c r="M1525" i="5" l="1"/>
  <c r="N1525" i="5" s="1"/>
  <c r="O1525" i="5" s="1"/>
  <c r="Q1525" i="5" s="1"/>
  <c r="S1525" i="5" l="1"/>
  <c r="R1526" i="5" s="1"/>
  <c r="K1526" i="5" l="1"/>
  <c r="E1526" i="3"/>
  <c r="J1526" i="5"/>
  <c r="L1526" i="5" l="1"/>
  <c r="P1526" i="5" s="1"/>
  <c r="F1526" i="3" s="1"/>
  <c r="M1526" i="5" l="1"/>
  <c r="N1526" i="5" s="1"/>
  <c r="O1526" i="5" s="1"/>
  <c r="Q1526" i="5" s="1"/>
  <c r="S1526" i="5" l="1"/>
  <c r="R1527" i="5" s="1"/>
  <c r="K1527" i="5" l="1"/>
  <c r="E1527" i="3"/>
  <c r="J1527" i="5"/>
  <c r="L1527" i="5" l="1"/>
  <c r="P1527" i="5" s="1"/>
  <c r="F1527" i="3" s="1"/>
  <c r="M1527" i="5" l="1"/>
  <c r="N1527" i="5" s="1"/>
  <c r="O1527" i="5" s="1"/>
  <c r="Q1527" i="5" s="1"/>
  <c r="S1527" i="5" l="1"/>
  <c r="R1528" i="5" s="1"/>
  <c r="K1528" i="5" l="1"/>
  <c r="E1528" i="3"/>
  <c r="J1528" i="5"/>
  <c r="L1528" i="5" l="1"/>
  <c r="P1528" i="5" s="1"/>
  <c r="F1528" i="3" s="1"/>
  <c r="M1528" i="5" l="1"/>
  <c r="N1528" i="5" s="1"/>
  <c r="O1528" i="5" s="1"/>
  <c r="Q1528" i="5" s="1"/>
  <c r="S1528" i="5" l="1"/>
  <c r="R1529" i="5" s="1"/>
  <c r="K1529" i="5" l="1"/>
  <c r="E1529" i="3"/>
  <c r="J1529" i="5"/>
  <c r="L1529" i="5" l="1"/>
  <c r="P1529" i="5" s="1"/>
  <c r="F1529" i="3" s="1"/>
  <c r="M1529" i="5" l="1"/>
  <c r="N1529" i="5" s="1"/>
  <c r="O1529" i="5" s="1"/>
  <c r="Q1529" i="5" s="1"/>
  <c r="S1529" i="5" l="1"/>
  <c r="R1530" i="5" s="1"/>
  <c r="K1530" i="5" l="1"/>
  <c r="E1530" i="3"/>
  <c r="J1530" i="5"/>
  <c r="L1530" i="5" l="1"/>
  <c r="P1530" i="5" s="1"/>
  <c r="F1530" i="3" s="1"/>
  <c r="M1530" i="5" l="1"/>
  <c r="N1530" i="5" s="1"/>
  <c r="O1530" i="5" s="1"/>
  <c r="Q1530" i="5" s="1"/>
  <c r="S1530" i="5" l="1"/>
  <c r="R1531" i="5" s="1"/>
  <c r="K1531" i="5" l="1"/>
  <c r="E1531" i="3"/>
  <c r="J1531" i="5"/>
  <c r="L1531" i="5" l="1"/>
  <c r="P1531" i="5" s="1"/>
  <c r="F1531" i="3" s="1"/>
  <c r="M1531" i="5" l="1"/>
  <c r="N1531" i="5" s="1"/>
  <c r="O1531" i="5" s="1"/>
  <c r="Q1531" i="5" s="1"/>
  <c r="S1531" i="5" l="1"/>
  <c r="R1532" i="5" s="1"/>
  <c r="K1532" i="5" l="1"/>
  <c r="E1532" i="3"/>
  <c r="J1532" i="5"/>
  <c r="L1532" i="5" l="1"/>
  <c r="P1532" i="5" s="1"/>
  <c r="F1532" i="3" s="1"/>
  <c r="M1532" i="5" l="1"/>
  <c r="N1532" i="5" s="1"/>
  <c r="O1532" i="5" s="1"/>
  <c r="Q1532" i="5" s="1"/>
  <c r="S1532" i="5" l="1"/>
  <c r="R1533" i="5" s="1"/>
  <c r="K1533" i="5" l="1"/>
  <c r="E1533" i="3"/>
  <c r="J1533" i="5"/>
  <c r="L1533" i="5" l="1"/>
  <c r="P1533" i="5" s="1"/>
  <c r="F1533" i="3" s="1"/>
  <c r="M1533" i="5" l="1"/>
  <c r="N1533" i="5" s="1"/>
  <c r="O1533" i="5" s="1"/>
  <c r="Q1533" i="5" s="1"/>
  <c r="S1533" i="5" l="1"/>
  <c r="R1534" i="5" s="1"/>
  <c r="K1534" i="5" l="1"/>
  <c r="E1534" i="3"/>
  <c r="J1534" i="5"/>
  <c r="L1534" i="5" l="1"/>
  <c r="P1534" i="5" s="1"/>
  <c r="F1534" i="3" s="1"/>
  <c r="M1534" i="5" l="1"/>
  <c r="N1534" i="5" s="1"/>
  <c r="O1534" i="5" s="1"/>
  <c r="Q1534" i="5" s="1"/>
  <c r="S1534" i="5" l="1"/>
  <c r="R1535" i="5" s="1"/>
  <c r="K1535" i="5" l="1"/>
  <c r="E1535" i="3"/>
  <c r="J1535" i="5"/>
  <c r="L1535" i="5" l="1"/>
  <c r="P1535" i="5" s="1"/>
  <c r="F1535" i="3" s="1"/>
  <c r="M1535" i="5" l="1"/>
  <c r="N1535" i="5" s="1"/>
  <c r="O1535" i="5" s="1"/>
  <c r="Q1535" i="5" s="1"/>
  <c r="S1535" i="5" l="1"/>
  <c r="R1536" i="5" s="1"/>
  <c r="K1536" i="5" l="1"/>
  <c r="E1536" i="3"/>
  <c r="J1536" i="5"/>
  <c r="L1536" i="5" l="1"/>
  <c r="P1536" i="5" s="1"/>
  <c r="F1536" i="3" s="1"/>
  <c r="M1536" i="5" l="1"/>
  <c r="N1536" i="5" s="1"/>
  <c r="O1536" i="5" s="1"/>
  <c r="Q1536" i="5" s="1"/>
  <c r="S1536" i="5" l="1"/>
  <c r="R1537" i="5" s="1"/>
  <c r="K1537" i="5" l="1"/>
  <c r="E1537" i="3"/>
  <c r="J1537" i="5"/>
  <c r="L1537" i="5" l="1"/>
  <c r="P1537" i="5" s="1"/>
  <c r="F1537" i="3" s="1"/>
  <c r="M1537" i="5" l="1"/>
  <c r="N1537" i="5" s="1"/>
  <c r="O1537" i="5" s="1"/>
  <c r="Q1537" i="5" s="1"/>
  <c r="S1537" i="5" l="1"/>
  <c r="R1538" i="5" s="1"/>
  <c r="K1538" i="5" l="1"/>
  <c r="E1538" i="3"/>
  <c r="J1538" i="5"/>
  <c r="L1538" i="5" l="1"/>
  <c r="P1538" i="5" s="1"/>
  <c r="F1538" i="3" s="1"/>
  <c r="M1538" i="5" l="1"/>
  <c r="N1538" i="5" s="1"/>
  <c r="O1538" i="5" s="1"/>
  <c r="Q1538" i="5" s="1"/>
  <c r="S1538" i="5" l="1"/>
  <c r="R1539" i="5" s="1"/>
  <c r="K1539" i="5" l="1"/>
  <c r="E1539" i="3"/>
  <c r="J1539" i="5"/>
  <c r="L1539" i="5" l="1"/>
  <c r="P1539" i="5" s="1"/>
  <c r="F1539" i="3" s="1"/>
  <c r="M1539" i="5" l="1"/>
  <c r="N1539" i="5" s="1"/>
  <c r="O1539" i="5" s="1"/>
  <c r="Q1539" i="5" s="1"/>
  <c r="S1539" i="5" l="1"/>
  <c r="R1540" i="5" s="1"/>
  <c r="K1540" i="5" l="1"/>
  <c r="E1540" i="3"/>
  <c r="J1540" i="5"/>
  <c r="L1540" i="5" l="1"/>
  <c r="P1540" i="5" s="1"/>
  <c r="F1540" i="3" s="1"/>
  <c r="M1540" i="5" l="1"/>
  <c r="N1540" i="5" s="1"/>
  <c r="O1540" i="5" s="1"/>
  <c r="Q1540" i="5" s="1"/>
  <c r="S1540" i="5" l="1"/>
  <c r="R1541" i="5" s="1"/>
  <c r="K1541" i="5" l="1"/>
  <c r="E1541" i="3"/>
  <c r="J1541" i="5"/>
  <c r="L1541" i="5" l="1"/>
  <c r="P1541" i="5" s="1"/>
  <c r="F1541" i="3" s="1"/>
  <c r="M1541" i="5" l="1"/>
  <c r="N1541" i="5" s="1"/>
  <c r="O1541" i="5" s="1"/>
  <c r="Q1541" i="5" l="1"/>
  <c r="S1541" i="5" s="1"/>
  <c r="R1542" i="5" s="1"/>
  <c r="K1542" i="5" l="1"/>
  <c r="E1542" i="3"/>
  <c r="J1542" i="5"/>
  <c r="L1542" i="5" l="1"/>
  <c r="P1542" i="5" s="1"/>
  <c r="F1542" i="3" s="1"/>
  <c r="M1542" i="5" l="1"/>
  <c r="N1542" i="5" s="1"/>
  <c r="O1542" i="5" s="1"/>
  <c r="Q1542" i="5" l="1"/>
  <c r="S1542" i="5" s="1"/>
  <c r="R1543" i="5" s="1"/>
  <c r="K1543" i="5" l="1"/>
  <c r="E1543" i="3"/>
  <c r="J1543" i="5"/>
  <c r="L1543" i="5" l="1"/>
  <c r="M1543" i="5" l="1"/>
  <c r="N1543" i="5" s="1"/>
  <c r="O1543" i="5" s="1"/>
  <c r="P1543" i="5" s="1"/>
  <c r="F1543" i="3" s="1"/>
  <c r="Q1543" i="5" l="1"/>
  <c r="S1543" i="5" s="1"/>
  <c r="R1544" i="5" s="1"/>
  <c r="K1544" i="5" l="1"/>
  <c r="E1544" i="3"/>
  <c r="J1544" i="5"/>
  <c r="L1544" i="5" l="1"/>
  <c r="M1544" i="5" l="1"/>
  <c r="N1544" i="5" s="1"/>
  <c r="O1544" i="5" s="1"/>
  <c r="P1544" i="5" s="1"/>
  <c r="F1544" i="3" s="1"/>
  <c r="Q1544" i="5" l="1"/>
  <c r="S1544" i="5" s="1"/>
  <c r="R1545" i="5" s="1"/>
  <c r="K1545" i="5" l="1"/>
  <c r="E1545" i="3"/>
  <c r="J1545" i="5"/>
  <c r="L1545" i="5" l="1"/>
  <c r="M1545" i="5" l="1"/>
  <c r="N1545" i="5" s="1"/>
  <c r="O1545" i="5" s="1"/>
  <c r="P1545" i="5" s="1"/>
  <c r="F1545" i="3" s="1"/>
  <c r="Q1545" i="5" l="1"/>
  <c r="S1545" i="5" s="1"/>
  <c r="R1546" i="5" s="1"/>
  <c r="K1546" i="5" l="1"/>
  <c r="E1546" i="3"/>
  <c r="J1546" i="5"/>
  <c r="L1546" i="5" l="1"/>
  <c r="M1546" i="5" l="1"/>
  <c r="N1546" i="5" s="1"/>
  <c r="O1546" i="5" s="1"/>
  <c r="P1546" i="5" s="1"/>
  <c r="F1546" i="3" s="1"/>
  <c r="Q1546" i="5" l="1"/>
  <c r="S1546" i="5" s="1"/>
  <c r="R1547" i="5" s="1"/>
  <c r="K1547" i="5" l="1"/>
  <c r="E1547" i="3"/>
  <c r="J1547" i="5"/>
  <c r="L1547" i="5" l="1"/>
  <c r="M1547" i="5" l="1"/>
  <c r="N1547" i="5" s="1"/>
  <c r="O1547" i="5" s="1"/>
  <c r="P1547" i="5" s="1"/>
  <c r="F1547" i="3" s="1"/>
  <c r="Q1547" i="5" l="1"/>
  <c r="S1547" i="5" s="1"/>
  <c r="R1548" i="5" s="1"/>
  <c r="K1548" i="5" l="1"/>
  <c r="E1548" i="3"/>
  <c r="J1548" i="5"/>
  <c r="L1548" i="5" l="1"/>
  <c r="M1548" i="5" l="1"/>
  <c r="N1548" i="5" s="1"/>
  <c r="O1548" i="5" s="1"/>
  <c r="P1548" i="5" s="1"/>
  <c r="F1548" i="3" s="1"/>
  <c r="Q1548" i="5" l="1"/>
  <c r="S1548" i="5" s="1"/>
  <c r="R1549" i="5" s="1"/>
  <c r="K1549" i="5" l="1"/>
  <c r="E1549" i="3"/>
  <c r="J1549" i="5"/>
  <c r="L1549" i="5" l="1"/>
  <c r="M1549" i="5" l="1"/>
  <c r="N1549" i="5" s="1"/>
  <c r="O1549" i="5" s="1"/>
  <c r="P1549" i="5" s="1"/>
  <c r="F1549" i="3" s="1"/>
  <c r="Q1549" i="5" l="1"/>
  <c r="S1549" i="5" s="1"/>
  <c r="R1550" i="5" s="1"/>
  <c r="K1550" i="5" l="1"/>
  <c r="E1550" i="3"/>
  <c r="J1550" i="5"/>
  <c r="L1550" i="5" l="1"/>
  <c r="M1550" i="5" l="1"/>
  <c r="N1550" i="5" s="1"/>
  <c r="O1550" i="5" s="1"/>
  <c r="P1550" i="5" s="1"/>
  <c r="F1550" i="3" s="1"/>
  <c r="Q1550" i="5" l="1"/>
  <c r="S1550" i="5" s="1"/>
  <c r="R1551" i="5" s="1"/>
  <c r="K1551" i="5" l="1"/>
  <c r="E1551" i="3"/>
  <c r="J1551" i="5"/>
  <c r="L1551" i="5" l="1"/>
  <c r="M1551" i="5" l="1"/>
  <c r="N1551" i="5" s="1"/>
  <c r="O1551" i="5" s="1"/>
  <c r="P1551" i="5" s="1"/>
  <c r="F1551" i="3" s="1"/>
  <c r="Q1551" i="5" l="1"/>
  <c r="S1551" i="5" s="1"/>
  <c r="R1552" i="5" s="1"/>
  <c r="K1552" i="5" l="1"/>
  <c r="E1552" i="3"/>
  <c r="J1552" i="5"/>
  <c r="L1552" i="5" l="1"/>
  <c r="M1552" i="5" l="1"/>
  <c r="N1552" i="5" s="1"/>
  <c r="O1552" i="5" s="1"/>
  <c r="P1552" i="5" s="1"/>
  <c r="F1552" i="3" s="1"/>
  <c r="Q1552" i="5" l="1"/>
  <c r="S1552" i="5" s="1"/>
  <c r="R1553" i="5" s="1"/>
  <c r="K1553" i="5" l="1"/>
  <c r="E1553" i="3"/>
  <c r="J1553" i="5"/>
  <c r="L1553" i="5" l="1"/>
  <c r="M1553" i="5" l="1"/>
  <c r="N1553" i="5" s="1"/>
  <c r="O1553" i="5" s="1"/>
  <c r="P1553" i="5" s="1"/>
  <c r="F1553" i="3" s="1"/>
  <c r="Q1553" i="5" l="1"/>
  <c r="S1553" i="5" s="1"/>
  <c r="R1554" i="5" s="1"/>
  <c r="K1554" i="5" l="1"/>
  <c r="E1554" i="3"/>
  <c r="J1554" i="5"/>
  <c r="L1554" i="5" l="1"/>
  <c r="M1554" i="5" l="1"/>
  <c r="N1554" i="5" s="1"/>
  <c r="O1554" i="5" s="1"/>
  <c r="P1554" i="5" s="1"/>
  <c r="F1554" i="3" s="1"/>
  <c r="Q1554" i="5" l="1"/>
  <c r="S1554" i="5" s="1"/>
  <c r="R1555" i="5" s="1"/>
  <c r="K1555" i="5" l="1"/>
  <c r="E1555" i="3"/>
  <c r="J1555" i="5"/>
  <c r="L1555" i="5" l="1"/>
  <c r="M1555" i="5" l="1"/>
  <c r="N1555" i="5" s="1"/>
  <c r="O1555" i="5" s="1"/>
  <c r="P1555" i="5" s="1"/>
  <c r="F1555" i="3" s="1"/>
  <c r="Q1555" i="5" l="1"/>
  <c r="S1555" i="5" s="1"/>
  <c r="R1556" i="5" s="1"/>
  <c r="K1556" i="5" l="1"/>
  <c r="E1556" i="3"/>
  <c r="J1556" i="5"/>
  <c r="L1556" i="5" l="1"/>
  <c r="M1556" i="5" l="1"/>
  <c r="N1556" i="5" s="1"/>
  <c r="O1556" i="5" s="1"/>
  <c r="P1556" i="5" s="1"/>
  <c r="F1556" i="3" s="1"/>
  <c r="Q1556" i="5" l="1"/>
  <c r="S1556" i="5" s="1"/>
  <c r="R1557" i="5" s="1"/>
  <c r="K1557" i="5" l="1"/>
  <c r="E1557" i="3"/>
  <c r="J1557" i="5"/>
  <c r="L1557" i="5" l="1"/>
  <c r="M1557" i="5" l="1"/>
  <c r="N1557" i="5" s="1"/>
  <c r="O1557" i="5" s="1"/>
  <c r="P1557" i="5" s="1"/>
  <c r="F1557" i="3" s="1"/>
  <c r="Q1557" i="5" l="1"/>
  <c r="S1557" i="5" s="1"/>
  <c r="R1558" i="5" s="1"/>
  <c r="K1558" i="5" l="1"/>
  <c r="E1558" i="3"/>
  <c r="J1558" i="5"/>
  <c r="L1558" i="5" l="1"/>
  <c r="M1558" i="5" l="1"/>
  <c r="N1558" i="5" s="1"/>
  <c r="O1558" i="5" s="1"/>
  <c r="P1558" i="5" s="1"/>
  <c r="F1558" i="3" s="1"/>
  <c r="Q1558" i="5" l="1"/>
  <c r="S1558" i="5" s="1"/>
  <c r="R1559" i="5" s="1"/>
  <c r="K1559" i="5" l="1"/>
  <c r="E1559" i="3"/>
  <c r="J1559" i="5"/>
  <c r="L1559" i="5" l="1"/>
  <c r="M1559" i="5" l="1"/>
  <c r="N1559" i="5" s="1"/>
  <c r="O1559" i="5" s="1"/>
  <c r="P1559" i="5" s="1"/>
  <c r="F1559" i="3" s="1"/>
  <c r="Q1559" i="5" l="1"/>
  <c r="S1559" i="5" s="1"/>
  <c r="R1560" i="5" s="1"/>
  <c r="K1560" i="5" l="1"/>
  <c r="E1560" i="3"/>
  <c r="J1560" i="5"/>
  <c r="L1560" i="5" l="1"/>
  <c r="M1560" i="5" l="1"/>
  <c r="N1560" i="5" s="1"/>
  <c r="O1560" i="5" s="1"/>
  <c r="P1560" i="5" s="1"/>
  <c r="F1560" i="3" s="1"/>
  <c r="Q1560" i="5" l="1"/>
  <c r="S1560" i="5" s="1"/>
  <c r="R1561" i="5" s="1"/>
  <c r="K1561" i="5" l="1"/>
  <c r="E1561" i="3"/>
  <c r="J1561" i="5"/>
  <c r="L1561" i="5" l="1"/>
  <c r="M1561" i="5" l="1"/>
  <c r="N1561" i="5" s="1"/>
  <c r="O1561" i="5" s="1"/>
  <c r="P1561" i="5" s="1"/>
  <c r="F1561" i="3" s="1"/>
  <c r="Q1561" i="5" l="1"/>
  <c r="S1561" i="5" s="1"/>
  <c r="R1562" i="5" s="1"/>
  <c r="K1562" i="5" l="1"/>
  <c r="E1562" i="3"/>
  <c r="J1562" i="5"/>
  <c r="L1562" i="5" l="1"/>
  <c r="M1562" i="5" l="1"/>
  <c r="N1562" i="5" s="1"/>
  <c r="O1562" i="5" s="1"/>
  <c r="P1562" i="5" s="1"/>
  <c r="F1562" i="3" s="1"/>
  <c r="Q1562" i="5" l="1"/>
  <c r="S1562" i="5" s="1"/>
  <c r="R1563" i="5" s="1"/>
  <c r="K1563" i="5" l="1"/>
  <c r="E1563" i="3"/>
  <c r="J1563" i="5"/>
  <c r="L1563" i="5" l="1"/>
  <c r="M1563" i="5" l="1"/>
  <c r="N1563" i="5" s="1"/>
  <c r="O1563" i="5" s="1"/>
  <c r="P1563" i="5" s="1"/>
  <c r="F1563" i="3" s="1"/>
  <c r="Q1563" i="5" l="1"/>
  <c r="S1563" i="5" s="1"/>
  <c r="R1564" i="5" s="1"/>
  <c r="K1564" i="5" l="1"/>
  <c r="E1564" i="3"/>
  <c r="J1564" i="5"/>
  <c r="L1564" i="5" l="1"/>
  <c r="M1564" i="5" l="1"/>
  <c r="N1564" i="5" s="1"/>
  <c r="O1564" i="5" s="1"/>
  <c r="P1564" i="5" s="1"/>
  <c r="F1564" i="3" s="1"/>
  <c r="Q1564" i="5" l="1"/>
  <c r="S1564" i="5" s="1"/>
  <c r="R1565" i="5" s="1"/>
  <c r="K1565" i="5" l="1"/>
  <c r="E1565" i="3"/>
  <c r="J1565" i="5"/>
  <c r="L1565" i="5" l="1"/>
  <c r="M1565" i="5" l="1"/>
  <c r="N1565" i="5" s="1"/>
  <c r="O1565" i="5" s="1"/>
  <c r="P1565" i="5" s="1"/>
  <c r="F1565" i="3" s="1"/>
  <c r="Q1565" i="5" l="1"/>
  <c r="S1565" i="5" s="1"/>
  <c r="R1566" i="5" s="1"/>
  <c r="K1566" i="5" l="1"/>
  <c r="E1566" i="3"/>
  <c r="J1566" i="5"/>
  <c r="L1566" i="5" l="1"/>
  <c r="M1566" i="5" l="1"/>
  <c r="N1566" i="5" s="1"/>
  <c r="O1566" i="5" s="1"/>
  <c r="P1566" i="5" s="1"/>
  <c r="F1566" i="3" s="1"/>
  <c r="Q1566" i="5" l="1"/>
  <c r="S1566" i="5" s="1"/>
  <c r="R1567" i="5" s="1"/>
  <c r="K1567" i="5" l="1"/>
  <c r="E1567" i="3"/>
  <c r="J1567" i="5"/>
  <c r="L1567" i="5" l="1"/>
  <c r="M1567" i="5" l="1"/>
  <c r="N1567" i="5" s="1"/>
  <c r="O1567" i="5" s="1"/>
  <c r="P1567" i="5" s="1"/>
  <c r="F1567" i="3" s="1"/>
  <c r="Q1567" i="5" l="1"/>
  <c r="S1567" i="5" s="1"/>
  <c r="R1568" i="5" s="1"/>
  <c r="K1568" i="5" l="1"/>
  <c r="E1568" i="3"/>
  <c r="J1568" i="5"/>
  <c r="L1568" i="5" l="1"/>
  <c r="M1568" i="5" l="1"/>
  <c r="N1568" i="5" s="1"/>
  <c r="O1568" i="5" s="1"/>
  <c r="P1568" i="5" s="1"/>
  <c r="F1568" i="3" s="1"/>
  <c r="Q1568" i="5" l="1"/>
  <c r="S1568" i="5" s="1"/>
  <c r="R1569" i="5" s="1"/>
  <c r="K1569" i="5" l="1"/>
  <c r="E1569" i="3"/>
  <c r="J1569" i="5"/>
  <c r="L1569" i="5" l="1"/>
  <c r="M1569" i="5" l="1"/>
  <c r="N1569" i="5" s="1"/>
  <c r="O1569" i="5" s="1"/>
  <c r="P1569" i="5" s="1"/>
  <c r="F1569" i="3" s="1"/>
  <c r="Q1569" i="5" l="1"/>
  <c r="S1569" i="5" s="1"/>
  <c r="R1570" i="5" s="1"/>
  <c r="K1570" i="5" l="1"/>
  <c r="E1570" i="3"/>
  <c r="J1570" i="5"/>
  <c r="L1570" i="5" l="1"/>
  <c r="M1570" i="5" l="1"/>
  <c r="N1570" i="5" s="1"/>
  <c r="O1570" i="5" s="1"/>
  <c r="P1570" i="5" s="1"/>
  <c r="F1570" i="3" s="1"/>
  <c r="Q1570" i="5" l="1"/>
  <c r="S1570" i="5" s="1"/>
  <c r="R1571" i="5" s="1"/>
  <c r="K1571" i="5" l="1"/>
  <c r="E1571" i="3"/>
  <c r="J1571" i="5"/>
  <c r="L1571" i="5" l="1"/>
  <c r="M1571" i="5" l="1"/>
  <c r="N1571" i="5" s="1"/>
  <c r="O1571" i="5" s="1"/>
  <c r="P1571" i="5" s="1"/>
  <c r="F1571" i="3" s="1"/>
  <c r="Q1571" i="5" l="1"/>
  <c r="S1571" i="5" s="1"/>
  <c r="R1572" i="5" s="1"/>
  <c r="K1572" i="5" l="1"/>
  <c r="E1572" i="3"/>
  <c r="J1572" i="5"/>
  <c r="L1572" i="5" l="1"/>
  <c r="M1572" i="5" l="1"/>
  <c r="N1572" i="5" s="1"/>
  <c r="O1572" i="5" s="1"/>
  <c r="P1572" i="5" s="1"/>
  <c r="F1572" i="3" s="1"/>
  <c r="Q1572" i="5" l="1"/>
  <c r="S1572" i="5" s="1"/>
  <c r="R1573" i="5" s="1"/>
  <c r="K1573" i="5" l="1"/>
  <c r="E1573" i="3"/>
  <c r="J1573" i="5"/>
  <c r="L1573" i="5" l="1"/>
  <c r="M1573" i="5" l="1"/>
  <c r="N1573" i="5" s="1"/>
  <c r="O1573" i="5" s="1"/>
  <c r="P1573" i="5" s="1"/>
  <c r="F1573" i="3" s="1"/>
  <c r="Q1573" i="5" l="1"/>
  <c r="S1573" i="5" s="1"/>
  <c r="R1574" i="5" s="1"/>
  <c r="K1574" i="5" l="1"/>
  <c r="E1574" i="3"/>
  <c r="J1574" i="5"/>
  <c r="L1574" i="5" l="1"/>
  <c r="M1574" i="5" l="1"/>
  <c r="N1574" i="5" s="1"/>
  <c r="O1574" i="5" s="1"/>
  <c r="P1574" i="5" s="1"/>
  <c r="F1574" i="3" s="1"/>
  <c r="Q1574" i="5" l="1"/>
  <c r="S1574" i="5" s="1"/>
  <c r="R1575" i="5" s="1"/>
  <c r="K1575" i="5" l="1"/>
  <c r="E1575" i="3"/>
  <c r="J1575" i="5"/>
  <c r="L1575" i="5" l="1"/>
  <c r="M1575" i="5" l="1"/>
  <c r="N1575" i="5" s="1"/>
  <c r="O1575" i="5" s="1"/>
  <c r="P1575" i="5" s="1"/>
  <c r="F1575" i="3" s="1"/>
  <c r="Q1575" i="5" l="1"/>
  <c r="S1575" i="5" s="1"/>
  <c r="R1576" i="5" s="1"/>
  <c r="K1576" i="5" l="1"/>
  <c r="E1576" i="3"/>
  <c r="J1576" i="5"/>
  <c r="L1576" i="5" l="1"/>
  <c r="M1576" i="5" l="1"/>
  <c r="N1576" i="5" s="1"/>
  <c r="O1576" i="5" s="1"/>
  <c r="P1576" i="5" s="1"/>
  <c r="F1576" i="3" s="1"/>
  <c r="Q1576" i="5" l="1"/>
  <c r="S1576" i="5" s="1"/>
  <c r="R1577" i="5" s="1"/>
  <c r="K1577" i="5" l="1"/>
  <c r="E1577" i="3"/>
  <c r="J1577" i="5"/>
  <c r="L1577" i="5" l="1"/>
  <c r="M1577" i="5" l="1"/>
  <c r="N1577" i="5" s="1"/>
  <c r="O1577" i="5" s="1"/>
  <c r="P1577" i="5" s="1"/>
  <c r="F1577" i="3" s="1"/>
  <c r="Q1577" i="5" l="1"/>
  <c r="S1577" i="5" s="1"/>
  <c r="R1578" i="5" s="1"/>
  <c r="K1578" i="5" l="1"/>
  <c r="E1578" i="3"/>
  <c r="J1578" i="5"/>
  <c r="L1578" i="5" l="1"/>
  <c r="M1578" i="5" l="1"/>
  <c r="N1578" i="5" s="1"/>
  <c r="O1578" i="5" s="1"/>
  <c r="P1578" i="5" s="1"/>
  <c r="F1578" i="3" s="1"/>
  <c r="Q1578" i="5" l="1"/>
  <c r="S1578" i="5" s="1"/>
  <c r="R1579" i="5" s="1"/>
  <c r="K1579" i="5" l="1"/>
  <c r="E1579" i="3"/>
  <c r="J1579" i="5"/>
  <c r="L1579" i="5" l="1"/>
  <c r="M1579" i="5" l="1"/>
  <c r="N1579" i="5" s="1"/>
  <c r="O1579" i="5" s="1"/>
  <c r="P1579" i="5" s="1"/>
  <c r="F1579" i="3" s="1"/>
  <c r="Q1579" i="5" l="1"/>
  <c r="S1579" i="5" s="1"/>
  <c r="R1580" i="5" s="1"/>
  <c r="K1580" i="5" l="1"/>
  <c r="E1580" i="3"/>
  <c r="J1580" i="5"/>
  <c r="L1580" i="5" l="1"/>
  <c r="M1580" i="5" l="1"/>
  <c r="N1580" i="5" s="1"/>
  <c r="O1580" i="5" s="1"/>
  <c r="P1580" i="5" s="1"/>
  <c r="F1580" i="3" s="1"/>
  <c r="Q1580" i="5" l="1"/>
  <c r="S1580" i="5" s="1"/>
  <c r="R1581" i="5" s="1"/>
  <c r="K1581" i="5" l="1"/>
  <c r="E1581" i="3"/>
  <c r="J1581" i="5"/>
  <c r="L1581" i="5" l="1"/>
  <c r="M1581" i="5" l="1"/>
  <c r="N1581" i="5" s="1"/>
  <c r="O1581" i="5" s="1"/>
  <c r="P1581" i="5" s="1"/>
  <c r="F1581" i="3" s="1"/>
  <c r="Q1581" i="5" l="1"/>
  <c r="S1581" i="5" s="1"/>
  <c r="R1582" i="5" s="1"/>
  <c r="K1582" i="5" l="1"/>
  <c r="E1582" i="3"/>
  <c r="J1582" i="5"/>
  <c r="L1582" i="5" l="1"/>
  <c r="M1582" i="5" l="1"/>
  <c r="N1582" i="5" s="1"/>
  <c r="O1582" i="5" s="1"/>
  <c r="P1582" i="5" s="1"/>
  <c r="F1582" i="3" s="1"/>
  <c r="Q1582" i="5" l="1"/>
  <c r="S1582" i="5" s="1"/>
  <c r="R1583" i="5" s="1"/>
  <c r="K1583" i="5" l="1"/>
  <c r="E1583" i="3"/>
  <c r="J1583" i="5"/>
  <c r="L1583" i="5" l="1"/>
  <c r="M1583" i="5" l="1"/>
  <c r="N1583" i="5" s="1"/>
  <c r="O1583" i="5" s="1"/>
  <c r="P1583" i="5" s="1"/>
  <c r="F1583" i="3" s="1"/>
  <c r="Q1583" i="5" l="1"/>
  <c r="S1583" i="5" s="1"/>
  <c r="R1584" i="5" s="1"/>
  <c r="K1584" i="5" l="1"/>
  <c r="E1584" i="3"/>
  <c r="J1584" i="5"/>
  <c r="L1584" i="5" l="1"/>
  <c r="M1584" i="5" l="1"/>
  <c r="N1584" i="5" s="1"/>
  <c r="O1584" i="5" s="1"/>
  <c r="P1584" i="5" s="1"/>
  <c r="F1584" i="3" s="1"/>
  <c r="Q1584" i="5" l="1"/>
  <c r="S1584" i="5" s="1"/>
  <c r="R1585" i="5" s="1"/>
  <c r="K1585" i="5" l="1"/>
  <c r="E1585" i="3"/>
  <c r="J1585" i="5"/>
  <c r="L1585" i="5" l="1"/>
  <c r="M1585" i="5" l="1"/>
  <c r="N1585" i="5" s="1"/>
  <c r="O1585" i="5" s="1"/>
  <c r="P1585" i="5" s="1"/>
  <c r="F1585" i="3" s="1"/>
  <c r="Q1585" i="5" l="1"/>
  <c r="S1585" i="5" s="1"/>
  <c r="R1586" i="5" s="1"/>
  <c r="K1586" i="5" l="1"/>
  <c r="E1586" i="3"/>
  <c r="J1586" i="5"/>
  <c r="L1586" i="5" l="1"/>
  <c r="M1586" i="5" l="1"/>
  <c r="N1586" i="5" s="1"/>
  <c r="O1586" i="5" s="1"/>
  <c r="P1586" i="5" s="1"/>
  <c r="F1586" i="3" s="1"/>
  <c r="Q1586" i="5" l="1"/>
  <c r="S1586" i="5" s="1"/>
  <c r="R1587" i="5" s="1"/>
  <c r="K1587" i="5" l="1"/>
  <c r="E1587" i="3"/>
  <c r="J1587" i="5"/>
  <c r="L1587" i="5" l="1"/>
  <c r="M1587" i="5" l="1"/>
  <c r="N1587" i="5" s="1"/>
  <c r="O1587" i="5" s="1"/>
  <c r="P1587" i="5" s="1"/>
  <c r="F1587" i="3" s="1"/>
  <c r="Q1587" i="5" l="1"/>
  <c r="S1587" i="5" s="1"/>
  <c r="R1588" i="5" s="1"/>
  <c r="K1588" i="5" l="1"/>
  <c r="E1588" i="3"/>
  <c r="J1588" i="5"/>
  <c r="L1588" i="5" l="1"/>
  <c r="M1588" i="5" l="1"/>
  <c r="N1588" i="5" s="1"/>
  <c r="O1588" i="5" s="1"/>
  <c r="P1588" i="5" s="1"/>
  <c r="F1588" i="3" s="1"/>
  <c r="Q1588" i="5" l="1"/>
  <c r="S1588" i="5" s="1"/>
  <c r="R1589" i="5" s="1"/>
  <c r="K1589" i="5" l="1"/>
  <c r="E1589" i="3"/>
  <c r="J1589" i="5"/>
  <c r="L1589" i="5" l="1"/>
  <c r="M1589" i="5" l="1"/>
  <c r="N1589" i="5" s="1"/>
  <c r="O1589" i="5" s="1"/>
  <c r="P1589" i="5" s="1"/>
  <c r="F1589" i="3" s="1"/>
  <c r="Q1589" i="5" l="1"/>
  <c r="S1589" i="5" s="1"/>
  <c r="R1590" i="5" s="1"/>
  <c r="K1590" i="5" l="1"/>
  <c r="E1590" i="3"/>
  <c r="J1590" i="5"/>
  <c r="L1590" i="5" l="1"/>
  <c r="M1590" i="5" l="1"/>
  <c r="N1590" i="5" s="1"/>
  <c r="O1590" i="5" s="1"/>
  <c r="P1590" i="5" s="1"/>
  <c r="F1590" i="3" s="1"/>
  <c r="Q1590" i="5" l="1"/>
  <c r="S1590" i="5" s="1"/>
  <c r="R1591" i="5" s="1"/>
  <c r="K1591" i="5" l="1"/>
  <c r="E1591" i="3"/>
  <c r="J1591" i="5"/>
  <c r="L1591" i="5" l="1"/>
  <c r="M1591" i="5" l="1"/>
  <c r="N1591" i="5" s="1"/>
  <c r="O1591" i="5" s="1"/>
  <c r="P1591" i="5" s="1"/>
  <c r="F1591" i="3" s="1"/>
  <c r="Q1591" i="5" l="1"/>
  <c r="S1591" i="5" s="1"/>
  <c r="R1592" i="5" s="1"/>
  <c r="K1592" i="5" l="1"/>
  <c r="E1592" i="3"/>
  <c r="J1592" i="5"/>
  <c r="L1592" i="5" l="1"/>
  <c r="M1592" i="5" l="1"/>
  <c r="N1592" i="5" s="1"/>
  <c r="O1592" i="5" s="1"/>
  <c r="P1592" i="5" s="1"/>
  <c r="F1592" i="3" s="1"/>
  <c r="Q1592" i="5" l="1"/>
  <c r="S1592" i="5" s="1"/>
  <c r="R1593" i="5" s="1"/>
  <c r="K1593" i="5" l="1"/>
  <c r="E1593" i="3"/>
  <c r="J1593" i="5"/>
  <c r="L1593" i="5" l="1"/>
  <c r="M1593" i="5" l="1"/>
  <c r="N1593" i="5" s="1"/>
  <c r="O1593" i="5" s="1"/>
  <c r="P1593" i="5" s="1"/>
  <c r="F1593" i="3" s="1"/>
  <c r="Q1593" i="5" l="1"/>
  <c r="S1593" i="5" s="1"/>
  <c r="R1594" i="5" s="1"/>
  <c r="K1594" i="5" l="1"/>
  <c r="E1594" i="3"/>
  <c r="J1594" i="5"/>
  <c r="L1594" i="5" l="1"/>
  <c r="M1594" i="5" l="1"/>
  <c r="N1594" i="5" s="1"/>
  <c r="O1594" i="5" s="1"/>
  <c r="P1594" i="5" s="1"/>
  <c r="F1594" i="3" s="1"/>
  <c r="Q1594" i="5" l="1"/>
  <c r="S1594" i="5" s="1"/>
  <c r="R1595" i="5" s="1"/>
  <c r="K1595" i="5" l="1"/>
  <c r="E1595" i="3"/>
  <c r="J1595" i="5"/>
  <c r="L1595" i="5" l="1"/>
  <c r="M1595" i="5" l="1"/>
  <c r="N1595" i="5" s="1"/>
  <c r="O1595" i="5" s="1"/>
  <c r="P1595" i="5" s="1"/>
  <c r="F1595" i="3" s="1"/>
  <c r="Q1595" i="5" l="1"/>
  <c r="S1595" i="5" s="1"/>
  <c r="R1596" i="5" s="1"/>
  <c r="K1596" i="5" l="1"/>
  <c r="E1596" i="3"/>
  <c r="J1596" i="5"/>
  <c r="L1596" i="5" l="1"/>
  <c r="M1596" i="5" l="1"/>
  <c r="N1596" i="5" s="1"/>
  <c r="O1596" i="5" s="1"/>
  <c r="P1596" i="5" s="1"/>
  <c r="F1596" i="3" s="1"/>
  <c r="Q1596" i="5" l="1"/>
  <c r="S1596" i="5" s="1"/>
  <c r="R1597" i="5" s="1"/>
  <c r="K1597" i="5" l="1"/>
  <c r="E1597" i="3"/>
  <c r="J1597" i="5"/>
  <c r="L1597" i="5" l="1"/>
  <c r="M1597" i="5" l="1"/>
  <c r="N1597" i="5" s="1"/>
  <c r="O1597" i="5" s="1"/>
  <c r="P1597" i="5" s="1"/>
  <c r="F1597" i="3" s="1"/>
  <c r="Q1597" i="5" l="1"/>
  <c r="S1597" i="5" s="1"/>
  <c r="R1598" i="5" s="1"/>
  <c r="K1598" i="5" l="1"/>
  <c r="E1598" i="3"/>
  <c r="J1598" i="5"/>
  <c r="L1598" i="5" l="1"/>
  <c r="M1598" i="5" l="1"/>
  <c r="N1598" i="5" s="1"/>
  <c r="O1598" i="5" s="1"/>
  <c r="P1598" i="5" s="1"/>
  <c r="F1598" i="3" s="1"/>
  <c r="Q1598" i="5" l="1"/>
  <c r="S1598" i="5" s="1"/>
  <c r="R1599" i="5" s="1"/>
  <c r="K1599" i="5" l="1"/>
  <c r="E1599" i="3"/>
  <c r="J1599" i="5"/>
  <c r="L1599" i="5" l="1"/>
  <c r="M1599" i="5" l="1"/>
  <c r="N1599" i="5" s="1"/>
  <c r="O1599" i="5" s="1"/>
  <c r="P1599" i="5" s="1"/>
  <c r="F1599" i="3" s="1"/>
  <c r="Q1599" i="5" l="1"/>
  <c r="S1599" i="5" s="1"/>
  <c r="R1600" i="5" s="1"/>
  <c r="K1600" i="5" l="1"/>
  <c r="E1600" i="3"/>
  <c r="J1600" i="5"/>
  <c r="L1600" i="5" l="1"/>
  <c r="M1600" i="5" l="1"/>
  <c r="N1600" i="5" s="1"/>
  <c r="O1600" i="5" s="1"/>
  <c r="P1600" i="5" s="1"/>
  <c r="F1600" i="3" s="1"/>
  <c r="Q1600" i="5" l="1"/>
  <c r="S1600" i="5" s="1"/>
  <c r="R1601" i="5" s="1"/>
  <c r="K1601" i="5" l="1"/>
  <c r="E1601" i="3"/>
  <c r="J1601" i="5"/>
  <c r="L1601" i="5" l="1"/>
  <c r="M1601" i="5" l="1"/>
  <c r="N1601" i="5" s="1"/>
  <c r="O1601" i="5" s="1"/>
  <c r="P1601" i="5" s="1"/>
  <c r="F1601" i="3" s="1"/>
  <c r="Q1601" i="5" l="1"/>
  <c r="S1601" i="5" s="1"/>
  <c r="R1602" i="5" s="1"/>
  <c r="K1602" i="5" l="1"/>
  <c r="E1602" i="3"/>
  <c r="J1602" i="5"/>
  <c r="L1602" i="5" l="1"/>
  <c r="M1602" i="5" l="1"/>
  <c r="N1602" i="5" s="1"/>
  <c r="O1602" i="5" s="1"/>
  <c r="P1602" i="5" s="1"/>
  <c r="F1602" i="3" s="1"/>
  <c r="Q1602" i="5" l="1"/>
  <c r="S1602" i="5" s="1"/>
  <c r="R1603" i="5" s="1"/>
  <c r="K1603" i="5" l="1"/>
  <c r="E1603" i="3"/>
  <c r="J1603" i="5"/>
  <c r="L1603" i="5" l="1"/>
  <c r="M1603" i="5" l="1"/>
  <c r="N1603" i="5" s="1"/>
  <c r="O1603" i="5" s="1"/>
  <c r="P1603" i="5" s="1"/>
  <c r="F1603" i="3" s="1"/>
  <c r="Q1603" i="5" l="1"/>
  <c r="S1603" i="5" s="1"/>
  <c r="R1604" i="5" s="1"/>
  <c r="K1604" i="5" l="1"/>
  <c r="E1604" i="3"/>
  <c r="J1604" i="5"/>
  <c r="L1604" i="5" l="1"/>
  <c r="M1604" i="5" l="1"/>
  <c r="N1604" i="5" s="1"/>
  <c r="O1604" i="5" s="1"/>
  <c r="P1604" i="5" s="1"/>
  <c r="F1604" i="3" s="1"/>
  <c r="Q1604" i="5" l="1"/>
  <c r="S1604" i="5" s="1"/>
  <c r="R1605" i="5" s="1"/>
  <c r="K1605" i="5" l="1"/>
  <c r="E1605" i="3"/>
  <c r="J1605" i="5"/>
  <c r="L1605" i="5" l="1"/>
  <c r="M1605" i="5" l="1"/>
  <c r="N1605" i="5" s="1"/>
  <c r="O1605" i="5" s="1"/>
  <c r="P1605" i="5" s="1"/>
  <c r="F1605" i="3" s="1"/>
  <c r="Q1605" i="5" l="1"/>
  <c r="S1605" i="5" s="1"/>
  <c r="R1606" i="5" s="1"/>
  <c r="K1606" i="5" l="1"/>
  <c r="E1606" i="3"/>
  <c r="J1606" i="5"/>
  <c r="L1606" i="5" l="1"/>
  <c r="M1606" i="5" l="1"/>
  <c r="N1606" i="5" s="1"/>
  <c r="O1606" i="5" s="1"/>
  <c r="P1606" i="5" s="1"/>
  <c r="F1606" i="3" s="1"/>
  <c r="Q1606" i="5" l="1"/>
  <c r="S1606" i="5" s="1"/>
  <c r="R1607" i="5" s="1"/>
  <c r="K1607" i="5" l="1"/>
  <c r="E1607" i="3"/>
  <c r="J1607" i="5"/>
  <c r="L1607" i="5" l="1"/>
  <c r="M1607" i="5" l="1"/>
  <c r="N1607" i="5" s="1"/>
  <c r="O1607" i="5" s="1"/>
  <c r="P1607" i="5" l="1"/>
  <c r="Q1607" i="5" l="1"/>
  <c r="S1607" i="5" s="1"/>
  <c r="R1608" i="5" s="1"/>
  <c r="K1608" i="5" s="1"/>
  <c r="F1607" i="3"/>
  <c r="E1608" i="3" l="1"/>
  <c r="J1608" i="5"/>
  <c r="L1608" i="5" s="1"/>
  <c r="P1608" i="5" s="1"/>
  <c r="F1608" i="3" s="1"/>
  <c r="M1608" i="5" l="1"/>
  <c r="N1608" i="5" s="1"/>
  <c r="O1608" i="5" s="1"/>
  <c r="Q1608" i="5" s="1"/>
  <c r="S1608" i="5" l="1"/>
  <c r="R1609" i="5" s="1"/>
  <c r="K1609" i="5" l="1"/>
  <c r="E1609" i="3"/>
  <c r="J1609" i="5"/>
  <c r="L1609" i="5" l="1"/>
  <c r="P1609" i="5" s="1"/>
  <c r="F1609" i="3" s="1"/>
  <c r="M1609" i="5" l="1"/>
  <c r="N1609" i="5" s="1"/>
  <c r="O1609" i="5" s="1"/>
  <c r="Q1609" i="5" s="1"/>
  <c r="S1609" i="5" l="1"/>
  <c r="R1610" i="5" s="1"/>
  <c r="K1610" i="5" l="1"/>
  <c r="E1610" i="3"/>
  <c r="J1610" i="5"/>
  <c r="L1610" i="5" l="1"/>
  <c r="P1610" i="5" s="1"/>
  <c r="F1610" i="3" s="1"/>
  <c r="M1610" i="5" l="1"/>
  <c r="N1610" i="5" s="1"/>
  <c r="O1610" i="5" s="1"/>
  <c r="Q1610" i="5" s="1"/>
  <c r="S1610" i="5" l="1"/>
  <c r="R1611" i="5" s="1"/>
  <c r="K1611" i="5" l="1"/>
  <c r="E1611" i="3"/>
  <c r="J1611" i="5"/>
  <c r="L1611" i="5" l="1"/>
  <c r="P1611" i="5" s="1"/>
  <c r="F1611" i="3" s="1"/>
  <c r="M1611" i="5" l="1"/>
  <c r="N1611" i="5" s="1"/>
  <c r="O1611" i="5" s="1"/>
  <c r="Q1611" i="5" s="1"/>
  <c r="S1611" i="5" l="1"/>
  <c r="R1612" i="5" s="1"/>
  <c r="K1612" i="5" l="1"/>
  <c r="E1612" i="3"/>
  <c r="J1612" i="5"/>
  <c r="L1612" i="5" l="1"/>
  <c r="P1612" i="5" s="1"/>
  <c r="F1612" i="3" s="1"/>
  <c r="M1612" i="5" l="1"/>
  <c r="N1612" i="5" s="1"/>
  <c r="O1612" i="5" s="1"/>
  <c r="Q1612" i="5" s="1"/>
  <c r="S1612" i="5" l="1"/>
  <c r="R1613" i="5" s="1"/>
  <c r="K1613" i="5" l="1"/>
  <c r="E1613" i="3"/>
  <c r="J1613" i="5"/>
  <c r="L1613" i="5" l="1"/>
  <c r="P1613" i="5" s="1"/>
  <c r="F1613" i="3" s="1"/>
  <c r="M1613" i="5" l="1"/>
  <c r="N1613" i="5" s="1"/>
  <c r="O1613" i="5" s="1"/>
  <c r="Q1613" i="5" s="1"/>
  <c r="S1613" i="5" l="1"/>
  <c r="R1614" i="5" s="1"/>
  <c r="K1614" i="5" l="1"/>
  <c r="E1614" i="3"/>
  <c r="J1614" i="5"/>
  <c r="L1614" i="5" l="1"/>
  <c r="P1614" i="5" s="1"/>
  <c r="F1614" i="3" s="1"/>
  <c r="M1614" i="5" l="1"/>
  <c r="N1614" i="5" s="1"/>
  <c r="O1614" i="5" s="1"/>
  <c r="Q1614" i="5" s="1"/>
  <c r="S1614" i="5" l="1"/>
  <c r="R1615" i="5" s="1"/>
  <c r="K1615" i="5" l="1"/>
  <c r="E1615" i="3"/>
  <c r="J1615" i="5"/>
  <c r="L1615" i="5" l="1"/>
  <c r="P1615" i="5" s="1"/>
  <c r="F1615" i="3" s="1"/>
  <c r="M1615" i="5" l="1"/>
  <c r="N1615" i="5" s="1"/>
  <c r="O1615" i="5" s="1"/>
  <c r="Q1615" i="5" s="1"/>
  <c r="S1615" i="5" l="1"/>
  <c r="R1616" i="5" s="1"/>
  <c r="K1616" i="5" l="1"/>
  <c r="E1616" i="3"/>
  <c r="J1616" i="5"/>
  <c r="L1616" i="5" l="1"/>
  <c r="P1616" i="5" s="1"/>
  <c r="F1616" i="3" s="1"/>
  <c r="M1616" i="5" l="1"/>
  <c r="N1616" i="5" s="1"/>
  <c r="O1616" i="5" s="1"/>
  <c r="Q1616" i="5" s="1"/>
  <c r="S1616" i="5" l="1"/>
  <c r="R1617" i="5" s="1"/>
  <c r="K1617" i="5" l="1"/>
  <c r="E1617" i="3"/>
  <c r="J1617" i="5"/>
  <c r="L1617" i="5" l="1"/>
  <c r="P1617" i="5" s="1"/>
  <c r="F1617" i="3" s="1"/>
  <c r="M1617" i="5" l="1"/>
  <c r="N1617" i="5" s="1"/>
  <c r="O1617" i="5" s="1"/>
  <c r="Q1617" i="5" s="1"/>
  <c r="S1617" i="5" l="1"/>
  <c r="R1618" i="5" s="1"/>
  <c r="K1618" i="5" l="1"/>
  <c r="E1618" i="3"/>
  <c r="J1618" i="5"/>
  <c r="L1618" i="5" l="1"/>
  <c r="P1618" i="5" s="1"/>
  <c r="F1618" i="3" s="1"/>
  <c r="M1618" i="5" l="1"/>
  <c r="N1618" i="5" s="1"/>
  <c r="O1618" i="5" s="1"/>
  <c r="Q1618" i="5" s="1"/>
  <c r="S1618" i="5" l="1"/>
  <c r="R1619" i="5" s="1"/>
  <c r="K1619" i="5" l="1"/>
  <c r="E1619" i="3"/>
  <c r="J1619" i="5"/>
  <c r="L1619" i="5" l="1"/>
  <c r="P1619" i="5" s="1"/>
  <c r="F1619" i="3" s="1"/>
  <c r="M1619" i="5" l="1"/>
  <c r="N1619" i="5" s="1"/>
  <c r="O1619" i="5" s="1"/>
  <c r="Q1619" i="5" s="1"/>
  <c r="S1619" i="5" l="1"/>
  <c r="R1620" i="5" s="1"/>
  <c r="K1620" i="5" l="1"/>
  <c r="E1620" i="3"/>
  <c r="J1620" i="5"/>
  <c r="L1620" i="5" l="1"/>
  <c r="P1620" i="5" s="1"/>
  <c r="F1620" i="3" s="1"/>
  <c r="M1620" i="5" l="1"/>
  <c r="N1620" i="5" s="1"/>
  <c r="O1620" i="5" s="1"/>
  <c r="Q1620" i="5" s="1"/>
  <c r="S1620" i="5" l="1"/>
  <c r="R1621" i="5" s="1"/>
  <c r="K1621" i="5" l="1"/>
  <c r="E1621" i="3"/>
  <c r="J1621" i="5"/>
  <c r="L1621" i="5" l="1"/>
  <c r="P1621" i="5" s="1"/>
  <c r="F1621" i="3" s="1"/>
  <c r="M1621" i="5" l="1"/>
  <c r="N1621" i="5" s="1"/>
  <c r="O1621" i="5" s="1"/>
  <c r="Q1621" i="5" s="1"/>
  <c r="S1621" i="5" l="1"/>
  <c r="R1622" i="5" s="1"/>
  <c r="K1622" i="5" l="1"/>
  <c r="E1622" i="3"/>
  <c r="J1622" i="5"/>
  <c r="L1622" i="5" l="1"/>
  <c r="P1622" i="5" s="1"/>
  <c r="F1622" i="3" s="1"/>
  <c r="M1622" i="5" l="1"/>
  <c r="N1622" i="5" s="1"/>
  <c r="O1622" i="5" s="1"/>
  <c r="Q1622" i="5" s="1"/>
  <c r="S1622" i="5" l="1"/>
  <c r="R1623" i="5" s="1"/>
  <c r="K1623" i="5" l="1"/>
  <c r="E1623" i="3"/>
  <c r="J1623" i="5"/>
  <c r="L1623" i="5" l="1"/>
  <c r="P1623" i="5" s="1"/>
  <c r="F1623" i="3" s="1"/>
  <c r="M1623" i="5" l="1"/>
  <c r="N1623" i="5" s="1"/>
  <c r="O1623" i="5" s="1"/>
  <c r="Q1623" i="5" s="1"/>
  <c r="S1623" i="5" l="1"/>
  <c r="R1624" i="5" s="1"/>
  <c r="K1624" i="5" l="1"/>
  <c r="E1624" i="3"/>
  <c r="J1624" i="5"/>
  <c r="L1624" i="5" l="1"/>
  <c r="P1624" i="5" s="1"/>
  <c r="F1624" i="3" s="1"/>
  <c r="M1624" i="5" l="1"/>
  <c r="N1624" i="5" s="1"/>
  <c r="O1624" i="5" s="1"/>
  <c r="Q1624" i="5" s="1"/>
  <c r="S1624" i="5" l="1"/>
  <c r="R1625" i="5" s="1"/>
  <c r="K1625" i="5" l="1"/>
  <c r="E1625" i="3"/>
  <c r="J1625" i="5"/>
  <c r="L1625" i="5" l="1"/>
  <c r="P1625" i="5" s="1"/>
  <c r="F1625" i="3" s="1"/>
  <c r="M1625" i="5" l="1"/>
  <c r="N1625" i="5" s="1"/>
  <c r="O1625" i="5" s="1"/>
  <c r="Q1625" i="5" s="1"/>
  <c r="S1625" i="5" l="1"/>
  <c r="R1626" i="5" s="1"/>
  <c r="K1626" i="5" l="1"/>
  <c r="E1626" i="3"/>
  <c r="J1626" i="5"/>
  <c r="L1626" i="5" l="1"/>
  <c r="P1626" i="5" s="1"/>
  <c r="F1626" i="3" s="1"/>
  <c r="M1626" i="5" l="1"/>
  <c r="N1626" i="5" s="1"/>
  <c r="O1626" i="5" s="1"/>
  <c r="Q1626" i="5" s="1"/>
  <c r="S1626" i="5" l="1"/>
  <c r="R1627" i="5" s="1"/>
  <c r="K1627" i="5" l="1"/>
  <c r="E1627" i="3"/>
  <c r="J1627" i="5"/>
  <c r="L1627" i="5" l="1"/>
  <c r="P1627" i="5" s="1"/>
  <c r="F1627" i="3" s="1"/>
  <c r="M1627" i="5" l="1"/>
  <c r="N1627" i="5" s="1"/>
  <c r="O1627" i="5" s="1"/>
  <c r="Q1627" i="5" s="1"/>
  <c r="S1627" i="5" l="1"/>
  <c r="R1628" i="5" s="1"/>
  <c r="K1628" i="5" l="1"/>
  <c r="E1628" i="3"/>
  <c r="J1628" i="5"/>
  <c r="L1628" i="5" l="1"/>
  <c r="P1628" i="5" s="1"/>
  <c r="F1628" i="3" s="1"/>
  <c r="M1628" i="5" l="1"/>
  <c r="N1628" i="5" s="1"/>
  <c r="O1628" i="5" s="1"/>
  <c r="Q1628" i="5" s="1"/>
  <c r="S1628" i="5" l="1"/>
  <c r="R1629" i="5" s="1"/>
  <c r="K1629" i="5" l="1"/>
  <c r="E1629" i="3"/>
  <c r="J1629" i="5"/>
  <c r="L1629" i="5" l="1"/>
  <c r="P1629" i="5" s="1"/>
  <c r="F1629" i="3" s="1"/>
  <c r="M1629" i="5" l="1"/>
  <c r="N1629" i="5" s="1"/>
  <c r="O1629" i="5" s="1"/>
  <c r="Q1629" i="5" s="1"/>
  <c r="S1629" i="5" l="1"/>
  <c r="R1630" i="5" s="1"/>
  <c r="K1630" i="5" l="1"/>
  <c r="E1630" i="3"/>
  <c r="J1630" i="5"/>
  <c r="L1630" i="5" l="1"/>
  <c r="P1630" i="5" s="1"/>
  <c r="F1630" i="3" s="1"/>
  <c r="M1630" i="5" l="1"/>
  <c r="N1630" i="5" s="1"/>
  <c r="O1630" i="5" s="1"/>
  <c r="Q1630" i="5" s="1"/>
  <c r="S1630" i="5" l="1"/>
  <c r="R1631" i="5" s="1"/>
  <c r="K1631" i="5" l="1"/>
  <c r="E1631" i="3"/>
  <c r="J1631" i="5"/>
  <c r="L1631" i="5" l="1"/>
  <c r="P1631" i="5" s="1"/>
  <c r="F1631" i="3" s="1"/>
  <c r="M1631" i="5" l="1"/>
  <c r="N1631" i="5" s="1"/>
  <c r="O1631" i="5" s="1"/>
  <c r="Q1631" i="5" s="1"/>
  <c r="S1631" i="5" l="1"/>
  <c r="R1632" i="5" s="1"/>
  <c r="K1632" i="5" l="1"/>
  <c r="E1632" i="3"/>
  <c r="J1632" i="5"/>
  <c r="L1632" i="5" l="1"/>
  <c r="P1632" i="5" s="1"/>
  <c r="F1632" i="3" s="1"/>
  <c r="M1632" i="5" l="1"/>
  <c r="N1632" i="5" s="1"/>
  <c r="O1632" i="5" s="1"/>
  <c r="Q1632" i="5" s="1"/>
  <c r="S1632" i="5" l="1"/>
  <c r="R1633" i="5" s="1"/>
  <c r="K1633" i="5" l="1"/>
  <c r="E1633" i="3"/>
  <c r="J1633" i="5"/>
  <c r="L1633" i="5" l="1"/>
  <c r="P1633" i="5" s="1"/>
  <c r="F1633" i="3" s="1"/>
  <c r="M1633" i="5" l="1"/>
  <c r="N1633" i="5" s="1"/>
  <c r="O1633" i="5" s="1"/>
  <c r="Q1633" i="5" s="1"/>
  <c r="S1633" i="5" l="1"/>
  <c r="R1634" i="5" s="1"/>
  <c r="K1634" i="5" l="1"/>
  <c r="E1634" i="3"/>
  <c r="J1634" i="5"/>
  <c r="L1634" i="5" l="1"/>
  <c r="P1634" i="5" s="1"/>
  <c r="F1634" i="3" s="1"/>
  <c r="M1634" i="5" l="1"/>
  <c r="N1634" i="5" s="1"/>
  <c r="O1634" i="5" s="1"/>
  <c r="Q1634" i="5" s="1"/>
  <c r="S1634" i="5" l="1"/>
  <c r="R1635" i="5" s="1"/>
  <c r="K1635" i="5" l="1"/>
  <c r="E1635" i="3"/>
  <c r="J1635" i="5"/>
  <c r="L1635" i="5" l="1"/>
  <c r="P1635" i="5" s="1"/>
  <c r="F1635" i="3" s="1"/>
  <c r="M1635" i="5" l="1"/>
  <c r="N1635" i="5" s="1"/>
  <c r="O1635" i="5" s="1"/>
  <c r="Q1635" i="5" s="1"/>
  <c r="S1635" i="5" l="1"/>
  <c r="R1636" i="5" s="1"/>
  <c r="K1636" i="5" l="1"/>
  <c r="E1636" i="3"/>
  <c r="J1636" i="5"/>
  <c r="L1636" i="5" l="1"/>
  <c r="P1636" i="5" s="1"/>
  <c r="F1636" i="3" s="1"/>
  <c r="M1636" i="5" l="1"/>
  <c r="N1636" i="5" s="1"/>
  <c r="O1636" i="5" s="1"/>
  <c r="Q1636" i="5" s="1"/>
  <c r="S1636" i="5" l="1"/>
  <c r="R1637" i="5" s="1"/>
  <c r="K1637" i="5" l="1"/>
  <c r="E1637" i="3"/>
  <c r="J1637" i="5"/>
  <c r="L1637" i="5" l="1"/>
  <c r="P1637" i="5" s="1"/>
  <c r="F1637" i="3" s="1"/>
  <c r="M1637" i="5" l="1"/>
  <c r="N1637" i="5" s="1"/>
  <c r="O1637" i="5" s="1"/>
  <c r="Q1637" i="5" l="1"/>
  <c r="S1637" i="5" s="1"/>
  <c r="R1638" i="5" s="1"/>
  <c r="K1638" i="5" l="1"/>
  <c r="E1638" i="3"/>
  <c r="J1638" i="5"/>
  <c r="L1638" i="5" l="1"/>
  <c r="P1638" i="5" s="1"/>
  <c r="F1638" i="3" s="1"/>
  <c r="M1638" i="5" l="1"/>
  <c r="N1638" i="5" s="1"/>
  <c r="O1638" i="5" s="1"/>
  <c r="Q1638" i="5" l="1"/>
  <c r="S1638" i="5" s="1"/>
  <c r="R1639" i="5" s="1"/>
  <c r="K1639" i="5" l="1"/>
  <c r="E1639" i="3"/>
  <c r="J1639" i="5"/>
  <c r="L1639" i="5" l="1"/>
  <c r="M1639" i="5" l="1"/>
  <c r="N1639" i="5" s="1"/>
  <c r="O1639" i="5" s="1"/>
  <c r="P1639" i="5" s="1"/>
  <c r="F1639" i="3" s="1"/>
  <c r="Q1639" i="5" l="1"/>
  <c r="S1639" i="5" s="1"/>
  <c r="R1640" i="5" s="1"/>
  <c r="K1640" i="5" l="1"/>
  <c r="E1640" i="3"/>
  <c r="J1640" i="5"/>
  <c r="L1640" i="5" l="1"/>
  <c r="M1640" i="5" l="1"/>
  <c r="N1640" i="5" s="1"/>
  <c r="O1640" i="5" s="1"/>
  <c r="P1640" i="5" s="1"/>
  <c r="F1640" i="3" s="1"/>
  <c r="Q1640" i="5" l="1"/>
  <c r="S1640" i="5" s="1"/>
  <c r="R1641" i="5" s="1"/>
  <c r="K1641" i="5" l="1"/>
  <c r="E1641" i="3"/>
  <c r="J1641" i="5"/>
  <c r="L1641" i="5" l="1"/>
  <c r="M1641" i="5" l="1"/>
  <c r="N1641" i="5" s="1"/>
  <c r="O1641" i="5" s="1"/>
  <c r="P1641" i="5" s="1"/>
  <c r="F1641" i="3" s="1"/>
  <c r="Q1641" i="5" l="1"/>
  <c r="S1641" i="5" s="1"/>
  <c r="R1642" i="5" s="1"/>
  <c r="K1642" i="5" l="1"/>
  <c r="E1642" i="3"/>
  <c r="J1642" i="5"/>
  <c r="L1642" i="5" l="1"/>
  <c r="M1642" i="5" l="1"/>
  <c r="N1642" i="5" s="1"/>
  <c r="O1642" i="5" s="1"/>
  <c r="P1642" i="5" s="1"/>
  <c r="F1642" i="3" s="1"/>
  <c r="Q1642" i="5" l="1"/>
  <c r="S1642" i="5" s="1"/>
  <c r="R1643" i="5" s="1"/>
  <c r="K1643" i="5" l="1"/>
  <c r="E1643" i="3"/>
  <c r="J1643" i="5"/>
  <c r="L1643" i="5" l="1"/>
  <c r="M1643" i="5" l="1"/>
  <c r="N1643" i="5" s="1"/>
  <c r="O1643" i="5" s="1"/>
  <c r="P1643" i="5" s="1"/>
  <c r="F1643" i="3" s="1"/>
  <c r="Q1643" i="5" l="1"/>
  <c r="S1643" i="5" s="1"/>
  <c r="R1644" i="5" s="1"/>
  <c r="K1644" i="5" l="1"/>
  <c r="E1644" i="3"/>
  <c r="J1644" i="5"/>
  <c r="L1644" i="5" l="1"/>
  <c r="M1644" i="5" l="1"/>
  <c r="N1644" i="5" s="1"/>
  <c r="O1644" i="5" s="1"/>
  <c r="P1644" i="5" s="1"/>
  <c r="F1644" i="3" s="1"/>
  <c r="Q1644" i="5" l="1"/>
  <c r="S1644" i="5" s="1"/>
  <c r="R1645" i="5" s="1"/>
  <c r="K1645" i="5" l="1"/>
  <c r="E1645" i="3"/>
  <c r="J1645" i="5"/>
  <c r="L1645" i="5" l="1"/>
  <c r="M1645" i="5" l="1"/>
  <c r="N1645" i="5" s="1"/>
  <c r="O1645" i="5" s="1"/>
  <c r="P1645" i="5" s="1"/>
  <c r="F1645" i="3" s="1"/>
  <c r="Q1645" i="5" l="1"/>
  <c r="S1645" i="5" s="1"/>
  <c r="R1646" i="5" s="1"/>
  <c r="K1646" i="5" l="1"/>
  <c r="E1646" i="3"/>
  <c r="J1646" i="5"/>
  <c r="L1646" i="5" l="1"/>
  <c r="M1646" i="5" l="1"/>
  <c r="N1646" i="5" s="1"/>
  <c r="O1646" i="5" s="1"/>
  <c r="P1646" i="5" s="1"/>
  <c r="F1646" i="3" s="1"/>
  <c r="Q1646" i="5" l="1"/>
  <c r="S1646" i="5" s="1"/>
  <c r="R1647" i="5" s="1"/>
  <c r="K1647" i="5" l="1"/>
  <c r="E1647" i="3"/>
  <c r="J1647" i="5"/>
  <c r="L1647" i="5" l="1"/>
  <c r="M1647" i="5" l="1"/>
  <c r="N1647" i="5" s="1"/>
  <c r="O1647" i="5" s="1"/>
  <c r="P1647" i="5" s="1"/>
  <c r="F1647" i="3" s="1"/>
  <c r="Q1647" i="5" l="1"/>
  <c r="S1647" i="5" s="1"/>
  <c r="R1648" i="5" s="1"/>
  <c r="K1648" i="5" l="1"/>
  <c r="E1648" i="3"/>
  <c r="J1648" i="5"/>
  <c r="L1648" i="5" l="1"/>
  <c r="M1648" i="5" l="1"/>
  <c r="N1648" i="5" s="1"/>
  <c r="O1648" i="5" s="1"/>
  <c r="P1648" i="5" s="1"/>
  <c r="F1648" i="3" s="1"/>
  <c r="Q1648" i="5" l="1"/>
  <c r="S1648" i="5" s="1"/>
  <c r="R1649" i="5" s="1"/>
  <c r="K1649" i="5" l="1"/>
  <c r="E1649" i="3"/>
  <c r="J1649" i="5"/>
  <c r="L1649" i="5" l="1"/>
  <c r="M1649" i="5" l="1"/>
  <c r="N1649" i="5" s="1"/>
  <c r="O1649" i="5" s="1"/>
  <c r="P1649" i="5" s="1"/>
  <c r="F1649" i="3" s="1"/>
  <c r="Q1649" i="5" l="1"/>
  <c r="S1649" i="5" s="1"/>
  <c r="R1650" i="5" s="1"/>
  <c r="K1650" i="5" l="1"/>
  <c r="E1650" i="3"/>
  <c r="J1650" i="5"/>
  <c r="L1650" i="5" l="1"/>
  <c r="M1650" i="5" l="1"/>
  <c r="N1650" i="5" s="1"/>
  <c r="O1650" i="5" s="1"/>
  <c r="P1650" i="5" s="1"/>
  <c r="F1650" i="3" s="1"/>
  <c r="Q1650" i="5" l="1"/>
  <c r="S1650" i="5" s="1"/>
  <c r="R1651" i="5" s="1"/>
  <c r="K1651" i="5" l="1"/>
  <c r="E1651" i="3"/>
  <c r="J1651" i="5"/>
  <c r="L1651" i="5" l="1"/>
  <c r="M1651" i="5" l="1"/>
  <c r="N1651" i="5" s="1"/>
  <c r="O1651" i="5" s="1"/>
  <c r="P1651" i="5" s="1"/>
  <c r="F1651" i="3" s="1"/>
  <c r="Q1651" i="5" l="1"/>
  <c r="S1651" i="5" s="1"/>
  <c r="R1652" i="5" s="1"/>
  <c r="K1652" i="5" l="1"/>
  <c r="E1652" i="3"/>
  <c r="J1652" i="5"/>
  <c r="L1652" i="5" l="1"/>
  <c r="M1652" i="5" l="1"/>
  <c r="N1652" i="5" s="1"/>
  <c r="O1652" i="5" s="1"/>
  <c r="P1652" i="5" s="1"/>
  <c r="F1652" i="3" s="1"/>
  <c r="Q1652" i="5" l="1"/>
  <c r="S1652" i="5" s="1"/>
  <c r="R1653" i="5" s="1"/>
  <c r="K1653" i="5" l="1"/>
  <c r="E1653" i="3"/>
  <c r="J1653" i="5"/>
  <c r="L1653" i="5" l="1"/>
  <c r="M1653" i="5" l="1"/>
  <c r="N1653" i="5" s="1"/>
  <c r="O1653" i="5" s="1"/>
  <c r="P1653" i="5" s="1"/>
  <c r="F1653" i="3" s="1"/>
  <c r="Q1653" i="5" l="1"/>
  <c r="S1653" i="5" s="1"/>
  <c r="R1654" i="5" s="1"/>
  <c r="K1654" i="5" l="1"/>
  <c r="E1654" i="3"/>
  <c r="J1654" i="5"/>
  <c r="L1654" i="5" l="1"/>
  <c r="M1654" i="5" l="1"/>
  <c r="N1654" i="5" s="1"/>
  <c r="O1654" i="5" s="1"/>
  <c r="P1654" i="5" s="1"/>
  <c r="F1654" i="3" s="1"/>
  <c r="Q1654" i="5" l="1"/>
  <c r="S1654" i="5" s="1"/>
  <c r="R1655" i="5" s="1"/>
  <c r="K1655" i="5" l="1"/>
  <c r="E1655" i="3"/>
  <c r="J1655" i="5"/>
  <c r="L1655" i="5" l="1"/>
  <c r="M1655" i="5" l="1"/>
  <c r="N1655" i="5" s="1"/>
  <c r="O1655" i="5" s="1"/>
  <c r="P1655" i="5" s="1"/>
  <c r="F1655" i="3" s="1"/>
  <c r="Q1655" i="5" l="1"/>
  <c r="S1655" i="5" s="1"/>
  <c r="R1656" i="5" s="1"/>
  <c r="K1656" i="5" l="1"/>
  <c r="E1656" i="3"/>
  <c r="J1656" i="5"/>
  <c r="L1656" i="5" l="1"/>
  <c r="M1656" i="5" l="1"/>
  <c r="N1656" i="5" s="1"/>
  <c r="O1656" i="5" s="1"/>
  <c r="P1656" i="5" s="1"/>
  <c r="F1656" i="3" s="1"/>
  <c r="Q1656" i="5" l="1"/>
  <c r="S1656" i="5" s="1"/>
  <c r="R1657" i="5" s="1"/>
  <c r="K1657" i="5" l="1"/>
  <c r="E1657" i="3"/>
  <c r="J1657" i="5"/>
  <c r="L1657" i="5" l="1"/>
  <c r="M1657" i="5" l="1"/>
  <c r="N1657" i="5" s="1"/>
  <c r="O1657" i="5" s="1"/>
  <c r="P1657" i="5" s="1"/>
  <c r="F1657" i="3" s="1"/>
  <c r="Q1657" i="5" l="1"/>
  <c r="S1657" i="5" s="1"/>
  <c r="R1658" i="5" s="1"/>
  <c r="K1658" i="5" l="1"/>
  <c r="E1658" i="3"/>
  <c r="J1658" i="5"/>
  <c r="L1658" i="5" l="1"/>
  <c r="M1658" i="5" l="1"/>
  <c r="N1658" i="5" s="1"/>
  <c r="O1658" i="5" s="1"/>
  <c r="P1658" i="5" s="1"/>
  <c r="F1658" i="3" s="1"/>
  <c r="Q1658" i="5" l="1"/>
  <c r="S1658" i="5" s="1"/>
  <c r="R1659" i="5" s="1"/>
  <c r="K1659" i="5" l="1"/>
  <c r="E1659" i="3"/>
  <c r="J1659" i="5"/>
  <c r="L1659" i="5" l="1"/>
  <c r="M1659" i="5" l="1"/>
  <c r="N1659" i="5" s="1"/>
  <c r="O1659" i="5" s="1"/>
  <c r="P1659" i="5" s="1"/>
  <c r="F1659" i="3" s="1"/>
  <c r="Q1659" i="5" l="1"/>
  <c r="S1659" i="5" s="1"/>
  <c r="R1660" i="5" s="1"/>
  <c r="K1660" i="5" l="1"/>
  <c r="E1660" i="3"/>
  <c r="J1660" i="5"/>
  <c r="L1660" i="5" l="1"/>
  <c r="M1660" i="5" l="1"/>
  <c r="N1660" i="5" s="1"/>
  <c r="O1660" i="5" s="1"/>
  <c r="P1660" i="5" s="1"/>
  <c r="F1660" i="3" s="1"/>
  <c r="Q1660" i="5" l="1"/>
  <c r="S1660" i="5" s="1"/>
  <c r="R1661" i="5" s="1"/>
  <c r="K1661" i="5" l="1"/>
  <c r="E1661" i="3"/>
  <c r="J1661" i="5"/>
  <c r="L1661" i="5" l="1"/>
  <c r="M1661" i="5" l="1"/>
  <c r="N1661" i="5" s="1"/>
  <c r="O1661" i="5" s="1"/>
  <c r="P1661" i="5" s="1"/>
  <c r="F1661" i="3" s="1"/>
  <c r="Q1661" i="5" l="1"/>
  <c r="S1661" i="5" s="1"/>
  <c r="R1662" i="5" s="1"/>
  <c r="K1662" i="5" l="1"/>
  <c r="E1662" i="3"/>
  <c r="J1662" i="5"/>
  <c r="L1662" i="5" l="1"/>
  <c r="M1662" i="5" l="1"/>
  <c r="N1662" i="5" s="1"/>
  <c r="O1662" i="5" s="1"/>
  <c r="P1662" i="5" s="1"/>
  <c r="F1662" i="3" s="1"/>
  <c r="Q1662" i="5" l="1"/>
  <c r="S1662" i="5" s="1"/>
  <c r="R1663" i="5" s="1"/>
  <c r="K1663" i="5" l="1"/>
  <c r="E1663" i="3"/>
  <c r="J1663" i="5"/>
  <c r="L1663" i="5" l="1"/>
  <c r="M1663" i="5" l="1"/>
  <c r="N1663" i="5" s="1"/>
  <c r="O1663" i="5" s="1"/>
  <c r="P1663" i="5" s="1"/>
  <c r="F1663" i="3" s="1"/>
  <c r="Q1663" i="5" l="1"/>
  <c r="S1663" i="5" s="1"/>
  <c r="R1664" i="5" s="1"/>
  <c r="K1664" i="5" l="1"/>
  <c r="E1664" i="3"/>
  <c r="J1664" i="5"/>
  <c r="L1664" i="5" l="1"/>
  <c r="M1664" i="5" l="1"/>
  <c r="N1664" i="5" s="1"/>
  <c r="O1664" i="5" s="1"/>
  <c r="P1664" i="5" s="1"/>
  <c r="F1664" i="3" s="1"/>
  <c r="Q1664" i="5" l="1"/>
  <c r="S1664" i="5" s="1"/>
  <c r="R1665" i="5" s="1"/>
  <c r="K1665" i="5" l="1"/>
  <c r="E1665" i="3"/>
  <c r="J1665" i="5"/>
  <c r="L1665" i="5" l="1"/>
  <c r="M1665" i="5" l="1"/>
  <c r="N1665" i="5" s="1"/>
  <c r="O1665" i="5" s="1"/>
  <c r="P1665" i="5" s="1"/>
  <c r="F1665" i="3" s="1"/>
  <c r="Q1665" i="5" l="1"/>
  <c r="S1665" i="5" s="1"/>
  <c r="R1666" i="5" s="1"/>
  <c r="K1666" i="5" l="1"/>
  <c r="E1666" i="3"/>
  <c r="J1666" i="5"/>
  <c r="L1666" i="5" l="1"/>
  <c r="M1666" i="5" l="1"/>
  <c r="N1666" i="5" s="1"/>
  <c r="O1666" i="5" s="1"/>
  <c r="P1666" i="5" s="1"/>
  <c r="F1666" i="3" s="1"/>
  <c r="Q1666" i="5" l="1"/>
  <c r="S1666" i="5" s="1"/>
  <c r="R1667" i="5" s="1"/>
  <c r="K1667" i="5" l="1"/>
  <c r="E1667" i="3"/>
  <c r="J1667" i="5"/>
  <c r="L1667" i="5" l="1"/>
  <c r="M1667" i="5" l="1"/>
  <c r="N1667" i="5" s="1"/>
  <c r="O1667" i="5" s="1"/>
  <c r="P1667" i="5" s="1"/>
  <c r="F1667" i="3" s="1"/>
  <c r="Q1667" i="5" l="1"/>
  <c r="S1667" i="5" s="1"/>
  <c r="R1668" i="5" s="1"/>
  <c r="K1668" i="5" l="1"/>
  <c r="E1668" i="3"/>
  <c r="J1668" i="5"/>
  <c r="L1668" i="5" l="1"/>
  <c r="M1668" i="5" l="1"/>
  <c r="N1668" i="5" s="1"/>
  <c r="O1668" i="5" s="1"/>
  <c r="P1668" i="5" s="1"/>
  <c r="F1668" i="3" s="1"/>
  <c r="Q1668" i="5" l="1"/>
  <c r="S1668" i="5" s="1"/>
  <c r="R1669" i="5" s="1"/>
  <c r="K1669" i="5" l="1"/>
  <c r="E1669" i="3"/>
  <c r="J1669" i="5"/>
  <c r="L1669" i="5" l="1"/>
  <c r="M1669" i="5" l="1"/>
  <c r="N1669" i="5" s="1"/>
  <c r="O1669" i="5" s="1"/>
  <c r="P1669" i="5" s="1"/>
  <c r="F1669" i="3" s="1"/>
  <c r="Q1669" i="5" l="1"/>
  <c r="S1669" i="5" s="1"/>
  <c r="R1670" i="5" s="1"/>
  <c r="K1670" i="5" l="1"/>
  <c r="E1670" i="3"/>
  <c r="J1670" i="5"/>
  <c r="L1670" i="5" l="1"/>
  <c r="M1670" i="5" l="1"/>
  <c r="N1670" i="5" s="1"/>
  <c r="O1670" i="5" s="1"/>
  <c r="P1670" i="5" s="1"/>
  <c r="F1670" i="3" s="1"/>
  <c r="Q1670" i="5" l="1"/>
  <c r="S1670" i="5" s="1"/>
  <c r="R1671" i="5" s="1"/>
  <c r="K1671" i="5" l="1"/>
  <c r="E1671" i="3"/>
  <c r="J1671" i="5"/>
  <c r="L1671" i="5" l="1"/>
  <c r="M1671" i="5" l="1"/>
  <c r="N1671" i="5" s="1"/>
  <c r="O1671" i="5" s="1"/>
  <c r="P1671" i="5" s="1"/>
  <c r="F1671" i="3" s="1"/>
  <c r="Q1671" i="5" l="1"/>
  <c r="S1671" i="5" s="1"/>
  <c r="R1672" i="5" s="1"/>
  <c r="K1672" i="5" l="1"/>
  <c r="E1672" i="3"/>
  <c r="J1672" i="5"/>
  <c r="L1672" i="5" l="1"/>
  <c r="M1672" i="5" l="1"/>
  <c r="N1672" i="5" s="1"/>
  <c r="O1672" i="5" s="1"/>
  <c r="P1672" i="5" s="1"/>
  <c r="F1672" i="3" s="1"/>
  <c r="Q1672" i="5" l="1"/>
  <c r="S1672" i="5" s="1"/>
  <c r="R1673" i="5" s="1"/>
  <c r="K1673" i="5" l="1"/>
  <c r="E1673" i="3"/>
  <c r="J1673" i="5"/>
  <c r="L1673" i="5" l="1"/>
  <c r="M1673" i="5" l="1"/>
  <c r="N1673" i="5" s="1"/>
  <c r="O1673" i="5" s="1"/>
  <c r="P1673" i="5" s="1"/>
  <c r="F1673" i="3" s="1"/>
  <c r="Q1673" i="5" l="1"/>
  <c r="S1673" i="5" s="1"/>
  <c r="R1674" i="5" s="1"/>
  <c r="K1674" i="5" l="1"/>
  <c r="E1674" i="3"/>
  <c r="J1674" i="5"/>
  <c r="L1674" i="5" l="1"/>
  <c r="M1674" i="5" l="1"/>
  <c r="N1674" i="5" s="1"/>
  <c r="O1674" i="5" s="1"/>
  <c r="P1674" i="5" s="1"/>
  <c r="F1674" i="3" s="1"/>
  <c r="Q1674" i="5" l="1"/>
  <c r="S1674" i="5" s="1"/>
  <c r="R1675" i="5" s="1"/>
  <c r="K1675" i="5" l="1"/>
  <c r="E1675" i="3"/>
  <c r="J1675" i="5"/>
  <c r="L1675" i="5" l="1"/>
  <c r="M1675" i="5" l="1"/>
  <c r="N1675" i="5" s="1"/>
  <c r="O1675" i="5" s="1"/>
  <c r="P1675" i="5" s="1"/>
  <c r="F1675" i="3" s="1"/>
  <c r="Q1675" i="5" l="1"/>
  <c r="S1675" i="5" s="1"/>
  <c r="R1676" i="5" s="1"/>
  <c r="K1676" i="5" l="1"/>
  <c r="E1676" i="3"/>
  <c r="J1676" i="5"/>
  <c r="L1676" i="5" l="1"/>
  <c r="M1676" i="5" l="1"/>
  <c r="N1676" i="5" s="1"/>
  <c r="O1676" i="5" s="1"/>
  <c r="P1676" i="5" s="1"/>
  <c r="F1676" i="3" s="1"/>
  <c r="Q1676" i="5" l="1"/>
  <c r="S1676" i="5" s="1"/>
  <c r="R1677" i="5" s="1"/>
  <c r="K1677" i="5" l="1"/>
  <c r="E1677" i="3"/>
  <c r="J1677" i="5"/>
  <c r="L1677" i="5" l="1"/>
  <c r="M1677" i="5" l="1"/>
  <c r="N1677" i="5" s="1"/>
  <c r="O1677" i="5" s="1"/>
  <c r="P1677" i="5" s="1"/>
  <c r="F1677" i="3" s="1"/>
  <c r="Q1677" i="5" l="1"/>
  <c r="S1677" i="5" s="1"/>
  <c r="R1678" i="5" s="1"/>
  <c r="K1678" i="5" l="1"/>
  <c r="E1678" i="3"/>
  <c r="J1678" i="5"/>
  <c r="L1678" i="5" l="1"/>
  <c r="M1678" i="5" l="1"/>
  <c r="N1678" i="5" s="1"/>
  <c r="O1678" i="5" s="1"/>
  <c r="P1678" i="5" s="1"/>
  <c r="F1678" i="3" s="1"/>
  <c r="Q1678" i="5" l="1"/>
  <c r="S1678" i="5" s="1"/>
  <c r="R1679" i="5" s="1"/>
  <c r="K1679" i="5" l="1"/>
  <c r="E1679" i="3"/>
  <c r="J1679" i="5"/>
  <c r="L1679" i="5" l="1"/>
  <c r="M1679" i="5" l="1"/>
  <c r="N1679" i="5" s="1"/>
  <c r="O1679" i="5" s="1"/>
  <c r="P1679" i="5" s="1"/>
  <c r="F1679" i="3" s="1"/>
  <c r="Q1679" i="5" l="1"/>
  <c r="S1679" i="5" s="1"/>
  <c r="R1680" i="5" s="1"/>
  <c r="K1680" i="5" l="1"/>
  <c r="E1680" i="3"/>
  <c r="J1680" i="5"/>
  <c r="L1680" i="5" l="1"/>
  <c r="M1680" i="5" l="1"/>
  <c r="N1680" i="5" s="1"/>
  <c r="O1680" i="5" s="1"/>
  <c r="P1680" i="5" s="1"/>
  <c r="F1680" i="3" s="1"/>
  <c r="Q1680" i="5" l="1"/>
  <c r="S1680" i="5" s="1"/>
  <c r="R1681" i="5" s="1"/>
  <c r="K1681" i="5" l="1"/>
  <c r="E1681" i="3"/>
  <c r="J1681" i="5"/>
  <c r="L1681" i="5" l="1"/>
  <c r="M1681" i="5" l="1"/>
  <c r="N1681" i="5" s="1"/>
  <c r="O1681" i="5" s="1"/>
  <c r="P1681" i="5" s="1"/>
  <c r="F1681" i="3" s="1"/>
  <c r="Q1681" i="5" l="1"/>
  <c r="S1681" i="5" s="1"/>
  <c r="R1682" i="5" s="1"/>
  <c r="K1682" i="5" l="1"/>
  <c r="E1682" i="3"/>
  <c r="J1682" i="5"/>
  <c r="L1682" i="5" l="1"/>
  <c r="M1682" i="5" l="1"/>
  <c r="N1682" i="5" s="1"/>
  <c r="O1682" i="5" s="1"/>
  <c r="P1682" i="5" s="1"/>
  <c r="F1682" i="3" s="1"/>
  <c r="Q1682" i="5" l="1"/>
  <c r="S1682" i="5" s="1"/>
  <c r="R1683" i="5" s="1"/>
  <c r="K1683" i="5" l="1"/>
  <c r="E1683" i="3"/>
  <c r="J1683" i="5"/>
  <c r="L1683" i="5" l="1"/>
  <c r="M1683" i="5" l="1"/>
  <c r="N1683" i="5" s="1"/>
  <c r="O1683" i="5" s="1"/>
  <c r="P1683" i="5" s="1"/>
  <c r="F1683" i="3" s="1"/>
  <c r="Q1683" i="5" l="1"/>
  <c r="S1683" i="5" s="1"/>
  <c r="R1684" i="5" s="1"/>
  <c r="K1684" i="5" l="1"/>
  <c r="E1684" i="3"/>
  <c r="J1684" i="5"/>
  <c r="L1684" i="5" l="1"/>
  <c r="M1684" i="5" l="1"/>
  <c r="N1684" i="5" s="1"/>
  <c r="O1684" i="5" s="1"/>
  <c r="P1684" i="5" s="1"/>
  <c r="F1684" i="3" s="1"/>
  <c r="Q1684" i="5" l="1"/>
  <c r="S1684" i="5" s="1"/>
  <c r="R1685" i="5" s="1"/>
  <c r="K1685" i="5" l="1"/>
  <c r="E1685" i="3"/>
  <c r="J1685" i="5"/>
  <c r="L1685" i="5" l="1"/>
  <c r="M1685" i="5" l="1"/>
  <c r="N1685" i="5" s="1"/>
  <c r="O1685" i="5" s="1"/>
  <c r="P1685" i="5" s="1"/>
  <c r="F1685" i="3" s="1"/>
  <c r="Q1685" i="5" l="1"/>
  <c r="S1685" i="5" s="1"/>
  <c r="R1686" i="5" s="1"/>
  <c r="K1686" i="5" l="1"/>
  <c r="E1686" i="3"/>
  <c r="J1686" i="5"/>
  <c r="L1686" i="5" l="1"/>
  <c r="M1686" i="5" l="1"/>
  <c r="N1686" i="5" s="1"/>
  <c r="O1686" i="5" s="1"/>
  <c r="P1686" i="5" s="1"/>
  <c r="F1686" i="3" s="1"/>
  <c r="Q1686" i="5" l="1"/>
  <c r="S1686" i="5" s="1"/>
  <c r="R1687" i="5" s="1"/>
  <c r="K1687" i="5" l="1"/>
  <c r="E1687" i="3"/>
  <c r="J1687" i="5"/>
  <c r="L1687" i="5" l="1"/>
  <c r="M1687" i="5" l="1"/>
  <c r="N1687" i="5" s="1"/>
  <c r="O1687" i="5" s="1"/>
  <c r="P1687" i="5" s="1"/>
  <c r="F1687" i="3" s="1"/>
  <c r="Q1687" i="5" l="1"/>
  <c r="S1687" i="5" s="1"/>
  <c r="R1688" i="5" s="1"/>
  <c r="K1688" i="5" l="1"/>
  <c r="E1688" i="3"/>
  <c r="J1688" i="5"/>
  <c r="L1688" i="5" l="1"/>
  <c r="M1688" i="5" l="1"/>
  <c r="N1688" i="5" s="1"/>
  <c r="O1688" i="5" s="1"/>
  <c r="P1688" i="5" s="1"/>
  <c r="F1688" i="3" s="1"/>
  <c r="Q1688" i="5" l="1"/>
  <c r="S1688" i="5" s="1"/>
  <c r="R1689" i="5" s="1"/>
  <c r="K1689" i="5" l="1"/>
  <c r="E1689" i="3"/>
  <c r="J1689" i="5"/>
  <c r="L1689" i="5" l="1"/>
  <c r="M1689" i="5" l="1"/>
  <c r="N1689" i="5" s="1"/>
  <c r="O1689" i="5" s="1"/>
  <c r="P1689" i="5" s="1"/>
  <c r="F1689" i="3" s="1"/>
  <c r="Q1689" i="5" l="1"/>
  <c r="S1689" i="5" s="1"/>
  <c r="R1690" i="5" s="1"/>
  <c r="K1690" i="5" l="1"/>
  <c r="E1690" i="3"/>
  <c r="J1690" i="5"/>
  <c r="L1690" i="5" l="1"/>
  <c r="M1690" i="5" l="1"/>
  <c r="N1690" i="5" s="1"/>
  <c r="O1690" i="5" s="1"/>
  <c r="P1690" i="5" s="1"/>
  <c r="F1690" i="3" s="1"/>
  <c r="Q1690" i="5" l="1"/>
  <c r="S1690" i="5" s="1"/>
  <c r="R1691" i="5" s="1"/>
  <c r="K1691" i="5" l="1"/>
  <c r="E1691" i="3"/>
  <c r="J1691" i="5"/>
  <c r="L1691" i="5" l="1"/>
  <c r="M1691" i="5" l="1"/>
  <c r="N1691" i="5" s="1"/>
  <c r="O1691" i="5" s="1"/>
  <c r="P1691" i="5" s="1"/>
  <c r="F1691" i="3" s="1"/>
  <c r="Q1691" i="5" l="1"/>
  <c r="S1691" i="5" s="1"/>
  <c r="R1692" i="5" s="1"/>
  <c r="K1692" i="5" l="1"/>
  <c r="E1692" i="3"/>
  <c r="J1692" i="5"/>
  <c r="L1692" i="5" l="1"/>
  <c r="M1692" i="5" l="1"/>
  <c r="N1692" i="5" s="1"/>
  <c r="O1692" i="5" s="1"/>
  <c r="P1692" i="5" s="1"/>
  <c r="F1692" i="3" s="1"/>
  <c r="Q1692" i="5" l="1"/>
  <c r="S1692" i="5" s="1"/>
  <c r="R1693" i="5" s="1"/>
  <c r="K1693" i="5" l="1"/>
  <c r="E1693" i="3"/>
  <c r="J1693" i="5"/>
  <c r="L1693" i="5" l="1"/>
  <c r="M1693" i="5" l="1"/>
  <c r="N1693" i="5" s="1"/>
  <c r="O1693" i="5" s="1"/>
  <c r="P1693" i="5" s="1"/>
  <c r="F1693" i="3" s="1"/>
  <c r="Q1693" i="5" l="1"/>
  <c r="S1693" i="5" s="1"/>
  <c r="R1694" i="5" s="1"/>
  <c r="K1694" i="5" l="1"/>
  <c r="E1694" i="3"/>
  <c r="J1694" i="5"/>
  <c r="L1694" i="5" l="1"/>
  <c r="M1694" i="5" l="1"/>
  <c r="N1694" i="5" s="1"/>
  <c r="O1694" i="5" s="1"/>
  <c r="P1694" i="5" s="1"/>
  <c r="F1694" i="3" s="1"/>
  <c r="Q1694" i="5" l="1"/>
  <c r="S1694" i="5" s="1"/>
  <c r="R1695" i="5" s="1"/>
  <c r="K1695" i="5" l="1"/>
  <c r="E1695" i="3"/>
  <c r="J1695" i="5"/>
  <c r="L1695" i="5" l="1"/>
  <c r="M1695" i="5" l="1"/>
  <c r="N1695" i="5" s="1"/>
  <c r="O1695" i="5" s="1"/>
  <c r="P1695" i="5" s="1"/>
  <c r="F1695" i="3" s="1"/>
  <c r="Q1695" i="5" l="1"/>
  <c r="S1695" i="5" s="1"/>
  <c r="R1696" i="5" s="1"/>
  <c r="K1696" i="5" l="1"/>
  <c r="E1696" i="3"/>
  <c r="J1696" i="5"/>
  <c r="L1696" i="5" l="1"/>
  <c r="M1696" i="5" l="1"/>
  <c r="N1696" i="5" s="1"/>
  <c r="O1696" i="5" s="1"/>
  <c r="P1696" i="5" s="1"/>
  <c r="F1696" i="3" s="1"/>
  <c r="Q1696" i="5" l="1"/>
  <c r="S1696" i="5" s="1"/>
  <c r="R1697" i="5" s="1"/>
  <c r="K1697" i="5" l="1"/>
  <c r="E1697" i="3"/>
  <c r="J1697" i="5"/>
  <c r="L1697" i="5" l="1"/>
  <c r="M1697" i="5" l="1"/>
  <c r="N1697" i="5" s="1"/>
  <c r="O1697" i="5" s="1"/>
  <c r="P1697" i="5" s="1"/>
  <c r="F1697" i="3" s="1"/>
  <c r="Q1697" i="5" l="1"/>
  <c r="S1697" i="5" s="1"/>
  <c r="R1698" i="5" s="1"/>
  <c r="K1698" i="5" l="1"/>
  <c r="E1698" i="3"/>
  <c r="J1698" i="5"/>
  <c r="L1698" i="5" l="1"/>
  <c r="M1698" i="5" l="1"/>
  <c r="N1698" i="5" s="1"/>
  <c r="O1698" i="5" s="1"/>
  <c r="P1698" i="5" s="1"/>
  <c r="F1698" i="3" s="1"/>
  <c r="Q1698" i="5" l="1"/>
  <c r="S1698" i="5" s="1"/>
  <c r="R1699" i="5" s="1"/>
  <c r="K1699" i="5" l="1"/>
  <c r="E1699" i="3"/>
  <c r="J1699" i="5"/>
  <c r="L1699" i="5" l="1"/>
  <c r="M1699" i="5" l="1"/>
  <c r="N1699" i="5" s="1"/>
  <c r="O1699" i="5" s="1"/>
  <c r="P1699" i="5" s="1"/>
  <c r="F1699" i="3" s="1"/>
  <c r="Q1699" i="5" l="1"/>
  <c r="S1699" i="5" s="1"/>
  <c r="R1700" i="5" s="1"/>
  <c r="K1700" i="5" l="1"/>
  <c r="E1700" i="3"/>
  <c r="J1700" i="5"/>
  <c r="L1700" i="5" l="1"/>
  <c r="M1700" i="5" l="1"/>
  <c r="N1700" i="5" s="1"/>
  <c r="O1700" i="5" s="1"/>
  <c r="P1700" i="5" s="1"/>
  <c r="F1700" i="3" s="1"/>
  <c r="Q1700" i="5" l="1"/>
  <c r="S1700" i="5" s="1"/>
  <c r="R1701" i="5" s="1"/>
  <c r="K1701" i="5" l="1"/>
  <c r="E1701" i="3"/>
  <c r="J1701" i="5"/>
  <c r="L1701" i="5" l="1"/>
  <c r="M1701" i="5" l="1"/>
  <c r="N1701" i="5" s="1"/>
  <c r="O1701" i="5" s="1"/>
  <c r="P1701" i="5" s="1"/>
  <c r="F1701" i="3" s="1"/>
  <c r="Q1701" i="5" l="1"/>
  <c r="S1701" i="5" s="1"/>
  <c r="R1702" i="5" s="1"/>
  <c r="K1702" i="5" l="1"/>
  <c r="E1702" i="3"/>
  <c r="J1702" i="5"/>
  <c r="L1702" i="5" l="1"/>
  <c r="M1702" i="5" l="1"/>
  <c r="N1702" i="5" s="1"/>
  <c r="O1702" i="5" s="1"/>
  <c r="P1702" i="5" s="1"/>
  <c r="F1702" i="3" s="1"/>
  <c r="Q1702" i="5" l="1"/>
  <c r="S1702" i="5" s="1"/>
  <c r="R1703" i="5" s="1"/>
  <c r="K1703" i="5" l="1"/>
  <c r="E1703" i="3"/>
  <c r="J1703" i="5"/>
  <c r="L1703" i="5" l="1"/>
  <c r="M1703" i="5" l="1"/>
  <c r="N1703" i="5" s="1"/>
  <c r="O1703" i="5" s="1"/>
  <c r="P1703" i="5" l="1"/>
  <c r="Q1703" i="5" l="1"/>
  <c r="S1703" i="5" s="1"/>
  <c r="R1704" i="5" s="1"/>
  <c r="K1704" i="5" s="1"/>
  <c r="F1703" i="3"/>
  <c r="J1704" i="5" l="1"/>
  <c r="L1704" i="5" s="1"/>
  <c r="P1704" i="5" s="1"/>
  <c r="F1704" i="3" s="1"/>
  <c r="E1704" i="3"/>
  <c r="M1704" i="5" l="1"/>
  <c r="N1704" i="5" s="1"/>
  <c r="O1704" i="5" s="1"/>
  <c r="Q1704" i="5" s="1"/>
  <c r="S1704" i="5" l="1"/>
  <c r="R1705" i="5" s="1"/>
  <c r="K1705" i="5" l="1"/>
  <c r="E1705" i="3"/>
  <c r="J1705" i="5"/>
  <c r="L1705" i="5" l="1"/>
  <c r="P1705" i="5" s="1"/>
  <c r="F1705" i="3" s="1"/>
  <c r="M1705" i="5" l="1"/>
  <c r="N1705" i="5" s="1"/>
  <c r="O1705" i="5" s="1"/>
  <c r="Q1705" i="5" s="1"/>
  <c r="S1705" i="5" l="1"/>
  <c r="R1706" i="5" s="1"/>
  <c r="K1706" i="5" l="1"/>
  <c r="E1706" i="3"/>
  <c r="J1706" i="5"/>
  <c r="L1706" i="5" l="1"/>
  <c r="P1706" i="5" s="1"/>
  <c r="F1706" i="3" s="1"/>
  <c r="M1706" i="5" l="1"/>
  <c r="N1706" i="5" s="1"/>
  <c r="O1706" i="5" s="1"/>
  <c r="Q1706" i="5" s="1"/>
  <c r="S1706" i="5" l="1"/>
  <c r="R1707" i="5" s="1"/>
  <c r="K1707" i="5" l="1"/>
  <c r="E1707" i="3"/>
  <c r="J1707" i="5"/>
  <c r="L1707" i="5" l="1"/>
  <c r="P1707" i="5" s="1"/>
  <c r="F1707" i="3" s="1"/>
  <c r="M1707" i="5" l="1"/>
  <c r="N1707" i="5" s="1"/>
  <c r="O1707" i="5" s="1"/>
  <c r="Q1707" i="5" s="1"/>
  <c r="S1707" i="5" l="1"/>
  <c r="R1708" i="5" s="1"/>
  <c r="K1708" i="5" l="1"/>
  <c r="E1708" i="3"/>
  <c r="J1708" i="5"/>
  <c r="L1708" i="5" l="1"/>
  <c r="P1708" i="5" s="1"/>
  <c r="F1708" i="3" s="1"/>
  <c r="M1708" i="5" l="1"/>
  <c r="N1708" i="5" s="1"/>
  <c r="O1708" i="5" s="1"/>
  <c r="Q1708" i="5" s="1"/>
  <c r="S1708" i="5" l="1"/>
  <c r="R1709" i="5" s="1"/>
  <c r="K1709" i="5" l="1"/>
  <c r="E1709" i="3"/>
  <c r="J1709" i="5"/>
  <c r="L1709" i="5" l="1"/>
  <c r="P1709" i="5" s="1"/>
  <c r="F1709" i="3" s="1"/>
  <c r="M1709" i="5" l="1"/>
  <c r="N1709" i="5" s="1"/>
  <c r="O1709" i="5" s="1"/>
  <c r="Q1709" i="5" s="1"/>
  <c r="S1709" i="5" l="1"/>
  <c r="R1710" i="5" s="1"/>
  <c r="K1710" i="5" l="1"/>
  <c r="E1710" i="3"/>
  <c r="J1710" i="5"/>
  <c r="L1710" i="5" l="1"/>
  <c r="P1710" i="5" s="1"/>
  <c r="F1710" i="3" s="1"/>
  <c r="M1710" i="5" l="1"/>
  <c r="N1710" i="5" s="1"/>
  <c r="O1710" i="5" s="1"/>
  <c r="Q1710" i="5" s="1"/>
  <c r="S1710" i="5" l="1"/>
  <c r="R1711" i="5" s="1"/>
  <c r="K1711" i="5" l="1"/>
  <c r="E1711" i="3"/>
  <c r="J1711" i="5"/>
  <c r="L1711" i="5" l="1"/>
  <c r="P1711" i="5" s="1"/>
  <c r="F1711" i="3" s="1"/>
  <c r="M1711" i="5" l="1"/>
  <c r="N1711" i="5" s="1"/>
  <c r="O1711" i="5" s="1"/>
  <c r="Q1711" i="5" s="1"/>
  <c r="S1711" i="5" l="1"/>
  <c r="R1712" i="5" s="1"/>
  <c r="K1712" i="5" l="1"/>
  <c r="E1712" i="3"/>
  <c r="J1712" i="5"/>
  <c r="L1712" i="5" l="1"/>
  <c r="P1712" i="5" s="1"/>
  <c r="F1712" i="3" s="1"/>
  <c r="M1712" i="5" l="1"/>
  <c r="N1712" i="5" s="1"/>
  <c r="O1712" i="5" s="1"/>
  <c r="Q1712" i="5" s="1"/>
  <c r="S1712" i="5" l="1"/>
  <c r="R1713" i="5" s="1"/>
  <c r="K1713" i="5" l="1"/>
  <c r="E1713" i="3"/>
  <c r="J1713" i="5"/>
  <c r="L1713" i="5" l="1"/>
  <c r="P1713" i="5" s="1"/>
  <c r="F1713" i="3" s="1"/>
  <c r="M1713" i="5" l="1"/>
  <c r="N1713" i="5" s="1"/>
  <c r="O1713" i="5" s="1"/>
  <c r="Q1713" i="5" s="1"/>
  <c r="S1713" i="5" l="1"/>
  <c r="R1714" i="5" s="1"/>
  <c r="K1714" i="5" l="1"/>
  <c r="E1714" i="3"/>
  <c r="J1714" i="5"/>
  <c r="L1714" i="5" l="1"/>
  <c r="P1714" i="5" s="1"/>
  <c r="F1714" i="3" s="1"/>
  <c r="M1714" i="5" l="1"/>
  <c r="N1714" i="5" s="1"/>
  <c r="O1714" i="5" s="1"/>
  <c r="Q1714" i="5" s="1"/>
  <c r="S1714" i="5" l="1"/>
  <c r="R1715" i="5" s="1"/>
  <c r="K1715" i="5" l="1"/>
  <c r="E1715" i="3"/>
  <c r="J1715" i="5"/>
  <c r="L1715" i="5" l="1"/>
  <c r="P1715" i="5" s="1"/>
  <c r="F1715" i="3" s="1"/>
  <c r="M1715" i="5" l="1"/>
  <c r="N1715" i="5" s="1"/>
  <c r="O1715" i="5" s="1"/>
  <c r="Q1715" i="5" s="1"/>
  <c r="S1715" i="5" l="1"/>
  <c r="R1716" i="5" s="1"/>
  <c r="K1716" i="5" l="1"/>
  <c r="E1716" i="3"/>
  <c r="J1716" i="5"/>
  <c r="L1716" i="5" l="1"/>
  <c r="P1716" i="5" s="1"/>
  <c r="F1716" i="3" s="1"/>
  <c r="M1716" i="5" l="1"/>
  <c r="N1716" i="5" s="1"/>
  <c r="O1716" i="5" s="1"/>
  <c r="Q1716" i="5" s="1"/>
  <c r="S1716" i="5" l="1"/>
  <c r="R1717" i="5" s="1"/>
  <c r="K1717" i="5" l="1"/>
  <c r="E1717" i="3"/>
  <c r="J1717" i="5"/>
  <c r="L1717" i="5" l="1"/>
  <c r="P1717" i="5" s="1"/>
  <c r="F1717" i="3" s="1"/>
  <c r="M1717" i="5" l="1"/>
  <c r="N1717" i="5" s="1"/>
  <c r="O1717" i="5" s="1"/>
  <c r="Q1717" i="5" s="1"/>
  <c r="S1717" i="5" l="1"/>
  <c r="R1718" i="5" s="1"/>
  <c r="K1718" i="5" l="1"/>
  <c r="E1718" i="3"/>
  <c r="J1718" i="5"/>
  <c r="L1718" i="5" l="1"/>
  <c r="P1718" i="5" s="1"/>
  <c r="F1718" i="3" s="1"/>
  <c r="M1718" i="5" l="1"/>
  <c r="N1718" i="5" s="1"/>
  <c r="O1718" i="5" s="1"/>
  <c r="Q1718" i="5" s="1"/>
  <c r="S1718" i="5" l="1"/>
  <c r="R1719" i="5" s="1"/>
  <c r="K1719" i="5" l="1"/>
  <c r="E1719" i="3"/>
  <c r="J1719" i="5"/>
  <c r="L1719" i="5" l="1"/>
  <c r="P1719" i="5" s="1"/>
  <c r="F1719" i="3" s="1"/>
  <c r="M1719" i="5" l="1"/>
  <c r="N1719" i="5" s="1"/>
  <c r="O1719" i="5" s="1"/>
  <c r="Q1719" i="5" s="1"/>
  <c r="S1719" i="5" l="1"/>
  <c r="R1720" i="5" s="1"/>
  <c r="K1720" i="5" l="1"/>
  <c r="E1720" i="3"/>
  <c r="J1720" i="5"/>
  <c r="L1720" i="5" l="1"/>
  <c r="P1720" i="5" s="1"/>
  <c r="F1720" i="3" s="1"/>
  <c r="M1720" i="5" l="1"/>
  <c r="N1720" i="5" s="1"/>
  <c r="O1720" i="5" s="1"/>
  <c r="Q1720" i="5" s="1"/>
  <c r="S1720" i="5" l="1"/>
  <c r="R1721" i="5" s="1"/>
  <c r="K1721" i="5" l="1"/>
  <c r="E1721" i="3"/>
  <c r="J1721" i="5"/>
  <c r="L1721" i="5" l="1"/>
  <c r="P1721" i="5" s="1"/>
  <c r="F1721" i="3" s="1"/>
  <c r="M1721" i="5" l="1"/>
  <c r="N1721" i="5" s="1"/>
  <c r="O1721" i="5" s="1"/>
  <c r="Q1721" i="5" s="1"/>
  <c r="S1721" i="5" l="1"/>
  <c r="R1722" i="5" s="1"/>
  <c r="K1722" i="5" l="1"/>
  <c r="E1722" i="3"/>
  <c r="J1722" i="5"/>
  <c r="L1722" i="5" l="1"/>
  <c r="P1722" i="5" s="1"/>
  <c r="F1722" i="3" s="1"/>
  <c r="M1722" i="5" l="1"/>
  <c r="N1722" i="5" s="1"/>
  <c r="O1722" i="5" s="1"/>
  <c r="Q1722" i="5" s="1"/>
  <c r="S1722" i="5" l="1"/>
  <c r="R1723" i="5" s="1"/>
  <c r="K1723" i="5" l="1"/>
  <c r="E1723" i="3"/>
  <c r="J1723" i="5"/>
  <c r="L1723" i="5" l="1"/>
  <c r="P1723" i="5" s="1"/>
  <c r="F1723" i="3" s="1"/>
  <c r="M1723" i="5" l="1"/>
  <c r="N1723" i="5" s="1"/>
  <c r="O1723" i="5" s="1"/>
  <c r="Q1723" i="5" s="1"/>
  <c r="S1723" i="5" l="1"/>
  <c r="R1724" i="5" s="1"/>
  <c r="K1724" i="5" l="1"/>
  <c r="E1724" i="3"/>
  <c r="J1724" i="5"/>
  <c r="L1724" i="5" l="1"/>
  <c r="P1724" i="5" s="1"/>
  <c r="F1724" i="3" s="1"/>
  <c r="M1724" i="5" l="1"/>
  <c r="N1724" i="5" s="1"/>
  <c r="O1724" i="5" s="1"/>
  <c r="Q1724" i="5" s="1"/>
  <c r="S1724" i="5" l="1"/>
  <c r="R1725" i="5" s="1"/>
  <c r="K1725" i="5" l="1"/>
  <c r="E1725" i="3"/>
  <c r="J1725" i="5"/>
  <c r="L1725" i="5" l="1"/>
  <c r="P1725" i="5" s="1"/>
  <c r="F1725" i="3" s="1"/>
  <c r="M1725" i="5" l="1"/>
  <c r="N1725" i="5" s="1"/>
  <c r="O1725" i="5" s="1"/>
  <c r="Q1725" i="5" s="1"/>
  <c r="S1725" i="5" l="1"/>
  <c r="R1726" i="5" s="1"/>
  <c r="K1726" i="5" l="1"/>
  <c r="E1726" i="3"/>
  <c r="J1726" i="5"/>
  <c r="L1726" i="5" l="1"/>
  <c r="P1726" i="5" s="1"/>
  <c r="F1726" i="3" s="1"/>
  <c r="M1726" i="5" l="1"/>
  <c r="N1726" i="5" s="1"/>
  <c r="O1726" i="5" s="1"/>
  <c r="Q1726" i="5" s="1"/>
  <c r="S1726" i="5" l="1"/>
  <c r="R1727" i="5" s="1"/>
  <c r="K1727" i="5" l="1"/>
  <c r="E1727" i="3"/>
  <c r="J1727" i="5"/>
  <c r="L1727" i="5" l="1"/>
  <c r="P1727" i="5" s="1"/>
  <c r="F1727" i="3" s="1"/>
  <c r="M1727" i="5" l="1"/>
  <c r="N1727" i="5" s="1"/>
  <c r="O1727" i="5" s="1"/>
  <c r="Q1727" i="5" s="1"/>
  <c r="S1727" i="5" l="1"/>
  <c r="R1728" i="5" s="1"/>
  <c r="K1728" i="5" l="1"/>
  <c r="E1728" i="3"/>
  <c r="J1728" i="5"/>
  <c r="L1728" i="5" l="1"/>
  <c r="P1728" i="5" s="1"/>
  <c r="F1728" i="3" s="1"/>
  <c r="M1728" i="5" l="1"/>
  <c r="N1728" i="5" s="1"/>
  <c r="O1728" i="5" s="1"/>
  <c r="Q1728" i="5" s="1"/>
  <c r="S1728" i="5" l="1"/>
  <c r="R1729" i="5" s="1"/>
  <c r="K1729" i="5" l="1"/>
  <c r="E1729" i="3"/>
  <c r="J1729" i="5"/>
  <c r="L1729" i="5" l="1"/>
  <c r="P1729" i="5" s="1"/>
  <c r="F1729" i="3" s="1"/>
  <c r="M1729" i="5" l="1"/>
  <c r="N1729" i="5" s="1"/>
  <c r="O1729" i="5" s="1"/>
  <c r="Q1729" i="5" s="1"/>
  <c r="S1729" i="5" l="1"/>
  <c r="R1730" i="5" s="1"/>
  <c r="K1730" i="5" l="1"/>
  <c r="E1730" i="3"/>
  <c r="J1730" i="5"/>
  <c r="L1730" i="5" l="1"/>
  <c r="P1730" i="5" s="1"/>
  <c r="F1730" i="3" s="1"/>
  <c r="M1730" i="5" l="1"/>
  <c r="N1730" i="5" s="1"/>
  <c r="O1730" i="5" s="1"/>
  <c r="Q1730" i="5" s="1"/>
  <c r="S1730" i="5" l="1"/>
  <c r="R1731" i="5" s="1"/>
  <c r="K1731" i="5" l="1"/>
  <c r="E1731" i="3"/>
  <c r="J1731" i="5"/>
  <c r="L1731" i="5" l="1"/>
  <c r="P1731" i="5" s="1"/>
  <c r="F1731" i="3" s="1"/>
  <c r="M1731" i="5" l="1"/>
  <c r="N1731" i="5" s="1"/>
  <c r="O1731" i="5" s="1"/>
  <c r="Q1731" i="5" s="1"/>
  <c r="S1731" i="5" l="1"/>
  <c r="R1732" i="5" s="1"/>
  <c r="K1732" i="5" l="1"/>
  <c r="E1732" i="3"/>
  <c r="J1732" i="5"/>
  <c r="L1732" i="5" l="1"/>
  <c r="P1732" i="5" s="1"/>
  <c r="F1732" i="3" s="1"/>
  <c r="M1732" i="5" l="1"/>
  <c r="N1732" i="5" s="1"/>
  <c r="O1732" i="5" s="1"/>
  <c r="Q1732" i="5" s="1"/>
  <c r="S1732" i="5" l="1"/>
  <c r="R1733" i="5" s="1"/>
  <c r="K1733" i="5" l="1"/>
  <c r="E1733" i="3"/>
  <c r="J1733" i="5"/>
  <c r="L1733" i="5" l="1"/>
  <c r="P1733" i="5" s="1"/>
  <c r="F1733" i="3" s="1"/>
  <c r="M1733" i="5" l="1"/>
  <c r="N1733" i="5" s="1"/>
  <c r="O1733" i="5" s="1"/>
  <c r="Q1733" i="5" l="1"/>
  <c r="S1733" i="5" s="1"/>
  <c r="R1734" i="5" s="1"/>
  <c r="K1734" i="5" l="1"/>
  <c r="E1734" i="3"/>
  <c r="J1734" i="5"/>
  <c r="L1734" i="5" l="1"/>
  <c r="P1734" i="5" s="1"/>
  <c r="F1734" i="3" s="1"/>
  <c r="M1734" i="5" l="1"/>
  <c r="N1734" i="5" s="1"/>
  <c r="O1734" i="5" s="1"/>
  <c r="Q1734" i="5" l="1"/>
  <c r="S1734" i="5" s="1"/>
  <c r="R1735" i="5" s="1"/>
  <c r="K1735" i="5" l="1"/>
  <c r="E1735" i="3"/>
  <c r="J1735" i="5"/>
  <c r="L1735" i="5" l="1"/>
  <c r="M1735" i="5" l="1"/>
  <c r="N1735" i="5" s="1"/>
  <c r="O1735" i="5" s="1"/>
  <c r="P1735" i="5" s="1"/>
  <c r="F1735" i="3" s="1"/>
  <c r="Q1735" i="5" l="1"/>
  <c r="S1735" i="5" s="1"/>
  <c r="R1736" i="5" s="1"/>
  <c r="K1736" i="5" l="1"/>
  <c r="E1736" i="3"/>
  <c r="J1736" i="5"/>
  <c r="L1736" i="5" l="1"/>
  <c r="M1736" i="5" l="1"/>
  <c r="N1736" i="5" s="1"/>
  <c r="O1736" i="5" s="1"/>
  <c r="P1736" i="5" s="1"/>
  <c r="F1736" i="3" s="1"/>
  <c r="Q1736" i="5" l="1"/>
  <c r="S1736" i="5" s="1"/>
  <c r="R1737" i="5" s="1"/>
  <c r="K1737" i="5" l="1"/>
  <c r="E1737" i="3"/>
  <c r="J1737" i="5"/>
  <c r="L1737" i="5" l="1"/>
  <c r="M1737" i="5" l="1"/>
  <c r="N1737" i="5" s="1"/>
  <c r="O1737" i="5" s="1"/>
  <c r="P1737" i="5" s="1"/>
  <c r="F1737" i="3" s="1"/>
  <c r="Q1737" i="5" l="1"/>
  <c r="S1737" i="5" s="1"/>
  <c r="R1738" i="5" s="1"/>
  <c r="K1738" i="5" l="1"/>
  <c r="E1738" i="3"/>
  <c r="J1738" i="5"/>
  <c r="L1738" i="5" l="1"/>
  <c r="M1738" i="5" l="1"/>
  <c r="N1738" i="5" s="1"/>
  <c r="O1738" i="5" s="1"/>
  <c r="P1738" i="5" s="1"/>
  <c r="F1738" i="3" s="1"/>
  <c r="Q1738" i="5" l="1"/>
  <c r="S1738" i="5" s="1"/>
  <c r="R1739" i="5" s="1"/>
  <c r="K1739" i="5" l="1"/>
  <c r="E1739" i="3"/>
  <c r="J1739" i="5"/>
  <c r="L1739" i="5" l="1"/>
  <c r="M1739" i="5" l="1"/>
  <c r="N1739" i="5" s="1"/>
  <c r="O1739" i="5" s="1"/>
  <c r="P1739" i="5" s="1"/>
  <c r="F1739" i="3" s="1"/>
  <c r="Q1739" i="5" l="1"/>
  <c r="S1739" i="5" s="1"/>
  <c r="R1740" i="5" s="1"/>
  <c r="K1740" i="5" l="1"/>
  <c r="E1740" i="3"/>
  <c r="J1740" i="5"/>
  <c r="L1740" i="5" l="1"/>
  <c r="M1740" i="5" l="1"/>
  <c r="N1740" i="5" s="1"/>
  <c r="O1740" i="5" s="1"/>
  <c r="P1740" i="5" s="1"/>
  <c r="F1740" i="3" s="1"/>
  <c r="Q1740" i="5" l="1"/>
  <c r="S1740" i="5" s="1"/>
  <c r="R1741" i="5" s="1"/>
  <c r="K1741" i="5" l="1"/>
  <c r="E1741" i="3"/>
  <c r="J1741" i="5"/>
  <c r="L1741" i="5" l="1"/>
  <c r="M1741" i="5" l="1"/>
  <c r="N1741" i="5" s="1"/>
  <c r="O1741" i="5" s="1"/>
  <c r="P1741" i="5" s="1"/>
  <c r="F1741" i="3" s="1"/>
  <c r="Q1741" i="5" l="1"/>
  <c r="S1741" i="5" s="1"/>
  <c r="R1742" i="5" s="1"/>
  <c r="K1742" i="5" l="1"/>
  <c r="E1742" i="3"/>
  <c r="J1742" i="5"/>
  <c r="L1742" i="5" l="1"/>
  <c r="M1742" i="5" l="1"/>
  <c r="N1742" i="5" s="1"/>
  <c r="O1742" i="5" s="1"/>
  <c r="P1742" i="5" s="1"/>
  <c r="F1742" i="3" s="1"/>
  <c r="Q1742" i="5" l="1"/>
  <c r="S1742" i="5" s="1"/>
  <c r="R1743" i="5" s="1"/>
  <c r="K1743" i="5" l="1"/>
  <c r="E1743" i="3"/>
  <c r="J1743" i="5"/>
  <c r="L1743" i="5" l="1"/>
  <c r="M1743" i="5" l="1"/>
  <c r="N1743" i="5" s="1"/>
  <c r="O1743" i="5" s="1"/>
  <c r="P1743" i="5" s="1"/>
  <c r="F1743" i="3" s="1"/>
  <c r="Q1743" i="5" l="1"/>
  <c r="S1743" i="5" s="1"/>
  <c r="R1744" i="5" s="1"/>
  <c r="K1744" i="5" l="1"/>
  <c r="E1744" i="3"/>
  <c r="J1744" i="5"/>
  <c r="L1744" i="5" l="1"/>
  <c r="M1744" i="5" l="1"/>
  <c r="N1744" i="5" s="1"/>
  <c r="O1744" i="5" s="1"/>
  <c r="P1744" i="5" s="1"/>
  <c r="F1744" i="3" s="1"/>
  <c r="Q1744" i="5" l="1"/>
  <c r="S1744" i="5" s="1"/>
  <c r="R1745" i="5" s="1"/>
  <c r="K1745" i="5" l="1"/>
  <c r="E1745" i="3"/>
  <c r="J1745" i="5"/>
  <c r="L1745" i="5" l="1"/>
  <c r="M1745" i="5" l="1"/>
  <c r="N1745" i="5" s="1"/>
  <c r="O1745" i="5" s="1"/>
  <c r="P1745" i="5" s="1"/>
  <c r="F1745" i="3" s="1"/>
  <c r="Q1745" i="5" l="1"/>
  <c r="S1745" i="5" s="1"/>
  <c r="R1746" i="5" s="1"/>
  <c r="K1746" i="5" l="1"/>
  <c r="E1746" i="3"/>
  <c r="J1746" i="5"/>
  <c r="L1746" i="5" l="1"/>
  <c r="M1746" i="5" l="1"/>
  <c r="N1746" i="5" s="1"/>
  <c r="O1746" i="5" s="1"/>
  <c r="P1746" i="5" s="1"/>
  <c r="F1746" i="3" s="1"/>
  <c r="Q1746" i="5" l="1"/>
  <c r="S1746" i="5" s="1"/>
  <c r="R1747" i="5" s="1"/>
  <c r="K1747" i="5" l="1"/>
  <c r="E1747" i="3"/>
  <c r="J1747" i="5"/>
  <c r="L1747" i="5" l="1"/>
  <c r="M1747" i="5" l="1"/>
  <c r="N1747" i="5" s="1"/>
  <c r="O1747" i="5" s="1"/>
  <c r="P1747" i="5" s="1"/>
  <c r="F1747" i="3" s="1"/>
  <c r="Q1747" i="5" l="1"/>
  <c r="S1747" i="5" s="1"/>
  <c r="R1748" i="5" s="1"/>
  <c r="K1748" i="5" l="1"/>
  <c r="E1748" i="3"/>
  <c r="J1748" i="5"/>
  <c r="L1748" i="5" l="1"/>
  <c r="M1748" i="5" l="1"/>
  <c r="N1748" i="5" s="1"/>
  <c r="O1748" i="5" s="1"/>
  <c r="P1748" i="5" s="1"/>
  <c r="F1748" i="3" s="1"/>
  <c r="Q1748" i="5" l="1"/>
  <c r="S1748" i="5" s="1"/>
  <c r="R1749" i="5" s="1"/>
  <c r="K1749" i="5" l="1"/>
  <c r="E1749" i="3"/>
  <c r="J1749" i="5"/>
  <c r="L1749" i="5" l="1"/>
  <c r="M1749" i="5" l="1"/>
  <c r="N1749" i="5" s="1"/>
  <c r="O1749" i="5" s="1"/>
  <c r="P1749" i="5" s="1"/>
  <c r="F1749" i="3" s="1"/>
  <c r="Q1749" i="5" l="1"/>
  <c r="S1749" i="5" s="1"/>
  <c r="R1750" i="5" s="1"/>
  <c r="K1750" i="5" l="1"/>
  <c r="E1750" i="3"/>
  <c r="J1750" i="5"/>
  <c r="L1750" i="5" l="1"/>
  <c r="M1750" i="5" l="1"/>
  <c r="N1750" i="5" s="1"/>
  <c r="O1750" i="5" s="1"/>
  <c r="P1750" i="5" s="1"/>
  <c r="F1750" i="3" s="1"/>
  <c r="Q1750" i="5" l="1"/>
  <c r="S1750" i="5" s="1"/>
  <c r="R1751" i="5" s="1"/>
  <c r="K1751" i="5" l="1"/>
  <c r="E1751" i="3"/>
  <c r="J1751" i="5"/>
  <c r="L1751" i="5" l="1"/>
  <c r="M1751" i="5" l="1"/>
  <c r="N1751" i="5" s="1"/>
  <c r="O1751" i="5" s="1"/>
  <c r="P1751" i="5" s="1"/>
  <c r="F1751" i="3" s="1"/>
  <c r="Q1751" i="5" l="1"/>
  <c r="S1751" i="5" s="1"/>
  <c r="R1752" i="5" s="1"/>
  <c r="K1752" i="5" l="1"/>
  <c r="E1752" i="3"/>
  <c r="J1752" i="5"/>
  <c r="L1752" i="5" l="1"/>
  <c r="M1752" i="5" l="1"/>
  <c r="N1752" i="5" s="1"/>
  <c r="O1752" i="5" s="1"/>
  <c r="P1752" i="5" s="1"/>
  <c r="F1752" i="3" s="1"/>
  <c r="Q1752" i="5" l="1"/>
  <c r="S1752" i="5" s="1"/>
  <c r="R1753" i="5" s="1"/>
  <c r="K1753" i="5" l="1"/>
  <c r="E1753" i="3"/>
  <c r="J1753" i="5"/>
  <c r="L1753" i="5" l="1"/>
  <c r="M1753" i="5" l="1"/>
  <c r="N1753" i="5" s="1"/>
  <c r="O1753" i="5" s="1"/>
  <c r="P1753" i="5" s="1"/>
  <c r="F1753" i="3" s="1"/>
  <c r="Q1753" i="5" l="1"/>
  <c r="S1753" i="5" s="1"/>
  <c r="R1754" i="5" s="1"/>
  <c r="K1754" i="5" l="1"/>
  <c r="E1754" i="3"/>
  <c r="J1754" i="5"/>
  <c r="L1754" i="5" l="1"/>
  <c r="M1754" i="5" l="1"/>
  <c r="N1754" i="5" s="1"/>
  <c r="O1754" i="5" s="1"/>
  <c r="P1754" i="5" s="1"/>
  <c r="F1754" i="3" s="1"/>
  <c r="Q1754" i="5" l="1"/>
  <c r="S1754" i="5" s="1"/>
  <c r="R1755" i="5" s="1"/>
  <c r="K1755" i="5" l="1"/>
  <c r="E1755" i="3"/>
  <c r="J1755" i="5"/>
  <c r="L1755" i="5" l="1"/>
  <c r="M1755" i="5" l="1"/>
  <c r="N1755" i="5" s="1"/>
  <c r="O1755" i="5" s="1"/>
  <c r="P1755" i="5" s="1"/>
  <c r="F1755" i="3" s="1"/>
  <c r="Q1755" i="5" l="1"/>
  <c r="S1755" i="5" s="1"/>
  <c r="R1756" i="5" s="1"/>
  <c r="K1756" i="5" l="1"/>
  <c r="E1756" i="3"/>
  <c r="J1756" i="5"/>
  <c r="L1756" i="5" l="1"/>
  <c r="M1756" i="5" l="1"/>
  <c r="N1756" i="5" s="1"/>
  <c r="O1756" i="5" s="1"/>
  <c r="P1756" i="5" s="1"/>
  <c r="F1756" i="3" s="1"/>
  <c r="Q1756" i="5" l="1"/>
  <c r="S1756" i="5" s="1"/>
  <c r="R1757" i="5" s="1"/>
  <c r="K1757" i="5" l="1"/>
  <c r="E1757" i="3"/>
  <c r="J1757" i="5"/>
  <c r="L1757" i="5" l="1"/>
  <c r="M1757" i="5" l="1"/>
  <c r="N1757" i="5" s="1"/>
  <c r="O1757" i="5" s="1"/>
  <c r="P1757" i="5" s="1"/>
  <c r="F1757" i="3" s="1"/>
  <c r="Q1757" i="5" l="1"/>
  <c r="S1757" i="5" s="1"/>
  <c r="R1758" i="5" s="1"/>
  <c r="K1758" i="5" l="1"/>
  <c r="E1758" i="3"/>
  <c r="J1758" i="5"/>
  <c r="L1758" i="5" l="1"/>
  <c r="M1758" i="5" l="1"/>
  <c r="N1758" i="5" s="1"/>
  <c r="O1758" i="5" s="1"/>
  <c r="P1758" i="5" s="1"/>
  <c r="F1758" i="3" s="1"/>
  <c r="Q1758" i="5" l="1"/>
  <c r="S1758" i="5" s="1"/>
  <c r="R1759" i="5" s="1"/>
  <c r="K1759" i="5" l="1"/>
  <c r="E1759" i="3"/>
  <c r="J1759" i="5"/>
  <c r="L1759" i="5" l="1"/>
  <c r="M1759" i="5" l="1"/>
  <c r="N1759" i="5" s="1"/>
  <c r="O1759" i="5" s="1"/>
  <c r="P1759" i="5" s="1"/>
  <c r="F1759" i="3" s="1"/>
  <c r="Q1759" i="5" l="1"/>
  <c r="S1759" i="5" s="1"/>
  <c r="R1760" i="5" s="1"/>
  <c r="K1760" i="5" l="1"/>
  <c r="E1760" i="3"/>
  <c r="J1760" i="5"/>
  <c r="L1760" i="5" l="1"/>
  <c r="M1760" i="5" l="1"/>
  <c r="N1760" i="5" s="1"/>
  <c r="O1760" i="5" s="1"/>
  <c r="P1760" i="5" s="1"/>
  <c r="F1760" i="3" s="1"/>
  <c r="Q1760" i="5" l="1"/>
  <c r="S1760" i="5" s="1"/>
  <c r="R1761" i="5" s="1"/>
  <c r="K1761" i="5" l="1"/>
  <c r="E1761" i="3"/>
  <c r="J1761" i="5"/>
  <c r="L1761" i="5" l="1"/>
  <c r="M1761" i="5" l="1"/>
  <c r="N1761" i="5" s="1"/>
  <c r="O1761" i="5" s="1"/>
  <c r="P1761" i="5" s="1"/>
  <c r="F1761" i="3" s="1"/>
  <c r="Q1761" i="5" l="1"/>
  <c r="S1761" i="5" s="1"/>
  <c r="R1762" i="5" s="1"/>
  <c r="K1762" i="5" l="1"/>
  <c r="E1762" i="3"/>
  <c r="J1762" i="5"/>
  <c r="L1762" i="5" l="1"/>
  <c r="M1762" i="5" l="1"/>
  <c r="N1762" i="5" s="1"/>
  <c r="O1762" i="5" s="1"/>
  <c r="P1762" i="5" s="1"/>
  <c r="F1762" i="3" s="1"/>
  <c r="Q1762" i="5" l="1"/>
  <c r="S1762" i="5" s="1"/>
  <c r="R1763" i="5" s="1"/>
  <c r="K1763" i="5" l="1"/>
  <c r="E1763" i="3"/>
  <c r="J1763" i="5"/>
  <c r="L1763" i="5" l="1"/>
  <c r="M1763" i="5" l="1"/>
  <c r="N1763" i="5" s="1"/>
  <c r="O1763" i="5" s="1"/>
  <c r="P1763" i="5" s="1"/>
  <c r="F1763" i="3" s="1"/>
  <c r="Q1763" i="5" l="1"/>
  <c r="S1763" i="5" s="1"/>
  <c r="R1764" i="5" s="1"/>
  <c r="K1764" i="5" l="1"/>
  <c r="E1764" i="3"/>
  <c r="J1764" i="5"/>
  <c r="L1764" i="5" l="1"/>
  <c r="M1764" i="5" l="1"/>
  <c r="N1764" i="5" s="1"/>
  <c r="O1764" i="5" s="1"/>
  <c r="P1764" i="5" s="1"/>
  <c r="F1764" i="3" s="1"/>
  <c r="Q1764" i="5" l="1"/>
  <c r="S1764" i="5" s="1"/>
  <c r="R1765" i="5" s="1"/>
  <c r="K1765" i="5" l="1"/>
  <c r="E1765" i="3"/>
  <c r="J1765" i="5"/>
  <c r="L1765" i="5" l="1"/>
  <c r="M1765" i="5" l="1"/>
  <c r="N1765" i="5" s="1"/>
  <c r="O1765" i="5" s="1"/>
  <c r="P1765" i="5" s="1"/>
  <c r="F1765" i="3" s="1"/>
  <c r="Q1765" i="5" l="1"/>
  <c r="S1765" i="5" s="1"/>
  <c r="R1766" i="5" s="1"/>
  <c r="K1766" i="5" l="1"/>
  <c r="E1766" i="3"/>
  <c r="J1766" i="5"/>
  <c r="L1766" i="5" l="1"/>
  <c r="M1766" i="5" l="1"/>
  <c r="N1766" i="5" s="1"/>
  <c r="O1766" i="5" s="1"/>
  <c r="P1766" i="5" s="1"/>
  <c r="F1766" i="3" s="1"/>
  <c r="Q1766" i="5" l="1"/>
  <c r="S1766" i="5" s="1"/>
  <c r="R1767" i="5" s="1"/>
  <c r="K1767" i="5" l="1"/>
  <c r="E1767" i="3"/>
  <c r="J1767" i="5"/>
  <c r="L1767" i="5" l="1"/>
  <c r="M1767" i="5" l="1"/>
  <c r="N1767" i="5" s="1"/>
  <c r="O1767" i="5" s="1"/>
  <c r="P1767" i="5" s="1"/>
  <c r="F1767" i="3" s="1"/>
  <c r="Q1767" i="5" l="1"/>
  <c r="S1767" i="5" s="1"/>
  <c r="R1768" i="5" s="1"/>
  <c r="K1768" i="5" l="1"/>
  <c r="E1768" i="3"/>
  <c r="J1768" i="5"/>
  <c r="L1768" i="5" l="1"/>
  <c r="M1768" i="5" l="1"/>
  <c r="N1768" i="5" s="1"/>
  <c r="O1768" i="5" s="1"/>
  <c r="P1768" i="5" s="1"/>
  <c r="F1768" i="3" s="1"/>
  <c r="Q1768" i="5" l="1"/>
  <c r="S1768" i="5" s="1"/>
  <c r="R1769" i="5" s="1"/>
  <c r="K1769" i="5" l="1"/>
  <c r="E1769" i="3"/>
  <c r="J1769" i="5"/>
  <c r="L1769" i="5" l="1"/>
  <c r="M1769" i="5" l="1"/>
  <c r="N1769" i="5" s="1"/>
  <c r="O1769" i="5" s="1"/>
  <c r="P1769" i="5" s="1"/>
  <c r="F1769" i="3" s="1"/>
  <c r="Q1769" i="5" l="1"/>
  <c r="S1769" i="5" s="1"/>
  <c r="R1770" i="5" s="1"/>
  <c r="K1770" i="5" l="1"/>
  <c r="E1770" i="3"/>
  <c r="J1770" i="5"/>
  <c r="L1770" i="5" l="1"/>
  <c r="M1770" i="5" l="1"/>
  <c r="N1770" i="5" s="1"/>
  <c r="O1770" i="5" s="1"/>
  <c r="P1770" i="5" s="1"/>
  <c r="F1770" i="3" s="1"/>
  <c r="Q1770" i="5" l="1"/>
  <c r="S1770" i="5" s="1"/>
  <c r="R1771" i="5" s="1"/>
  <c r="K1771" i="5" l="1"/>
  <c r="E1771" i="3"/>
  <c r="J1771" i="5"/>
  <c r="L1771" i="5" l="1"/>
  <c r="M1771" i="5" l="1"/>
  <c r="N1771" i="5" s="1"/>
  <c r="O1771" i="5" s="1"/>
  <c r="P1771" i="5" s="1"/>
  <c r="F1771" i="3" s="1"/>
  <c r="Q1771" i="5" l="1"/>
  <c r="S1771" i="5" s="1"/>
  <c r="R1772" i="5" s="1"/>
  <c r="K1772" i="5" l="1"/>
  <c r="E1772" i="3"/>
  <c r="J1772" i="5"/>
  <c r="L1772" i="5" l="1"/>
  <c r="M1772" i="5" l="1"/>
  <c r="N1772" i="5" s="1"/>
  <c r="O1772" i="5" s="1"/>
  <c r="P1772" i="5" s="1"/>
  <c r="F1772" i="3" s="1"/>
  <c r="Q1772" i="5" l="1"/>
  <c r="S1772" i="5" s="1"/>
  <c r="R1773" i="5" s="1"/>
  <c r="K1773" i="5" l="1"/>
  <c r="E1773" i="3"/>
  <c r="J1773" i="5"/>
  <c r="L1773" i="5" l="1"/>
  <c r="M1773" i="5" l="1"/>
  <c r="N1773" i="5" s="1"/>
  <c r="O1773" i="5" s="1"/>
  <c r="P1773" i="5" s="1"/>
  <c r="F1773" i="3" s="1"/>
  <c r="Q1773" i="5" l="1"/>
  <c r="S1773" i="5" s="1"/>
  <c r="R1774" i="5" s="1"/>
  <c r="K1774" i="5" l="1"/>
  <c r="E1774" i="3"/>
  <c r="J1774" i="5"/>
  <c r="L1774" i="5" l="1"/>
  <c r="M1774" i="5" l="1"/>
  <c r="N1774" i="5" s="1"/>
  <c r="O1774" i="5" s="1"/>
  <c r="P1774" i="5" s="1"/>
  <c r="F1774" i="3" s="1"/>
  <c r="Q1774" i="5" l="1"/>
  <c r="S1774" i="5" s="1"/>
  <c r="R1775" i="5" s="1"/>
  <c r="K1775" i="5" l="1"/>
  <c r="E1775" i="3"/>
  <c r="J1775" i="5"/>
  <c r="L1775" i="5" l="1"/>
  <c r="M1775" i="5" l="1"/>
  <c r="N1775" i="5" s="1"/>
  <c r="O1775" i="5" s="1"/>
  <c r="P1775" i="5" s="1"/>
  <c r="F1775" i="3" s="1"/>
  <c r="Q1775" i="5" l="1"/>
  <c r="S1775" i="5" s="1"/>
  <c r="R1776" i="5" s="1"/>
  <c r="K1776" i="5" l="1"/>
  <c r="E1776" i="3"/>
  <c r="J1776" i="5"/>
  <c r="L1776" i="5" l="1"/>
  <c r="M1776" i="5" l="1"/>
  <c r="N1776" i="5" s="1"/>
  <c r="O1776" i="5" s="1"/>
  <c r="P1776" i="5" s="1"/>
  <c r="F1776" i="3" s="1"/>
  <c r="Q1776" i="5" l="1"/>
  <c r="S1776" i="5" s="1"/>
  <c r="R1777" i="5" s="1"/>
  <c r="K1777" i="5" l="1"/>
  <c r="E1777" i="3"/>
  <c r="J1777" i="5"/>
  <c r="L1777" i="5" l="1"/>
  <c r="M1777" i="5" l="1"/>
  <c r="N1777" i="5" s="1"/>
  <c r="O1777" i="5" s="1"/>
  <c r="P1777" i="5" s="1"/>
  <c r="F1777" i="3" s="1"/>
  <c r="Q1777" i="5" l="1"/>
  <c r="S1777" i="5" s="1"/>
  <c r="R1778" i="5" s="1"/>
  <c r="K1778" i="5" l="1"/>
  <c r="E1778" i="3"/>
  <c r="J1778" i="5"/>
  <c r="L1778" i="5" l="1"/>
  <c r="M1778" i="5" l="1"/>
  <c r="N1778" i="5" s="1"/>
  <c r="O1778" i="5" s="1"/>
  <c r="P1778" i="5" s="1"/>
  <c r="F1778" i="3" s="1"/>
  <c r="Q1778" i="5" l="1"/>
  <c r="S1778" i="5" s="1"/>
  <c r="R1779" i="5" s="1"/>
  <c r="K1779" i="5" l="1"/>
  <c r="E1779" i="3"/>
  <c r="J1779" i="5"/>
  <c r="L1779" i="5" l="1"/>
  <c r="M1779" i="5" l="1"/>
  <c r="N1779" i="5" s="1"/>
  <c r="O1779" i="5" s="1"/>
  <c r="P1779" i="5" s="1"/>
  <c r="F1779" i="3" s="1"/>
  <c r="Q1779" i="5" l="1"/>
  <c r="S1779" i="5" s="1"/>
  <c r="R1780" i="5" s="1"/>
  <c r="K1780" i="5" l="1"/>
  <c r="E1780" i="3"/>
  <c r="J1780" i="5"/>
  <c r="L1780" i="5" l="1"/>
  <c r="M1780" i="5" l="1"/>
  <c r="N1780" i="5" s="1"/>
  <c r="O1780" i="5" s="1"/>
  <c r="P1780" i="5" s="1"/>
  <c r="F1780" i="3" s="1"/>
  <c r="Q1780" i="5" l="1"/>
  <c r="S1780" i="5" s="1"/>
  <c r="R1781" i="5" s="1"/>
  <c r="K1781" i="5" l="1"/>
  <c r="E1781" i="3"/>
  <c r="J1781" i="5"/>
  <c r="L1781" i="5" l="1"/>
  <c r="M1781" i="5" l="1"/>
  <c r="N1781" i="5" s="1"/>
  <c r="O1781" i="5" s="1"/>
  <c r="P1781" i="5" s="1"/>
  <c r="F1781" i="3" s="1"/>
  <c r="Q1781" i="5" l="1"/>
  <c r="S1781" i="5" s="1"/>
  <c r="R1782" i="5" s="1"/>
  <c r="K1782" i="5" l="1"/>
  <c r="E1782" i="3"/>
  <c r="J1782" i="5"/>
  <c r="L1782" i="5" l="1"/>
  <c r="M1782" i="5" l="1"/>
  <c r="N1782" i="5" s="1"/>
  <c r="O1782" i="5" s="1"/>
  <c r="P1782" i="5" s="1"/>
  <c r="F1782" i="3" s="1"/>
  <c r="Q1782" i="5" l="1"/>
  <c r="S1782" i="5" s="1"/>
  <c r="R1783" i="5" s="1"/>
  <c r="K1783" i="5" l="1"/>
  <c r="E1783" i="3"/>
  <c r="J1783" i="5"/>
  <c r="L1783" i="5" l="1"/>
  <c r="M1783" i="5" l="1"/>
  <c r="N1783" i="5" s="1"/>
  <c r="O1783" i="5" s="1"/>
  <c r="P1783" i="5" s="1"/>
  <c r="F1783" i="3" s="1"/>
  <c r="Q1783" i="5" l="1"/>
  <c r="S1783" i="5" s="1"/>
  <c r="R1784" i="5" s="1"/>
  <c r="K1784" i="5" l="1"/>
  <c r="E1784" i="3"/>
  <c r="J1784" i="5"/>
  <c r="L1784" i="5" l="1"/>
  <c r="M1784" i="5" l="1"/>
  <c r="N1784" i="5" s="1"/>
  <c r="O1784" i="5" s="1"/>
  <c r="P1784" i="5" s="1"/>
  <c r="F1784" i="3" s="1"/>
  <c r="Q1784" i="5" l="1"/>
  <c r="S1784" i="5" s="1"/>
  <c r="R1785" i="5" s="1"/>
  <c r="K1785" i="5" l="1"/>
  <c r="E1785" i="3"/>
  <c r="J1785" i="5"/>
  <c r="L1785" i="5" l="1"/>
  <c r="M1785" i="5" l="1"/>
  <c r="N1785" i="5" s="1"/>
  <c r="O1785" i="5" s="1"/>
  <c r="P1785" i="5" s="1"/>
  <c r="F1785" i="3" s="1"/>
  <c r="Q1785" i="5" l="1"/>
  <c r="S1785" i="5" s="1"/>
  <c r="R1786" i="5" s="1"/>
  <c r="K1786" i="5" l="1"/>
  <c r="E1786" i="3"/>
  <c r="J1786" i="5"/>
  <c r="L1786" i="5" l="1"/>
  <c r="M1786" i="5" l="1"/>
  <c r="N1786" i="5" s="1"/>
  <c r="O1786" i="5" s="1"/>
  <c r="P1786" i="5" s="1"/>
  <c r="F1786" i="3" s="1"/>
  <c r="Q1786" i="5" l="1"/>
  <c r="S1786" i="5" s="1"/>
  <c r="R1787" i="5" s="1"/>
  <c r="K1787" i="5" l="1"/>
  <c r="E1787" i="3"/>
  <c r="J1787" i="5"/>
  <c r="L1787" i="5" l="1"/>
  <c r="M1787" i="5" l="1"/>
  <c r="N1787" i="5" s="1"/>
  <c r="O1787" i="5" s="1"/>
  <c r="P1787" i="5" s="1"/>
  <c r="F1787" i="3" s="1"/>
  <c r="Q1787" i="5" l="1"/>
  <c r="S1787" i="5" s="1"/>
  <c r="R1788" i="5" s="1"/>
  <c r="K1788" i="5" l="1"/>
  <c r="E1788" i="3"/>
  <c r="J1788" i="5"/>
  <c r="L1788" i="5" l="1"/>
  <c r="M1788" i="5" l="1"/>
  <c r="N1788" i="5" s="1"/>
  <c r="O1788" i="5" s="1"/>
  <c r="P1788" i="5" s="1"/>
  <c r="F1788" i="3" s="1"/>
  <c r="Q1788" i="5" l="1"/>
  <c r="S1788" i="5" s="1"/>
  <c r="R1789" i="5" s="1"/>
  <c r="K1789" i="5" l="1"/>
  <c r="E1789" i="3"/>
  <c r="J1789" i="5"/>
  <c r="L1789" i="5" l="1"/>
  <c r="M1789" i="5" l="1"/>
  <c r="N1789" i="5" s="1"/>
  <c r="O1789" i="5" s="1"/>
  <c r="P1789" i="5" s="1"/>
  <c r="F1789" i="3" s="1"/>
  <c r="Q1789" i="5" l="1"/>
  <c r="S1789" i="5" s="1"/>
  <c r="R1790" i="5" s="1"/>
  <c r="K1790" i="5" l="1"/>
  <c r="E1790" i="3"/>
  <c r="J1790" i="5"/>
  <c r="L1790" i="5" l="1"/>
  <c r="M1790" i="5" l="1"/>
  <c r="N1790" i="5" s="1"/>
  <c r="O1790" i="5" s="1"/>
  <c r="P1790" i="5" s="1"/>
  <c r="F1790" i="3" s="1"/>
  <c r="Q1790" i="5" l="1"/>
  <c r="S1790" i="5" s="1"/>
  <c r="R1791" i="5" s="1"/>
  <c r="K1791" i="5" l="1"/>
  <c r="E1791" i="3"/>
  <c r="J1791" i="5"/>
  <c r="L1791" i="5" l="1"/>
  <c r="M1791" i="5" l="1"/>
  <c r="N1791" i="5" s="1"/>
  <c r="O1791" i="5" s="1"/>
  <c r="P1791" i="5" s="1"/>
  <c r="F1791" i="3" s="1"/>
  <c r="Q1791" i="5" l="1"/>
  <c r="S1791" i="5" s="1"/>
  <c r="R1792" i="5" s="1"/>
  <c r="K1792" i="5" l="1"/>
  <c r="E1792" i="3"/>
  <c r="J1792" i="5"/>
  <c r="L1792" i="5" l="1"/>
  <c r="M1792" i="5" l="1"/>
  <c r="N1792" i="5" s="1"/>
  <c r="O1792" i="5" s="1"/>
  <c r="P1792" i="5" s="1"/>
  <c r="F1792" i="3" s="1"/>
  <c r="Q1792" i="5" l="1"/>
  <c r="S1792" i="5" s="1"/>
  <c r="R1793" i="5" s="1"/>
  <c r="K1793" i="5" l="1"/>
  <c r="E1793" i="3"/>
  <c r="J1793" i="5"/>
  <c r="L1793" i="5" l="1"/>
  <c r="M1793" i="5" l="1"/>
  <c r="N1793" i="5" s="1"/>
  <c r="O1793" i="5" s="1"/>
  <c r="P1793" i="5" s="1"/>
  <c r="F1793" i="3" s="1"/>
  <c r="Q1793" i="5" l="1"/>
  <c r="S1793" i="5" s="1"/>
  <c r="R1794" i="5" s="1"/>
  <c r="K1794" i="5" l="1"/>
  <c r="E1794" i="3"/>
  <c r="J1794" i="5"/>
  <c r="L1794" i="5" l="1"/>
  <c r="M1794" i="5" l="1"/>
  <c r="N1794" i="5" s="1"/>
  <c r="O1794" i="5" s="1"/>
  <c r="P1794" i="5" s="1"/>
  <c r="F1794" i="3" s="1"/>
  <c r="Q1794" i="5" l="1"/>
  <c r="S1794" i="5" s="1"/>
  <c r="R1795" i="5" s="1"/>
  <c r="K1795" i="5" l="1"/>
  <c r="E1795" i="3"/>
  <c r="J1795" i="5"/>
  <c r="L1795" i="5" l="1"/>
  <c r="M1795" i="5" l="1"/>
  <c r="N1795" i="5" s="1"/>
  <c r="O1795" i="5" s="1"/>
  <c r="P1795" i="5" s="1"/>
  <c r="F1795" i="3" s="1"/>
  <c r="Q1795" i="5" l="1"/>
  <c r="S1795" i="5" s="1"/>
  <c r="R1796" i="5" s="1"/>
  <c r="K1796" i="5" l="1"/>
  <c r="E1796" i="3"/>
  <c r="J1796" i="5"/>
  <c r="L1796" i="5" l="1"/>
  <c r="M1796" i="5" l="1"/>
  <c r="N1796" i="5" s="1"/>
  <c r="O1796" i="5" s="1"/>
  <c r="P1796" i="5" s="1"/>
  <c r="F1796" i="3" s="1"/>
  <c r="Q1796" i="5" l="1"/>
  <c r="S1796" i="5" s="1"/>
  <c r="R1797" i="5" s="1"/>
  <c r="K1797" i="5" l="1"/>
  <c r="E1797" i="3"/>
  <c r="J1797" i="5"/>
  <c r="L1797" i="5" l="1"/>
  <c r="M1797" i="5" l="1"/>
  <c r="N1797" i="5" s="1"/>
  <c r="O1797" i="5" s="1"/>
  <c r="P1797" i="5" s="1"/>
  <c r="F1797" i="3" s="1"/>
  <c r="Q1797" i="5" l="1"/>
  <c r="S1797" i="5" s="1"/>
  <c r="R1798" i="5" s="1"/>
  <c r="K1798" i="5" l="1"/>
  <c r="E1798" i="3"/>
  <c r="J1798" i="5"/>
  <c r="L1798" i="5" l="1"/>
  <c r="M1798" i="5" l="1"/>
  <c r="N1798" i="5" s="1"/>
  <c r="O1798" i="5" s="1"/>
  <c r="P1798" i="5" s="1"/>
  <c r="F1798" i="3" s="1"/>
  <c r="Q1798" i="5" l="1"/>
  <c r="S1798" i="5" s="1"/>
  <c r="R1799" i="5" s="1"/>
  <c r="K1799" i="5" l="1"/>
  <c r="E1799" i="3"/>
  <c r="J1799" i="5"/>
  <c r="L1799" i="5" l="1"/>
  <c r="M1799" i="5" l="1"/>
  <c r="N1799" i="5" s="1"/>
  <c r="O1799" i="5" s="1"/>
  <c r="P1799" i="5" l="1"/>
  <c r="Q1799" i="5" l="1"/>
  <c r="S1799" i="5" s="1"/>
  <c r="R1800" i="5" s="1"/>
  <c r="K1800" i="5" s="1"/>
  <c r="F1799" i="3"/>
  <c r="J1800" i="5" l="1"/>
  <c r="E1800" i="3"/>
  <c r="L1800" i="5"/>
  <c r="P1800" i="5" s="1"/>
  <c r="F1800" i="3" s="1"/>
  <c r="M1800" i="5" l="1"/>
  <c r="N1800" i="5" s="1"/>
  <c r="O1800" i="5" s="1"/>
  <c r="Q1800" i="5" s="1"/>
  <c r="S1800" i="5" l="1"/>
  <c r="R1801" i="5" s="1"/>
  <c r="K1801" i="5" l="1"/>
  <c r="E1801" i="3"/>
  <c r="J1801" i="5"/>
  <c r="L1801" i="5" l="1"/>
  <c r="P1801" i="5" s="1"/>
  <c r="F1801" i="3" s="1"/>
  <c r="M1801" i="5" l="1"/>
  <c r="N1801" i="5" s="1"/>
  <c r="O1801" i="5" s="1"/>
  <c r="Q1801" i="5" s="1"/>
  <c r="S1801" i="5" l="1"/>
  <c r="R1802" i="5" s="1"/>
  <c r="K1802" i="5" l="1"/>
  <c r="E1802" i="3"/>
  <c r="J1802" i="5"/>
  <c r="L1802" i="5" l="1"/>
  <c r="P1802" i="5" s="1"/>
  <c r="F1802" i="3" s="1"/>
  <c r="M1802" i="5" l="1"/>
  <c r="N1802" i="5" s="1"/>
  <c r="O1802" i="5" s="1"/>
  <c r="Q1802" i="5" s="1"/>
  <c r="S1802" i="5" l="1"/>
  <c r="R1803" i="5" s="1"/>
  <c r="K1803" i="5" l="1"/>
  <c r="E1803" i="3"/>
  <c r="J1803" i="5"/>
  <c r="L1803" i="5" l="1"/>
  <c r="P1803" i="5" s="1"/>
  <c r="F1803" i="3" s="1"/>
  <c r="M1803" i="5" l="1"/>
  <c r="N1803" i="5" s="1"/>
  <c r="O1803" i="5" s="1"/>
  <c r="Q1803" i="5" s="1"/>
  <c r="S1803" i="5" l="1"/>
  <c r="R1804" i="5" s="1"/>
  <c r="K1804" i="5" l="1"/>
  <c r="E1804" i="3"/>
  <c r="J1804" i="5"/>
  <c r="L1804" i="5" l="1"/>
  <c r="P1804" i="5" s="1"/>
  <c r="F1804" i="3" s="1"/>
  <c r="M1804" i="5" l="1"/>
  <c r="N1804" i="5" s="1"/>
  <c r="O1804" i="5" s="1"/>
  <c r="Q1804" i="5" s="1"/>
  <c r="S1804" i="5" l="1"/>
  <c r="R1805" i="5" s="1"/>
  <c r="K1805" i="5" l="1"/>
  <c r="E1805" i="3"/>
  <c r="J1805" i="5"/>
  <c r="L1805" i="5" l="1"/>
  <c r="P1805" i="5" s="1"/>
  <c r="F1805" i="3" s="1"/>
  <c r="M1805" i="5" l="1"/>
  <c r="N1805" i="5" s="1"/>
  <c r="O1805" i="5" s="1"/>
  <c r="Q1805" i="5" s="1"/>
  <c r="S1805" i="5" l="1"/>
  <c r="R1806" i="5" s="1"/>
  <c r="K1806" i="5" l="1"/>
  <c r="E1806" i="3"/>
  <c r="J1806" i="5"/>
  <c r="L1806" i="5" l="1"/>
  <c r="P1806" i="5" s="1"/>
  <c r="F1806" i="3" s="1"/>
  <c r="M1806" i="5" l="1"/>
  <c r="N1806" i="5" s="1"/>
  <c r="O1806" i="5" s="1"/>
  <c r="Q1806" i="5" s="1"/>
  <c r="S1806" i="5" l="1"/>
  <c r="R1807" i="5" s="1"/>
  <c r="K1807" i="5" l="1"/>
  <c r="E1807" i="3"/>
  <c r="J1807" i="5"/>
  <c r="L1807" i="5" l="1"/>
  <c r="P1807" i="5" s="1"/>
  <c r="F1807" i="3" s="1"/>
  <c r="M1807" i="5" l="1"/>
  <c r="N1807" i="5" s="1"/>
  <c r="O1807" i="5" s="1"/>
  <c r="Q1807" i="5" s="1"/>
  <c r="S1807" i="5" l="1"/>
  <c r="R1808" i="5" s="1"/>
  <c r="K1808" i="5" l="1"/>
  <c r="E1808" i="3"/>
  <c r="J1808" i="5"/>
  <c r="L1808" i="5" l="1"/>
  <c r="P1808" i="5" s="1"/>
  <c r="F1808" i="3" s="1"/>
  <c r="M1808" i="5" l="1"/>
  <c r="N1808" i="5" s="1"/>
  <c r="O1808" i="5" s="1"/>
  <c r="Q1808" i="5" s="1"/>
  <c r="S1808" i="5" l="1"/>
  <c r="R1809" i="5" s="1"/>
  <c r="K1809" i="5" l="1"/>
  <c r="E1809" i="3"/>
  <c r="J1809" i="5"/>
  <c r="L1809" i="5" l="1"/>
  <c r="P1809" i="5" s="1"/>
  <c r="F1809" i="3" s="1"/>
  <c r="M1809" i="5" l="1"/>
  <c r="N1809" i="5" s="1"/>
  <c r="O1809" i="5" s="1"/>
  <c r="Q1809" i="5" s="1"/>
  <c r="S1809" i="5" l="1"/>
  <c r="R1810" i="5" s="1"/>
  <c r="K1810" i="5" l="1"/>
  <c r="E1810" i="3"/>
  <c r="J1810" i="5"/>
  <c r="L1810" i="5" l="1"/>
  <c r="P1810" i="5" s="1"/>
  <c r="F1810" i="3" s="1"/>
  <c r="M1810" i="5" l="1"/>
  <c r="N1810" i="5" s="1"/>
  <c r="O1810" i="5" s="1"/>
  <c r="Q1810" i="5" s="1"/>
  <c r="S1810" i="5" l="1"/>
  <c r="R1811" i="5" s="1"/>
  <c r="K1811" i="5" l="1"/>
  <c r="E1811" i="3"/>
  <c r="J1811" i="5"/>
  <c r="L1811" i="5" l="1"/>
  <c r="P1811" i="5" s="1"/>
  <c r="F1811" i="3" s="1"/>
  <c r="M1811" i="5" l="1"/>
  <c r="N1811" i="5" s="1"/>
  <c r="O1811" i="5" s="1"/>
  <c r="Q1811" i="5" s="1"/>
  <c r="S1811" i="5" l="1"/>
  <c r="R1812" i="5" s="1"/>
  <c r="K1812" i="5" l="1"/>
  <c r="E1812" i="3"/>
  <c r="J1812" i="5"/>
  <c r="L1812" i="5" l="1"/>
  <c r="P1812" i="5" s="1"/>
  <c r="F1812" i="3" s="1"/>
  <c r="M1812" i="5" l="1"/>
  <c r="N1812" i="5" s="1"/>
  <c r="O1812" i="5" s="1"/>
  <c r="Q1812" i="5" s="1"/>
  <c r="S1812" i="5" l="1"/>
  <c r="R1813" i="5" s="1"/>
  <c r="K1813" i="5" l="1"/>
  <c r="E1813" i="3"/>
  <c r="J1813" i="5"/>
  <c r="L1813" i="5" l="1"/>
  <c r="P1813" i="5" s="1"/>
  <c r="F1813" i="3" s="1"/>
  <c r="M1813" i="5" l="1"/>
  <c r="N1813" i="5" s="1"/>
  <c r="O1813" i="5" s="1"/>
  <c r="Q1813" i="5" s="1"/>
  <c r="S1813" i="5" l="1"/>
  <c r="R1814" i="5" s="1"/>
  <c r="K1814" i="5" l="1"/>
  <c r="E1814" i="3"/>
  <c r="J1814" i="5"/>
  <c r="L1814" i="5" l="1"/>
  <c r="P1814" i="5" s="1"/>
  <c r="F1814" i="3" s="1"/>
  <c r="M1814" i="5" l="1"/>
  <c r="N1814" i="5" s="1"/>
  <c r="O1814" i="5" s="1"/>
  <c r="Q1814" i="5" s="1"/>
  <c r="S1814" i="5" l="1"/>
  <c r="R1815" i="5" s="1"/>
  <c r="K1815" i="5" l="1"/>
  <c r="E1815" i="3"/>
  <c r="J1815" i="5"/>
  <c r="L1815" i="5" l="1"/>
  <c r="P1815" i="5" s="1"/>
  <c r="F1815" i="3" s="1"/>
  <c r="M1815" i="5" l="1"/>
  <c r="N1815" i="5" s="1"/>
  <c r="O1815" i="5" s="1"/>
  <c r="Q1815" i="5" s="1"/>
  <c r="S1815" i="5" l="1"/>
  <c r="R1816" i="5" s="1"/>
  <c r="K1816" i="5" l="1"/>
  <c r="E1816" i="3"/>
  <c r="J1816" i="5"/>
  <c r="L1816" i="5" l="1"/>
  <c r="P1816" i="5" s="1"/>
  <c r="F1816" i="3" s="1"/>
  <c r="M1816" i="5" l="1"/>
  <c r="N1816" i="5" s="1"/>
  <c r="O1816" i="5" s="1"/>
  <c r="Q1816" i="5" s="1"/>
  <c r="S1816" i="5" l="1"/>
  <c r="R1817" i="5" s="1"/>
  <c r="K1817" i="5" l="1"/>
  <c r="E1817" i="3"/>
  <c r="J1817" i="5"/>
  <c r="L1817" i="5" l="1"/>
  <c r="P1817" i="5" s="1"/>
  <c r="F1817" i="3" s="1"/>
  <c r="M1817" i="5" l="1"/>
  <c r="N1817" i="5" s="1"/>
  <c r="O1817" i="5" s="1"/>
  <c r="Q1817" i="5" s="1"/>
  <c r="S1817" i="5" l="1"/>
  <c r="R1818" i="5" s="1"/>
  <c r="K1818" i="5" l="1"/>
  <c r="E1818" i="3"/>
  <c r="J1818" i="5"/>
  <c r="L1818" i="5" l="1"/>
  <c r="P1818" i="5" s="1"/>
  <c r="F1818" i="3" s="1"/>
  <c r="M1818" i="5" l="1"/>
  <c r="N1818" i="5" s="1"/>
  <c r="O1818" i="5" s="1"/>
  <c r="Q1818" i="5" s="1"/>
  <c r="S1818" i="5" l="1"/>
  <c r="R1819" i="5" s="1"/>
  <c r="K1819" i="5" l="1"/>
  <c r="E1819" i="3"/>
  <c r="J1819" i="5"/>
  <c r="L1819" i="5" l="1"/>
  <c r="P1819" i="5" s="1"/>
  <c r="F1819" i="3" s="1"/>
  <c r="M1819" i="5" l="1"/>
  <c r="N1819" i="5" s="1"/>
  <c r="O1819" i="5" s="1"/>
  <c r="Q1819" i="5" s="1"/>
  <c r="S1819" i="5" l="1"/>
  <c r="R1820" i="5" s="1"/>
  <c r="K1820" i="5" l="1"/>
  <c r="E1820" i="3"/>
  <c r="J1820" i="5"/>
  <c r="L1820" i="5" l="1"/>
  <c r="P1820" i="5" s="1"/>
  <c r="F1820" i="3" s="1"/>
  <c r="M1820" i="5" l="1"/>
  <c r="N1820" i="5" s="1"/>
  <c r="O1820" i="5" s="1"/>
  <c r="Q1820" i="5" s="1"/>
  <c r="S1820" i="5" l="1"/>
  <c r="R1821" i="5" s="1"/>
  <c r="K1821" i="5" l="1"/>
  <c r="E1821" i="3"/>
  <c r="J1821" i="5"/>
  <c r="L1821" i="5" l="1"/>
  <c r="P1821" i="5" s="1"/>
  <c r="F1821" i="3" s="1"/>
  <c r="M1821" i="5" l="1"/>
  <c r="N1821" i="5" s="1"/>
  <c r="O1821" i="5" s="1"/>
  <c r="Q1821" i="5" s="1"/>
  <c r="S1821" i="5" l="1"/>
  <c r="R1822" i="5" s="1"/>
  <c r="K1822" i="5" l="1"/>
  <c r="E1822" i="3"/>
  <c r="J1822" i="5"/>
  <c r="L1822" i="5" l="1"/>
  <c r="P1822" i="5" s="1"/>
  <c r="F1822" i="3" s="1"/>
  <c r="M1822" i="5" l="1"/>
  <c r="N1822" i="5" s="1"/>
  <c r="O1822" i="5" s="1"/>
  <c r="Q1822" i="5" s="1"/>
  <c r="S1822" i="5" l="1"/>
  <c r="R1823" i="5" s="1"/>
  <c r="K1823" i="5" l="1"/>
  <c r="E1823" i="3"/>
  <c r="J1823" i="5"/>
  <c r="L1823" i="5" l="1"/>
  <c r="P1823" i="5" s="1"/>
  <c r="F1823" i="3" s="1"/>
  <c r="M1823" i="5" l="1"/>
  <c r="N1823" i="5" s="1"/>
  <c r="O1823" i="5" s="1"/>
  <c r="Q1823" i="5" s="1"/>
  <c r="S1823" i="5" l="1"/>
  <c r="R1824" i="5" s="1"/>
  <c r="K1824" i="5" l="1"/>
  <c r="E1824" i="3"/>
  <c r="J1824" i="5"/>
  <c r="L1824" i="5" l="1"/>
  <c r="P1824" i="5" s="1"/>
  <c r="F1824" i="3" s="1"/>
  <c r="M1824" i="5" l="1"/>
  <c r="N1824" i="5" s="1"/>
  <c r="O1824" i="5" s="1"/>
  <c r="Q1824" i="5" s="1"/>
  <c r="S1824" i="5" l="1"/>
  <c r="R1825" i="5" s="1"/>
  <c r="K1825" i="5" l="1"/>
  <c r="E1825" i="3"/>
  <c r="J1825" i="5"/>
  <c r="L1825" i="5" l="1"/>
  <c r="P1825" i="5" s="1"/>
  <c r="F1825" i="3" s="1"/>
  <c r="M1825" i="5" l="1"/>
  <c r="N1825" i="5" s="1"/>
  <c r="O1825" i="5" s="1"/>
  <c r="Q1825" i="5" s="1"/>
  <c r="S1825" i="5" l="1"/>
  <c r="R1826" i="5" s="1"/>
  <c r="K1826" i="5" l="1"/>
  <c r="E1826" i="3"/>
  <c r="J1826" i="5"/>
  <c r="L1826" i="5" l="1"/>
  <c r="P1826" i="5" s="1"/>
  <c r="F1826" i="3" s="1"/>
  <c r="M1826" i="5" l="1"/>
  <c r="N1826" i="5" s="1"/>
  <c r="O1826" i="5" s="1"/>
  <c r="Q1826" i="5" s="1"/>
  <c r="S1826" i="5" l="1"/>
  <c r="R1827" i="5" s="1"/>
  <c r="K1827" i="5" l="1"/>
  <c r="E1827" i="3"/>
  <c r="J1827" i="5"/>
  <c r="L1827" i="5" l="1"/>
  <c r="P1827" i="5" s="1"/>
  <c r="F1827" i="3" s="1"/>
  <c r="M1827" i="5" l="1"/>
  <c r="N1827" i="5" s="1"/>
  <c r="O1827" i="5" s="1"/>
  <c r="Q1827" i="5" s="1"/>
  <c r="S1827" i="5" l="1"/>
  <c r="R1828" i="5" s="1"/>
  <c r="K1828" i="5" l="1"/>
  <c r="E1828" i="3"/>
  <c r="J1828" i="5"/>
  <c r="L1828" i="5" l="1"/>
  <c r="P1828" i="5" s="1"/>
  <c r="F1828" i="3" s="1"/>
  <c r="M1828" i="5" l="1"/>
  <c r="N1828" i="5" s="1"/>
  <c r="O1828" i="5" s="1"/>
  <c r="Q1828" i="5" s="1"/>
  <c r="S1828" i="5" l="1"/>
  <c r="R1829" i="5" s="1"/>
  <c r="K1829" i="5" l="1"/>
  <c r="E1829" i="3"/>
  <c r="J1829" i="5"/>
  <c r="L1829" i="5" l="1"/>
  <c r="P1829" i="5" s="1"/>
  <c r="F1829" i="3" s="1"/>
  <c r="M1829" i="5" l="1"/>
  <c r="N1829" i="5" s="1"/>
  <c r="O1829" i="5" s="1"/>
  <c r="Q1829" i="5" l="1"/>
  <c r="S1829" i="5" s="1"/>
  <c r="R1830" i="5" s="1"/>
  <c r="K1830" i="5" l="1"/>
  <c r="E1830" i="3"/>
  <c r="J1830" i="5"/>
  <c r="L1830" i="5" l="1"/>
  <c r="P1830" i="5" s="1"/>
  <c r="F1830" i="3" s="1"/>
  <c r="M1830" i="5" l="1"/>
  <c r="N1830" i="5" s="1"/>
  <c r="O1830" i="5" s="1"/>
  <c r="Q1830" i="5" l="1"/>
  <c r="S1830" i="5" s="1"/>
  <c r="R1831" i="5" s="1"/>
  <c r="K1831" i="5" l="1"/>
  <c r="E1831" i="3"/>
  <c r="J1831" i="5"/>
  <c r="L1831" i="5" l="1"/>
  <c r="M1831" i="5" l="1"/>
  <c r="N1831" i="5" s="1"/>
  <c r="O1831" i="5" s="1"/>
  <c r="P1831" i="5" s="1"/>
  <c r="F1831" i="3" s="1"/>
  <c r="Q1831" i="5" l="1"/>
  <c r="S1831" i="5" s="1"/>
  <c r="R1832" i="5" s="1"/>
  <c r="K1832" i="5" l="1"/>
  <c r="E1832" i="3"/>
  <c r="J1832" i="5"/>
  <c r="L1832" i="5" l="1"/>
  <c r="M1832" i="5" l="1"/>
  <c r="N1832" i="5" s="1"/>
  <c r="O1832" i="5" s="1"/>
  <c r="P1832" i="5" s="1"/>
  <c r="F1832" i="3" s="1"/>
  <c r="Q1832" i="5" l="1"/>
  <c r="S1832" i="5" s="1"/>
  <c r="R1833" i="5" s="1"/>
  <c r="K1833" i="5" l="1"/>
  <c r="E1833" i="3"/>
  <c r="J1833" i="5"/>
  <c r="L1833" i="5" l="1"/>
  <c r="M1833" i="5" l="1"/>
  <c r="N1833" i="5" s="1"/>
  <c r="O1833" i="5" s="1"/>
  <c r="P1833" i="5" s="1"/>
  <c r="F1833" i="3" s="1"/>
  <c r="Q1833" i="5" l="1"/>
  <c r="S1833" i="5" s="1"/>
  <c r="R1834" i="5" s="1"/>
  <c r="K1834" i="5" l="1"/>
  <c r="E1834" i="3"/>
  <c r="J1834" i="5"/>
  <c r="L1834" i="5" l="1"/>
  <c r="M1834" i="5" l="1"/>
  <c r="N1834" i="5" s="1"/>
  <c r="O1834" i="5" s="1"/>
  <c r="P1834" i="5" s="1"/>
  <c r="F1834" i="3" s="1"/>
  <c r="Q1834" i="5" l="1"/>
  <c r="S1834" i="5" s="1"/>
  <c r="R1835" i="5" s="1"/>
  <c r="K1835" i="5" l="1"/>
  <c r="E1835" i="3"/>
  <c r="J1835" i="5"/>
  <c r="L1835" i="5" l="1"/>
  <c r="M1835" i="5" l="1"/>
  <c r="N1835" i="5" s="1"/>
  <c r="O1835" i="5" s="1"/>
  <c r="P1835" i="5" s="1"/>
  <c r="F1835" i="3" s="1"/>
  <c r="Q1835" i="5" l="1"/>
  <c r="S1835" i="5" s="1"/>
  <c r="R1836" i="5" s="1"/>
  <c r="K1836" i="5" l="1"/>
  <c r="E1836" i="3"/>
  <c r="J1836" i="5"/>
  <c r="L1836" i="5" l="1"/>
  <c r="M1836" i="5" l="1"/>
  <c r="N1836" i="5" s="1"/>
  <c r="O1836" i="5" s="1"/>
  <c r="P1836" i="5" s="1"/>
  <c r="F1836" i="3" s="1"/>
  <c r="Q1836" i="5" l="1"/>
  <c r="S1836" i="5" s="1"/>
  <c r="R1837" i="5" s="1"/>
  <c r="K1837" i="5" l="1"/>
  <c r="E1837" i="3"/>
  <c r="J1837" i="5"/>
  <c r="L1837" i="5" l="1"/>
  <c r="M1837" i="5" l="1"/>
  <c r="N1837" i="5" s="1"/>
  <c r="O1837" i="5" s="1"/>
  <c r="P1837" i="5" s="1"/>
  <c r="F1837" i="3" s="1"/>
  <c r="Q1837" i="5" l="1"/>
  <c r="S1837" i="5" s="1"/>
  <c r="R1838" i="5" s="1"/>
  <c r="K1838" i="5" l="1"/>
  <c r="E1838" i="3"/>
  <c r="J1838" i="5"/>
  <c r="L1838" i="5" l="1"/>
  <c r="M1838" i="5" l="1"/>
  <c r="N1838" i="5" s="1"/>
  <c r="O1838" i="5" s="1"/>
  <c r="P1838" i="5" s="1"/>
  <c r="F1838" i="3" s="1"/>
  <c r="Q1838" i="5" l="1"/>
  <c r="S1838" i="5" s="1"/>
  <c r="R1839" i="5" s="1"/>
  <c r="K1839" i="5" l="1"/>
  <c r="E1839" i="3"/>
  <c r="J1839" i="5"/>
  <c r="L1839" i="5" l="1"/>
  <c r="M1839" i="5" l="1"/>
  <c r="N1839" i="5" s="1"/>
  <c r="O1839" i="5" s="1"/>
  <c r="P1839" i="5" s="1"/>
  <c r="F1839" i="3" s="1"/>
  <c r="Q1839" i="5" l="1"/>
  <c r="S1839" i="5" s="1"/>
  <c r="R1840" i="5" s="1"/>
  <c r="K1840" i="5" l="1"/>
  <c r="E1840" i="3"/>
  <c r="J1840" i="5"/>
  <c r="L1840" i="5" l="1"/>
  <c r="M1840" i="5" l="1"/>
  <c r="N1840" i="5" s="1"/>
  <c r="O1840" i="5" s="1"/>
  <c r="P1840" i="5" s="1"/>
  <c r="F1840" i="3" s="1"/>
  <c r="Q1840" i="5" l="1"/>
  <c r="S1840" i="5" s="1"/>
  <c r="R1841" i="5" s="1"/>
  <c r="K1841" i="5" l="1"/>
  <c r="E1841" i="3"/>
  <c r="J1841" i="5"/>
  <c r="L1841" i="5" l="1"/>
  <c r="M1841" i="5" l="1"/>
  <c r="N1841" i="5" s="1"/>
  <c r="O1841" i="5" s="1"/>
  <c r="P1841" i="5" s="1"/>
  <c r="F1841" i="3" s="1"/>
  <c r="Q1841" i="5" l="1"/>
  <c r="S1841" i="5" s="1"/>
  <c r="R1842" i="5" s="1"/>
  <c r="K1842" i="5" l="1"/>
  <c r="E1842" i="3"/>
  <c r="J1842" i="5"/>
  <c r="L1842" i="5" l="1"/>
  <c r="M1842" i="5" l="1"/>
  <c r="N1842" i="5" s="1"/>
  <c r="O1842" i="5" s="1"/>
  <c r="P1842" i="5" s="1"/>
  <c r="F1842" i="3" s="1"/>
  <c r="Q1842" i="5" l="1"/>
  <c r="S1842" i="5" s="1"/>
  <c r="R1843" i="5" s="1"/>
  <c r="K1843" i="5" l="1"/>
  <c r="E1843" i="3"/>
  <c r="J1843" i="5"/>
  <c r="L1843" i="5" l="1"/>
  <c r="M1843" i="5" l="1"/>
  <c r="N1843" i="5" s="1"/>
  <c r="O1843" i="5" s="1"/>
  <c r="P1843" i="5" s="1"/>
  <c r="F1843" i="3" s="1"/>
  <c r="Q1843" i="5" l="1"/>
  <c r="S1843" i="5" s="1"/>
  <c r="R1844" i="5" s="1"/>
  <c r="K1844" i="5" l="1"/>
  <c r="E1844" i="3"/>
  <c r="J1844" i="5"/>
  <c r="L1844" i="5" l="1"/>
  <c r="M1844" i="5" l="1"/>
  <c r="N1844" i="5" s="1"/>
  <c r="O1844" i="5" s="1"/>
  <c r="P1844" i="5" s="1"/>
  <c r="F1844" i="3" s="1"/>
  <c r="Q1844" i="5" l="1"/>
  <c r="S1844" i="5" s="1"/>
  <c r="R1845" i="5" s="1"/>
  <c r="K1845" i="5" l="1"/>
  <c r="E1845" i="3"/>
  <c r="J1845" i="5"/>
  <c r="L1845" i="5" l="1"/>
  <c r="M1845" i="5" l="1"/>
  <c r="N1845" i="5" s="1"/>
  <c r="O1845" i="5" s="1"/>
  <c r="P1845" i="5" s="1"/>
  <c r="F1845" i="3" s="1"/>
  <c r="Q1845" i="5" l="1"/>
  <c r="S1845" i="5" s="1"/>
  <c r="R1846" i="5" s="1"/>
  <c r="K1846" i="5" l="1"/>
  <c r="E1846" i="3"/>
  <c r="J1846" i="5"/>
  <c r="L1846" i="5" l="1"/>
  <c r="M1846" i="5" l="1"/>
  <c r="N1846" i="5" s="1"/>
  <c r="O1846" i="5" s="1"/>
  <c r="P1846" i="5" s="1"/>
  <c r="F1846" i="3" s="1"/>
  <c r="Q1846" i="5" l="1"/>
  <c r="S1846" i="5" s="1"/>
  <c r="R1847" i="5" s="1"/>
  <c r="K1847" i="5" l="1"/>
  <c r="E1847" i="3"/>
  <c r="J1847" i="5"/>
  <c r="L1847" i="5" l="1"/>
  <c r="M1847" i="5" l="1"/>
  <c r="N1847" i="5" s="1"/>
  <c r="O1847" i="5" s="1"/>
  <c r="P1847" i="5" s="1"/>
  <c r="F1847" i="3" s="1"/>
  <c r="Q1847" i="5" l="1"/>
  <c r="S1847" i="5" s="1"/>
  <c r="R1848" i="5" s="1"/>
  <c r="K1848" i="5" l="1"/>
  <c r="E1848" i="3"/>
  <c r="J1848" i="5"/>
  <c r="L1848" i="5" l="1"/>
  <c r="M1848" i="5" l="1"/>
  <c r="N1848" i="5" s="1"/>
  <c r="O1848" i="5" s="1"/>
  <c r="P1848" i="5" s="1"/>
  <c r="F1848" i="3" s="1"/>
  <c r="Q1848" i="5" l="1"/>
  <c r="S1848" i="5" s="1"/>
  <c r="R1849" i="5" s="1"/>
  <c r="K1849" i="5" l="1"/>
  <c r="E1849" i="3"/>
  <c r="J1849" i="5"/>
  <c r="L1849" i="5" l="1"/>
  <c r="M1849" i="5" l="1"/>
  <c r="N1849" i="5" s="1"/>
  <c r="O1849" i="5" s="1"/>
  <c r="P1849" i="5" s="1"/>
  <c r="F1849" i="3" s="1"/>
  <c r="Q1849" i="5" l="1"/>
  <c r="S1849" i="5" s="1"/>
  <c r="R1850" i="5" s="1"/>
  <c r="K1850" i="5" l="1"/>
  <c r="E1850" i="3"/>
  <c r="J1850" i="5"/>
  <c r="L1850" i="5" l="1"/>
  <c r="M1850" i="5" l="1"/>
  <c r="N1850" i="5" s="1"/>
  <c r="O1850" i="5" s="1"/>
  <c r="P1850" i="5" s="1"/>
  <c r="F1850" i="3" s="1"/>
  <c r="Q1850" i="5" l="1"/>
  <c r="S1850" i="5" s="1"/>
  <c r="R1851" i="5" s="1"/>
  <c r="K1851" i="5" l="1"/>
  <c r="E1851" i="3"/>
  <c r="J1851" i="5"/>
  <c r="L1851" i="5" l="1"/>
  <c r="M1851" i="5" l="1"/>
  <c r="N1851" i="5" s="1"/>
  <c r="O1851" i="5" s="1"/>
  <c r="P1851" i="5" s="1"/>
  <c r="F1851" i="3" s="1"/>
  <c r="Q1851" i="5" l="1"/>
  <c r="S1851" i="5" s="1"/>
  <c r="R1852" i="5" s="1"/>
  <c r="K1852" i="5" l="1"/>
  <c r="E1852" i="3"/>
  <c r="J1852" i="5"/>
  <c r="L1852" i="5" l="1"/>
  <c r="M1852" i="5" l="1"/>
  <c r="N1852" i="5" s="1"/>
  <c r="O1852" i="5" s="1"/>
  <c r="P1852" i="5" s="1"/>
  <c r="F1852" i="3" s="1"/>
  <c r="Q1852" i="5" l="1"/>
  <c r="S1852" i="5" s="1"/>
  <c r="R1853" i="5" s="1"/>
  <c r="K1853" i="5" l="1"/>
  <c r="E1853" i="3"/>
  <c r="J1853" i="5"/>
  <c r="L1853" i="5" l="1"/>
  <c r="M1853" i="5" l="1"/>
  <c r="N1853" i="5" s="1"/>
  <c r="O1853" i="5" s="1"/>
  <c r="P1853" i="5" s="1"/>
  <c r="F1853" i="3" s="1"/>
  <c r="Q1853" i="5" l="1"/>
  <c r="S1853" i="5" s="1"/>
  <c r="R1854" i="5" s="1"/>
  <c r="K1854" i="5" l="1"/>
  <c r="E1854" i="3"/>
  <c r="J1854" i="5"/>
  <c r="L1854" i="5" l="1"/>
  <c r="M1854" i="5" l="1"/>
  <c r="N1854" i="5" s="1"/>
  <c r="O1854" i="5" s="1"/>
  <c r="P1854" i="5" s="1"/>
  <c r="F1854" i="3" s="1"/>
  <c r="Q1854" i="5" l="1"/>
  <c r="S1854" i="5" s="1"/>
  <c r="R1855" i="5" s="1"/>
  <c r="K1855" i="5" l="1"/>
  <c r="E1855" i="3"/>
  <c r="J1855" i="5"/>
  <c r="L1855" i="5" l="1"/>
  <c r="M1855" i="5" l="1"/>
  <c r="N1855" i="5" s="1"/>
  <c r="O1855" i="5" s="1"/>
  <c r="P1855" i="5" s="1"/>
  <c r="F1855" i="3" s="1"/>
  <c r="Q1855" i="5" l="1"/>
  <c r="S1855" i="5" s="1"/>
  <c r="R1856" i="5" s="1"/>
  <c r="K1856" i="5" l="1"/>
  <c r="E1856" i="3"/>
  <c r="J1856" i="5"/>
  <c r="L1856" i="5" l="1"/>
  <c r="M1856" i="5" l="1"/>
  <c r="N1856" i="5" s="1"/>
  <c r="O1856" i="5" s="1"/>
  <c r="P1856" i="5" s="1"/>
  <c r="F1856" i="3" s="1"/>
  <c r="Q1856" i="5" l="1"/>
  <c r="S1856" i="5" s="1"/>
  <c r="R1857" i="5" s="1"/>
  <c r="K1857" i="5" l="1"/>
  <c r="E1857" i="3"/>
  <c r="J1857" i="5"/>
  <c r="L1857" i="5" l="1"/>
  <c r="M1857" i="5" l="1"/>
  <c r="N1857" i="5" s="1"/>
  <c r="O1857" i="5" s="1"/>
  <c r="P1857" i="5" s="1"/>
  <c r="F1857" i="3" s="1"/>
  <c r="Q1857" i="5" l="1"/>
  <c r="S1857" i="5" s="1"/>
  <c r="R1858" i="5" s="1"/>
  <c r="K1858" i="5" l="1"/>
  <c r="E1858" i="3"/>
  <c r="J1858" i="5"/>
  <c r="L1858" i="5" l="1"/>
  <c r="M1858" i="5" l="1"/>
  <c r="N1858" i="5" s="1"/>
  <c r="O1858" i="5" s="1"/>
  <c r="P1858" i="5" s="1"/>
  <c r="F1858" i="3" s="1"/>
  <c r="Q1858" i="5" l="1"/>
  <c r="S1858" i="5" s="1"/>
  <c r="R1859" i="5" s="1"/>
  <c r="K1859" i="5" l="1"/>
  <c r="E1859" i="3"/>
  <c r="J1859" i="5"/>
  <c r="L1859" i="5" l="1"/>
  <c r="M1859" i="5" l="1"/>
  <c r="N1859" i="5" s="1"/>
  <c r="O1859" i="5" s="1"/>
  <c r="P1859" i="5" s="1"/>
  <c r="F1859" i="3" s="1"/>
  <c r="Q1859" i="5" l="1"/>
  <c r="S1859" i="5" s="1"/>
  <c r="R1860" i="5" s="1"/>
  <c r="K1860" i="5" l="1"/>
  <c r="E1860" i="3"/>
  <c r="J1860" i="5"/>
  <c r="L1860" i="5" l="1"/>
  <c r="M1860" i="5" l="1"/>
  <c r="N1860" i="5" s="1"/>
  <c r="O1860" i="5" s="1"/>
  <c r="P1860" i="5" s="1"/>
  <c r="F1860" i="3" s="1"/>
  <c r="Q1860" i="5" l="1"/>
  <c r="S1860" i="5" s="1"/>
  <c r="R1861" i="5" s="1"/>
  <c r="K1861" i="5" l="1"/>
  <c r="E1861" i="3"/>
  <c r="J1861" i="5"/>
  <c r="L1861" i="5" l="1"/>
  <c r="M1861" i="5" l="1"/>
  <c r="N1861" i="5" s="1"/>
  <c r="O1861" i="5" s="1"/>
  <c r="P1861" i="5" s="1"/>
  <c r="F1861" i="3" s="1"/>
  <c r="Q1861" i="5" l="1"/>
  <c r="S1861" i="5" s="1"/>
  <c r="R1862" i="5" s="1"/>
  <c r="K1862" i="5" l="1"/>
  <c r="E1862" i="3"/>
  <c r="J1862" i="5"/>
  <c r="L1862" i="5" l="1"/>
  <c r="M1862" i="5" l="1"/>
  <c r="N1862" i="5" s="1"/>
  <c r="O1862" i="5" s="1"/>
  <c r="P1862" i="5" s="1"/>
  <c r="F1862" i="3" s="1"/>
  <c r="Q1862" i="5" l="1"/>
  <c r="S1862" i="5" s="1"/>
  <c r="R1863" i="5" s="1"/>
  <c r="K1863" i="5" l="1"/>
  <c r="E1863" i="3"/>
  <c r="J1863" i="5"/>
  <c r="L1863" i="5" l="1"/>
  <c r="M1863" i="5" l="1"/>
  <c r="N1863" i="5" s="1"/>
  <c r="O1863" i="5" s="1"/>
  <c r="P1863" i="5" s="1"/>
  <c r="F1863" i="3" s="1"/>
  <c r="Q1863" i="5" l="1"/>
  <c r="S1863" i="5" s="1"/>
  <c r="R1864" i="5" s="1"/>
  <c r="K1864" i="5" l="1"/>
  <c r="E1864" i="3"/>
  <c r="J1864" i="5"/>
  <c r="L1864" i="5" l="1"/>
  <c r="M1864" i="5" l="1"/>
  <c r="N1864" i="5" s="1"/>
  <c r="O1864" i="5" s="1"/>
  <c r="P1864" i="5" s="1"/>
  <c r="F1864" i="3" s="1"/>
  <c r="Q1864" i="5" l="1"/>
  <c r="S1864" i="5" s="1"/>
  <c r="R1865" i="5" s="1"/>
  <c r="K1865" i="5" l="1"/>
  <c r="E1865" i="3"/>
  <c r="J1865" i="5"/>
  <c r="L1865" i="5" l="1"/>
  <c r="M1865" i="5" l="1"/>
  <c r="N1865" i="5" s="1"/>
  <c r="O1865" i="5" s="1"/>
  <c r="P1865" i="5" s="1"/>
  <c r="F1865" i="3" s="1"/>
  <c r="Q1865" i="5" l="1"/>
  <c r="S1865" i="5" s="1"/>
  <c r="R1866" i="5" s="1"/>
  <c r="K1866" i="5" l="1"/>
  <c r="E1866" i="3"/>
  <c r="J1866" i="5"/>
  <c r="L1866" i="5" l="1"/>
  <c r="M1866" i="5" l="1"/>
  <c r="N1866" i="5" s="1"/>
  <c r="O1866" i="5" s="1"/>
  <c r="P1866" i="5" s="1"/>
  <c r="F1866" i="3" s="1"/>
  <c r="Q1866" i="5" l="1"/>
  <c r="S1866" i="5" s="1"/>
  <c r="R1867" i="5" s="1"/>
  <c r="K1867" i="5" l="1"/>
  <c r="E1867" i="3"/>
  <c r="J1867" i="5"/>
  <c r="L1867" i="5" l="1"/>
  <c r="M1867" i="5" l="1"/>
  <c r="N1867" i="5" s="1"/>
  <c r="O1867" i="5" s="1"/>
  <c r="P1867" i="5" s="1"/>
  <c r="F1867" i="3" s="1"/>
  <c r="Q1867" i="5" l="1"/>
  <c r="S1867" i="5" s="1"/>
  <c r="R1868" i="5" s="1"/>
  <c r="K1868" i="5" l="1"/>
  <c r="E1868" i="3"/>
  <c r="J1868" i="5"/>
  <c r="L1868" i="5" l="1"/>
  <c r="M1868" i="5" l="1"/>
  <c r="N1868" i="5" s="1"/>
  <c r="O1868" i="5" s="1"/>
  <c r="P1868" i="5" s="1"/>
  <c r="F1868" i="3" s="1"/>
  <c r="Q1868" i="5" l="1"/>
  <c r="S1868" i="5" s="1"/>
  <c r="R1869" i="5" s="1"/>
  <c r="K1869" i="5" l="1"/>
  <c r="E1869" i="3"/>
  <c r="J1869" i="5"/>
  <c r="L1869" i="5" l="1"/>
  <c r="M1869" i="5" l="1"/>
  <c r="N1869" i="5" s="1"/>
  <c r="O1869" i="5" s="1"/>
  <c r="P1869" i="5" s="1"/>
  <c r="F1869" i="3" s="1"/>
  <c r="Q1869" i="5" l="1"/>
  <c r="S1869" i="5" s="1"/>
  <c r="R1870" i="5" s="1"/>
  <c r="K1870" i="5" l="1"/>
  <c r="E1870" i="3"/>
  <c r="J1870" i="5"/>
  <c r="L1870" i="5" l="1"/>
  <c r="M1870" i="5" l="1"/>
  <c r="N1870" i="5" s="1"/>
  <c r="O1870" i="5" s="1"/>
  <c r="P1870" i="5" s="1"/>
  <c r="F1870" i="3" s="1"/>
  <c r="Q1870" i="5" l="1"/>
  <c r="S1870" i="5" s="1"/>
  <c r="R1871" i="5" s="1"/>
  <c r="K1871" i="5" l="1"/>
  <c r="E1871" i="3"/>
  <c r="J1871" i="5"/>
  <c r="L1871" i="5" l="1"/>
  <c r="M1871" i="5" l="1"/>
  <c r="N1871" i="5" s="1"/>
  <c r="O1871" i="5" s="1"/>
  <c r="P1871" i="5" s="1"/>
  <c r="F1871" i="3" s="1"/>
  <c r="Q1871" i="5" l="1"/>
  <c r="S1871" i="5" s="1"/>
  <c r="R1872" i="5" s="1"/>
  <c r="K1872" i="5" l="1"/>
  <c r="E1872" i="3"/>
  <c r="J1872" i="5"/>
  <c r="L1872" i="5" l="1"/>
  <c r="M1872" i="5" l="1"/>
  <c r="N1872" i="5" s="1"/>
  <c r="O1872" i="5" s="1"/>
  <c r="P1872" i="5" s="1"/>
  <c r="F1872" i="3" s="1"/>
  <c r="Q1872" i="5" l="1"/>
  <c r="S1872" i="5" s="1"/>
  <c r="R1873" i="5" s="1"/>
  <c r="K1873" i="5" l="1"/>
  <c r="E1873" i="3"/>
  <c r="J1873" i="5"/>
  <c r="L1873" i="5" l="1"/>
  <c r="M1873" i="5" l="1"/>
  <c r="N1873" i="5" s="1"/>
  <c r="O1873" i="5" s="1"/>
  <c r="P1873" i="5" s="1"/>
  <c r="F1873" i="3" s="1"/>
  <c r="Q1873" i="5" l="1"/>
  <c r="S1873" i="5" s="1"/>
  <c r="R1874" i="5" s="1"/>
  <c r="K1874" i="5" l="1"/>
  <c r="E1874" i="3"/>
  <c r="J1874" i="5"/>
  <c r="L1874" i="5" l="1"/>
  <c r="M1874" i="5" l="1"/>
  <c r="N1874" i="5" s="1"/>
  <c r="O1874" i="5" s="1"/>
  <c r="P1874" i="5" s="1"/>
  <c r="F1874" i="3" s="1"/>
  <c r="Q1874" i="5" l="1"/>
  <c r="S1874" i="5" s="1"/>
  <c r="R1875" i="5" s="1"/>
  <c r="K1875" i="5" l="1"/>
  <c r="E1875" i="3"/>
  <c r="J1875" i="5"/>
  <c r="L1875" i="5" l="1"/>
  <c r="M1875" i="5" l="1"/>
  <c r="N1875" i="5" s="1"/>
  <c r="O1875" i="5" s="1"/>
  <c r="P1875" i="5" s="1"/>
  <c r="F1875" i="3" s="1"/>
  <c r="Q1875" i="5" l="1"/>
  <c r="S1875" i="5" s="1"/>
  <c r="R1876" i="5" s="1"/>
  <c r="K1876" i="5" l="1"/>
  <c r="E1876" i="3"/>
  <c r="J1876" i="5"/>
  <c r="L1876" i="5" l="1"/>
  <c r="M1876" i="5" l="1"/>
  <c r="N1876" i="5" s="1"/>
  <c r="O1876" i="5" s="1"/>
  <c r="P1876" i="5" s="1"/>
  <c r="F1876" i="3" s="1"/>
  <c r="Q1876" i="5" l="1"/>
  <c r="S1876" i="5" s="1"/>
  <c r="R1877" i="5" s="1"/>
  <c r="K1877" i="5" l="1"/>
  <c r="E1877" i="3"/>
  <c r="J1877" i="5"/>
  <c r="L1877" i="5" l="1"/>
  <c r="M1877" i="5" l="1"/>
  <c r="N1877" i="5" s="1"/>
  <c r="O1877" i="5" s="1"/>
  <c r="P1877" i="5" s="1"/>
  <c r="F1877" i="3" s="1"/>
  <c r="Q1877" i="5" l="1"/>
  <c r="S1877" i="5" s="1"/>
  <c r="R1878" i="5" s="1"/>
  <c r="K1878" i="5" l="1"/>
  <c r="E1878" i="3"/>
  <c r="J1878" i="5"/>
  <c r="L1878" i="5" l="1"/>
  <c r="M1878" i="5" l="1"/>
  <c r="N1878" i="5" s="1"/>
  <c r="O1878" i="5" s="1"/>
  <c r="P1878" i="5" s="1"/>
  <c r="F1878" i="3" s="1"/>
  <c r="Q1878" i="5" l="1"/>
  <c r="S1878" i="5" s="1"/>
  <c r="R1879" i="5" s="1"/>
  <c r="K1879" i="5" l="1"/>
  <c r="E1879" i="3"/>
  <c r="J1879" i="5"/>
  <c r="L1879" i="5" l="1"/>
  <c r="M1879" i="5" l="1"/>
  <c r="N1879" i="5" s="1"/>
  <c r="O1879" i="5" s="1"/>
  <c r="P1879" i="5" s="1"/>
  <c r="F1879" i="3" s="1"/>
  <c r="Q1879" i="5" l="1"/>
  <c r="S1879" i="5" s="1"/>
  <c r="R1880" i="5" s="1"/>
  <c r="K1880" i="5" l="1"/>
  <c r="E1880" i="3"/>
  <c r="J1880" i="5"/>
  <c r="L1880" i="5" l="1"/>
  <c r="M1880" i="5" l="1"/>
  <c r="N1880" i="5" s="1"/>
  <c r="O1880" i="5" s="1"/>
  <c r="P1880" i="5" s="1"/>
  <c r="F1880" i="3" s="1"/>
  <c r="Q1880" i="5" l="1"/>
  <c r="S1880" i="5" s="1"/>
  <c r="R1881" i="5" s="1"/>
  <c r="K1881" i="5" l="1"/>
  <c r="E1881" i="3"/>
  <c r="J1881" i="5"/>
  <c r="L1881" i="5" l="1"/>
  <c r="M1881" i="5" l="1"/>
  <c r="N1881" i="5" s="1"/>
  <c r="O1881" i="5" s="1"/>
  <c r="P1881" i="5" s="1"/>
  <c r="F1881" i="3" s="1"/>
  <c r="Q1881" i="5" l="1"/>
  <c r="S1881" i="5" s="1"/>
  <c r="R1882" i="5" s="1"/>
  <c r="K1882" i="5" l="1"/>
  <c r="E1882" i="3"/>
  <c r="J1882" i="5"/>
  <c r="L1882" i="5" l="1"/>
  <c r="M1882" i="5" l="1"/>
  <c r="N1882" i="5" s="1"/>
  <c r="O1882" i="5" s="1"/>
  <c r="P1882" i="5" s="1"/>
  <c r="F1882" i="3" s="1"/>
  <c r="Q1882" i="5" l="1"/>
  <c r="S1882" i="5" s="1"/>
  <c r="R1883" i="5" s="1"/>
  <c r="K1883" i="5" l="1"/>
  <c r="E1883" i="3"/>
  <c r="J1883" i="5"/>
  <c r="L1883" i="5" l="1"/>
  <c r="M1883" i="5" l="1"/>
  <c r="N1883" i="5" s="1"/>
  <c r="O1883" i="5" s="1"/>
  <c r="P1883" i="5" l="1"/>
  <c r="Q1883" i="5" l="1"/>
  <c r="S1883" i="5" s="1"/>
  <c r="R1884" i="5" s="1"/>
  <c r="J1884" i="5" s="1"/>
  <c r="F1883" i="3"/>
  <c r="E1884" i="3" l="1"/>
  <c r="K1884" i="5"/>
  <c r="L1884" i="5"/>
  <c r="P1884" i="5" s="1"/>
  <c r="F1884" i="3" s="1"/>
  <c r="M1884" i="5" l="1"/>
  <c r="N1884" i="5" s="1"/>
  <c r="O1884" i="5" s="1"/>
  <c r="Q1884" i="5" s="1"/>
  <c r="S1884" i="5" l="1"/>
  <c r="R1885" i="5" s="1"/>
  <c r="K1885" i="5" l="1"/>
  <c r="E1885" i="3"/>
  <c r="J1885" i="5"/>
  <c r="L1885" i="5" l="1"/>
  <c r="P1885" i="5" s="1"/>
  <c r="F1885" i="3" s="1"/>
  <c r="M1885" i="5" l="1"/>
  <c r="N1885" i="5" s="1"/>
  <c r="O1885" i="5" s="1"/>
  <c r="Q1885" i="5" s="1"/>
  <c r="S1885" i="5" l="1"/>
  <c r="R1886" i="5" s="1"/>
  <c r="K1886" i="5" l="1"/>
  <c r="E1886" i="3"/>
  <c r="J1886" i="5"/>
  <c r="L1886" i="5" l="1"/>
  <c r="P1886" i="5" s="1"/>
  <c r="F1886" i="3" s="1"/>
  <c r="M1886" i="5" l="1"/>
  <c r="N1886" i="5" s="1"/>
  <c r="O1886" i="5" s="1"/>
  <c r="Q1886" i="5" s="1"/>
  <c r="S1886" i="5" l="1"/>
  <c r="R1887" i="5" s="1"/>
  <c r="K1887" i="5" l="1"/>
  <c r="E1887" i="3"/>
  <c r="J1887" i="5"/>
  <c r="L1887" i="5" l="1"/>
  <c r="P1887" i="5" s="1"/>
  <c r="F1887" i="3" s="1"/>
  <c r="M1887" i="5" l="1"/>
  <c r="N1887" i="5" s="1"/>
  <c r="O1887" i="5" s="1"/>
  <c r="Q1887" i="5" s="1"/>
  <c r="S1887" i="5" l="1"/>
  <c r="R1888" i="5" s="1"/>
  <c r="K1888" i="5" l="1"/>
  <c r="E1888" i="3"/>
  <c r="J1888" i="5"/>
  <c r="L1888" i="5" l="1"/>
  <c r="P1888" i="5" s="1"/>
  <c r="F1888" i="3" s="1"/>
  <c r="M1888" i="5" l="1"/>
  <c r="N1888" i="5" s="1"/>
  <c r="O1888" i="5" s="1"/>
  <c r="Q1888" i="5" s="1"/>
  <c r="S1888" i="5" l="1"/>
  <c r="R1889" i="5" s="1"/>
  <c r="K1889" i="5" l="1"/>
  <c r="E1889" i="3"/>
  <c r="J1889" i="5"/>
  <c r="L1889" i="5" l="1"/>
  <c r="P1889" i="5" s="1"/>
  <c r="F1889" i="3" s="1"/>
  <c r="M1889" i="5" l="1"/>
  <c r="N1889" i="5" s="1"/>
  <c r="O1889" i="5" s="1"/>
  <c r="Q1889" i="5" s="1"/>
  <c r="S1889" i="5" l="1"/>
  <c r="R1890" i="5" s="1"/>
  <c r="K1890" i="5" l="1"/>
  <c r="E1890" i="3"/>
  <c r="J1890" i="5"/>
  <c r="L1890" i="5" l="1"/>
  <c r="P1890" i="5" s="1"/>
  <c r="F1890" i="3" s="1"/>
  <c r="M1890" i="5" l="1"/>
  <c r="N1890" i="5" s="1"/>
  <c r="O1890" i="5" s="1"/>
  <c r="Q1890" i="5" s="1"/>
  <c r="S1890" i="5" l="1"/>
  <c r="R1891" i="5" s="1"/>
  <c r="K1891" i="5" l="1"/>
  <c r="E1891" i="3"/>
  <c r="J1891" i="5"/>
  <c r="L1891" i="5" l="1"/>
  <c r="P1891" i="5" s="1"/>
  <c r="F1891" i="3" s="1"/>
  <c r="M1891" i="5" l="1"/>
  <c r="N1891" i="5" s="1"/>
  <c r="O1891" i="5" s="1"/>
  <c r="Q1891" i="5" s="1"/>
  <c r="S1891" i="5" l="1"/>
  <c r="R1892" i="5" s="1"/>
  <c r="K1892" i="5" l="1"/>
  <c r="E1892" i="3"/>
  <c r="J1892" i="5"/>
  <c r="L1892" i="5" l="1"/>
  <c r="P1892" i="5" s="1"/>
  <c r="F1892" i="3" s="1"/>
  <c r="M1892" i="5" l="1"/>
  <c r="N1892" i="5" s="1"/>
  <c r="O1892" i="5" s="1"/>
  <c r="Q1892" i="5" s="1"/>
  <c r="S1892" i="5" l="1"/>
  <c r="R1893" i="5" s="1"/>
  <c r="K1893" i="5" l="1"/>
  <c r="E1893" i="3"/>
  <c r="J1893" i="5"/>
  <c r="L1893" i="5" l="1"/>
  <c r="P1893" i="5" s="1"/>
  <c r="F1893" i="3" s="1"/>
  <c r="M1893" i="5" l="1"/>
  <c r="N1893" i="5" s="1"/>
  <c r="O1893" i="5" s="1"/>
  <c r="Q1893" i="5" s="1"/>
  <c r="S1893" i="5" l="1"/>
  <c r="R1894" i="5" s="1"/>
  <c r="K1894" i="5" l="1"/>
  <c r="E1894" i="3"/>
  <c r="J1894" i="5"/>
  <c r="L1894" i="5" l="1"/>
  <c r="P1894" i="5" s="1"/>
  <c r="F1894" i="3" s="1"/>
  <c r="M1894" i="5" l="1"/>
  <c r="N1894" i="5" s="1"/>
  <c r="O1894" i="5" s="1"/>
  <c r="Q1894" i="5" s="1"/>
  <c r="S1894" i="5" l="1"/>
  <c r="R1895" i="5" s="1"/>
  <c r="K1895" i="5" l="1"/>
  <c r="E1895" i="3"/>
  <c r="J1895" i="5"/>
  <c r="L1895" i="5" l="1"/>
  <c r="P1895" i="5" s="1"/>
  <c r="F1895" i="3" s="1"/>
  <c r="M1895" i="5" l="1"/>
  <c r="N1895" i="5" s="1"/>
  <c r="O1895" i="5" s="1"/>
  <c r="Q1895" i="5" s="1"/>
  <c r="S1895" i="5" l="1"/>
  <c r="R1896" i="5" s="1"/>
  <c r="K1896" i="5" l="1"/>
  <c r="E1896" i="3"/>
  <c r="J1896" i="5"/>
  <c r="L1896" i="5" l="1"/>
  <c r="P1896" i="5" s="1"/>
  <c r="F1896" i="3" s="1"/>
  <c r="M1896" i="5" l="1"/>
  <c r="N1896" i="5" s="1"/>
  <c r="O1896" i="5" s="1"/>
  <c r="Q1896" i="5" s="1"/>
  <c r="S1896" i="5" l="1"/>
  <c r="R1897" i="5" s="1"/>
  <c r="K1897" i="5" l="1"/>
  <c r="E1897" i="3"/>
  <c r="J1897" i="5"/>
  <c r="L1897" i="5" l="1"/>
  <c r="P1897" i="5" s="1"/>
  <c r="F1897" i="3" s="1"/>
  <c r="M1897" i="5" l="1"/>
  <c r="N1897" i="5" s="1"/>
  <c r="O1897" i="5" s="1"/>
  <c r="Q1897" i="5" s="1"/>
  <c r="S1897" i="5" l="1"/>
  <c r="R1898" i="5" s="1"/>
  <c r="K1898" i="5" l="1"/>
  <c r="E1898" i="3"/>
  <c r="J1898" i="5"/>
  <c r="L1898" i="5" l="1"/>
  <c r="P1898" i="5" s="1"/>
  <c r="F1898" i="3" s="1"/>
  <c r="M1898" i="5" l="1"/>
  <c r="N1898" i="5" s="1"/>
  <c r="O1898" i="5" s="1"/>
  <c r="Q1898" i="5" s="1"/>
  <c r="S1898" i="5" l="1"/>
  <c r="R1899" i="5" s="1"/>
  <c r="K1899" i="5" l="1"/>
  <c r="E1899" i="3"/>
  <c r="J1899" i="5"/>
  <c r="L1899" i="5" l="1"/>
  <c r="P1899" i="5" s="1"/>
  <c r="F1899" i="3" s="1"/>
  <c r="M1899" i="5" l="1"/>
  <c r="N1899" i="5" s="1"/>
  <c r="O1899" i="5" s="1"/>
  <c r="Q1899" i="5" s="1"/>
  <c r="S1899" i="5" l="1"/>
  <c r="R1900" i="5" s="1"/>
  <c r="K1900" i="5" l="1"/>
  <c r="E1900" i="3"/>
  <c r="J1900" i="5"/>
  <c r="L1900" i="5" l="1"/>
  <c r="P1900" i="5" s="1"/>
  <c r="F1900" i="3" s="1"/>
  <c r="M1900" i="5" l="1"/>
  <c r="N1900" i="5" s="1"/>
  <c r="O1900" i="5" s="1"/>
  <c r="Q1900" i="5" s="1"/>
  <c r="S1900" i="5" l="1"/>
  <c r="R1901" i="5" s="1"/>
  <c r="K1901" i="5" l="1"/>
  <c r="E1901" i="3"/>
  <c r="J1901" i="5"/>
  <c r="L1901" i="5" l="1"/>
  <c r="P1901" i="5" s="1"/>
  <c r="F1901" i="3" s="1"/>
  <c r="M1901" i="5" l="1"/>
  <c r="N1901" i="5" s="1"/>
  <c r="O1901" i="5" s="1"/>
  <c r="Q1901" i="5" s="1"/>
  <c r="S1901" i="5" l="1"/>
  <c r="R1902" i="5" s="1"/>
  <c r="K1902" i="5" l="1"/>
  <c r="E1902" i="3"/>
  <c r="J1902" i="5"/>
  <c r="L1902" i="5" l="1"/>
  <c r="P1902" i="5" s="1"/>
  <c r="F1902" i="3" s="1"/>
  <c r="M1902" i="5" l="1"/>
  <c r="N1902" i="5" s="1"/>
  <c r="O1902" i="5" s="1"/>
  <c r="Q1902" i="5" s="1"/>
  <c r="S1902" i="5" l="1"/>
  <c r="R1903" i="5" s="1"/>
  <c r="K1903" i="5" l="1"/>
  <c r="E1903" i="3"/>
  <c r="J1903" i="5"/>
  <c r="L1903" i="5" l="1"/>
  <c r="P1903" i="5" s="1"/>
  <c r="F1903" i="3" s="1"/>
  <c r="M1903" i="5" l="1"/>
  <c r="N1903" i="5" s="1"/>
  <c r="O1903" i="5" s="1"/>
  <c r="Q1903" i="5" s="1"/>
  <c r="S1903" i="5" l="1"/>
  <c r="R1904" i="5" s="1"/>
  <c r="K1904" i="5" l="1"/>
  <c r="E1904" i="3"/>
  <c r="J1904" i="5"/>
  <c r="L1904" i="5" l="1"/>
  <c r="P1904" i="5" s="1"/>
  <c r="F1904" i="3" s="1"/>
  <c r="M1904" i="5" l="1"/>
  <c r="N1904" i="5" s="1"/>
  <c r="O1904" i="5" s="1"/>
  <c r="Q1904" i="5" s="1"/>
  <c r="S1904" i="5" l="1"/>
  <c r="R1905" i="5" s="1"/>
  <c r="K1905" i="5" l="1"/>
  <c r="E1905" i="3"/>
  <c r="J1905" i="5"/>
  <c r="L1905" i="5" l="1"/>
  <c r="P1905" i="5" s="1"/>
  <c r="F1905" i="3" s="1"/>
  <c r="M1905" i="5" l="1"/>
  <c r="N1905" i="5" s="1"/>
  <c r="O1905" i="5" s="1"/>
  <c r="Q1905" i="5" s="1"/>
  <c r="S1905" i="5" l="1"/>
  <c r="R1906" i="5" s="1"/>
  <c r="K1906" i="5" l="1"/>
  <c r="E1906" i="3"/>
  <c r="J1906" i="5"/>
  <c r="L1906" i="5" l="1"/>
  <c r="P1906" i="5" s="1"/>
  <c r="F1906" i="3" s="1"/>
  <c r="M1906" i="5" l="1"/>
  <c r="N1906" i="5" s="1"/>
  <c r="O1906" i="5" s="1"/>
  <c r="Q1906" i="5" s="1"/>
  <c r="S1906" i="5" l="1"/>
  <c r="R1907" i="5" s="1"/>
  <c r="K1907" i="5" l="1"/>
  <c r="E1907" i="3"/>
  <c r="J1907" i="5"/>
  <c r="L1907" i="5" l="1"/>
  <c r="P1907" i="5" s="1"/>
  <c r="F1907" i="3" s="1"/>
  <c r="M1907" i="5" l="1"/>
  <c r="N1907" i="5" s="1"/>
  <c r="O1907" i="5" s="1"/>
  <c r="Q1907" i="5" s="1"/>
  <c r="S1907" i="5" l="1"/>
  <c r="R1908" i="5" s="1"/>
  <c r="K1908" i="5" l="1"/>
  <c r="E1908" i="3"/>
  <c r="J1908" i="5"/>
  <c r="L1908" i="5" l="1"/>
  <c r="P1908" i="5" s="1"/>
  <c r="F1908" i="3" s="1"/>
  <c r="M1908" i="5" l="1"/>
  <c r="N1908" i="5" s="1"/>
  <c r="O1908" i="5" s="1"/>
  <c r="Q1908" i="5" s="1"/>
  <c r="S1908" i="5" l="1"/>
  <c r="R1909" i="5" s="1"/>
  <c r="K1909" i="5" l="1"/>
  <c r="E1909" i="3"/>
  <c r="J1909" i="5"/>
  <c r="L1909" i="5" l="1"/>
  <c r="P1909" i="5" s="1"/>
  <c r="F1909" i="3" s="1"/>
  <c r="M1909" i="5" l="1"/>
  <c r="N1909" i="5" s="1"/>
  <c r="O1909" i="5" s="1"/>
  <c r="Q1909" i="5" s="1"/>
  <c r="S1909" i="5" l="1"/>
  <c r="R1910" i="5" s="1"/>
  <c r="K1910" i="5" l="1"/>
  <c r="E1910" i="3"/>
  <c r="J1910" i="5"/>
  <c r="L1910" i="5" l="1"/>
  <c r="P1910" i="5" s="1"/>
  <c r="F1910" i="3" s="1"/>
  <c r="M1910" i="5" l="1"/>
  <c r="N1910" i="5" s="1"/>
  <c r="O1910" i="5" s="1"/>
  <c r="Q1910" i="5" s="1"/>
  <c r="S1910" i="5" l="1"/>
  <c r="R1911" i="5" s="1"/>
  <c r="K1911" i="5" l="1"/>
  <c r="E1911" i="3"/>
  <c r="J1911" i="5"/>
  <c r="L1911" i="5" l="1"/>
  <c r="P1911" i="5" s="1"/>
  <c r="F1911" i="3" s="1"/>
  <c r="M1911" i="5" l="1"/>
  <c r="N1911" i="5" s="1"/>
  <c r="O1911" i="5" s="1"/>
  <c r="Q1911" i="5" s="1"/>
  <c r="S1911" i="5" l="1"/>
  <c r="R1912" i="5" s="1"/>
  <c r="K1912" i="5" l="1"/>
  <c r="E1912" i="3"/>
  <c r="J1912" i="5"/>
  <c r="L1912" i="5" l="1"/>
  <c r="P1912" i="5" s="1"/>
  <c r="F1912" i="3" s="1"/>
  <c r="M1912" i="5" l="1"/>
  <c r="N1912" i="5" s="1"/>
  <c r="O1912" i="5" s="1"/>
  <c r="Q1912" i="5" s="1"/>
  <c r="S1912" i="5" l="1"/>
  <c r="R1913" i="5" s="1"/>
  <c r="K1913" i="5" l="1"/>
  <c r="E1913" i="3"/>
  <c r="J1913" i="5"/>
  <c r="L1913" i="5" l="1"/>
  <c r="P1913" i="5" s="1"/>
  <c r="F1913" i="3" s="1"/>
  <c r="M1913" i="5" l="1"/>
  <c r="N1913" i="5" s="1"/>
  <c r="O1913" i="5" s="1"/>
  <c r="Q1913" i="5" s="1"/>
  <c r="S1913" i="5" l="1"/>
  <c r="R1914" i="5" s="1"/>
  <c r="K1914" i="5" l="1"/>
  <c r="E1914" i="3"/>
  <c r="J1914" i="5"/>
  <c r="L1914" i="5" l="1"/>
  <c r="P1914" i="5" s="1"/>
  <c r="F1914" i="3" s="1"/>
  <c r="M1914" i="5" l="1"/>
  <c r="N1914" i="5" s="1"/>
  <c r="O1914" i="5" s="1"/>
  <c r="Q1914" i="5" s="1"/>
  <c r="S1914" i="5" l="1"/>
  <c r="R1915" i="5" s="1"/>
  <c r="K1915" i="5" l="1"/>
  <c r="E1915" i="3"/>
  <c r="J1915" i="5"/>
  <c r="L1915" i="5" l="1"/>
  <c r="P1915" i="5" s="1"/>
  <c r="F1915" i="3" s="1"/>
  <c r="M1915" i="5" l="1"/>
  <c r="N1915" i="5" s="1"/>
  <c r="O1915" i="5" s="1"/>
  <c r="Q1915" i="5" s="1"/>
  <c r="S1915" i="5" l="1"/>
  <c r="R1916" i="5" s="1"/>
  <c r="K1916" i="5" l="1"/>
  <c r="E1916" i="3"/>
  <c r="J1916" i="5"/>
  <c r="L1916" i="5" l="1"/>
  <c r="P1916" i="5" s="1"/>
  <c r="F1916" i="3" s="1"/>
  <c r="M1916" i="5" l="1"/>
  <c r="N1916" i="5" s="1"/>
  <c r="O1916" i="5" s="1"/>
  <c r="Q1916" i="5" s="1"/>
  <c r="S1916" i="5" l="1"/>
  <c r="R1917" i="5" s="1"/>
  <c r="K1917" i="5" l="1"/>
  <c r="E1917" i="3"/>
  <c r="J1917" i="5"/>
  <c r="L1917" i="5" l="1"/>
  <c r="P1917" i="5" s="1"/>
  <c r="F1917" i="3" s="1"/>
  <c r="M1917" i="5" l="1"/>
  <c r="N1917" i="5" s="1"/>
  <c r="O1917" i="5" s="1"/>
  <c r="Q1917" i="5" s="1"/>
  <c r="S1917" i="5" l="1"/>
  <c r="R1918" i="5" s="1"/>
  <c r="K1918" i="5" l="1"/>
  <c r="E1918" i="3"/>
  <c r="J1918" i="5"/>
  <c r="L1918" i="5" l="1"/>
  <c r="P1918" i="5" s="1"/>
  <c r="F1918" i="3" s="1"/>
  <c r="M1918" i="5" l="1"/>
  <c r="N1918" i="5" s="1"/>
  <c r="O1918" i="5" s="1"/>
  <c r="Q1918" i="5" s="1"/>
  <c r="S1918" i="5" l="1"/>
  <c r="R1919" i="5" s="1"/>
  <c r="K1919" i="5" l="1"/>
  <c r="E1919" i="3"/>
  <c r="J1919" i="5"/>
  <c r="L1919" i="5" l="1"/>
  <c r="P1919" i="5" s="1"/>
  <c r="F1919" i="3" s="1"/>
  <c r="M1919" i="5" l="1"/>
  <c r="N1919" i="5" s="1"/>
  <c r="O1919" i="5" s="1"/>
  <c r="Q1919" i="5" s="1"/>
  <c r="S1919" i="5" l="1"/>
  <c r="R1920" i="5" s="1"/>
  <c r="K1920" i="5" l="1"/>
  <c r="E1920" i="3"/>
  <c r="J1920" i="5"/>
  <c r="L1920" i="5" l="1"/>
  <c r="P1920" i="5" s="1"/>
  <c r="F1920" i="3" s="1"/>
  <c r="M1920" i="5" l="1"/>
  <c r="N1920" i="5" s="1"/>
  <c r="O1920" i="5" s="1"/>
  <c r="Q1920" i="5" s="1"/>
  <c r="S1920" i="5" l="1"/>
  <c r="R1921" i="5" s="1"/>
  <c r="K1921" i="5" l="1"/>
  <c r="E1921" i="3"/>
  <c r="J1921" i="5"/>
  <c r="L1921" i="5" l="1"/>
  <c r="P1921" i="5" s="1"/>
  <c r="F1921" i="3" s="1"/>
  <c r="M1921" i="5" l="1"/>
  <c r="N1921" i="5" s="1"/>
  <c r="O1921" i="5" s="1"/>
  <c r="Q1921" i="5" s="1"/>
  <c r="S1921" i="5" l="1"/>
  <c r="R1922" i="5" s="1"/>
  <c r="K1922" i="5" l="1"/>
  <c r="E1922" i="3"/>
  <c r="J1922" i="5"/>
  <c r="L1922" i="5" l="1"/>
  <c r="P1922" i="5" s="1"/>
  <c r="F1922" i="3" s="1"/>
  <c r="M1922" i="5" l="1"/>
  <c r="N1922" i="5" s="1"/>
  <c r="O1922" i="5" s="1"/>
  <c r="Q1922" i="5" s="1"/>
  <c r="S1922" i="5" l="1"/>
  <c r="R1923" i="5" s="1"/>
  <c r="K1923" i="5" l="1"/>
  <c r="E1923" i="3"/>
  <c r="J1923" i="5"/>
  <c r="L1923" i="5" l="1"/>
  <c r="P1923" i="5" s="1"/>
  <c r="F1923" i="3" s="1"/>
  <c r="M1923" i="5" l="1"/>
  <c r="N1923" i="5" s="1"/>
  <c r="O1923" i="5" s="1"/>
  <c r="Q1923" i="5" s="1"/>
  <c r="S1923" i="5" l="1"/>
  <c r="R1924" i="5" s="1"/>
  <c r="K1924" i="5" l="1"/>
  <c r="E1924" i="3"/>
  <c r="J1924" i="5"/>
  <c r="L1924" i="5" l="1"/>
  <c r="P1924" i="5" s="1"/>
  <c r="F1924" i="3" s="1"/>
  <c r="M1924" i="5" l="1"/>
  <c r="N1924" i="5" s="1"/>
  <c r="O1924" i="5" s="1"/>
  <c r="Q1924" i="5" s="1"/>
  <c r="S1924" i="5" l="1"/>
  <c r="R1925" i="5" s="1"/>
  <c r="K1925" i="5" l="1"/>
  <c r="E1925" i="3"/>
  <c r="J1925" i="5"/>
  <c r="L1925" i="5" l="1"/>
  <c r="P1925" i="5" s="1"/>
  <c r="F1925" i="3" s="1"/>
  <c r="M1925" i="5" l="1"/>
  <c r="N1925" i="5" s="1"/>
  <c r="O1925" i="5" s="1"/>
  <c r="Q1925" i="5" s="1"/>
  <c r="S1925" i="5" l="1"/>
  <c r="R1926" i="5" s="1"/>
  <c r="K1926" i="5" l="1"/>
  <c r="E1926" i="3"/>
  <c r="J1926" i="5"/>
  <c r="L1926" i="5" l="1"/>
  <c r="P1926" i="5" s="1"/>
  <c r="F1926" i="3" s="1"/>
  <c r="M1926" i="5" l="1"/>
  <c r="N1926" i="5" s="1"/>
  <c r="O1926" i="5" s="1"/>
  <c r="Q1926" i="5" s="1"/>
  <c r="S1926" i="5" l="1"/>
  <c r="R1927" i="5" s="1"/>
  <c r="K1927" i="5" l="1"/>
  <c r="E1927" i="3"/>
  <c r="J1927" i="5"/>
  <c r="L1927" i="5" l="1"/>
  <c r="P1927" i="5" s="1"/>
  <c r="F1927" i="3" s="1"/>
  <c r="M1927" i="5" l="1"/>
  <c r="N1927" i="5" s="1"/>
  <c r="O1927" i="5" s="1"/>
  <c r="Q1927" i="5" s="1"/>
  <c r="S1927" i="5" l="1"/>
  <c r="R1928" i="5" s="1"/>
  <c r="K1928" i="5" l="1"/>
  <c r="E1928" i="3"/>
  <c r="J1928" i="5"/>
  <c r="L1928" i="5" l="1"/>
  <c r="P1928" i="5" s="1"/>
  <c r="F1928" i="3" s="1"/>
  <c r="M1928" i="5" l="1"/>
  <c r="N1928" i="5" s="1"/>
  <c r="O1928" i="5" s="1"/>
  <c r="Q1928" i="5" s="1"/>
  <c r="S1928" i="5" l="1"/>
  <c r="R1929" i="5" s="1"/>
  <c r="K1929" i="5" l="1"/>
  <c r="E1929" i="3"/>
  <c r="J1929" i="5"/>
  <c r="L1929" i="5" l="1"/>
  <c r="P1929" i="5" s="1"/>
  <c r="F1929" i="3" s="1"/>
  <c r="M1929" i="5" l="1"/>
  <c r="N1929" i="5" s="1"/>
  <c r="O1929" i="5" s="1"/>
  <c r="Q1929" i="5" s="1"/>
  <c r="S1929" i="5" l="1"/>
  <c r="R1930" i="5" s="1"/>
  <c r="K1930" i="5" l="1"/>
  <c r="E1930" i="3"/>
  <c r="J1930" i="5"/>
  <c r="L1930" i="5" l="1"/>
  <c r="P1930" i="5" s="1"/>
  <c r="F1930" i="3" s="1"/>
  <c r="M1930" i="5" l="1"/>
  <c r="N1930" i="5" s="1"/>
  <c r="O1930" i="5" s="1"/>
  <c r="Q1930" i="5" s="1"/>
  <c r="S1930" i="5" l="1"/>
  <c r="R1931" i="5" s="1"/>
  <c r="K1931" i="5" l="1"/>
  <c r="E1931" i="3"/>
  <c r="J1931" i="5"/>
  <c r="L1931" i="5" l="1"/>
  <c r="P1931" i="5" s="1"/>
  <c r="F1931" i="3" s="1"/>
  <c r="M1931" i="5" l="1"/>
  <c r="N1931" i="5" s="1"/>
  <c r="O1931" i="5" s="1"/>
  <c r="Q1931" i="5" s="1"/>
  <c r="S1931" i="5" l="1"/>
  <c r="R1932" i="5" s="1"/>
  <c r="K1932" i="5" l="1"/>
  <c r="E1932" i="3"/>
  <c r="J1932" i="5"/>
  <c r="L1932" i="5" l="1"/>
  <c r="P1932" i="5" s="1"/>
  <c r="F1932" i="3" s="1"/>
  <c r="M1932" i="5" l="1"/>
  <c r="N1932" i="5" s="1"/>
  <c r="O1932" i="5" s="1"/>
  <c r="Q1932" i="5" s="1"/>
  <c r="S1932" i="5" l="1"/>
  <c r="R1933" i="5" s="1"/>
  <c r="K1933" i="5" l="1"/>
  <c r="E1933" i="3"/>
  <c r="J1933" i="5"/>
  <c r="L1933" i="5" l="1"/>
  <c r="P1933" i="5" s="1"/>
  <c r="F1933" i="3" s="1"/>
  <c r="M1933" i="5" l="1"/>
  <c r="N1933" i="5" s="1"/>
  <c r="O1933" i="5" s="1"/>
  <c r="Q1933" i="5" s="1"/>
  <c r="S1933" i="5" l="1"/>
  <c r="R1934" i="5" s="1"/>
  <c r="K1934" i="5" l="1"/>
  <c r="E1934" i="3"/>
  <c r="J1934" i="5"/>
  <c r="L1934" i="5" l="1"/>
  <c r="P1934" i="5" s="1"/>
  <c r="F1934" i="3" s="1"/>
  <c r="M1934" i="5" l="1"/>
  <c r="N1934" i="5" s="1"/>
  <c r="O1934" i="5" s="1"/>
  <c r="Q1934" i="5" s="1"/>
  <c r="S1934" i="5" l="1"/>
  <c r="R1935" i="5" s="1"/>
  <c r="K1935" i="5" l="1"/>
  <c r="E1935" i="3"/>
  <c r="J1935" i="5"/>
  <c r="L1935" i="5" l="1"/>
  <c r="P1935" i="5" s="1"/>
  <c r="F1935" i="3" s="1"/>
  <c r="M1935" i="5" l="1"/>
  <c r="N1935" i="5" s="1"/>
  <c r="O1935" i="5" s="1"/>
  <c r="Q1935" i="5" s="1"/>
  <c r="S1935" i="5" l="1"/>
  <c r="R1936" i="5" s="1"/>
  <c r="K1936" i="5" l="1"/>
  <c r="E1936" i="3"/>
  <c r="J1936" i="5"/>
  <c r="L1936" i="5" l="1"/>
  <c r="P1936" i="5" s="1"/>
  <c r="F1936" i="3" s="1"/>
  <c r="M1936" i="5" l="1"/>
  <c r="N1936" i="5" s="1"/>
  <c r="O1936" i="5" s="1"/>
  <c r="Q1936" i="5" s="1"/>
  <c r="S1936" i="5" l="1"/>
  <c r="R1937" i="5" s="1"/>
  <c r="K1937" i="5" l="1"/>
  <c r="E1937" i="3"/>
  <c r="J1937" i="5"/>
  <c r="L1937" i="5" l="1"/>
  <c r="P1937" i="5" s="1"/>
  <c r="F1937" i="3" s="1"/>
  <c r="M1937" i="5" l="1"/>
  <c r="N1937" i="5" s="1"/>
  <c r="O1937" i="5" s="1"/>
  <c r="Q1937" i="5" s="1"/>
  <c r="S1937" i="5" l="1"/>
  <c r="R1938" i="5" s="1"/>
  <c r="K1938" i="5" l="1"/>
  <c r="E1938" i="3"/>
  <c r="J1938" i="5"/>
  <c r="L1938" i="5" l="1"/>
  <c r="P1938" i="5" s="1"/>
  <c r="F1938" i="3" s="1"/>
  <c r="M1938" i="5" l="1"/>
  <c r="N1938" i="5" s="1"/>
  <c r="O1938" i="5" s="1"/>
  <c r="Q1938" i="5" s="1"/>
  <c r="S1938" i="5" l="1"/>
  <c r="R1939" i="5" s="1"/>
  <c r="K1939" i="5" l="1"/>
  <c r="E1939" i="3"/>
  <c r="J1939" i="5"/>
  <c r="L1939" i="5" l="1"/>
  <c r="P1939" i="5" s="1"/>
  <c r="F1939" i="3" s="1"/>
  <c r="M1939" i="5" l="1"/>
  <c r="N1939" i="5" s="1"/>
  <c r="O1939" i="5" s="1"/>
  <c r="Q1939" i="5" s="1"/>
  <c r="S1939" i="5" l="1"/>
  <c r="R1940" i="5" s="1"/>
  <c r="K1940" i="5" l="1"/>
  <c r="E1940" i="3"/>
  <c r="J1940" i="5"/>
  <c r="L1940" i="5" l="1"/>
  <c r="P1940" i="5" s="1"/>
  <c r="F1940" i="3" s="1"/>
  <c r="M1940" i="5" l="1"/>
  <c r="N1940" i="5" s="1"/>
  <c r="O1940" i="5" s="1"/>
  <c r="Q1940" i="5" s="1"/>
  <c r="S1940" i="5" l="1"/>
  <c r="R1941" i="5" s="1"/>
  <c r="K1941" i="5" l="1"/>
  <c r="E1941" i="3"/>
  <c r="J1941" i="5"/>
  <c r="L1941" i="5" l="1"/>
  <c r="P1941" i="5" s="1"/>
  <c r="F1941" i="3" s="1"/>
  <c r="M1941" i="5" l="1"/>
  <c r="N1941" i="5" s="1"/>
  <c r="O1941" i="5" s="1"/>
  <c r="Q1941" i="5" s="1"/>
  <c r="S1941" i="5" l="1"/>
  <c r="R1942" i="5" s="1"/>
  <c r="K1942" i="5" l="1"/>
  <c r="E1942" i="3"/>
  <c r="J1942" i="5"/>
  <c r="L1942" i="5" l="1"/>
  <c r="P1942" i="5" s="1"/>
  <c r="F1942" i="3" s="1"/>
  <c r="M1942" i="5" l="1"/>
  <c r="N1942" i="5" s="1"/>
  <c r="O1942" i="5" s="1"/>
  <c r="Q1942" i="5" s="1"/>
  <c r="S1942" i="5" l="1"/>
  <c r="R1943" i="5" s="1"/>
  <c r="K1943" i="5" l="1"/>
  <c r="E1943" i="3"/>
  <c r="J1943" i="5"/>
  <c r="L1943" i="5" l="1"/>
  <c r="P1943" i="5" s="1"/>
  <c r="F1943" i="3" s="1"/>
  <c r="M1943" i="5" l="1"/>
  <c r="N1943" i="5" s="1"/>
  <c r="O1943" i="5" s="1"/>
  <c r="Q1943" i="5" s="1"/>
  <c r="S1943" i="5" l="1"/>
  <c r="R1944" i="5" s="1"/>
  <c r="K1944" i="5" l="1"/>
  <c r="E1944" i="3"/>
  <c r="J1944" i="5"/>
  <c r="L1944" i="5" l="1"/>
  <c r="P1944" i="5" s="1"/>
  <c r="F1944" i="3" s="1"/>
  <c r="M1944" i="5" l="1"/>
  <c r="N1944" i="5" s="1"/>
  <c r="O1944" i="5" s="1"/>
  <c r="Q1944" i="5" s="1"/>
  <c r="S1944" i="5" l="1"/>
  <c r="R1945" i="5" s="1"/>
  <c r="K1945" i="5" l="1"/>
  <c r="E1945" i="3"/>
  <c r="J1945" i="5"/>
  <c r="L1945" i="5" l="1"/>
  <c r="P1945" i="5" s="1"/>
  <c r="F1945" i="3" s="1"/>
  <c r="M1945" i="5" l="1"/>
  <c r="N1945" i="5" s="1"/>
  <c r="O1945" i="5" s="1"/>
  <c r="Q1945" i="5" s="1"/>
  <c r="S1945" i="5" l="1"/>
  <c r="R1946" i="5" s="1"/>
  <c r="K1946" i="5" l="1"/>
  <c r="E1946" i="3"/>
  <c r="J1946" i="5"/>
  <c r="L1946" i="5" l="1"/>
  <c r="P1946" i="5" s="1"/>
  <c r="F1946" i="3" s="1"/>
  <c r="M1946" i="5" l="1"/>
  <c r="N1946" i="5" s="1"/>
  <c r="O1946" i="5" s="1"/>
  <c r="Q1946" i="5" s="1"/>
  <c r="S1946" i="5" l="1"/>
  <c r="R1947" i="5" s="1"/>
  <c r="K1947" i="5" l="1"/>
  <c r="E1947" i="3"/>
  <c r="J1947" i="5"/>
  <c r="L1947" i="5" l="1"/>
  <c r="P1947" i="5" s="1"/>
  <c r="F1947" i="3" s="1"/>
  <c r="M1947" i="5" l="1"/>
  <c r="N1947" i="5" s="1"/>
  <c r="O1947" i="5" s="1"/>
  <c r="Q1947" i="5" s="1"/>
  <c r="S1947" i="5" l="1"/>
  <c r="R1948" i="5" s="1"/>
  <c r="K1948" i="5" l="1"/>
  <c r="E1948" i="3"/>
  <c r="J1948" i="5"/>
  <c r="L1948" i="5" l="1"/>
  <c r="P1948" i="5" s="1"/>
  <c r="F1948" i="3" s="1"/>
  <c r="M1948" i="5" l="1"/>
  <c r="N1948" i="5" s="1"/>
  <c r="O1948" i="5" s="1"/>
  <c r="Q1948" i="5" s="1"/>
  <c r="S1948" i="5" l="1"/>
  <c r="R1949" i="5" s="1"/>
  <c r="K1949" i="5" l="1"/>
  <c r="E1949" i="3"/>
  <c r="J1949" i="5"/>
  <c r="L1949" i="5" l="1"/>
  <c r="P1949" i="5" s="1"/>
  <c r="F1949" i="3" s="1"/>
  <c r="M1949" i="5" l="1"/>
  <c r="N1949" i="5" s="1"/>
  <c r="O1949" i="5" s="1"/>
  <c r="Q1949" i="5" s="1"/>
  <c r="S1949" i="5" l="1"/>
  <c r="R1950" i="5" s="1"/>
  <c r="K1950" i="5" l="1"/>
  <c r="E1950" i="3"/>
  <c r="J1950" i="5"/>
  <c r="L1950" i="5" l="1"/>
  <c r="P1950" i="5" s="1"/>
  <c r="F1950" i="3" s="1"/>
  <c r="M1950" i="5" l="1"/>
  <c r="N1950" i="5" s="1"/>
  <c r="O1950" i="5" s="1"/>
  <c r="Q1950" i="5" s="1"/>
  <c r="S1950" i="5" l="1"/>
  <c r="R1951" i="5" s="1"/>
  <c r="K1951" i="5" l="1"/>
  <c r="E1951" i="3"/>
  <c r="J1951" i="5"/>
  <c r="L1951" i="5" l="1"/>
  <c r="P1951" i="5" s="1"/>
  <c r="F1951" i="3" s="1"/>
  <c r="M1951" i="5" l="1"/>
  <c r="N1951" i="5" s="1"/>
  <c r="O1951" i="5" s="1"/>
  <c r="Q1951" i="5" s="1"/>
  <c r="S1951" i="5" l="1"/>
  <c r="R1952" i="5" s="1"/>
  <c r="K1952" i="5" l="1"/>
  <c r="E1952" i="3"/>
  <c r="J1952" i="5"/>
  <c r="L1952" i="5" l="1"/>
  <c r="P1952" i="5" s="1"/>
  <c r="F1952" i="3" s="1"/>
  <c r="M1952" i="5" l="1"/>
  <c r="N1952" i="5" s="1"/>
  <c r="O1952" i="5" s="1"/>
  <c r="Q1952" i="5" s="1"/>
  <c r="S1952" i="5" l="1"/>
  <c r="R1953" i="5" s="1"/>
  <c r="K1953" i="5" l="1"/>
  <c r="E1953" i="3"/>
  <c r="J1953" i="5"/>
  <c r="L1953" i="5" l="1"/>
  <c r="P1953" i="5" s="1"/>
  <c r="F1953" i="3" s="1"/>
  <c r="M1953" i="5" l="1"/>
  <c r="N1953" i="5" s="1"/>
  <c r="O1953" i="5" s="1"/>
  <c r="Q1953" i="5" s="1"/>
  <c r="S1953" i="5" l="1"/>
  <c r="R1954" i="5" s="1"/>
  <c r="K1954" i="5" l="1"/>
  <c r="E1954" i="3"/>
  <c r="J1954" i="5"/>
  <c r="L1954" i="5" l="1"/>
  <c r="P1954" i="5" s="1"/>
  <c r="F1954" i="3" s="1"/>
  <c r="M1954" i="5" l="1"/>
  <c r="N1954" i="5" s="1"/>
  <c r="O1954" i="5" s="1"/>
  <c r="Q1954" i="5" s="1"/>
  <c r="S1954" i="5" l="1"/>
  <c r="R1955" i="5" s="1"/>
  <c r="K1955" i="5" l="1"/>
  <c r="E1955" i="3"/>
  <c r="J1955" i="5"/>
  <c r="L1955" i="5" l="1"/>
  <c r="P1955" i="5" s="1"/>
  <c r="F1955" i="3" s="1"/>
  <c r="M1955" i="5" l="1"/>
  <c r="N1955" i="5" s="1"/>
  <c r="O1955" i="5" s="1"/>
  <c r="Q1955" i="5" s="1"/>
  <c r="S1955" i="5" l="1"/>
  <c r="R1956" i="5" s="1"/>
  <c r="K1956" i="5" l="1"/>
  <c r="E1956" i="3"/>
  <c r="J1956" i="5"/>
  <c r="L1956" i="5" l="1"/>
  <c r="P1956" i="5" s="1"/>
  <c r="F1956" i="3" s="1"/>
  <c r="M1956" i="5" l="1"/>
  <c r="N1956" i="5" s="1"/>
  <c r="O1956" i="5" s="1"/>
  <c r="Q1956" i="5" s="1"/>
  <c r="S1956" i="5" l="1"/>
  <c r="R1957" i="5" s="1"/>
  <c r="K1957" i="5" l="1"/>
  <c r="E1957" i="3"/>
  <c r="J1957" i="5"/>
  <c r="L1957" i="5" l="1"/>
  <c r="P1957" i="5" s="1"/>
  <c r="F1957" i="3" s="1"/>
  <c r="M1957" i="5" l="1"/>
  <c r="N1957" i="5" s="1"/>
  <c r="O1957" i="5" s="1"/>
  <c r="Q1957" i="5" s="1"/>
  <c r="S1957" i="5" l="1"/>
  <c r="R1958" i="5" s="1"/>
  <c r="K1958" i="5" l="1"/>
  <c r="E1958" i="3"/>
  <c r="J1958" i="5"/>
  <c r="L1958" i="5" l="1"/>
  <c r="P1958" i="5" s="1"/>
  <c r="F1958" i="3" s="1"/>
  <c r="M1958" i="5" l="1"/>
  <c r="N1958" i="5" s="1"/>
  <c r="O1958" i="5" s="1"/>
  <c r="Q1958" i="5" s="1"/>
  <c r="S1958" i="5" l="1"/>
  <c r="R1959" i="5" s="1"/>
  <c r="K1959" i="5" l="1"/>
  <c r="E1959" i="3"/>
  <c r="J1959" i="5"/>
  <c r="L1959" i="5" l="1"/>
  <c r="P1959" i="5" s="1"/>
  <c r="F1959" i="3" s="1"/>
  <c r="M1959" i="5" l="1"/>
  <c r="N1959" i="5" s="1"/>
  <c r="O1959" i="5" s="1"/>
  <c r="Q1959" i="5" s="1"/>
  <c r="S1959" i="5" l="1"/>
  <c r="R1960" i="5" s="1"/>
  <c r="K1960" i="5" l="1"/>
  <c r="E1960" i="3"/>
  <c r="J1960" i="5"/>
  <c r="L1960" i="5" l="1"/>
  <c r="P1960" i="5" s="1"/>
  <c r="F1960" i="3" s="1"/>
  <c r="M1960" i="5" l="1"/>
  <c r="N1960" i="5" s="1"/>
  <c r="O1960" i="5" s="1"/>
  <c r="Q1960" i="5" s="1"/>
  <c r="S1960" i="5" l="1"/>
  <c r="R1961" i="5" s="1"/>
  <c r="K1961" i="5" l="1"/>
  <c r="E1961" i="3"/>
  <c r="J1961" i="5"/>
  <c r="L1961" i="5" l="1"/>
  <c r="P1961" i="5" s="1"/>
  <c r="F1961" i="3" s="1"/>
  <c r="M1961" i="5" l="1"/>
  <c r="N1961" i="5" s="1"/>
  <c r="O1961" i="5" s="1"/>
  <c r="Q1961" i="5" s="1"/>
  <c r="S1961" i="5" l="1"/>
  <c r="R1962" i="5" s="1"/>
  <c r="K1962" i="5" l="1"/>
  <c r="E1962" i="3"/>
  <c r="J1962" i="5"/>
  <c r="L1962" i="5" l="1"/>
  <c r="P1962" i="5" s="1"/>
  <c r="F1962" i="3" s="1"/>
  <c r="M1962" i="5" l="1"/>
  <c r="N1962" i="5" s="1"/>
  <c r="O1962" i="5" s="1"/>
  <c r="Q1962" i="5" s="1"/>
  <c r="S1962" i="5" l="1"/>
  <c r="R1963" i="5" s="1"/>
  <c r="K1963" i="5" l="1"/>
  <c r="E1963" i="3"/>
  <c r="J1963" i="5"/>
  <c r="L1963" i="5" l="1"/>
  <c r="P1963" i="5" s="1"/>
  <c r="F1963" i="3" s="1"/>
  <c r="M1963" i="5" l="1"/>
  <c r="N1963" i="5" s="1"/>
  <c r="O1963" i="5" s="1"/>
  <c r="Q1963" i="5" s="1"/>
  <c r="S1963" i="5" l="1"/>
  <c r="R1964" i="5" s="1"/>
  <c r="K1964" i="5" l="1"/>
  <c r="E1964" i="3"/>
  <c r="J1964" i="5"/>
  <c r="L1964" i="5" l="1"/>
  <c r="P1964" i="5" s="1"/>
  <c r="F1964" i="3" s="1"/>
  <c r="M1964" i="5" l="1"/>
  <c r="N1964" i="5" s="1"/>
  <c r="O1964" i="5" s="1"/>
  <c r="Q1964" i="5" s="1"/>
  <c r="S1964" i="5" l="1"/>
  <c r="R1965" i="5" s="1"/>
  <c r="K1965" i="5" l="1"/>
  <c r="E1965" i="3"/>
  <c r="J1965" i="5"/>
  <c r="L1965" i="5" l="1"/>
  <c r="P1965" i="5" s="1"/>
  <c r="F1965" i="3" s="1"/>
  <c r="M1965" i="5" l="1"/>
  <c r="N1965" i="5" s="1"/>
  <c r="O1965" i="5" s="1"/>
  <c r="Q1965" i="5" s="1"/>
  <c r="S1965" i="5" l="1"/>
  <c r="R1966" i="5" s="1"/>
  <c r="K1966" i="5" l="1"/>
  <c r="E1966" i="3"/>
  <c r="J1966" i="5"/>
  <c r="L1966" i="5" l="1"/>
  <c r="P1966" i="5" s="1"/>
  <c r="F1966" i="3" s="1"/>
  <c r="M1966" i="5" l="1"/>
  <c r="N1966" i="5" s="1"/>
  <c r="O1966" i="5" s="1"/>
  <c r="Q1966" i="5" s="1"/>
  <c r="S1966" i="5" l="1"/>
  <c r="R1967" i="5" s="1"/>
  <c r="K1967" i="5" l="1"/>
  <c r="E1967" i="3"/>
  <c r="J1967" i="5"/>
  <c r="L1967" i="5" l="1"/>
  <c r="P1967" i="5" s="1"/>
  <c r="F1967" i="3" s="1"/>
  <c r="M1967" i="5" l="1"/>
  <c r="N1967" i="5" s="1"/>
  <c r="O1967" i="5" s="1"/>
  <c r="Q1967" i="5" s="1"/>
  <c r="S1967" i="5" l="1"/>
  <c r="R1968" i="5" s="1"/>
  <c r="K1968" i="5" l="1"/>
  <c r="E1968" i="3"/>
  <c r="J1968" i="5"/>
  <c r="L1968" i="5" l="1"/>
  <c r="P1968" i="5" s="1"/>
  <c r="F1968" i="3" s="1"/>
  <c r="M1968" i="5" l="1"/>
  <c r="N1968" i="5" s="1"/>
  <c r="O1968" i="5" s="1"/>
  <c r="Q1968" i="5" s="1"/>
  <c r="S1968" i="5" l="1"/>
  <c r="R1969" i="5" s="1"/>
  <c r="K1969" i="5" l="1"/>
  <c r="E1969" i="3"/>
  <c r="J1969" i="5"/>
  <c r="L1969" i="5" l="1"/>
  <c r="P1969" i="5" s="1"/>
  <c r="F1969" i="3" s="1"/>
  <c r="M1969" i="5" l="1"/>
  <c r="N1969" i="5" s="1"/>
  <c r="O1969" i="5" s="1"/>
  <c r="Q1969" i="5" s="1"/>
  <c r="S1969" i="5" l="1"/>
  <c r="R1970" i="5" s="1"/>
  <c r="K1970" i="5" l="1"/>
  <c r="E1970" i="3"/>
  <c r="J1970" i="5"/>
  <c r="L1970" i="5" l="1"/>
  <c r="P1970" i="5" s="1"/>
  <c r="F1970" i="3" s="1"/>
  <c r="M1970" i="5" l="1"/>
  <c r="N1970" i="5" s="1"/>
  <c r="O1970" i="5" s="1"/>
  <c r="Q1970" i="5" s="1"/>
  <c r="S1970" i="5" l="1"/>
  <c r="R1971" i="5" s="1"/>
  <c r="K1971" i="5" l="1"/>
  <c r="E1971" i="3"/>
  <c r="J1971" i="5"/>
  <c r="L1971" i="5" l="1"/>
  <c r="P1971" i="5" s="1"/>
  <c r="F1971" i="3" s="1"/>
  <c r="M1971" i="5" l="1"/>
  <c r="N1971" i="5" s="1"/>
  <c r="O1971" i="5" s="1"/>
  <c r="Q1971" i="5" s="1"/>
  <c r="S1971" i="5" l="1"/>
  <c r="R1972" i="5" s="1"/>
  <c r="K1972" i="5" l="1"/>
  <c r="E1972" i="3"/>
  <c r="J1972" i="5"/>
  <c r="L1972" i="5" l="1"/>
  <c r="P1972" i="5" s="1"/>
  <c r="F1972" i="3" s="1"/>
  <c r="M1972" i="5" l="1"/>
  <c r="N1972" i="5" s="1"/>
  <c r="O1972" i="5" s="1"/>
  <c r="Q1972" i="5" s="1"/>
  <c r="S1972" i="5" l="1"/>
  <c r="R1973" i="5" s="1"/>
  <c r="K1973" i="5" l="1"/>
  <c r="E1973" i="3"/>
  <c r="J1973" i="5"/>
  <c r="L1973" i="5" l="1"/>
  <c r="P1973" i="5" s="1"/>
  <c r="F1973" i="3" s="1"/>
  <c r="M1973" i="5" l="1"/>
  <c r="N1973" i="5" s="1"/>
  <c r="O1973" i="5" s="1"/>
  <c r="Q1973" i="5" s="1"/>
  <c r="S1973" i="5" l="1"/>
  <c r="R1974" i="5" s="1"/>
  <c r="K1974" i="5" l="1"/>
  <c r="E1974" i="3"/>
  <c r="J1974" i="5"/>
  <c r="L1974" i="5" l="1"/>
  <c r="P1974" i="5" s="1"/>
  <c r="F1974" i="3" s="1"/>
  <c r="M1974" i="5" l="1"/>
  <c r="N1974" i="5" s="1"/>
  <c r="O1974" i="5" s="1"/>
  <c r="Q1974" i="5" s="1"/>
  <c r="S1974" i="5" l="1"/>
  <c r="R1975" i="5" s="1"/>
  <c r="K1975" i="5" l="1"/>
  <c r="E1975" i="3"/>
  <c r="J1975" i="5"/>
  <c r="L1975" i="5" l="1"/>
  <c r="P1975" i="5" s="1"/>
  <c r="F1975" i="3" s="1"/>
  <c r="M1975" i="5" l="1"/>
  <c r="N1975" i="5" s="1"/>
  <c r="O1975" i="5" s="1"/>
  <c r="Q1975" i="5" s="1"/>
  <c r="S1975" i="5" l="1"/>
  <c r="R1976" i="5" s="1"/>
  <c r="K1976" i="5" l="1"/>
  <c r="E1976" i="3"/>
  <c r="J1976" i="5"/>
  <c r="L1976" i="5" l="1"/>
  <c r="P1976" i="5" s="1"/>
  <c r="F1976" i="3" s="1"/>
  <c r="M1976" i="5" l="1"/>
  <c r="N1976" i="5" s="1"/>
  <c r="O1976" i="5" s="1"/>
  <c r="Q1976" i="5" s="1"/>
  <c r="S1976" i="5" l="1"/>
  <c r="R1977" i="5" s="1"/>
  <c r="K1977" i="5" l="1"/>
  <c r="E1977" i="3"/>
  <c r="J1977" i="5"/>
  <c r="L1977" i="5" l="1"/>
  <c r="P1977" i="5" s="1"/>
  <c r="F1977" i="3" s="1"/>
  <c r="M1977" i="5" l="1"/>
  <c r="N1977" i="5" s="1"/>
  <c r="O1977" i="5" s="1"/>
  <c r="Q1977" i="5" s="1"/>
  <c r="S1977" i="5" l="1"/>
  <c r="R1978" i="5" s="1"/>
  <c r="K1978" i="5" l="1"/>
  <c r="E1978" i="3"/>
  <c r="J1978" i="5"/>
  <c r="L1978" i="5" l="1"/>
  <c r="P1978" i="5" s="1"/>
  <c r="F1978" i="3" s="1"/>
  <c r="M1978" i="5" l="1"/>
  <c r="N1978" i="5" s="1"/>
  <c r="O1978" i="5" s="1"/>
  <c r="Q1978" i="5" s="1"/>
  <c r="S1978" i="5" l="1"/>
  <c r="R1979" i="5" s="1"/>
  <c r="K1979" i="5" l="1"/>
  <c r="E1979" i="3"/>
  <c r="J1979" i="5"/>
  <c r="L1979" i="5" l="1"/>
  <c r="P1979" i="5" s="1"/>
  <c r="F1979" i="3" s="1"/>
  <c r="M1979" i="5" l="1"/>
  <c r="N1979" i="5" s="1"/>
  <c r="O1979" i="5" s="1"/>
  <c r="Q1979" i="5" s="1"/>
  <c r="S1979" i="5" l="1"/>
  <c r="R1980" i="5" s="1"/>
  <c r="K1980" i="5" l="1"/>
  <c r="E1980" i="3"/>
  <c r="J1980" i="5"/>
  <c r="L1980" i="5" l="1"/>
  <c r="P1980" i="5" s="1"/>
  <c r="F1980" i="3" s="1"/>
  <c r="M1980" i="5" l="1"/>
  <c r="N1980" i="5" s="1"/>
  <c r="O1980" i="5" s="1"/>
  <c r="Q1980" i="5" s="1"/>
  <c r="S1980" i="5" l="1"/>
  <c r="R1981" i="5" s="1"/>
  <c r="K1981" i="5" l="1"/>
  <c r="E1981" i="3"/>
  <c r="J1981" i="5"/>
  <c r="L1981" i="5" l="1"/>
  <c r="P1981" i="5" s="1"/>
  <c r="F1981" i="3" s="1"/>
  <c r="M1981" i="5" l="1"/>
  <c r="N1981" i="5" s="1"/>
  <c r="O1981" i="5" s="1"/>
  <c r="Q1981" i="5" s="1"/>
  <c r="S1981" i="5" l="1"/>
  <c r="R1982" i="5" s="1"/>
  <c r="K1982" i="5" l="1"/>
  <c r="E1982" i="3"/>
  <c r="J1982" i="5"/>
  <c r="L1982" i="5" l="1"/>
  <c r="P1982" i="5" s="1"/>
  <c r="F1982" i="3" s="1"/>
  <c r="M1982" i="5" l="1"/>
  <c r="N1982" i="5" s="1"/>
  <c r="O1982" i="5" s="1"/>
  <c r="Q1982" i="5" s="1"/>
  <c r="S1982" i="5" l="1"/>
  <c r="R1983" i="5" s="1"/>
  <c r="K1983" i="5" l="1"/>
  <c r="E1983" i="3"/>
  <c r="J1983" i="5"/>
  <c r="L1983" i="5" l="1"/>
  <c r="P1983" i="5" s="1"/>
  <c r="F1983" i="3" s="1"/>
  <c r="M1983" i="5" l="1"/>
  <c r="N1983" i="5" s="1"/>
  <c r="O1983" i="5" s="1"/>
  <c r="Q1983" i="5" s="1"/>
  <c r="S1983" i="5" l="1"/>
  <c r="R1984" i="5" s="1"/>
  <c r="K1984" i="5" l="1"/>
  <c r="E1984" i="3"/>
  <c r="J1984" i="5"/>
  <c r="L1984" i="5" l="1"/>
  <c r="P1984" i="5" s="1"/>
  <c r="F1984" i="3" s="1"/>
  <c r="M1984" i="5" l="1"/>
  <c r="N1984" i="5" s="1"/>
  <c r="O1984" i="5" s="1"/>
  <c r="Q1984" i="5" s="1"/>
  <c r="S1984" i="5" l="1"/>
  <c r="R1985" i="5" s="1"/>
  <c r="K1985" i="5" l="1"/>
  <c r="E1985" i="3"/>
  <c r="J1985" i="5"/>
  <c r="L1985" i="5" l="1"/>
  <c r="P1985" i="5" s="1"/>
  <c r="F1985" i="3" s="1"/>
  <c r="M1985" i="5" l="1"/>
  <c r="N1985" i="5" s="1"/>
  <c r="O1985" i="5" s="1"/>
  <c r="Q1985" i="5" s="1"/>
  <c r="S1985" i="5" l="1"/>
  <c r="R1986" i="5" s="1"/>
  <c r="K1986" i="5" l="1"/>
  <c r="E1986" i="3"/>
  <c r="J1986" i="5"/>
  <c r="L1986" i="5" l="1"/>
  <c r="P1986" i="5" s="1"/>
  <c r="F1986" i="3" s="1"/>
  <c r="M1986" i="5" l="1"/>
  <c r="N1986" i="5" s="1"/>
  <c r="O1986" i="5" s="1"/>
  <c r="Q1986" i="5" s="1"/>
  <c r="S1986" i="5" l="1"/>
  <c r="R1987" i="5" s="1"/>
  <c r="K1987" i="5" l="1"/>
  <c r="E1987" i="3"/>
  <c r="J1987" i="5"/>
  <c r="L1987" i="5" l="1"/>
  <c r="P1987" i="5" s="1"/>
  <c r="F1987" i="3" s="1"/>
  <c r="M1987" i="5" l="1"/>
  <c r="N1987" i="5" s="1"/>
  <c r="O1987" i="5" s="1"/>
  <c r="Q1987" i="5" s="1"/>
  <c r="S1987" i="5" l="1"/>
  <c r="R1988" i="5" s="1"/>
  <c r="K1988" i="5" l="1"/>
  <c r="E1988" i="3"/>
  <c r="J1988" i="5"/>
  <c r="L1988" i="5" l="1"/>
  <c r="P1988" i="5" s="1"/>
  <c r="F1988" i="3" s="1"/>
  <c r="M1988" i="5" l="1"/>
  <c r="N1988" i="5" s="1"/>
  <c r="O1988" i="5" s="1"/>
  <c r="Q1988" i="5" s="1"/>
  <c r="S1988" i="5" l="1"/>
  <c r="R1989" i="5" s="1"/>
  <c r="K1989" i="5" l="1"/>
  <c r="E1989" i="3"/>
  <c r="J1989" i="5"/>
  <c r="L1989" i="5" l="1"/>
  <c r="P1989" i="5" s="1"/>
  <c r="F1989" i="3" s="1"/>
  <c r="M1989" i="5" l="1"/>
  <c r="N1989" i="5" s="1"/>
  <c r="O1989" i="5" s="1"/>
  <c r="Q1989" i="5" s="1"/>
  <c r="S1989" i="5" l="1"/>
  <c r="R1990" i="5" s="1"/>
  <c r="K1990" i="5" l="1"/>
  <c r="E1990" i="3"/>
  <c r="J1990" i="5"/>
  <c r="L1990" i="5" l="1"/>
  <c r="P1990" i="5" s="1"/>
  <c r="F1990" i="3" s="1"/>
  <c r="M1990" i="5" l="1"/>
  <c r="N1990" i="5" s="1"/>
  <c r="O1990" i="5" s="1"/>
  <c r="Q1990" i="5" s="1"/>
  <c r="S1990" i="5" l="1"/>
  <c r="R1991" i="5" s="1"/>
  <c r="K1991" i="5" l="1"/>
  <c r="E1991" i="3"/>
  <c r="J1991" i="5"/>
  <c r="L1991" i="5" l="1"/>
  <c r="P1991" i="5" s="1"/>
  <c r="F1991" i="3" s="1"/>
  <c r="M1991" i="5" l="1"/>
  <c r="N1991" i="5" s="1"/>
  <c r="O1991" i="5" s="1"/>
  <c r="Q1991" i="5" s="1"/>
  <c r="S1991" i="5" l="1"/>
  <c r="R1992" i="5" s="1"/>
  <c r="K1992" i="5" l="1"/>
  <c r="E1992" i="3"/>
  <c r="J1992" i="5"/>
  <c r="L1992" i="5" l="1"/>
  <c r="P1992" i="5" s="1"/>
  <c r="F1992" i="3" s="1"/>
  <c r="M1992" i="5" l="1"/>
  <c r="N1992" i="5" s="1"/>
  <c r="O1992" i="5" s="1"/>
  <c r="Q1992" i="5" s="1"/>
  <c r="S1992" i="5" l="1"/>
  <c r="R1993" i="5" s="1"/>
  <c r="K1993" i="5" l="1"/>
  <c r="E1993" i="3"/>
  <c r="J1993" i="5"/>
  <c r="L1993" i="5" l="1"/>
  <c r="P1993" i="5" s="1"/>
  <c r="F1993" i="3" s="1"/>
  <c r="M1993" i="5" l="1"/>
  <c r="N1993" i="5" s="1"/>
  <c r="O1993" i="5" s="1"/>
  <c r="Q1993" i="5" s="1"/>
  <c r="S1993" i="5" l="1"/>
  <c r="R1994" i="5" s="1"/>
  <c r="K1994" i="5" l="1"/>
  <c r="E1994" i="3"/>
  <c r="J1994" i="5"/>
  <c r="L1994" i="5" l="1"/>
  <c r="P1994" i="5" s="1"/>
  <c r="F1994" i="3" s="1"/>
  <c r="M1994" i="5" l="1"/>
  <c r="N1994" i="5" s="1"/>
  <c r="O1994" i="5" s="1"/>
  <c r="Q1994" i="5" s="1"/>
  <c r="S1994" i="5" l="1"/>
  <c r="R1995" i="5" s="1"/>
  <c r="K1995" i="5" l="1"/>
  <c r="E1995" i="3"/>
  <c r="J1995" i="5"/>
  <c r="L1995" i="5" l="1"/>
  <c r="P1995" i="5" s="1"/>
  <c r="F1995" i="3" s="1"/>
  <c r="M1995" i="5" l="1"/>
  <c r="N1995" i="5" s="1"/>
  <c r="O1995" i="5" s="1"/>
  <c r="Q1995" i="5" s="1"/>
  <c r="S1995" i="5" l="1"/>
  <c r="R1996" i="5" s="1"/>
  <c r="K1996" i="5" l="1"/>
  <c r="E1996" i="3"/>
  <c r="J1996" i="5"/>
  <c r="L1996" i="5" l="1"/>
  <c r="P1996" i="5" s="1"/>
  <c r="F1996" i="3" s="1"/>
  <c r="M1996" i="5" l="1"/>
  <c r="N1996" i="5" s="1"/>
  <c r="O1996" i="5" s="1"/>
  <c r="Q1996" i="5" s="1"/>
  <c r="S1996" i="5" l="1"/>
  <c r="R1997" i="5" s="1"/>
  <c r="K1997" i="5" l="1"/>
  <c r="E1997" i="3"/>
  <c r="J1997" i="5"/>
  <c r="L1997" i="5" l="1"/>
  <c r="P1997" i="5" s="1"/>
  <c r="F1997" i="3" s="1"/>
  <c r="M1997" i="5" l="1"/>
  <c r="N1997" i="5" s="1"/>
  <c r="O1997" i="5" s="1"/>
  <c r="Q1997" i="5" s="1"/>
  <c r="S1997" i="5" l="1"/>
  <c r="R1998" i="5" s="1"/>
  <c r="K1998" i="5" l="1"/>
  <c r="E1998" i="3"/>
  <c r="J1998" i="5"/>
  <c r="L1998" i="5" l="1"/>
  <c r="P1998" i="5" s="1"/>
  <c r="F1998" i="3" s="1"/>
  <c r="M1998" i="5" l="1"/>
  <c r="N1998" i="5" s="1"/>
  <c r="O1998" i="5" s="1"/>
  <c r="Q1998" i="5" s="1"/>
  <c r="S1998" i="5" l="1"/>
  <c r="R1999" i="5" s="1"/>
  <c r="K1999" i="5" l="1"/>
  <c r="E1999" i="3"/>
  <c r="J1999" i="5"/>
  <c r="L1999" i="5" l="1"/>
  <c r="P1999" i="5" s="1"/>
  <c r="F1999" i="3" s="1"/>
  <c r="M1999" i="5" l="1"/>
  <c r="N1999" i="5" s="1"/>
  <c r="O1999" i="5" s="1"/>
  <c r="Q1999" i="5" s="1"/>
  <c r="S1999" i="5" l="1"/>
  <c r="R2000" i="5" s="1"/>
  <c r="K2000" i="5" l="1"/>
  <c r="E2000" i="3"/>
  <c r="J2000" i="5"/>
  <c r="L2000" i="5" l="1"/>
  <c r="P2000" i="5" s="1"/>
  <c r="F2000" i="3" s="1"/>
  <c r="M2000" i="5" l="1"/>
  <c r="N2000" i="5" s="1"/>
  <c r="O2000" i="5" s="1"/>
  <c r="Q2000" i="5" s="1"/>
  <c r="S2000" i="5" l="1"/>
  <c r="R2001" i="5" s="1"/>
  <c r="K2001" i="5" l="1"/>
  <c r="E2001" i="3"/>
  <c r="J2001" i="5"/>
  <c r="L2001" i="5" l="1"/>
  <c r="P2001" i="5" s="1"/>
  <c r="F2001" i="3" s="1"/>
  <c r="M2001" i="5" l="1"/>
  <c r="N2001" i="5" s="1"/>
  <c r="O2001" i="5" s="1"/>
  <c r="Q2001" i="5" s="1"/>
  <c r="S2001" i="5" l="1"/>
  <c r="R2002" i="5" s="1"/>
  <c r="K2002" i="5" l="1"/>
  <c r="E2002" i="3"/>
  <c r="J2002" i="5"/>
  <c r="L2002" i="5" l="1"/>
  <c r="P2002" i="5" s="1"/>
  <c r="F2002" i="3" s="1"/>
  <c r="M2002" i="5" l="1"/>
  <c r="N2002" i="5" s="1"/>
  <c r="O2002" i="5" s="1"/>
  <c r="Q2002" i="5" s="1"/>
  <c r="S2002" i="5" l="1"/>
  <c r="R2003" i="5" s="1"/>
  <c r="K2003" i="5" l="1"/>
  <c r="E2003" i="3"/>
  <c r="J2003" i="5"/>
  <c r="L2003" i="5" l="1"/>
  <c r="P2003" i="5" s="1"/>
  <c r="F2003" i="3" s="1"/>
  <c r="M2003" i="5" l="1"/>
  <c r="N2003" i="5" s="1"/>
  <c r="O2003" i="5" s="1"/>
  <c r="Q2003" i="5" s="1"/>
  <c r="S2003" i="5" l="1"/>
  <c r="R2004" i="5" s="1"/>
  <c r="K2004" i="5" l="1"/>
  <c r="E2004" i="3"/>
  <c r="J2004" i="5"/>
  <c r="L2004" i="5" l="1"/>
  <c r="P2004" i="5" s="1"/>
  <c r="F2004" i="3" s="1"/>
  <c r="M2004" i="5" l="1"/>
  <c r="N2004" i="5" s="1"/>
  <c r="O2004" i="5" s="1"/>
  <c r="Q2004" i="5" s="1"/>
  <c r="S2004" i="5" l="1"/>
  <c r="R2005" i="5" s="1"/>
  <c r="K2005" i="5" l="1"/>
  <c r="E2005" i="3"/>
  <c r="J2005" i="5"/>
  <c r="L2005" i="5" l="1"/>
  <c r="P2005" i="5" s="1"/>
  <c r="F2005" i="3" s="1"/>
  <c r="M2005" i="5" l="1"/>
  <c r="N2005" i="5" s="1"/>
  <c r="O2005" i="5" s="1"/>
  <c r="Q2005" i="5" s="1"/>
  <c r="S2005" i="5" l="1"/>
  <c r="R2006" i="5" s="1"/>
  <c r="K2006" i="5" l="1"/>
  <c r="E2006" i="3"/>
  <c r="J2006" i="5"/>
  <c r="L2006" i="5" l="1"/>
  <c r="P2006" i="5" s="1"/>
  <c r="F2006" i="3" s="1"/>
  <c r="M2006" i="5" l="1"/>
  <c r="N2006" i="5" s="1"/>
  <c r="O2006" i="5" s="1"/>
  <c r="Q2006" i="5" s="1"/>
  <c r="S2006" i="5" l="1"/>
  <c r="R2007" i="5" s="1"/>
  <c r="K2007" i="5" l="1"/>
  <c r="E2007" i="3"/>
  <c r="J2007" i="5"/>
  <c r="L2007" i="5" l="1"/>
  <c r="P2007" i="5" s="1"/>
  <c r="F2007" i="3" s="1"/>
  <c r="M2007" i="5" l="1"/>
  <c r="N2007" i="5" s="1"/>
  <c r="O2007" i="5" s="1"/>
  <c r="Q2007" i="5" s="1"/>
  <c r="S2007" i="5" l="1"/>
  <c r="R2008" i="5" s="1"/>
  <c r="K2008" i="5" l="1"/>
  <c r="E2008" i="3"/>
  <c r="J2008" i="5"/>
  <c r="L2008" i="5" l="1"/>
  <c r="P2008" i="5" s="1"/>
  <c r="F2008" i="3" s="1"/>
  <c r="M2008" i="5" l="1"/>
  <c r="N2008" i="5" s="1"/>
  <c r="O2008" i="5" s="1"/>
  <c r="Q2008" i="5" s="1"/>
  <c r="S2008" i="5" l="1"/>
  <c r="R2009" i="5" s="1"/>
  <c r="K2009" i="5" l="1"/>
  <c r="E2009" i="3"/>
  <c r="J2009" i="5"/>
  <c r="L2009" i="5" l="1"/>
  <c r="P2009" i="5" s="1"/>
  <c r="F2009" i="3" s="1"/>
  <c r="M2009" i="5" l="1"/>
  <c r="N2009" i="5" s="1"/>
  <c r="O2009" i="5" s="1"/>
  <c r="Q2009" i="5" s="1"/>
  <c r="S2009" i="5" l="1"/>
  <c r="R2010" i="5" s="1"/>
  <c r="K2010" i="5" l="1"/>
  <c r="E2010" i="3"/>
  <c r="J2010" i="5"/>
  <c r="L2010" i="5" l="1"/>
  <c r="P2010" i="5" s="1"/>
  <c r="F2010" i="3" s="1"/>
  <c r="M2010" i="5" l="1"/>
  <c r="N2010" i="5" s="1"/>
  <c r="O2010" i="5" s="1"/>
  <c r="Q2010" i="5" s="1"/>
  <c r="S2010" i="5" l="1"/>
  <c r="R2011" i="5" s="1"/>
  <c r="K2011" i="5" l="1"/>
  <c r="E2011" i="3"/>
  <c r="J2011" i="5"/>
  <c r="L2011" i="5" l="1"/>
  <c r="P2011" i="5" s="1"/>
  <c r="F2011" i="3" s="1"/>
  <c r="M2011" i="5" l="1"/>
  <c r="N2011" i="5" s="1"/>
  <c r="O2011" i="5" s="1"/>
  <c r="Q2011" i="5" s="1"/>
  <c r="S2011" i="5" l="1"/>
  <c r="R2012" i="5" s="1"/>
  <c r="K2012" i="5" l="1"/>
  <c r="E2012" i="3"/>
  <c r="J2012" i="5"/>
  <c r="L2012" i="5" l="1"/>
  <c r="P2012" i="5" s="1"/>
  <c r="F2012" i="3" s="1"/>
  <c r="M2012" i="5" l="1"/>
  <c r="N2012" i="5" s="1"/>
  <c r="O2012" i="5" s="1"/>
  <c r="Q2012" i="5" s="1"/>
  <c r="S2012" i="5" l="1"/>
  <c r="R2013" i="5" s="1"/>
  <c r="K2013" i="5" l="1"/>
  <c r="E2013" i="3"/>
  <c r="J2013" i="5"/>
  <c r="L2013" i="5" l="1"/>
  <c r="P2013" i="5" s="1"/>
  <c r="F2013" i="3" s="1"/>
  <c r="M2013" i="5" l="1"/>
  <c r="N2013" i="5" s="1"/>
  <c r="O2013" i="5" s="1"/>
  <c r="Q2013" i="5" s="1"/>
  <c r="S2013" i="5" l="1"/>
  <c r="R2014" i="5" s="1"/>
  <c r="K2014" i="5" l="1"/>
  <c r="E2014" i="3"/>
  <c r="J2014" i="5"/>
  <c r="L2014" i="5" l="1"/>
  <c r="P2014" i="5" s="1"/>
  <c r="F2014" i="3" s="1"/>
  <c r="M2014" i="5" l="1"/>
  <c r="N2014" i="5" s="1"/>
  <c r="O2014" i="5" s="1"/>
  <c r="Q2014" i="5" s="1"/>
  <c r="S2014" i="5" l="1"/>
  <c r="R2015" i="5" s="1"/>
  <c r="K2015" i="5" l="1"/>
  <c r="E2015" i="3"/>
  <c r="J2015" i="5"/>
  <c r="L2015" i="5" l="1"/>
  <c r="P2015" i="5" s="1"/>
  <c r="F2015" i="3" s="1"/>
  <c r="M2015" i="5" l="1"/>
  <c r="N2015" i="5" s="1"/>
  <c r="O2015" i="5" s="1"/>
  <c r="Q2015" i="5" s="1"/>
  <c r="S2015" i="5" l="1"/>
  <c r="R2016" i="5" s="1"/>
  <c r="K2016" i="5" l="1"/>
  <c r="E2016" i="3"/>
  <c r="J2016" i="5"/>
  <c r="L2016" i="5" l="1"/>
  <c r="P2016" i="5" s="1"/>
  <c r="F2016" i="3" s="1"/>
  <c r="M2016" i="5" l="1"/>
  <c r="N2016" i="5" s="1"/>
  <c r="O2016" i="5" s="1"/>
  <c r="Q2016" i="5" s="1"/>
  <c r="S2016" i="5" l="1"/>
  <c r="R2017" i="5" s="1"/>
  <c r="K2017" i="5" l="1"/>
  <c r="E2017" i="3"/>
  <c r="J2017" i="5"/>
  <c r="L2017" i="5" s="1"/>
  <c r="P2017" i="5" s="1"/>
  <c r="F2017" i="3" s="1"/>
  <c r="M2017" i="5" l="1"/>
  <c r="N2017" i="5" s="1"/>
  <c r="O2017" i="5" s="1"/>
  <c r="Q2017" i="5" s="1"/>
  <c r="S2017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2" authorId="0" shapeId="0" xr:uid="{49EA21B1-FE38-459C-ADBA-7BBD30D2554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Dubois surface area (Dubois &amp; Dubois, 1919), referenced in Adaptive Thermal Comfort book by Nichol et al</t>
        </r>
      </text>
    </comment>
  </commentList>
</comments>
</file>

<file path=xl/sharedStrings.xml><?xml version="1.0" encoding="utf-8"?>
<sst xmlns="http://schemas.openxmlformats.org/spreadsheetml/2006/main" count="2247" uniqueCount="177">
  <si>
    <t>symbol</t>
  </si>
  <si>
    <t>variable name</t>
  </si>
  <si>
    <t>value</t>
  </si>
  <si>
    <t>unit</t>
  </si>
  <si>
    <t>variable type</t>
  </si>
  <si>
    <t>factor</t>
  </si>
  <si>
    <r>
      <t>A</t>
    </r>
    <r>
      <rPr>
        <vertAlign val="subscript"/>
        <sz val="11"/>
        <color rgb="FF92D050"/>
        <rFont val="Calibri"/>
        <family val="2"/>
        <scheme val="minor"/>
      </rPr>
      <t>room</t>
    </r>
  </si>
  <si>
    <t>A_room_m2</t>
  </si>
  <si>
    <t>simulation_selectable</t>
  </si>
  <si>
    <t>floo area of room</t>
  </si>
  <si>
    <r>
      <t>h</t>
    </r>
    <r>
      <rPr>
        <vertAlign val="subscript"/>
        <sz val="11"/>
        <color rgb="FF92D050"/>
        <rFont val="Calibri"/>
        <family val="2"/>
        <scheme val="minor"/>
      </rPr>
      <t>room</t>
    </r>
  </si>
  <si>
    <t>h_room_m</t>
  </si>
  <si>
    <t>height of room</t>
  </si>
  <si>
    <r>
      <t>V</t>
    </r>
    <r>
      <rPr>
        <vertAlign val="subscript"/>
        <sz val="11"/>
        <color rgb="FF92D050"/>
        <rFont val="Calibri"/>
        <family val="2"/>
        <scheme val="minor"/>
      </rPr>
      <t>room</t>
    </r>
  </si>
  <si>
    <t>V_room_m3</t>
  </si>
  <si>
    <t>volume of room</t>
  </si>
  <si>
    <t>timestep</t>
  </si>
  <si>
    <t>s</t>
  </si>
  <si>
    <t>constant</t>
  </si>
  <si>
    <t>stepsize used in measurements and simulation</t>
  </si>
  <si>
    <r>
      <t>C</t>
    </r>
    <r>
      <rPr>
        <vertAlign val="subscript"/>
        <sz val="11"/>
        <color rgb="FF00B0F0"/>
        <rFont val="Calibri"/>
        <family val="2"/>
        <scheme val="minor"/>
      </rPr>
      <t>ext</t>
    </r>
  </si>
  <si>
    <t>CO2_ext_avg_ppm</t>
  </si>
  <si>
    <t>ppm</t>
  </si>
  <si>
    <t>outdoor CO₂ concentration</t>
  </si>
  <si>
    <r>
      <t>MET</t>
    </r>
    <r>
      <rPr>
        <vertAlign val="subscript"/>
        <sz val="11"/>
        <color rgb="FF00B0F0"/>
        <rFont val="Calibri"/>
        <family val="2"/>
        <scheme val="minor"/>
      </rPr>
      <t>desk</t>
    </r>
  </si>
  <si>
    <t>deskwork_MET</t>
  </si>
  <si>
    <t>MET</t>
  </si>
  <si>
    <t>Metabolic Equivalent of Task (writing, desk work, using computer)</t>
  </si>
  <si>
    <t>METml_per_kg_min_p</t>
  </si>
  <si>
    <r>
      <t>mlO₂/(kg</t>
    </r>
    <r>
      <rPr>
        <sz val="11"/>
        <color rgb="FF00B0F0"/>
        <rFont val="Roboto"/>
      </rPr>
      <t>‧min‧p</t>
    </r>
    <r>
      <rPr>
        <sz val="11"/>
        <color rgb="FF00B0F0"/>
        <rFont val="Calibri"/>
        <family val="2"/>
        <scheme val="minor"/>
      </rPr>
      <t>)</t>
    </r>
  </si>
  <si>
    <t>1 MET = 3,5 ml O₂ per kg body weight per minute</t>
  </si>
  <si>
    <r>
      <t>WEIGHT</t>
    </r>
    <r>
      <rPr>
        <vertAlign val="subscript"/>
        <sz val="11"/>
        <color rgb="FF00B0F0"/>
        <rFont val="Calibri"/>
        <family val="2"/>
        <scheme val="minor"/>
      </rPr>
      <t>avg</t>
    </r>
  </si>
  <si>
    <t>avg_kg_per_p</t>
  </si>
  <si>
    <t>kg/p</t>
  </si>
  <si>
    <t>average weight per person in the Netherlands</t>
  </si>
  <si>
    <t>ACPHoffice</t>
  </si>
  <si>
    <t>ACPH_office</t>
  </si>
  <si>
    <r>
      <t>h</t>
    </r>
    <r>
      <rPr>
        <vertAlign val="superscript"/>
        <sz val="11"/>
        <color rgb="FF00B0F0"/>
        <rFont val="Calibri"/>
        <family val="2"/>
        <scheme val="minor"/>
      </rPr>
      <t>-1</t>
    </r>
  </si>
  <si>
    <t>for business offices the recommended ACPH is 6-8</t>
  </si>
  <si>
    <r>
      <rPr>
        <sz val="11"/>
        <color rgb="FF00B0F0"/>
        <rFont val="Calibri"/>
        <family val="2"/>
        <scheme val="minor"/>
      </rPr>
      <t>v</t>
    </r>
    <r>
      <rPr>
        <vertAlign val="subscript"/>
        <sz val="11"/>
        <color rgb="FF00B0F0"/>
        <rFont val="Calibri"/>
        <family val="2"/>
        <scheme val="minor"/>
      </rPr>
      <t>vent;max</t>
    </r>
  </si>
  <si>
    <t>maxvent_m3_per_h</t>
  </si>
  <si>
    <r>
      <t>m</t>
    </r>
    <r>
      <rPr>
        <vertAlign val="superscript"/>
        <sz val="11"/>
        <color rgb="FF00B0F0"/>
        <rFont val="Calibri"/>
        <family val="2"/>
        <scheme val="minor"/>
      </rPr>
      <t>3</t>
    </r>
    <r>
      <rPr>
        <sz val="11"/>
        <color rgb="FF00B0F0"/>
        <rFont val="Calibri"/>
        <family val="2"/>
        <scheme val="minor"/>
      </rPr>
      <t>/h</t>
    </r>
  </si>
  <si>
    <t>full-flow (100%) room ventilation rate</t>
  </si>
  <si>
    <r>
      <rPr>
        <sz val="11"/>
        <color rgb="FF00B0F0"/>
        <rFont val="Calibri"/>
        <family val="2"/>
        <scheme val="minor"/>
      </rPr>
      <t>ACPH</t>
    </r>
    <r>
      <rPr>
        <vertAlign val="subscript"/>
        <sz val="11"/>
        <color rgb="FF00B0F0"/>
        <rFont val="Calibri"/>
        <family val="2"/>
        <scheme val="minor"/>
      </rPr>
      <t>max</t>
    </r>
  </si>
  <si>
    <t>ACPH_max</t>
  </si>
  <si>
    <t>-</t>
  </si>
  <si>
    <t>max ACPH (ventilation)</t>
  </si>
  <si>
    <r>
      <t>C</t>
    </r>
    <r>
      <rPr>
        <vertAlign val="subscript"/>
        <sz val="11"/>
        <color rgb="FF00B0F0"/>
        <rFont val="Calibri"/>
        <family val="2"/>
        <scheme val="minor"/>
      </rPr>
      <t>set</t>
    </r>
  </si>
  <si>
    <t>CO2_set</t>
  </si>
  <si>
    <r>
      <t>setpoint for the max CO</t>
    </r>
    <r>
      <rPr>
        <vertAlign val="subscript"/>
        <sz val="11"/>
        <color rgb="FF00B0F0"/>
        <rFont val="Calibri"/>
        <family val="2"/>
        <scheme val="minor"/>
      </rPr>
      <t>2</t>
    </r>
    <r>
      <rPr>
        <sz val="11"/>
        <color rgb="FF00B0F0"/>
        <rFont val="Calibri"/>
        <family val="2"/>
        <scheme val="minor"/>
      </rPr>
      <t xml:space="preserve"> concentration</t>
    </r>
  </si>
  <si>
    <r>
      <rPr>
        <sz val="11"/>
        <color rgb="FF00B0F0"/>
        <rFont val="Calibri"/>
        <family val="2"/>
        <scheme val="minor"/>
      </rPr>
      <t>C</t>
    </r>
    <r>
      <rPr>
        <vertAlign val="subscript"/>
        <sz val="11"/>
        <color rgb="FF00B0F0"/>
        <rFont val="Calibri"/>
        <family val="2"/>
        <scheme val="minor"/>
      </rPr>
      <t>hyst</t>
    </r>
  </si>
  <si>
    <t>ventilation_hysteresis</t>
  </si>
  <si>
    <r>
      <t>V</t>
    </r>
    <r>
      <rPr>
        <vertAlign val="subscript"/>
        <sz val="11"/>
        <color rgb="FF00B0F0"/>
        <rFont val="Calibri"/>
        <family val="2"/>
        <scheme val="minor"/>
      </rPr>
      <t>min</t>
    </r>
  </si>
  <si>
    <t>minvent_m3_per_h</t>
  </si>
  <si>
    <t>minimum infiltration rate</t>
  </si>
  <si>
    <t>ACPH_min</t>
  </si>
  <si>
    <t>maximum air changes per hour due to ventilation</t>
  </si>
  <si>
    <t>ml_per_m3</t>
  </si>
  <si>
    <r>
      <t>ml/m</t>
    </r>
    <r>
      <rPr>
        <vertAlign val="superscript"/>
        <sz val="11"/>
        <color theme="1"/>
        <rFont val="Calibri"/>
        <family val="2"/>
        <scheme val="minor"/>
      </rPr>
      <t>3</t>
    </r>
  </si>
  <si>
    <t>conversion factor</t>
  </si>
  <si>
    <t>number of milliliters per cubit meter</t>
  </si>
  <si>
    <t>s_per_min</t>
  </si>
  <si>
    <t>s/min</t>
  </si>
  <si>
    <t>number of seconds per minute</t>
  </si>
  <si>
    <t>min_per_h</t>
  </si>
  <si>
    <t>min/h</t>
  </si>
  <si>
    <t>number of minutes per hour</t>
  </si>
  <si>
    <t>s_per_h</t>
  </si>
  <si>
    <t>s/h</t>
  </si>
  <si>
    <t>number of seconds per hour</t>
  </si>
  <si>
    <t>s_per_d</t>
  </si>
  <si>
    <t>s/d</t>
  </si>
  <si>
    <t>d_per_a</t>
  </si>
  <si>
    <t>d/a</t>
  </si>
  <si>
    <t>days per year (average)</t>
  </si>
  <si>
    <t>s_per_a</t>
  </si>
  <si>
    <t>s/a</t>
  </si>
  <si>
    <t>d_per_wk</t>
  </si>
  <si>
    <t>d/wk</t>
  </si>
  <si>
    <t>number of days per week</t>
  </si>
  <si>
    <t>min_day</t>
  </si>
  <si>
    <t>max_day</t>
  </si>
  <si>
    <t>timestamp_ISO8601</t>
  </si>
  <si>
    <t>unix_time</t>
  </si>
  <si>
    <t>Column index</t>
  </si>
  <si>
    <t>Column name</t>
  </si>
  <si>
    <t>Description</t>
  </si>
  <si>
    <t>Unit</t>
  </si>
  <si>
    <t>Format</t>
  </si>
  <si>
    <t>Interval aggregation</t>
  </si>
  <si>
    <t>Calculation</t>
  </si>
  <si>
    <t>room_id</t>
  </si>
  <si>
    <t>room code</t>
  </si>
  <si>
    <t>datetime of start of interval according to ISO8601 standard (timezone aware)</t>
  </si>
  <si>
    <t>YYYY-MM-DDThh:mm:ss±hhmm</t>
  </si>
  <si>
    <t>start</t>
  </si>
  <si>
    <t>Unix time</t>
  </si>
  <si>
    <t>%d</t>
  </si>
  <si>
    <t>occupancy_avg_p</t>
  </si>
  <si>
    <t>average occupancy in the interval</t>
  </si>
  <si>
    <t>p</t>
  </si>
  <si>
    <t>average</t>
  </si>
  <si>
    <t>C_in_avg_ppm</t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</si>
  <si>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concentration</t>
    </r>
  </si>
  <si>
    <t>valve_frac</t>
  </si>
  <si>
    <t>valve setting</t>
  </si>
  <si>
    <t>%.2f</t>
  </si>
  <si>
    <t>interval_s</t>
  </si>
  <si>
    <t>duration of interval</t>
  </si>
  <si>
    <t>sum</t>
  </si>
  <si>
    <t>dayofweek</t>
  </si>
  <si>
    <t>time</t>
  </si>
  <si>
    <t>lookup_daytime</t>
  </si>
  <si>
    <t>occupancy</t>
  </si>
  <si>
    <t>vCO2_gain_m3_per_s</t>
  </si>
  <si>
    <t>vCO2_gain_ppm/s</t>
  </si>
  <si>
    <t>cCO2__minus_cCO2set</t>
  </si>
  <si>
    <t>v_CO2_loss_min_ppm/s</t>
  </si>
  <si>
    <t>is_vent_needed</t>
  </si>
  <si>
    <t>vent_max_m3_per_h</t>
  </si>
  <si>
    <t>vCO2_loss_max_ppm/s</t>
  </si>
  <si>
    <t>v_CO2_loss_ppm/s</t>
  </si>
  <si>
    <t>cCO2_ppm</t>
  </si>
  <si>
    <t>dCO2_ppm</t>
  </si>
  <si>
    <t>day of week (0=Mon, 6=Sun)</t>
  </si>
  <si>
    <t>starttime</t>
  </si>
  <si>
    <t>lookupvalue</t>
  </si>
  <si>
    <t>activity (ISO 8896)</t>
  </si>
  <si>
    <r>
      <t>metabolic rate [W/m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]</t>
    </r>
  </si>
  <si>
    <t>height [m]</t>
  </si>
  <si>
    <t>weight [kg]</t>
  </si>
  <si>
    <r>
      <t>surface [m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]</t>
    </r>
  </si>
  <si>
    <t>power [W]</t>
  </si>
  <si>
    <t>hours</t>
  </si>
  <si>
    <t>heat [MJ/d]</t>
  </si>
  <si>
    <t>kcal</t>
  </si>
  <si>
    <t>present</t>
  </si>
  <si>
    <t>sleeping</t>
  </si>
  <si>
    <t>at rest, sitting</t>
  </si>
  <si>
    <t>absent</t>
  </si>
  <si>
    <t>TOTAL</t>
  </si>
  <si>
    <t>reclining</t>
  </si>
  <si>
    <t>at rest, standing</t>
  </si>
  <si>
    <t>sedentary activity (office, dwelling, school, laboratory)</t>
  </si>
  <si>
    <t>standing, light activity (shopping, laboratory, light industry)</t>
  </si>
  <si>
    <t>test value</t>
  </si>
  <si>
    <t>min [ppm]</t>
  </si>
  <si>
    <t>max [ppm]</t>
  </si>
  <si>
    <t>kleurcode</t>
  </si>
  <si>
    <t>URL</t>
  </si>
  <si>
    <t>groen</t>
  </si>
  <si>
    <t>Handreiking_Optimaal_Ventileren_in_de_klas_met_co2-meter 1.pdf (ruimte-ok.nl)</t>
  </si>
  <si>
    <t>oranje</t>
  </si>
  <si>
    <t>rood</t>
  </si>
  <si>
    <t>bron</t>
  </si>
  <si>
    <t>donkergroen</t>
  </si>
  <si>
    <t>Artikel 7.23 bouwbesluit</t>
  </si>
  <si>
    <t>kooldioxidemeter.pdf (co2-meters.nl)</t>
  </si>
  <si>
    <t>lichtgroen</t>
  </si>
  <si>
    <t>timestamp_local</t>
  </si>
  <si>
    <t>utc_offset</t>
  </si>
  <si>
    <t>T_out_avg_C</t>
  </si>
  <si>
    <t>wind_avg_m_p_s</t>
  </si>
  <si>
    <t>irradiation_hor_avg_W_p_m2</t>
  </si>
  <si>
    <t>T_out_e_avg_C</t>
  </si>
  <si>
    <t>T_in_avg_C</t>
  </si>
  <si>
    <t>T_set_first_C</t>
  </si>
  <si>
    <t>gas_sup_avg_W</t>
  </si>
  <si>
    <t>e_used_avg_W</t>
  </si>
  <si>
    <t>e_returned_avg_W</t>
  </si>
  <si>
    <t>e_remaining_heat_avg_W</t>
  </si>
  <si>
    <t>sanity_frac</t>
  </si>
  <si>
    <t>gas_sup_no_CH_avg_W</t>
  </si>
  <si>
    <t>gas_sup_CH_avg_W</t>
  </si>
  <si>
    <t>T_in_sim_avg_C</t>
  </si>
  <si>
    <t>A_value_is_fixed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</si>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</sst>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yyyy\-mm\-dd\ hh:mm:ss"/>
    <numFmt numFmtId="166" formatCode="_ * #,##0.0_ ;_ * \-#,##0.0_ ;_ * &quot;-&quot;??_ ;_ @_ "/>
    <numFmt numFmtId="167" formatCode="0.0"/>
    <numFmt numFmtId="168" formatCode="_ * #,##0_ ;_ * \-#,##0_ ;_ * &quot;-&quot;??_ ;_ @_ "/>
    <numFmt numFmtId="169" formatCode="[$-F400]h:mm:ss\ AM/PM"/>
    <numFmt numFmtId="170" formatCode="0.000"/>
  </numFmts>
  <fonts count="2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</font>
    <font>
      <sz val="11"/>
      <color rgb="FF00B0F0"/>
      <name val="Calibri"/>
      <family val="2"/>
      <scheme val="minor"/>
    </font>
    <font>
      <vertAlign val="superscript"/>
      <sz val="11"/>
      <color rgb="FF00B0F0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rgb="FF00B0F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1"/>
      <color rgb="FF00B0F0"/>
      <name val="Calibri"/>
      <family val="2"/>
      <scheme val="minor"/>
    </font>
    <font>
      <sz val="11"/>
      <color rgb="FF00B0F0"/>
      <name val="Roboto"/>
    </font>
    <font>
      <vertAlign val="subscript"/>
      <sz val="11"/>
      <color rgb="FF92D050"/>
      <name val="Calibri"/>
      <family val="2"/>
      <scheme val="minor"/>
    </font>
    <font>
      <sz val="11"/>
      <color rgb="FF92D05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2" fillId="0" borderId="0"/>
    <xf numFmtId="0" fontId="12" fillId="0" borderId="0" applyNumberFormat="0" applyFill="0" applyBorder="0" applyAlignment="0" applyProtection="0"/>
  </cellStyleXfs>
  <cellXfs count="6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1" fillId="0" borderId="1" xfId="1" applyNumberFormat="1" applyFont="1" applyBorder="1" applyAlignment="1">
      <alignment horizontal="center" vertical="top"/>
    </xf>
    <xf numFmtId="166" fontId="0" fillId="0" borderId="0" xfId="1" applyNumberFormat="1" applyFont="1"/>
    <xf numFmtId="168" fontId="1" fillId="0" borderId="1" xfId="1" applyNumberFormat="1" applyFont="1" applyBorder="1" applyAlignment="1">
      <alignment horizontal="center" vertical="top"/>
    </xf>
    <xf numFmtId="168" fontId="0" fillId="0" borderId="0" xfId="1" applyNumberFormat="1" applyFont="1"/>
    <xf numFmtId="0" fontId="6" fillId="0" borderId="0" xfId="0" applyFont="1" applyAlignment="1">
      <alignment vertical="top"/>
    </xf>
    <xf numFmtId="0" fontId="6" fillId="0" borderId="0" xfId="0" applyFont="1"/>
    <xf numFmtId="0" fontId="3" fillId="0" borderId="0" xfId="0" applyFont="1" applyAlignment="1">
      <alignment vertical="top"/>
    </xf>
    <xf numFmtId="0" fontId="8" fillId="0" borderId="0" xfId="0" applyFont="1"/>
    <xf numFmtId="0" fontId="10" fillId="0" borderId="0" xfId="0" applyFont="1" applyAlignment="1">
      <alignment vertical="top"/>
    </xf>
    <xf numFmtId="0" fontId="0" fillId="0" borderId="0" xfId="0" applyAlignment="1">
      <alignment vertical="top"/>
    </xf>
    <xf numFmtId="2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164" fontId="0" fillId="0" borderId="0" xfId="1" applyFont="1" applyFill="1"/>
    <xf numFmtId="164" fontId="1" fillId="0" borderId="1" xfId="1" applyFont="1" applyBorder="1" applyAlignment="1">
      <alignment horizontal="center" vertical="top"/>
    </xf>
    <xf numFmtId="164" fontId="0" fillId="0" borderId="0" xfId="1" applyFont="1"/>
    <xf numFmtId="2" fontId="0" fillId="0" borderId="0" xfId="1" applyNumberFormat="1" applyFont="1"/>
    <xf numFmtId="2" fontId="0" fillId="0" borderId="0" xfId="1" applyNumberFormat="1" applyFont="1" applyFill="1"/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left" vertical="top"/>
    </xf>
    <xf numFmtId="2" fontId="1" fillId="0" borderId="1" xfId="1" applyNumberFormat="1" applyFont="1" applyBorder="1" applyAlignment="1">
      <alignment horizontal="left" vertical="top"/>
    </xf>
    <xf numFmtId="0" fontId="3" fillId="0" borderId="0" xfId="0" applyFont="1"/>
    <xf numFmtId="0" fontId="12" fillId="0" borderId="0" xfId="3"/>
    <xf numFmtId="1" fontId="1" fillId="0" borderId="1" xfId="1" applyNumberFormat="1" applyFont="1" applyBorder="1" applyAlignment="1">
      <alignment horizontal="left" vertical="top"/>
    </xf>
    <xf numFmtId="1" fontId="0" fillId="0" borderId="0" xfId="1" applyNumberFormat="1" applyFont="1"/>
    <xf numFmtId="1" fontId="0" fillId="0" borderId="0" xfId="1" applyNumberFormat="1" applyFont="1" applyFill="1"/>
    <xf numFmtId="1" fontId="1" fillId="0" borderId="1" xfId="0" applyNumberFormat="1" applyFont="1" applyBorder="1" applyAlignment="1">
      <alignment horizontal="left" vertical="top"/>
    </xf>
    <xf numFmtId="1" fontId="0" fillId="0" borderId="0" xfId="0" applyNumberFormat="1"/>
    <xf numFmtId="165" fontId="3" fillId="0" borderId="0" xfId="0" applyNumberFormat="1" applyFont="1"/>
    <xf numFmtId="1" fontId="3" fillId="0" borderId="0" xfId="0" applyNumberFormat="1" applyFont="1"/>
    <xf numFmtId="167" fontId="0" fillId="0" borderId="0" xfId="0" applyNumberFormat="1"/>
    <xf numFmtId="0" fontId="14" fillId="0" borderId="0" xfId="0" applyFont="1"/>
    <xf numFmtId="2" fontId="14" fillId="0" borderId="0" xfId="0" applyNumberFormat="1" applyFont="1"/>
    <xf numFmtId="0" fontId="17" fillId="0" borderId="0" xfId="3" applyFont="1"/>
    <xf numFmtId="0" fontId="20" fillId="0" borderId="0" xfId="0" applyFont="1" applyAlignment="1">
      <alignment vertical="top"/>
    </xf>
    <xf numFmtId="0" fontId="11" fillId="0" borderId="0" xfId="0" applyFont="1"/>
    <xf numFmtId="0" fontId="6" fillId="3" borderId="0" xfId="0" applyFont="1" applyFill="1"/>
    <xf numFmtId="0" fontId="20" fillId="3" borderId="0" xfId="0" applyFont="1" applyFill="1" applyAlignment="1">
      <alignment vertical="top"/>
    </xf>
    <xf numFmtId="0" fontId="6" fillId="3" borderId="0" xfId="0" applyFont="1" applyFill="1" applyAlignment="1">
      <alignment vertical="top"/>
    </xf>
    <xf numFmtId="164" fontId="1" fillId="0" borderId="2" xfId="1" applyFont="1" applyBorder="1" applyAlignment="1">
      <alignment horizontal="center" vertical="top"/>
    </xf>
    <xf numFmtId="169" fontId="1" fillId="0" borderId="2" xfId="1" applyNumberFormat="1" applyFont="1" applyBorder="1" applyAlignment="1">
      <alignment horizontal="center" vertical="top"/>
    </xf>
    <xf numFmtId="169" fontId="0" fillId="0" borderId="0" xfId="1" applyNumberFormat="1" applyFont="1"/>
    <xf numFmtId="169" fontId="0" fillId="0" borderId="0" xfId="1" applyNumberFormat="1" applyFont="1" applyFill="1"/>
    <xf numFmtId="2" fontId="1" fillId="0" borderId="2" xfId="1" applyNumberFormat="1" applyFont="1" applyBorder="1" applyAlignment="1">
      <alignment horizontal="center" vertical="top"/>
    </xf>
    <xf numFmtId="1" fontId="1" fillId="0" borderId="2" xfId="1" applyNumberFormat="1" applyFont="1" applyBorder="1" applyAlignment="1">
      <alignment horizontal="center" vertical="top"/>
    </xf>
    <xf numFmtId="20" fontId="0" fillId="0" borderId="0" xfId="0" applyNumberFormat="1"/>
    <xf numFmtId="2" fontId="1" fillId="0" borderId="2" xfId="0" applyNumberFormat="1" applyFont="1" applyBorder="1" applyAlignment="1">
      <alignment horizontal="center" vertical="top"/>
    </xf>
    <xf numFmtId="11" fontId="1" fillId="0" borderId="2" xfId="0" applyNumberFormat="1" applyFont="1" applyBorder="1" applyAlignment="1">
      <alignment horizontal="center" vertical="top"/>
    </xf>
    <xf numFmtId="11" fontId="0" fillId="0" borderId="0" xfId="0" applyNumberFormat="1"/>
    <xf numFmtId="0" fontId="0" fillId="0" borderId="0" xfId="0" quotePrefix="1"/>
    <xf numFmtId="1" fontId="1" fillId="0" borderId="2" xfId="0" applyNumberFormat="1" applyFont="1" applyBorder="1" applyAlignment="1">
      <alignment horizontal="center" vertical="top"/>
    </xf>
    <xf numFmtId="2" fontId="8" fillId="0" borderId="0" xfId="0" applyNumberFormat="1" applyFont="1"/>
    <xf numFmtId="167" fontId="8" fillId="0" borderId="0" xfId="0" applyNumberFormat="1" applyFont="1"/>
    <xf numFmtId="170" fontId="0" fillId="0" borderId="0" xfId="1" applyNumberFormat="1" applyFont="1"/>
    <xf numFmtId="1" fontId="1" fillId="0" borderId="1" xfId="1" applyNumberFormat="1" applyFont="1" applyFill="1" applyBorder="1" applyAlignment="1">
      <alignment horizontal="left" vertical="top"/>
    </xf>
    <xf numFmtId="0" fontId="0" fillId="4" borderId="0" xfId="0" applyFill="1"/>
    <xf numFmtId="0" fontId="1" fillId="4" borderId="1" xfId="0" applyFont="1" applyFill="1" applyBorder="1" applyAlignment="1">
      <alignment horizontal="left" vertical="top"/>
    </xf>
    <xf numFmtId="0" fontId="6" fillId="2" borderId="0" xfId="0" applyFont="1" applyFill="1"/>
    <xf numFmtId="0" fontId="8" fillId="2" borderId="0" xfId="0" applyFont="1" applyFill="1"/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</cellXfs>
  <cellStyles count="4">
    <cellStyle name="Comma" xfId="1" builtinId="3"/>
    <cellStyle name="Hyperlink" xfId="3" builtinId="8"/>
    <cellStyle name="Normal" xfId="0" builtinId="0"/>
    <cellStyle name="Standaard 2" xfId="2" xr:uid="{40D356F7-82FA-4AC2-86CA-CBF517C024B5}"/>
  </cellStyles>
  <dxfs count="0"/>
  <tableStyles count="0" defaultTableStyle="TableStyleMedium9" defaultPivotStyle="PivotStyleLight16"/>
  <colors>
    <mruColors>
      <color rgb="FFFFFFCC"/>
      <color rgb="FFFFA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700815558535498E-2"/>
          <c:y val="8.4115555629104541E-2"/>
          <c:w val="0.88798222811914262"/>
          <c:h val="0.86807576682671905"/>
        </c:manualLayout>
      </c:layout>
      <c:scatterChart>
        <c:scatterStyle val="lineMarker"/>
        <c:varyColors val="0"/>
        <c:ser>
          <c:idx val="0"/>
          <c:order val="0"/>
          <c:tx>
            <c:strRef>
              <c:f>virtualroom!#REF!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marker>
          <c:xVal>
            <c:numRef>
              <c:f>input_OLD_temp_simulation!$C$2:$C$1153</c:f>
              <c:numCache>
                <c:formatCode>yyyy\-mm\-dd\ hh:mm:ss</c:formatCode>
                <c:ptCount val="1152"/>
                <c:pt idx="0">
                  <c:v>44564</c:v>
                </c:pt>
                <c:pt idx="1">
                  <c:v>44564.010416666657</c:v>
                </c:pt>
                <c:pt idx="2">
                  <c:v>44564.020833333343</c:v>
                </c:pt>
                <c:pt idx="3">
                  <c:v>44564.03125</c:v>
                </c:pt>
                <c:pt idx="4">
                  <c:v>44564.041666666657</c:v>
                </c:pt>
                <c:pt idx="5">
                  <c:v>44564.052083333343</c:v>
                </c:pt>
                <c:pt idx="6">
                  <c:v>44564.0625</c:v>
                </c:pt>
                <c:pt idx="7">
                  <c:v>44564.072916666657</c:v>
                </c:pt>
                <c:pt idx="8">
                  <c:v>44564.083333333343</c:v>
                </c:pt>
                <c:pt idx="9">
                  <c:v>44564.09375</c:v>
                </c:pt>
                <c:pt idx="10">
                  <c:v>44564.104166666657</c:v>
                </c:pt>
                <c:pt idx="11">
                  <c:v>44564.114583333343</c:v>
                </c:pt>
                <c:pt idx="12">
                  <c:v>44564.125</c:v>
                </c:pt>
                <c:pt idx="13">
                  <c:v>44564.135416666657</c:v>
                </c:pt>
                <c:pt idx="14">
                  <c:v>44564.145833333343</c:v>
                </c:pt>
                <c:pt idx="15">
                  <c:v>44564.15625</c:v>
                </c:pt>
                <c:pt idx="16">
                  <c:v>44564.166666666657</c:v>
                </c:pt>
                <c:pt idx="17">
                  <c:v>44564.177083333343</c:v>
                </c:pt>
                <c:pt idx="18">
                  <c:v>44564.1875</c:v>
                </c:pt>
                <c:pt idx="19">
                  <c:v>44564.197916666657</c:v>
                </c:pt>
                <c:pt idx="20">
                  <c:v>44564.208333333343</c:v>
                </c:pt>
                <c:pt idx="21">
                  <c:v>44564.21875</c:v>
                </c:pt>
                <c:pt idx="22">
                  <c:v>44564.229166666657</c:v>
                </c:pt>
                <c:pt idx="23">
                  <c:v>44564.239583333343</c:v>
                </c:pt>
                <c:pt idx="24">
                  <c:v>44564.25</c:v>
                </c:pt>
                <c:pt idx="25">
                  <c:v>44564.260416666657</c:v>
                </c:pt>
                <c:pt idx="26">
                  <c:v>44564.270833333343</c:v>
                </c:pt>
                <c:pt idx="27">
                  <c:v>44564.28125</c:v>
                </c:pt>
                <c:pt idx="28">
                  <c:v>44564.291666666657</c:v>
                </c:pt>
                <c:pt idx="29">
                  <c:v>44564.302083333343</c:v>
                </c:pt>
                <c:pt idx="30">
                  <c:v>44564.3125</c:v>
                </c:pt>
                <c:pt idx="31">
                  <c:v>44564.322916666657</c:v>
                </c:pt>
                <c:pt idx="32">
                  <c:v>44564.333333333343</c:v>
                </c:pt>
                <c:pt idx="33">
                  <c:v>44564.34375</c:v>
                </c:pt>
                <c:pt idx="34">
                  <c:v>44564.354166666657</c:v>
                </c:pt>
                <c:pt idx="35">
                  <c:v>44564.364583333343</c:v>
                </c:pt>
                <c:pt idx="36">
                  <c:v>44564.375</c:v>
                </c:pt>
                <c:pt idx="37">
                  <c:v>44564.385416666657</c:v>
                </c:pt>
                <c:pt idx="38">
                  <c:v>44564.395833333343</c:v>
                </c:pt>
                <c:pt idx="39">
                  <c:v>44564.40625</c:v>
                </c:pt>
                <c:pt idx="40">
                  <c:v>44564.416666666657</c:v>
                </c:pt>
                <c:pt idx="41">
                  <c:v>44564.427083333343</c:v>
                </c:pt>
                <c:pt idx="42">
                  <c:v>44564.4375</c:v>
                </c:pt>
                <c:pt idx="43">
                  <c:v>44564.447916666657</c:v>
                </c:pt>
                <c:pt idx="44">
                  <c:v>44564.458333333343</c:v>
                </c:pt>
                <c:pt idx="45">
                  <c:v>44564.46875</c:v>
                </c:pt>
                <c:pt idx="46">
                  <c:v>44564.479166666657</c:v>
                </c:pt>
                <c:pt idx="47">
                  <c:v>44564.489583333343</c:v>
                </c:pt>
                <c:pt idx="48">
                  <c:v>44564.5</c:v>
                </c:pt>
                <c:pt idx="49">
                  <c:v>44564.510416666657</c:v>
                </c:pt>
                <c:pt idx="50">
                  <c:v>44564.520833333343</c:v>
                </c:pt>
                <c:pt idx="51">
                  <c:v>44564.53125</c:v>
                </c:pt>
                <c:pt idx="52">
                  <c:v>44564.541666666657</c:v>
                </c:pt>
                <c:pt idx="53">
                  <c:v>44564.552083333343</c:v>
                </c:pt>
                <c:pt idx="54">
                  <c:v>44564.5625</c:v>
                </c:pt>
                <c:pt idx="55">
                  <c:v>44564.572916666657</c:v>
                </c:pt>
                <c:pt idx="56">
                  <c:v>44564.583333333343</c:v>
                </c:pt>
                <c:pt idx="57">
                  <c:v>44564.59375</c:v>
                </c:pt>
                <c:pt idx="58">
                  <c:v>44564.604166666657</c:v>
                </c:pt>
                <c:pt idx="59">
                  <c:v>44564.614583333343</c:v>
                </c:pt>
                <c:pt idx="60">
                  <c:v>44564.625</c:v>
                </c:pt>
                <c:pt idx="61">
                  <c:v>44564.635416666657</c:v>
                </c:pt>
                <c:pt idx="62">
                  <c:v>44564.645833333343</c:v>
                </c:pt>
                <c:pt idx="63">
                  <c:v>44564.65625</c:v>
                </c:pt>
                <c:pt idx="64">
                  <c:v>44564.666666666657</c:v>
                </c:pt>
                <c:pt idx="65">
                  <c:v>44564.677083333343</c:v>
                </c:pt>
                <c:pt idx="66">
                  <c:v>44564.6875</c:v>
                </c:pt>
                <c:pt idx="67">
                  <c:v>44564.697916666657</c:v>
                </c:pt>
                <c:pt idx="68">
                  <c:v>44564.708333333343</c:v>
                </c:pt>
                <c:pt idx="69">
                  <c:v>44564.71875</c:v>
                </c:pt>
                <c:pt idx="70">
                  <c:v>44564.729166666657</c:v>
                </c:pt>
                <c:pt idx="71">
                  <c:v>44564.739583333343</c:v>
                </c:pt>
                <c:pt idx="72">
                  <c:v>44564.75</c:v>
                </c:pt>
                <c:pt idx="73">
                  <c:v>44564.760416666657</c:v>
                </c:pt>
                <c:pt idx="74">
                  <c:v>44564.770833333343</c:v>
                </c:pt>
                <c:pt idx="75">
                  <c:v>44564.78125</c:v>
                </c:pt>
                <c:pt idx="76">
                  <c:v>44564.791666666657</c:v>
                </c:pt>
                <c:pt idx="77">
                  <c:v>44564.802083333343</c:v>
                </c:pt>
                <c:pt idx="78">
                  <c:v>44564.8125</c:v>
                </c:pt>
                <c:pt idx="79">
                  <c:v>44564.822916666657</c:v>
                </c:pt>
                <c:pt idx="80">
                  <c:v>44564.833333333343</c:v>
                </c:pt>
                <c:pt idx="81">
                  <c:v>44564.84375</c:v>
                </c:pt>
                <c:pt idx="82">
                  <c:v>44564.854166666657</c:v>
                </c:pt>
                <c:pt idx="83">
                  <c:v>44564.864583333343</c:v>
                </c:pt>
                <c:pt idx="84">
                  <c:v>44564.875</c:v>
                </c:pt>
                <c:pt idx="85">
                  <c:v>44564.885416666657</c:v>
                </c:pt>
                <c:pt idx="86">
                  <c:v>44564.895833333343</c:v>
                </c:pt>
                <c:pt idx="87">
                  <c:v>44564.90625</c:v>
                </c:pt>
                <c:pt idx="88">
                  <c:v>44564.916666666657</c:v>
                </c:pt>
                <c:pt idx="89">
                  <c:v>44564.927083333343</c:v>
                </c:pt>
                <c:pt idx="90">
                  <c:v>44564.9375</c:v>
                </c:pt>
                <c:pt idx="91">
                  <c:v>44564.947916666657</c:v>
                </c:pt>
                <c:pt idx="92">
                  <c:v>44564.958333333343</c:v>
                </c:pt>
                <c:pt idx="93">
                  <c:v>44564.96875</c:v>
                </c:pt>
                <c:pt idx="94">
                  <c:v>44564.979166666657</c:v>
                </c:pt>
                <c:pt idx="95">
                  <c:v>44564.989583333343</c:v>
                </c:pt>
                <c:pt idx="96">
                  <c:v>44565</c:v>
                </c:pt>
                <c:pt idx="97">
                  <c:v>44565.010416666657</c:v>
                </c:pt>
                <c:pt idx="98">
                  <c:v>44565.020833333343</c:v>
                </c:pt>
                <c:pt idx="99">
                  <c:v>44565.03125</c:v>
                </c:pt>
                <c:pt idx="100">
                  <c:v>44565.041666666657</c:v>
                </c:pt>
                <c:pt idx="101">
                  <c:v>44565.052083333343</c:v>
                </c:pt>
                <c:pt idx="102">
                  <c:v>44565.0625</c:v>
                </c:pt>
                <c:pt idx="103">
                  <c:v>44565.072916666657</c:v>
                </c:pt>
                <c:pt idx="104">
                  <c:v>44565.083333333343</c:v>
                </c:pt>
                <c:pt idx="105">
                  <c:v>44565.09375</c:v>
                </c:pt>
                <c:pt idx="106">
                  <c:v>44565.104166666657</c:v>
                </c:pt>
                <c:pt idx="107">
                  <c:v>44565.114583333343</c:v>
                </c:pt>
                <c:pt idx="108">
                  <c:v>44565.125</c:v>
                </c:pt>
                <c:pt idx="109">
                  <c:v>44565.135416666657</c:v>
                </c:pt>
                <c:pt idx="110">
                  <c:v>44565.145833333343</c:v>
                </c:pt>
                <c:pt idx="111">
                  <c:v>44565.15625</c:v>
                </c:pt>
                <c:pt idx="112">
                  <c:v>44565.166666666657</c:v>
                </c:pt>
                <c:pt idx="113">
                  <c:v>44565.177083333343</c:v>
                </c:pt>
                <c:pt idx="114">
                  <c:v>44565.1875</c:v>
                </c:pt>
                <c:pt idx="115">
                  <c:v>44565.197916666657</c:v>
                </c:pt>
                <c:pt idx="116">
                  <c:v>44565.208333333343</c:v>
                </c:pt>
                <c:pt idx="117">
                  <c:v>44565.21875</c:v>
                </c:pt>
                <c:pt idx="118">
                  <c:v>44565.229166666657</c:v>
                </c:pt>
                <c:pt idx="119">
                  <c:v>44565.239583333343</c:v>
                </c:pt>
                <c:pt idx="120">
                  <c:v>44565.25</c:v>
                </c:pt>
                <c:pt idx="121">
                  <c:v>44565.260416666657</c:v>
                </c:pt>
                <c:pt idx="122">
                  <c:v>44565.270833333343</c:v>
                </c:pt>
                <c:pt idx="123">
                  <c:v>44565.28125</c:v>
                </c:pt>
                <c:pt idx="124">
                  <c:v>44565.291666666657</c:v>
                </c:pt>
                <c:pt idx="125">
                  <c:v>44565.302083333343</c:v>
                </c:pt>
                <c:pt idx="126">
                  <c:v>44565.3125</c:v>
                </c:pt>
                <c:pt idx="127">
                  <c:v>44565.322916666657</c:v>
                </c:pt>
                <c:pt idx="128">
                  <c:v>44565.333333333343</c:v>
                </c:pt>
                <c:pt idx="129">
                  <c:v>44565.34375</c:v>
                </c:pt>
                <c:pt idx="130">
                  <c:v>44565.354166666657</c:v>
                </c:pt>
                <c:pt idx="131">
                  <c:v>44565.364583333343</c:v>
                </c:pt>
                <c:pt idx="132">
                  <c:v>44565.375</c:v>
                </c:pt>
                <c:pt idx="133">
                  <c:v>44565.385416666657</c:v>
                </c:pt>
                <c:pt idx="134">
                  <c:v>44565.395833333343</c:v>
                </c:pt>
                <c:pt idx="135">
                  <c:v>44565.40625</c:v>
                </c:pt>
                <c:pt idx="136">
                  <c:v>44565.416666666657</c:v>
                </c:pt>
                <c:pt idx="137">
                  <c:v>44565.427083333343</c:v>
                </c:pt>
                <c:pt idx="138">
                  <c:v>44565.4375</c:v>
                </c:pt>
                <c:pt idx="139">
                  <c:v>44565.447916666657</c:v>
                </c:pt>
                <c:pt idx="140">
                  <c:v>44565.458333333343</c:v>
                </c:pt>
                <c:pt idx="141">
                  <c:v>44565.46875</c:v>
                </c:pt>
                <c:pt idx="142">
                  <c:v>44565.479166666657</c:v>
                </c:pt>
                <c:pt idx="143">
                  <c:v>44565.489583333343</c:v>
                </c:pt>
                <c:pt idx="144">
                  <c:v>44565.5</c:v>
                </c:pt>
                <c:pt idx="145">
                  <c:v>44565.510416666657</c:v>
                </c:pt>
                <c:pt idx="146">
                  <c:v>44565.520833333343</c:v>
                </c:pt>
                <c:pt idx="147">
                  <c:v>44565.53125</c:v>
                </c:pt>
                <c:pt idx="148">
                  <c:v>44565.541666666657</c:v>
                </c:pt>
                <c:pt idx="149">
                  <c:v>44565.552083333343</c:v>
                </c:pt>
                <c:pt idx="150">
                  <c:v>44565.5625</c:v>
                </c:pt>
                <c:pt idx="151">
                  <c:v>44565.572916666657</c:v>
                </c:pt>
                <c:pt idx="152">
                  <c:v>44565.583333333343</c:v>
                </c:pt>
                <c:pt idx="153">
                  <c:v>44565.59375</c:v>
                </c:pt>
                <c:pt idx="154">
                  <c:v>44565.604166666657</c:v>
                </c:pt>
                <c:pt idx="155">
                  <c:v>44565.614583333343</c:v>
                </c:pt>
                <c:pt idx="156">
                  <c:v>44565.625</c:v>
                </c:pt>
                <c:pt idx="157">
                  <c:v>44565.635416666657</c:v>
                </c:pt>
                <c:pt idx="158">
                  <c:v>44565.645833333343</c:v>
                </c:pt>
                <c:pt idx="159">
                  <c:v>44565.65625</c:v>
                </c:pt>
                <c:pt idx="160">
                  <c:v>44565.666666666657</c:v>
                </c:pt>
                <c:pt idx="161">
                  <c:v>44565.677083333343</c:v>
                </c:pt>
                <c:pt idx="162">
                  <c:v>44565.6875</c:v>
                </c:pt>
                <c:pt idx="163">
                  <c:v>44565.697916666657</c:v>
                </c:pt>
                <c:pt idx="164">
                  <c:v>44565.708333333343</c:v>
                </c:pt>
                <c:pt idx="165">
                  <c:v>44565.71875</c:v>
                </c:pt>
                <c:pt idx="166">
                  <c:v>44565.729166666657</c:v>
                </c:pt>
                <c:pt idx="167">
                  <c:v>44565.739583333343</c:v>
                </c:pt>
                <c:pt idx="168">
                  <c:v>44565.75</c:v>
                </c:pt>
                <c:pt idx="169">
                  <c:v>44565.760416666657</c:v>
                </c:pt>
                <c:pt idx="170">
                  <c:v>44565.770833333343</c:v>
                </c:pt>
                <c:pt idx="171">
                  <c:v>44565.78125</c:v>
                </c:pt>
                <c:pt idx="172">
                  <c:v>44565.791666666657</c:v>
                </c:pt>
                <c:pt idx="173">
                  <c:v>44565.802083333343</c:v>
                </c:pt>
                <c:pt idx="174">
                  <c:v>44565.8125</c:v>
                </c:pt>
                <c:pt idx="175">
                  <c:v>44565.822916666657</c:v>
                </c:pt>
                <c:pt idx="176">
                  <c:v>44565.833333333343</c:v>
                </c:pt>
                <c:pt idx="177">
                  <c:v>44565.84375</c:v>
                </c:pt>
                <c:pt idx="178">
                  <c:v>44565.854166666657</c:v>
                </c:pt>
                <c:pt idx="179">
                  <c:v>44565.864583333343</c:v>
                </c:pt>
                <c:pt idx="180">
                  <c:v>44565.875</c:v>
                </c:pt>
                <c:pt idx="181">
                  <c:v>44565.885416666657</c:v>
                </c:pt>
                <c:pt idx="182">
                  <c:v>44565.895833333343</c:v>
                </c:pt>
                <c:pt idx="183">
                  <c:v>44565.90625</c:v>
                </c:pt>
                <c:pt idx="184">
                  <c:v>44565.916666666657</c:v>
                </c:pt>
                <c:pt idx="185">
                  <c:v>44565.927083333343</c:v>
                </c:pt>
                <c:pt idx="186">
                  <c:v>44565.9375</c:v>
                </c:pt>
                <c:pt idx="187">
                  <c:v>44565.947916666657</c:v>
                </c:pt>
                <c:pt idx="188">
                  <c:v>44565.958333333343</c:v>
                </c:pt>
                <c:pt idx="189">
                  <c:v>44565.96875</c:v>
                </c:pt>
                <c:pt idx="190">
                  <c:v>44565.979166666657</c:v>
                </c:pt>
                <c:pt idx="191">
                  <c:v>44565.989583333343</c:v>
                </c:pt>
                <c:pt idx="192">
                  <c:v>44566</c:v>
                </c:pt>
                <c:pt idx="193">
                  <c:v>44566.010416666657</c:v>
                </c:pt>
                <c:pt idx="194">
                  <c:v>44566.020833333343</c:v>
                </c:pt>
                <c:pt idx="195">
                  <c:v>44566.03125</c:v>
                </c:pt>
                <c:pt idx="196">
                  <c:v>44566.041666666657</c:v>
                </c:pt>
                <c:pt idx="197">
                  <c:v>44566.052083333343</c:v>
                </c:pt>
                <c:pt idx="198">
                  <c:v>44566.0625</c:v>
                </c:pt>
                <c:pt idx="199">
                  <c:v>44566.072916666657</c:v>
                </c:pt>
                <c:pt idx="200">
                  <c:v>44566.083333333343</c:v>
                </c:pt>
                <c:pt idx="201">
                  <c:v>44566.09375</c:v>
                </c:pt>
                <c:pt idx="202">
                  <c:v>44566.104166666657</c:v>
                </c:pt>
                <c:pt idx="203">
                  <c:v>44566.114583333343</c:v>
                </c:pt>
                <c:pt idx="204">
                  <c:v>44566.125</c:v>
                </c:pt>
                <c:pt idx="205">
                  <c:v>44566.135416666657</c:v>
                </c:pt>
                <c:pt idx="206">
                  <c:v>44566.145833333343</c:v>
                </c:pt>
                <c:pt idx="207">
                  <c:v>44566.15625</c:v>
                </c:pt>
                <c:pt idx="208">
                  <c:v>44566.166666666657</c:v>
                </c:pt>
                <c:pt idx="209">
                  <c:v>44566.177083333343</c:v>
                </c:pt>
                <c:pt idx="210">
                  <c:v>44566.1875</c:v>
                </c:pt>
                <c:pt idx="211">
                  <c:v>44566.197916666657</c:v>
                </c:pt>
                <c:pt idx="212">
                  <c:v>44566.208333333343</c:v>
                </c:pt>
                <c:pt idx="213">
                  <c:v>44566.21875</c:v>
                </c:pt>
                <c:pt idx="214">
                  <c:v>44566.229166666657</c:v>
                </c:pt>
                <c:pt idx="215">
                  <c:v>44566.239583333343</c:v>
                </c:pt>
                <c:pt idx="216">
                  <c:v>44566.25</c:v>
                </c:pt>
                <c:pt idx="217">
                  <c:v>44566.260416666657</c:v>
                </c:pt>
                <c:pt idx="218">
                  <c:v>44566.270833333343</c:v>
                </c:pt>
                <c:pt idx="219">
                  <c:v>44566.28125</c:v>
                </c:pt>
                <c:pt idx="220">
                  <c:v>44566.291666666657</c:v>
                </c:pt>
                <c:pt idx="221">
                  <c:v>44566.302083333343</c:v>
                </c:pt>
                <c:pt idx="222">
                  <c:v>44566.3125</c:v>
                </c:pt>
                <c:pt idx="223">
                  <c:v>44566.322916666657</c:v>
                </c:pt>
                <c:pt idx="224">
                  <c:v>44566.333333333343</c:v>
                </c:pt>
                <c:pt idx="225">
                  <c:v>44566.34375</c:v>
                </c:pt>
                <c:pt idx="226">
                  <c:v>44566.354166666657</c:v>
                </c:pt>
                <c:pt idx="227">
                  <c:v>44566.364583333343</c:v>
                </c:pt>
                <c:pt idx="228">
                  <c:v>44566.375</c:v>
                </c:pt>
                <c:pt idx="229">
                  <c:v>44566.385416666657</c:v>
                </c:pt>
                <c:pt idx="230">
                  <c:v>44566.395833333343</c:v>
                </c:pt>
                <c:pt idx="231">
                  <c:v>44566.40625</c:v>
                </c:pt>
                <c:pt idx="232">
                  <c:v>44566.416666666657</c:v>
                </c:pt>
                <c:pt idx="233">
                  <c:v>44566.427083333343</c:v>
                </c:pt>
                <c:pt idx="234">
                  <c:v>44566.4375</c:v>
                </c:pt>
                <c:pt idx="235">
                  <c:v>44566.447916666657</c:v>
                </c:pt>
                <c:pt idx="236">
                  <c:v>44566.458333333343</c:v>
                </c:pt>
                <c:pt idx="237">
                  <c:v>44566.46875</c:v>
                </c:pt>
                <c:pt idx="238">
                  <c:v>44566.479166666657</c:v>
                </c:pt>
                <c:pt idx="239">
                  <c:v>44566.489583333343</c:v>
                </c:pt>
                <c:pt idx="240">
                  <c:v>44566.5</c:v>
                </c:pt>
                <c:pt idx="241">
                  <c:v>44566.510416666657</c:v>
                </c:pt>
                <c:pt idx="242">
                  <c:v>44566.520833333343</c:v>
                </c:pt>
                <c:pt idx="243">
                  <c:v>44566.53125</c:v>
                </c:pt>
                <c:pt idx="244">
                  <c:v>44566.541666666657</c:v>
                </c:pt>
                <c:pt idx="245">
                  <c:v>44566.552083333343</c:v>
                </c:pt>
                <c:pt idx="246">
                  <c:v>44566.5625</c:v>
                </c:pt>
                <c:pt idx="247">
                  <c:v>44566.572916666657</c:v>
                </c:pt>
                <c:pt idx="248">
                  <c:v>44566.583333333343</c:v>
                </c:pt>
                <c:pt idx="249">
                  <c:v>44566.59375</c:v>
                </c:pt>
                <c:pt idx="250">
                  <c:v>44566.604166666657</c:v>
                </c:pt>
                <c:pt idx="251">
                  <c:v>44566.614583333343</c:v>
                </c:pt>
                <c:pt idx="252">
                  <c:v>44566.625</c:v>
                </c:pt>
                <c:pt idx="253">
                  <c:v>44566.635416666657</c:v>
                </c:pt>
                <c:pt idx="254">
                  <c:v>44566.645833333343</c:v>
                </c:pt>
                <c:pt idx="255">
                  <c:v>44566.65625</c:v>
                </c:pt>
                <c:pt idx="256">
                  <c:v>44566.666666666657</c:v>
                </c:pt>
                <c:pt idx="257">
                  <c:v>44566.677083333343</c:v>
                </c:pt>
                <c:pt idx="258">
                  <c:v>44566.6875</c:v>
                </c:pt>
                <c:pt idx="259">
                  <c:v>44566.697916666657</c:v>
                </c:pt>
                <c:pt idx="260">
                  <c:v>44566.708333333343</c:v>
                </c:pt>
                <c:pt idx="261">
                  <c:v>44566.71875</c:v>
                </c:pt>
                <c:pt idx="262">
                  <c:v>44566.729166666657</c:v>
                </c:pt>
                <c:pt idx="263">
                  <c:v>44566.739583333343</c:v>
                </c:pt>
                <c:pt idx="264">
                  <c:v>44566.75</c:v>
                </c:pt>
                <c:pt idx="265">
                  <c:v>44566.760416666657</c:v>
                </c:pt>
                <c:pt idx="266">
                  <c:v>44566.770833333343</c:v>
                </c:pt>
                <c:pt idx="267">
                  <c:v>44566.78125</c:v>
                </c:pt>
                <c:pt idx="268">
                  <c:v>44566.791666666657</c:v>
                </c:pt>
                <c:pt idx="269">
                  <c:v>44566.802083333343</c:v>
                </c:pt>
                <c:pt idx="270">
                  <c:v>44566.8125</c:v>
                </c:pt>
                <c:pt idx="271">
                  <c:v>44566.822916666657</c:v>
                </c:pt>
                <c:pt idx="272">
                  <c:v>44566.833333333343</c:v>
                </c:pt>
                <c:pt idx="273">
                  <c:v>44566.84375</c:v>
                </c:pt>
                <c:pt idx="274">
                  <c:v>44566.854166666657</c:v>
                </c:pt>
                <c:pt idx="275">
                  <c:v>44566.864583333343</c:v>
                </c:pt>
                <c:pt idx="276">
                  <c:v>44566.875</c:v>
                </c:pt>
                <c:pt idx="277">
                  <c:v>44566.885416666657</c:v>
                </c:pt>
                <c:pt idx="278">
                  <c:v>44566.895833333343</c:v>
                </c:pt>
                <c:pt idx="279">
                  <c:v>44566.90625</c:v>
                </c:pt>
                <c:pt idx="280">
                  <c:v>44566.916666666657</c:v>
                </c:pt>
                <c:pt idx="281">
                  <c:v>44566.927083333343</c:v>
                </c:pt>
                <c:pt idx="282">
                  <c:v>44566.9375</c:v>
                </c:pt>
                <c:pt idx="283">
                  <c:v>44566.947916666657</c:v>
                </c:pt>
                <c:pt idx="284">
                  <c:v>44566.958333333343</c:v>
                </c:pt>
                <c:pt idx="285">
                  <c:v>44566.96875</c:v>
                </c:pt>
                <c:pt idx="286">
                  <c:v>44566.979166666657</c:v>
                </c:pt>
                <c:pt idx="287">
                  <c:v>44566.989583333343</c:v>
                </c:pt>
                <c:pt idx="288">
                  <c:v>44567</c:v>
                </c:pt>
                <c:pt idx="289">
                  <c:v>44567.010416666657</c:v>
                </c:pt>
                <c:pt idx="290">
                  <c:v>44567.020833333343</c:v>
                </c:pt>
                <c:pt idx="291">
                  <c:v>44567.03125</c:v>
                </c:pt>
                <c:pt idx="292">
                  <c:v>44567.041666666657</c:v>
                </c:pt>
                <c:pt idx="293">
                  <c:v>44567.052083333343</c:v>
                </c:pt>
                <c:pt idx="294">
                  <c:v>44567.0625</c:v>
                </c:pt>
                <c:pt idx="295">
                  <c:v>44567.072916666657</c:v>
                </c:pt>
                <c:pt idx="296">
                  <c:v>44567.083333333343</c:v>
                </c:pt>
                <c:pt idx="297">
                  <c:v>44567.09375</c:v>
                </c:pt>
                <c:pt idx="298">
                  <c:v>44567.104166666657</c:v>
                </c:pt>
                <c:pt idx="299">
                  <c:v>44567.114583333343</c:v>
                </c:pt>
                <c:pt idx="300">
                  <c:v>44567.125</c:v>
                </c:pt>
                <c:pt idx="301">
                  <c:v>44567.135416666657</c:v>
                </c:pt>
                <c:pt idx="302">
                  <c:v>44567.145833333343</c:v>
                </c:pt>
                <c:pt idx="303">
                  <c:v>44567.15625</c:v>
                </c:pt>
                <c:pt idx="304">
                  <c:v>44567.166666666657</c:v>
                </c:pt>
                <c:pt idx="305">
                  <c:v>44567.177083333343</c:v>
                </c:pt>
                <c:pt idx="306">
                  <c:v>44567.1875</c:v>
                </c:pt>
                <c:pt idx="307">
                  <c:v>44567.197916666657</c:v>
                </c:pt>
                <c:pt idx="308">
                  <c:v>44567.208333333343</c:v>
                </c:pt>
                <c:pt idx="309">
                  <c:v>44567.21875</c:v>
                </c:pt>
                <c:pt idx="310">
                  <c:v>44567.229166666657</c:v>
                </c:pt>
                <c:pt idx="311">
                  <c:v>44567.239583333343</c:v>
                </c:pt>
                <c:pt idx="312">
                  <c:v>44567.25</c:v>
                </c:pt>
                <c:pt idx="313">
                  <c:v>44567.260416666657</c:v>
                </c:pt>
                <c:pt idx="314">
                  <c:v>44567.270833333343</c:v>
                </c:pt>
                <c:pt idx="315">
                  <c:v>44567.28125</c:v>
                </c:pt>
                <c:pt idx="316">
                  <c:v>44567.291666666657</c:v>
                </c:pt>
                <c:pt idx="317">
                  <c:v>44567.302083333343</c:v>
                </c:pt>
                <c:pt idx="318">
                  <c:v>44567.3125</c:v>
                </c:pt>
                <c:pt idx="319">
                  <c:v>44567.322916666657</c:v>
                </c:pt>
                <c:pt idx="320">
                  <c:v>44567.333333333343</c:v>
                </c:pt>
                <c:pt idx="321">
                  <c:v>44567.34375</c:v>
                </c:pt>
                <c:pt idx="322">
                  <c:v>44567.354166666657</c:v>
                </c:pt>
                <c:pt idx="323">
                  <c:v>44567.364583333343</c:v>
                </c:pt>
                <c:pt idx="324">
                  <c:v>44567.375</c:v>
                </c:pt>
                <c:pt idx="325">
                  <c:v>44567.385416666657</c:v>
                </c:pt>
                <c:pt idx="326">
                  <c:v>44567.395833333343</c:v>
                </c:pt>
                <c:pt idx="327">
                  <c:v>44567.40625</c:v>
                </c:pt>
                <c:pt idx="328">
                  <c:v>44567.416666666657</c:v>
                </c:pt>
                <c:pt idx="329">
                  <c:v>44567.427083333343</c:v>
                </c:pt>
                <c:pt idx="330">
                  <c:v>44567.4375</c:v>
                </c:pt>
                <c:pt idx="331">
                  <c:v>44567.447916666657</c:v>
                </c:pt>
                <c:pt idx="332">
                  <c:v>44567.458333333343</c:v>
                </c:pt>
                <c:pt idx="333">
                  <c:v>44567.46875</c:v>
                </c:pt>
                <c:pt idx="334">
                  <c:v>44567.479166666657</c:v>
                </c:pt>
                <c:pt idx="335">
                  <c:v>44567.489583333343</c:v>
                </c:pt>
                <c:pt idx="336">
                  <c:v>44567.5</c:v>
                </c:pt>
                <c:pt idx="337">
                  <c:v>44567.510416666657</c:v>
                </c:pt>
                <c:pt idx="338">
                  <c:v>44567.520833333343</c:v>
                </c:pt>
                <c:pt idx="339">
                  <c:v>44567.53125</c:v>
                </c:pt>
                <c:pt idx="340">
                  <c:v>44567.541666666657</c:v>
                </c:pt>
                <c:pt idx="341">
                  <c:v>44567.552083333343</c:v>
                </c:pt>
                <c:pt idx="342">
                  <c:v>44567.5625</c:v>
                </c:pt>
                <c:pt idx="343">
                  <c:v>44567.572916666657</c:v>
                </c:pt>
                <c:pt idx="344">
                  <c:v>44567.583333333343</c:v>
                </c:pt>
                <c:pt idx="345">
                  <c:v>44567.59375</c:v>
                </c:pt>
                <c:pt idx="346">
                  <c:v>44567.604166666657</c:v>
                </c:pt>
                <c:pt idx="347">
                  <c:v>44567.614583333343</c:v>
                </c:pt>
                <c:pt idx="348">
                  <c:v>44567.625</c:v>
                </c:pt>
                <c:pt idx="349">
                  <c:v>44567.635416666657</c:v>
                </c:pt>
                <c:pt idx="350">
                  <c:v>44567.645833333343</c:v>
                </c:pt>
                <c:pt idx="351">
                  <c:v>44567.65625</c:v>
                </c:pt>
                <c:pt idx="352">
                  <c:v>44567.666666666657</c:v>
                </c:pt>
                <c:pt idx="353">
                  <c:v>44567.677083333343</c:v>
                </c:pt>
                <c:pt idx="354">
                  <c:v>44567.6875</c:v>
                </c:pt>
                <c:pt idx="355">
                  <c:v>44567.697916666657</c:v>
                </c:pt>
                <c:pt idx="356">
                  <c:v>44567.708333333343</c:v>
                </c:pt>
                <c:pt idx="357">
                  <c:v>44567.71875</c:v>
                </c:pt>
                <c:pt idx="358">
                  <c:v>44567.729166666657</c:v>
                </c:pt>
                <c:pt idx="359">
                  <c:v>44567.739583333343</c:v>
                </c:pt>
                <c:pt idx="360">
                  <c:v>44567.75</c:v>
                </c:pt>
                <c:pt idx="361">
                  <c:v>44567.760416666657</c:v>
                </c:pt>
                <c:pt idx="362">
                  <c:v>44567.770833333343</c:v>
                </c:pt>
                <c:pt idx="363">
                  <c:v>44567.78125</c:v>
                </c:pt>
                <c:pt idx="364">
                  <c:v>44567.791666666657</c:v>
                </c:pt>
                <c:pt idx="365">
                  <c:v>44567.802083333343</c:v>
                </c:pt>
                <c:pt idx="366">
                  <c:v>44567.8125</c:v>
                </c:pt>
                <c:pt idx="367">
                  <c:v>44567.822916666657</c:v>
                </c:pt>
                <c:pt idx="368">
                  <c:v>44567.833333333343</c:v>
                </c:pt>
                <c:pt idx="369">
                  <c:v>44567.84375</c:v>
                </c:pt>
                <c:pt idx="370">
                  <c:v>44567.854166666657</c:v>
                </c:pt>
                <c:pt idx="371">
                  <c:v>44567.864583333343</c:v>
                </c:pt>
                <c:pt idx="372">
                  <c:v>44567.875</c:v>
                </c:pt>
                <c:pt idx="373">
                  <c:v>44567.885416666657</c:v>
                </c:pt>
                <c:pt idx="374">
                  <c:v>44567.895833333343</c:v>
                </c:pt>
                <c:pt idx="375">
                  <c:v>44567.90625</c:v>
                </c:pt>
                <c:pt idx="376">
                  <c:v>44567.916666666657</c:v>
                </c:pt>
                <c:pt idx="377">
                  <c:v>44567.927083333343</c:v>
                </c:pt>
                <c:pt idx="378">
                  <c:v>44567.9375</c:v>
                </c:pt>
                <c:pt idx="379">
                  <c:v>44567.947916666657</c:v>
                </c:pt>
                <c:pt idx="380">
                  <c:v>44567.958333333343</c:v>
                </c:pt>
                <c:pt idx="381">
                  <c:v>44567.96875</c:v>
                </c:pt>
                <c:pt idx="382">
                  <c:v>44567.979166666657</c:v>
                </c:pt>
                <c:pt idx="383">
                  <c:v>44567.989583333343</c:v>
                </c:pt>
                <c:pt idx="384">
                  <c:v>44568</c:v>
                </c:pt>
                <c:pt idx="385">
                  <c:v>44568.010416666657</c:v>
                </c:pt>
                <c:pt idx="386">
                  <c:v>44568.020833333343</c:v>
                </c:pt>
                <c:pt idx="387">
                  <c:v>44568.03125</c:v>
                </c:pt>
                <c:pt idx="388">
                  <c:v>44568.041666666657</c:v>
                </c:pt>
                <c:pt idx="389">
                  <c:v>44568.052083333343</c:v>
                </c:pt>
                <c:pt idx="390">
                  <c:v>44568.0625</c:v>
                </c:pt>
                <c:pt idx="391">
                  <c:v>44568.072916666657</c:v>
                </c:pt>
                <c:pt idx="392">
                  <c:v>44568.083333333343</c:v>
                </c:pt>
                <c:pt idx="393">
                  <c:v>44568.09375</c:v>
                </c:pt>
                <c:pt idx="394">
                  <c:v>44568.104166666657</c:v>
                </c:pt>
                <c:pt idx="395">
                  <c:v>44568.114583333343</c:v>
                </c:pt>
                <c:pt idx="396">
                  <c:v>44568.125</c:v>
                </c:pt>
                <c:pt idx="397">
                  <c:v>44568.135416666657</c:v>
                </c:pt>
                <c:pt idx="398">
                  <c:v>44568.145833333343</c:v>
                </c:pt>
                <c:pt idx="399">
                  <c:v>44568.15625</c:v>
                </c:pt>
                <c:pt idx="400">
                  <c:v>44568.166666666657</c:v>
                </c:pt>
                <c:pt idx="401">
                  <c:v>44568.177083333343</c:v>
                </c:pt>
                <c:pt idx="402">
                  <c:v>44568.1875</c:v>
                </c:pt>
                <c:pt idx="403">
                  <c:v>44568.197916666657</c:v>
                </c:pt>
                <c:pt idx="404">
                  <c:v>44568.208333333343</c:v>
                </c:pt>
                <c:pt idx="405">
                  <c:v>44568.21875</c:v>
                </c:pt>
                <c:pt idx="406">
                  <c:v>44568.229166666657</c:v>
                </c:pt>
                <c:pt idx="407">
                  <c:v>44568.239583333343</c:v>
                </c:pt>
                <c:pt idx="408">
                  <c:v>44568.25</c:v>
                </c:pt>
                <c:pt idx="409">
                  <c:v>44568.260416666657</c:v>
                </c:pt>
                <c:pt idx="410">
                  <c:v>44568.270833333343</c:v>
                </c:pt>
                <c:pt idx="411">
                  <c:v>44568.28125</c:v>
                </c:pt>
                <c:pt idx="412">
                  <c:v>44568.291666666657</c:v>
                </c:pt>
                <c:pt idx="413">
                  <c:v>44568.302083333343</c:v>
                </c:pt>
                <c:pt idx="414">
                  <c:v>44568.3125</c:v>
                </c:pt>
                <c:pt idx="415">
                  <c:v>44568.322916666657</c:v>
                </c:pt>
                <c:pt idx="416">
                  <c:v>44568.333333333343</c:v>
                </c:pt>
                <c:pt idx="417">
                  <c:v>44568.34375</c:v>
                </c:pt>
                <c:pt idx="418">
                  <c:v>44568.354166666657</c:v>
                </c:pt>
                <c:pt idx="419">
                  <c:v>44568.364583333343</c:v>
                </c:pt>
                <c:pt idx="420">
                  <c:v>44568.375</c:v>
                </c:pt>
                <c:pt idx="421">
                  <c:v>44568.385416666657</c:v>
                </c:pt>
                <c:pt idx="422">
                  <c:v>44568.395833333343</c:v>
                </c:pt>
                <c:pt idx="423">
                  <c:v>44568.40625</c:v>
                </c:pt>
                <c:pt idx="424">
                  <c:v>44568.416666666657</c:v>
                </c:pt>
                <c:pt idx="425">
                  <c:v>44568.427083333343</c:v>
                </c:pt>
                <c:pt idx="426">
                  <c:v>44568.4375</c:v>
                </c:pt>
                <c:pt idx="427">
                  <c:v>44568.447916666657</c:v>
                </c:pt>
                <c:pt idx="428">
                  <c:v>44568.458333333343</c:v>
                </c:pt>
                <c:pt idx="429">
                  <c:v>44568.46875</c:v>
                </c:pt>
                <c:pt idx="430">
                  <c:v>44568.479166666657</c:v>
                </c:pt>
                <c:pt idx="431">
                  <c:v>44568.489583333343</c:v>
                </c:pt>
                <c:pt idx="432">
                  <c:v>44568.5</c:v>
                </c:pt>
                <c:pt idx="433">
                  <c:v>44568.510416666657</c:v>
                </c:pt>
                <c:pt idx="434">
                  <c:v>44568.520833333343</c:v>
                </c:pt>
                <c:pt idx="435">
                  <c:v>44568.53125</c:v>
                </c:pt>
                <c:pt idx="436">
                  <c:v>44568.541666666657</c:v>
                </c:pt>
                <c:pt idx="437">
                  <c:v>44568.552083333343</c:v>
                </c:pt>
                <c:pt idx="438">
                  <c:v>44568.5625</c:v>
                </c:pt>
                <c:pt idx="439">
                  <c:v>44568.572916666657</c:v>
                </c:pt>
                <c:pt idx="440">
                  <c:v>44568.583333333343</c:v>
                </c:pt>
                <c:pt idx="441">
                  <c:v>44568.59375</c:v>
                </c:pt>
                <c:pt idx="442">
                  <c:v>44568.604166666657</c:v>
                </c:pt>
                <c:pt idx="443">
                  <c:v>44568.614583333343</c:v>
                </c:pt>
                <c:pt idx="444">
                  <c:v>44568.625</c:v>
                </c:pt>
                <c:pt idx="445">
                  <c:v>44568.635416666657</c:v>
                </c:pt>
                <c:pt idx="446">
                  <c:v>44568.645833333343</c:v>
                </c:pt>
                <c:pt idx="447">
                  <c:v>44568.65625</c:v>
                </c:pt>
                <c:pt idx="448">
                  <c:v>44568.666666666657</c:v>
                </c:pt>
                <c:pt idx="449">
                  <c:v>44568.677083333343</c:v>
                </c:pt>
                <c:pt idx="450">
                  <c:v>44568.6875</c:v>
                </c:pt>
                <c:pt idx="451">
                  <c:v>44568.697916666657</c:v>
                </c:pt>
                <c:pt idx="452">
                  <c:v>44568.708333333343</c:v>
                </c:pt>
                <c:pt idx="453">
                  <c:v>44568.71875</c:v>
                </c:pt>
                <c:pt idx="454">
                  <c:v>44568.729166666657</c:v>
                </c:pt>
                <c:pt idx="455">
                  <c:v>44568.739583333343</c:v>
                </c:pt>
                <c:pt idx="456">
                  <c:v>44568.75</c:v>
                </c:pt>
                <c:pt idx="457">
                  <c:v>44568.760416666657</c:v>
                </c:pt>
                <c:pt idx="458">
                  <c:v>44568.770833333343</c:v>
                </c:pt>
                <c:pt idx="459">
                  <c:v>44568.78125</c:v>
                </c:pt>
                <c:pt idx="460">
                  <c:v>44568.791666666657</c:v>
                </c:pt>
                <c:pt idx="461">
                  <c:v>44568.802083333343</c:v>
                </c:pt>
                <c:pt idx="462">
                  <c:v>44568.8125</c:v>
                </c:pt>
                <c:pt idx="463">
                  <c:v>44568.822916666657</c:v>
                </c:pt>
                <c:pt idx="464">
                  <c:v>44568.833333333343</c:v>
                </c:pt>
                <c:pt idx="465">
                  <c:v>44568.84375</c:v>
                </c:pt>
                <c:pt idx="466">
                  <c:v>44568.854166666657</c:v>
                </c:pt>
                <c:pt idx="467">
                  <c:v>44568.864583333343</c:v>
                </c:pt>
                <c:pt idx="468">
                  <c:v>44568.875</c:v>
                </c:pt>
                <c:pt idx="469">
                  <c:v>44568.885416666657</c:v>
                </c:pt>
                <c:pt idx="470">
                  <c:v>44568.895833333343</c:v>
                </c:pt>
                <c:pt idx="471">
                  <c:v>44568.90625</c:v>
                </c:pt>
                <c:pt idx="472">
                  <c:v>44568.916666666657</c:v>
                </c:pt>
                <c:pt idx="473">
                  <c:v>44568.927083333343</c:v>
                </c:pt>
                <c:pt idx="474">
                  <c:v>44568.9375</c:v>
                </c:pt>
                <c:pt idx="475">
                  <c:v>44568.947916666657</c:v>
                </c:pt>
                <c:pt idx="476">
                  <c:v>44568.958333333343</c:v>
                </c:pt>
                <c:pt idx="477">
                  <c:v>44568.96875</c:v>
                </c:pt>
                <c:pt idx="478">
                  <c:v>44568.979166666657</c:v>
                </c:pt>
                <c:pt idx="479">
                  <c:v>44568.989583333343</c:v>
                </c:pt>
                <c:pt idx="480">
                  <c:v>44569</c:v>
                </c:pt>
                <c:pt idx="481">
                  <c:v>44569.010416666657</c:v>
                </c:pt>
                <c:pt idx="482">
                  <c:v>44569.020833333343</c:v>
                </c:pt>
                <c:pt idx="483">
                  <c:v>44569.03125</c:v>
                </c:pt>
                <c:pt idx="484">
                  <c:v>44569.041666666657</c:v>
                </c:pt>
                <c:pt idx="485">
                  <c:v>44569.052083333343</c:v>
                </c:pt>
                <c:pt idx="486">
                  <c:v>44569.0625</c:v>
                </c:pt>
                <c:pt idx="487">
                  <c:v>44569.072916666657</c:v>
                </c:pt>
                <c:pt idx="488">
                  <c:v>44569.083333333343</c:v>
                </c:pt>
                <c:pt idx="489">
                  <c:v>44569.09375</c:v>
                </c:pt>
                <c:pt idx="490">
                  <c:v>44569.104166666657</c:v>
                </c:pt>
                <c:pt idx="491">
                  <c:v>44569.114583333343</c:v>
                </c:pt>
                <c:pt idx="492">
                  <c:v>44569.125</c:v>
                </c:pt>
                <c:pt idx="493">
                  <c:v>44569.135416666657</c:v>
                </c:pt>
                <c:pt idx="494">
                  <c:v>44569.145833333343</c:v>
                </c:pt>
                <c:pt idx="495">
                  <c:v>44569.15625</c:v>
                </c:pt>
                <c:pt idx="496">
                  <c:v>44569.166666666657</c:v>
                </c:pt>
                <c:pt idx="497">
                  <c:v>44569.177083333343</c:v>
                </c:pt>
                <c:pt idx="498">
                  <c:v>44569.1875</c:v>
                </c:pt>
                <c:pt idx="499">
                  <c:v>44569.197916666657</c:v>
                </c:pt>
                <c:pt idx="500">
                  <c:v>44569.208333333343</c:v>
                </c:pt>
                <c:pt idx="501">
                  <c:v>44569.21875</c:v>
                </c:pt>
                <c:pt idx="502">
                  <c:v>44569.229166666657</c:v>
                </c:pt>
                <c:pt idx="503">
                  <c:v>44569.239583333343</c:v>
                </c:pt>
                <c:pt idx="504">
                  <c:v>44569.25</c:v>
                </c:pt>
                <c:pt idx="505">
                  <c:v>44569.260416666657</c:v>
                </c:pt>
                <c:pt idx="506">
                  <c:v>44569.270833333343</c:v>
                </c:pt>
                <c:pt idx="507">
                  <c:v>44569.28125</c:v>
                </c:pt>
                <c:pt idx="508">
                  <c:v>44569.291666666657</c:v>
                </c:pt>
                <c:pt idx="509">
                  <c:v>44569.302083333343</c:v>
                </c:pt>
                <c:pt idx="510">
                  <c:v>44569.3125</c:v>
                </c:pt>
                <c:pt idx="511">
                  <c:v>44569.322916666657</c:v>
                </c:pt>
                <c:pt idx="512">
                  <c:v>44569.333333333343</c:v>
                </c:pt>
                <c:pt idx="513">
                  <c:v>44569.34375</c:v>
                </c:pt>
                <c:pt idx="514">
                  <c:v>44569.354166666657</c:v>
                </c:pt>
                <c:pt idx="515">
                  <c:v>44569.364583333343</c:v>
                </c:pt>
                <c:pt idx="516">
                  <c:v>44569.375</c:v>
                </c:pt>
                <c:pt idx="517">
                  <c:v>44569.385416666657</c:v>
                </c:pt>
                <c:pt idx="518">
                  <c:v>44569.395833333343</c:v>
                </c:pt>
                <c:pt idx="519">
                  <c:v>44569.40625</c:v>
                </c:pt>
                <c:pt idx="520">
                  <c:v>44569.416666666657</c:v>
                </c:pt>
                <c:pt idx="521">
                  <c:v>44569.427083333343</c:v>
                </c:pt>
                <c:pt idx="522">
                  <c:v>44569.4375</c:v>
                </c:pt>
                <c:pt idx="523">
                  <c:v>44569.447916666657</c:v>
                </c:pt>
                <c:pt idx="524">
                  <c:v>44569.458333333343</c:v>
                </c:pt>
                <c:pt idx="525">
                  <c:v>44569.46875</c:v>
                </c:pt>
                <c:pt idx="526">
                  <c:v>44569.479166666657</c:v>
                </c:pt>
                <c:pt idx="527">
                  <c:v>44569.489583333343</c:v>
                </c:pt>
                <c:pt idx="528">
                  <c:v>44569.5</c:v>
                </c:pt>
                <c:pt idx="529">
                  <c:v>44569.510416666657</c:v>
                </c:pt>
                <c:pt idx="530">
                  <c:v>44569.520833333343</c:v>
                </c:pt>
                <c:pt idx="531">
                  <c:v>44569.53125</c:v>
                </c:pt>
                <c:pt idx="532">
                  <c:v>44569.541666666657</c:v>
                </c:pt>
                <c:pt idx="533">
                  <c:v>44569.552083333343</c:v>
                </c:pt>
                <c:pt idx="534">
                  <c:v>44569.5625</c:v>
                </c:pt>
                <c:pt idx="535">
                  <c:v>44569.572916666657</c:v>
                </c:pt>
                <c:pt idx="536">
                  <c:v>44569.583333333343</c:v>
                </c:pt>
                <c:pt idx="537">
                  <c:v>44569.59375</c:v>
                </c:pt>
                <c:pt idx="538">
                  <c:v>44569.604166666657</c:v>
                </c:pt>
                <c:pt idx="539">
                  <c:v>44569.614583333343</c:v>
                </c:pt>
                <c:pt idx="540">
                  <c:v>44569.625</c:v>
                </c:pt>
                <c:pt idx="541">
                  <c:v>44569.635416666657</c:v>
                </c:pt>
                <c:pt idx="542">
                  <c:v>44569.645833333343</c:v>
                </c:pt>
                <c:pt idx="543">
                  <c:v>44569.65625</c:v>
                </c:pt>
                <c:pt idx="544">
                  <c:v>44569.666666666657</c:v>
                </c:pt>
                <c:pt idx="545">
                  <c:v>44569.677083333343</c:v>
                </c:pt>
                <c:pt idx="546">
                  <c:v>44569.6875</c:v>
                </c:pt>
                <c:pt idx="547">
                  <c:v>44569.697916666657</c:v>
                </c:pt>
                <c:pt idx="548">
                  <c:v>44569.708333333343</c:v>
                </c:pt>
                <c:pt idx="549">
                  <c:v>44569.71875</c:v>
                </c:pt>
                <c:pt idx="550">
                  <c:v>44569.729166666657</c:v>
                </c:pt>
                <c:pt idx="551">
                  <c:v>44569.739583333343</c:v>
                </c:pt>
                <c:pt idx="552">
                  <c:v>44569.75</c:v>
                </c:pt>
                <c:pt idx="553">
                  <c:v>44569.760416666657</c:v>
                </c:pt>
                <c:pt idx="554">
                  <c:v>44569.770833333343</c:v>
                </c:pt>
                <c:pt idx="555">
                  <c:v>44569.78125</c:v>
                </c:pt>
                <c:pt idx="556">
                  <c:v>44569.791666666657</c:v>
                </c:pt>
                <c:pt idx="557">
                  <c:v>44569.802083333343</c:v>
                </c:pt>
                <c:pt idx="558">
                  <c:v>44569.8125</c:v>
                </c:pt>
                <c:pt idx="559">
                  <c:v>44569.822916666657</c:v>
                </c:pt>
                <c:pt idx="560">
                  <c:v>44569.833333333343</c:v>
                </c:pt>
                <c:pt idx="561">
                  <c:v>44569.84375</c:v>
                </c:pt>
                <c:pt idx="562">
                  <c:v>44569.854166666657</c:v>
                </c:pt>
                <c:pt idx="563">
                  <c:v>44569.864583333343</c:v>
                </c:pt>
                <c:pt idx="564">
                  <c:v>44569.875</c:v>
                </c:pt>
                <c:pt idx="565">
                  <c:v>44569.885416666657</c:v>
                </c:pt>
                <c:pt idx="566">
                  <c:v>44569.895833333343</c:v>
                </c:pt>
                <c:pt idx="567">
                  <c:v>44569.90625</c:v>
                </c:pt>
                <c:pt idx="568">
                  <c:v>44569.916666666657</c:v>
                </c:pt>
                <c:pt idx="569">
                  <c:v>44569.927083333343</c:v>
                </c:pt>
                <c:pt idx="570">
                  <c:v>44569.9375</c:v>
                </c:pt>
                <c:pt idx="571">
                  <c:v>44569.947916666657</c:v>
                </c:pt>
                <c:pt idx="572">
                  <c:v>44569.958333333343</c:v>
                </c:pt>
                <c:pt idx="573">
                  <c:v>44569.96875</c:v>
                </c:pt>
                <c:pt idx="574">
                  <c:v>44569.979166666657</c:v>
                </c:pt>
                <c:pt idx="575">
                  <c:v>44569.989583333343</c:v>
                </c:pt>
                <c:pt idx="576">
                  <c:v>44570</c:v>
                </c:pt>
                <c:pt idx="577">
                  <c:v>44570.010416666657</c:v>
                </c:pt>
                <c:pt idx="578">
                  <c:v>44570.020833333343</c:v>
                </c:pt>
                <c:pt idx="579">
                  <c:v>44570.03125</c:v>
                </c:pt>
                <c:pt idx="580">
                  <c:v>44570.041666666657</c:v>
                </c:pt>
                <c:pt idx="581">
                  <c:v>44570.052083333343</c:v>
                </c:pt>
                <c:pt idx="582">
                  <c:v>44570.0625</c:v>
                </c:pt>
                <c:pt idx="583">
                  <c:v>44570.072916666657</c:v>
                </c:pt>
                <c:pt idx="584">
                  <c:v>44570.083333333343</c:v>
                </c:pt>
                <c:pt idx="585">
                  <c:v>44570.09375</c:v>
                </c:pt>
                <c:pt idx="586">
                  <c:v>44570.104166666657</c:v>
                </c:pt>
                <c:pt idx="587">
                  <c:v>44570.114583333343</c:v>
                </c:pt>
                <c:pt idx="588">
                  <c:v>44570.125</c:v>
                </c:pt>
                <c:pt idx="589">
                  <c:v>44570.135416666657</c:v>
                </c:pt>
                <c:pt idx="590">
                  <c:v>44570.145833333343</c:v>
                </c:pt>
                <c:pt idx="591">
                  <c:v>44570.15625</c:v>
                </c:pt>
                <c:pt idx="592">
                  <c:v>44570.166666666657</c:v>
                </c:pt>
                <c:pt idx="593">
                  <c:v>44570.177083333343</c:v>
                </c:pt>
                <c:pt idx="594">
                  <c:v>44570.1875</c:v>
                </c:pt>
                <c:pt idx="595">
                  <c:v>44570.197916666657</c:v>
                </c:pt>
                <c:pt idx="596">
                  <c:v>44570.208333333343</c:v>
                </c:pt>
                <c:pt idx="597">
                  <c:v>44570.21875</c:v>
                </c:pt>
                <c:pt idx="598">
                  <c:v>44570.229166666657</c:v>
                </c:pt>
                <c:pt idx="599">
                  <c:v>44570.239583333343</c:v>
                </c:pt>
                <c:pt idx="600">
                  <c:v>44570.25</c:v>
                </c:pt>
                <c:pt idx="601">
                  <c:v>44570.260416666657</c:v>
                </c:pt>
                <c:pt idx="602">
                  <c:v>44570.270833333343</c:v>
                </c:pt>
                <c:pt idx="603">
                  <c:v>44570.28125</c:v>
                </c:pt>
                <c:pt idx="604">
                  <c:v>44570.291666666657</c:v>
                </c:pt>
                <c:pt idx="605">
                  <c:v>44570.302083333343</c:v>
                </c:pt>
                <c:pt idx="606">
                  <c:v>44570.3125</c:v>
                </c:pt>
                <c:pt idx="607">
                  <c:v>44570.322916666657</c:v>
                </c:pt>
                <c:pt idx="608">
                  <c:v>44570.333333333343</c:v>
                </c:pt>
                <c:pt idx="609">
                  <c:v>44570.34375</c:v>
                </c:pt>
                <c:pt idx="610">
                  <c:v>44570.354166666657</c:v>
                </c:pt>
                <c:pt idx="611">
                  <c:v>44570.364583333343</c:v>
                </c:pt>
                <c:pt idx="612">
                  <c:v>44570.375</c:v>
                </c:pt>
                <c:pt idx="613">
                  <c:v>44570.385416666657</c:v>
                </c:pt>
                <c:pt idx="614">
                  <c:v>44570.395833333343</c:v>
                </c:pt>
                <c:pt idx="615">
                  <c:v>44570.40625</c:v>
                </c:pt>
                <c:pt idx="616">
                  <c:v>44570.416666666657</c:v>
                </c:pt>
                <c:pt idx="617">
                  <c:v>44570.427083333343</c:v>
                </c:pt>
                <c:pt idx="618">
                  <c:v>44570.4375</c:v>
                </c:pt>
                <c:pt idx="619">
                  <c:v>44570.447916666657</c:v>
                </c:pt>
                <c:pt idx="620">
                  <c:v>44570.458333333343</c:v>
                </c:pt>
                <c:pt idx="621">
                  <c:v>44570.46875</c:v>
                </c:pt>
                <c:pt idx="622">
                  <c:v>44570.479166666657</c:v>
                </c:pt>
                <c:pt idx="623">
                  <c:v>44570.489583333343</c:v>
                </c:pt>
                <c:pt idx="624">
                  <c:v>44570.5</c:v>
                </c:pt>
                <c:pt idx="625">
                  <c:v>44570.510416666657</c:v>
                </c:pt>
                <c:pt idx="626">
                  <c:v>44570.520833333343</c:v>
                </c:pt>
                <c:pt idx="627">
                  <c:v>44570.53125</c:v>
                </c:pt>
                <c:pt idx="628">
                  <c:v>44570.541666666657</c:v>
                </c:pt>
                <c:pt idx="629">
                  <c:v>44570.552083333343</c:v>
                </c:pt>
                <c:pt idx="630">
                  <c:v>44570.5625</c:v>
                </c:pt>
                <c:pt idx="631">
                  <c:v>44570.572916666657</c:v>
                </c:pt>
                <c:pt idx="632">
                  <c:v>44570.583333333343</c:v>
                </c:pt>
                <c:pt idx="633">
                  <c:v>44570.59375</c:v>
                </c:pt>
                <c:pt idx="634">
                  <c:v>44570.604166666657</c:v>
                </c:pt>
                <c:pt idx="635">
                  <c:v>44570.614583333343</c:v>
                </c:pt>
                <c:pt idx="636">
                  <c:v>44570.625</c:v>
                </c:pt>
                <c:pt idx="637">
                  <c:v>44570.635416666657</c:v>
                </c:pt>
                <c:pt idx="638">
                  <c:v>44570.645833333343</c:v>
                </c:pt>
                <c:pt idx="639">
                  <c:v>44570.65625</c:v>
                </c:pt>
                <c:pt idx="640">
                  <c:v>44570.666666666657</c:v>
                </c:pt>
                <c:pt idx="641">
                  <c:v>44570.677083333343</c:v>
                </c:pt>
                <c:pt idx="642">
                  <c:v>44570.6875</c:v>
                </c:pt>
                <c:pt idx="643">
                  <c:v>44570.697916666657</c:v>
                </c:pt>
                <c:pt idx="644">
                  <c:v>44570.708333333343</c:v>
                </c:pt>
                <c:pt idx="645">
                  <c:v>44570.71875</c:v>
                </c:pt>
                <c:pt idx="646">
                  <c:v>44570.729166666657</c:v>
                </c:pt>
                <c:pt idx="647">
                  <c:v>44570.739583333343</c:v>
                </c:pt>
                <c:pt idx="648">
                  <c:v>44570.75</c:v>
                </c:pt>
                <c:pt idx="649">
                  <c:v>44570.760416666657</c:v>
                </c:pt>
                <c:pt idx="650">
                  <c:v>44570.770833333343</c:v>
                </c:pt>
                <c:pt idx="651">
                  <c:v>44570.78125</c:v>
                </c:pt>
                <c:pt idx="652">
                  <c:v>44570.791666666657</c:v>
                </c:pt>
                <c:pt idx="653">
                  <c:v>44570.802083333343</c:v>
                </c:pt>
                <c:pt idx="654">
                  <c:v>44570.8125</c:v>
                </c:pt>
                <c:pt idx="655">
                  <c:v>44570.822916666657</c:v>
                </c:pt>
                <c:pt idx="656">
                  <c:v>44570.833333333343</c:v>
                </c:pt>
                <c:pt idx="657">
                  <c:v>44570.84375</c:v>
                </c:pt>
                <c:pt idx="658">
                  <c:v>44570.854166666657</c:v>
                </c:pt>
                <c:pt idx="659">
                  <c:v>44570.864583333343</c:v>
                </c:pt>
                <c:pt idx="660">
                  <c:v>44570.875</c:v>
                </c:pt>
                <c:pt idx="661">
                  <c:v>44570.885416666657</c:v>
                </c:pt>
                <c:pt idx="662">
                  <c:v>44570.895833333343</c:v>
                </c:pt>
                <c:pt idx="663">
                  <c:v>44570.90625</c:v>
                </c:pt>
                <c:pt idx="664">
                  <c:v>44570.916666666657</c:v>
                </c:pt>
                <c:pt idx="665">
                  <c:v>44570.927083333343</c:v>
                </c:pt>
                <c:pt idx="666">
                  <c:v>44570.9375</c:v>
                </c:pt>
                <c:pt idx="667">
                  <c:v>44570.947916666657</c:v>
                </c:pt>
                <c:pt idx="668">
                  <c:v>44570.958333333343</c:v>
                </c:pt>
                <c:pt idx="669">
                  <c:v>44570.96875</c:v>
                </c:pt>
                <c:pt idx="670">
                  <c:v>44570.979166666657</c:v>
                </c:pt>
                <c:pt idx="671">
                  <c:v>44570.989583333343</c:v>
                </c:pt>
                <c:pt idx="672">
                  <c:v>44571</c:v>
                </c:pt>
                <c:pt idx="673">
                  <c:v>44571.010416666657</c:v>
                </c:pt>
                <c:pt idx="674">
                  <c:v>44571.020833333343</c:v>
                </c:pt>
                <c:pt idx="675">
                  <c:v>44571.03125</c:v>
                </c:pt>
                <c:pt idx="676">
                  <c:v>44571.041666666657</c:v>
                </c:pt>
                <c:pt idx="677">
                  <c:v>44571.052083333343</c:v>
                </c:pt>
                <c:pt idx="678">
                  <c:v>44571.0625</c:v>
                </c:pt>
                <c:pt idx="679">
                  <c:v>44571.072916666657</c:v>
                </c:pt>
                <c:pt idx="680">
                  <c:v>44571.083333333343</c:v>
                </c:pt>
                <c:pt idx="681">
                  <c:v>44571.09375</c:v>
                </c:pt>
                <c:pt idx="682">
                  <c:v>44571.104166666657</c:v>
                </c:pt>
                <c:pt idx="683">
                  <c:v>44571.114583333343</c:v>
                </c:pt>
                <c:pt idx="684">
                  <c:v>44571.125</c:v>
                </c:pt>
                <c:pt idx="685">
                  <c:v>44571.135416666657</c:v>
                </c:pt>
                <c:pt idx="686">
                  <c:v>44571.145833333343</c:v>
                </c:pt>
                <c:pt idx="687">
                  <c:v>44571.15625</c:v>
                </c:pt>
                <c:pt idx="688">
                  <c:v>44571.166666666657</c:v>
                </c:pt>
                <c:pt idx="689">
                  <c:v>44571.177083333343</c:v>
                </c:pt>
                <c:pt idx="690">
                  <c:v>44571.1875</c:v>
                </c:pt>
                <c:pt idx="691">
                  <c:v>44571.197916666657</c:v>
                </c:pt>
                <c:pt idx="692">
                  <c:v>44571.208333333343</c:v>
                </c:pt>
                <c:pt idx="693">
                  <c:v>44571.21875</c:v>
                </c:pt>
                <c:pt idx="694">
                  <c:v>44571.229166666657</c:v>
                </c:pt>
                <c:pt idx="695">
                  <c:v>44571.239583333343</c:v>
                </c:pt>
                <c:pt idx="696">
                  <c:v>44571.25</c:v>
                </c:pt>
                <c:pt idx="697">
                  <c:v>44571.260416666657</c:v>
                </c:pt>
                <c:pt idx="698">
                  <c:v>44571.270833333343</c:v>
                </c:pt>
                <c:pt idx="699">
                  <c:v>44571.28125</c:v>
                </c:pt>
                <c:pt idx="700">
                  <c:v>44571.291666666657</c:v>
                </c:pt>
                <c:pt idx="701">
                  <c:v>44571.302083333343</c:v>
                </c:pt>
                <c:pt idx="702">
                  <c:v>44571.3125</c:v>
                </c:pt>
                <c:pt idx="703">
                  <c:v>44571.322916666657</c:v>
                </c:pt>
                <c:pt idx="704">
                  <c:v>44571.333333333343</c:v>
                </c:pt>
                <c:pt idx="705">
                  <c:v>44571.34375</c:v>
                </c:pt>
                <c:pt idx="706">
                  <c:v>44571.354166666657</c:v>
                </c:pt>
                <c:pt idx="707">
                  <c:v>44571.364583333343</c:v>
                </c:pt>
                <c:pt idx="708">
                  <c:v>44571.375</c:v>
                </c:pt>
                <c:pt idx="709">
                  <c:v>44571.385416666657</c:v>
                </c:pt>
                <c:pt idx="710">
                  <c:v>44571.395833333343</c:v>
                </c:pt>
                <c:pt idx="711">
                  <c:v>44571.40625</c:v>
                </c:pt>
                <c:pt idx="712">
                  <c:v>44571.416666666657</c:v>
                </c:pt>
                <c:pt idx="713">
                  <c:v>44571.427083333343</c:v>
                </c:pt>
                <c:pt idx="714">
                  <c:v>44571.4375</c:v>
                </c:pt>
                <c:pt idx="715">
                  <c:v>44571.447916666657</c:v>
                </c:pt>
                <c:pt idx="716">
                  <c:v>44571.458333333343</c:v>
                </c:pt>
                <c:pt idx="717">
                  <c:v>44571.46875</c:v>
                </c:pt>
                <c:pt idx="718">
                  <c:v>44571.479166666657</c:v>
                </c:pt>
                <c:pt idx="719">
                  <c:v>44571.489583333343</c:v>
                </c:pt>
                <c:pt idx="720">
                  <c:v>44571.5</c:v>
                </c:pt>
                <c:pt idx="721">
                  <c:v>44571.510416666657</c:v>
                </c:pt>
                <c:pt idx="722">
                  <c:v>44571.520833333343</c:v>
                </c:pt>
                <c:pt idx="723">
                  <c:v>44571.53125</c:v>
                </c:pt>
                <c:pt idx="724">
                  <c:v>44571.541666666657</c:v>
                </c:pt>
                <c:pt idx="725">
                  <c:v>44571.552083333343</c:v>
                </c:pt>
                <c:pt idx="726">
                  <c:v>44571.5625</c:v>
                </c:pt>
                <c:pt idx="727">
                  <c:v>44571.572916666657</c:v>
                </c:pt>
                <c:pt idx="728">
                  <c:v>44571.583333333343</c:v>
                </c:pt>
                <c:pt idx="729">
                  <c:v>44571.59375</c:v>
                </c:pt>
                <c:pt idx="730">
                  <c:v>44571.604166666657</c:v>
                </c:pt>
                <c:pt idx="731">
                  <c:v>44571.614583333343</c:v>
                </c:pt>
                <c:pt idx="732">
                  <c:v>44571.625</c:v>
                </c:pt>
                <c:pt idx="733">
                  <c:v>44571.635416666657</c:v>
                </c:pt>
                <c:pt idx="734">
                  <c:v>44571.645833333343</c:v>
                </c:pt>
                <c:pt idx="735">
                  <c:v>44571.65625</c:v>
                </c:pt>
                <c:pt idx="736">
                  <c:v>44571.666666666657</c:v>
                </c:pt>
                <c:pt idx="737">
                  <c:v>44571.677083333343</c:v>
                </c:pt>
                <c:pt idx="738">
                  <c:v>44571.6875</c:v>
                </c:pt>
                <c:pt idx="739">
                  <c:v>44571.697916666657</c:v>
                </c:pt>
                <c:pt idx="740">
                  <c:v>44571.708333333343</c:v>
                </c:pt>
                <c:pt idx="741">
                  <c:v>44571.71875</c:v>
                </c:pt>
                <c:pt idx="742">
                  <c:v>44571.729166666657</c:v>
                </c:pt>
                <c:pt idx="743">
                  <c:v>44571.739583333343</c:v>
                </c:pt>
                <c:pt idx="744">
                  <c:v>44571.75</c:v>
                </c:pt>
                <c:pt idx="745">
                  <c:v>44571.760416666657</c:v>
                </c:pt>
                <c:pt idx="746">
                  <c:v>44571.770833333343</c:v>
                </c:pt>
                <c:pt idx="747">
                  <c:v>44571.78125</c:v>
                </c:pt>
                <c:pt idx="748">
                  <c:v>44571.791666666657</c:v>
                </c:pt>
                <c:pt idx="749">
                  <c:v>44571.802083333343</c:v>
                </c:pt>
                <c:pt idx="750">
                  <c:v>44571.8125</c:v>
                </c:pt>
                <c:pt idx="751">
                  <c:v>44571.822916666657</c:v>
                </c:pt>
                <c:pt idx="752">
                  <c:v>44571.833333333343</c:v>
                </c:pt>
                <c:pt idx="753">
                  <c:v>44571.84375</c:v>
                </c:pt>
                <c:pt idx="754">
                  <c:v>44571.854166666657</c:v>
                </c:pt>
                <c:pt idx="755">
                  <c:v>44571.864583333343</c:v>
                </c:pt>
                <c:pt idx="756">
                  <c:v>44571.875</c:v>
                </c:pt>
                <c:pt idx="757">
                  <c:v>44571.885416666657</c:v>
                </c:pt>
                <c:pt idx="758">
                  <c:v>44571.895833333343</c:v>
                </c:pt>
                <c:pt idx="759">
                  <c:v>44571.90625</c:v>
                </c:pt>
                <c:pt idx="760">
                  <c:v>44571.916666666657</c:v>
                </c:pt>
                <c:pt idx="761">
                  <c:v>44571.927083333343</c:v>
                </c:pt>
                <c:pt idx="762">
                  <c:v>44571.9375</c:v>
                </c:pt>
                <c:pt idx="763">
                  <c:v>44571.947916666657</c:v>
                </c:pt>
                <c:pt idx="764">
                  <c:v>44571.958333333343</c:v>
                </c:pt>
                <c:pt idx="765">
                  <c:v>44571.96875</c:v>
                </c:pt>
                <c:pt idx="766">
                  <c:v>44571.979166666657</c:v>
                </c:pt>
                <c:pt idx="767">
                  <c:v>44571.989583333343</c:v>
                </c:pt>
                <c:pt idx="768">
                  <c:v>44572</c:v>
                </c:pt>
                <c:pt idx="769">
                  <c:v>44572.010416666657</c:v>
                </c:pt>
                <c:pt idx="770">
                  <c:v>44572.020833333343</c:v>
                </c:pt>
                <c:pt idx="771">
                  <c:v>44572.03125</c:v>
                </c:pt>
                <c:pt idx="772">
                  <c:v>44572.041666666657</c:v>
                </c:pt>
                <c:pt idx="773">
                  <c:v>44572.052083333343</c:v>
                </c:pt>
                <c:pt idx="774">
                  <c:v>44572.0625</c:v>
                </c:pt>
                <c:pt idx="775">
                  <c:v>44572.072916666657</c:v>
                </c:pt>
                <c:pt idx="776">
                  <c:v>44572.083333333343</c:v>
                </c:pt>
                <c:pt idx="777">
                  <c:v>44572.09375</c:v>
                </c:pt>
                <c:pt idx="778">
                  <c:v>44572.104166666657</c:v>
                </c:pt>
                <c:pt idx="779">
                  <c:v>44572.114583333343</c:v>
                </c:pt>
                <c:pt idx="780">
                  <c:v>44572.125</c:v>
                </c:pt>
                <c:pt idx="781">
                  <c:v>44572.135416666657</c:v>
                </c:pt>
                <c:pt idx="782">
                  <c:v>44572.145833333343</c:v>
                </c:pt>
                <c:pt idx="783">
                  <c:v>44572.15625</c:v>
                </c:pt>
                <c:pt idx="784">
                  <c:v>44572.166666666657</c:v>
                </c:pt>
                <c:pt idx="785">
                  <c:v>44572.177083333343</c:v>
                </c:pt>
                <c:pt idx="786">
                  <c:v>44572.1875</c:v>
                </c:pt>
                <c:pt idx="787">
                  <c:v>44572.197916666657</c:v>
                </c:pt>
                <c:pt idx="788">
                  <c:v>44572.208333333343</c:v>
                </c:pt>
                <c:pt idx="789">
                  <c:v>44572.21875</c:v>
                </c:pt>
                <c:pt idx="790">
                  <c:v>44572.229166666657</c:v>
                </c:pt>
                <c:pt idx="791">
                  <c:v>44572.239583333343</c:v>
                </c:pt>
                <c:pt idx="792">
                  <c:v>44572.25</c:v>
                </c:pt>
                <c:pt idx="793">
                  <c:v>44572.260416666657</c:v>
                </c:pt>
                <c:pt idx="794">
                  <c:v>44572.270833333343</c:v>
                </c:pt>
                <c:pt idx="795">
                  <c:v>44572.28125</c:v>
                </c:pt>
                <c:pt idx="796">
                  <c:v>44572.291666666657</c:v>
                </c:pt>
                <c:pt idx="797">
                  <c:v>44572.302083333343</c:v>
                </c:pt>
                <c:pt idx="798">
                  <c:v>44572.3125</c:v>
                </c:pt>
                <c:pt idx="799">
                  <c:v>44572.322916666657</c:v>
                </c:pt>
                <c:pt idx="800">
                  <c:v>44572.333333333343</c:v>
                </c:pt>
                <c:pt idx="801">
                  <c:v>44572.34375</c:v>
                </c:pt>
                <c:pt idx="802">
                  <c:v>44572.354166666657</c:v>
                </c:pt>
                <c:pt idx="803">
                  <c:v>44572.364583333343</c:v>
                </c:pt>
                <c:pt idx="804">
                  <c:v>44572.375</c:v>
                </c:pt>
                <c:pt idx="805">
                  <c:v>44572.385416666657</c:v>
                </c:pt>
                <c:pt idx="806">
                  <c:v>44572.395833333343</c:v>
                </c:pt>
                <c:pt idx="807">
                  <c:v>44572.40625</c:v>
                </c:pt>
                <c:pt idx="808">
                  <c:v>44572.416666666657</c:v>
                </c:pt>
                <c:pt idx="809">
                  <c:v>44572.427083333343</c:v>
                </c:pt>
                <c:pt idx="810">
                  <c:v>44572.4375</c:v>
                </c:pt>
                <c:pt idx="811">
                  <c:v>44572.447916666657</c:v>
                </c:pt>
                <c:pt idx="812">
                  <c:v>44572.458333333343</c:v>
                </c:pt>
                <c:pt idx="813">
                  <c:v>44572.46875</c:v>
                </c:pt>
                <c:pt idx="814">
                  <c:v>44572.479166666657</c:v>
                </c:pt>
                <c:pt idx="815">
                  <c:v>44572.489583333343</c:v>
                </c:pt>
                <c:pt idx="816">
                  <c:v>44572.5</c:v>
                </c:pt>
                <c:pt idx="817">
                  <c:v>44572.510416666657</c:v>
                </c:pt>
                <c:pt idx="818">
                  <c:v>44572.520833333343</c:v>
                </c:pt>
                <c:pt idx="819">
                  <c:v>44572.53125</c:v>
                </c:pt>
                <c:pt idx="820">
                  <c:v>44572.541666666657</c:v>
                </c:pt>
                <c:pt idx="821">
                  <c:v>44572.552083333343</c:v>
                </c:pt>
                <c:pt idx="822">
                  <c:v>44572.5625</c:v>
                </c:pt>
                <c:pt idx="823">
                  <c:v>44572.572916666657</c:v>
                </c:pt>
                <c:pt idx="824">
                  <c:v>44572.583333333343</c:v>
                </c:pt>
                <c:pt idx="825">
                  <c:v>44572.59375</c:v>
                </c:pt>
                <c:pt idx="826">
                  <c:v>44572.604166666657</c:v>
                </c:pt>
                <c:pt idx="827">
                  <c:v>44572.614583333343</c:v>
                </c:pt>
                <c:pt idx="828">
                  <c:v>44572.625</c:v>
                </c:pt>
                <c:pt idx="829">
                  <c:v>44572.635416666657</c:v>
                </c:pt>
                <c:pt idx="830">
                  <c:v>44572.645833333343</c:v>
                </c:pt>
                <c:pt idx="831">
                  <c:v>44572.65625</c:v>
                </c:pt>
                <c:pt idx="832">
                  <c:v>44572.666666666657</c:v>
                </c:pt>
                <c:pt idx="833">
                  <c:v>44572.677083333343</c:v>
                </c:pt>
                <c:pt idx="834">
                  <c:v>44572.6875</c:v>
                </c:pt>
                <c:pt idx="835">
                  <c:v>44572.697916666657</c:v>
                </c:pt>
                <c:pt idx="836">
                  <c:v>44572.708333333343</c:v>
                </c:pt>
                <c:pt idx="837">
                  <c:v>44572.71875</c:v>
                </c:pt>
                <c:pt idx="838">
                  <c:v>44572.729166666657</c:v>
                </c:pt>
                <c:pt idx="839">
                  <c:v>44572.739583333343</c:v>
                </c:pt>
                <c:pt idx="840">
                  <c:v>44572.75</c:v>
                </c:pt>
                <c:pt idx="841">
                  <c:v>44572.760416666657</c:v>
                </c:pt>
                <c:pt idx="842">
                  <c:v>44572.770833333343</c:v>
                </c:pt>
                <c:pt idx="843">
                  <c:v>44572.78125</c:v>
                </c:pt>
                <c:pt idx="844">
                  <c:v>44572.791666666657</c:v>
                </c:pt>
                <c:pt idx="845">
                  <c:v>44572.802083333343</c:v>
                </c:pt>
                <c:pt idx="846">
                  <c:v>44572.8125</c:v>
                </c:pt>
                <c:pt idx="847">
                  <c:v>44572.822916666657</c:v>
                </c:pt>
                <c:pt idx="848">
                  <c:v>44572.833333333343</c:v>
                </c:pt>
                <c:pt idx="849">
                  <c:v>44572.84375</c:v>
                </c:pt>
                <c:pt idx="850">
                  <c:v>44572.854166666657</c:v>
                </c:pt>
                <c:pt idx="851">
                  <c:v>44572.864583333343</c:v>
                </c:pt>
                <c:pt idx="852">
                  <c:v>44572.875</c:v>
                </c:pt>
                <c:pt idx="853">
                  <c:v>44572.885416666657</c:v>
                </c:pt>
                <c:pt idx="854">
                  <c:v>44572.895833333343</c:v>
                </c:pt>
                <c:pt idx="855">
                  <c:v>44572.90625</c:v>
                </c:pt>
                <c:pt idx="856">
                  <c:v>44572.916666666657</c:v>
                </c:pt>
                <c:pt idx="857">
                  <c:v>44572.927083333343</c:v>
                </c:pt>
                <c:pt idx="858">
                  <c:v>44572.9375</c:v>
                </c:pt>
                <c:pt idx="859">
                  <c:v>44572.947916666657</c:v>
                </c:pt>
                <c:pt idx="860">
                  <c:v>44572.958333333343</c:v>
                </c:pt>
                <c:pt idx="861">
                  <c:v>44572.96875</c:v>
                </c:pt>
                <c:pt idx="862">
                  <c:v>44572.979166666657</c:v>
                </c:pt>
                <c:pt idx="863">
                  <c:v>44572.989583333343</c:v>
                </c:pt>
                <c:pt idx="864">
                  <c:v>44573</c:v>
                </c:pt>
                <c:pt idx="865">
                  <c:v>44573.010416666657</c:v>
                </c:pt>
                <c:pt idx="866">
                  <c:v>44573.020833333343</c:v>
                </c:pt>
                <c:pt idx="867">
                  <c:v>44573.03125</c:v>
                </c:pt>
                <c:pt idx="868">
                  <c:v>44573.041666666657</c:v>
                </c:pt>
                <c:pt idx="869">
                  <c:v>44573.052083333343</c:v>
                </c:pt>
                <c:pt idx="870">
                  <c:v>44573.0625</c:v>
                </c:pt>
                <c:pt idx="871">
                  <c:v>44573.072916666657</c:v>
                </c:pt>
                <c:pt idx="872">
                  <c:v>44573.083333333343</c:v>
                </c:pt>
                <c:pt idx="873">
                  <c:v>44573.09375</c:v>
                </c:pt>
                <c:pt idx="874">
                  <c:v>44573.104166666657</c:v>
                </c:pt>
                <c:pt idx="875">
                  <c:v>44573.114583333343</c:v>
                </c:pt>
                <c:pt idx="876">
                  <c:v>44573.125</c:v>
                </c:pt>
                <c:pt idx="877">
                  <c:v>44573.135416666657</c:v>
                </c:pt>
                <c:pt idx="878">
                  <c:v>44573.145833333343</c:v>
                </c:pt>
                <c:pt idx="879">
                  <c:v>44573.15625</c:v>
                </c:pt>
                <c:pt idx="880">
                  <c:v>44573.166666666657</c:v>
                </c:pt>
                <c:pt idx="881">
                  <c:v>44573.177083333343</c:v>
                </c:pt>
                <c:pt idx="882">
                  <c:v>44573.1875</c:v>
                </c:pt>
                <c:pt idx="883">
                  <c:v>44573.197916666657</c:v>
                </c:pt>
                <c:pt idx="884">
                  <c:v>44573.208333333343</c:v>
                </c:pt>
                <c:pt idx="885">
                  <c:v>44573.21875</c:v>
                </c:pt>
                <c:pt idx="886">
                  <c:v>44573.229166666657</c:v>
                </c:pt>
                <c:pt idx="887">
                  <c:v>44573.239583333343</c:v>
                </c:pt>
                <c:pt idx="888">
                  <c:v>44573.25</c:v>
                </c:pt>
                <c:pt idx="889">
                  <c:v>44573.260416666657</c:v>
                </c:pt>
                <c:pt idx="890">
                  <c:v>44573.270833333343</c:v>
                </c:pt>
                <c:pt idx="891">
                  <c:v>44573.28125</c:v>
                </c:pt>
                <c:pt idx="892">
                  <c:v>44573.291666666657</c:v>
                </c:pt>
                <c:pt idx="893">
                  <c:v>44573.302083333343</c:v>
                </c:pt>
                <c:pt idx="894">
                  <c:v>44573.3125</c:v>
                </c:pt>
                <c:pt idx="895">
                  <c:v>44573.322916666657</c:v>
                </c:pt>
                <c:pt idx="896">
                  <c:v>44573.333333333343</c:v>
                </c:pt>
                <c:pt idx="897">
                  <c:v>44573.34375</c:v>
                </c:pt>
                <c:pt idx="898">
                  <c:v>44573.354166666657</c:v>
                </c:pt>
                <c:pt idx="899">
                  <c:v>44573.364583333343</c:v>
                </c:pt>
                <c:pt idx="900">
                  <c:v>44573.375</c:v>
                </c:pt>
                <c:pt idx="901">
                  <c:v>44573.385416666657</c:v>
                </c:pt>
                <c:pt idx="902">
                  <c:v>44573.395833333343</c:v>
                </c:pt>
                <c:pt idx="903">
                  <c:v>44573.40625</c:v>
                </c:pt>
                <c:pt idx="904">
                  <c:v>44573.416666666657</c:v>
                </c:pt>
                <c:pt idx="905">
                  <c:v>44573.427083333343</c:v>
                </c:pt>
                <c:pt idx="906">
                  <c:v>44573.4375</c:v>
                </c:pt>
                <c:pt idx="907">
                  <c:v>44573.447916666657</c:v>
                </c:pt>
                <c:pt idx="908">
                  <c:v>44573.458333333343</c:v>
                </c:pt>
                <c:pt idx="909">
                  <c:v>44573.46875</c:v>
                </c:pt>
                <c:pt idx="910">
                  <c:v>44573.479166666657</c:v>
                </c:pt>
                <c:pt idx="911">
                  <c:v>44573.489583333343</c:v>
                </c:pt>
                <c:pt idx="912">
                  <c:v>44573.5</c:v>
                </c:pt>
                <c:pt idx="913">
                  <c:v>44573.510416666657</c:v>
                </c:pt>
                <c:pt idx="914">
                  <c:v>44573.520833333343</c:v>
                </c:pt>
                <c:pt idx="915">
                  <c:v>44573.53125</c:v>
                </c:pt>
                <c:pt idx="916">
                  <c:v>44573.541666666657</c:v>
                </c:pt>
                <c:pt idx="917">
                  <c:v>44573.552083333343</c:v>
                </c:pt>
                <c:pt idx="918">
                  <c:v>44573.5625</c:v>
                </c:pt>
                <c:pt idx="919">
                  <c:v>44573.572916666657</c:v>
                </c:pt>
                <c:pt idx="920">
                  <c:v>44573.583333333343</c:v>
                </c:pt>
                <c:pt idx="921">
                  <c:v>44573.59375</c:v>
                </c:pt>
                <c:pt idx="922">
                  <c:v>44573.604166666657</c:v>
                </c:pt>
                <c:pt idx="923">
                  <c:v>44573.614583333343</c:v>
                </c:pt>
                <c:pt idx="924">
                  <c:v>44573.625</c:v>
                </c:pt>
                <c:pt idx="925">
                  <c:v>44573.635416666657</c:v>
                </c:pt>
                <c:pt idx="926">
                  <c:v>44573.645833333343</c:v>
                </c:pt>
                <c:pt idx="927">
                  <c:v>44573.65625</c:v>
                </c:pt>
                <c:pt idx="928">
                  <c:v>44573.666666666657</c:v>
                </c:pt>
                <c:pt idx="929">
                  <c:v>44573.677083333343</c:v>
                </c:pt>
                <c:pt idx="930">
                  <c:v>44573.6875</c:v>
                </c:pt>
                <c:pt idx="931">
                  <c:v>44573.697916666657</c:v>
                </c:pt>
                <c:pt idx="932">
                  <c:v>44573.708333333343</c:v>
                </c:pt>
                <c:pt idx="933">
                  <c:v>44573.71875</c:v>
                </c:pt>
                <c:pt idx="934">
                  <c:v>44573.729166666657</c:v>
                </c:pt>
                <c:pt idx="935">
                  <c:v>44573.739583333343</c:v>
                </c:pt>
                <c:pt idx="936">
                  <c:v>44573.75</c:v>
                </c:pt>
                <c:pt idx="937">
                  <c:v>44573.760416666657</c:v>
                </c:pt>
                <c:pt idx="938">
                  <c:v>44573.770833333343</c:v>
                </c:pt>
                <c:pt idx="939">
                  <c:v>44573.78125</c:v>
                </c:pt>
                <c:pt idx="940">
                  <c:v>44573.791666666657</c:v>
                </c:pt>
                <c:pt idx="941">
                  <c:v>44573.802083333343</c:v>
                </c:pt>
                <c:pt idx="942">
                  <c:v>44573.8125</c:v>
                </c:pt>
                <c:pt idx="943">
                  <c:v>44573.822916666657</c:v>
                </c:pt>
                <c:pt idx="944">
                  <c:v>44573.833333333343</c:v>
                </c:pt>
                <c:pt idx="945">
                  <c:v>44573.84375</c:v>
                </c:pt>
                <c:pt idx="946">
                  <c:v>44573.854166666657</c:v>
                </c:pt>
                <c:pt idx="947">
                  <c:v>44573.864583333343</c:v>
                </c:pt>
                <c:pt idx="948">
                  <c:v>44573.875</c:v>
                </c:pt>
                <c:pt idx="949">
                  <c:v>44573.885416666657</c:v>
                </c:pt>
                <c:pt idx="950">
                  <c:v>44573.895833333343</c:v>
                </c:pt>
                <c:pt idx="951">
                  <c:v>44573.90625</c:v>
                </c:pt>
                <c:pt idx="952">
                  <c:v>44573.916666666657</c:v>
                </c:pt>
                <c:pt idx="953">
                  <c:v>44573.927083333343</c:v>
                </c:pt>
                <c:pt idx="954">
                  <c:v>44573.9375</c:v>
                </c:pt>
                <c:pt idx="955">
                  <c:v>44573.947916666657</c:v>
                </c:pt>
                <c:pt idx="956">
                  <c:v>44573.958333333343</c:v>
                </c:pt>
                <c:pt idx="957">
                  <c:v>44573.96875</c:v>
                </c:pt>
                <c:pt idx="958">
                  <c:v>44573.979166666657</c:v>
                </c:pt>
                <c:pt idx="959">
                  <c:v>44573.989583333343</c:v>
                </c:pt>
                <c:pt idx="960">
                  <c:v>44574</c:v>
                </c:pt>
                <c:pt idx="961">
                  <c:v>44574.010416666657</c:v>
                </c:pt>
                <c:pt idx="962">
                  <c:v>44574.020833333343</c:v>
                </c:pt>
                <c:pt idx="963">
                  <c:v>44574.03125</c:v>
                </c:pt>
                <c:pt idx="964">
                  <c:v>44574.041666666657</c:v>
                </c:pt>
                <c:pt idx="965">
                  <c:v>44574.052083333343</c:v>
                </c:pt>
                <c:pt idx="966">
                  <c:v>44574.0625</c:v>
                </c:pt>
                <c:pt idx="967">
                  <c:v>44574.072916666657</c:v>
                </c:pt>
                <c:pt idx="968">
                  <c:v>44574.083333333343</c:v>
                </c:pt>
                <c:pt idx="969">
                  <c:v>44574.09375</c:v>
                </c:pt>
                <c:pt idx="970">
                  <c:v>44574.104166666657</c:v>
                </c:pt>
                <c:pt idx="971">
                  <c:v>44574.114583333343</c:v>
                </c:pt>
                <c:pt idx="972">
                  <c:v>44574.125</c:v>
                </c:pt>
                <c:pt idx="973">
                  <c:v>44574.135416666657</c:v>
                </c:pt>
                <c:pt idx="974">
                  <c:v>44574.145833333343</c:v>
                </c:pt>
                <c:pt idx="975">
                  <c:v>44574.15625</c:v>
                </c:pt>
                <c:pt idx="976">
                  <c:v>44574.166666666657</c:v>
                </c:pt>
                <c:pt idx="977">
                  <c:v>44574.177083333343</c:v>
                </c:pt>
                <c:pt idx="978">
                  <c:v>44574.1875</c:v>
                </c:pt>
                <c:pt idx="979">
                  <c:v>44574.197916666657</c:v>
                </c:pt>
                <c:pt idx="980">
                  <c:v>44574.208333333343</c:v>
                </c:pt>
                <c:pt idx="981">
                  <c:v>44574.21875</c:v>
                </c:pt>
                <c:pt idx="982">
                  <c:v>44574.229166666657</c:v>
                </c:pt>
                <c:pt idx="983">
                  <c:v>44574.239583333343</c:v>
                </c:pt>
                <c:pt idx="984">
                  <c:v>44574.25</c:v>
                </c:pt>
                <c:pt idx="985">
                  <c:v>44574.260416666657</c:v>
                </c:pt>
                <c:pt idx="986">
                  <c:v>44574.270833333343</c:v>
                </c:pt>
                <c:pt idx="987">
                  <c:v>44574.28125</c:v>
                </c:pt>
                <c:pt idx="988">
                  <c:v>44574.291666666657</c:v>
                </c:pt>
                <c:pt idx="989">
                  <c:v>44574.302083333343</c:v>
                </c:pt>
                <c:pt idx="990">
                  <c:v>44574.3125</c:v>
                </c:pt>
                <c:pt idx="991">
                  <c:v>44574.322916666657</c:v>
                </c:pt>
                <c:pt idx="992">
                  <c:v>44574.333333333343</c:v>
                </c:pt>
                <c:pt idx="993">
                  <c:v>44574.34375</c:v>
                </c:pt>
                <c:pt idx="994">
                  <c:v>44574.354166666657</c:v>
                </c:pt>
                <c:pt idx="995">
                  <c:v>44574.364583333343</c:v>
                </c:pt>
                <c:pt idx="996">
                  <c:v>44574.375</c:v>
                </c:pt>
                <c:pt idx="997">
                  <c:v>44574.385416666657</c:v>
                </c:pt>
                <c:pt idx="998">
                  <c:v>44574.395833333343</c:v>
                </c:pt>
                <c:pt idx="999">
                  <c:v>44574.40625</c:v>
                </c:pt>
                <c:pt idx="1000">
                  <c:v>44574.416666666657</c:v>
                </c:pt>
                <c:pt idx="1001">
                  <c:v>44574.427083333343</c:v>
                </c:pt>
                <c:pt idx="1002">
                  <c:v>44574.4375</c:v>
                </c:pt>
                <c:pt idx="1003">
                  <c:v>44574.447916666657</c:v>
                </c:pt>
                <c:pt idx="1004">
                  <c:v>44574.458333333343</c:v>
                </c:pt>
                <c:pt idx="1005">
                  <c:v>44574.46875</c:v>
                </c:pt>
                <c:pt idx="1006">
                  <c:v>44574.479166666657</c:v>
                </c:pt>
                <c:pt idx="1007">
                  <c:v>44574.489583333343</c:v>
                </c:pt>
                <c:pt idx="1008">
                  <c:v>44574.5</c:v>
                </c:pt>
                <c:pt idx="1009">
                  <c:v>44574.510416666657</c:v>
                </c:pt>
                <c:pt idx="1010">
                  <c:v>44574.520833333343</c:v>
                </c:pt>
                <c:pt idx="1011">
                  <c:v>44574.53125</c:v>
                </c:pt>
                <c:pt idx="1012">
                  <c:v>44574.541666666657</c:v>
                </c:pt>
                <c:pt idx="1013">
                  <c:v>44574.552083333343</c:v>
                </c:pt>
                <c:pt idx="1014">
                  <c:v>44574.5625</c:v>
                </c:pt>
                <c:pt idx="1015">
                  <c:v>44574.572916666657</c:v>
                </c:pt>
                <c:pt idx="1016">
                  <c:v>44574.583333333343</c:v>
                </c:pt>
                <c:pt idx="1017">
                  <c:v>44574.59375</c:v>
                </c:pt>
                <c:pt idx="1018">
                  <c:v>44574.604166666657</c:v>
                </c:pt>
                <c:pt idx="1019">
                  <c:v>44574.614583333343</c:v>
                </c:pt>
                <c:pt idx="1020">
                  <c:v>44574.625</c:v>
                </c:pt>
                <c:pt idx="1021">
                  <c:v>44574.635416666657</c:v>
                </c:pt>
                <c:pt idx="1022">
                  <c:v>44574.645833333343</c:v>
                </c:pt>
                <c:pt idx="1023">
                  <c:v>44574.65625</c:v>
                </c:pt>
                <c:pt idx="1024">
                  <c:v>44574.666666666657</c:v>
                </c:pt>
                <c:pt idx="1025">
                  <c:v>44574.677083333343</c:v>
                </c:pt>
                <c:pt idx="1026">
                  <c:v>44574.6875</c:v>
                </c:pt>
                <c:pt idx="1027">
                  <c:v>44574.697916666657</c:v>
                </c:pt>
                <c:pt idx="1028">
                  <c:v>44574.708333333343</c:v>
                </c:pt>
                <c:pt idx="1029">
                  <c:v>44574.71875</c:v>
                </c:pt>
                <c:pt idx="1030">
                  <c:v>44574.729166666657</c:v>
                </c:pt>
                <c:pt idx="1031">
                  <c:v>44574.739583333343</c:v>
                </c:pt>
                <c:pt idx="1032">
                  <c:v>44574.75</c:v>
                </c:pt>
                <c:pt idx="1033">
                  <c:v>44574.760416666657</c:v>
                </c:pt>
                <c:pt idx="1034">
                  <c:v>44574.770833333343</c:v>
                </c:pt>
                <c:pt idx="1035">
                  <c:v>44574.78125</c:v>
                </c:pt>
                <c:pt idx="1036">
                  <c:v>44574.791666666657</c:v>
                </c:pt>
                <c:pt idx="1037">
                  <c:v>44574.802083333343</c:v>
                </c:pt>
                <c:pt idx="1038">
                  <c:v>44574.8125</c:v>
                </c:pt>
                <c:pt idx="1039">
                  <c:v>44574.822916666657</c:v>
                </c:pt>
                <c:pt idx="1040">
                  <c:v>44574.833333333343</c:v>
                </c:pt>
                <c:pt idx="1041">
                  <c:v>44574.84375</c:v>
                </c:pt>
                <c:pt idx="1042">
                  <c:v>44574.854166666657</c:v>
                </c:pt>
                <c:pt idx="1043">
                  <c:v>44574.864583333343</c:v>
                </c:pt>
                <c:pt idx="1044">
                  <c:v>44574.875</c:v>
                </c:pt>
                <c:pt idx="1045">
                  <c:v>44574.885416666657</c:v>
                </c:pt>
                <c:pt idx="1046">
                  <c:v>44574.895833333343</c:v>
                </c:pt>
                <c:pt idx="1047">
                  <c:v>44574.90625</c:v>
                </c:pt>
                <c:pt idx="1048">
                  <c:v>44574.916666666657</c:v>
                </c:pt>
                <c:pt idx="1049">
                  <c:v>44574.927083333343</c:v>
                </c:pt>
                <c:pt idx="1050">
                  <c:v>44574.9375</c:v>
                </c:pt>
                <c:pt idx="1051">
                  <c:v>44574.947916666657</c:v>
                </c:pt>
                <c:pt idx="1052">
                  <c:v>44574.958333333343</c:v>
                </c:pt>
                <c:pt idx="1053">
                  <c:v>44574.96875</c:v>
                </c:pt>
                <c:pt idx="1054">
                  <c:v>44574.979166666657</c:v>
                </c:pt>
                <c:pt idx="1055">
                  <c:v>44574.989583333343</c:v>
                </c:pt>
                <c:pt idx="1056">
                  <c:v>44575</c:v>
                </c:pt>
                <c:pt idx="1057">
                  <c:v>44575.010416666657</c:v>
                </c:pt>
                <c:pt idx="1058">
                  <c:v>44575.020833333343</c:v>
                </c:pt>
                <c:pt idx="1059">
                  <c:v>44575.03125</c:v>
                </c:pt>
                <c:pt idx="1060">
                  <c:v>44575.041666666657</c:v>
                </c:pt>
                <c:pt idx="1061">
                  <c:v>44575.052083333343</c:v>
                </c:pt>
                <c:pt idx="1062">
                  <c:v>44575.0625</c:v>
                </c:pt>
                <c:pt idx="1063">
                  <c:v>44575.072916666657</c:v>
                </c:pt>
                <c:pt idx="1064">
                  <c:v>44575.083333333343</c:v>
                </c:pt>
                <c:pt idx="1065">
                  <c:v>44575.09375</c:v>
                </c:pt>
                <c:pt idx="1066">
                  <c:v>44575.104166666657</c:v>
                </c:pt>
                <c:pt idx="1067">
                  <c:v>44575.114583333343</c:v>
                </c:pt>
                <c:pt idx="1068">
                  <c:v>44575.125</c:v>
                </c:pt>
                <c:pt idx="1069">
                  <c:v>44575.135416666657</c:v>
                </c:pt>
                <c:pt idx="1070">
                  <c:v>44575.145833333343</c:v>
                </c:pt>
                <c:pt idx="1071">
                  <c:v>44575.15625</c:v>
                </c:pt>
                <c:pt idx="1072">
                  <c:v>44575.166666666657</c:v>
                </c:pt>
                <c:pt idx="1073">
                  <c:v>44575.177083333343</c:v>
                </c:pt>
                <c:pt idx="1074">
                  <c:v>44575.1875</c:v>
                </c:pt>
                <c:pt idx="1075">
                  <c:v>44575.197916666657</c:v>
                </c:pt>
                <c:pt idx="1076">
                  <c:v>44575.208333333343</c:v>
                </c:pt>
                <c:pt idx="1077">
                  <c:v>44575.21875</c:v>
                </c:pt>
                <c:pt idx="1078">
                  <c:v>44575.229166666657</c:v>
                </c:pt>
                <c:pt idx="1079">
                  <c:v>44575.239583333343</c:v>
                </c:pt>
                <c:pt idx="1080">
                  <c:v>44575.25</c:v>
                </c:pt>
                <c:pt idx="1081">
                  <c:v>44575.260416666657</c:v>
                </c:pt>
                <c:pt idx="1082">
                  <c:v>44575.270833333343</c:v>
                </c:pt>
                <c:pt idx="1083">
                  <c:v>44575.28125</c:v>
                </c:pt>
                <c:pt idx="1084">
                  <c:v>44575.291666666657</c:v>
                </c:pt>
                <c:pt idx="1085">
                  <c:v>44575.302083333343</c:v>
                </c:pt>
                <c:pt idx="1086">
                  <c:v>44575.3125</c:v>
                </c:pt>
                <c:pt idx="1087">
                  <c:v>44575.322916666657</c:v>
                </c:pt>
                <c:pt idx="1088">
                  <c:v>44575.333333333343</c:v>
                </c:pt>
                <c:pt idx="1089">
                  <c:v>44575.34375</c:v>
                </c:pt>
                <c:pt idx="1090">
                  <c:v>44575.354166666657</c:v>
                </c:pt>
                <c:pt idx="1091">
                  <c:v>44575.364583333343</c:v>
                </c:pt>
                <c:pt idx="1092">
                  <c:v>44575.375</c:v>
                </c:pt>
                <c:pt idx="1093">
                  <c:v>44575.385416666657</c:v>
                </c:pt>
                <c:pt idx="1094">
                  <c:v>44575.395833333343</c:v>
                </c:pt>
                <c:pt idx="1095">
                  <c:v>44575.40625</c:v>
                </c:pt>
                <c:pt idx="1096">
                  <c:v>44575.416666666657</c:v>
                </c:pt>
                <c:pt idx="1097">
                  <c:v>44575.427083333343</c:v>
                </c:pt>
                <c:pt idx="1098">
                  <c:v>44575.4375</c:v>
                </c:pt>
                <c:pt idx="1099">
                  <c:v>44575.447916666657</c:v>
                </c:pt>
                <c:pt idx="1100">
                  <c:v>44575.458333333343</c:v>
                </c:pt>
                <c:pt idx="1101">
                  <c:v>44575.46875</c:v>
                </c:pt>
                <c:pt idx="1102">
                  <c:v>44575.479166666657</c:v>
                </c:pt>
                <c:pt idx="1103">
                  <c:v>44575.489583333343</c:v>
                </c:pt>
                <c:pt idx="1104">
                  <c:v>44575.5</c:v>
                </c:pt>
                <c:pt idx="1105">
                  <c:v>44575.510416666657</c:v>
                </c:pt>
                <c:pt idx="1106">
                  <c:v>44575.520833333343</c:v>
                </c:pt>
                <c:pt idx="1107">
                  <c:v>44575.53125</c:v>
                </c:pt>
                <c:pt idx="1108">
                  <c:v>44575.541666666657</c:v>
                </c:pt>
                <c:pt idx="1109">
                  <c:v>44575.552083333343</c:v>
                </c:pt>
                <c:pt idx="1110">
                  <c:v>44575.5625</c:v>
                </c:pt>
                <c:pt idx="1111">
                  <c:v>44575.572916666657</c:v>
                </c:pt>
                <c:pt idx="1112">
                  <c:v>44575.583333333343</c:v>
                </c:pt>
                <c:pt idx="1113">
                  <c:v>44575.59375</c:v>
                </c:pt>
                <c:pt idx="1114">
                  <c:v>44575.604166666657</c:v>
                </c:pt>
                <c:pt idx="1115">
                  <c:v>44575.614583333343</c:v>
                </c:pt>
                <c:pt idx="1116">
                  <c:v>44575.625</c:v>
                </c:pt>
                <c:pt idx="1117">
                  <c:v>44575.635416666657</c:v>
                </c:pt>
                <c:pt idx="1118">
                  <c:v>44575.645833333343</c:v>
                </c:pt>
                <c:pt idx="1119">
                  <c:v>44575.65625</c:v>
                </c:pt>
                <c:pt idx="1120">
                  <c:v>44575.666666666657</c:v>
                </c:pt>
                <c:pt idx="1121">
                  <c:v>44575.677083333343</c:v>
                </c:pt>
                <c:pt idx="1122">
                  <c:v>44575.6875</c:v>
                </c:pt>
                <c:pt idx="1123">
                  <c:v>44575.697916666657</c:v>
                </c:pt>
                <c:pt idx="1124">
                  <c:v>44575.708333333343</c:v>
                </c:pt>
                <c:pt idx="1125">
                  <c:v>44575.71875</c:v>
                </c:pt>
                <c:pt idx="1126">
                  <c:v>44575.729166666657</c:v>
                </c:pt>
                <c:pt idx="1127">
                  <c:v>44575.739583333343</c:v>
                </c:pt>
                <c:pt idx="1128">
                  <c:v>44575.75</c:v>
                </c:pt>
                <c:pt idx="1129">
                  <c:v>44575.760416666657</c:v>
                </c:pt>
                <c:pt idx="1130">
                  <c:v>44575.770833333343</c:v>
                </c:pt>
                <c:pt idx="1131">
                  <c:v>44575.78125</c:v>
                </c:pt>
                <c:pt idx="1132">
                  <c:v>44575.791666666657</c:v>
                </c:pt>
                <c:pt idx="1133">
                  <c:v>44575.802083333343</c:v>
                </c:pt>
                <c:pt idx="1134">
                  <c:v>44575.8125</c:v>
                </c:pt>
                <c:pt idx="1135">
                  <c:v>44575.822916666657</c:v>
                </c:pt>
                <c:pt idx="1136">
                  <c:v>44575.833333333343</c:v>
                </c:pt>
                <c:pt idx="1137">
                  <c:v>44575.84375</c:v>
                </c:pt>
                <c:pt idx="1138">
                  <c:v>44575.854166666657</c:v>
                </c:pt>
                <c:pt idx="1139">
                  <c:v>44575.864583333343</c:v>
                </c:pt>
                <c:pt idx="1140">
                  <c:v>44575.875</c:v>
                </c:pt>
                <c:pt idx="1141">
                  <c:v>44575.885416666657</c:v>
                </c:pt>
                <c:pt idx="1142">
                  <c:v>44575.895833333343</c:v>
                </c:pt>
                <c:pt idx="1143">
                  <c:v>44575.90625</c:v>
                </c:pt>
                <c:pt idx="1144">
                  <c:v>44575.916666666657</c:v>
                </c:pt>
                <c:pt idx="1145">
                  <c:v>44575.927083333343</c:v>
                </c:pt>
                <c:pt idx="1146">
                  <c:v>44575.9375</c:v>
                </c:pt>
                <c:pt idx="1147">
                  <c:v>44575.947916666657</c:v>
                </c:pt>
                <c:pt idx="1148">
                  <c:v>44575.958333333343</c:v>
                </c:pt>
                <c:pt idx="1149">
                  <c:v>44575.96875</c:v>
                </c:pt>
                <c:pt idx="1150">
                  <c:v>44575.979166666657</c:v>
                </c:pt>
                <c:pt idx="1151">
                  <c:v>44575.989583333343</c:v>
                </c:pt>
              </c:numCache>
            </c:numRef>
          </c:xVal>
          <c:yVal>
            <c:numRef>
              <c:f>virtualroom!#REF!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3C-41D0-AB82-1F3FEE13D55A}"/>
            </c:ext>
          </c:extLst>
        </c:ser>
        <c:ser>
          <c:idx val="3"/>
          <c:order val="1"/>
          <c:tx>
            <c:strRef>
              <c:f>virtualroom!$E$1</c:f>
              <c:strCache>
                <c:ptCount val="1"/>
                <c:pt idx="0">
                  <c:v>cCO2_ppm</c:v>
                </c:pt>
              </c:strCache>
            </c:strRef>
          </c:tx>
          <c:spPr>
            <a:ln w="22225" cap="rnd">
              <a:noFill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xVal>
            <c:numRef>
              <c:f>input_OLD_temp_simulation!$C$2:$C$1153</c:f>
              <c:numCache>
                <c:formatCode>yyyy\-mm\-dd\ hh:mm:ss</c:formatCode>
                <c:ptCount val="1152"/>
                <c:pt idx="0">
                  <c:v>44564</c:v>
                </c:pt>
                <c:pt idx="1">
                  <c:v>44564.010416666657</c:v>
                </c:pt>
                <c:pt idx="2">
                  <c:v>44564.020833333343</c:v>
                </c:pt>
                <c:pt idx="3">
                  <c:v>44564.03125</c:v>
                </c:pt>
                <c:pt idx="4">
                  <c:v>44564.041666666657</c:v>
                </c:pt>
                <c:pt idx="5">
                  <c:v>44564.052083333343</c:v>
                </c:pt>
                <c:pt idx="6">
                  <c:v>44564.0625</c:v>
                </c:pt>
                <c:pt idx="7">
                  <c:v>44564.072916666657</c:v>
                </c:pt>
                <c:pt idx="8">
                  <c:v>44564.083333333343</c:v>
                </c:pt>
                <c:pt idx="9">
                  <c:v>44564.09375</c:v>
                </c:pt>
                <c:pt idx="10">
                  <c:v>44564.104166666657</c:v>
                </c:pt>
                <c:pt idx="11">
                  <c:v>44564.114583333343</c:v>
                </c:pt>
                <c:pt idx="12">
                  <c:v>44564.125</c:v>
                </c:pt>
                <c:pt idx="13">
                  <c:v>44564.135416666657</c:v>
                </c:pt>
                <c:pt idx="14">
                  <c:v>44564.145833333343</c:v>
                </c:pt>
                <c:pt idx="15">
                  <c:v>44564.15625</c:v>
                </c:pt>
                <c:pt idx="16">
                  <c:v>44564.166666666657</c:v>
                </c:pt>
                <c:pt idx="17">
                  <c:v>44564.177083333343</c:v>
                </c:pt>
                <c:pt idx="18">
                  <c:v>44564.1875</c:v>
                </c:pt>
                <c:pt idx="19">
                  <c:v>44564.197916666657</c:v>
                </c:pt>
                <c:pt idx="20">
                  <c:v>44564.208333333343</c:v>
                </c:pt>
                <c:pt idx="21">
                  <c:v>44564.21875</c:v>
                </c:pt>
                <c:pt idx="22">
                  <c:v>44564.229166666657</c:v>
                </c:pt>
                <c:pt idx="23">
                  <c:v>44564.239583333343</c:v>
                </c:pt>
                <c:pt idx="24">
                  <c:v>44564.25</c:v>
                </c:pt>
                <c:pt idx="25">
                  <c:v>44564.260416666657</c:v>
                </c:pt>
                <c:pt idx="26">
                  <c:v>44564.270833333343</c:v>
                </c:pt>
                <c:pt idx="27">
                  <c:v>44564.28125</c:v>
                </c:pt>
                <c:pt idx="28">
                  <c:v>44564.291666666657</c:v>
                </c:pt>
                <c:pt idx="29">
                  <c:v>44564.302083333343</c:v>
                </c:pt>
                <c:pt idx="30">
                  <c:v>44564.3125</c:v>
                </c:pt>
                <c:pt idx="31">
                  <c:v>44564.322916666657</c:v>
                </c:pt>
                <c:pt idx="32">
                  <c:v>44564.333333333343</c:v>
                </c:pt>
                <c:pt idx="33">
                  <c:v>44564.34375</c:v>
                </c:pt>
                <c:pt idx="34">
                  <c:v>44564.354166666657</c:v>
                </c:pt>
                <c:pt idx="35">
                  <c:v>44564.364583333343</c:v>
                </c:pt>
                <c:pt idx="36">
                  <c:v>44564.375</c:v>
                </c:pt>
                <c:pt idx="37">
                  <c:v>44564.385416666657</c:v>
                </c:pt>
                <c:pt idx="38">
                  <c:v>44564.395833333343</c:v>
                </c:pt>
                <c:pt idx="39">
                  <c:v>44564.40625</c:v>
                </c:pt>
                <c:pt idx="40">
                  <c:v>44564.416666666657</c:v>
                </c:pt>
                <c:pt idx="41">
                  <c:v>44564.427083333343</c:v>
                </c:pt>
                <c:pt idx="42">
                  <c:v>44564.4375</c:v>
                </c:pt>
                <c:pt idx="43">
                  <c:v>44564.447916666657</c:v>
                </c:pt>
                <c:pt idx="44">
                  <c:v>44564.458333333343</c:v>
                </c:pt>
                <c:pt idx="45">
                  <c:v>44564.46875</c:v>
                </c:pt>
                <c:pt idx="46">
                  <c:v>44564.479166666657</c:v>
                </c:pt>
                <c:pt idx="47">
                  <c:v>44564.489583333343</c:v>
                </c:pt>
                <c:pt idx="48">
                  <c:v>44564.5</c:v>
                </c:pt>
                <c:pt idx="49">
                  <c:v>44564.510416666657</c:v>
                </c:pt>
                <c:pt idx="50">
                  <c:v>44564.520833333343</c:v>
                </c:pt>
                <c:pt idx="51">
                  <c:v>44564.53125</c:v>
                </c:pt>
                <c:pt idx="52">
                  <c:v>44564.541666666657</c:v>
                </c:pt>
                <c:pt idx="53">
                  <c:v>44564.552083333343</c:v>
                </c:pt>
                <c:pt idx="54">
                  <c:v>44564.5625</c:v>
                </c:pt>
                <c:pt idx="55">
                  <c:v>44564.572916666657</c:v>
                </c:pt>
                <c:pt idx="56">
                  <c:v>44564.583333333343</c:v>
                </c:pt>
                <c:pt idx="57">
                  <c:v>44564.59375</c:v>
                </c:pt>
                <c:pt idx="58">
                  <c:v>44564.604166666657</c:v>
                </c:pt>
                <c:pt idx="59">
                  <c:v>44564.614583333343</c:v>
                </c:pt>
                <c:pt idx="60">
                  <c:v>44564.625</c:v>
                </c:pt>
                <c:pt idx="61">
                  <c:v>44564.635416666657</c:v>
                </c:pt>
                <c:pt idx="62">
                  <c:v>44564.645833333343</c:v>
                </c:pt>
                <c:pt idx="63">
                  <c:v>44564.65625</c:v>
                </c:pt>
                <c:pt idx="64">
                  <c:v>44564.666666666657</c:v>
                </c:pt>
                <c:pt idx="65">
                  <c:v>44564.677083333343</c:v>
                </c:pt>
                <c:pt idx="66">
                  <c:v>44564.6875</c:v>
                </c:pt>
                <c:pt idx="67">
                  <c:v>44564.697916666657</c:v>
                </c:pt>
                <c:pt idx="68">
                  <c:v>44564.708333333343</c:v>
                </c:pt>
                <c:pt idx="69">
                  <c:v>44564.71875</c:v>
                </c:pt>
                <c:pt idx="70">
                  <c:v>44564.729166666657</c:v>
                </c:pt>
                <c:pt idx="71">
                  <c:v>44564.739583333343</c:v>
                </c:pt>
                <c:pt idx="72">
                  <c:v>44564.75</c:v>
                </c:pt>
                <c:pt idx="73">
                  <c:v>44564.760416666657</c:v>
                </c:pt>
                <c:pt idx="74">
                  <c:v>44564.770833333343</c:v>
                </c:pt>
                <c:pt idx="75">
                  <c:v>44564.78125</c:v>
                </c:pt>
                <c:pt idx="76">
                  <c:v>44564.791666666657</c:v>
                </c:pt>
                <c:pt idx="77">
                  <c:v>44564.802083333343</c:v>
                </c:pt>
                <c:pt idx="78">
                  <c:v>44564.8125</c:v>
                </c:pt>
                <c:pt idx="79">
                  <c:v>44564.822916666657</c:v>
                </c:pt>
                <c:pt idx="80">
                  <c:v>44564.833333333343</c:v>
                </c:pt>
                <c:pt idx="81">
                  <c:v>44564.84375</c:v>
                </c:pt>
                <c:pt idx="82">
                  <c:v>44564.854166666657</c:v>
                </c:pt>
                <c:pt idx="83">
                  <c:v>44564.864583333343</c:v>
                </c:pt>
                <c:pt idx="84">
                  <c:v>44564.875</c:v>
                </c:pt>
                <c:pt idx="85">
                  <c:v>44564.885416666657</c:v>
                </c:pt>
                <c:pt idx="86">
                  <c:v>44564.895833333343</c:v>
                </c:pt>
                <c:pt idx="87">
                  <c:v>44564.90625</c:v>
                </c:pt>
                <c:pt idx="88">
                  <c:v>44564.916666666657</c:v>
                </c:pt>
                <c:pt idx="89">
                  <c:v>44564.927083333343</c:v>
                </c:pt>
                <c:pt idx="90">
                  <c:v>44564.9375</c:v>
                </c:pt>
                <c:pt idx="91">
                  <c:v>44564.947916666657</c:v>
                </c:pt>
                <c:pt idx="92">
                  <c:v>44564.958333333343</c:v>
                </c:pt>
                <c:pt idx="93">
                  <c:v>44564.96875</c:v>
                </c:pt>
                <c:pt idx="94">
                  <c:v>44564.979166666657</c:v>
                </c:pt>
                <c:pt idx="95">
                  <c:v>44564.989583333343</c:v>
                </c:pt>
                <c:pt idx="96">
                  <c:v>44565</c:v>
                </c:pt>
                <c:pt idx="97">
                  <c:v>44565.010416666657</c:v>
                </c:pt>
                <c:pt idx="98">
                  <c:v>44565.020833333343</c:v>
                </c:pt>
                <c:pt idx="99">
                  <c:v>44565.03125</c:v>
                </c:pt>
                <c:pt idx="100">
                  <c:v>44565.041666666657</c:v>
                </c:pt>
                <c:pt idx="101">
                  <c:v>44565.052083333343</c:v>
                </c:pt>
                <c:pt idx="102">
                  <c:v>44565.0625</c:v>
                </c:pt>
                <c:pt idx="103">
                  <c:v>44565.072916666657</c:v>
                </c:pt>
                <c:pt idx="104">
                  <c:v>44565.083333333343</c:v>
                </c:pt>
                <c:pt idx="105">
                  <c:v>44565.09375</c:v>
                </c:pt>
                <c:pt idx="106">
                  <c:v>44565.104166666657</c:v>
                </c:pt>
                <c:pt idx="107">
                  <c:v>44565.114583333343</c:v>
                </c:pt>
                <c:pt idx="108">
                  <c:v>44565.125</c:v>
                </c:pt>
                <c:pt idx="109">
                  <c:v>44565.135416666657</c:v>
                </c:pt>
                <c:pt idx="110">
                  <c:v>44565.145833333343</c:v>
                </c:pt>
                <c:pt idx="111">
                  <c:v>44565.15625</c:v>
                </c:pt>
                <c:pt idx="112">
                  <c:v>44565.166666666657</c:v>
                </c:pt>
                <c:pt idx="113">
                  <c:v>44565.177083333343</c:v>
                </c:pt>
                <c:pt idx="114">
                  <c:v>44565.1875</c:v>
                </c:pt>
                <c:pt idx="115">
                  <c:v>44565.197916666657</c:v>
                </c:pt>
                <c:pt idx="116">
                  <c:v>44565.208333333343</c:v>
                </c:pt>
                <c:pt idx="117">
                  <c:v>44565.21875</c:v>
                </c:pt>
                <c:pt idx="118">
                  <c:v>44565.229166666657</c:v>
                </c:pt>
                <c:pt idx="119">
                  <c:v>44565.239583333343</c:v>
                </c:pt>
                <c:pt idx="120">
                  <c:v>44565.25</c:v>
                </c:pt>
                <c:pt idx="121">
                  <c:v>44565.260416666657</c:v>
                </c:pt>
                <c:pt idx="122">
                  <c:v>44565.270833333343</c:v>
                </c:pt>
                <c:pt idx="123">
                  <c:v>44565.28125</c:v>
                </c:pt>
                <c:pt idx="124">
                  <c:v>44565.291666666657</c:v>
                </c:pt>
                <c:pt idx="125">
                  <c:v>44565.302083333343</c:v>
                </c:pt>
                <c:pt idx="126">
                  <c:v>44565.3125</c:v>
                </c:pt>
                <c:pt idx="127">
                  <c:v>44565.322916666657</c:v>
                </c:pt>
                <c:pt idx="128">
                  <c:v>44565.333333333343</c:v>
                </c:pt>
                <c:pt idx="129">
                  <c:v>44565.34375</c:v>
                </c:pt>
                <c:pt idx="130">
                  <c:v>44565.354166666657</c:v>
                </c:pt>
                <c:pt idx="131">
                  <c:v>44565.364583333343</c:v>
                </c:pt>
                <c:pt idx="132">
                  <c:v>44565.375</c:v>
                </c:pt>
                <c:pt idx="133">
                  <c:v>44565.385416666657</c:v>
                </c:pt>
                <c:pt idx="134">
                  <c:v>44565.395833333343</c:v>
                </c:pt>
                <c:pt idx="135">
                  <c:v>44565.40625</c:v>
                </c:pt>
                <c:pt idx="136">
                  <c:v>44565.416666666657</c:v>
                </c:pt>
                <c:pt idx="137">
                  <c:v>44565.427083333343</c:v>
                </c:pt>
                <c:pt idx="138">
                  <c:v>44565.4375</c:v>
                </c:pt>
                <c:pt idx="139">
                  <c:v>44565.447916666657</c:v>
                </c:pt>
                <c:pt idx="140">
                  <c:v>44565.458333333343</c:v>
                </c:pt>
                <c:pt idx="141">
                  <c:v>44565.46875</c:v>
                </c:pt>
                <c:pt idx="142">
                  <c:v>44565.479166666657</c:v>
                </c:pt>
                <c:pt idx="143">
                  <c:v>44565.489583333343</c:v>
                </c:pt>
                <c:pt idx="144">
                  <c:v>44565.5</c:v>
                </c:pt>
                <c:pt idx="145">
                  <c:v>44565.510416666657</c:v>
                </c:pt>
                <c:pt idx="146">
                  <c:v>44565.520833333343</c:v>
                </c:pt>
                <c:pt idx="147">
                  <c:v>44565.53125</c:v>
                </c:pt>
                <c:pt idx="148">
                  <c:v>44565.541666666657</c:v>
                </c:pt>
                <c:pt idx="149">
                  <c:v>44565.552083333343</c:v>
                </c:pt>
                <c:pt idx="150">
                  <c:v>44565.5625</c:v>
                </c:pt>
                <c:pt idx="151">
                  <c:v>44565.572916666657</c:v>
                </c:pt>
                <c:pt idx="152">
                  <c:v>44565.583333333343</c:v>
                </c:pt>
                <c:pt idx="153">
                  <c:v>44565.59375</c:v>
                </c:pt>
                <c:pt idx="154">
                  <c:v>44565.604166666657</c:v>
                </c:pt>
                <c:pt idx="155">
                  <c:v>44565.614583333343</c:v>
                </c:pt>
                <c:pt idx="156">
                  <c:v>44565.625</c:v>
                </c:pt>
                <c:pt idx="157">
                  <c:v>44565.635416666657</c:v>
                </c:pt>
                <c:pt idx="158">
                  <c:v>44565.645833333343</c:v>
                </c:pt>
                <c:pt idx="159">
                  <c:v>44565.65625</c:v>
                </c:pt>
                <c:pt idx="160">
                  <c:v>44565.666666666657</c:v>
                </c:pt>
                <c:pt idx="161">
                  <c:v>44565.677083333343</c:v>
                </c:pt>
                <c:pt idx="162">
                  <c:v>44565.6875</c:v>
                </c:pt>
                <c:pt idx="163">
                  <c:v>44565.697916666657</c:v>
                </c:pt>
                <c:pt idx="164">
                  <c:v>44565.708333333343</c:v>
                </c:pt>
                <c:pt idx="165">
                  <c:v>44565.71875</c:v>
                </c:pt>
                <c:pt idx="166">
                  <c:v>44565.729166666657</c:v>
                </c:pt>
                <c:pt idx="167">
                  <c:v>44565.739583333343</c:v>
                </c:pt>
                <c:pt idx="168">
                  <c:v>44565.75</c:v>
                </c:pt>
                <c:pt idx="169">
                  <c:v>44565.760416666657</c:v>
                </c:pt>
                <c:pt idx="170">
                  <c:v>44565.770833333343</c:v>
                </c:pt>
                <c:pt idx="171">
                  <c:v>44565.78125</c:v>
                </c:pt>
                <c:pt idx="172">
                  <c:v>44565.791666666657</c:v>
                </c:pt>
                <c:pt idx="173">
                  <c:v>44565.802083333343</c:v>
                </c:pt>
                <c:pt idx="174">
                  <c:v>44565.8125</c:v>
                </c:pt>
                <c:pt idx="175">
                  <c:v>44565.822916666657</c:v>
                </c:pt>
                <c:pt idx="176">
                  <c:v>44565.833333333343</c:v>
                </c:pt>
                <c:pt idx="177">
                  <c:v>44565.84375</c:v>
                </c:pt>
                <c:pt idx="178">
                  <c:v>44565.854166666657</c:v>
                </c:pt>
                <c:pt idx="179">
                  <c:v>44565.864583333343</c:v>
                </c:pt>
                <c:pt idx="180">
                  <c:v>44565.875</c:v>
                </c:pt>
                <c:pt idx="181">
                  <c:v>44565.885416666657</c:v>
                </c:pt>
                <c:pt idx="182">
                  <c:v>44565.895833333343</c:v>
                </c:pt>
                <c:pt idx="183">
                  <c:v>44565.90625</c:v>
                </c:pt>
                <c:pt idx="184">
                  <c:v>44565.916666666657</c:v>
                </c:pt>
                <c:pt idx="185">
                  <c:v>44565.927083333343</c:v>
                </c:pt>
                <c:pt idx="186">
                  <c:v>44565.9375</c:v>
                </c:pt>
                <c:pt idx="187">
                  <c:v>44565.947916666657</c:v>
                </c:pt>
                <c:pt idx="188">
                  <c:v>44565.958333333343</c:v>
                </c:pt>
                <c:pt idx="189">
                  <c:v>44565.96875</c:v>
                </c:pt>
                <c:pt idx="190">
                  <c:v>44565.979166666657</c:v>
                </c:pt>
                <c:pt idx="191">
                  <c:v>44565.989583333343</c:v>
                </c:pt>
                <c:pt idx="192">
                  <c:v>44566</c:v>
                </c:pt>
                <c:pt idx="193">
                  <c:v>44566.010416666657</c:v>
                </c:pt>
                <c:pt idx="194">
                  <c:v>44566.020833333343</c:v>
                </c:pt>
                <c:pt idx="195">
                  <c:v>44566.03125</c:v>
                </c:pt>
                <c:pt idx="196">
                  <c:v>44566.041666666657</c:v>
                </c:pt>
                <c:pt idx="197">
                  <c:v>44566.052083333343</c:v>
                </c:pt>
                <c:pt idx="198">
                  <c:v>44566.0625</c:v>
                </c:pt>
                <c:pt idx="199">
                  <c:v>44566.072916666657</c:v>
                </c:pt>
                <c:pt idx="200">
                  <c:v>44566.083333333343</c:v>
                </c:pt>
                <c:pt idx="201">
                  <c:v>44566.09375</c:v>
                </c:pt>
                <c:pt idx="202">
                  <c:v>44566.104166666657</c:v>
                </c:pt>
                <c:pt idx="203">
                  <c:v>44566.114583333343</c:v>
                </c:pt>
                <c:pt idx="204">
                  <c:v>44566.125</c:v>
                </c:pt>
                <c:pt idx="205">
                  <c:v>44566.135416666657</c:v>
                </c:pt>
                <c:pt idx="206">
                  <c:v>44566.145833333343</c:v>
                </c:pt>
                <c:pt idx="207">
                  <c:v>44566.15625</c:v>
                </c:pt>
                <c:pt idx="208">
                  <c:v>44566.166666666657</c:v>
                </c:pt>
                <c:pt idx="209">
                  <c:v>44566.177083333343</c:v>
                </c:pt>
                <c:pt idx="210">
                  <c:v>44566.1875</c:v>
                </c:pt>
                <c:pt idx="211">
                  <c:v>44566.197916666657</c:v>
                </c:pt>
                <c:pt idx="212">
                  <c:v>44566.208333333343</c:v>
                </c:pt>
                <c:pt idx="213">
                  <c:v>44566.21875</c:v>
                </c:pt>
                <c:pt idx="214">
                  <c:v>44566.229166666657</c:v>
                </c:pt>
                <c:pt idx="215">
                  <c:v>44566.239583333343</c:v>
                </c:pt>
                <c:pt idx="216">
                  <c:v>44566.25</c:v>
                </c:pt>
                <c:pt idx="217">
                  <c:v>44566.260416666657</c:v>
                </c:pt>
                <c:pt idx="218">
                  <c:v>44566.270833333343</c:v>
                </c:pt>
                <c:pt idx="219">
                  <c:v>44566.28125</c:v>
                </c:pt>
                <c:pt idx="220">
                  <c:v>44566.291666666657</c:v>
                </c:pt>
                <c:pt idx="221">
                  <c:v>44566.302083333343</c:v>
                </c:pt>
                <c:pt idx="222">
                  <c:v>44566.3125</c:v>
                </c:pt>
                <c:pt idx="223">
                  <c:v>44566.322916666657</c:v>
                </c:pt>
                <c:pt idx="224">
                  <c:v>44566.333333333343</c:v>
                </c:pt>
                <c:pt idx="225">
                  <c:v>44566.34375</c:v>
                </c:pt>
                <c:pt idx="226">
                  <c:v>44566.354166666657</c:v>
                </c:pt>
                <c:pt idx="227">
                  <c:v>44566.364583333343</c:v>
                </c:pt>
                <c:pt idx="228">
                  <c:v>44566.375</c:v>
                </c:pt>
                <c:pt idx="229">
                  <c:v>44566.385416666657</c:v>
                </c:pt>
                <c:pt idx="230">
                  <c:v>44566.395833333343</c:v>
                </c:pt>
                <c:pt idx="231">
                  <c:v>44566.40625</c:v>
                </c:pt>
                <c:pt idx="232">
                  <c:v>44566.416666666657</c:v>
                </c:pt>
                <c:pt idx="233">
                  <c:v>44566.427083333343</c:v>
                </c:pt>
                <c:pt idx="234">
                  <c:v>44566.4375</c:v>
                </c:pt>
                <c:pt idx="235">
                  <c:v>44566.447916666657</c:v>
                </c:pt>
                <c:pt idx="236">
                  <c:v>44566.458333333343</c:v>
                </c:pt>
                <c:pt idx="237">
                  <c:v>44566.46875</c:v>
                </c:pt>
                <c:pt idx="238">
                  <c:v>44566.479166666657</c:v>
                </c:pt>
                <c:pt idx="239">
                  <c:v>44566.489583333343</c:v>
                </c:pt>
                <c:pt idx="240">
                  <c:v>44566.5</c:v>
                </c:pt>
                <c:pt idx="241">
                  <c:v>44566.510416666657</c:v>
                </c:pt>
                <c:pt idx="242">
                  <c:v>44566.520833333343</c:v>
                </c:pt>
                <c:pt idx="243">
                  <c:v>44566.53125</c:v>
                </c:pt>
                <c:pt idx="244">
                  <c:v>44566.541666666657</c:v>
                </c:pt>
                <c:pt idx="245">
                  <c:v>44566.552083333343</c:v>
                </c:pt>
                <c:pt idx="246">
                  <c:v>44566.5625</c:v>
                </c:pt>
                <c:pt idx="247">
                  <c:v>44566.572916666657</c:v>
                </c:pt>
                <c:pt idx="248">
                  <c:v>44566.583333333343</c:v>
                </c:pt>
                <c:pt idx="249">
                  <c:v>44566.59375</c:v>
                </c:pt>
                <c:pt idx="250">
                  <c:v>44566.604166666657</c:v>
                </c:pt>
                <c:pt idx="251">
                  <c:v>44566.614583333343</c:v>
                </c:pt>
                <c:pt idx="252">
                  <c:v>44566.625</c:v>
                </c:pt>
                <c:pt idx="253">
                  <c:v>44566.635416666657</c:v>
                </c:pt>
                <c:pt idx="254">
                  <c:v>44566.645833333343</c:v>
                </c:pt>
                <c:pt idx="255">
                  <c:v>44566.65625</c:v>
                </c:pt>
                <c:pt idx="256">
                  <c:v>44566.666666666657</c:v>
                </c:pt>
                <c:pt idx="257">
                  <c:v>44566.677083333343</c:v>
                </c:pt>
                <c:pt idx="258">
                  <c:v>44566.6875</c:v>
                </c:pt>
                <c:pt idx="259">
                  <c:v>44566.697916666657</c:v>
                </c:pt>
                <c:pt idx="260">
                  <c:v>44566.708333333343</c:v>
                </c:pt>
                <c:pt idx="261">
                  <c:v>44566.71875</c:v>
                </c:pt>
                <c:pt idx="262">
                  <c:v>44566.729166666657</c:v>
                </c:pt>
                <c:pt idx="263">
                  <c:v>44566.739583333343</c:v>
                </c:pt>
                <c:pt idx="264">
                  <c:v>44566.75</c:v>
                </c:pt>
                <c:pt idx="265">
                  <c:v>44566.760416666657</c:v>
                </c:pt>
                <c:pt idx="266">
                  <c:v>44566.770833333343</c:v>
                </c:pt>
                <c:pt idx="267">
                  <c:v>44566.78125</c:v>
                </c:pt>
                <c:pt idx="268">
                  <c:v>44566.791666666657</c:v>
                </c:pt>
                <c:pt idx="269">
                  <c:v>44566.802083333343</c:v>
                </c:pt>
                <c:pt idx="270">
                  <c:v>44566.8125</c:v>
                </c:pt>
                <c:pt idx="271">
                  <c:v>44566.822916666657</c:v>
                </c:pt>
                <c:pt idx="272">
                  <c:v>44566.833333333343</c:v>
                </c:pt>
                <c:pt idx="273">
                  <c:v>44566.84375</c:v>
                </c:pt>
                <c:pt idx="274">
                  <c:v>44566.854166666657</c:v>
                </c:pt>
                <c:pt idx="275">
                  <c:v>44566.864583333343</c:v>
                </c:pt>
                <c:pt idx="276">
                  <c:v>44566.875</c:v>
                </c:pt>
                <c:pt idx="277">
                  <c:v>44566.885416666657</c:v>
                </c:pt>
                <c:pt idx="278">
                  <c:v>44566.895833333343</c:v>
                </c:pt>
                <c:pt idx="279">
                  <c:v>44566.90625</c:v>
                </c:pt>
                <c:pt idx="280">
                  <c:v>44566.916666666657</c:v>
                </c:pt>
                <c:pt idx="281">
                  <c:v>44566.927083333343</c:v>
                </c:pt>
                <c:pt idx="282">
                  <c:v>44566.9375</c:v>
                </c:pt>
                <c:pt idx="283">
                  <c:v>44566.947916666657</c:v>
                </c:pt>
                <c:pt idx="284">
                  <c:v>44566.958333333343</c:v>
                </c:pt>
                <c:pt idx="285">
                  <c:v>44566.96875</c:v>
                </c:pt>
                <c:pt idx="286">
                  <c:v>44566.979166666657</c:v>
                </c:pt>
                <c:pt idx="287">
                  <c:v>44566.989583333343</c:v>
                </c:pt>
                <c:pt idx="288">
                  <c:v>44567</c:v>
                </c:pt>
                <c:pt idx="289">
                  <c:v>44567.010416666657</c:v>
                </c:pt>
                <c:pt idx="290">
                  <c:v>44567.020833333343</c:v>
                </c:pt>
                <c:pt idx="291">
                  <c:v>44567.03125</c:v>
                </c:pt>
                <c:pt idx="292">
                  <c:v>44567.041666666657</c:v>
                </c:pt>
                <c:pt idx="293">
                  <c:v>44567.052083333343</c:v>
                </c:pt>
                <c:pt idx="294">
                  <c:v>44567.0625</c:v>
                </c:pt>
                <c:pt idx="295">
                  <c:v>44567.072916666657</c:v>
                </c:pt>
                <c:pt idx="296">
                  <c:v>44567.083333333343</c:v>
                </c:pt>
                <c:pt idx="297">
                  <c:v>44567.09375</c:v>
                </c:pt>
                <c:pt idx="298">
                  <c:v>44567.104166666657</c:v>
                </c:pt>
                <c:pt idx="299">
                  <c:v>44567.114583333343</c:v>
                </c:pt>
                <c:pt idx="300">
                  <c:v>44567.125</c:v>
                </c:pt>
                <c:pt idx="301">
                  <c:v>44567.135416666657</c:v>
                </c:pt>
                <c:pt idx="302">
                  <c:v>44567.145833333343</c:v>
                </c:pt>
                <c:pt idx="303">
                  <c:v>44567.15625</c:v>
                </c:pt>
                <c:pt idx="304">
                  <c:v>44567.166666666657</c:v>
                </c:pt>
                <c:pt idx="305">
                  <c:v>44567.177083333343</c:v>
                </c:pt>
                <c:pt idx="306">
                  <c:v>44567.1875</c:v>
                </c:pt>
                <c:pt idx="307">
                  <c:v>44567.197916666657</c:v>
                </c:pt>
                <c:pt idx="308">
                  <c:v>44567.208333333343</c:v>
                </c:pt>
                <c:pt idx="309">
                  <c:v>44567.21875</c:v>
                </c:pt>
                <c:pt idx="310">
                  <c:v>44567.229166666657</c:v>
                </c:pt>
                <c:pt idx="311">
                  <c:v>44567.239583333343</c:v>
                </c:pt>
                <c:pt idx="312">
                  <c:v>44567.25</c:v>
                </c:pt>
                <c:pt idx="313">
                  <c:v>44567.260416666657</c:v>
                </c:pt>
                <c:pt idx="314">
                  <c:v>44567.270833333343</c:v>
                </c:pt>
                <c:pt idx="315">
                  <c:v>44567.28125</c:v>
                </c:pt>
                <c:pt idx="316">
                  <c:v>44567.291666666657</c:v>
                </c:pt>
                <c:pt idx="317">
                  <c:v>44567.302083333343</c:v>
                </c:pt>
                <c:pt idx="318">
                  <c:v>44567.3125</c:v>
                </c:pt>
                <c:pt idx="319">
                  <c:v>44567.322916666657</c:v>
                </c:pt>
                <c:pt idx="320">
                  <c:v>44567.333333333343</c:v>
                </c:pt>
                <c:pt idx="321">
                  <c:v>44567.34375</c:v>
                </c:pt>
                <c:pt idx="322">
                  <c:v>44567.354166666657</c:v>
                </c:pt>
                <c:pt idx="323">
                  <c:v>44567.364583333343</c:v>
                </c:pt>
                <c:pt idx="324">
                  <c:v>44567.375</c:v>
                </c:pt>
                <c:pt idx="325">
                  <c:v>44567.385416666657</c:v>
                </c:pt>
                <c:pt idx="326">
                  <c:v>44567.395833333343</c:v>
                </c:pt>
                <c:pt idx="327">
                  <c:v>44567.40625</c:v>
                </c:pt>
                <c:pt idx="328">
                  <c:v>44567.416666666657</c:v>
                </c:pt>
                <c:pt idx="329">
                  <c:v>44567.427083333343</c:v>
                </c:pt>
                <c:pt idx="330">
                  <c:v>44567.4375</c:v>
                </c:pt>
                <c:pt idx="331">
                  <c:v>44567.447916666657</c:v>
                </c:pt>
                <c:pt idx="332">
                  <c:v>44567.458333333343</c:v>
                </c:pt>
                <c:pt idx="333">
                  <c:v>44567.46875</c:v>
                </c:pt>
                <c:pt idx="334">
                  <c:v>44567.479166666657</c:v>
                </c:pt>
                <c:pt idx="335">
                  <c:v>44567.489583333343</c:v>
                </c:pt>
                <c:pt idx="336">
                  <c:v>44567.5</c:v>
                </c:pt>
                <c:pt idx="337">
                  <c:v>44567.510416666657</c:v>
                </c:pt>
                <c:pt idx="338">
                  <c:v>44567.520833333343</c:v>
                </c:pt>
                <c:pt idx="339">
                  <c:v>44567.53125</c:v>
                </c:pt>
                <c:pt idx="340">
                  <c:v>44567.541666666657</c:v>
                </c:pt>
                <c:pt idx="341">
                  <c:v>44567.552083333343</c:v>
                </c:pt>
                <c:pt idx="342">
                  <c:v>44567.5625</c:v>
                </c:pt>
                <c:pt idx="343">
                  <c:v>44567.572916666657</c:v>
                </c:pt>
                <c:pt idx="344">
                  <c:v>44567.583333333343</c:v>
                </c:pt>
                <c:pt idx="345">
                  <c:v>44567.59375</c:v>
                </c:pt>
                <c:pt idx="346">
                  <c:v>44567.604166666657</c:v>
                </c:pt>
                <c:pt idx="347">
                  <c:v>44567.614583333343</c:v>
                </c:pt>
                <c:pt idx="348">
                  <c:v>44567.625</c:v>
                </c:pt>
                <c:pt idx="349">
                  <c:v>44567.635416666657</c:v>
                </c:pt>
                <c:pt idx="350">
                  <c:v>44567.645833333343</c:v>
                </c:pt>
                <c:pt idx="351">
                  <c:v>44567.65625</c:v>
                </c:pt>
                <c:pt idx="352">
                  <c:v>44567.666666666657</c:v>
                </c:pt>
                <c:pt idx="353">
                  <c:v>44567.677083333343</c:v>
                </c:pt>
                <c:pt idx="354">
                  <c:v>44567.6875</c:v>
                </c:pt>
                <c:pt idx="355">
                  <c:v>44567.697916666657</c:v>
                </c:pt>
                <c:pt idx="356">
                  <c:v>44567.708333333343</c:v>
                </c:pt>
                <c:pt idx="357">
                  <c:v>44567.71875</c:v>
                </c:pt>
                <c:pt idx="358">
                  <c:v>44567.729166666657</c:v>
                </c:pt>
                <c:pt idx="359">
                  <c:v>44567.739583333343</c:v>
                </c:pt>
                <c:pt idx="360">
                  <c:v>44567.75</c:v>
                </c:pt>
                <c:pt idx="361">
                  <c:v>44567.760416666657</c:v>
                </c:pt>
                <c:pt idx="362">
                  <c:v>44567.770833333343</c:v>
                </c:pt>
                <c:pt idx="363">
                  <c:v>44567.78125</c:v>
                </c:pt>
                <c:pt idx="364">
                  <c:v>44567.791666666657</c:v>
                </c:pt>
                <c:pt idx="365">
                  <c:v>44567.802083333343</c:v>
                </c:pt>
                <c:pt idx="366">
                  <c:v>44567.8125</c:v>
                </c:pt>
                <c:pt idx="367">
                  <c:v>44567.822916666657</c:v>
                </c:pt>
                <c:pt idx="368">
                  <c:v>44567.833333333343</c:v>
                </c:pt>
                <c:pt idx="369">
                  <c:v>44567.84375</c:v>
                </c:pt>
                <c:pt idx="370">
                  <c:v>44567.854166666657</c:v>
                </c:pt>
                <c:pt idx="371">
                  <c:v>44567.864583333343</c:v>
                </c:pt>
                <c:pt idx="372">
                  <c:v>44567.875</c:v>
                </c:pt>
                <c:pt idx="373">
                  <c:v>44567.885416666657</c:v>
                </c:pt>
                <c:pt idx="374">
                  <c:v>44567.895833333343</c:v>
                </c:pt>
                <c:pt idx="375">
                  <c:v>44567.90625</c:v>
                </c:pt>
                <c:pt idx="376">
                  <c:v>44567.916666666657</c:v>
                </c:pt>
                <c:pt idx="377">
                  <c:v>44567.927083333343</c:v>
                </c:pt>
                <c:pt idx="378">
                  <c:v>44567.9375</c:v>
                </c:pt>
                <c:pt idx="379">
                  <c:v>44567.947916666657</c:v>
                </c:pt>
                <c:pt idx="380">
                  <c:v>44567.958333333343</c:v>
                </c:pt>
                <c:pt idx="381">
                  <c:v>44567.96875</c:v>
                </c:pt>
                <c:pt idx="382">
                  <c:v>44567.979166666657</c:v>
                </c:pt>
                <c:pt idx="383">
                  <c:v>44567.989583333343</c:v>
                </c:pt>
                <c:pt idx="384">
                  <c:v>44568</c:v>
                </c:pt>
                <c:pt idx="385">
                  <c:v>44568.010416666657</c:v>
                </c:pt>
                <c:pt idx="386">
                  <c:v>44568.020833333343</c:v>
                </c:pt>
                <c:pt idx="387">
                  <c:v>44568.03125</c:v>
                </c:pt>
                <c:pt idx="388">
                  <c:v>44568.041666666657</c:v>
                </c:pt>
                <c:pt idx="389">
                  <c:v>44568.052083333343</c:v>
                </c:pt>
                <c:pt idx="390">
                  <c:v>44568.0625</c:v>
                </c:pt>
                <c:pt idx="391">
                  <c:v>44568.072916666657</c:v>
                </c:pt>
                <c:pt idx="392">
                  <c:v>44568.083333333343</c:v>
                </c:pt>
                <c:pt idx="393">
                  <c:v>44568.09375</c:v>
                </c:pt>
                <c:pt idx="394">
                  <c:v>44568.104166666657</c:v>
                </c:pt>
                <c:pt idx="395">
                  <c:v>44568.114583333343</c:v>
                </c:pt>
                <c:pt idx="396">
                  <c:v>44568.125</c:v>
                </c:pt>
                <c:pt idx="397">
                  <c:v>44568.135416666657</c:v>
                </c:pt>
                <c:pt idx="398">
                  <c:v>44568.145833333343</c:v>
                </c:pt>
                <c:pt idx="399">
                  <c:v>44568.15625</c:v>
                </c:pt>
                <c:pt idx="400">
                  <c:v>44568.166666666657</c:v>
                </c:pt>
                <c:pt idx="401">
                  <c:v>44568.177083333343</c:v>
                </c:pt>
                <c:pt idx="402">
                  <c:v>44568.1875</c:v>
                </c:pt>
                <c:pt idx="403">
                  <c:v>44568.197916666657</c:v>
                </c:pt>
                <c:pt idx="404">
                  <c:v>44568.208333333343</c:v>
                </c:pt>
                <c:pt idx="405">
                  <c:v>44568.21875</c:v>
                </c:pt>
                <c:pt idx="406">
                  <c:v>44568.229166666657</c:v>
                </c:pt>
                <c:pt idx="407">
                  <c:v>44568.239583333343</c:v>
                </c:pt>
                <c:pt idx="408">
                  <c:v>44568.25</c:v>
                </c:pt>
                <c:pt idx="409">
                  <c:v>44568.260416666657</c:v>
                </c:pt>
                <c:pt idx="410">
                  <c:v>44568.270833333343</c:v>
                </c:pt>
                <c:pt idx="411">
                  <c:v>44568.28125</c:v>
                </c:pt>
                <c:pt idx="412">
                  <c:v>44568.291666666657</c:v>
                </c:pt>
                <c:pt idx="413">
                  <c:v>44568.302083333343</c:v>
                </c:pt>
                <c:pt idx="414">
                  <c:v>44568.3125</c:v>
                </c:pt>
                <c:pt idx="415">
                  <c:v>44568.322916666657</c:v>
                </c:pt>
                <c:pt idx="416">
                  <c:v>44568.333333333343</c:v>
                </c:pt>
                <c:pt idx="417">
                  <c:v>44568.34375</c:v>
                </c:pt>
                <c:pt idx="418">
                  <c:v>44568.354166666657</c:v>
                </c:pt>
                <c:pt idx="419">
                  <c:v>44568.364583333343</c:v>
                </c:pt>
                <c:pt idx="420">
                  <c:v>44568.375</c:v>
                </c:pt>
                <c:pt idx="421">
                  <c:v>44568.385416666657</c:v>
                </c:pt>
                <c:pt idx="422">
                  <c:v>44568.395833333343</c:v>
                </c:pt>
                <c:pt idx="423">
                  <c:v>44568.40625</c:v>
                </c:pt>
                <c:pt idx="424">
                  <c:v>44568.416666666657</c:v>
                </c:pt>
                <c:pt idx="425">
                  <c:v>44568.427083333343</c:v>
                </c:pt>
                <c:pt idx="426">
                  <c:v>44568.4375</c:v>
                </c:pt>
                <c:pt idx="427">
                  <c:v>44568.447916666657</c:v>
                </c:pt>
                <c:pt idx="428">
                  <c:v>44568.458333333343</c:v>
                </c:pt>
                <c:pt idx="429">
                  <c:v>44568.46875</c:v>
                </c:pt>
                <c:pt idx="430">
                  <c:v>44568.479166666657</c:v>
                </c:pt>
                <c:pt idx="431">
                  <c:v>44568.489583333343</c:v>
                </c:pt>
                <c:pt idx="432">
                  <c:v>44568.5</c:v>
                </c:pt>
                <c:pt idx="433">
                  <c:v>44568.510416666657</c:v>
                </c:pt>
                <c:pt idx="434">
                  <c:v>44568.520833333343</c:v>
                </c:pt>
                <c:pt idx="435">
                  <c:v>44568.53125</c:v>
                </c:pt>
                <c:pt idx="436">
                  <c:v>44568.541666666657</c:v>
                </c:pt>
                <c:pt idx="437">
                  <c:v>44568.552083333343</c:v>
                </c:pt>
                <c:pt idx="438">
                  <c:v>44568.5625</c:v>
                </c:pt>
                <c:pt idx="439">
                  <c:v>44568.572916666657</c:v>
                </c:pt>
                <c:pt idx="440">
                  <c:v>44568.583333333343</c:v>
                </c:pt>
                <c:pt idx="441">
                  <c:v>44568.59375</c:v>
                </c:pt>
                <c:pt idx="442">
                  <c:v>44568.604166666657</c:v>
                </c:pt>
                <c:pt idx="443">
                  <c:v>44568.614583333343</c:v>
                </c:pt>
                <c:pt idx="444">
                  <c:v>44568.625</c:v>
                </c:pt>
                <c:pt idx="445">
                  <c:v>44568.635416666657</c:v>
                </c:pt>
                <c:pt idx="446">
                  <c:v>44568.645833333343</c:v>
                </c:pt>
                <c:pt idx="447">
                  <c:v>44568.65625</c:v>
                </c:pt>
                <c:pt idx="448">
                  <c:v>44568.666666666657</c:v>
                </c:pt>
                <c:pt idx="449">
                  <c:v>44568.677083333343</c:v>
                </c:pt>
                <c:pt idx="450">
                  <c:v>44568.6875</c:v>
                </c:pt>
                <c:pt idx="451">
                  <c:v>44568.697916666657</c:v>
                </c:pt>
                <c:pt idx="452">
                  <c:v>44568.708333333343</c:v>
                </c:pt>
                <c:pt idx="453">
                  <c:v>44568.71875</c:v>
                </c:pt>
                <c:pt idx="454">
                  <c:v>44568.729166666657</c:v>
                </c:pt>
                <c:pt idx="455">
                  <c:v>44568.739583333343</c:v>
                </c:pt>
                <c:pt idx="456">
                  <c:v>44568.75</c:v>
                </c:pt>
                <c:pt idx="457">
                  <c:v>44568.760416666657</c:v>
                </c:pt>
                <c:pt idx="458">
                  <c:v>44568.770833333343</c:v>
                </c:pt>
                <c:pt idx="459">
                  <c:v>44568.78125</c:v>
                </c:pt>
                <c:pt idx="460">
                  <c:v>44568.791666666657</c:v>
                </c:pt>
                <c:pt idx="461">
                  <c:v>44568.802083333343</c:v>
                </c:pt>
                <c:pt idx="462">
                  <c:v>44568.8125</c:v>
                </c:pt>
                <c:pt idx="463">
                  <c:v>44568.822916666657</c:v>
                </c:pt>
                <c:pt idx="464">
                  <c:v>44568.833333333343</c:v>
                </c:pt>
                <c:pt idx="465">
                  <c:v>44568.84375</c:v>
                </c:pt>
                <c:pt idx="466">
                  <c:v>44568.854166666657</c:v>
                </c:pt>
                <c:pt idx="467">
                  <c:v>44568.864583333343</c:v>
                </c:pt>
                <c:pt idx="468">
                  <c:v>44568.875</c:v>
                </c:pt>
                <c:pt idx="469">
                  <c:v>44568.885416666657</c:v>
                </c:pt>
                <c:pt idx="470">
                  <c:v>44568.895833333343</c:v>
                </c:pt>
                <c:pt idx="471">
                  <c:v>44568.90625</c:v>
                </c:pt>
                <c:pt idx="472">
                  <c:v>44568.916666666657</c:v>
                </c:pt>
                <c:pt idx="473">
                  <c:v>44568.927083333343</c:v>
                </c:pt>
                <c:pt idx="474">
                  <c:v>44568.9375</c:v>
                </c:pt>
                <c:pt idx="475">
                  <c:v>44568.947916666657</c:v>
                </c:pt>
                <c:pt idx="476">
                  <c:v>44568.958333333343</c:v>
                </c:pt>
                <c:pt idx="477">
                  <c:v>44568.96875</c:v>
                </c:pt>
                <c:pt idx="478">
                  <c:v>44568.979166666657</c:v>
                </c:pt>
                <c:pt idx="479">
                  <c:v>44568.989583333343</c:v>
                </c:pt>
                <c:pt idx="480">
                  <c:v>44569</c:v>
                </c:pt>
                <c:pt idx="481">
                  <c:v>44569.010416666657</c:v>
                </c:pt>
                <c:pt idx="482">
                  <c:v>44569.020833333343</c:v>
                </c:pt>
                <c:pt idx="483">
                  <c:v>44569.03125</c:v>
                </c:pt>
                <c:pt idx="484">
                  <c:v>44569.041666666657</c:v>
                </c:pt>
                <c:pt idx="485">
                  <c:v>44569.052083333343</c:v>
                </c:pt>
                <c:pt idx="486">
                  <c:v>44569.0625</c:v>
                </c:pt>
                <c:pt idx="487">
                  <c:v>44569.072916666657</c:v>
                </c:pt>
                <c:pt idx="488">
                  <c:v>44569.083333333343</c:v>
                </c:pt>
                <c:pt idx="489">
                  <c:v>44569.09375</c:v>
                </c:pt>
                <c:pt idx="490">
                  <c:v>44569.104166666657</c:v>
                </c:pt>
                <c:pt idx="491">
                  <c:v>44569.114583333343</c:v>
                </c:pt>
                <c:pt idx="492">
                  <c:v>44569.125</c:v>
                </c:pt>
                <c:pt idx="493">
                  <c:v>44569.135416666657</c:v>
                </c:pt>
                <c:pt idx="494">
                  <c:v>44569.145833333343</c:v>
                </c:pt>
                <c:pt idx="495">
                  <c:v>44569.15625</c:v>
                </c:pt>
                <c:pt idx="496">
                  <c:v>44569.166666666657</c:v>
                </c:pt>
                <c:pt idx="497">
                  <c:v>44569.177083333343</c:v>
                </c:pt>
                <c:pt idx="498">
                  <c:v>44569.1875</c:v>
                </c:pt>
                <c:pt idx="499">
                  <c:v>44569.197916666657</c:v>
                </c:pt>
                <c:pt idx="500">
                  <c:v>44569.208333333343</c:v>
                </c:pt>
                <c:pt idx="501">
                  <c:v>44569.21875</c:v>
                </c:pt>
                <c:pt idx="502">
                  <c:v>44569.229166666657</c:v>
                </c:pt>
                <c:pt idx="503">
                  <c:v>44569.239583333343</c:v>
                </c:pt>
                <c:pt idx="504">
                  <c:v>44569.25</c:v>
                </c:pt>
                <c:pt idx="505">
                  <c:v>44569.260416666657</c:v>
                </c:pt>
                <c:pt idx="506">
                  <c:v>44569.270833333343</c:v>
                </c:pt>
                <c:pt idx="507">
                  <c:v>44569.28125</c:v>
                </c:pt>
                <c:pt idx="508">
                  <c:v>44569.291666666657</c:v>
                </c:pt>
                <c:pt idx="509">
                  <c:v>44569.302083333343</c:v>
                </c:pt>
                <c:pt idx="510">
                  <c:v>44569.3125</c:v>
                </c:pt>
                <c:pt idx="511">
                  <c:v>44569.322916666657</c:v>
                </c:pt>
                <c:pt idx="512">
                  <c:v>44569.333333333343</c:v>
                </c:pt>
                <c:pt idx="513">
                  <c:v>44569.34375</c:v>
                </c:pt>
                <c:pt idx="514">
                  <c:v>44569.354166666657</c:v>
                </c:pt>
                <c:pt idx="515">
                  <c:v>44569.364583333343</c:v>
                </c:pt>
                <c:pt idx="516">
                  <c:v>44569.375</c:v>
                </c:pt>
                <c:pt idx="517">
                  <c:v>44569.385416666657</c:v>
                </c:pt>
                <c:pt idx="518">
                  <c:v>44569.395833333343</c:v>
                </c:pt>
                <c:pt idx="519">
                  <c:v>44569.40625</c:v>
                </c:pt>
                <c:pt idx="520">
                  <c:v>44569.416666666657</c:v>
                </c:pt>
                <c:pt idx="521">
                  <c:v>44569.427083333343</c:v>
                </c:pt>
                <c:pt idx="522">
                  <c:v>44569.4375</c:v>
                </c:pt>
                <c:pt idx="523">
                  <c:v>44569.447916666657</c:v>
                </c:pt>
                <c:pt idx="524">
                  <c:v>44569.458333333343</c:v>
                </c:pt>
                <c:pt idx="525">
                  <c:v>44569.46875</c:v>
                </c:pt>
                <c:pt idx="526">
                  <c:v>44569.479166666657</c:v>
                </c:pt>
                <c:pt idx="527">
                  <c:v>44569.489583333343</c:v>
                </c:pt>
                <c:pt idx="528">
                  <c:v>44569.5</c:v>
                </c:pt>
                <c:pt idx="529">
                  <c:v>44569.510416666657</c:v>
                </c:pt>
                <c:pt idx="530">
                  <c:v>44569.520833333343</c:v>
                </c:pt>
                <c:pt idx="531">
                  <c:v>44569.53125</c:v>
                </c:pt>
                <c:pt idx="532">
                  <c:v>44569.541666666657</c:v>
                </c:pt>
                <c:pt idx="533">
                  <c:v>44569.552083333343</c:v>
                </c:pt>
                <c:pt idx="534">
                  <c:v>44569.5625</c:v>
                </c:pt>
                <c:pt idx="535">
                  <c:v>44569.572916666657</c:v>
                </c:pt>
                <c:pt idx="536">
                  <c:v>44569.583333333343</c:v>
                </c:pt>
                <c:pt idx="537">
                  <c:v>44569.59375</c:v>
                </c:pt>
                <c:pt idx="538">
                  <c:v>44569.604166666657</c:v>
                </c:pt>
                <c:pt idx="539">
                  <c:v>44569.614583333343</c:v>
                </c:pt>
                <c:pt idx="540">
                  <c:v>44569.625</c:v>
                </c:pt>
                <c:pt idx="541">
                  <c:v>44569.635416666657</c:v>
                </c:pt>
                <c:pt idx="542">
                  <c:v>44569.645833333343</c:v>
                </c:pt>
                <c:pt idx="543">
                  <c:v>44569.65625</c:v>
                </c:pt>
                <c:pt idx="544">
                  <c:v>44569.666666666657</c:v>
                </c:pt>
                <c:pt idx="545">
                  <c:v>44569.677083333343</c:v>
                </c:pt>
                <c:pt idx="546">
                  <c:v>44569.6875</c:v>
                </c:pt>
                <c:pt idx="547">
                  <c:v>44569.697916666657</c:v>
                </c:pt>
                <c:pt idx="548">
                  <c:v>44569.708333333343</c:v>
                </c:pt>
                <c:pt idx="549">
                  <c:v>44569.71875</c:v>
                </c:pt>
                <c:pt idx="550">
                  <c:v>44569.729166666657</c:v>
                </c:pt>
                <c:pt idx="551">
                  <c:v>44569.739583333343</c:v>
                </c:pt>
                <c:pt idx="552">
                  <c:v>44569.75</c:v>
                </c:pt>
                <c:pt idx="553">
                  <c:v>44569.760416666657</c:v>
                </c:pt>
                <c:pt idx="554">
                  <c:v>44569.770833333343</c:v>
                </c:pt>
                <c:pt idx="555">
                  <c:v>44569.78125</c:v>
                </c:pt>
                <c:pt idx="556">
                  <c:v>44569.791666666657</c:v>
                </c:pt>
                <c:pt idx="557">
                  <c:v>44569.802083333343</c:v>
                </c:pt>
                <c:pt idx="558">
                  <c:v>44569.8125</c:v>
                </c:pt>
                <c:pt idx="559">
                  <c:v>44569.822916666657</c:v>
                </c:pt>
                <c:pt idx="560">
                  <c:v>44569.833333333343</c:v>
                </c:pt>
                <c:pt idx="561">
                  <c:v>44569.84375</c:v>
                </c:pt>
                <c:pt idx="562">
                  <c:v>44569.854166666657</c:v>
                </c:pt>
                <c:pt idx="563">
                  <c:v>44569.864583333343</c:v>
                </c:pt>
                <c:pt idx="564">
                  <c:v>44569.875</c:v>
                </c:pt>
                <c:pt idx="565">
                  <c:v>44569.885416666657</c:v>
                </c:pt>
                <c:pt idx="566">
                  <c:v>44569.895833333343</c:v>
                </c:pt>
                <c:pt idx="567">
                  <c:v>44569.90625</c:v>
                </c:pt>
                <c:pt idx="568">
                  <c:v>44569.916666666657</c:v>
                </c:pt>
                <c:pt idx="569">
                  <c:v>44569.927083333343</c:v>
                </c:pt>
                <c:pt idx="570">
                  <c:v>44569.9375</c:v>
                </c:pt>
                <c:pt idx="571">
                  <c:v>44569.947916666657</c:v>
                </c:pt>
                <c:pt idx="572">
                  <c:v>44569.958333333343</c:v>
                </c:pt>
                <c:pt idx="573">
                  <c:v>44569.96875</c:v>
                </c:pt>
                <c:pt idx="574">
                  <c:v>44569.979166666657</c:v>
                </c:pt>
                <c:pt idx="575">
                  <c:v>44569.989583333343</c:v>
                </c:pt>
                <c:pt idx="576">
                  <c:v>44570</c:v>
                </c:pt>
                <c:pt idx="577">
                  <c:v>44570.010416666657</c:v>
                </c:pt>
                <c:pt idx="578">
                  <c:v>44570.020833333343</c:v>
                </c:pt>
                <c:pt idx="579">
                  <c:v>44570.03125</c:v>
                </c:pt>
                <c:pt idx="580">
                  <c:v>44570.041666666657</c:v>
                </c:pt>
                <c:pt idx="581">
                  <c:v>44570.052083333343</c:v>
                </c:pt>
                <c:pt idx="582">
                  <c:v>44570.0625</c:v>
                </c:pt>
                <c:pt idx="583">
                  <c:v>44570.072916666657</c:v>
                </c:pt>
                <c:pt idx="584">
                  <c:v>44570.083333333343</c:v>
                </c:pt>
                <c:pt idx="585">
                  <c:v>44570.09375</c:v>
                </c:pt>
                <c:pt idx="586">
                  <c:v>44570.104166666657</c:v>
                </c:pt>
                <c:pt idx="587">
                  <c:v>44570.114583333343</c:v>
                </c:pt>
                <c:pt idx="588">
                  <c:v>44570.125</c:v>
                </c:pt>
                <c:pt idx="589">
                  <c:v>44570.135416666657</c:v>
                </c:pt>
                <c:pt idx="590">
                  <c:v>44570.145833333343</c:v>
                </c:pt>
                <c:pt idx="591">
                  <c:v>44570.15625</c:v>
                </c:pt>
                <c:pt idx="592">
                  <c:v>44570.166666666657</c:v>
                </c:pt>
                <c:pt idx="593">
                  <c:v>44570.177083333343</c:v>
                </c:pt>
                <c:pt idx="594">
                  <c:v>44570.1875</c:v>
                </c:pt>
                <c:pt idx="595">
                  <c:v>44570.197916666657</c:v>
                </c:pt>
                <c:pt idx="596">
                  <c:v>44570.208333333343</c:v>
                </c:pt>
                <c:pt idx="597">
                  <c:v>44570.21875</c:v>
                </c:pt>
                <c:pt idx="598">
                  <c:v>44570.229166666657</c:v>
                </c:pt>
                <c:pt idx="599">
                  <c:v>44570.239583333343</c:v>
                </c:pt>
                <c:pt idx="600">
                  <c:v>44570.25</c:v>
                </c:pt>
                <c:pt idx="601">
                  <c:v>44570.260416666657</c:v>
                </c:pt>
                <c:pt idx="602">
                  <c:v>44570.270833333343</c:v>
                </c:pt>
                <c:pt idx="603">
                  <c:v>44570.28125</c:v>
                </c:pt>
                <c:pt idx="604">
                  <c:v>44570.291666666657</c:v>
                </c:pt>
                <c:pt idx="605">
                  <c:v>44570.302083333343</c:v>
                </c:pt>
                <c:pt idx="606">
                  <c:v>44570.3125</c:v>
                </c:pt>
                <c:pt idx="607">
                  <c:v>44570.322916666657</c:v>
                </c:pt>
                <c:pt idx="608">
                  <c:v>44570.333333333343</c:v>
                </c:pt>
                <c:pt idx="609">
                  <c:v>44570.34375</c:v>
                </c:pt>
                <c:pt idx="610">
                  <c:v>44570.354166666657</c:v>
                </c:pt>
                <c:pt idx="611">
                  <c:v>44570.364583333343</c:v>
                </c:pt>
                <c:pt idx="612">
                  <c:v>44570.375</c:v>
                </c:pt>
                <c:pt idx="613">
                  <c:v>44570.385416666657</c:v>
                </c:pt>
                <c:pt idx="614">
                  <c:v>44570.395833333343</c:v>
                </c:pt>
                <c:pt idx="615">
                  <c:v>44570.40625</c:v>
                </c:pt>
                <c:pt idx="616">
                  <c:v>44570.416666666657</c:v>
                </c:pt>
                <c:pt idx="617">
                  <c:v>44570.427083333343</c:v>
                </c:pt>
                <c:pt idx="618">
                  <c:v>44570.4375</c:v>
                </c:pt>
                <c:pt idx="619">
                  <c:v>44570.447916666657</c:v>
                </c:pt>
                <c:pt idx="620">
                  <c:v>44570.458333333343</c:v>
                </c:pt>
                <c:pt idx="621">
                  <c:v>44570.46875</c:v>
                </c:pt>
                <c:pt idx="622">
                  <c:v>44570.479166666657</c:v>
                </c:pt>
                <c:pt idx="623">
                  <c:v>44570.489583333343</c:v>
                </c:pt>
                <c:pt idx="624">
                  <c:v>44570.5</c:v>
                </c:pt>
                <c:pt idx="625">
                  <c:v>44570.510416666657</c:v>
                </c:pt>
                <c:pt idx="626">
                  <c:v>44570.520833333343</c:v>
                </c:pt>
                <c:pt idx="627">
                  <c:v>44570.53125</c:v>
                </c:pt>
                <c:pt idx="628">
                  <c:v>44570.541666666657</c:v>
                </c:pt>
                <c:pt idx="629">
                  <c:v>44570.552083333343</c:v>
                </c:pt>
                <c:pt idx="630">
                  <c:v>44570.5625</c:v>
                </c:pt>
                <c:pt idx="631">
                  <c:v>44570.572916666657</c:v>
                </c:pt>
                <c:pt idx="632">
                  <c:v>44570.583333333343</c:v>
                </c:pt>
                <c:pt idx="633">
                  <c:v>44570.59375</c:v>
                </c:pt>
                <c:pt idx="634">
                  <c:v>44570.604166666657</c:v>
                </c:pt>
                <c:pt idx="635">
                  <c:v>44570.614583333343</c:v>
                </c:pt>
                <c:pt idx="636">
                  <c:v>44570.625</c:v>
                </c:pt>
                <c:pt idx="637">
                  <c:v>44570.635416666657</c:v>
                </c:pt>
                <c:pt idx="638">
                  <c:v>44570.645833333343</c:v>
                </c:pt>
                <c:pt idx="639">
                  <c:v>44570.65625</c:v>
                </c:pt>
                <c:pt idx="640">
                  <c:v>44570.666666666657</c:v>
                </c:pt>
                <c:pt idx="641">
                  <c:v>44570.677083333343</c:v>
                </c:pt>
                <c:pt idx="642">
                  <c:v>44570.6875</c:v>
                </c:pt>
                <c:pt idx="643">
                  <c:v>44570.697916666657</c:v>
                </c:pt>
                <c:pt idx="644">
                  <c:v>44570.708333333343</c:v>
                </c:pt>
                <c:pt idx="645">
                  <c:v>44570.71875</c:v>
                </c:pt>
                <c:pt idx="646">
                  <c:v>44570.729166666657</c:v>
                </c:pt>
                <c:pt idx="647">
                  <c:v>44570.739583333343</c:v>
                </c:pt>
                <c:pt idx="648">
                  <c:v>44570.75</c:v>
                </c:pt>
                <c:pt idx="649">
                  <c:v>44570.760416666657</c:v>
                </c:pt>
                <c:pt idx="650">
                  <c:v>44570.770833333343</c:v>
                </c:pt>
                <c:pt idx="651">
                  <c:v>44570.78125</c:v>
                </c:pt>
                <c:pt idx="652">
                  <c:v>44570.791666666657</c:v>
                </c:pt>
                <c:pt idx="653">
                  <c:v>44570.802083333343</c:v>
                </c:pt>
                <c:pt idx="654">
                  <c:v>44570.8125</c:v>
                </c:pt>
                <c:pt idx="655">
                  <c:v>44570.822916666657</c:v>
                </c:pt>
                <c:pt idx="656">
                  <c:v>44570.833333333343</c:v>
                </c:pt>
                <c:pt idx="657">
                  <c:v>44570.84375</c:v>
                </c:pt>
                <c:pt idx="658">
                  <c:v>44570.854166666657</c:v>
                </c:pt>
                <c:pt idx="659">
                  <c:v>44570.864583333343</c:v>
                </c:pt>
                <c:pt idx="660">
                  <c:v>44570.875</c:v>
                </c:pt>
                <c:pt idx="661">
                  <c:v>44570.885416666657</c:v>
                </c:pt>
                <c:pt idx="662">
                  <c:v>44570.895833333343</c:v>
                </c:pt>
                <c:pt idx="663">
                  <c:v>44570.90625</c:v>
                </c:pt>
                <c:pt idx="664">
                  <c:v>44570.916666666657</c:v>
                </c:pt>
                <c:pt idx="665">
                  <c:v>44570.927083333343</c:v>
                </c:pt>
                <c:pt idx="666">
                  <c:v>44570.9375</c:v>
                </c:pt>
                <c:pt idx="667">
                  <c:v>44570.947916666657</c:v>
                </c:pt>
                <c:pt idx="668">
                  <c:v>44570.958333333343</c:v>
                </c:pt>
                <c:pt idx="669">
                  <c:v>44570.96875</c:v>
                </c:pt>
                <c:pt idx="670">
                  <c:v>44570.979166666657</c:v>
                </c:pt>
                <c:pt idx="671">
                  <c:v>44570.989583333343</c:v>
                </c:pt>
                <c:pt idx="672">
                  <c:v>44571</c:v>
                </c:pt>
                <c:pt idx="673">
                  <c:v>44571.010416666657</c:v>
                </c:pt>
                <c:pt idx="674">
                  <c:v>44571.020833333343</c:v>
                </c:pt>
                <c:pt idx="675">
                  <c:v>44571.03125</c:v>
                </c:pt>
                <c:pt idx="676">
                  <c:v>44571.041666666657</c:v>
                </c:pt>
                <c:pt idx="677">
                  <c:v>44571.052083333343</c:v>
                </c:pt>
                <c:pt idx="678">
                  <c:v>44571.0625</c:v>
                </c:pt>
                <c:pt idx="679">
                  <c:v>44571.072916666657</c:v>
                </c:pt>
                <c:pt idx="680">
                  <c:v>44571.083333333343</c:v>
                </c:pt>
                <c:pt idx="681">
                  <c:v>44571.09375</c:v>
                </c:pt>
                <c:pt idx="682">
                  <c:v>44571.104166666657</c:v>
                </c:pt>
                <c:pt idx="683">
                  <c:v>44571.114583333343</c:v>
                </c:pt>
                <c:pt idx="684">
                  <c:v>44571.125</c:v>
                </c:pt>
                <c:pt idx="685">
                  <c:v>44571.135416666657</c:v>
                </c:pt>
                <c:pt idx="686">
                  <c:v>44571.145833333343</c:v>
                </c:pt>
                <c:pt idx="687">
                  <c:v>44571.15625</c:v>
                </c:pt>
                <c:pt idx="688">
                  <c:v>44571.166666666657</c:v>
                </c:pt>
                <c:pt idx="689">
                  <c:v>44571.177083333343</c:v>
                </c:pt>
                <c:pt idx="690">
                  <c:v>44571.1875</c:v>
                </c:pt>
                <c:pt idx="691">
                  <c:v>44571.197916666657</c:v>
                </c:pt>
                <c:pt idx="692">
                  <c:v>44571.208333333343</c:v>
                </c:pt>
                <c:pt idx="693">
                  <c:v>44571.21875</c:v>
                </c:pt>
                <c:pt idx="694">
                  <c:v>44571.229166666657</c:v>
                </c:pt>
                <c:pt idx="695">
                  <c:v>44571.239583333343</c:v>
                </c:pt>
                <c:pt idx="696">
                  <c:v>44571.25</c:v>
                </c:pt>
                <c:pt idx="697">
                  <c:v>44571.260416666657</c:v>
                </c:pt>
                <c:pt idx="698">
                  <c:v>44571.270833333343</c:v>
                </c:pt>
                <c:pt idx="699">
                  <c:v>44571.28125</c:v>
                </c:pt>
                <c:pt idx="700">
                  <c:v>44571.291666666657</c:v>
                </c:pt>
                <c:pt idx="701">
                  <c:v>44571.302083333343</c:v>
                </c:pt>
                <c:pt idx="702">
                  <c:v>44571.3125</c:v>
                </c:pt>
                <c:pt idx="703">
                  <c:v>44571.322916666657</c:v>
                </c:pt>
                <c:pt idx="704">
                  <c:v>44571.333333333343</c:v>
                </c:pt>
                <c:pt idx="705">
                  <c:v>44571.34375</c:v>
                </c:pt>
                <c:pt idx="706">
                  <c:v>44571.354166666657</c:v>
                </c:pt>
                <c:pt idx="707">
                  <c:v>44571.364583333343</c:v>
                </c:pt>
                <c:pt idx="708">
                  <c:v>44571.375</c:v>
                </c:pt>
                <c:pt idx="709">
                  <c:v>44571.385416666657</c:v>
                </c:pt>
                <c:pt idx="710">
                  <c:v>44571.395833333343</c:v>
                </c:pt>
                <c:pt idx="711">
                  <c:v>44571.40625</c:v>
                </c:pt>
                <c:pt idx="712">
                  <c:v>44571.416666666657</c:v>
                </c:pt>
                <c:pt idx="713">
                  <c:v>44571.427083333343</c:v>
                </c:pt>
                <c:pt idx="714">
                  <c:v>44571.4375</c:v>
                </c:pt>
                <c:pt idx="715">
                  <c:v>44571.447916666657</c:v>
                </c:pt>
                <c:pt idx="716">
                  <c:v>44571.458333333343</c:v>
                </c:pt>
                <c:pt idx="717">
                  <c:v>44571.46875</c:v>
                </c:pt>
                <c:pt idx="718">
                  <c:v>44571.479166666657</c:v>
                </c:pt>
                <c:pt idx="719">
                  <c:v>44571.489583333343</c:v>
                </c:pt>
                <c:pt idx="720">
                  <c:v>44571.5</c:v>
                </c:pt>
                <c:pt idx="721">
                  <c:v>44571.510416666657</c:v>
                </c:pt>
                <c:pt idx="722">
                  <c:v>44571.520833333343</c:v>
                </c:pt>
                <c:pt idx="723">
                  <c:v>44571.53125</c:v>
                </c:pt>
                <c:pt idx="724">
                  <c:v>44571.541666666657</c:v>
                </c:pt>
                <c:pt idx="725">
                  <c:v>44571.552083333343</c:v>
                </c:pt>
                <c:pt idx="726">
                  <c:v>44571.5625</c:v>
                </c:pt>
                <c:pt idx="727">
                  <c:v>44571.572916666657</c:v>
                </c:pt>
                <c:pt idx="728">
                  <c:v>44571.583333333343</c:v>
                </c:pt>
                <c:pt idx="729">
                  <c:v>44571.59375</c:v>
                </c:pt>
                <c:pt idx="730">
                  <c:v>44571.604166666657</c:v>
                </c:pt>
                <c:pt idx="731">
                  <c:v>44571.614583333343</c:v>
                </c:pt>
                <c:pt idx="732">
                  <c:v>44571.625</c:v>
                </c:pt>
                <c:pt idx="733">
                  <c:v>44571.635416666657</c:v>
                </c:pt>
                <c:pt idx="734">
                  <c:v>44571.645833333343</c:v>
                </c:pt>
                <c:pt idx="735">
                  <c:v>44571.65625</c:v>
                </c:pt>
                <c:pt idx="736">
                  <c:v>44571.666666666657</c:v>
                </c:pt>
                <c:pt idx="737">
                  <c:v>44571.677083333343</c:v>
                </c:pt>
                <c:pt idx="738">
                  <c:v>44571.6875</c:v>
                </c:pt>
                <c:pt idx="739">
                  <c:v>44571.697916666657</c:v>
                </c:pt>
                <c:pt idx="740">
                  <c:v>44571.708333333343</c:v>
                </c:pt>
                <c:pt idx="741">
                  <c:v>44571.71875</c:v>
                </c:pt>
                <c:pt idx="742">
                  <c:v>44571.729166666657</c:v>
                </c:pt>
                <c:pt idx="743">
                  <c:v>44571.739583333343</c:v>
                </c:pt>
                <c:pt idx="744">
                  <c:v>44571.75</c:v>
                </c:pt>
                <c:pt idx="745">
                  <c:v>44571.760416666657</c:v>
                </c:pt>
                <c:pt idx="746">
                  <c:v>44571.770833333343</c:v>
                </c:pt>
                <c:pt idx="747">
                  <c:v>44571.78125</c:v>
                </c:pt>
                <c:pt idx="748">
                  <c:v>44571.791666666657</c:v>
                </c:pt>
                <c:pt idx="749">
                  <c:v>44571.802083333343</c:v>
                </c:pt>
                <c:pt idx="750">
                  <c:v>44571.8125</c:v>
                </c:pt>
                <c:pt idx="751">
                  <c:v>44571.822916666657</c:v>
                </c:pt>
                <c:pt idx="752">
                  <c:v>44571.833333333343</c:v>
                </c:pt>
                <c:pt idx="753">
                  <c:v>44571.84375</c:v>
                </c:pt>
                <c:pt idx="754">
                  <c:v>44571.854166666657</c:v>
                </c:pt>
                <c:pt idx="755">
                  <c:v>44571.864583333343</c:v>
                </c:pt>
                <c:pt idx="756">
                  <c:v>44571.875</c:v>
                </c:pt>
                <c:pt idx="757">
                  <c:v>44571.885416666657</c:v>
                </c:pt>
                <c:pt idx="758">
                  <c:v>44571.895833333343</c:v>
                </c:pt>
                <c:pt idx="759">
                  <c:v>44571.90625</c:v>
                </c:pt>
                <c:pt idx="760">
                  <c:v>44571.916666666657</c:v>
                </c:pt>
                <c:pt idx="761">
                  <c:v>44571.927083333343</c:v>
                </c:pt>
                <c:pt idx="762">
                  <c:v>44571.9375</c:v>
                </c:pt>
                <c:pt idx="763">
                  <c:v>44571.947916666657</c:v>
                </c:pt>
                <c:pt idx="764">
                  <c:v>44571.958333333343</c:v>
                </c:pt>
                <c:pt idx="765">
                  <c:v>44571.96875</c:v>
                </c:pt>
                <c:pt idx="766">
                  <c:v>44571.979166666657</c:v>
                </c:pt>
                <c:pt idx="767">
                  <c:v>44571.989583333343</c:v>
                </c:pt>
                <c:pt idx="768">
                  <c:v>44572</c:v>
                </c:pt>
                <c:pt idx="769">
                  <c:v>44572.010416666657</c:v>
                </c:pt>
                <c:pt idx="770">
                  <c:v>44572.020833333343</c:v>
                </c:pt>
                <c:pt idx="771">
                  <c:v>44572.03125</c:v>
                </c:pt>
                <c:pt idx="772">
                  <c:v>44572.041666666657</c:v>
                </c:pt>
                <c:pt idx="773">
                  <c:v>44572.052083333343</c:v>
                </c:pt>
                <c:pt idx="774">
                  <c:v>44572.0625</c:v>
                </c:pt>
                <c:pt idx="775">
                  <c:v>44572.072916666657</c:v>
                </c:pt>
                <c:pt idx="776">
                  <c:v>44572.083333333343</c:v>
                </c:pt>
                <c:pt idx="777">
                  <c:v>44572.09375</c:v>
                </c:pt>
                <c:pt idx="778">
                  <c:v>44572.104166666657</c:v>
                </c:pt>
                <c:pt idx="779">
                  <c:v>44572.114583333343</c:v>
                </c:pt>
                <c:pt idx="780">
                  <c:v>44572.125</c:v>
                </c:pt>
                <c:pt idx="781">
                  <c:v>44572.135416666657</c:v>
                </c:pt>
                <c:pt idx="782">
                  <c:v>44572.145833333343</c:v>
                </c:pt>
                <c:pt idx="783">
                  <c:v>44572.15625</c:v>
                </c:pt>
                <c:pt idx="784">
                  <c:v>44572.166666666657</c:v>
                </c:pt>
                <c:pt idx="785">
                  <c:v>44572.177083333343</c:v>
                </c:pt>
                <c:pt idx="786">
                  <c:v>44572.1875</c:v>
                </c:pt>
                <c:pt idx="787">
                  <c:v>44572.197916666657</c:v>
                </c:pt>
                <c:pt idx="788">
                  <c:v>44572.208333333343</c:v>
                </c:pt>
                <c:pt idx="789">
                  <c:v>44572.21875</c:v>
                </c:pt>
                <c:pt idx="790">
                  <c:v>44572.229166666657</c:v>
                </c:pt>
                <c:pt idx="791">
                  <c:v>44572.239583333343</c:v>
                </c:pt>
                <c:pt idx="792">
                  <c:v>44572.25</c:v>
                </c:pt>
                <c:pt idx="793">
                  <c:v>44572.260416666657</c:v>
                </c:pt>
                <c:pt idx="794">
                  <c:v>44572.270833333343</c:v>
                </c:pt>
                <c:pt idx="795">
                  <c:v>44572.28125</c:v>
                </c:pt>
                <c:pt idx="796">
                  <c:v>44572.291666666657</c:v>
                </c:pt>
                <c:pt idx="797">
                  <c:v>44572.302083333343</c:v>
                </c:pt>
                <c:pt idx="798">
                  <c:v>44572.3125</c:v>
                </c:pt>
                <c:pt idx="799">
                  <c:v>44572.322916666657</c:v>
                </c:pt>
                <c:pt idx="800">
                  <c:v>44572.333333333343</c:v>
                </c:pt>
                <c:pt idx="801">
                  <c:v>44572.34375</c:v>
                </c:pt>
                <c:pt idx="802">
                  <c:v>44572.354166666657</c:v>
                </c:pt>
                <c:pt idx="803">
                  <c:v>44572.364583333343</c:v>
                </c:pt>
                <c:pt idx="804">
                  <c:v>44572.375</c:v>
                </c:pt>
                <c:pt idx="805">
                  <c:v>44572.385416666657</c:v>
                </c:pt>
                <c:pt idx="806">
                  <c:v>44572.395833333343</c:v>
                </c:pt>
                <c:pt idx="807">
                  <c:v>44572.40625</c:v>
                </c:pt>
                <c:pt idx="808">
                  <c:v>44572.416666666657</c:v>
                </c:pt>
                <c:pt idx="809">
                  <c:v>44572.427083333343</c:v>
                </c:pt>
                <c:pt idx="810">
                  <c:v>44572.4375</c:v>
                </c:pt>
                <c:pt idx="811">
                  <c:v>44572.447916666657</c:v>
                </c:pt>
                <c:pt idx="812">
                  <c:v>44572.458333333343</c:v>
                </c:pt>
                <c:pt idx="813">
                  <c:v>44572.46875</c:v>
                </c:pt>
                <c:pt idx="814">
                  <c:v>44572.479166666657</c:v>
                </c:pt>
                <c:pt idx="815">
                  <c:v>44572.489583333343</c:v>
                </c:pt>
                <c:pt idx="816">
                  <c:v>44572.5</c:v>
                </c:pt>
                <c:pt idx="817">
                  <c:v>44572.510416666657</c:v>
                </c:pt>
                <c:pt idx="818">
                  <c:v>44572.520833333343</c:v>
                </c:pt>
                <c:pt idx="819">
                  <c:v>44572.53125</c:v>
                </c:pt>
                <c:pt idx="820">
                  <c:v>44572.541666666657</c:v>
                </c:pt>
                <c:pt idx="821">
                  <c:v>44572.552083333343</c:v>
                </c:pt>
                <c:pt idx="822">
                  <c:v>44572.5625</c:v>
                </c:pt>
                <c:pt idx="823">
                  <c:v>44572.572916666657</c:v>
                </c:pt>
                <c:pt idx="824">
                  <c:v>44572.583333333343</c:v>
                </c:pt>
                <c:pt idx="825">
                  <c:v>44572.59375</c:v>
                </c:pt>
                <c:pt idx="826">
                  <c:v>44572.604166666657</c:v>
                </c:pt>
                <c:pt idx="827">
                  <c:v>44572.614583333343</c:v>
                </c:pt>
                <c:pt idx="828">
                  <c:v>44572.625</c:v>
                </c:pt>
                <c:pt idx="829">
                  <c:v>44572.635416666657</c:v>
                </c:pt>
                <c:pt idx="830">
                  <c:v>44572.645833333343</c:v>
                </c:pt>
                <c:pt idx="831">
                  <c:v>44572.65625</c:v>
                </c:pt>
                <c:pt idx="832">
                  <c:v>44572.666666666657</c:v>
                </c:pt>
                <c:pt idx="833">
                  <c:v>44572.677083333343</c:v>
                </c:pt>
                <c:pt idx="834">
                  <c:v>44572.6875</c:v>
                </c:pt>
                <c:pt idx="835">
                  <c:v>44572.697916666657</c:v>
                </c:pt>
                <c:pt idx="836">
                  <c:v>44572.708333333343</c:v>
                </c:pt>
                <c:pt idx="837">
                  <c:v>44572.71875</c:v>
                </c:pt>
                <c:pt idx="838">
                  <c:v>44572.729166666657</c:v>
                </c:pt>
                <c:pt idx="839">
                  <c:v>44572.739583333343</c:v>
                </c:pt>
                <c:pt idx="840">
                  <c:v>44572.75</c:v>
                </c:pt>
                <c:pt idx="841">
                  <c:v>44572.760416666657</c:v>
                </c:pt>
                <c:pt idx="842">
                  <c:v>44572.770833333343</c:v>
                </c:pt>
                <c:pt idx="843">
                  <c:v>44572.78125</c:v>
                </c:pt>
                <c:pt idx="844">
                  <c:v>44572.791666666657</c:v>
                </c:pt>
                <c:pt idx="845">
                  <c:v>44572.802083333343</c:v>
                </c:pt>
                <c:pt idx="846">
                  <c:v>44572.8125</c:v>
                </c:pt>
                <c:pt idx="847">
                  <c:v>44572.822916666657</c:v>
                </c:pt>
                <c:pt idx="848">
                  <c:v>44572.833333333343</c:v>
                </c:pt>
                <c:pt idx="849">
                  <c:v>44572.84375</c:v>
                </c:pt>
                <c:pt idx="850">
                  <c:v>44572.854166666657</c:v>
                </c:pt>
                <c:pt idx="851">
                  <c:v>44572.864583333343</c:v>
                </c:pt>
                <c:pt idx="852">
                  <c:v>44572.875</c:v>
                </c:pt>
                <c:pt idx="853">
                  <c:v>44572.885416666657</c:v>
                </c:pt>
                <c:pt idx="854">
                  <c:v>44572.895833333343</c:v>
                </c:pt>
                <c:pt idx="855">
                  <c:v>44572.90625</c:v>
                </c:pt>
                <c:pt idx="856">
                  <c:v>44572.916666666657</c:v>
                </c:pt>
                <c:pt idx="857">
                  <c:v>44572.927083333343</c:v>
                </c:pt>
                <c:pt idx="858">
                  <c:v>44572.9375</c:v>
                </c:pt>
                <c:pt idx="859">
                  <c:v>44572.947916666657</c:v>
                </c:pt>
                <c:pt idx="860">
                  <c:v>44572.958333333343</c:v>
                </c:pt>
                <c:pt idx="861">
                  <c:v>44572.96875</c:v>
                </c:pt>
                <c:pt idx="862">
                  <c:v>44572.979166666657</c:v>
                </c:pt>
                <c:pt idx="863">
                  <c:v>44572.989583333343</c:v>
                </c:pt>
                <c:pt idx="864">
                  <c:v>44573</c:v>
                </c:pt>
                <c:pt idx="865">
                  <c:v>44573.010416666657</c:v>
                </c:pt>
                <c:pt idx="866">
                  <c:v>44573.020833333343</c:v>
                </c:pt>
                <c:pt idx="867">
                  <c:v>44573.03125</c:v>
                </c:pt>
                <c:pt idx="868">
                  <c:v>44573.041666666657</c:v>
                </c:pt>
                <c:pt idx="869">
                  <c:v>44573.052083333343</c:v>
                </c:pt>
                <c:pt idx="870">
                  <c:v>44573.0625</c:v>
                </c:pt>
                <c:pt idx="871">
                  <c:v>44573.072916666657</c:v>
                </c:pt>
                <c:pt idx="872">
                  <c:v>44573.083333333343</c:v>
                </c:pt>
                <c:pt idx="873">
                  <c:v>44573.09375</c:v>
                </c:pt>
                <c:pt idx="874">
                  <c:v>44573.104166666657</c:v>
                </c:pt>
                <c:pt idx="875">
                  <c:v>44573.114583333343</c:v>
                </c:pt>
                <c:pt idx="876">
                  <c:v>44573.125</c:v>
                </c:pt>
                <c:pt idx="877">
                  <c:v>44573.135416666657</c:v>
                </c:pt>
                <c:pt idx="878">
                  <c:v>44573.145833333343</c:v>
                </c:pt>
                <c:pt idx="879">
                  <c:v>44573.15625</c:v>
                </c:pt>
                <c:pt idx="880">
                  <c:v>44573.166666666657</c:v>
                </c:pt>
                <c:pt idx="881">
                  <c:v>44573.177083333343</c:v>
                </c:pt>
                <c:pt idx="882">
                  <c:v>44573.1875</c:v>
                </c:pt>
                <c:pt idx="883">
                  <c:v>44573.197916666657</c:v>
                </c:pt>
                <c:pt idx="884">
                  <c:v>44573.208333333343</c:v>
                </c:pt>
                <c:pt idx="885">
                  <c:v>44573.21875</c:v>
                </c:pt>
                <c:pt idx="886">
                  <c:v>44573.229166666657</c:v>
                </c:pt>
                <c:pt idx="887">
                  <c:v>44573.239583333343</c:v>
                </c:pt>
                <c:pt idx="888">
                  <c:v>44573.25</c:v>
                </c:pt>
                <c:pt idx="889">
                  <c:v>44573.260416666657</c:v>
                </c:pt>
                <c:pt idx="890">
                  <c:v>44573.270833333343</c:v>
                </c:pt>
                <c:pt idx="891">
                  <c:v>44573.28125</c:v>
                </c:pt>
                <c:pt idx="892">
                  <c:v>44573.291666666657</c:v>
                </c:pt>
                <c:pt idx="893">
                  <c:v>44573.302083333343</c:v>
                </c:pt>
                <c:pt idx="894">
                  <c:v>44573.3125</c:v>
                </c:pt>
                <c:pt idx="895">
                  <c:v>44573.322916666657</c:v>
                </c:pt>
                <c:pt idx="896">
                  <c:v>44573.333333333343</c:v>
                </c:pt>
                <c:pt idx="897">
                  <c:v>44573.34375</c:v>
                </c:pt>
                <c:pt idx="898">
                  <c:v>44573.354166666657</c:v>
                </c:pt>
                <c:pt idx="899">
                  <c:v>44573.364583333343</c:v>
                </c:pt>
                <c:pt idx="900">
                  <c:v>44573.375</c:v>
                </c:pt>
                <c:pt idx="901">
                  <c:v>44573.385416666657</c:v>
                </c:pt>
                <c:pt idx="902">
                  <c:v>44573.395833333343</c:v>
                </c:pt>
                <c:pt idx="903">
                  <c:v>44573.40625</c:v>
                </c:pt>
                <c:pt idx="904">
                  <c:v>44573.416666666657</c:v>
                </c:pt>
                <c:pt idx="905">
                  <c:v>44573.427083333343</c:v>
                </c:pt>
                <c:pt idx="906">
                  <c:v>44573.4375</c:v>
                </c:pt>
                <c:pt idx="907">
                  <c:v>44573.447916666657</c:v>
                </c:pt>
                <c:pt idx="908">
                  <c:v>44573.458333333343</c:v>
                </c:pt>
                <c:pt idx="909">
                  <c:v>44573.46875</c:v>
                </c:pt>
                <c:pt idx="910">
                  <c:v>44573.479166666657</c:v>
                </c:pt>
                <c:pt idx="911">
                  <c:v>44573.489583333343</c:v>
                </c:pt>
                <c:pt idx="912">
                  <c:v>44573.5</c:v>
                </c:pt>
                <c:pt idx="913">
                  <c:v>44573.510416666657</c:v>
                </c:pt>
                <c:pt idx="914">
                  <c:v>44573.520833333343</c:v>
                </c:pt>
                <c:pt idx="915">
                  <c:v>44573.53125</c:v>
                </c:pt>
                <c:pt idx="916">
                  <c:v>44573.541666666657</c:v>
                </c:pt>
                <c:pt idx="917">
                  <c:v>44573.552083333343</c:v>
                </c:pt>
                <c:pt idx="918">
                  <c:v>44573.5625</c:v>
                </c:pt>
                <c:pt idx="919">
                  <c:v>44573.572916666657</c:v>
                </c:pt>
                <c:pt idx="920">
                  <c:v>44573.583333333343</c:v>
                </c:pt>
                <c:pt idx="921">
                  <c:v>44573.59375</c:v>
                </c:pt>
                <c:pt idx="922">
                  <c:v>44573.604166666657</c:v>
                </c:pt>
                <c:pt idx="923">
                  <c:v>44573.614583333343</c:v>
                </c:pt>
                <c:pt idx="924">
                  <c:v>44573.625</c:v>
                </c:pt>
                <c:pt idx="925">
                  <c:v>44573.635416666657</c:v>
                </c:pt>
                <c:pt idx="926">
                  <c:v>44573.645833333343</c:v>
                </c:pt>
                <c:pt idx="927">
                  <c:v>44573.65625</c:v>
                </c:pt>
                <c:pt idx="928">
                  <c:v>44573.666666666657</c:v>
                </c:pt>
                <c:pt idx="929">
                  <c:v>44573.677083333343</c:v>
                </c:pt>
                <c:pt idx="930">
                  <c:v>44573.6875</c:v>
                </c:pt>
                <c:pt idx="931">
                  <c:v>44573.697916666657</c:v>
                </c:pt>
                <c:pt idx="932">
                  <c:v>44573.708333333343</c:v>
                </c:pt>
                <c:pt idx="933">
                  <c:v>44573.71875</c:v>
                </c:pt>
                <c:pt idx="934">
                  <c:v>44573.729166666657</c:v>
                </c:pt>
                <c:pt idx="935">
                  <c:v>44573.739583333343</c:v>
                </c:pt>
                <c:pt idx="936">
                  <c:v>44573.75</c:v>
                </c:pt>
                <c:pt idx="937">
                  <c:v>44573.760416666657</c:v>
                </c:pt>
                <c:pt idx="938">
                  <c:v>44573.770833333343</c:v>
                </c:pt>
                <c:pt idx="939">
                  <c:v>44573.78125</c:v>
                </c:pt>
                <c:pt idx="940">
                  <c:v>44573.791666666657</c:v>
                </c:pt>
                <c:pt idx="941">
                  <c:v>44573.802083333343</c:v>
                </c:pt>
                <c:pt idx="942">
                  <c:v>44573.8125</c:v>
                </c:pt>
                <c:pt idx="943">
                  <c:v>44573.822916666657</c:v>
                </c:pt>
                <c:pt idx="944">
                  <c:v>44573.833333333343</c:v>
                </c:pt>
                <c:pt idx="945">
                  <c:v>44573.84375</c:v>
                </c:pt>
                <c:pt idx="946">
                  <c:v>44573.854166666657</c:v>
                </c:pt>
                <c:pt idx="947">
                  <c:v>44573.864583333343</c:v>
                </c:pt>
                <c:pt idx="948">
                  <c:v>44573.875</c:v>
                </c:pt>
                <c:pt idx="949">
                  <c:v>44573.885416666657</c:v>
                </c:pt>
                <c:pt idx="950">
                  <c:v>44573.895833333343</c:v>
                </c:pt>
                <c:pt idx="951">
                  <c:v>44573.90625</c:v>
                </c:pt>
                <c:pt idx="952">
                  <c:v>44573.916666666657</c:v>
                </c:pt>
                <c:pt idx="953">
                  <c:v>44573.927083333343</c:v>
                </c:pt>
                <c:pt idx="954">
                  <c:v>44573.9375</c:v>
                </c:pt>
                <c:pt idx="955">
                  <c:v>44573.947916666657</c:v>
                </c:pt>
                <c:pt idx="956">
                  <c:v>44573.958333333343</c:v>
                </c:pt>
                <c:pt idx="957">
                  <c:v>44573.96875</c:v>
                </c:pt>
                <c:pt idx="958">
                  <c:v>44573.979166666657</c:v>
                </c:pt>
                <c:pt idx="959">
                  <c:v>44573.989583333343</c:v>
                </c:pt>
                <c:pt idx="960">
                  <c:v>44574</c:v>
                </c:pt>
                <c:pt idx="961">
                  <c:v>44574.010416666657</c:v>
                </c:pt>
                <c:pt idx="962">
                  <c:v>44574.020833333343</c:v>
                </c:pt>
                <c:pt idx="963">
                  <c:v>44574.03125</c:v>
                </c:pt>
                <c:pt idx="964">
                  <c:v>44574.041666666657</c:v>
                </c:pt>
                <c:pt idx="965">
                  <c:v>44574.052083333343</c:v>
                </c:pt>
                <c:pt idx="966">
                  <c:v>44574.0625</c:v>
                </c:pt>
                <c:pt idx="967">
                  <c:v>44574.072916666657</c:v>
                </c:pt>
                <c:pt idx="968">
                  <c:v>44574.083333333343</c:v>
                </c:pt>
                <c:pt idx="969">
                  <c:v>44574.09375</c:v>
                </c:pt>
                <c:pt idx="970">
                  <c:v>44574.104166666657</c:v>
                </c:pt>
                <c:pt idx="971">
                  <c:v>44574.114583333343</c:v>
                </c:pt>
                <c:pt idx="972">
                  <c:v>44574.125</c:v>
                </c:pt>
                <c:pt idx="973">
                  <c:v>44574.135416666657</c:v>
                </c:pt>
                <c:pt idx="974">
                  <c:v>44574.145833333343</c:v>
                </c:pt>
                <c:pt idx="975">
                  <c:v>44574.15625</c:v>
                </c:pt>
                <c:pt idx="976">
                  <c:v>44574.166666666657</c:v>
                </c:pt>
                <c:pt idx="977">
                  <c:v>44574.177083333343</c:v>
                </c:pt>
                <c:pt idx="978">
                  <c:v>44574.1875</c:v>
                </c:pt>
                <c:pt idx="979">
                  <c:v>44574.197916666657</c:v>
                </c:pt>
                <c:pt idx="980">
                  <c:v>44574.208333333343</c:v>
                </c:pt>
                <c:pt idx="981">
                  <c:v>44574.21875</c:v>
                </c:pt>
                <c:pt idx="982">
                  <c:v>44574.229166666657</c:v>
                </c:pt>
                <c:pt idx="983">
                  <c:v>44574.239583333343</c:v>
                </c:pt>
                <c:pt idx="984">
                  <c:v>44574.25</c:v>
                </c:pt>
                <c:pt idx="985">
                  <c:v>44574.260416666657</c:v>
                </c:pt>
                <c:pt idx="986">
                  <c:v>44574.270833333343</c:v>
                </c:pt>
                <c:pt idx="987">
                  <c:v>44574.28125</c:v>
                </c:pt>
                <c:pt idx="988">
                  <c:v>44574.291666666657</c:v>
                </c:pt>
                <c:pt idx="989">
                  <c:v>44574.302083333343</c:v>
                </c:pt>
                <c:pt idx="990">
                  <c:v>44574.3125</c:v>
                </c:pt>
                <c:pt idx="991">
                  <c:v>44574.322916666657</c:v>
                </c:pt>
                <c:pt idx="992">
                  <c:v>44574.333333333343</c:v>
                </c:pt>
                <c:pt idx="993">
                  <c:v>44574.34375</c:v>
                </c:pt>
                <c:pt idx="994">
                  <c:v>44574.354166666657</c:v>
                </c:pt>
                <c:pt idx="995">
                  <c:v>44574.364583333343</c:v>
                </c:pt>
                <c:pt idx="996">
                  <c:v>44574.375</c:v>
                </c:pt>
                <c:pt idx="997">
                  <c:v>44574.385416666657</c:v>
                </c:pt>
                <c:pt idx="998">
                  <c:v>44574.395833333343</c:v>
                </c:pt>
                <c:pt idx="999">
                  <c:v>44574.40625</c:v>
                </c:pt>
                <c:pt idx="1000">
                  <c:v>44574.416666666657</c:v>
                </c:pt>
                <c:pt idx="1001">
                  <c:v>44574.427083333343</c:v>
                </c:pt>
                <c:pt idx="1002">
                  <c:v>44574.4375</c:v>
                </c:pt>
                <c:pt idx="1003">
                  <c:v>44574.447916666657</c:v>
                </c:pt>
                <c:pt idx="1004">
                  <c:v>44574.458333333343</c:v>
                </c:pt>
                <c:pt idx="1005">
                  <c:v>44574.46875</c:v>
                </c:pt>
                <c:pt idx="1006">
                  <c:v>44574.479166666657</c:v>
                </c:pt>
                <c:pt idx="1007">
                  <c:v>44574.489583333343</c:v>
                </c:pt>
                <c:pt idx="1008">
                  <c:v>44574.5</c:v>
                </c:pt>
                <c:pt idx="1009">
                  <c:v>44574.510416666657</c:v>
                </c:pt>
                <c:pt idx="1010">
                  <c:v>44574.520833333343</c:v>
                </c:pt>
                <c:pt idx="1011">
                  <c:v>44574.53125</c:v>
                </c:pt>
                <c:pt idx="1012">
                  <c:v>44574.541666666657</c:v>
                </c:pt>
                <c:pt idx="1013">
                  <c:v>44574.552083333343</c:v>
                </c:pt>
                <c:pt idx="1014">
                  <c:v>44574.5625</c:v>
                </c:pt>
                <c:pt idx="1015">
                  <c:v>44574.572916666657</c:v>
                </c:pt>
                <c:pt idx="1016">
                  <c:v>44574.583333333343</c:v>
                </c:pt>
                <c:pt idx="1017">
                  <c:v>44574.59375</c:v>
                </c:pt>
                <c:pt idx="1018">
                  <c:v>44574.604166666657</c:v>
                </c:pt>
                <c:pt idx="1019">
                  <c:v>44574.614583333343</c:v>
                </c:pt>
                <c:pt idx="1020">
                  <c:v>44574.625</c:v>
                </c:pt>
                <c:pt idx="1021">
                  <c:v>44574.635416666657</c:v>
                </c:pt>
                <c:pt idx="1022">
                  <c:v>44574.645833333343</c:v>
                </c:pt>
                <c:pt idx="1023">
                  <c:v>44574.65625</c:v>
                </c:pt>
                <c:pt idx="1024">
                  <c:v>44574.666666666657</c:v>
                </c:pt>
                <c:pt idx="1025">
                  <c:v>44574.677083333343</c:v>
                </c:pt>
                <c:pt idx="1026">
                  <c:v>44574.6875</c:v>
                </c:pt>
                <c:pt idx="1027">
                  <c:v>44574.697916666657</c:v>
                </c:pt>
                <c:pt idx="1028">
                  <c:v>44574.708333333343</c:v>
                </c:pt>
                <c:pt idx="1029">
                  <c:v>44574.71875</c:v>
                </c:pt>
                <c:pt idx="1030">
                  <c:v>44574.729166666657</c:v>
                </c:pt>
                <c:pt idx="1031">
                  <c:v>44574.739583333343</c:v>
                </c:pt>
                <c:pt idx="1032">
                  <c:v>44574.75</c:v>
                </c:pt>
                <c:pt idx="1033">
                  <c:v>44574.760416666657</c:v>
                </c:pt>
                <c:pt idx="1034">
                  <c:v>44574.770833333343</c:v>
                </c:pt>
                <c:pt idx="1035">
                  <c:v>44574.78125</c:v>
                </c:pt>
                <c:pt idx="1036">
                  <c:v>44574.791666666657</c:v>
                </c:pt>
                <c:pt idx="1037">
                  <c:v>44574.802083333343</c:v>
                </c:pt>
                <c:pt idx="1038">
                  <c:v>44574.8125</c:v>
                </c:pt>
                <c:pt idx="1039">
                  <c:v>44574.822916666657</c:v>
                </c:pt>
                <c:pt idx="1040">
                  <c:v>44574.833333333343</c:v>
                </c:pt>
                <c:pt idx="1041">
                  <c:v>44574.84375</c:v>
                </c:pt>
                <c:pt idx="1042">
                  <c:v>44574.854166666657</c:v>
                </c:pt>
                <c:pt idx="1043">
                  <c:v>44574.864583333343</c:v>
                </c:pt>
                <c:pt idx="1044">
                  <c:v>44574.875</c:v>
                </c:pt>
                <c:pt idx="1045">
                  <c:v>44574.885416666657</c:v>
                </c:pt>
                <c:pt idx="1046">
                  <c:v>44574.895833333343</c:v>
                </c:pt>
                <c:pt idx="1047">
                  <c:v>44574.90625</c:v>
                </c:pt>
                <c:pt idx="1048">
                  <c:v>44574.916666666657</c:v>
                </c:pt>
                <c:pt idx="1049">
                  <c:v>44574.927083333343</c:v>
                </c:pt>
                <c:pt idx="1050">
                  <c:v>44574.9375</c:v>
                </c:pt>
                <c:pt idx="1051">
                  <c:v>44574.947916666657</c:v>
                </c:pt>
                <c:pt idx="1052">
                  <c:v>44574.958333333343</c:v>
                </c:pt>
                <c:pt idx="1053">
                  <c:v>44574.96875</c:v>
                </c:pt>
                <c:pt idx="1054">
                  <c:v>44574.979166666657</c:v>
                </c:pt>
                <c:pt idx="1055">
                  <c:v>44574.989583333343</c:v>
                </c:pt>
                <c:pt idx="1056">
                  <c:v>44575</c:v>
                </c:pt>
                <c:pt idx="1057">
                  <c:v>44575.010416666657</c:v>
                </c:pt>
                <c:pt idx="1058">
                  <c:v>44575.020833333343</c:v>
                </c:pt>
                <c:pt idx="1059">
                  <c:v>44575.03125</c:v>
                </c:pt>
                <c:pt idx="1060">
                  <c:v>44575.041666666657</c:v>
                </c:pt>
                <c:pt idx="1061">
                  <c:v>44575.052083333343</c:v>
                </c:pt>
                <c:pt idx="1062">
                  <c:v>44575.0625</c:v>
                </c:pt>
                <c:pt idx="1063">
                  <c:v>44575.072916666657</c:v>
                </c:pt>
                <c:pt idx="1064">
                  <c:v>44575.083333333343</c:v>
                </c:pt>
                <c:pt idx="1065">
                  <c:v>44575.09375</c:v>
                </c:pt>
                <c:pt idx="1066">
                  <c:v>44575.104166666657</c:v>
                </c:pt>
                <c:pt idx="1067">
                  <c:v>44575.114583333343</c:v>
                </c:pt>
                <c:pt idx="1068">
                  <c:v>44575.125</c:v>
                </c:pt>
                <c:pt idx="1069">
                  <c:v>44575.135416666657</c:v>
                </c:pt>
                <c:pt idx="1070">
                  <c:v>44575.145833333343</c:v>
                </c:pt>
                <c:pt idx="1071">
                  <c:v>44575.15625</c:v>
                </c:pt>
                <c:pt idx="1072">
                  <c:v>44575.166666666657</c:v>
                </c:pt>
                <c:pt idx="1073">
                  <c:v>44575.177083333343</c:v>
                </c:pt>
                <c:pt idx="1074">
                  <c:v>44575.1875</c:v>
                </c:pt>
                <c:pt idx="1075">
                  <c:v>44575.197916666657</c:v>
                </c:pt>
                <c:pt idx="1076">
                  <c:v>44575.208333333343</c:v>
                </c:pt>
                <c:pt idx="1077">
                  <c:v>44575.21875</c:v>
                </c:pt>
                <c:pt idx="1078">
                  <c:v>44575.229166666657</c:v>
                </c:pt>
                <c:pt idx="1079">
                  <c:v>44575.239583333343</c:v>
                </c:pt>
                <c:pt idx="1080">
                  <c:v>44575.25</c:v>
                </c:pt>
                <c:pt idx="1081">
                  <c:v>44575.260416666657</c:v>
                </c:pt>
                <c:pt idx="1082">
                  <c:v>44575.270833333343</c:v>
                </c:pt>
                <c:pt idx="1083">
                  <c:v>44575.28125</c:v>
                </c:pt>
                <c:pt idx="1084">
                  <c:v>44575.291666666657</c:v>
                </c:pt>
                <c:pt idx="1085">
                  <c:v>44575.302083333343</c:v>
                </c:pt>
                <c:pt idx="1086">
                  <c:v>44575.3125</c:v>
                </c:pt>
                <c:pt idx="1087">
                  <c:v>44575.322916666657</c:v>
                </c:pt>
                <c:pt idx="1088">
                  <c:v>44575.333333333343</c:v>
                </c:pt>
                <c:pt idx="1089">
                  <c:v>44575.34375</c:v>
                </c:pt>
                <c:pt idx="1090">
                  <c:v>44575.354166666657</c:v>
                </c:pt>
                <c:pt idx="1091">
                  <c:v>44575.364583333343</c:v>
                </c:pt>
                <c:pt idx="1092">
                  <c:v>44575.375</c:v>
                </c:pt>
                <c:pt idx="1093">
                  <c:v>44575.385416666657</c:v>
                </c:pt>
                <c:pt idx="1094">
                  <c:v>44575.395833333343</c:v>
                </c:pt>
                <c:pt idx="1095">
                  <c:v>44575.40625</c:v>
                </c:pt>
                <c:pt idx="1096">
                  <c:v>44575.416666666657</c:v>
                </c:pt>
                <c:pt idx="1097">
                  <c:v>44575.427083333343</c:v>
                </c:pt>
                <c:pt idx="1098">
                  <c:v>44575.4375</c:v>
                </c:pt>
                <c:pt idx="1099">
                  <c:v>44575.447916666657</c:v>
                </c:pt>
                <c:pt idx="1100">
                  <c:v>44575.458333333343</c:v>
                </c:pt>
                <c:pt idx="1101">
                  <c:v>44575.46875</c:v>
                </c:pt>
                <c:pt idx="1102">
                  <c:v>44575.479166666657</c:v>
                </c:pt>
                <c:pt idx="1103">
                  <c:v>44575.489583333343</c:v>
                </c:pt>
                <c:pt idx="1104">
                  <c:v>44575.5</c:v>
                </c:pt>
                <c:pt idx="1105">
                  <c:v>44575.510416666657</c:v>
                </c:pt>
                <c:pt idx="1106">
                  <c:v>44575.520833333343</c:v>
                </c:pt>
                <c:pt idx="1107">
                  <c:v>44575.53125</c:v>
                </c:pt>
                <c:pt idx="1108">
                  <c:v>44575.541666666657</c:v>
                </c:pt>
                <c:pt idx="1109">
                  <c:v>44575.552083333343</c:v>
                </c:pt>
                <c:pt idx="1110">
                  <c:v>44575.5625</c:v>
                </c:pt>
                <c:pt idx="1111">
                  <c:v>44575.572916666657</c:v>
                </c:pt>
                <c:pt idx="1112">
                  <c:v>44575.583333333343</c:v>
                </c:pt>
                <c:pt idx="1113">
                  <c:v>44575.59375</c:v>
                </c:pt>
                <c:pt idx="1114">
                  <c:v>44575.604166666657</c:v>
                </c:pt>
                <c:pt idx="1115">
                  <c:v>44575.614583333343</c:v>
                </c:pt>
                <c:pt idx="1116">
                  <c:v>44575.625</c:v>
                </c:pt>
                <c:pt idx="1117">
                  <c:v>44575.635416666657</c:v>
                </c:pt>
                <c:pt idx="1118">
                  <c:v>44575.645833333343</c:v>
                </c:pt>
                <c:pt idx="1119">
                  <c:v>44575.65625</c:v>
                </c:pt>
                <c:pt idx="1120">
                  <c:v>44575.666666666657</c:v>
                </c:pt>
                <c:pt idx="1121">
                  <c:v>44575.677083333343</c:v>
                </c:pt>
                <c:pt idx="1122">
                  <c:v>44575.6875</c:v>
                </c:pt>
                <c:pt idx="1123">
                  <c:v>44575.697916666657</c:v>
                </c:pt>
                <c:pt idx="1124">
                  <c:v>44575.708333333343</c:v>
                </c:pt>
                <c:pt idx="1125">
                  <c:v>44575.71875</c:v>
                </c:pt>
                <c:pt idx="1126">
                  <c:v>44575.729166666657</c:v>
                </c:pt>
                <c:pt idx="1127">
                  <c:v>44575.739583333343</c:v>
                </c:pt>
                <c:pt idx="1128">
                  <c:v>44575.75</c:v>
                </c:pt>
                <c:pt idx="1129">
                  <c:v>44575.760416666657</c:v>
                </c:pt>
                <c:pt idx="1130">
                  <c:v>44575.770833333343</c:v>
                </c:pt>
                <c:pt idx="1131">
                  <c:v>44575.78125</c:v>
                </c:pt>
                <c:pt idx="1132">
                  <c:v>44575.791666666657</c:v>
                </c:pt>
                <c:pt idx="1133">
                  <c:v>44575.802083333343</c:v>
                </c:pt>
                <c:pt idx="1134">
                  <c:v>44575.8125</c:v>
                </c:pt>
                <c:pt idx="1135">
                  <c:v>44575.822916666657</c:v>
                </c:pt>
                <c:pt idx="1136">
                  <c:v>44575.833333333343</c:v>
                </c:pt>
                <c:pt idx="1137">
                  <c:v>44575.84375</c:v>
                </c:pt>
                <c:pt idx="1138">
                  <c:v>44575.854166666657</c:v>
                </c:pt>
                <c:pt idx="1139">
                  <c:v>44575.864583333343</c:v>
                </c:pt>
                <c:pt idx="1140">
                  <c:v>44575.875</c:v>
                </c:pt>
                <c:pt idx="1141">
                  <c:v>44575.885416666657</c:v>
                </c:pt>
                <c:pt idx="1142">
                  <c:v>44575.895833333343</c:v>
                </c:pt>
                <c:pt idx="1143">
                  <c:v>44575.90625</c:v>
                </c:pt>
                <c:pt idx="1144">
                  <c:v>44575.916666666657</c:v>
                </c:pt>
                <c:pt idx="1145">
                  <c:v>44575.927083333343</c:v>
                </c:pt>
                <c:pt idx="1146">
                  <c:v>44575.9375</c:v>
                </c:pt>
                <c:pt idx="1147">
                  <c:v>44575.947916666657</c:v>
                </c:pt>
                <c:pt idx="1148">
                  <c:v>44575.958333333343</c:v>
                </c:pt>
                <c:pt idx="1149">
                  <c:v>44575.96875</c:v>
                </c:pt>
                <c:pt idx="1150">
                  <c:v>44575.979166666657</c:v>
                </c:pt>
                <c:pt idx="1151">
                  <c:v>44575.989583333343</c:v>
                </c:pt>
              </c:numCache>
            </c:numRef>
          </c:xVal>
          <c:yVal>
            <c:numRef>
              <c:f>virtualroom!$E$2:$E$1153</c:f>
              <c:numCache>
                <c:formatCode>0</c:formatCode>
                <c:ptCount val="1152"/>
                <c:pt idx="0">
                  <c:v>415</c:v>
                </c:pt>
                <c:pt idx="1">
                  <c:v>415</c:v>
                </c:pt>
                <c:pt idx="2">
                  <c:v>415</c:v>
                </c:pt>
                <c:pt idx="3">
                  <c:v>415</c:v>
                </c:pt>
                <c:pt idx="4">
                  <c:v>415</c:v>
                </c:pt>
                <c:pt idx="5">
                  <c:v>415</c:v>
                </c:pt>
                <c:pt idx="6">
                  <c:v>415</c:v>
                </c:pt>
                <c:pt idx="7">
                  <c:v>415</c:v>
                </c:pt>
                <c:pt idx="8">
                  <c:v>415</c:v>
                </c:pt>
                <c:pt idx="9">
                  <c:v>415</c:v>
                </c:pt>
                <c:pt idx="10">
                  <c:v>415</c:v>
                </c:pt>
                <c:pt idx="11">
                  <c:v>415</c:v>
                </c:pt>
                <c:pt idx="12">
                  <c:v>415</c:v>
                </c:pt>
                <c:pt idx="13">
                  <c:v>415</c:v>
                </c:pt>
                <c:pt idx="14">
                  <c:v>415</c:v>
                </c:pt>
                <c:pt idx="15">
                  <c:v>415</c:v>
                </c:pt>
                <c:pt idx="16">
                  <c:v>415</c:v>
                </c:pt>
                <c:pt idx="17">
                  <c:v>415</c:v>
                </c:pt>
                <c:pt idx="18">
                  <c:v>415</c:v>
                </c:pt>
                <c:pt idx="19">
                  <c:v>415</c:v>
                </c:pt>
                <c:pt idx="20">
                  <c:v>415</c:v>
                </c:pt>
                <c:pt idx="21">
                  <c:v>415</c:v>
                </c:pt>
                <c:pt idx="22">
                  <c:v>415</c:v>
                </c:pt>
                <c:pt idx="23">
                  <c:v>415</c:v>
                </c:pt>
                <c:pt idx="24">
                  <c:v>415</c:v>
                </c:pt>
                <c:pt idx="25">
                  <c:v>415</c:v>
                </c:pt>
                <c:pt idx="26">
                  <c:v>415</c:v>
                </c:pt>
                <c:pt idx="27">
                  <c:v>415</c:v>
                </c:pt>
                <c:pt idx="28">
                  <c:v>415</c:v>
                </c:pt>
                <c:pt idx="29">
                  <c:v>415</c:v>
                </c:pt>
                <c:pt idx="30">
                  <c:v>415</c:v>
                </c:pt>
                <c:pt idx="31">
                  <c:v>415</c:v>
                </c:pt>
                <c:pt idx="32">
                  <c:v>415</c:v>
                </c:pt>
                <c:pt idx="33">
                  <c:v>415</c:v>
                </c:pt>
                <c:pt idx="34">
                  <c:v>415</c:v>
                </c:pt>
                <c:pt idx="35">
                  <c:v>482.8125</c:v>
                </c:pt>
                <c:pt idx="36">
                  <c:v>548.74131944444446</c:v>
                </c:pt>
                <c:pt idx="37">
                  <c:v>748.46378279320993</c:v>
                </c:pt>
                <c:pt idx="38">
                  <c:v>942.63839993784302</c:v>
                </c:pt>
                <c:pt idx="39">
                  <c:v>953.4375</c:v>
                </c:pt>
                <c:pt idx="40">
                  <c:v>953.4375</c:v>
                </c:pt>
                <c:pt idx="41">
                  <c:v>953.4375</c:v>
                </c:pt>
                <c:pt idx="42">
                  <c:v>953.4375</c:v>
                </c:pt>
                <c:pt idx="43">
                  <c:v>953.4375</c:v>
                </c:pt>
                <c:pt idx="44">
                  <c:v>953.4375</c:v>
                </c:pt>
                <c:pt idx="45">
                  <c:v>953.4375</c:v>
                </c:pt>
                <c:pt idx="46">
                  <c:v>953.4375</c:v>
                </c:pt>
                <c:pt idx="47">
                  <c:v>953.4375</c:v>
                </c:pt>
                <c:pt idx="48">
                  <c:v>885.625</c:v>
                </c:pt>
                <c:pt idx="49">
                  <c:v>750</c:v>
                </c:pt>
                <c:pt idx="50">
                  <c:v>740.69444444444446</c:v>
                </c:pt>
                <c:pt idx="51">
                  <c:v>867.27237654320993</c:v>
                </c:pt>
                <c:pt idx="52">
                  <c:v>885.625</c:v>
                </c:pt>
                <c:pt idx="53">
                  <c:v>953.4375</c:v>
                </c:pt>
                <c:pt idx="54">
                  <c:v>953.4375</c:v>
                </c:pt>
                <c:pt idx="55">
                  <c:v>885.625</c:v>
                </c:pt>
                <c:pt idx="56">
                  <c:v>885.625</c:v>
                </c:pt>
                <c:pt idx="57">
                  <c:v>885.625</c:v>
                </c:pt>
                <c:pt idx="58">
                  <c:v>885.625</c:v>
                </c:pt>
                <c:pt idx="59">
                  <c:v>885.625</c:v>
                </c:pt>
                <c:pt idx="60">
                  <c:v>885.625</c:v>
                </c:pt>
                <c:pt idx="61">
                  <c:v>885.625</c:v>
                </c:pt>
                <c:pt idx="62">
                  <c:v>885.625</c:v>
                </c:pt>
                <c:pt idx="63">
                  <c:v>885.625</c:v>
                </c:pt>
                <c:pt idx="64">
                  <c:v>885.625</c:v>
                </c:pt>
                <c:pt idx="65">
                  <c:v>750</c:v>
                </c:pt>
                <c:pt idx="66">
                  <c:v>740.69444444444446</c:v>
                </c:pt>
                <c:pt idx="67">
                  <c:v>731.64737654320993</c:v>
                </c:pt>
                <c:pt idx="68">
                  <c:v>722.85161608367628</c:v>
                </c:pt>
                <c:pt idx="69">
                  <c:v>714.30018230357416</c:v>
                </c:pt>
                <c:pt idx="70">
                  <c:v>705.98628835069712</c:v>
                </c:pt>
                <c:pt idx="71">
                  <c:v>697.90333589651107</c:v>
                </c:pt>
                <c:pt idx="72">
                  <c:v>690.04490989938574</c:v>
                </c:pt>
                <c:pt idx="73">
                  <c:v>682.40477351329173</c:v>
                </c:pt>
                <c:pt idx="74">
                  <c:v>674.97686313792246</c:v>
                </c:pt>
                <c:pt idx="75">
                  <c:v>667.75528360631347</c:v>
                </c:pt>
                <c:pt idx="76">
                  <c:v>660.73430350613808</c:v>
                </c:pt>
                <c:pt idx="77">
                  <c:v>653.90835063096756</c:v>
                </c:pt>
                <c:pt idx="78">
                  <c:v>647.2720075578851</c:v>
                </c:pt>
                <c:pt idx="79">
                  <c:v>640.82000734794383</c:v>
                </c:pt>
                <c:pt idx="80">
                  <c:v>634.54722936605651</c:v>
                </c:pt>
                <c:pt idx="81">
                  <c:v>628.44869521699934</c:v>
                </c:pt>
                <c:pt idx="82">
                  <c:v>622.51956479430487</c:v>
                </c:pt>
                <c:pt idx="83">
                  <c:v>616.75513243890748</c:v>
                </c:pt>
                <c:pt idx="84">
                  <c:v>611.15082320449335</c:v>
                </c:pt>
                <c:pt idx="85">
                  <c:v>605.7021892265908</c:v>
                </c:pt>
                <c:pt idx="86">
                  <c:v>600.40490619251887</c:v>
                </c:pt>
                <c:pt idx="87">
                  <c:v>595.2547699093933</c:v>
                </c:pt>
                <c:pt idx="88">
                  <c:v>590.2476929674657</c:v>
                </c:pt>
                <c:pt idx="89">
                  <c:v>585.37970149614716</c:v>
                </c:pt>
                <c:pt idx="90">
                  <c:v>580.64693201014302</c:v>
                </c:pt>
                <c:pt idx="91">
                  <c:v>576.04562834319461</c:v>
                </c:pt>
                <c:pt idx="92">
                  <c:v>571.57213866699476</c:v>
                </c:pt>
                <c:pt idx="93">
                  <c:v>567.2229125929116</c:v>
                </c:pt>
                <c:pt idx="94">
                  <c:v>562.99449835421956</c:v>
                </c:pt>
                <c:pt idx="95">
                  <c:v>558.88354006660234</c:v>
                </c:pt>
                <c:pt idx="96">
                  <c:v>554.88677506475233</c:v>
                </c:pt>
                <c:pt idx="97">
                  <c:v>618.81353131295361</c:v>
                </c:pt>
                <c:pt idx="98">
                  <c:v>680.96454433203826</c:v>
                </c:pt>
                <c:pt idx="99">
                  <c:v>741.38914032281491</c:v>
                </c:pt>
                <c:pt idx="100">
                  <c:v>800.13527531384784</c:v>
                </c:pt>
                <c:pt idx="101">
                  <c:v>857.24957322179648</c:v>
                </c:pt>
                <c:pt idx="102">
                  <c:v>817.8125</c:v>
                </c:pt>
                <c:pt idx="103">
                  <c:v>874.43576388888891</c:v>
                </c:pt>
                <c:pt idx="104">
                  <c:v>817.8125</c:v>
                </c:pt>
                <c:pt idx="105">
                  <c:v>874.43576388888891</c:v>
                </c:pt>
                <c:pt idx="106">
                  <c:v>817.8125</c:v>
                </c:pt>
                <c:pt idx="107">
                  <c:v>874.43576388888891</c:v>
                </c:pt>
                <c:pt idx="108">
                  <c:v>817.8125</c:v>
                </c:pt>
                <c:pt idx="109">
                  <c:v>874.43576388888891</c:v>
                </c:pt>
                <c:pt idx="110">
                  <c:v>817.8125</c:v>
                </c:pt>
                <c:pt idx="111">
                  <c:v>874.43576388888891</c:v>
                </c:pt>
                <c:pt idx="112">
                  <c:v>817.8125</c:v>
                </c:pt>
                <c:pt idx="113">
                  <c:v>874.43576388888891</c:v>
                </c:pt>
                <c:pt idx="114">
                  <c:v>817.8125</c:v>
                </c:pt>
                <c:pt idx="115">
                  <c:v>874.43576388888891</c:v>
                </c:pt>
                <c:pt idx="116">
                  <c:v>817.8125</c:v>
                </c:pt>
                <c:pt idx="117">
                  <c:v>874.43576388888891</c:v>
                </c:pt>
                <c:pt idx="118">
                  <c:v>817.8125</c:v>
                </c:pt>
                <c:pt idx="119">
                  <c:v>874.43576388888891</c:v>
                </c:pt>
                <c:pt idx="120">
                  <c:v>817.8125</c:v>
                </c:pt>
                <c:pt idx="121">
                  <c:v>874.43576388888891</c:v>
                </c:pt>
                <c:pt idx="122">
                  <c:v>817.8125</c:v>
                </c:pt>
                <c:pt idx="123">
                  <c:v>874.43576388888891</c:v>
                </c:pt>
                <c:pt idx="124">
                  <c:v>817.8125</c:v>
                </c:pt>
                <c:pt idx="125">
                  <c:v>874.43576388888891</c:v>
                </c:pt>
                <c:pt idx="126">
                  <c:v>817.8125</c:v>
                </c:pt>
                <c:pt idx="127">
                  <c:v>874.43576388888891</c:v>
                </c:pt>
                <c:pt idx="128">
                  <c:v>817.8125</c:v>
                </c:pt>
                <c:pt idx="129">
                  <c:v>874.43576388888891</c:v>
                </c:pt>
                <c:pt idx="130">
                  <c:v>817.8125</c:v>
                </c:pt>
                <c:pt idx="131">
                  <c:v>1010.0607638888889</c:v>
                </c:pt>
                <c:pt idx="132">
                  <c:v>953.4375</c:v>
                </c:pt>
                <c:pt idx="133">
                  <c:v>885.625</c:v>
                </c:pt>
                <c:pt idx="134">
                  <c:v>885.625</c:v>
                </c:pt>
                <c:pt idx="135">
                  <c:v>885.625</c:v>
                </c:pt>
                <c:pt idx="136">
                  <c:v>885.625</c:v>
                </c:pt>
                <c:pt idx="137">
                  <c:v>885.625</c:v>
                </c:pt>
                <c:pt idx="138">
                  <c:v>885.625</c:v>
                </c:pt>
                <c:pt idx="139">
                  <c:v>885.625</c:v>
                </c:pt>
                <c:pt idx="140">
                  <c:v>885.625</c:v>
                </c:pt>
                <c:pt idx="141">
                  <c:v>885.625</c:v>
                </c:pt>
                <c:pt idx="142">
                  <c:v>885.625</c:v>
                </c:pt>
                <c:pt idx="143">
                  <c:v>885.625</c:v>
                </c:pt>
                <c:pt idx="144">
                  <c:v>885.625</c:v>
                </c:pt>
                <c:pt idx="145">
                  <c:v>750</c:v>
                </c:pt>
                <c:pt idx="146">
                  <c:v>740.69444444444446</c:v>
                </c:pt>
                <c:pt idx="147">
                  <c:v>867.27237654320993</c:v>
                </c:pt>
                <c:pt idx="148">
                  <c:v>885.625</c:v>
                </c:pt>
                <c:pt idx="149">
                  <c:v>953.4375</c:v>
                </c:pt>
                <c:pt idx="150">
                  <c:v>953.4375</c:v>
                </c:pt>
                <c:pt idx="151">
                  <c:v>885.625</c:v>
                </c:pt>
                <c:pt idx="152">
                  <c:v>885.625</c:v>
                </c:pt>
                <c:pt idx="153">
                  <c:v>885.625</c:v>
                </c:pt>
                <c:pt idx="154">
                  <c:v>885.625</c:v>
                </c:pt>
                <c:pt idx="155">
                  <c:v>885.625</c:v>
                </c:pt>
                <c:pt idx="156">
                  <c:v>885.625</c:v>
                </c:pt>
                <c:pt idx="157">
                  <c:v>885.625</c:v>
                </c:pt>
                <c:pt idx="158">
                  <c:v>885.625</c:v>
                </c:pt>
                <c:pt idx="159">
                  <c:v>885.625</c:v>
                </c:pt>
                <c:pt idx="160">
                  <c:v>885.625</c:v>
                </c:pt>
                <c:pt idx="161">
                  <c:v>750</c:v>
                </c:pt>
                <c:pt idx="162">
                  <c:v>740.69444444444446</c:v>
                </c:pt>
                <c:pt idx="163">
                  <c:v>731.64737654320993</c:v>
                </c:pt>
                <c:pt idx="164">
                  <c:v>722.85161608367628</c:v>
                </c:pt>
                <c:pt idx="165">
                  <c:v>714.30018230357416</c:v>
                </c:pt>
                <c:pt idx="166">
                  <c:v>705.98628835069712</c:v>
                </c:pt>
                <c:pt idx="167">
                  <c:v>697.90333589651107</c:v>
                </c:pt>
                <c:pt idx="168">
                  <c:v>690.04490989938574</c:v>
                </c:pt>
                <c:pt idx="169">
                  <c:v>682.40477351329173</c:v>
                </c:pt>
                <c:pt idx="170">
                  <c:v>674.97686313792246</c:v>
                </c:pt>
                <c:pt idx="171">
                  <c:v>667.75528360631347</c:v>
                </c:pt>
                <c:pt idx="172">
                  <c:v>660.73430350613808</c:v>
                </c:pt>
                <c:pt idx="173">
                  <c:v>653.90835063096756</c:v>
                </c:pt>
                <c:pt idx="174">
                  <c:v>647.2720075578851</c:v>
                </c:pt>
                <c:pt idx="175">
                  <c:v>640.82000734794383</c:v>
                </c:pt>
                <c:pt idx="176">
                  <c:v>634.54722936605651</c:v>
                </c:pt>
                <c:pt idx="177">
                  <c:v>628.44869521699934</c:v>
                </c:pt>
                <c:pt idx="178">
                  <c:v>622.51956479430487</c:v>
                </c:pt>
                <c:pt idx="179">
                  <c:v>616.75513243890748</c:v>
                </c:pt>
                <c:pt idx="180">
                  <c:v>611.15082320449335</c:v>
                </c:pt>
                <c:pt idx="181">
                  <c:v>605.7021892265908</c:v>
                </c:pt>
                <c:pt idx="182">
                  <c:v>600.40490619251887</c:v>
                </c:pt>
                <c:pt idx="183">
                  <c:v>595.2547699093933</c:v>
                </c:pt>
                <c:pt idx="184">
                  <c:v>590.2476929674657</c:v>
                </c:pt>
                <c:pt idx="185">
                  <c:v>585.37970149614716</c:v>
                </c:pt>
                <c:pt idx="186">
                  <c:v>580.64693201014302</c:v>
                </c:pt>
                <c:pt idx="187">
                  <c:v>576.04562834319461</c:v>
                </c:pt>
                <c:pt idx="188">
                  <c:v>571.57213866699476</c:v>
                </c:pt>
                <c:pt idx="189">
                  <c:v>567.2229125929116</c:v>
                </c:pt>
                <c:pt idx="190">
                  <c:v>562.99449835421956</c:v>
                </c:pt>
                <c:pt idx="191">
                  <c:v>558.88354006660234</c:v>
                </c:pt>
                <c:pt idx="192">
                  <c:v>554.88677506475233</c:v>
                </c:pt>
                <c:pt idx="193">
                  <c:v>618.81353131295361</c:v>
                </c:pt>
                <c:pt idx="194">
                  <c:v>680.96454433203826</c:v>
                </c:pt>
                <c:pt idx="195">
                  <c:v>741.38914032281491</c:v>
                </c:pt>
                <c:pt idx="196">
                  <c:v>800.13527531384784</c:v>
                </c:pt>
                <c:pt idx="197">
                  <c:v>857.24957322179648</c:v>
                </c:pt>
                <c:pt idx="198">
                  <c:v>817.8125</c:v>
                </c:pt>
                <c:pt idx="199">
                  <c:v>874.43576388888891</c:v>
                </c:pt>
                <c:pt idx="200">
                  <c:v>817.8125</c:v>
                </c:pt>
                <c:pt idx="201">
                  <c:v>874.43576388888891</c:v>
                </c:pt>
                <c:pt idx="202">
                  <c:v>817.8125</c:v>
                </c:pt>
                <c:pt idx="203">
                  <c:v>874.43576388888891</c:v>
                </c:pt>
                <c:pt idx="204">
                  <c:v>817.8125</c:v>
                </c:pt>
                <c:pt idx="205">
                  <c:v>874.43576388888891</c:v>
                </c:pt>
                <c:pt idx="206">
                  <c:v>817.8125</c:v>
                </c:pt>
                <c:pt idx="207">
                  <c:v>874.43576388888891</c:v>
                </c:pt>
                <c:pt idx="208">
                  <c:v>817.8125</c:v>
                </c:pt>
                <c:pt idx="209">
                  <c:v>874.43576388888891</c:v>
                </c:pt>
                <c:pt idx="210">
                  <c:v>817.8125</c:v>
                </c:pt>
                <c:pt idx="211">
                  <c:v>874.43576388888891</c:v>
                </c:pt>
                <c:pt idx="212">
                  <c:v>817.8125</c:v>
                </c:pt>
                <c:pt idx="213">
                  <c:v>874.43576388888891</c:v>
                </c:pt>
                <c:pt idx="214">
                  <c:v>817.8125</c:v>
                </c:pt>
                <c:pt idx="215">
                  <c:v>874.43576388888891</c:v>
                </c:pt>
                <c:pt idx="216">
                  <c:v>817.8125</c:v>
                </c:pt>
                <c:pt idx="217">
                  <c:v>874.43576388888891</c:v>
                </c:pt>
                <c:pt idx="218">
                  <c:v>817.8125</c:v>
                </c:pt>
                <c:pt idx="219">
                  <c:v>874.43576388888891</c:v>
                </c:pt>
                <c:pt idx="220">
                  <c:v>817.8125</c:v>
                </c:pt>
                <c:pt idx="221">
                  <c:v>874.43576388888891</c:v>
                </c:pt>
                <c:pt idx="222">
                  <c:v>817.8125</c:v>
                </c:pt>
                <c:pt idx="223">
                  <c:v>874.43576388888891</c:v>
                </c:pt>
                <c:pt idx="224">
                  <c:v>817.8125</c:v>
                </c:pt>
                <c:pt idx="225">
                  <c:v>874.43576388888891</c:v>
                </c:pt>
                <c:pt idx="226">
                  <c:v>817.8125</c:v>
                </c:pt>
                <c:pt idx="227">
                  <c:v>1010.0607638888889</c:v>
                </c:pt>
                <c:pt idx="228">
                  <c:v>953.4375</c:v>
                </c:pt>
                <c:pt idx="229">
                  <c:v>885.625</c:v>
                </c:pt>
                <c:pt idx="230">
                  <c:v>885.625</c:v>
                </c:pt>
                <c:pt idx="231">
                  <c:v>885.625</c:v>
                </c:pt>
                <c:pt idx="232">
                  <c:v>885.625</c:v>
                </c:pt>
                <c:pt idx="233">
                  <c:v>885.625</c:v>
                </c:pt>
                <c:pt idx="234">
                  <c:v>885.625</c:v>
                </c:pt>
                <c:pt idx="235">
                  <c:v>885.625</c:v>
                </c:pt>
                <c:pt idx="236">
                  <c:v>885.625</c:v>
                </c:pt>
                <c:pt idx="237">
                  <c:v>885.625</c:v>
                </c:pt>
                <c:pt idx="238">
                  <c:v>885.625</c:v>
                </c:pt>
                <c:pt idx="239">
                  <c:v>885.625</c:v>
                </c:pt>
                <c:pt idx="240">
                  <c:v>885.625</c:v>
                </c:pt>
                <c:pt idx="241">
                  <c:v>750</c:v>
                </c:pt>
                <c:pt idx="242">
                  <c:v>740.69444444444446</c:v>
                </c:pt>
                <c:pt idx="243">
                  <c:v>867.27237654320993</c:v>
                </c:pt>
                <c:pt idx="244">
                  <c:v>885.625</c:v>
                </c:pt>
                <c:pt idx="245">
                  <c:v>953.4375</c:v>
                </c:pt>
                <c:pt idx="246">
                  <c:v>953.4375</c:v>
                </c:pt>
                <c:pt idx="247">
                  <c:v>885.625</c:v>
                </c:pt>
                <c:pt idx="248">
                  <c:v>885.625</c:v>
                </c:pt>
                <c:pt idx="249">
                  <c:v>885.625</c:v>
                </c:pt>
                <c:pt idx="250">
                  <c:v>885.625</c:v>
                </c:pt>
                <c:pt idx="251">
                  <c:v>885.625</c:v>
                </c:pt>
                <c:pt idx="252">
                  <c:v>885.625</c:v>
                </c:pt>
                <c:pt idx="253">
                  <c:v>885.625</c:v>
                </c:pt>
                <c:pt idx="254">
                  <c:v>885.625</c:v>
                </c:pt>
                <c:pt idx="255">
                  <c:v>885.625</c:v>
                </c:pt>
                <c:pt idx="256">
                  <c:v>885.625</c:v>
                </c:pt>
                <c:pt idx="257">
                  <c:v>750</c:v>
                </c:pt>
                <c:pt idx="258">
                  <c:v>740.69444444444446</c:v>
                </c:pt>
                <c:pt idx="259">
                  <c:v>731.64737654320993</c:v>
                </c:pt>
                <c:pt idx="260">
                  <c:v>722.85161608367628</c:v>
                </c:pt>
                <c:pt idx="261">
                  <c:v>714.30018230357416</c:v>
                </c:pt>
                <c:pt idx="262">
                  <c:v>705.98628835069712</c:v>
                </c:pt>
                <c:pt idx="263">
                  <c:v>697.90333589651107</c:v>
                </c:pt>
                <c:pt idx="264">
                  <c:v>690.04490989938574</c:v>
                </c:pt>
                <c:pt idx="265">
                  <c:v>682.40477351329173</c:v>
                </c:pt>
                <c:pt idx="266">
                  <c:v>674.97686313792246</c:v>
                </c:pt>
                <c:pt idx="267">
                  <c:v>667.75528360631347</c:v>
                </c:pt>
                <c:pt idx="268">
                  <c:v>660.73430350613808</c:v>
                </c:pt>
                <c:pt idx="269">
                  <c:v>653.90835063096756</c:v>
                </c:pt>
                <c:pt idx="270">
                  <c:v>647.2720075578851</c:v>
                </c:pt>
                <c:pt idx="271">
                  <c:v>640.82000734794383</c:v>
                </c:pt>
                <c:pt idx="272">
                  <c:v>634.54722936605651</c:v>
                </c:pt>
                <c:pt idx="273">
                  <c:v>628.44869521699934</c:v>
                </c:pt>
                <c:pt idx="274">
                  <c:v>622.51956479430487</c:v>
                </c:pt>
                <c:pt idx="275">
                  <c:v>616.75513243890748</c:v>
                </c:pt>
                <c:pt idx="276">
                  <c:v>611.15082320449335</c:v>
                </c:pt>
                <c:pt idx="277">
                  <c:v>605.7021892265908</c:v>
                </c:pt>
                <c:pt idx="278">
                  <c:v>600.40490619251887</c:v>
                </c:pt>
                <c:pt idx="279">
                  <c:v>595.2547699093933</c:v>
                </c:pt>
                <c:pt idx="280">
                  <c:v>590.2476929674657</c:v>
                </c:pt>
                <c:pt idx="281">
                  <c:v>585.37970149614716</c:v>
                </c:pt>
                <c:pt idx="282">
                  <c:v>580.64693201014302</c:v>
                </c:pt>
                <c:pt idx="283">
                  <c:v>576.04562834319461</c:v>
                </c:pt>
                <c:pt idx="284">
                  <c:v>571.57213866699476</c:v>
                </c:pt>
                <c:pt idx="285">
                  <c:v>567.2229125929116</c:v>
                </c:pt>
                <c:pt idx="286">
                  <c:v>562.99449835421956</c:v>
                </c:pt>
                <c:pt idx="287">
                  <c:v>558.88354006660234</c:v>
                </c:pt>
                <c:pt idx="288">
                  <c:v>554.88677506475233</c:v>
                </c:pt>
                <c:pt idx="289">
                  <c:v>618.81353131295361</c:v>
                </c:pt>
                <c:pt idx="290">
                  <c:v>680.96454433203826</c:v>
                </c:pt>
                <c:pt idx="291">
                  <c:v>741.38914032281491</c:v>
                </c:pt>
                <c:pt idx="292">
                  <c:v>800.13527531384784</c:v>
                </c:pt>
                <c:pt idx="293">
                  <c:v>857.24957322179648</c:v>
                </c:pt>
                <c:pt idx="294">
                  <c:v>817.8125</c:v>
                </c:pt>
                <c:pt idx="295">
                  <c:v>874.43576388888891</c:v>
                </c:pt>
                <c:pt idx="296">
                  <c:v>817.8125</c:v>
                </c:pt>
                <c:pt idx="297">
                  <c:v>874.43576388888891</c:v>
                </c:pt>
                <c:pt idx="298">
                  <c:v>817.8125</c:v>
                </c:pt>
                <c:pt idx="299">
                  <c:v>874.43576388888891</c:v>
                </c:pt>
                <c:pt idx="300">
                  <c:v>817.8125</c:v>
                </c:pt>
                <c:pt idx="301">
                  <c:v>874.43576388888891</c:v>
                </c:pt>
                <c:pt idx="302">
                  <c:v>817.8125</c:v>
                </c:pt>
                <c:pt idx="303">
                  <c:v>874.43576388888891</c:v>
                </c:pt>
                <c:pt idx="304">
                  <c:v>817.8125</c:v>
                </c:pt>
                <c:pt idx="305">
                  <c:v>874.43576388888891</c:v>
                </c:pt>
                <c:pt idx="306">
                  <c:v>817.8125</c:v>
                </c:pt>
                <c:pt idx="307">
                  <c:v>874.43576388888891</c:v>
                </c:pt>
                <c:pt idx="308">
                  <c:v>817.8125</c:v>
                </c:pt>
                <c:pt idx="309">
                  <c:v>874.43576388888891</c:v>
                </c:pt>
                <c:pt idx="310">
                  <c:v>817.8125</c:v>
                </c:pt>
                <c:pt idx="311">
                  <c:v>874.43576388888891</c:v>
                </c:pt>
                <c:pt idx="312">
                  <c:v>817.8125</c:v>
                </c:pt>
                <c:pt idx="313">
                  <c:v>874.43576388888891</c:v>
                </c:pt>
                <c:pt idx="314">
                  <c:v>817.8125</c:v>
                </c:pt>
                <c:pt idx="315">
                  <c:v>874.43576388888891</c:v>
                </c:pt>
                <c:pt idx="316">
                  <c:v>817.8125</c:v>
                </c:pt>
                <c:pt idx="317">
                  <c:v>874.43576388888891</c:v>
                </c:pt>
                <c:pt idx="318">
                  <c:v>817.8125</c:v>
                </c:pt>
                <c:pt idx="319">
                  <c:v>874.43576388888891</c:v>
                </c:pt>
                <c:pt idx="320">
                  <c:v>817.8125</c:v>
                </c:pt>
                <c:pt idx="321">
                  <c:v>874.43576388888891</c:v>
                </c:pt>
                <c:pt idx="322">
                  <c:v>817.8125</c:v>
                </c:pt>
                <c:pt idx="323">
                  <c:v>1010.0607638888889</c:v>
                </c:pt>
                <c:pt idx="324">
                  <c:v>953.4375</c:v>
                </c:pt>
                <c:pt idx="325">
                  <c:v>885.625</c:v>
                </c:pt>
                <c:pt idx="326">
                  <c:v>885.625</c:v>
                </c:pt>
                <c:pt idx="327">
                  <c:v>885.625</c:v>
                </c:pt>
                <c:pt idx="328">
                  <c:v>885.625</c:v>
                </c:pt>
                <c:pt idx="329">
                  <c:v>885.625</c:v>
                </c:pt>
                <c:pt idx="330">
                  <c:v>885.625</c:v>
                </c:pt>
                <c:pt idx="331">
                  <c:v>885.625</c:v>
                </c:pt>
                <c:pt idx="332">
                  <c:v>885.625</c:v>
                </c:pt>
                <c:pt idx="333">
                  <c:v>885.625</c:v>
                </c:pt>
                <c:pt idx="334">
                  <c:v>885.625</c:v>
                </c:pt>
                <c:pt idx="335">
                  <c:v>885.625</c:v>
                </c:pt>
                <c:pt idx="336">
                  <c:v>885.625</c:v>
                </c:pt>
                <c:pt idx="337">
                  <c:v>750</c:v>
                </c:pt>
                <c:pt idx="338">
                  <c:v>740.69444444444446</c:v>
                </c:pt>
                <c:pt idx="339">
                  <c:v>867.27237654320993</c:v>
                </c:pt>
                <c:pt idx="340">
                  <c:v>885.625</c:v>
                </c:pt>
                <c:pt idx="341">
                  <c:v>953.4375</c:v>
                </c:pt>
                <c:pt idx="342">
                  <c:v>953.4375</c:v>
                </c:pt>
                <c:pt idx="343">
                  <c:v>885.625</c:v>
                </c:pt>
                <c:pt idx="344">
                  <c:v>885.625</c:v>
                </c:pt>
                <c:pt idx="345">
                  <c:v>885.625</c:v>
                </c:pt>
                <c:pt idx="346">
                  <c:v>885.625</c:v>
                </c:pt>
                <c:pt idx="347">
                  <c:v>885.625</c:v>
                </c:pt>
                <c:pt idx="348">
                  <c:v>885.625</c:v>
                </c:pt>
                <c:pt idx="349">
                  <c:v>885.625</c:v>
                </c:pt>
                <c:pt idx="350">
                  <c:v>885.625</c:v>
                </c:pt>
                <c:pt idx="351">
                  <c:v>885.625</c:v>
                </c:pt>
                <c:pt idx="352">
                  <c:v>885.625</c:v>
                </c:pt>
                <c:pt idx="353">
                  <c:v>750</c:v>
                </c:pt>
                <c:pt idx="354">
                  <c:v>740.69444444444446</c:v>
                </c:pt>
                <c:pt idx="355">
                  <c:v>731.64737654320993</c:v>
                </c:pt>
                <c:pt idx="356">
                  <c:v>722.85161608367628</c:v>
                </c:pt>
                <c:pt idx="357">
                  <c:v>714.30018230357416</c:v>
                </c:pt>
                <c:pt idx="358">
                  <c:v>705.98628835069712</c:v>
                </c:pt>
                <c:pt idx="359">
                  <c:v>697.90333589651107</c:v>
                </c:pt>
                <c:pt idx="360">
                  <c:v>690.04490989938574</c:v>
                </c:pt>
                <c:pt idx="361">
                  <c:v>682.40477351329173</c:v>
                </c:pt>
                <c:pt idx="362">
                  <c:v>674.97686313792246</c:v>
                </c:pt>
                <c:pt idx="363">
                  <c:v>667.75528360631347</c:v>
                </c:pt>
                <c:pt idx="364">
                  <c:v>660.73430350613808</c:v>
                </c:pt>
                <c:pt idx="365">
                  <c:v>653.90835063096756</c:v>
                </c:pt>
                <c:pt idx="366">
                  <c:v>647.2720075578851</c:v>
                </c:pt>
                <c:pt idx="367">
                  <c:v>640.82000734794383</c:v>
                </c:pt>
                <c:pt idx="368">
                  <c:v>634.54722936605651</c:v>
                </c:pt>
                <c:pt idx="369">
                  <c:v>628.44869521699934</c:v>
                </c:pt>
                <c:pt idx="370">
                  <c:v>622.51956479430487</c:v>
                </c:pt>
                <c:pt idx="371">
                  <c:v>616.75513243890748</c:v>
                </c:pt>
                <c:pt idx="372">
                  <c:v>611.15082320449335</c:v>
                </c:pt>
                <c:pt idx="373">
                  <c:v>605.7021892265908</c:v>
                </c:pt>
                <c:pt idx="374">
                  <c:v>600.40490619251887</c:v>
                </c:pt>
                <c:pt idx="375">
                  <c:v>595.2547699093933</c:v>
                </c:pt>
                <c:pt idx="376">
                  <c:v>590.2476929674657</c:v>
                </c:pt>
                <c:pt idx="377">
                  <c:v>585.37970149614716</c:v>
                </c:pt>
                <c:pt idx="378">
                  <c:v>580.64693201014302</c:v>
                </c:pt>
                <c:pt idx="379">
                  <c:v>576.04562834319461</c:v>
                </c:pt>
                <c:pt idx="380">
                  <c:v>571.57213866699476</c:v>
                </c:pt>
                <c:pt idx="381">
                  <c:v>567.2229125929116</c:v>
                </c:pt>
                <c:pt idx="382">
                  <c:v>562.99449835421956</c:v>
                </c:pt>
                <c:pt idx="383">
                  <c:v>558.88354006660234</c:v>
                </c:pt>
                <c:pt idx="384">
                  <c:v>554.88677506475233</c:v>
                </c:pt>
                <c:pt idx="385">
                  <c:v>618.81353131295361</c:v>
                </c:pt>
                <c:pt idx="386">
                  <c:v>680.96454433203826</c:v>
                </c:pt>
                <c:pt idx="387">
                  <c:v>741.38914032281491</c:v>
                </c:pt>
                <c:pt idx="388">
                  <c:v>800.13527531384784</c:v>
                </c:pt>
                <c:pt idx="389">
                  <c:v>857.24957322179648</c:v>
                </c:pt>
                <c:pt idx="390">
                  <c:v>817.8125</c:v>
                </c:pt>
                <c:pt idx="391">
                  <c:v>874.43576388888891</c:v>
                </c:pt>
                <c:pt idx="392">
                  <c:v>817.8125</c:v>
                </c:pt>
                <c:pt idx="393">
                  <c:v>874.43576388888891</c:v>
                </c:pt>
                <c:pt idx="394">
                  <c:v>817.8125</c:v>
                </c:pt>
                <c:pt idx="395">
                  <c:v>874.43576388888891</c:v>
                </c:pt>
                <c:pt idx="396">
                  <c:v>817.8125</c:v>
                </c:pt>
                <c:pt idx="397">
                  <c:v>874.43576388888891</c:v>
                </c:pt>
                <c:pt idx="398">
                  <c:v>817.8125</c:v>
                </c:pt>
                <c:pt idx="399">
                  <c:v>874.43576388888891</c:v>
                </c:pt>
                <c:pt idx="400">
                  <c:v>817.8125</c:v>
                </c:pt>
                <c:pt idx="401">
                  <c:v>874.43576388888891</c:v>
                </c:pt>
                <c:pt idx="402">
                  <c:v>817.8125</c:v>
                </c:pt>
                <c:pt idx="403">
                  <c:v>874.43576388888891</c:v>
                </c:pt>
                <c:pt idx="404">
                  <c:v>817.8125</c:v>
                </c:pt>
                <c:pt idx="405">
                  <c:v>874.43576388888891</c:v>
                </c:pt>
                <c:pt idx="406">
                  <c:v>817.8125</c:v>
                </c:pt>
                <c:pt idx="407">
                  <c:v>874.43576388888891</c:v>
                </c:pt>
                <c:pt idx="408">
                  <c:v>817.8125</c:v>
                </c:pt>
                <c:pt idx="409">
                  <c:v>874.43576388888891</c:v>
                </c:pt>
                <c:pt idx="410">
                  <c:v>817.8125</c:v>
                </c:pt>
                <c:pt idx="411">
                  <c:v>874.43576388888891</c:v>
                </c:pt>
                <c:pt idx="412">
                  <c:v>817.8125</c:v>
                </c:pt>
                <c:pt idx="413">
                  <c:v>874.43576388888891</c:v>
                </c:pt>
                <c:pt idx="414">
                  <c:v>817.8125</c:v>
                </c:pt>
                <c:pt idx="415">
                  <c:v>874.43576388888891</c:v>
                </c:pt>
                <c:pt idx="416">
                  <c:v>817.8125</c:v>
                </c:pt>
                <c:pt idx="417">
                  <c:v>874.43576388888891</c:v>
                </c:pt>
                <c:pt idx="418">
                  <c:v>817.8125</c:v>
                </c:pt>
                <c:pt idx="419">
                  <c:v>1010.0607638888889</c:v>
                </c:pt>
                <c:pt idx="420">
                  <c:v>953.4375</c:v>
                </c:pt>
                <c:pt idx="421">
                  <c:v>885.625</c:v>
                </c:pt>
                <c:pt idx="422">
                  <c:v>885.625</c:v>
                </c:pt>
                <c:pt idx="423">
                  <c:v>885.625</c:v>
                </c:pt>
                <c:pt idx="424">
                  <c:v>885.625</c:v>
                </c:pt>
                <c:pt idx="425">
                  <c:v>885.625</c:v>
                </c:pt>
                <c:pt idx="426">
                  <c:v>885.625</c:v>
                </c:pt>
                <c:pt idx="427">
                  <c:v>885.625</c:v>
                </c:pt>
                <c:pt idx="428">
                  <c:v>885.625</c:v>
                </c:pt>
                <c:pt idx="429">
                  <c:v>885.625</c:v>
                </c:pt>
                <c:pt idx="430">
                  <c:v>885.625</c:v>
                </c:pt>
                <c:pt idx="431">
                  <c:v>885.625</c:v>
                </c:pt>
                <c:pt idx="432">
                  <c:v>885.625</c:v>
                </c:pt>
                <c:pt idx="433">
                  <c:v>750</c:v>
                </c:pt>
                <c:pt idx="434">
                  <c:v>740.69444444444446</c:v>
                </c:pt>
                <c:pt idx="435">
                  <c:v>867.27237654320993</c:v>
                </c:pt>
                <c:pt idx="436">
                  <c:v>885.625</c:v>
                </c:pt>
                <c:pt idx="437">
                  <c:v>953.4375</c:v>
                </c:pt>
                <c:pt idx="438">
                  <c:v>953.4375</c:v>
                </c:pt>
                <c:pt idx="439">
                  <c:v>885.625</c:v>
                </c:pt>
                <c:pt idx="440">
                  <c:v>885.625</c:v>
                </c:pt>
                <c:pt idx="441">
                  <c:v>885.625</c:v>
                </c:pt>
                <c:pt idx="442">
                  <c:v>885.625</c:v>
                </c:pt>
                <c:pt idx="443">
                  <c:v>885.625</c:v>
                </c:pt>
                <c:pt idx="444">
                  <c:v>885.625</c:v>
                </c:pt>
                <c:pt idx="445">
                  <c:v>885.625</c:v>
                </c:pt>
                <c:pt idx="446">
                  <c:v>885.625</c:v>
                </c:pt>
                <c:pt idx="447">
                  <c:v>885.625</c:v>
                </c:pt>
                <c:pt idx="448">
                  <c:v>885.625</c:v>
                </c:pt>
                <c:pt idx="449">
                  <c:v>750</c:v>
                </c:pt>
                <c:pt idx="450">
                  <c:v>740.69444444444446</c:v>
                </c:pt>
                <c:pt idx="451">
                  <c:v>731.64737654320993</c:v>
                </c:pt>
                <c:pt idx="452">
                  <c:v>722.85161608367628</c:v>
                </c:pt>
                <c:pt idx="453">
                  <c:v>714.30018230357416</c:v>
                </c:pt>
                <c:pt idx="454">
                  <c:v>705.98628835069712</c:v>
                </c:pt>
                <c:pt idx="455">
                  <c:v>697.90333589651107</c:v>
                </c:pt>
                <c:pt idx="456">
                  <c:v>690.04490989938574</c:v>
                </c:pt>
                <c:pt idx="457">
                  <c:v>682.40477351329173</c:v>
                </c:pt>
                <c:pt idx="458">
                  <c:v>674.97686313792246</c:v>
                </c:pt>
                <c:pt idx="459">
                  <c:v>667.75528360631347</c:v>
                </c:pt>
                <c:pt idx="460">
                  <c:v>660.73430350613808</c:v>
                </c:pt>
                <c:pt idx="461">
                  <c:v>653.90835063096756</c:v>
                </c:pt>
                <c:pt idx="462">
                  <c:v>647.2720075578851</c:v>
                </c:pt>
                <c:pt idx="463">
                  <c:v>640.82000734794383</c:v>
                </c:pt>
                <c:pt idx="464">
                  <c:v>634.54722936605651</c:v>
                </c:pt>
                <c:pt idx="465">
                  <c:v>628.44869521699934</c:v>
                </c:pt>
                <c:pt idx="466">
                  <c:v>622.51956479430487</c:v>
                </c:pt>
                <c:pt idx="467">
                  <c:v>616.75513243890748</c:v>
                </c:pt>
                <c:pt idx="468">
                  <c:v>611.15082320449335</c:v>
                </c:pt>
                <c:pt idx="469">
                  <c:v>605.7021892265908</c:v>
                </c:pt>
                <c:pt idx="470">
                  <c:v>600.40490619251887</c:v>
                </c:pt>
                <c:pt idx="471">
                  <c:v>595.2547699093933</c:v>
                </c:pt>
                <c:pt idx="472">
                  <c:v>590.2476929674657</c:v>
                </c:pt>
                <c:pt idx="473">
                  <c:v>585.37970149614716</c:v>
                </c:pt>
                <c:pt idx="474">
                  <c:v>580.64693201014302</c:v>
                </c:pt>
                <c:pt idx="475">
                  <c:v>576.04562834319461</c:v>
                </c:pt>
                <c:pt idx="476">
                  <c:v>571.57213866699476</c:v>
                </c:pt>
                <c:pt idx="477">
                  <c:v>567.2229125929116</c:v>
                </c:pt>
                <c:pt idx="478">
                  <c:v>562.99449835421956</c:v>
                </c:pt>
                <c:pt idx="479">
                  <c:v>558.88354006660234</c:v>
                </c:pt>
                <c:pt idx="480">
                  <c:v>554.88677506475233</c:v>
                </c:pt>
                <c:pt idx="481">
                  <c:v>618.81353131295361</c:v>
                </c:pt>
                <c:pt idx="482">
                  <c:v>680.96454433203826</c:v>
                </c:pt>
                <c:pt idx="483">
                  <c:v>741.38914032281491</c:v>
                </c:pt>
                <c:pt idx="484">
                  <c:v>800.13527531384784</c:v>
                </c:pt>
                <c:pt idx="485">
                  <c:v>857.24957322179648</c:v>
                </c:pt>
                <c:pt idx="486">
                  <c:v>817.8125</c:v>
                </c:pt>
                <c:pt idx="487">
                  <c:v>874.43576388888891</c:v>
                </c:pt>
                <c:pt idx="488">
                  <c:v>817.8125</c:v>
                </c:pt>
                <c:pt idx="489">
                  <c:v>874.43576388888891</c:v>
                </c:pt>
                <c:pt idx="490">
                  <c:v>817.8125</c:v>
                </c:pt>
                <c:pt idx="491">
                  <c:v>874.43576388888891</c:v>
                </c:pt>
                <c:pt idx="492">
                  <c:v>817.8125</c:v>
                </c:pt>
                <c:pt idx="493">
                  <c:v>874.43576388888891</c:v>
                </c:pt>
                <c:pt idx="494">
                  <c:v>817.8125</c:v>
                </c:pt>
                <c:pt idx="495">
                  <c:v>874.43576388888891</c:v>
                </c:pt>
                <c:pt idx="496">
                  <c:v>817.8125</c:v>
                </c:pt>
                <c:pt idx="497">
                  <c:v>874.43576388888891</c:v>
                </c:pt>
                <c:pt idx="498">
                  <c:v>817.8125</c:v>
                </c:pt>
                <c:pt idx="499">
                  <c:v>874.43576388888891</c:v>
                </c:pt>
                <c:pt idx="500">
                  <c:v>817.8125</c:v>
                </c:pt>
                <c:pt idx="501">
                  <c:v>874.43576388888891</c:v>
                </c:pt>
                <c:pt idx="502">
                  <c:v>817.8125</c:v>
                </c:pt>
                <c:pt idx="503">
                  <c:v>874.43576388888891</c:v>
                </c:pt>
                <c:pt idx="504">
                  <c:v>817.8125</c:v>
                </c:pt>
                <c:pt idx="505">
                  <c:v>874.43576388888891</c:v>
                </c:pt>
                <c:pt idx="506">
                  <c:v>817.8125</c:v>
                </c:pt>
                <c:pt idx="507">
                  <c:v>874.43576388888891</c:v>
                </c:pt>
                <c:pt idx="508">
                  <c:v>817.8125</c:v>
                </c:pt>
                <c:pt idx="509">
                  <c:v>874.43576388888891</c:v>
                </c:pt>
                <c:pt idx="510">
                  <c:v>817.8125</c:v>
                </c:pt>
                <c:pt idx="511">
                  <c:v>874.43576388888891</c:v>
                </c:pt>
                <c:pt idx="512">
                  <c:v>817.8125</c:v>
                </c:pt>
                <c:pt idx="513">
                  <c:v>874.43576388888891</c:v>
                </c:pt>
                <c:pt idx="514">
                  <c:v>817.8125</c:v>
                </c:pt>
                <c:pt idx="515">
                  <c:v>1010.0607638888889</c:v>
                </c:pt>
                <c:pt idx="516">
                  <c:v>953.4375</c:v>
                </c:pt>
                <c:pt idx="517">
                  <c:v>885.625</c:v>
                </c:pt>
                <c:pt idx="518">
                  <c:v>885.625</c:v>
                </c:pt>
                <c:pt idx="519">
                  <c:v>885.625</c:v>
                </c:pt>
                <c:pt idx="520">
                  <c:v>885.625</c:v>
                </c:pt>
                <c:pt idx="521">
                  <c:v>885.625</c:v>
                </c:pt>
                <c:pt idx="522">
                  <c:v>885.625</c:v>
                </c:pt>
                <c:pt idx="523">
                  <c:v>885.625</c:v>
                </c:pt>
                <c:pt idx="524">
                  <c:v>885.625</c:v>
                </c:pt>
                <c:pt idx="525">
                  <c:v>885.625</c:v>
                </c:pt>
                <c:pt idx="526">
                  <c:v>885.625</c:v>
                </c:pt>
                <c:pt idx="527">
                  <c:v>885.625</c:v>
                </c:pt>
                <c:pt idx="528">
                  <c:v>885.625</c:v>
                </c:pt>
                <c:pt idx="529">
                  <c:v>750</c:v>
                </c:pt>
                <c:pt idx="530">
                  <c:v>740.69444444444446</c:v>
                </c:pt>
                <c:pt idx="531">
                  <c:v>867.27237654320993</c:v>
                </c:pt>
                <c:pt idx="532">
                  <c:v>885.625</c:v>
                </c:pt>
                <c:pt idx="533">
                  <c:v>817.8125</c:v>
                </c:pt>
                <c:pt idx="534">
                  <c:v>874.43576388888891</c:v>
                </c:pt>
                <c:pt idx="535">
                  <c:v>750</c:v>
                </c:pt>
                <c:pt idx="536">
                  <c:v>740.69444444444446</c:v>
                </c:pt>
                <c:pt idx="537">
                  <c:v>731.64737654320993</c:v>
                </c:pt>
                <c:pt idx="538">
                  <c:v>722.85161608367628</c:v>
                </c:pt>
                <c:pt idx="539">
                  <c:v>714.30018230357416</c:v>
                </c:pt>
                <c:pt idx="540">
                  <c:v>705.98628835069712</c:v>
                </c:pt>
                <c:pt idx="541">
                  <c:v>697.90333589651107</c:v>
                </c:pt>
                <c:pt idx="542">
                  <c:v>690.04490989938574</c:v>
                </c:pt>
                <c:pt idx="543">
                  <c:v>682.40477351329173</c:v>
                </c:pt>
                <c:pt idx="544">
                  <c:v>674.97686313792246</c:v>
                </c:pt>
                <c:pt idx="545">
                  <c:v>667.75528360631347</c:v>
                </c:pt>
                <c:pt idx="546">
                  <c:v>660.73430350613808</c:v>
                </c:pt>
                <c:pt idx="547">
                  <c:v>653.90835063096756</c:v>
                </c:pt>
                <c:pt idx="548">
                  <c:v>647.2720075578851</c:v>
                </c:pt>
                <c:pt idx="549">
                  <c:v>640.82000734794383</c:v>
                </c:pt>
                <c:pt idx="550">
                  <c:v>634.54722936605651</c:v>
                </c:pt>
                <c:pt idx="551">
                  <c:v>628.44869521699934</c:v>
                </c:pt>
                <c:pt idx="552">
                  <c:v>622.51956479430487</c:v>
                </c:pt>
                <c:pt idx="553">
                  <c:v>616.75513243890748</c:v>
                </c:pt>
                <c:pt idx="554">
                  <c:v>611.15082320449335</c:v>
                </c:pt>
                <c:pt idx="555">
                  <c:v>605.7021892265908</c:v>
                </c:pt>
                <c:pt idx="556">
                  <c:v>600.40490619251887</c:v>
                </c:pt>
                <c:pt idx="557">
                  <c:v>595.2547699093933</c:v>
                </c:pt>
                <c:pt idx="558">
                  <c:v>590.2476929674657</c:v>
                </c:pt>
                <c:pt idx="559">
                  <c:v>585.37970149614716</c:v>
                </c:pt>
                <c:pt idx="560">
                  <c:v>580.64693201014302</c:v>
                </c:pt>
                <c:pt idx="561">
                  <c:v>576.04562834319461</c:v>
                </c:pt>
                <c:pt idx="562">
                  <c:v>571.57213866699476</c:v>
                </c:pt>
                <c:pt idx="563">
                  <c:v>567.2229125929116</c:v>
                </c:pt>
                <c:pt idx="564">
                  <c:v>562.99449835421956</c:v>
                </c:pt>
                <c:pt idx="565">
                  <c:v>558.88354006660234</c:v>
                </c:pt>
                <c:pt idx="566">
                  <c:v>554.88677506475233</c:v>
                </c:pt>
                <c:pt idx="567">
                  <c:v>551.00103131295361</c:v>
                </c:pt>
                <c:pt idx="568">
                  <c:v>547.2232248875938</c:v>
                </c:pt>
                <c:pt idx="569">
                  <c:v>543.55035752960509</c:v>
                </c:pt>
                <c:pt idx="570">
                  <c:v>539.97951426489385</c:v>
                </c:pt>
                <c:pt idx="571">
                  <c:v>536.50786109086903</c:v>
                </c:pt>
                <c:pt idx="572">
                  <c:v>533.13264272723382</c:v>
                </c:pt>
                <c:pt idx="573">
                  <c:v>529.85118042925512</c:v>
                </c:pt>
                <c:pt idx="574">
                  <c:v>526.66086986177584</c:v>
                </c:pt>
                <c:pt idx="575">
                  <c:v>523.55917903228203</c:v>
                </c:pt>
                <c:pt idx="576">
                  <c:v>520.54364628138535</c:v>
                </c:pt>
                <c:pt idx="577">
                  <c:v>517.61187832912469</c:v>
                </c:pt>
                <c:pt idx="578">
                  <c:v>514.76154837553793</c:v>
                </c:pt>
                <c:pt idx="579">
                  <c:v>511.99039425399519</c:v>
                </c:pt>
                <c:pt idx="580">
                  <c:v>509.29621663582867</c:v>
                </c:pt>
                <c:pt idx="581">
                  <c:v>506.67687728483344</c:v>
                </c:pt>
                <c:pt idx="582">
                  <c:v>504.13029736025476</c:v>
                </c:pt>
                <c:pt idx="583">
                  <c:v>501.65445576691434</c:v>
                </c:pt>
                <c:pt idx="584">
                  <c:v>499.2473875511667</c:v>
                </c:pt>
                <c:pt idx="585">
                  <c:v>496.90718234141207</c:v>
                </c:pt>
                <c:pt idx="586">
                  <c:v>494.63198283192838</c:v>
                </c:pt>
                <c:pt idx="587">
                  <c:v>492.41998330881927</c:v>
                </c:pt>
                <c:pt idx="588">
                  <c:v>490.26942821690761</c:v>
                </c:pt>
                <c:pt idx="589">
                  <c:v>488.17861076643794</c:v>
                </c:pt>
                <c:pt idx="590">
                  <c:v>486.14587157848132</c:v>
                </c:pt>
                <c:pt idx="591">
                  <c:v>484.16959736796792</c:v>
                </c:pt>
                <c:pt idx="592">
                  <c:v>482.24821966330217</c:v>
                </c:pt>
                <c:pt idx="593">
                  <c:v>480.38021356154377</c:v>
                </c:pt>
                <c:pt idx="594">
                  <c:v>478.56409651816756</c:v>
                </c:pt>
                <c:pt idx="595">
                  <c:v>476.79842717044068</c:v>
                </c:pt>
                <c:pt idx="596">
                  <c:v>475.081804193484</c:v>
                </c:pt>
                <c:pt idx="597">
                  <c:v>473.41286518810944</c:v>
                </c:pt>
                <c:pt idx="598">
                  <c:v>471.79028559955083</c:v>
                </c:pt>
                <c:pt idx="599">
                  <c:v>470.21277766622995</c:v>
                </c:pt>
                <c:pt idx="600">
                  <c:v>468.67908939772354</c:v>
                </c:pt>
                <c:pt idx="601">
                  <c:v>467.18800358112009</c:v>
                </c:pt>
                <c:pt idx="602">
                  <c:v>465.73833681497786</c:v>
                </c:pt>
                <c:pt idx="603">
                  <c:v>464.32893857011737</c:v>
                </c:pt>
                <c:pt idx="604">
                  <c:v>462.95869027650298</c:v>
                </c:pt>
                <c:pt idx="605">
                  <c:v>461.62650443548898</c:v>
                </c:pt>
                <c:pt idx="606">
                  <c:v>460.3313237567254</c:v>
                </c:pt>
                <c:pt idx="607">
                  <c:v>459.07212031903856</c:v>
                </c:pt>
                <c:pt idx="608">
                  <c:v>457.84789475462082</c:v>
                </c:pt>
                <c:pt idx="609">
                  <c:v>456.65767545588136</c:v>
                </c:pt>
                <c:pt idx="610">
                  <c:v>455.50051780432909</c:v>
                </c:pt>
                <c:pt idx="611">
                  <c:v>454.37550342087553</c:v>
                </c:pt>
                <c:pt idx="612">
                  <c:v>453.28173943696231</c:v>
                </c:pt>
                <c:pt idx="613">
                  <c:v>452.21835778593561</c:v>
                </c:pt>
                <c:pt idx="614">
                  <c:v>451.18451451410408</c:v>
                </c:pt>
                <c:pt idx="615">
                  <c:v>450.17938911093449</c:v>
                </c:pt>
                <c:pt idx="616">
                  <c:v>449.20218385785296</c:v>
                </c:pt>
                <c:pt idx="617">
                  <c:v>448.2521231951348</c:v>
                </c:pt>
                <c:pt idx="618">
                  <c:v>447.32845310638106</c:v>
                </c:pt>
                <c:pt idx="619">
                  <c:v>446.4304405200927</c:v>
                </c:pt>
                <c:pt idx="620">
                  <c:v>445.55737272786791</c:v>
                </c:pt>
                <c:pt idx="621">
                  <c:v>444.70855681876048</c:v>
                </c:pt>
                <c:pt idx="622">
                  <c:v>443.88331912935047</c:v>
                </c:pt>
                <c:pt idx="623">
                  <c:v>443.08100470909073</c:v>
                </c:pt>
                <c:pt idx="624">
                  <c:v>442.30097680050488</c:v>
                </c:pt>
                <c:pt idx="625">
                  <c:v>441.54261633382418</c:v>
                </c:pt>
                <c:pt idx="626">
                  <c:v>440.80532143566239</c:v>
                </c:pt>
                <c:pt idx="627">
                  <c:v>440.08850695133845</c:v>
                </c:pt>
                <c:pt idx="628">
                  <c:v>439.39160398046795</c:v>
                </c:pt>
                <c:pt idx="629">
                  <c:v>438.71405942545493</c:v>
                </c:pt>
                <c:pt idx="630">
                  <c:v>438.05533555252561</c:v>
                </c:pt>
                <c:pt idx="631">
                  <c:v>437.41490956495545</c:v>
                </c:pt>
                <c:pt idx="632">
                  <c:v>436.79227318815111</c:v>
                </c:pt>
                <c:pt idx="633">
                  <c:v>436.18693226625805</c:v>
                </c:pt>
                <c:pt idx="634">
                  <c:v>435.59840636997313</c:v>
                </c:pt>
                <c:pt idx="635">
                  <c:v>435.02622841525164</c:v>
                </c:pt>
                <c:pt idx="636">
                  <c:v>434.46994429260576</c:v>
                </c:pt>
                <c:pt idx="637">
                  <c:v>433.92911250670005</c:v>
                </c:pt>
                <c:pt idx="638">
                  <c:v>433.4033038259584</c:v>
                </c:pt>
                <c:pt idx="639">
                  <c:v>432.892100941904</c:v>
                </c:pt>
                <c:pt idx="640">
                  <c:v>432.39509813796224</c:v>
                </c:pt>
                <c:pt idx="641">
                  <c:v>431.91190096746328</c:v>
                </c:pt>
                <c:pt idx="642">
                  <c:v>431.44212594058928</c:v>
                </c:pt>
                <c:pt idx="643">
                  <c:v>430.98540022001737</c:v>
                </c:pt>
                <c:pt idx="644">
                  <c:v>430.54136132501691</c:v>
                </c:pt>
                <c:pt idx="645">
                  <c:v>430.10965684376646</c:v>
                </c:pt>
                <c:pt idx="646">
                  <c:v>429.68994415366183</c:v>
                </c:pt>
                <c:pt idx="647">
                  <c:v>429.28189014939346</c:v>
                </c:pt>
                <c:pt idx="648">
                  <c:v>428.88517097857698</c:v>
                </c:pt>
                <c:pt idx="649">
                  <c:v>428.49947178472763</c:v>
                </c:pt>
                <c:pt idx="650">
                  <c:v>428.12448645737408</c:v>
                </c:pt>
                <c:pt idx="651">
                  <c:v>427.7599173891137</c:v>
                </c:pt>
                <c:pt idx="652">
                  <c:v>427.40547523941609</c:v>
                </c:pt>
                <c:pt idx="653">
                  <c:v>427.06087870498789</c:v>
                </c:pt>
                <c:pt idx="654">
                  <c:v>426.72585429651599</c:v>
                </c:pt>
                <c:pt idx="655">
                  <c:v>426.40013612161277</c:v>
                </c:pt>
                <c:pt idx="656">
                  <c:v>426.08346567379022</c:v>
                </c:pt>
                <c:pt idx="657">
                  <c:v>425.77559162729602</c:v>
                </c:pt>
                <c:pt idx="658">
                  <c:v>425.4762696376489</c:v>
                </c:pt>
                <c:pt idx="659">
                  <c:v>425.18526214771418</c:v>
                </c:pt>
                <c:pt idx="660">
                  <c:v>424.90233819916659</c:v>
                </c:pt>
                <c:pt idx="661">
                  <c:v>424.62727324918973</c:v>
                </c:pt>
                <c:pt idx="662">
                  <c:v>424.35984899226781</c:v>
                </c:pt>
                <c:pt idx="663">
                  <c:v>424.09985318692702</c:v>
                </c:pt>
                <c:pt idx="664">
                  <c:v>423.84707948729016</c:v>
                </c:pt>
                <c:pt idx="665">
                  <c:v>423.60132727930988</c:v>
                </c:pt>
                <c:pt idx="666">
                  <c:v>423.36240152155131</c:v>
                </c:pt>
                <c:pt idx="667">
                  <c:v>423.13011259039712</c:v>
                </c:pt>
                <c:pt idx="668">
                  <c:v>422.90427612955273</c:v>
                </c:pt>
                <c:pt idx="669">
                  <c:v>422.68471290373179</c:v>
                </c:pt>
                <c:pt idx="670">
                  <c:v>422.47124865640592</c:v>
                </c:pt>
                <c:pt idx="671">
                  <c:v>422.26371397150575</c:v>
                </c:pt>
                <c:pt idx="672">
                  <c:v>422.06194413896395</c:v>
                </c:pt>
                <c:pt idx="673">
                  <c:v>489.67827902399273</c:v>
                </c:pt>
                <c:pt idx="674">
                  <c:v>555.41638238443738</c:v>
                </c:pt>
                <c:pt idx="675">
                  <c:v>619.32842731820301</c:v>
                </c:pt>
                <c:pt idx="676">
                  <c:v>681.46513767047509</c:v>
                </c:pt>
                <c:pt idx="677">
                  <c:v>741.87582829073972</c:v>
                </c:pt>
                <c:pt idx="678">
                  <c:v>800.60844417155249</c:v>
                </c:pt>
                <c:pt idx="679">
                  <c:v>857.70959850012048</c:v>
                </c:pt>
                <c:pt idx="680">
                  <c:v>817.8125</c:v>
                </c:pt>
                <c:pt idx="681">
                  <c:v>874.43576388888891</c:v>
                </c:pt>
                <c:pt idx="682">
                  <c:v>817.8125</c:v>
                </c:pt>
                <c:pt idx="683">
                  <c:v>874.43576388888891</c:v>
                </c:pt>
                <c:pt idx="684">
                  <c:v>817.8125</c:v>
                </c:pt>
                <c:pt idx="685">
                  <c:v>874.43576388888891</c:v>
                </c:pt>
                <c:pt idx="686">
                  <c:v>817.8125</c:v>
                </c:pt>
                <c:pt idx="687">
                  <c:v>874.43576388888891</c:v>
                </c:pt>
                <c:pt idx="688">
                  <c:v>817.8125</c:v>
                </c:pt>
                <c:pt idx="689">
                  <c:v>874.43576388888891</c:v>
                </c:pt>
                <c:pt idx="690">
                  <c:v>817.8125</c:v>
                </c:pt>
                <c:pt idx="691">
                  <c:v>874.43576388888891</c:v>
                </c:pt>
                <c:pt idx="692">
                  <c:v>817.8125</c:v>
                </c:pt>
                <c:pt idx="693">
                  <c:v>874.43576388888891</c:v>
                </c:pt>
                <c:pt idx="694">
                  <c:v>817.8125</c:v>
                </c:pt>
                <c:pt idx="695">
                  <c:v>874.43576388888891</c:v>
                </c:pt>
                <c:pt idx="696">
                  <c:v>817.8125</c:v>
                </c:pt>
                <c:pt idx="697">
                  <c:v>874.43576388888891</c:v>
                </c:pt>
                <c:pt idx="698">
                  <c:v>817.8125</c:v>
                </c:pt>
                <c:pt idx="699">
                  <c:v>874.43576388888891</c:v>
                </c:pt>
                <c:pt idx="700">
                  <c:v>817.8125</c:v>
                </c:pt>
                <c:pt idx="701">
                  <c:v>874.43576388888891</c:v>
                </c:pt>
                <c:pt idx="702">
                  <c:v>817.8125</c:v>
                </c:pt>
                <c:pt idx="703">
                  <c:v>874.43576388888891</c:v>
                </c:pt>
                <c:pt idx="704">
                  <c:v>817.8125</c:v>
                </c:pt>
                <c:pt idx="705">
                  <c:v>874.43576388888891</c:v>
                </c:pt>
                <c:pt idx="706">
                  <c:v>817.8125</c:v>
                </c:pt>
                <c:pt idx="707">
                  <c:v>1010.0607638888889</c:v>
                </c:pt>
                <c:pt idx="708">
                  <c:v>953.4375</c:v>
                </c:pt>
                <c:pt idx="709">
                  <c:v>885.625</c:v>
                </c:pt>
                <c:pt idx="710">
                  <c:v>885.625</c:v>
                </c:pt>
                <c:pt idx="711">
                  <c:v>885.625</c:v>
                </c:pt>
                <c:pt idx="712">
                  <c:v>885.625</c:v>
                </c:pt>
                <c:pt idx="713">
                  <c:v>885.625</c:v>
                </c:pt>
                <c:pt idx="714">
                  <c:v>885.625</c:v>
                </c:pt>
                <c:pt idx="715">
                  <c:v>885.625</c:v>
                </c:pt>
                <c:pt idx="716">
                  <c:v>885.625</c:v>
                </c:pt>
                <c:pt idx="717">
                  <c:v>885.625</c:v>
                </c:pt>
                <c:pt idx="718">
                  <c:v>885.625</c:v>
                </c:pt>
                <c:pt idx="719">
                  <c:v>885.625</c:v>
                </c:pt>
                <c:pt idx="720">
                  <c:v>885.625</c:v>
                </c:pt>
                <c:pt idx="721">
                  <c:v>750</c:v>
                </c:pt>
                <c:pt idx="722">
                  <c:v>740.69444444444446</c:v>
                </c:pt>
                <c:pt idx="723">
                  <c:v>867.27237654320993</c:v>
                </c:pt>
                <c:pt idx="724">
                  <c:v>885.625</c:v>
                </c:pt>
                <c:pt idx="725">
                  <c:v>953.4375</c:v>
                </c:pt>
                <c:pt idx="726">
                  <c:v>953.4375</c:v>
                </c:pt>
                <c:pt idx="727">
                  <c:v>885.625</c:v>
                </c:pt>
                <c:pt idx="728">
                  <c:v>885.625</c:v>
                </c:pt>
                <c:pt idx="729">
                  <c:v>885.625</c:v>
                </c:pt>
                <c:pt idx="730">
                  <c:v>885.625</c:v>
                </c:pt>
                <c:pt idx="731">
                  <c:v>885.625</c:v>
                </c:pt>
                <c:pt idx="732">
                  <c:v>885.625</c:v>
                </c:pt>
                <c:pt idx="733">
                  <c:v>885.625</c:v>
                </c:pt>
                <c:pt idx="734">
                  <c:v>885.625</c:v>
                </c:pt>
                <c:pt idx="735">
                  <c:v>885.625</c:v>
                </c:pt>
                <c:pt idx="736">
                  <c:v>885.625</c:v>
                </c:pt>
                <c:pt idx="737">
                  <c:v>750</c:v>
                </c:pt>
                <c:pt idx="738">
                  <c:v>740.69444444444446</c:v>
                </c:pt>
                <c:pt idx="739">
                  <c:v>731.64737654320993</c:v>
                </c:pt>
                <c:pt idx="740">
                  <c:v>722.85161608367628</c:v>
                </c:pt>
                <c:pt idx="741">
                  <c:v>714.30018230357416</c:v>
                </c:pt>
                <c:pt idx="742">
                  <c:v>705.98628835069712</c:v>
                </c:pt>
                <c:pt idx="743">
                  <c:v>697.90333589651107</c:v>
                </c:pt>
                <c:pt idx="744">
                  <c:v>690.04490989938574</c:v>
                </c:pt>
                <c:pt idx="745">
                  <c:v>682.40477351329173</c:v>
                </c:pt>
                <c:pt idx="746">
                  <c:v>674.97686313792246</c:v>
                </c:pt>
                <c:pt idx="747">
                  <c:v>667.75528360631347</c:v>
                </c:pt>
                <c:pt idx="748">
                  <c:v>660.73430350613808</c:v>
                </c:pt>
                <c:pt idx="749">
                  <c:v>653.90835063096756</c:v>
                </c:pt>
                <c:pt idx="750">
                  <c:v>647.2720075578851</c:v>
                </c:pt>
                <c:pt idx="751">
                  <c:v>640.82000734794383</c:v>
                </c:pt>
                <c:pt idx="752">
                  <c:v>634.54722936605651</c:v>
                </c:pt>
                <c:pt idx="753">
                  <c:v>628.44869521699934</c:v>
                </c:pt>
                <c:pt idx="754">
                  <c:v>622.51956479430487</c:v>
                </c:pt>
                <c:pt idx="755">
                  <c:v>616.75513243890748</c:v>
                </c:pt>
                <c:pt idx="756">
                  <c:v>611.15082320449335</c:v>
                </c:pt>
                <c:pt idx="757">
                  <c:v>605.7021892265908</c:v>
                </c:pt>
                <c:pt idx="758">
                  <c:v>600.40490619251887</c:v>
                </c:pt>
                <c:pt idx="759">
                  <c:v>595.2547699093933</c:v>
                </c:pt>
                <c:pt idx="760">
                  <c:v>590.2476929674657</c:v>
                </c:pt>
                <c:pt idx="761">
                  <c:v>585.37970149614716</c:v>
                </c:pt>
                <c:pt idx="762">
                  <c:v>580.64693201014302</c:v>
                </c:pt>
                <c:pt idx="763">
                  <c:v>576.04562834319461</c:v>
                </c:pt>
                <c:pt idx="764">
                  <c:v>571.57213866699476</c:v>
                </c:pt>
                <c:pt idx="765">
                  <c:v>567.2229125929116</c:v>
                </c:pt>
                <c:pt idx="766">
                  <c:v>562.99449835421956</c:v>
                </c:pt>
                <c:pt idx="767">
                  <c:v>558.88354006660234</c:v>
                </c:pt>
                <c:pt idx="768">
                  <c:v>554.88677506475233</c:v>
                </c:pt>
                <c:pt idx="769">
                  <c:v>618.81353131295361</c:v>
                </c:pt>
                <c:pt idx="770">
                  <c:v>680.96454433203826</c:v>
                </c:pt>
                <c:pt idx="771">
                  <c:v>741.38914032281491</c:v>
                </c:pt>
                <c:pt idx="772">
                  <c:v>800.13527531384784</c:v>
                </c:pt>
                <c:pt idx="773">
                  <c:v>857.24957322179648</c:v>
                </c:pt>
                <c:pt idx="774">
                  <c:v>817.8125</c:v>
                </c:pt>
                <c:pt idx="775">
                  <c:v>874.43576388888891</c:v>
                </c:pt>
                <c:pt idx="776">
                  <c:v>817.8125</c:v>
                </c:pt>
                <c:pt idx="777">
                  <c:v>874.43576388888891</c:v>
                </c:pt>
                <c:pt idx="778">
                  <c:v>817.8125</c:v>
                </c:pt>
                <c:pt idx="779">
                  <c:v>874.43576388888891</c:v>
                </c:pt>
                <c:pt idx="780">
                  <c:v>817.8125</c:v>
                </c:pt>
                <c:pt idx="781">
                  <c:v>874.43576388888891</c:v>
                </c:pt>
                <c:pt idx="782">
                  <c:v>817.8125</c:v>
                </c:pt>
                <c:pt idx="783">
                  <c:v>874.43576388888891</c:v>
                </c:pt>
                <c:pt idx="784">
                  <c:v>817.8125</c:v>
                </c:pt>
                <c:pt idx="785">
                  <c:v>874.43576388888891</c:v>
                </c:pt>
                <c:pt idx="786">
                  <c:v>817.8125</c:v>
                </c:pt>
                <c:pt idx="787">
                  <c:v>874.43576388888891</c:v>
                </c:pt>
                <c:pt idx="788">
                  <c:v>817.8125</c:v>
                </c:pt>
                <c:pt idx="789">
                  <c:v>874.43576388888891</c:v>
                </c:pt>
                <c:pt idx="790">
                  <c:v>817.8125</c:v>
                </c:pt>
                <c:pt idx="791">
                  <c:v>874.43576388888891</c:v>
                </c:pt>
                <c:pt idx="792">
                  <c:v>817.8125</c:v>
                </c:pt>
                <c:pt idx="793">
                  <c:v>874.43576388888891</c:v>
                </c:pt>
                <c:pt idx="794">
                  <c:v>817.8125</c:v>
                </c:pt>
                <c:pt idx="795">
                  <c:v>874.43576388888891</c:v>
                </c:pt>
                <c:pt idx="796">
                  <c:v>817.8125</c:v>
                </c:pt>
                <c:pt idx="797">
                  <c:v>874.43576388888891</c:v>
                </c:pt>
                <c:pt idx="798">
                  <c:v>817.8125</c:v>
                </c:pt>
                <c:pt idx="799">
                  <c:v>874.43576388888891</c:v>
                </c:pt>
                <c:pt idx="800">
                  <c:v>817.8125</c:v>
                </c:pt>
                <c:pt idx="801">
                  <c:v>874.43576388888891</c:v>
                </c:pt>
                <c:pt idx="802">
                  <c:v>817.8125</c:v>
                </c:pt>
                <c:pt idx="803">
                  <c:v>1010.0607638888889</c:v>
                </c:pt>
                <c:pt idx="804">
                  <c:v>953.4375</c:v>
                </c:pt>
                <c:pt idx="805">
                  <c:v>885.625</c:v>
                </c:pt>
                <c:pt idx="806">
                  <c:v>885.625</c:v>
                </c:pt>
                <c:pt idx="807">
                  <c:v>885.625</c:v>
                </c:pt>
                <c:pt idx="808">
                  <c:v>885.625</c:v>
                </c:pt>
                <c:pt idx="809">
                  <c:v>885.625</c:v>
                </c:pt>
                <c:pt idx="810">
                  <c:v>885.625</c:v>
                </c:pt>
                <c:pt idx="811">
                  <c:v>885.625</c:v>
                </c:pt>
                <c:pt idx="812">
                  <c:v>885.625</c:v>
                </c:pt>
                <c:pt idx="813">
                  <c:v>885.625</c:v>
                </c:pt>
                <c:pt idx="814">
                  <c:v>885.625</c:v>
                </c:pt>
                <c:pt idx="815">
                  <c:v>885.625</c:v>
                </c:pt>
                <c:pt idx="816">
                  <c:v>885.625</c:v>
                </c:pt>
                <c:pt idx="817">
                  <c:v>750</c:v>
                </c:pt>
                <c:pt idx="818">
                  <c:v>740.69444444444446</c:v>
                </c:pt>
                <c:pt idx="819">
                  <c:v>867.27237654320993</c:v>
                </c:pt>
                <c:pt idx="820">
                  <c:v>885.625</c:v>
                </c:pt>
                <c:pt idx="821">
                  <c:v>953.4375</c:v>
                </c:pt>
                <c:pt idx="822">
                  <c:v>953.4375</c:v>
                </c:pt>
                <c:pt idx="823">
                  <c:v>885.625</c:v>
                </c:pt>
                <c:pt idx="824">
                  <c:v>885.625</c:v>
                </c:pt>
                <c:pt idx="825">
                  <c:v>885.625</c:v>
                </c:pt>
                <c:pt idx="826">
                  <c:v>885.625</c:v>
                </c:pt>
                <c:pt idx="827">
                  <c:v>885.625</c:v>
                </c:pt>
                <c:pt idx="828">
                  <c:v>885.625</c:v>
                </c:pt>
                <c:pt idx="829">
                  <c:v>885.625</c:v>
                </c:pt>
                <c:pt idx="830">
                  <c:v>885.625</c:v>
                </c:pt>
                <c:pt idx="831">
                  <c:v>885.625</c:v>
                </c:pt>
                <c:pt idx="832">
                  <c:v>885.625</c:v>
                </c:pt>
                <c:pt idx="833">
                  <c:v>750</c:v>
                </c:pt>
                <c:pt idx="834">
                  <c:v>740.69444444444446</c:v>
                </c:pt>
                <c:pt idx="835">
                  <c:v>731.64737654320993</c:v>
                </c:pt>
                <c:pt idx="836">
                  <c:v>722.85161608367628</c:v>
                </c:pt>
                <c:pt idx="837">
                  <c:v>714.30018230357416</c:v>
                </c:pt>
                <c:pt idx="838">
                  <c:v>705.98628835069712</c:v>
                </c:pt>
                <c:pt idx="839">
                  <c:v>697.90333589651107</c:v>
                </c:pt>
                <c:pt idx="840">
                  <c:v>690.04490989938574</c:v>
                </c:pt>
                <c:pt idx="841">
                  <c:v>682.40477351329173</c:v>
                </c:pt>
                <c:pt idx="842">
                  <c:v>674.97686313792246</c:v>
                </c:pt>
                <c:pt idx="843">
                  <c:v>667.75528360631347</c:v>
                </c:pt>
                <c:pt idx="844">
                  <c:v>660.73430350613808</c:v>
                </c:pt>
                <c:pt idx="845">
                  <c:v>653.90835063096756</c:v>
                </c:pt>
                <c:pt idx="846">
                  <c:v>647.2720075578851</c:v>
                </c:pt>
                <c:pt idx="847">
                  <c:v>640.82000734794383</c:v>
                </c:pt>
                <c:pt idx="848">
                  <c:v>634.54722936605651</c:v>
                </c:pt>
                <c:pt idx="849">
                  <c:v>628.44869521699934</c:v>
                </c:pt>
                <c:pt idx="850">
                  <c:v>622.51956479430487</c:v>
                </c:pt>
                <c:pt idx="851">
                  <c:v>616.75513243890748</c:v>
                </c:pt>
                <c:pt idx="852">
                  <c:v>611.15082320449335</c:v>
                </c:pt>
                <c:pt idx="853">
                  <c:v>605.7021892265908</c:v>
                </c:pt>
                <c:pt idx="854">
                  <c:v>600.40490619251887</c:v>
                </c:pt>
                <c:pt idx="855">
                  <c:v>595.2547699093933</c:v>
                </c:pt>
                <c:pt idx="856">
                  <c:v>590.2476929674657</c:v>
                </c:pt>
                <c:pt idx="857">
                  <c:v>585.37970149614716</c:v>
                </c:pt>
                <c:pt idx="858">
                  <c:v>580.64693201014302</c:v>
                </c:pt>
                <c:pt idx="859">
                  <c:v>576.04562834319461</c:v>
                </c:pt>
                <c:pt idx="860">
                  <c:v>571.57213866699476</c:v>
                </c:pt>
                <c:pt idx="861">
                  <c:v>567.2229125929116</c:v>
                </c:pt>
                <c:pt idx="862">
                  <c:v>562.99449835421956</c:v>
                </c:pt>
                <c:pt idx="863">
                  <c:v>558.88354006660234</c:v>
                </c:pt>
                <c:pt idx="864">
                  <c:v>554.88677506475233</c:v>
                </c:pt>
                <c:pt idx="865">
                  <c:v>618.81353131295361</c:v>
                </c:pt>
                <c:pt idx="866">
                  <c:v>680.96454433203826</c:v>
                </c:pt>
                <c:pt idx="867">
                  <c:v>741.38914032281491</c:v>
                </c:pt>
                <c:pt idx="868">
                  <c:v>800.13527531384784</c:v>
                </c:pt>
                <c:pt idx="869">
                  <c:v>857.24957322179648</c:v>
                </c:pt>
                <c:pt idx="870">
                  <c:v>817.8125</c:v>
                </c:pt>
                <c:pt idx="871">
                  <c:v>874.43576388888891</c:v>
                </c:pt>
                <c:pt idx="872">
                  <c:v>817.8125</c:v>
                </c:pt>
                <c:pt idx="873">
                  <c:v>874.43576388888891</c:v>
                </c:pt>
                <c:pt idx="874">
                  <c:v>817.8125</c:v>
                </c:pt>
                <c:pt idx="875">
                  <c:v>874.43576388888891</c:v>
                </c:pt>
                <c:pt idx="876">
                  <c:v>817.8125</c:v>
                </c:pt>
                <c:pt idx="877">
                  <c:v>874.43576388888891</c:v>
                </c:pt>
                <c:pt idx="878">
                  <c:v>817.8125</c:v>
                </c:pt>
                <c:pt idx="879">
                  <c:v>874.43576388888891</c:v>
                </c:pt>
                <c:pt idx="880">
                  <c:v>817.8125</c:v>
                </c:pt>
                <c:pt idx="881">
                  <c:v>874.43576388888891</c:v>
                </c:pt>
                <c:pt idx="882">
                  <c:v>817.8125</c:v>
                </c:pt>
                <c:pt idx="883">
                  <c:v>874.43576388888891</c:v>
                </c:pt>
                <c:pt idx="884">
                  <c:v>817.8125</c:v>
                </c:pt>
                <c:pt idx="885">
                  <c:v>874.43576388888891</c:v>
                </c:pt>
                <c:pt idx="886">
                  <c:v>817.8125</c:v>
                </c:pt>
                <c:pt idx="887">
                  <c:v>874.43576388888891</c:v>
                </c:pt>
                <c:pt idx="888">
                  <c:v>817.8125</c:v>
                </c:pt>
                <c:pt idx="889">
                  <c:v>874.43576388888891</c:v>
                </c:pt>
                <c:pt idx="890">
                  <c:v>817.8125</c:v>
                </c:pt>
                <c:pt idx="891">
                  <c:v>874.43576388888891</c:v>
                </c:pt>
                <c:pt idx="892">
                  <c:v>817.8125</c:v>
                </c:pt>
                <c:pt idx="893">
                  <c:v>874.43576388888891</c:v>
                </c:pt>
                <c:pt idx="894">
                  <c:v>817.8125</c:v>
                </c:pt>
                <c:pt idx="895">
                  <c:v>874.43576388888891</c:v>
                </c:pt>
                <c:pt idx="896">
                  <c:v>817.8125</c:v>
                </c:pt>
                <c:pt idx="897">
                  <c:v>874.43576388888891</c:v>
                </c:pt>
                <c:pt idx="898">
                  <c:v>817.8125</c:v>
                </c:pt>
                <c:pt idx="899">
                  <c:v>1010.0607638888889</c:v>
                </c:pt>
                <c:pt idx="900">
                  <c:v>953.4375</c:v>
                </c:pt>
                <c:pt idx="901">
                  <c:v>885.625</c:v>
                </c:pt>
                <c:pt idx="902">
                  <c:v>885.625</c:v>
                </c:pt>
                <c:pt idx="903">
                  <c:v>885.625</c:v>
                </c:pt>
                <c:pt idx="904">
                  <c:v>885.625</c:v>
                </c:pt>
                <c:pt idx="905">
                  <c:v>885.625</c:v>
                </c:pt>
                <c:pt idx="906">
                  <c:v>885.625</c:v>
                </c:pt>
                <c:pt idx="907">
                  <c:v>885.625</c:v>
                </c:pt>
                <c:pt idx="908">
                  <c:v>885.625</c:v>
                </c:pt>
                <c:pt idx="909">
                  <c:v>885.625</c:v>
                </c:pt>
                <c:pt idx="910">
                  <c:v>885.625</c:v>
                </c:pt>
                <c:pt idx="911">
                  <c:v>885.625</c:v>
                </c:pt>
                <c:pt idx="912">
                  <c:v>885.625</c:v>
                </c:pt>
                <c:pt idx="913">
                  <c:v>750</c:v>
                </c:pt>
                <c:pt idx="914">
                  <c:v>740.69444444444446</c:v>
                </c:pt>
                <c:pt idx="915">
                  <c:v>867.27237654320993</c:v>
                </c:pt>
                <c:pt idx="916">
                  <c:v>885.625</c:v>
                </c:pt>
                <c:pt idx="917">
                  <c:v>953.4375</c:v>
                </c:pt>
                <c:pt idx="918">
                  <c:v>953.4375</c:v>
                </c:pt>
                <c:pt idx="919">
                  <c:v>885.625</c:v>
                </c:pt>
                <c:pt idx="920">
                  <c:v>885.625</c:v>
                </c:pt>
                <c:pt idx="921">
                  <c:v>885.625</c:v>
                </c:pt>
                <c:pt idx="922">
                  <c:v>885.625</c:v>
                </c:pt>
                <c:pt idx="923">
                  <c:v>885.625</c:v>
                </c:pt>
                <c:pt idx="924">
                  <c:v>885.625</c:v>
                </c:pt>
                <c:pt idx="925">
                  <c:v>885.625</c:v>
                </c:pt>
                <c:pt idx="926">
                  <c:v>885.625</c:v>
                </c:pt>
                <c:pt idx="927">
                  <c:v>885.625</c:v>
                </c:pt>
                <c:pt idx="928">
                  <c:v>885.625</c:v>
                </c:pt>
                <c:pt idx="929">
                  <c:v>750</c:v>
                </c:pt>
                <c:pt idx="930">
                  <c:v>740.69444444444446</c:v>
                </c:pt>
                <c:pt idx="931">
                  <c:v>731.64737654320993</c:v>
                </c:pt>
                <c:pt idx="932">
                  <c:v>722.85161608367628</c:v>
                </c:pt>
                <c:pt idx="933">
                  <c:v>714.30018230357416</c:v>
                </c:pt>
                <c:pt idx="934">
                  <c:v>705.98628835069712</c:v>
                </c:pt>
                <c:pt idx="935">
                  <c:v>697.90333589651107</c:v>
                </c:pt>
                <c:pt idx="936">
                  <c:v>690.04490989938574</c:v>
                </c:pt>
                <c:pt idx="937">
                  <c:v>682.40477351329173</c:v>
                </c:pt>
                <c:pt idx="938">
                  <c:v>674.97686313792246</c:v>
                </c:pt>
                <c:pt idx="939">
                  <c:v>667.75528360631347</c:v>
                </c:pt>
                <c:pt idx="940">
                  <c:v>660.73430350613808</c:v>
                </c:pt>
                <c:pt idx="941">
                  <c:v>653.90835063096756</c:v>
                </c:pt>
                <c:pt idx="942">
                  <c:v>647.2720075578851</c:v>
                </c:pt>
                <c:pt idx="943">
                  <c:v>640.82000734794383</c:v>
                </c:pt>
                <c:pt idx="944">
                  <c:v>634.54722936605651</c:v>
                </c:pt>
                <c:pt idx="945">
                  <c:v>628.44869521699934</c:v>
                </c:pt>
                <c:pt idx="946">
                  <c:v>622.51956479430487</c:v>
                </c:pt>
                <c:pt idx="947">
                  <c:v>616.75513243890748</c:v>
                </c:pt>
                <c:pt idx="948">
                  <c:v>611.15082320449335</c:v>
                </c:pt>
                <c:pt idx="949">
                  <c:v>605.7021892265908</c:v>
                </c:pt>
                <c:pt idx="950">
                  <c:v>600.40490619251887</c:v>
                </c:pt>
                <c:pt idx="951">
                  <c:v>595.2547699093933</c:v>
                </c:pt>
                <c:pt idx="952">
                  <c:v>590.2476929674657</c:v>
                </c:pt>
                <c:pt idx="953">
                  <c:v>585.37970149614716</c:v>
                </c:pt>
                <c:pt idx="954">
                  <c:v>580.64693201014302</c:v>
                </c:pt>
                <c:pt idx="955">
                  <c:v>576.04562834319461</c:v>
                </c:pt>
                <c:pt idx="956">
                  <c:v>571.57213866699476</c:v>
                </c:pt>
                <c:pt idx="957">
                  <c:v>567.2229125929116</c:v>
                </c:pt>
                <c:pt idx="958">
                  <c:v>562.99449835421956</c:v>
                </c:pt>
                <c:pt idx="959">
                  <c:v>558.88354006660234</c:v>
                </c:pt>
                <c:pt idx="960">
                  <c:v>554.88677506475233</c:v>
                </c:pt>
                <c:pt idx="961">
                  <c:v>618.81353131295361</c:v>
                </c:pt>
                <c:pt idx="962">
                  <c:v>680.96454433203826</c:v>
                </c:pt>
                <c:pt idx="963">
                  <c:v>741.38914032281491</c:v>
                </c:pt>
                <c:pt idx="964">
                  <c:v>800.13527531384784</c:v>
                </c:pt>
                <c:pt idx="965">
                  <c:v>857.24957322179648</c:v>
                </c:pt>
                <c:pt idx="966">
                  <c:v>817.8125</c:v>
                </c:pt>
                <c:pt idx="967">
                  <c:v>874.43576388888891</c:v>
                </c:pt>
                <c:pt idx="968">
                  <c:v>817.8125</c:v>
                </c:pt>
                <c:pt idx="969">
                  <c:v>874.43576388888891</c:v>
                </c:pt>
                <c:pt idx="970">
                  <c:v>817.8125</c:v>
                </c:pt>
                <c:pt idx="971">
                  <c:v>874.43576388888891</c:v>
                </c:pt>
                <c:pt idx="972">
                  <c:v>817.8125</c:v>
                </c:pt>
                <c:pt idx="973">
                  <c:v>874.43576388888891</c:v>
                </c:pt>
                <c:pt idx="974">
                  <c:v>817.8125</c:v>
                </c:pt>
                <c:pt idx="975">
                  <c:v>874.43576388888891</c:v>
                </c:pt>
                <c:pt idx="976">
                  <c:v>817.8125</c:v>
                </c:pt>
                <c:pt idx="977">
                  <c:v>874.43576388888891</c:v>
                </c:pt>
                <c:pt idx="978">
                  <c:v>817.8125</c:v>
                </c:pt>
                <c:pt idx="979">
                  <c:v>874.43576388888891</c:v>
                </c:pt>
                <c:pt idx="980">
                  <c:v>817.8125</c:v>
                </c:pt>
                <c:pt idx="981">
                  <c:v>874.43576388888891</c:v>
                </c:pt>
                <c:pt idx="982">
                  <c:v>817.8125</c:v>
                </c:pt>
                <c:pt idx="983">
                  <c:v>874.43576388888891</c:v>
                </c:pt>
                <c:pt idx="984">
                  <c:v>817.8125</c:v>
                </c:pt>
                <c:pt idx="985">
                  <c:v>874.43576388888891</c:v>
                </c:pt>
                <c:pt idx="986">
                  <c:v>817.8125</c:v>
                </c:pt>
                <c:pt idx="987">
                  <c:v>874.43576388888891</c:v>
                </c:pt>
                <c:pt idx="988">
                  <c:v>817.8125</c:v>
                </c:pt>
                <c:pt idx="989">
                  <c:v>874.43576388888891</c:v>
                </c:pt>
                <c:pt idx="990">
                  <c:v>817.8125</c:v>
                </c:pt>
                <c:pt idx="991">
                  <c:v>874.43576388888891</c:v>
                </c:pt>
                <c:pt idx="992">
                  <c:v>817.8125</c:v>
                </c:pt>
                <c:pt idx="993">
                  <c:v>874.43576388888891</c:v>
                </c:pt>
                <c:pt idx="994">
                  <c:v>817.8125</c:v>
                </c:pt>
                <c:pt idx="995">
                  <c:v>1010.0607638888889</c:v>
                </c:pt>
                <c:pt idx="996">
                  <c:v>953.4375</c:v>
                </c:pt>
                <c:pt idx="997">
                  <c:v>885.625</c:v>
                </c:pt>
                <c:pt idx="998">
                  <c:v>885.625</c:v>
                </c:pt>
                <c:pt idx="999">
                  <c:v>885.625</c:v>
                </c:pt>
                <c:pt idx="1000">
                  <c:v>885.625</c:v>
                </c:pt>
                <c:pt idx="1001">
                  <c:v>885.625</c:v>
                </c:pt>
                <c:pt idx="1002">
                  <c:v>885.625</c:v>
                </c:pt>
                <c:pt idx="1003">
                  <c:v>885.625</c:v>
                </c:pt>
                <c:pt idx="1004">
                  <c:v>885.625</c:v>
                </c:pt>
                <c:pt idx="1005">
                  <c:v>885.625</c:v>
                </c:pt>
                <c:pt idx="1006">
                  <c:v>885.625</c:v>
                </c:pt>
                <c:pt idx="1007">
                  <c:v>885.625</c:v>
                </c:pt>
                <c:pt idx="1008">
                  <c:v>885.625</c:v>
                </c:pt>
                <c:pt idx="1009">
                  <c:v>750</c:v>
                </c:pt>
                <c:pt idx="1010">
                  <c:v>740.69444444444446</c:v>
                </c:pt>
                <c:pt idx="1011">
                  <c:v>867.27237654320993</c:v>
                </c:pt>
                <c:pt idx="1012">
                  <c:v>885.625</c:v>
                </c:pt>
                <c:pt idx="1013">
                  <c:v>953.4375</c:v>
                </c:pt>
                <c:pt idx="1014">
                  <c:v>953.4375</c:v>
                </c:pt>
                <c:pt idx="1015">
                  <c:v>885.625</c:v>
                </c:pt>
                <c:pt idx="1016">
                  <c:v>885.625</c:v>
                </c:pt>
                <c:pt idx="1017">
                  <c:v>885.625</c:v>
                </c:pt>
                <c:pt idx="1018">
                  <c:v>885.625</c:v>
                </c:pt>
                <c:pt idx="1019">
                  <c:v>885.625</c:v>
                </c:pt>
                <c:pt idx="1020">
                  <c:v>885.625</c:v>
                </c:pt>
                <c:pt idx="1021">
                  <c:v>885.625</c:v>
                </c:pt>
                <c:pt idx="1022">
                  <c:v>885.625</c:v>
                </c:pt>
                <c:pt idx="1023">
                  <c:v>885.625</c:v>
                </c:pt>
                <c:pt idx="1024">
                  <c:v>885.625</c:v>
                </c:pt>
                <c:pt idx="1025">
                  <c:v>750</c:v>
                </c:pt>
                <c:pt idx="1026">
                  <c:v>740.69444444444446</c:v>
                </c:pt>
                <c:pt idx="1027">
                  <c:v>731.64737654320993</c:v>
                </c:pt>
                <c:pt idx="1028">
                  <c:v>722.85161608367628</c:v>
                </c:pt>
                <c:pt idx="1029">
                  <c:v>714.30018230357416</c:v>
                </c:pt>
                <c:pt idx="1030">
                  <c:v>705.98628835069712</c:v>
                </c:pt>
                <c:pt idx="1031">
                  <c:v>697.90333589651107</c:v>
                </c:pt>
                <c:pt idx="1032">
                  <c:v>690.04490989938574</c:v>
                </c:pt>
                <c:pt idx="1033">
                  <c:v>682.40477351329173</c:v>
                </c:pt>
                <c:pt idx="1034">
                  <c:v>674.97686313792246</c:v>
                </c:pt>
                <c:pt idx="1035">
                  <c:v>667.75528360631347</c:v>
                </c:pt>
                <c:pt idx="1036">
                  <c:v>660.73430350613808</c:v>
                </c:pt>
                <c:pt idx="1037">
                  <c:v>653.90835063096756</c:v>
                </c:pt>
                <c:pt idx="1038">
                  <c:v>647.2720075578851</c:v>
                </c:pt>
                <c:pt idx="1039">
                  <c:v>640.82000734794383</c:v>
                </c:pt>
                <c:pt idx="1040">
                  <c:v>634.54722936605651</c:v>
                </c:pt>
                <c:pt idx="1041">
                  <c:v>628.44869521699934</c:v>
                </c:pt>
                <c:pt idx="1042">
                  <c:v>622.51956479430487</c:v>
                </c:pt>
                <c:pt idx="1043">
                  <c:v>616.75513243890748</c:v>
                </c:pt>
                <c:pt idx="1044">
                  <c:v>611.15082320449335</c:v>
                </c:pt>
                <c:pt idx="1045">
                  <c:v>605.7021892265908</c:v>
                </c:pt>
                <c:pt idx="1046">
                  <c:v>600.40490619251887</c:v>
                </c:pt>
                <c:pt idx="1047">
                  <c:v>595.2547699093933</c:v>
                </c:pt>
                <c:pt idx="1048">
                  <c:v>590.2476929674657</c:v>
                </c:pt>
                <c:pt idx="1049">
                  <c:v>585.37970149614716</c:v>
                </c:pt>
                <c:pt idx="1050">
                  <c:v>580.64693201014302</c:v>
                </c:pt>
                <c:pt idx="1051">
                  <c:v>576.04562834319461</c:v>
                </c:pt>
                <c:pt idx="1052">
                  <c:v>571.57213866699476</c:v>
                </c:pt>
                <c:pt idx="1053">
                  <c:v>567.2229125929116</c:v>
                </c:pt>
                <c:pt idx="1054">
                  <c:v>562.99449835421956</c:v>
                </c:pt>
                <c:pt idx="1055">
                  <c:v>558.88354006660234</c:v>
                </c:pt>
                <c:pt idx="1056">
                  <c:v>554.88677506475233</c:v>
                </c:pt>
                <c:pt idx="1057">
                  <c:v>618.81353131295361</c:v>
                </c:pt>
                <c:pt idx="1058">
                  <c:v>680.96454433203826</c:v>
                </c:pt>
                <c:pt idx="1059">
                  <c:v>741.38914032281491</c:v>
                </c:pt>
                <c:pt idx="1060">
                  <c:v>800.13527531384784</c:v>
                </c:pt>
                <c:pt idx="1061">
                  <c:v>857.24957322179648</c:v>
                </c:pt>
                <c:pt idx="1062">
                  <c:v>817.8125</c:v>
                </c:pt>
                <c:pt idx="1063">
                  <c:v>874.43576388888891</c:v>
                </c:pt>
                <c:pt idx="1064">
                  <c:v>817.8125</c:v>
                </c:pt>
                <c:pt idx="1065">
                  <c:v>874.43576388888891</c:v>
                </c:pt>
                <c:pt idx="1066">
                  <c:v>817.8125</c:v>
                </c:pt>
                <c:pt idx="1067">
                  <c:v>874.43576388888891</c:v>
                </c:pt>
                <c:pt idx="1068">
                  <c:v>817.8125</c:v>
                </c:pt>
                <c:pt idx="1069">
                  <c:v>874.43576388888891</c:v>
                </c:pt>
                <c:pt idx="1070">
                  <c:v>817.8125</c:v>
                </c:pt>
                <c:pt idx="1071">
                  <c:v>874.43576388888891</c:v>
                </c:pt>
                <c:pt idx="1072">
                  <c:v>817.8125</c:v>
                </c:pt>
                <c:pt idx="1073">
                  <c:v>874.43576388888891</c:v>
                </c:pt>
                <c:pt idx="1074">
                  <c:v>817.8125</c:v>
                </c:pt>
                <c:pt idx="1075">
                  <c:v>874.43576388888891</c:v>
                </c:pt>
                <c:pt idx="1076">
                  <c:v>817.8125</c:v>
                </c:pt>
                <c:pt idx="1077">
                  <c:v>874.43576388888891</c:v>
                </c:pt>
                <c:pt idx="1078">
                  <c:v>817.8125</c:v>
                </c:pt>
                <c:pt idx="1079">
                  <c:v>874.43576388888891</c:v>
                </c:pt>
                <c:pt idx="1080">
                  <c:v>817.8125</c:v>
                </c:pt>
                <c:pt idx="1081">
                  <c:v>874.43576388888891</c:v>
                </c:pt>
                <c:pt idx="1082">
                  <c:v>817.8125</c:v>
                </c:pt>
                <c:pt idx="1083">
                  <c:v>874.43576388888891</c:v>
                </c:pt>
                <c:pt idx="1084">
                  <c:v>817.8125</c:v>
                </c:pt>
                <c:pt idx="1085">
                  <c:v>874.43576388888891</c:v>
                </c:pt>
                <c:pt idx="1086">
                  <c:v>817.8125</c:v>
                </c:pt>
                <c:pt idx="1087">
                  <c:v>874.43576388888891</c:v>
                </c:pt>
                <c:pt idx="1088">
                  <c:v>817.8125</c:v>
                </c:pt>
                <c:pt idx="1089">
                  <c:v>874.43576388888891</c:v>
                </c:pt>
                <c:pt idx="1090">
                  <c:v>817.8125</c:v>
                </c:pt>
                <c:pt idx="1091">
                  <c:v>1010.0607638888889</c:v>
                </c:pt>
                <c:pt idx="1092">
                  <c:v>953.4375</c:v>
                </c:pt>
                <c:pt idx="1093">
                  <c:v>885.625</c:v>
                </c:pt>
                <c:pt idx="1094">
                  <c:v>885.625</c:v>
                </c:pt>
                <c:pt idx="1095">
                  <c:v>885.625</c:v>
                </c:pt>
                <c:pt idx="1096">
                  <c:v>885.625</c:v>
                </c:pt>
                <c:pt idx="1097">
                  <c:v>885.625</c:v>
                </c:pt>
                <c:pt idx="1098">
                  <c:v>885.625</c:v>
                </c:pt>
                <c:pt idx="1099">
                  <c:v>885.625</c:v>
                </c:pt>
                <c:pt idx="1100">
                  <c:v>885.625</c:v>
                </c:pt>
                <c:pt idx="1101">
                  <c:v>885.625</c:v>
                </c:pt>
                <c:pt idx="1102">
                  <c:v>885.625</c:v>
                </c:pt>
                <c:pt idx="1103">
                  <c:v>885.625</c:v>
                </c:pt>
                <c:pt idx="1104">
                  <c:v>885.625</c:v>
                </c:pt>
                <c:pt idx="1105">
                  <c:v>750</c:v>
                </c:pt>
                <c:pt idx="1106">
                  <c:v>740.69444444444446</c:v>
                </c:pt>
                <c:pt idx="1107">
                  <c:v>867.27237654320993</c:v>
                </c:pt>
                <c:pt idx="1108">
                  <c:v>885.625</c:v>
                </c:pt>
                <c:pt idx="1109">
                  <c:v>953.4375</c:v>
                </c:pt>
                <c:pt idx="1110">
                  <c:v>953.4375</c:v>
                </c:pt>
                <c:pt idx="1111">
                  <c:v>885.625</c:v>
                </c:pt>
                <c:pt idx="1112">
                  <c:v>885.625</c:v>
                </c:pt>
                <c:pt idx="1113">
                  <c:v>885.625</c:v>
                </c:pt>
                <c:pt idx="1114">
                  <c:v>885.625</c:v>
                </c:pt>
                <c:pt idx="1115">
                  <c:v>885.625</c:v>
                </c:pt>
                <c:pt idx="1116">
                  <c:v>885.625</c:v>
                </c:pt>
                <c:pt idx="1117">
                  <c:v>885.625</c:v>
                </c:pt>
                <c:pt idx="1118">
                  <c:v>885.625</c:v>
                </c:pt>
                <c:pt idx="1119">
                  <c:v>885.625</c:v>
                </c:pt>
                <c:pt idx="1120">
                  <c:v>885.625</c:v>
                </c:pt>
                <c:pt idx="1121">
                  <c:v>750</c:v>
                </c:pt>
                <c:pt idx="1122">
                  <c:v>740.69444444444446</c:v>
                </c:pt>
                <c:pt idx="1123">
                  <c:v>731.64737654320993</c:v>
                </c:pt>
                <c:pt idx="1124">
                  <c:v>722.85161608367628</c:v>
                </c:pt>
                <c:pt idx="1125">
                  <c:v>714.30018230357416</c:v>
                </c:pt>
                <c:pt idx="1126">
                  <c:v>705.98628835069712</c:v>
                </c:pt>
                <c:pt idx="1127">
                  <c:v>697.90333589651107</c:v>
                </c:pt>
                <c:pt idx="1128">
                  <c:v>690.04490989938574</c:v>
                </c:pt>
                <c:pt idx="1129">
                  <c:v>682.40477351329173</c:v>
                </c:pt>
                <c:pt idx="1130">
                  <c:v>674.97686313792246</c:v>
                </c:pt>
                <c:pt idx="1131">
                  <c:v>667.75528360631347</c:v>
                </c:pt>
                <c:pt idx="1132">
                  <c:v>660.73430350613808</c:v>
                </c:pt>
                <c:pt idx="1133">
                  <c:v>653.90835063096756</c:v>
                </c:pt>
                <c:pt idx="1134">
                  <c:v>647.2720075578851</c:v>
                </c:pt>
                <c:pt idx="1135">
                  <c:v>640.82000734794383</c:v>
                </c:pt>
                <c:pt idx="1136">
                  <c:v>634.54722936605651</c:v>
                </c:pt>
                <c:pt idx="1137">
                  <c:v>628.44869521699934</c:v>
                </c:pt>
                <c:pt idx="1138">
                  <c:v>622.51956479430487</c:v>
                </c:pt>
                <c:pt idx="1139">
                  <c:v>616.75513243890748</c:v>
                </c:pt>
                <c:pt idx="1140">
                  <c:v>611.15082320449335</c:v>
                </c:pt>
                <c:pt idx="1141">
                  <c:v>605.7021892265908</c:v>
                </c:pt>
                <c:pt idx="1142">
                  <c:v>600.40490619251887</c:v>
                </c:pt>
                <c:pt idx="1143">
                  <c:v>595.2547699093933</c:v>
                </c:pt>
                <c:pt idx="1144">
                  <c:v>590.2476929674657</c:v>
                </c:pt>
                <c:pt idx="1145">
                  <c:v>585.37970149614716</c:v>
                </c:pt>
                <c:pt idx="1146">
                  <c:v>580.64693201014302</c:v>
                </c:pt>
                <c:pt idx="1147">
                  <c:v>576.04562834319461</c:v>
                </c:pt>
                <c:pt idx="1148">
                  <c:v>571.57213866699476</c:v>
                </c:pt>
                <c:pt idx="1149">
                  <c:v>567.2229125929116</c:v>
                </c:pt>
                <c:pt idx="1150">
                  <c:v>562.99449835421956</c:v>
                </c:pt>
                <c:pt idx="1151">
                  <c:v>558.88354006660234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3C-41D0-AB82-1F3FEE13D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175823"/>
        <c:axId val="2090174991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input_OLD_temp_simulation!$J$1</c15:sqref>
                        </c15:formulaRef>
                      </c:ext>
                    </c:extLst>
                    <c:strCache>
                      <c:ptCount val="1"/>
                      <c:pt idx="0">
                        <c:v> T_in_avg_C </c:v>
                      </c:pt>
                    </c:strCache>
                  </c:strRef>
                </c:tx>
                <c:spPr>
                  <a:ln w="22225" cap="rnd">
                    <a:noFill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input_OLD_temp_simulation!$C$2:$C$1153</c15:sqref>
                        </c15:formulaRef>
                      </c:ext>
                    </c:extLst>
                    <c:numCache>
                      <c:formatCode>yyyy\-mm\-dd\ hh:mm:ss</c:formatCode>
                      <c:ptCount val="1152"/>
                      <c:pt idx="0">
                        <c:v>44564</c:v>
                      </c:pt>
                      <c:pt idx="1">
                        <c:v>44564.010416666657</c:v>
                      </c:pt>
                      <c:pt idx="2">
                        <c:v>44564.020833333343</c:v>
                      </c:pt>
                      <c:pt idx="3">
                        <c:v>44564.03125</c:v>
                      </c:pt>
                      <c:pt idx="4">
                        <c:v>44564.041666666657</c:v>
                      </c:pt>
                      <c:pt idx="5">
                        <c:v>44564.052083333343</c:v>
                      </c:pt>
                      <c:pt idx="6">
                        <c:v>44564.0625</c:v>
                      </c:pt>
                      <c:pt idx="7">
                        <c:v>44564.072916666657</c:v>
                      </c:pt>
                      <c:pt idx="8">
                        <c:v>44564.083333333343</c:v>
                      </c:pt>
                      <c:pt idx="9">
                        <c:v>44564.09375</c:v>
                      </c:pt>
                      <c:pt idx="10">
                        <c:v>44564.104166666657</c:v>
                      </c:pt>
                      <c:pt idx="11">
                        <c:v>44564.114583333343</c:v>
                      </c:pt>
                      <c:pt idx="12">
                        <c:v>44564.125</c:v>
                      </c:pt>
                      <c:pt idx="13">
                        <c:v>44564.135416666657</c:v>
                      </c:pt>
                      <c:pt idx="14">
                        <c:v>44564.145833333343</c:v>
                      </c:pt>
                      <c:pt idx="15">
                        <c:v>44564.15625</c:v>
                      </c:pt>
                      <c:pt idx="16">
                        <c:v>44564.166666666657</c:v>
                      </c:pt>
                      <c:pt idx="17">
                        <c:v>44564.177083333343</c:v>
                      </c:pt>
                      <c:pt idx="18">
                        <c:v>44564.1875</c:v>
                      </c:pt>
                      <c:pt idx="19">
                        <c:v>44564.197916666657</c:v>
                      </c:pt>
                      <c:pt idx="20">
                        <c:v>44564.208333333343</c:v>
                      </c:pt>
                      <c:pt idx="21">
                        <c:v>44564.21875</c:v>
                      </c:pt>
                      <c:pt idx="22">
                        <c:v>44564.229166666657</c:v>
                      </c:pt>
                      <c:pt idx="23">
                        <c:v>44564.239583333343</c:v>
                      </c:pt>
                      <c:pt idx="24">
                        <c:v>44564.25</c:v>
                      </c:pt>
                      <c:pt idx="25">
                        <c:v>44564.260416666657</c:v>
                      </c:pt>
                      <c:pt idx="26">
                        <c:v>44564.270833333343</c:v>
                      </c:pt>
                      <c:pt idx="27">
                        <c:v>44564.28125</c:v>
                      </c:pt>
                      <c:pt idx="28">
                        <c:v>44564.291666666657</c:v>
                      </c:pt>
                      <c:pt idx="29">
                        <c:v>44564.302083333343</c:v>
                      </c:pt>
                      <c:pt idx="30">
                        <c:v>44564.3125</c:v>
                      </c:pt>
                      <c:pt idx="31">
                        <c:v>44564.322916666657</c:v>
                      </c:pt>
                      <c:pt idx="32">
                        <c:v>44564.333333333343</c:v>
                      </c:pt>
                      <c:pt idx="33">
                        <c:v>44564.34375</c:v>
                      </c:pt>
                      <c:pt idx="34">
                        <c:v>44564.354166666657</c:v>
                      </c:pt>
                      <c:pt idx="35">
                        <c:v>44564.364583333343</c:v>
                      </c:pt>
                      <c:pt idx="36">
                        <c:v>44564.375</c:v>
                      </c:pt>
                      <c:pt idx="37">
                        <c:v>44564.385416666657</c:v>
                      </c:pt>
                      <c:pt idx="38">
                        <c:v>44564.395833333343</c:v>
                      </c:pt>
                      <c:pt idx="39">
                        <c:v>44564.40625</c:v>
                      </c:pt>
                      <c:pt idx="40">
                        <c:v>44564.416666666657</c:v>
                      </c:pt>
                      <c:pt idx="41">
                        <c:v>44564.427083333343</c:v>
                      </c:pt>
                      <c:pt idx="42">
                        <c:v>44564.4375</c:v>
                      </c:pt>
                      <c:pt idx="43">
                        <c:v>44564.447916666657</c:v>
                      </c:pt>
                      <c:pt idx="44">
                        <c:v>44564.458333333343</c:v>
                      </c:pt>
                      <c:pt idx="45">
                        <c:v>44564.46875</c:v>
                      </c:pt>
                      <c:pt idx="46">
                        <c:v>44564.479166666657</c:v>
                      </c:pt>
                      <c:pt idx="47">
                        <c:v>44564.489583333343</c:v>
                      </c:pt>
                      <c:pt idx="48">
                        <c:v>44564.5</c:v>
                      </c:pt>
                      <c:pt idx="49">
                        <c:v>44564.510416666657</c:v>
                      </c:pt>
                      <c:pt idx="50">
                        <c:v>44564.520833333343</c:v>
                      </c:pt>
                      <c:pt idx="51">
                        <c:v>44564.53125</c:v>
                      </c:pt>
                      <c:pt idx="52">
                        <c:v>44564.541666666657</c:v>
                      </c:pt>
                      <c:pt idx="53">
                        <c:v>44564.552083333343</c:v>
                      </c:pt>
                      <c:pt idx="54">
                        <c:v>44564.5625</c:v>
                      </c:pt>
                      <c:pt idx="55">
                        <c:v>44564.572916666657</c:v>
                      </c:pt>
                      <c:pt idx="56">
                        <c:v>44564.583333333343</c:v>
                      </c:pt>
                      <c:pt idx="57">
                        <c:v>44564.59375</c:v>
                      </c:pt>
                      <c:pt idx="58">
                        <c:v>44564.604166666657</c:v>
                      </c:pt>
                      <c:pt idx="59">
                        <c:v>44564.614583333343</c:v>
                      </c:pt>
                      <c:pt idx="60">
                        <c:v>44564.625</c:v>
                      </c:pt>
                      <c:pt idx="61">
                        <c:v>44564.635416666657</c:v>
                      </c:pt>
                      <c:pt idx="62">
                        <c:v>44564.645833333343</c:v>
                      </c:pt>
                      <c:pt idx="63">
                        <c:v>44564.65625</c:v>
                      </c:pt>
                      <c:pt idx="64">
                        <c:v>44564.666666666657</c:v>
                      </c:pt>
                      <c:pt idx="65">
                        <c:v>44564.677083333343</c:v>
                      </c:pt>
                      <c:pt idx="66">
                        <c:v>44564.6875</c:v>
                      </c:pt>
                      <c:pt idx="67">
                        <c:v>44564.697916666657</c:v>
                      </c:pt>
                      <c:pt idx="68">
                        <c:v>44564.708333333343</c:v>
                      </c:pt>
                      <c:pt idx="69">
                        <c:v>44564.71875</c:v>
                      </c:pt>
                      <c:pt idx="70">
                        <c:v>44564.729166666657</c:v>
                      </c:pt>
                      <c:pt idx="71">
                        <c:v>44564.739583333343</c:v>
                      </c:pt>
                      <c:pt idx="72">
                        <c:v>44564.75</c:v>
                      </c:pt>
                      <c:pt idx="73">
                        <c:v>44564.760416666657</c:v>
                      </c:pt>
                      <c:pt idx="74">
                        <c:v>44564.770833333343</c:v>
                      </c:pt>
                      <c:pt idx="75">
                        <c:v>44564.78125</c:v>
                      </c:pt>
                      <c:pt idx="76">
                        <c:v>44564.791666666657</c:v>
                      </c:pt>
                      <c:pt idx="77">
                        <c:v>44564.802083333343</c:v>
                      </c:pt>
                      <c:pt idx="78">
                        <c:v>44564.8125</c:v>
                      </c:pt>
                      <c:pt idx="79">
                        <c:v>44564.822916666657</c:v>
                      </c:pt>
                      <c:pt idx="80">
                        <c:v>44564.833333333343</c:v>
                      </c:pt>
                      <c:pt idx="81">
                        <c:v>44564.84375</c:v>
                      </c:pt>
                      <c:pt idx="82">
                        <c:v>44564.854166666657</c:v>
                      </c:pt>
                      <c:pt idx="83">
                        <c:v>44564.864583333343</c:v>
                      </c:pt>
                      <c:pt idx="84">
                        <c:v>44564.875</c:v>
                      </c:pt>
                      <c:pt idx="85">
                        <c:v>44564.885416666657</c:v>
                      </c:pt>
                      <c:pt idx="86">
                        <c:v>44564.895833333343</c:v>
                      </c:pt>
                      <c:pt idx="87">
                        <c:v>44564.90625</c:v>
                      </c:pt>
                      <c:pt idx="88">
                        <c:v>44564.916666666657</c:v>
                      </c:pt>
                      <c:pt idx="89">
                        <c:v>44564.927083333343</c:v>
                      </c:pt>
                      <c:pt idx="90">
                        <c:v>44564.9375</c:v>
                      </c:pt>
                      <c:pt idx="91">
                        <c:v>44564.947916666657</c:v>
                      </c:pt>
                      <c:pt idx="92">
                        <c:v>44564.958333333343</c:v>
                      </c:pt>
                      <c:pt idx="93">
                        <c:v>44564.96875</c:v>
                      </c:pt>
                      <c:pt idx="94">
                        <c:v>44564.979166666657</c:v>
                      </c:pt>
                      <c:pt idx="95">
                        <c:v>44564.989583333343</c:v>
                      </c:pt>
                      <c:pt idx="96">
                        <c:v>44565</c:v>
                      </c:pt>
                      <c:pt idx="97">
                        <c:v>44565.010416666657</c:v>
                      </c:pt>
                      <c:pt idx="98">
                        <c:v>44565.020833333343</c:v>
                      </c:pt>
                      <c:pt idx="99">
                        <c:v>44565.03125</c:v>
                      </c:pt>
                      <c:pt idx="100">
                        <c:v>44565.041666666657</c:v>
                      </c:pt>
                      <c:pt idx="101">
                        <c:v>44565.052083333343</c:v>
                      </c:pt>
                      <c:pt idx="102">
                        <c:v>44565.0625</c:v>
                      </c:pt>
                      <c:pt idx="103">
                        <c:v>44565.072916666657</c:v>
                      </c:pt>
                      <c:pt idx="104">
                        <c:v>44565.083333333343</c:v>
                      </c:pt>
                      <c:pt idx="105">
                        <c:v>44565.09375</c:v>
                      </c:pt>
                      <c:pt idx="106">
                        <c:v>44565.104166666657</c:v>
                      </c:pt>
                      <c:pt idx="107">
                        <c:v>44565.114583333343</c:v>
                      </c:pt>
                      <c:pt idx="108">
                        <c:v>44565.125</c:v>
                      </c:pt>
                      <c:pt idx="109">
                        <c:v>44565.135416666657</c:v>
                      </c:pt>
                      <c:pt idx="110">
                        <c:v>44565.145833333343</c:v>
                      </c:pt>
                      <c:pt idx="111">
                        <c:v>44565.15625</c:v>
                      </c:pt>
                      <c:pt idx="112">
                        <c:v>44565.166666666657</c:v>
                      </c:pt>
                      <c:pt idx="113">
                        <c:v>44565.177083333343</c:v>
                      </c:pt>
                      <c:pt idx="114">
                        <c:v>44565.1875</c:v>
                      </c:pt>
                      <c:pt idx="115">
                        <c:v>44565.197916666657</c:v>
                      </c:pt>
                      <c:pt idx="116">
                        <c:v>44565.208333333343</c:v>
                      </c:pt>
                      <c:pt idx="117">
                        <c:v>44565.21875</c:v>
                      </c:pt>
                      <c:pt idx="118">
                        <c:v>44565.229166666657</c:v>
                      </c:pt>
                      <c:pt idx="119">
                        <c:v>44565.239583333343</c:v>
                      </c:pt>
                      <c:pt idx="120">
                        <c:v>44565.25</c:v>
                      </c:pt>
                      <c:pt idx="121">
                        <c:v>44565.260416666657</c:v>
                      </c:pt>
                      <c:pt idx="122">
                        <c:v>44565.270833333343</c:v>
                      </c:pt>
                      <c:pt idx="123">
                        <c:v>44565.28125</c:v>
                      </c:pt>
                      <c:pt idx="124">
                        <c:v>44565.291666666657</c:v>
                      </c:pt>
                      <c:pt idx="125">
                        <c:v>44565.302083333343</c:v>
                      </c:pt>
                      <c:pt idx="126">
                        <c:v>44565.3125</c:v>
                      </c:pt>
                      <c:pt idx="127">
                        <c:v>44565.322916666657</c:v>
                      </c:pt>
                      <c:pt idx="128">
                        <c:v>44565.333333333343</c:v>
                      </c:pt>
                      <c:pt idx="129">
                        <c:v>44565.34375</c:v>
                      </c:pt>
                      <c:pt idx="130">
                        <c:v>44565.354166666657</c:v>
                      </c:pt>
                      <c:pt idx="131">
                        <c:v>44565.364583333343</c:v>
                      </c:pt>
                      <c:pt idx="132">
                        <c:v>44565.375</c:v>
                      </c:pt>
                      <c:pt idx="133">
                        <c:v>44565.385416666657</c:v>
                      </c:pt>
                      <c:pt idx="134">
                        <c:v>44565.395833333343</c:v>
                      </c:pt>
                      <c:pt idx="135">
                        <c:v>44565.40625</c:v>
                      </c:pt>
                      <c:pt idx="136">
                        <c:v>44565.416666666657</c:v>
                      </c:pt>
                      <c:pt idx="137">
                        <c:v>44565.427083333343</c:v>
                      </c:pt>
                      <c:pt idx="138">
                        <c:v>44565.4375</c:v>
                      </c:pt>
                      <c:pt idx="139">
                        <c:v>44565.447916666657</c:v>
                      </c:pt>
                      <c:pt idx="140">
                        <c:v>44565.458333333343</c:v>
                      </c:pt>
                      <c:pt idx="141">
                        <c:v>44565.46875</c:v>
                      </c:pt>
                      <c:pt idx="142">
                        <c:v>44565.479166666657</c:v>
                      </c:pt>
                      <c:pt idx="143">
                        <c:v>44565.489583333343</c:v>
                      </c:pt>
                      <c:pt idx="144">
                        <c:v>44565.5</c:v>
                      </c:pt>
                      <c:pt idx="145">
                        <c:v>44565.510416666657</c:v>
                      </c:pt>
                      <c:pt idx="146">
                        <c:v>44565.520833333343</c:v>
                      </c:pt>
                      <c:pt idx="147">
                        <c:v>44565.53125</c:v>
                      </c:pt>
                      <c:pt idx="148">
                        <c:v>44565.541666666657</c:v>
                      </c:pt>
                      <c:pt idx="149">
                        <c:v>44565.552083333343</c:v>
                      </c:pt>
                      <c:pt idx="150">
                        <c:v>44565.5625</c:v>
                      </c:pt>
                      <c:pt idx="151">
                        <c:v>44565.572916666657</c:v>
                      </c:pt>
                      <c:pt idx="152">
                        <c:v>44565.583333333343</c:v>
                      </c:pt>
                      <c:pt idx="153">
                        <c:v>44565.59375</c:v>
                      </c:pt>
                      <c:pt idx="154">
                        <c:v>44565.604166666657</c:v>
                      </c:pt>
                      <c:pt idx="155">
                        <c:v>44565.614583333343</c:v>
                      </c:pt>
                      <c:pt idx="156">
                        <c:v>44565.625</c:v>
                      </c:pt>
                      <c:pt idx="157">
                        <c:v>44565.635416666657</c:v>
                      </c:pt>
                      <c:pt idx="158">
                        <c:v>44565.645833333343</c:v>
                      </c:pt>
                      <c:pt idx="159">
                        <c:v>44565.65625</c:v>
                      </c:pt>
                      <c:pt idx="160">
                        <c:v>44565.666666666657</c:v>
                      </c:pt>
                      <c:pt idx="161">
                        <c:v>44565.677083333343</c:v>
                      </c:pt>
                      <c:pt idx="162">
                        <c:v>44565.6875</c:v>
                      </c:pt>
                      <c:pt idx="163">
                        <c:v>44565.697916666657</c:v>
                      </c:pt>
                      <c:pt idx="164">
                        <c:v>44565.708333333343</c:v>
                      </c:pt>
                      <c:pt idx="165">
                        <c:v>44565.71875</c:v>
                      </c:pt>
                      <c:pt idx="166">
                        <c:v>44565.729166666657</c:v>
                      </c:pt>
                      <c:pt idx="167">
                        <c:v>44565.739583333343</c:v>
                      </c:pt>
                      <c:pt idx="168">
                        <c:v>44565.75</c:v>
                      </c:pt>
                      <c:pt idx="169">
                        <c:v>44565.760416666657</c:v>
                      </c:pt>
                      <c:pt idx="170">
                        <c:v>44565.770833333343</c:v>
                      </c:pt>
                      <c:pt idx="171">
                        <c:v>44565.78125</c:v>
                      </c:pt>
                      <c:pt idx="172">
                        <c:v>44565.791666666657</c:v>
                      </c:pt>
                      <c:pt idx="173">
                        <c:v>44565.802083333343</c:v>
                      </c:pt>
                      <c:pt idx="174">
                        <c:v>44565.8125</c:v>
                      </c:pt>
                      <c:pt idx="175">
                        <c:v>44565.822916666657</c:v>
                      </c:pt>
                      <c:pt idx="176">
                        <c:v>44565.833333333343</c:v>
                      </c:pt>
                      <c:pt idx="177">
                        <c:v>44565.84375</c:v>
                      </c:pt>
                      <c:pt idx="178">
                        <c:v>44565.854166666657</c:v>
                      </c:pt>
                      <c:pt idx="179">
                        <c:v>44565.864583333343</c:v>
                      </c:pt>
                      <c:pt idx="180">
                        <c:v>44565.875</c:v>
                      </c:pt>
                      <c:pt idx="181">
                        <c:v>44565.885416666657</c:v>
                      </c:pt>
                      <c:pt idx="182">
                        <c:v>44565.895833333343</c:v>
                      </c:pt>
                      <c:pt idx="183">
                        <c:v>44565.90625</c:v>
                      </c:pt>
                      <c:pt idx="184">
                        <c:v>44565.916666666657</c:v>
                      </c:pt>
                      <c:pt idx="185">
                        <c:v>44565.927083333343</c:v>
                      </c:pt>
                      <c:pt idx="186">
                        <c:v>44565.9375</c:v>
                      </c:pt>
                      <c:pt idx="187">
                        <c:v>44565.947916666657</c:v>
                      </c:pt>
                      <c:pt idx="188">
                        <c:v>44565.958333333343</c:v>
                      </c:pt>
                      <c:pt idx="189">
                        <c:v>44565.96875</c:v>
                      </c:pt>
                      <c:pt idx="190">
                        <c:v>44565.979166666657</c:v>
                      </c:pt>
                      <c:pt idx="191">
                        <c:v>44565.989583333343</c:v>
                      </c:pt>
                      <c:pt idx="192">
                        <c:v>44566</c:v>
                      </c:pt>
                      <c:pt idx="193">
                        <c:v>44566.010416666657</c:v>
                      </c:pt>
                      <c:pt idx="194">
                        <c:v>44566.020833333343</c:v>
                      </c:pt>
                      <c:pt idx="195">
                        <c:v>44566.03125</c:v>
                      </c:pt>
                      <c:pt idx="196">
                        <c:v>44566.041666666657</c:v>
                      </c:pt>
                      <c:pt idx="197">
                        <c:v>44566.052083333343</c:v>
                      </c:pt>
                      <c:pt idx="198">
                        <c:v>44566.0625</c:v>
                      </c:pt>
                      <c:pt idx="199">
                        <c:v>44566.072916666657</c:v>
                      </c:pt>
                      <c:pt idx="200">
                        <c:v>44566.083333333343</c:v>
                      </c:pt>
                      <c:pt idx="201">
                        <c:v>44566.09375</c:v>
                      </c:pt>
                      <c:pt idx="202">
                        <c:v>44566.104166666657</c:v>
                      </c:pt>
                      <c:pt idx="203">
                        <c:v>44566.114583333343</c:v>
                      </c:pt>
                      <c:pt idx="204">
                        <c:v>44566.125</c:v>
                      </c:pt>
                      <c:pt idx="205">
                        <c:v>44566.135416666657</c:v>
                      </c:pt>
                      <c:pt idx="206">
                        <c:v>44566.145833333343</c:v>
                      </c:pt>
                      <c:pt idx="207">
                        <c:v>44566.15625</c:v>
                      </c:pt>
                      <c:pt idx="208">
                        <c:v>44566.166666666657</c:v>
                      </c:pt>
                      <c:pt idx="209">
                        <c:v>44566.177083333343</c:v>
                      </c:pt>
                      <c:pt idx="210">
                        <c:v>44566.1875</c:v>
                      </c:pt>
                      <c:pt idx="211">
                        <c:v>44566.197916666657</c:v>
                      </c:pt>
                      <c:pt idx="212">
                        <c:v>44566.208333333343</c:v>
                      </c:pt>
                      <c:pt idx="213">
                        <c:v>44566.21875</c:v>
                      </c:pt>
                      <c:pt idx="214">
                        <c:v>44566.229166666657</c:v>
                      </c:pt>
                      <c:pt idx="215">
                        <c:v>44566.239583333343</c:v>
                      </c:pt>
                      <c:pt idx="216">
                        <c:v>44566.25</c:v>
                      </c:pt>
                      <c:pt idx="217">
                        <c:v>44566.260416666657</c:v>
                      </c:pt>
                      <c:pt idx="218">
                        <c:v>44566.270833333343</c:v>
                      </c:pt>
                      <c:pt idx="219">
                        <c:v>44566.28125</c:v>
                      </c:pt>
                      <c:pt idx="220">
                        <c:v>44566.291666666657</c:v>
                      </c:pt>
                      <c:pt idx="221">
                        <c:v>44566.302083333343</c:v>
                      </c:pt>
                      <c:pt idx="222">
                        <c:v>44566.3125</c:v>
                      </c:pt>
                      <c:pt idx="223">
                        <c:v>44566.322916666657</c:v>
                      </c:pt>
                      <c:pt idx="224">
                        <c:v>44566.333333333343</c:v>
                      </c:pt>
                      <c:pt idx="225">
                        <c:v>44566.34375</c:v>
                      </c:pt>
                      <c:pt idx="226">
                        <c:v>44566.354166666657</c:v>
                      </c:pt>
                      <c:pt idx="227">
                        <c:v>44566.364583333343</c:v>
                      </c:pt>
                      <c:pt idx="228">
                        <c:v>44566.375</c:v>
                      </c:pt>
                      <c:pt idx="229">
                        <c:v>44566.385416666657</c:v>
                      </c:pt>
                      <c:pt idx="230">
                        <c:v>44566.395833333343</c:v>
                      </c:pt>
                      <c:pt idx="231">
                        <c:v>44566.40625</c:v>
                      </c:pt>
                      <c:pt idx="232">
                        <c:v>44566.416666666657</c:v>
                      </c:pt>
                      <c:pt idx="233">
                        <c:v>44566.427083333343</c:v>
                      </c:pt>
                      <c:pt idx="234">
                        <c:v>44566.4375</c:v>
                      </c:pt>
                      <c:pt idx="235">
                        <c:v>44566.447916666657</c:v>
                      </c:pt>
                      <c:pt idx="236">
                        <c:v>44566.458333333343</c:v>
                      </c:pt>
                      <c:pt idx="237">
                        <c:v>44566.46875</c:v>
                      </c:pt>
                      <c:pt idx="238">
                        <c:v>44566.479166666657</c:v>
                      </c:pt>
                      <c:pt idx="239">
                        <c:v>44566.489583333343</c:v>
                      </c:pt>
                      <c:pt idx="240">
                        <c:v>44566.5</c:v>
                      </c:pt>
                      <c:pt idx="241">
                        <c:v>44566.510416666657</c:v>
                      </c:pt>
                      <c:pt idx="242">
                        <c:v>44566.520833333343</c:v>
                      </c:pt>
                      <c:pt idx="243">
                        <c:v>44566.53125</c:v>
                      </c:pt>
                      <c:pt idx="244">
                        <c:v>44566.541666666657</c:v>
                      </c:pt>
                      <c:pt idx="245">
                        <c:v>44566.552083333343</c:v>
                      </c:pt>
                      <c:pt idx="246">
                        <c:v>44566.5625</c:v>
                      </c:pt>
                      <c:pt idx="247">
                        <c:v>44566.572916666657</c:v>
                      </c:pt>
                      <c:pt idx="248">
                        <c:v>44566.583333333343</c:v>
                      </c:pt>
                      <c:pt idx="249">
                        <c:v>44566.59375</c:v>
                      </c:pt>
                      <c:pt idx="250">
                        <c:v>44566.604166666657</c:v>
                      </c:pt>
                      <c:pt idx="251">
                        <c:v>44566.614583333343</c:v>
                      </c:pt>
                      <c:pt idx="252">
                        <c:v>44566.625</c:v>
                      </c:pt>
                      <c:pt idx="253">
                        <c:v>44566.635416666657</c:v>
                      </c:pt>
                      <c:pt idx="254">
                        <c:v>44566.645833333343</c:v>
                      </c:pt>
                      <c:pt idx="255">
                        <c:v>44566.65625</c:v>
                      </c:pt>
                      <c:pt idx="256">
                        <c:v>44566.666666666657</c:v>
                      </c:pt>
                      <c:pt idx="257">
                        <c:v>44566.677083333343</c:v>
                      </c:pt>
                      <c:pt idx="258">
                        <c:v>44566.6875</c:v>
                      </c:pt>
                      <c:pt idx="259">
                        <c:v>44566.697916666657</c:v>
                      </c:pt>
                      <c:pt idx="260">
                        <c:v>44566.708333333343</c:v>
                      </c:pt>
                      <c:pt idx="261">
                        <c:v>44566.71875</c:v>
                      </c:pt>
                      <c:pt idx="262">
                        <c:v>44566.729166666657</c:v>
                      </c:pt>
                      <c:pt idx="263">
                        <c:v>44566.739583333343</c:v>
                      </c:pt>
                      <c:pt idx="264">
                        <c:v>44566.75</c:v>
                      </c:pt>
                      <c:pt idx="265">
                        <c:v>44566.760416666657</c:v>
                      </c:pt>
                      <c:pt idx="266">
                        <c:v>44566.770833333343</c:v>
                      </c:pt>
                      <c:pt idx="267">
                        <c:v>44566.78125</c:v>
                      </c:pt>
                      <c:pt idx="268">
                        <c:v>44566.791666666657</c:v>
                      </c:pt>
                      <c:pt idx="269">
                        <c:v>44566.802083333343</c:v>
                      </c:pt>
                      <c:pt idx="270">
                        <c:v>44566.8125</c:v>
                      </c:pt>
                      <c:pt idx="271">
                        <c:v>44566.822916666657</c:v>
                      </c:pt>
                      <c:pt idx="272">
                        <c:v>44566.833333333343</c:v>
                      </c:pt>
                      <c:pt idx="273">
                        <c:v>44566.84375</c:v>
                      </c:pt>
                      <c:pt idx="274">
                        <c:v>44566.854166666657</c:v>
                      </c:pt>
                      <c:pt idx="275">
                        <c:v>44566.864583333343</c:v>
                      </c:pt>
                      <c:pt idx="276">
                        <c:v>44566.875</c:v>
                      </c:pt>
                      <c:pt idx="277">
                        <c:v>44566.885416666657</c:v>
                      </c:pt>
                      <c:pt idx="278">
                        <c:v>44566.895833333343</c:v>
                      </c:pt>
                      <c:pt idx="279">
                        <c:v>44566.90625</c:v>
                      </c:pt>
                      <c:pt idx="280">
                        <c:v>44566.916666666657</c:v>
                      </c:pt>
                      <c:pt idx="281">
                        <c:v>44566.927083333343</c:v>
                      </c:pt>
                      <c:pt idx="282">
                        <c:v>44566.9375</c:v>
                      </c:pt>
                      <c:pt idx="283">
                        <c:v>44566.947916666657</c:v>
                      </c:pt>
                      <c:pt idx="284">
                        <c:v>44566.958333333343</c:v>
                      </c:pt>
                      <c:pt idx="285">
                        <c:v>44566.96875</c:v>
                      </c:pt>
                      <c:pt idx="286">
                        <c:v>44566.979166666657</c:v>
                      </c:pt>
                      <c:pt idx="287">
                        <c:v>44566.989583333343</c:v>
                      </c:pt>
                      <c:pt idx="288">
                        <c:v>44567</c:v>
                      </c:pt>
                      <c:pt idx="289">
                        <c:v>44567.010416666657</c:v>
                      </c:pt>
                      <c:pt idx="290">
                        <c:v>44567.020833333343</c:v>
                      </c:pt>
                      <c:pt idx="291">
                        <c:v>44567.03125</c:v>
                      </c:pt>
                      <c:pt idx="292">
                        <c:v>44567.041666666657</c:v>
                      </c:pt>
                      <c:pt idx="293">
                        <c:v>44567.052083333343</c:v>
                      </c:pt>
                      <c:pt idx="294">
                        <c:v>44567.0625</c:v>
                      </c:pt>
                      <c:pt idx="295">
                        <c:v>44567.072916666657</c:v>
                      </c:pt>
                      <c:pt idx="296">
                        <c:v>44567.083333333343</c:v>
                      </c:pt>
                      <c:pt idx="297">
                        <c:v>44567.09375</c:v>
                      </c:pt>
                      <c:pt idx="298">
                        <c:v>44567.104166666657</c:v>
                      </c:pt>
                      <c:pt idx="299">
                        <c:v>44567.114583333343</c:v>
                      </c:pt>
                      <c:pt idx="300">
                        <c:v>44567.125</c:v>
                      </c:pt>
                      <c:pt idx="301">
                        <c:v>44567.135416666657</c:v>
                      </c:pt>
                      <c:pt idx="302">
                        <c:v>44567.145833333343</c:v>
                      </c:pt>
                      <c:pt idx="303">
                        <c:v>44567.15625</c:v>
                      </c:pt>
                      <c:pt idx="304">
                        <c:v>44567.166666666657</c:v>
                      </c:pt>
                      <c:pt idx="305">
                        <c:v>44567.177083333343</c:v>
                      </c:pt>
                      <c:pt idx="306">
                        <c:v>44567.1875</c:v>
                      </c:pt>
                      <c:pt idx="307">
                        <c:v>44567.197916666657</c:v>
                      </c:pt>
                      <c:pt idx="308">
                        <c:v>44567.208333333343</c:v>
                      </c:pt>
                      <c:pt idx="309">
                        <c:v>44567.21875</c:v>
                      </c:pt>
                      <c:pt idx="310">
                        <c:v>44567.229166666657</c:v>
                      </c:pt>
                      <c:pt idx="311">
                        <c:v>44567.239583333343</c:v>
                      </c:pt>
                      <c:pt idx="312">
                        <c:v>44567.25</c:v>
                      </c:pt>
                      <c:pt idx="313">
                        <c:v>44567.260416666657</c:v>
                      </c:pt>
                      <c:pt idx="314">
                        <c:v>44567.270833333343</c:v>
                      </c:pt>
                      <c:pt idx="315">
                        <c:v>44567.28125</c:v>
                      </c:pt>
                      <c:pt idx="316">
                        <c:v>44567.291666666657</c:v>
                      </c:pt>
                      <c:pt idx="317">
                        <c:v>44567.302083333343</c:v>
                      </c:pt>
                      <c:pt idx="318">
                        <c:v>44567.3125</c:v>
                      </c:pt>
                      <c:pt idx="319">
                        <c:v>44567.322916666657</c:v>
                      </c:pt>
                      <c:pt idx="320">
                        <c:v>44567.333333333343</c:v>
                      </c:pt>
                      <c:pt idx="321">
                        <c:v>44567.34375</c:v>
                      </c:pt>
                      <c:pt idx="322">
                        <c:v>44567.354166666657</c:v>
                      </c:pt>
                      <c:pt idx="323">
                        <c:v>44567.364583333343</c:v>
                      </c:pt>
                      <c:pt idx="324">
                        <c:v>44567.375</c:v>
                      </c:pt>
                      <c:pt idx="325">
                        <c:v>44567.385416666657</c:v>
                      </c:pt>
                      <c:pt idx="326">
                        <c:v>44567.395833333343</c:v>
                      </c:pt>
                      <c:pt idx="327">
                        <c:v>44567.40625</c:v>
                      </c:pt>
                      <c:pt idx="328">
                        <c:v>44567.416666666657</c:v>
                      </c:pt>
                      <c:pt idx="329">
                        <c:v>44567.427083333343</c:v>
                      </c:pt>
                      <c:pt idx="330">
                        <c:v>44567.4375</c:v>
                      </c:pt>
                      <c:pt idx="331">
                        <c:v>44567.447916666657</c:v>
                      </c:pt>
                      <c:pt idx="332">
                        <c:v>44567.458333333343</c:v>
                      </c:pt>
                      <c:pt idx="333">
                        <c:v>44567.46875</c:v>
                      </c:pt>
                      <c:pt idx="334">
                        <c:v>44567.479166666657</c:v>
                      </c:pt>
                      <c:pt idx="335">
                        <c:v>44567.489583333343</c:v>
                      </c:pt>
                      <c:pt idx="336">
                        <c:v>44567.5</c:v>
                      </c:pt>
                      <c:pt idx="337">
                        <c:v>44567.510416666657</c:v>
                      </c:pt>
                      <c:pt idx="338">
                        <c:v>44567.520833333343</c:v>
                      </c:pt>
                      <c:pt idx="339">
                        <c:v>44567.53125</c:v>
                      </c:pt>
                      <c:pt idx="340">
                        <c:v>44567.541666666657</c:v>
                      </c:pt>
                      <c:pt idx="341">
                        <c:v>44567.552083333343</c:v>
                      </c:pt>
                      <c:pt idx="342">
                        <c:v>44567.5625</c:v>
                      </c:pt>
                      <c:pt idx="343">
                        <c:v>44567.572916666657</c:v>
                      </c:pt>
                      <c:pt idx="344">
                        <c:v>44567.583333333343</c:v>
                      </c:pt>
                      <c:pt idx="345">
                        <c:v>44567.59375</c:v>
                      </c:pt>
                      <c:pt idx="346">
                        <c:v>44567.604166666657</c:v>
                      </c:pt>
                      <c:pt idx="347">
                        <c:v>44567.614583333343</c:v>
                      </c:pt>
                      <c:pt idx="348">
                        <c:v>44567.625</c:v>
                      </c:pt>
                      <c:pt idx="349">
                        <c:v>44567.635416666657</c:v>
                      </c:pt>
                      <c:pt idx="350">
                        <c:v>44567.645833333343</c:v>
                      </c:pt>
                      <c:pt idx="351">
                        <c:v>44567.65625</c:v>
                      </c:pt>
                      <c:pt idx="352">
                        <c:v>44567.666666666657</c:v>
                      </c:pt>
                      <c:pt idx="353">
                        <c:v>44567.677083333343</c:v>
                      </c:pt>
                      <c:pt idx="354">
                        <c:v>44567.6875</c:v>
                      </c:pt>
                      <c:pt idx="355">
                        <c:v>44567.697916666657</c:v>
                      </c:pt>
                      <c:pt idx="356">
                        <c:v>44567.708333333343</c:v>
                      </c:pt>
                      <c:pt idx="357">
                        <c:v>44567.71875</c:v>
                      </c:pt>
                      <c:pt idx="358">
                        <c:v>44567.729166666657</c:v>
                      </c:pt>
                      <c:pt idx="359">
                        <c:v>44567.739583333343</c:v>
                      </c:pt>
                      <c:pt idx="360">
                        <c:v>44567.75</c:v>
                      </c:pt>
                      <c:pt idx="361">
                        <c:v>44567.760416666657</c:v>
                      </c:pt>
                      <c:pt idx="362">
                        <c:v>44567.770833333343</c:v>
                      </c:pt>
                      <c:pt idx="363">
                        <c:v>44567.78125</c:v>
                      </c:pt>
                      <c:pt idx="364">
                        <c:v>44567.791666666657</c:v>
                      </c:pt>
                      <c:pt idx="365">
                        <c:v>44567.802083333343</c:v>
                      </c:pt>
                      <c:pt idx="366">
                        <c:v>44567.8125</c:v>
                      </c:pt>
                      <c:pt idx="367">
                        <c:v>44567.822916666657</c:v>
                      </c:pt>
                      <c:pt idx="368">
                        <c:v>44567.833333333343</c:v>
                      </c:pt>
                      <c:pt idx="369">
                        <c:v>44567.84375</c:v>
                      </c:pt>
                      <c:pt idx="370">
                        <c:v>44567.854166666657</c:v>
                      </c:pt>
                      <c:pt idx="371">
                        <c:v>44567.864583333343</c:v>
                      </c:pt>
                      <c:pt idx="372">
                        <c:v>44567.875</c:v>
                      </c:pt>
                      <c:pt idx="373">
                        <c:v>44567.885416666657</c:v>
                      </c:pt>
                      <c:pt idx="374">
                        <c:v>44567.895833333343</c:v>
                      </c:pt>
                      <c:pt idx="375">
                        <c:v>44567.90625</c:v>
                      </c:pt>
                      <c:pt idx="376">
                        <c:v>44567.916666666657</c:v>
                      </c:pt>
                      <c:pt idx="377">
                        <c:v>44567.927083333343</c:v>
                      </c:pt>
                      <c:pt idx="378">
                        <c:v>44567.9375</c:v>
                      </c:pt>
                      <c:pt idx="379">
                        <c:v>44567.947916666657</c:v>
                      </c:pt>
                      <c:pt idx="380">
                        <c:v>44567.958333333343</c:v>
                      </c:pt>
                      <c:pt idx="381">
                        <c:v>44567.96875</c:v>
                      </c:pt>
                      <c:pt idx="382">
                        <c:v>44567.979166666657</c:v>
                      </c:pt>
                      <c:pt idx="383">
                        <c:v>44567.989583333343</c:v>
                      </c:pt>
                      <c:pt idx="384">
                        <c:v>44568</c:v>
                      </c:pt>
                      <c:pt idx="385">
                        <c:v>44568.010416666657</c:v>
                      </c:pt>
                      <c:pt idx="386">
                        <c:v>44568.020833333343</c:v>
                      </c:pt>
                      <c:pt idx="387">
                        <c:v>44568.03125</c:v>
                      </c:pt>
                      <c:pt idx="388">
                        <c:v>44568.041666666657</c:v>
                      </c:pt>
                      <c:pt idx="389">
                        <c:v>44568.052083333343</c:v>
                      </c:pt>
                      <c:pt idx="390">
                        <c:v>44568.0625</c:v>
                      </c:pt>
                      <c:pt idx="391">
                        <c:v>44568.072916666657</c:v>
                      </c:pt>
                      <c:pt idx="392">
                        <c:v>44568.083333333343</c:v>
                      </c:pt>
                      <c:pt idx="393">
                        <c:v>44568.09375</c:v>
                      </c:pt>
                      <c:pt idx="394">
                        <c:v>44568.104166666657</c:v>
                      </c:pt>
                      <c:pt idx="395">
                        <c:v>44568.114583333343</c:v>
                      </c:pt>
                      <c:pt idx="396">
                        <c:v>44568.125</c:v>
                      </c:pt>
                      <c:pt idx="397">
                        <c:v>44568.135416666657</c:v>
                      </c:pt>
                      <c:pt idx="398">
                        <c:v>44568.145833333343</c:v>
                      </c:pt>
                      <c:pt idx="399">
                        <c:v>44568.15625</c:v>
                      </c:pt>
                      <c:pt idx="400">
                        <c:v>44568.166666666657</c:v>
                      </c:pt>
                      <c:pt idx="401">
                        <c:v>44568.177083333343</c:v>
                      </c:pt>
                      <c:pt idx="402">
                        <c:v>44568.1875</c:v>
                      </c:pt>
                      <c:pt idx="403">
                        <c:v>44568.197916666657</c:v>
                      </c:pt>
                      <c:pt idx="404">
                        <c:v>44568.208333333343</c:v>
                      </c:pt>
                      <c:pt idx="405">
                        <c:v>44568.21875</c:v>
                      </c:pt>
                      <c:pt idx="406">
                        <c:v>44568.229166666657</c:v>
                      </c:pt>
                      <c:pt idx="407">
                        <c:v>44568.239583333343</c:v>
                      </c:pt>
                      <c:pt idx="408">
                        <c:v>44568.25</c:v>
                      </c:pt>
                      <c:pt idx="409">
                        <c:v>44568.260416666657</c:v>
                      </c:pt>
                      <c:pt idx="410">
                        <c:v>44568.270833333343</c:v>
                      </c:pt>
                      <c:pt idx="411">
                        <c:v>44568.28125</c:v>
                      </c:pt>
                      <c:pt idx="412">
                        <c:v>44568.291666666657</c:v>
                      </c:pt>
                      <c:pt idx="413">
                        <c:v>44568.302083333343</c:v>
                      </c:pt>
                      <c:pt idx="414">
                        <c:v>44568.3125</c:v>
                      </c:pt>
                      <c:pt idx="415">
                        <c:v>44568.322916666657</c:v>
                      </c:pt>
                      <c:pt idx="416">
                        <c:v>44568.333333333343</c:v>
                      </c:pt>
                      <c:pt idx="417">
                        <c:v>44568.34375</c:v>
                      </c:pt>
                      <c:pt idx="418">
                        <c:v>44568.354166666657</c:v>
                      </c:pt>
                      <c:pt idx="419">
                        <c:v>44568.364583333343</c:v>
                      </c:pt>
                      <c:pt idx="420">
                        <c:v>44568.375</c:v>
                      </c:pt>
                      <c:pt idx="421">
                        <c:v>44568.385416666657</c:v>
                      </c:pt>
                      <c:pt idx="422">
                        <c:v>44568.395833333343</c:v>
                      </c:pt>
                      <c:pt idx="423">
                        <c:v>44568.40625</c:v>
                      </c:pt>
                      <c:pt idx="424">
                        <c:v>44568.416666666657</c:v>
                      </c:pt>
                      <c:pt idx="425">
                        <c:v>44568.427083333343</c:v>
                      </c:pt>
                      <c:pt idx="426">
                        <c:v>44568.4375</c:v>
                      </c:pt>
                      <c:pt idx="427">
                        <c:v>44568.447916666657</c:v>
                      </c:pt>
                      <c:pt idx="428">
                        <c:v>44568.458333333343</c:v>
                      </c:pt>
                      <c:pt idx="429">
                        <c:v>44568.46875</c:v>
                      </c:pt>
                      <c:pt idx="430">
                        <c:v>44568.479166666657</c:v>
                      </c:pt>
                      <c:pt idx="431">
                        <c:v>44568.489583333343</c:v>
                      </c:pt>
                      <c:pt idx="432">
                        <c:v>44568.5</c:v>
                      </c:pt>
                      <c:pt idx="433">
                        <c:v>44568.510416666657</c:v>
                      </c:pt>
                      <c:pt idx="434">
                        <c:v>44568.520833333343</c:v>
                      </c:pt>
                      <c:pt idx="435">
                        <c:v>44568.53125</c:v>
                      </c:pt>
                      <c:pt idx="436">
                        <c:v>44568.541666666657</c:v>
                      </c:pt>
                      <c:pt idx="437">
                        <c:v>44568.552083333343</c:v>
                      </c:pt>
                      <c:pt idx="438">
                        <c:v>44568.5625</c:v>
                      </c:pt>
                      <c:pt idx="439">
                        <c:v>44568.572916666657</c:v>
                      </c:pt>
                      <c:pt idx="440">
                        <c:v>44568.583333333343</c:v>
                      </c:pt>
                      <c:pt idx="441">
                        <c:v>44568.59375</c:v>
                      </c:pt>
                      <c:pt idx="442">
                        <c:v>44568.604166666657</c:v>
                      </c:pt>
                      <c:pt idx="443">
                        <c:v>44568.614583333343</c:v>
                      </c:pt>
                      <c:pt idx="444">
                        <c:v>44568.625</c:v>
                      </c:pt>
                      <c:pt idx="445">
                        <c:v>44568.635416666657</c:v>
                      </c:pt>
                      <c:pt idx="446">
                        <c:v>44568.645833333343</c:v>
                      </c:pt>
                      <c:pt idx="447">
                        <c:v>44568.65625</c:v>
                      </c:pt>
                      <c:pt idx="448">
                        <c:v>44568.666666666657</c:v>
                      </c:pt>
                      <c:pt idx="449">
                        <c:v>44568.677083333343</c:v>
                      </c:pt>
                      <c:pt idx="450">
                        <c:v>44568.6875</c:v>
                      </c:pt>
                      <c:pt idx="451">
                        <c:v>44568.697916666657</c:v>
                      </c:pt>
                      <c:pt idx="452">
                        <c:v>44568.708333333343</c:v>
                      </c:pt>
                      <c:pt idx="453">
                        <c:v>44568.71875</c:v>
                      </c:pt>
                      <c:pt idx="454">
                        <c:v>44568.729166666657</c:v>
                      </c:pt>
                      <c:pt idx="455">
                        <c:v>44568.739583333343</c:v>
                      </c:pt>
                      <c:pt idx="456">
                        <c:v>44568.75</c:v>
                      </c:pt>
                      <c:pt idx="457">
                        <c:v>44568.760416666657</c:v>
                      </c:pt>
                      <c:pt idx="458">
                        <c:v>44568.770833333343</c:v>
                      </c:pt>
                      <c:pt idx="459">
                        <c:v>44568.78125</c:v>
                      </c:pt>
                      <c:pt idx="460">
                        <c:v>44568.791666666657</c:v>
                      </c:pt>
                      <c:pt idx="461">
                        <c:v>44568.802083333343</c:v>
                      </c:pt>
                      <c:pt idx="462">
                        <c:v>44568.8125</c:v>
                      </c:pt>
                      <c:pt idx="463">
                        <c:v>44568.822916666657</c:v>
                      </c:pt>
                      <c:pt idx="464">
                        <c:v>44568.833333333343</c:v>
                      </c:pt>
                      <c:pt idx="465">
                        <c:v>44568.84375</c:v>
                      </c:pt>
                      <c:pt idx="466">
                        <c:v>44568.854166666657</c:v>
                      </c:pt>
                      <c:pt idx="467">
                        <c:v>44568.864583333343</c:v>
                      </c:pt>
                      <c:pt idx="468">
                        <c:v>44568.875</c:v>
                      </c:pt>
                      <c:pt idx="469">
                        <c:v>44568.885416666657</c:v>
                      </c:pt>
                      <c:pt idx="470">
                        <c:v>44568.895833333343</c:v>
                      </c:pt>
                      <c:pt idx="471">
                        <c:v>44568.90625</c:v>
                      </c:pt>
                      <c:pt idx="472">
                        <c:v>44568.916666666657</c:v>
                      </c:pt>
                      <c:pt idx="473">
                        <c:v>44568.927083333343</c:v>
                      </c:pt>
                      <c:pt idx="474">
                        <c:v>44568.9375</c:v>
                      </c:pt>
                      <c:pt idx="475">
                        <c:v>44568.947916666657</c:v>
                      </c:pt>
                      <c:pt idx="476">
                        <c:v>44568.958333333343</c:v>
                      </c:pt>
                      <c:pt idx="477">
                        <c:v>44568.96875</c:v>
                      </c:pt>
                      <c:pt idx="478">
                        <c:v>44568.979166666657</c:v>
                      </c:pt>
                      <c:pt idx="479">
                        <c:v>44568.989583333343</c:v>
                      </c:pt>
                      <c:pt idx="480">
                        <c:v>44569</c:v>
                      </c:pt>
                      <c:pt idx="481">
                        <c:v>44569.010416666657</c:v>
                      </c:pt>
                      <c:pt idx="482">
                        <c:v>44569.020833333343</c:v>
                      </c:pt>
                      <c:pt idx="483">
                        <c:v>44569.03125</c:v>
                      </c:pt>
                      <c:pt idx="484">
                        <c:v>44569.041666666657</c:v>
                      </c:pt>
                      <c:pt idx="485">
                        <c:v>44569.052083333343</c:v>
                      </c:pt>
                      <c:pt idx="486">
                        <c:v>44569.0625</c:v>
                      </c:pt>
                      <c:pt idx="487">
                        <c:v>44569.072916666657</c:v>
                      </c:pt>
                      <c:pt idx="488">
                        <c:v>44569.083333333343</c:v>
                      </c:pt>
                      <c:pt idx="489">
                        <c:v>44569.09375</c:v>
                      </c:pt>
                      <c:pt idx="490">
                        <c:v>44569.104166666657</c:v>
                      </c:pt>
                      <c:pt idx="491">
                        <c:v>44569.114583333343</c:v>
                      </c:pt>
                      <c:pt idx="492">
                        <c:v>44569.125</c:v>
                      </c:pt>
                      <c:pt idx="493">
                        <c:v>44569.135416666657</c:v>
                      </c:pt>
                      <c:pt idx="494">
                        <c:v>44569.145833333343</c:v>
                      </c:pt>
                      <c:pt idx="495">
                        <c:v>44569.15625</c:v>
                      </c:pt>
                      <c:pt idx="496">
                        <c:v>44569.166666666657</c:v>
                      </c:pt>
                      <c:pt idx="497">
                        <c:v>44569.177083333343</c:v>
                      </c:pt>
                      <c:pt idx="498">
                        <c:v>44569.1875</c:v>
                      </c:pt>
                      <c:pt idx="499">
                        <c:v>44569.197916666657</c:v>
                      </c:pt>
                      <c:pt idx="500">
                        <c:v>44569.208333333343</c:v>
                      </c:pt>
                      <c:pt idx="501">
                        <c:v>44569.21875</c:v>
                      </c:pt>
                      <c:pt idx="502">
                        <c:v>44569.229166666657</c:v>
                      </c:pt>
                      <c:pt idx="503">
                        <c:v>44569.239583333343</c:v>
                      </c:pt>
                      <c:pt idx="504">
                        <c:v>44569.25</c:v>
                      </c:pt>
                      <c:pt idx="505">
                        <c:v>44569.260416666657</c:v>
                      </c:pt>
                      <c:pt idx="506">
                        <c:v>44569.270833333343</c:v>
                      </c:pt>
                      <c:pt idx="507">
                        <c:v>44569.28125</c:v>
                      </c:pt>
                      <c:pt idx="508">
                        <c:v>44569.291666666657</c:v>
                      </c:pt>
                      <c:pt idx="509">
                        <c:v>44569.302083333343</c:v>
                      </c:pt>
                      <c:pt idx="510">
                        <c:v>44569.3125</c:v>
                      </c:pt>
                      <c:pt idx="511">
                        <c:v>44569.322916666657</c:v>
                      </c:pt>
                      <c:pt idx="512">
                        <c:v>44569.333333333343</c:v>
                      </c:pt>
                      <c:pt idx="513">
                        <c:v>44569.34375</c:v>
                      </c:pt>
                      <c:pt idx="514">
                        <c:v>44569.354166666657</c:v>
                      </c:pt>
                      <c:pt idx="515">
                        <c:v>44569.364583333343</c:v>
                      </c:pt>
                      <c:pt idx="516">
                        <c:v>44569.375</c:v>
                      </c:pt>
                      <c:pt idx="517">
                        <c:v>44569.385416666657</c:v>
                      </c:pt>
                      <c:pt idx="518">
                        <c:v>44569.395833333343</c:v>
                      </c:pt>
                      <c:pt idx="519">
                        <c:v>44569.40625</c:v>
                      </c:pt>
                      <c:pt idx="520">
                        <c:v>44569.416666666657</c:v>
                      </c:pt>
                      <c:pt idx="521">
                        <c:v>44569.427083333343</c:v>
                      </c:pt>
                      <c:pt idx="522">
                        <c:v>44569.4375</c:v>
                      </c:pt>
                      <c:pt idx="523">
                        <c:v>44569.447916666657</c:v>
                      </c:pt>
                      <c:pt idx="524">
                        <c:v>44569.458333333343</c:v>
                      </c:pt>
                      <c:pt idx="525">
                        <c:v>44569.46875</c:v>
                      </c:pt>
                      <c:pt idx="526">
                        <c:v>44569.479166666657</c:v>
                      </c:pt>
                      <c:pt idx="527">
                        <c:v>44569.489583333343</c:v>
                      </c:pt>
                      <c:pt idx="528">
                        <c:v>44569.5</c:v>
                      </c:pt>
                      <c:pt idx="529">
                        <c:v>44569.510416666657</c:v>
                      </c:pt>
                      <c:pt idx="530">
                        <c:v>44569.520833333343</c:v>
                      </c:pt>
                      <c:pt idx="531">
                        <c:v>44569.53125</c:v>
                      </c:pt>
                      <c:pt idx="532">
                        <c:v>44569.541666666657</c:v>
                      </c:pt>
                      <c:pt idx="533">
                        <c:v>44569.552083333343</c:v>
                      </c:pt>
                      <c:pt idx="534">
                        <c:v>44569.5625</c:v>
                      </c:pt>
                      <c:pt idx="535">
                        <c:v>44569.572916666657</c:v>
                      </c:pt>
                      <c:pt idx="536">
                        <c:v>44569.583333333343</c:v>
                      </c:pt>
                      <c:pt idx="537">
                        <c:v>44569.59375</c:v>
                      </c:pt>
                      <c:pt idx="538">
                        <c:v>44569.604166666657</c:v>
                      </c:pt>
                      <c:pt idx="539">
                        <c:v>44569.614583333343</c:v>
                      </c:pt>
                      <c:pt idx="540">
                        <c:v>44569.625</c:v>
                      </c:pt>
                      <c:pt idx="541">
                        <c:v>44569.635416666657</c:v>
                      </c:pt>
                      <c:pt idx="542">
                        <c:v>44569.645833333343</c:v>
                      </c:pt>
                      <c:pt idx="543">
                        <c:v>44569.65625</c:v>
                      </c:pt>
                      <c:pt idx="544">
                        <c:v>44569.666666666657</c:v>
                      </c:pt>
                      <c:pt idx="545">
                        <c:v>44569.677083333343</c:v>
                      </c:pt>
                      <c:pt idx="546">
                        <c:v>44569.6875</c:v>
                      </c:pt>
                      <c:pt idx="547">
                        <c:v>44569.697916666657</c:v>
                      </c:pt>
                      <c:pt idx="548">
                        <c:v>44569.708333333343</c:v>
                      </c:pt>
                      <c:pt idx="549">
                        <c:v>44569.71875</c:v>
                      </c:pt>
                      <c:pt idx="550">
                        <c:v>44569.729166666657</c:v>
                      </c:pt>
                      <c:pt idx="551">
                        <c:v>44569.739583333343</c:v>
                      </c:pt>
                      <c:pt idx="552">
                        <c:v>44569.75</c:v>
                      </c:pt>
                      <c:pt idx="553">
                        <c:v>44569.760416666657</c:v>
                      </c:pt>
                      <c:pt idx="554">
                        <c:v>44569.770833333343</c:v>
                      </c:pt>
                      <c:pt idx="555">
                        <c:v>44569.78125</c:v>
                      </c:pt>
                      <c:pt idx="556">
                        <c:v>44569.791666666657</c:v>
                      </c:pt>
                      <c:pt idx="557">
                        <c:v>44569.802083333343</c:v>
                      </c:pt>
                      <c:pt idx="558">
                        <c:v>44569.8125</c:v>
                      </c:pt>
                      <c:pt idx="559">
                        <c:v>44569.822916666657</c:v>
                      </c:pt>
                      <c:pt idx="560">
                        <c:v>44569.833333333343</c:v>
                      </c:pt>
                      <c:pt idx="561">
                        <c:v>44569.84375</c:v>
                      </c:pt>
                      <c:pt idx="562">
                        <c:v>44569.854166666657</c:v>
                      </c:pt>
                      <c:pt idx="563">
                        <c:v>44569.864583333343</c:v>
                      </c:pt>
                      <c:pt idx="564">
                        <c:v>44569.875</c:v>
                      </c:pt>
                      <c:pt idx="565">
                        <c:v>44569.885416666657</c:v>
                      </c:pt>
                      <c:pt idx="566">
                        <c:v>44569.895833333343</c:v>
                      </c:pt>
                      <c:pt idx="567">
                        <c:v>44569.90625</c:v>
                      </c:pt>
                      <c:pt idx="568">
                        <c:v>44569.916666666657</c:v>
                      </c:pt>
                      <c:pt idx="569">
                        <c:v>44569.927083333343</c:v>
                      </c:pt>
                      <c:pt idx="570">
                        <c:v>44569.9375</c:v>
                      </c:pt>
                      <c:pt idx="571">
                        <c:v>44569.947916666657</c:v>
                      </c:pt>
                      <c:pt idx="572">
                        <c:v>44569.958333333343</c:v>
                      </c:pt>
                      <c:pt idx="573">
                        <c:v>44569.96875</c:v>
                      </c:pt>
                      <c:pt idx="574">
                        <c:v>44569.979166666657</c:v>
                      </c:pt>
                      <c:pt idx="575">
                        <c:v>44569.989583333343</c:v>
                      </c:pt>
                      <c:pt idx="576">
                        <c:v>44570</c:v>
                      </c:pt>
                      <c:pt idx="577">
                        <c:v>44570.010416666657</c:v>
                      </c:pt>
                      <c:pt idx="578">
                        <c:v>44570.020833333343</c:v>
                      </c:pt>
                      <c:pt idx="579">
                        <c:v>44570.03125</c:v>
                      </c:pt>
                      <c:pt idx="580">
                        <c:v>44570.041666666657</c:v>
                      </c:pt>
                      <c:pt idx="581">
                        <c:v>44570.052083333343</c:v>
                      </c:pt>
                      <c:pt idx="582">
                        <c:v>44570.0625</c:v>
                      </c:pt>
                      <c:pt idx="583">
                        <c:v>44570.072916666657</c:v>
                      </c:pt>
                      <c:pt idx="584">
                        <c:v>44570.083333333343</c:v>
                      </c:pt>
                      <c:pt idx="585">
                        <c:v>44570.09375</c:v>
                      </c:pt>
                      <c:pt idx="586">
                        <c:v>44570.104166666657</c:v>
                      </c:pt>
                      <c:pt idx="587">
                        <c:v>44570.114583333343</c:v>
                      </c:pt>
                      <c:pt idx="588">
                        <c:v>44570.125</c:v>
                      </c:pt>
                      <c:pt idx="589">
                        <c:v>44570.135416666657</c:v>
                      </c:pt>
                      <c:pt idx="590">
                        <c:v>44570.145833333343</c:v>
                      </c:pt>
                      <c:pt idx="591">
                        <c:v>44570.15625</c:v>
                      </c:pt>
                      <c:pt idx="592">
                        <c:v>44570.166666666657</c:v>
                      </c:pt>
                      <c:pt idx="593">
                        <c:v>44570.177083333343</c:v>
                      </c:pt>
                      <c:pt idx="594">
                        <c:v>44570.1875</c:v>
                      </c:pt>
                      <c:pt idx="595">
                        <c:v>44570.197916666657</c:v>
                      </c:pt>
                      <c:pt idx="596">
                        <c:v>44570.208333333343</c:v>
                      </c:pt>
                      <c:pt idx="597">
                        <c:v>44570.21875</c:v>
                      </c:pt>
                      <c:pt idx="598">
                        <c:v>44570.229166666657</c:v>
                      </c:pt>
                      <c:pt idx="599">
                        <c:v>44570.239583333343</c:v>
                      </c:pt>
                      <c:pt idx="600">
                        <c:v>44570.25</c:v>
                      </c:pt>
                      <c:pt idx="601">
                        <c:v>44570.260416666657</c:v>
                      </c:pt>
                      <c:pt idx="602">
                        <c:v>44570.270833333343</c:v>
                      </c:pt>
                      <c:pt idx="603">
                        <c:v>44570.28125</c:v>
                      </c:pt>
                      <c:pt idx="604">
                        <c:v>44570.291666666657</c:v>
                      </c:pt>
                      <c:pt idx="605">
                        <c:v>44570.302083333343</c:v>
                      </c:pt>
                      <c:pt idx="606">
                        <c:v>44570.3125</c:v>
                      </c:pt>
                      <c:pt idx="607">
                        <c:v>44570.322916666657</c:v>
                      </c:pt>
                      <c:pt idx="608">
                        <c:v>44570.333333333343</c:v>
                      </c:pt>
                      <c:pt idx="609">
                        <c:v>44570.34375</c:v>
                      </c:pt>
                      <c:pt idx="610">
                        <c:v>44570.354166666657</c:v>
                      </c:pt>
                      <c:pt idx="611">
                        <c:v>44570.364583333343</c:v>
                      </c:pt>
                      <c:pt idx="612">
                        <c:v>44570.375</c:v>
                      </c:pt>
                      <c:pt idx="613">
                        <c:v>44570.385416666657</c:v>
                      </c:pt>
                      <c:pt idx="614">
                        <c:v>44570.395833333343</c:v>
                      </c:pt>
                      <c:pt idx="615">
                        <c:v>44570.40625</c:v>
                      </c:pt>
                      <c:pt idx="616">
                        <c:v>44570.416666666657</c:v>
                      </c:pt>
                      <c:pt idx="617">
                        <c:v>44570.427083333343</c:v>
                      </c:pt>
                      <c:pt idx="618">
                        <c:v>44570.4375</c:v>
                      </c:pt>
                      <c:pt idx="619">
                        <c:v>44570.447916666657</c:v>
                      </c:pt>
                      <c:pt idx="620">
                        <c:v>44570.458333333343</c:v>
                      </c:pt>
                      <c:pt idx="621">
                        <c:v>44570.46875</c:v>
                      </c:pt>
                      <c:pt idx="622">
                        <c:v>44570.479166666657</c:v>
                      </c:pt>
                      <c:pt idx="623">
                        <c:v>44570.489583333343</c:v>
                      </c:pt>
                      <c:pt idx="624">
                        <c:v>44570.5</c:v>
                      </c:pt>
                      <c:pt idx="625">
                        <c:v>44570.510416666657</c:v>
                      </c:pt>
                      <c:pt idx="626">
                        <c:v>44570.520833333343</c:v>
                      </c:pt>
                      <c:pt idx="627">
                        <c:v>44570.53125</c:v>
                      </c:pt>
                      <c:pt idx="628">
                        <c:v>44570.541666666657</c:v>
                      </c:pt>
                      <c:pt idx="629">
                        <c:v>44570.552083333343</c:v>
                      </c:pt>
                      <c:pt idx="630">
                        <c:v>44570.5625</c:v>
                      </c:pt>
                      <c:pt idx="631">
                        <c:v>44570.572916666657</c:v>
                      </c:pt>
                      <c:pt idx="632">
                        <c:v>44570.583333333343</c:v>
                      </c:pt>
                      <c:pt idx="633">
                        <c:v>44570.59375</c:v>
                      </c:pt>
                      <c:pt idx="634">
                        <c:v>44570.604166666657</c:v>
                      </c:pt>
                      <c:pt idx="635">
                        <c:v>44570.614583333343</c:v>
                      </c:pt>
                      <c:pt idx="636">
                        <c:v>44570.625</c:v>
                      </c:pt>
                      <c:pt idx="637">
                        <c:v>44570.635416666657</c:v>
                      </c:pt>
                      <c:pt idx="638">
                        <c:v>44570.645833333343</c:v>
                      </c:pt>
                      <c:pt idx="639">
                        <c:v>44570.65625</c:v>
                      </c:pt>
                      <c:pt idx="640">
                        <c:v>44570.666666666657</c:v>
                      </c:pt>
                      <c:pt idx="641">
                        <c:v>44570.677083333343</c:v>
                      </c:pt>
                      <c:pt idx="642">
                        <c:v>44570.6875</c:v>
                      </c:pt>
                      <c:pt idx="643">
                        <c:v>44570.697916666657</c:v>
                      </c:pt>
                      <c:pt idx="644">
                        <c:v>44570.708333333343</c:v>
                      </c:pt>
                      <c:pt idx="645">
                        <c:v>44570.71875</c:v>
                      </c:pt>
                      <c:pt idx="646">
                        <c:v>44570.729166666657</c:v>
                      </c:pt>
                      <c:pt idx="647">
                        <c:v>44570.739583333343</c:v>
                      </c:pt>
                      <c:pt idx="648">
                        <c:v>44570.75</c:v>
                      </c:pt>
                      <c:pt idx="649">
                        <c:v>44570.760416666657</c:v>
                      </c:pt>
                      <c:pt idx="650">
                        <c:v>44570.770833333343</c:v>
                      </c:pt>
                      <c:pt idx="651">
                        <c:v>44570.78125</c:v>
                      </c:pt>
                      <c:pt idx="652">
                        <c:v>44570.791666666657</c:v>
                      </c:pt>
                      <c:pt idx="653">
                        <c:v>44570.802083333343</c:v>
                      </c:pt>
                      <c:pt idx="654">
                        <c:v>44570.8125</c:v>
                      </c:pt>
                      <c:pt idx="655">
                        <c:v>44570.822916666657</c:v>
                      </c:pt>
                      <c:pt idx="656">
                        <c:v>44570.833333333343</c:v>
                      </c:pt>
                      <c:pt idx="657">
                        <c:v>44570.84375</c:v>
                      </c:pt>
                      <c:pt idx="658">
                        <c:v>44570.854166666657</c:v>
                      </c:pt>
                      <c:pt idx="659">
                        <c:v>44570.864583333343</c:v>
                      </c:pt>
                      <c:pt idx="660">
                        <c:v>44570.875</c:v>
                      </c:pt>
                      <c:pt idx="661">
                        <c:v>44570.885416666657</c:v>
                      </c:pt>
                      <c:pt idx="662">
                        <c:v>44570.895833333343</c:v>
                      </c:pt>
                      <c:pt idx="663">
                        <c:v>44570.90625</c:v>
                      </c:pt>
                      <c:pt idx="664">
                        <c:v>44570.916666666657</c:v>
                      </c:pt>
                      <c:pt idx="665">
                        <c:v>44570.927083333343</c:v>
                      </c:pt>
                      <c:pt idx="666">
                        <c:v>44570.9375</c:v>
                      </c:pt>
                      <c:pt idx="667">
                        <c:v>44570.947916666657</c:v>
                      </c:pt>
                      <c:pt idx="668">
                        <c:v>44570.958333333343</c:v>
                      </c:pt>
                      <c:pt idx="669">
                        <c:v>44570.96875</c:v>
                      </c:pt>
                      <c:pt idx="670">
                        <c:v>44570.979166666657</c:v>
                      </c:pt>
                      <c:pt idx="671">
                        <c:v>44570.989583333343</c:v>
                      </c:pt>
                      <c:pt idx="672">
                        <c:v>44571</c:v>
                      </c:pt>
                      <c:pt idx="673">
                        <c:v>44571.010416666657</c:v>
                      </c:pt>
                      <c:pt idx="674">
                        <c:v>44571.020833333343</c:v>
                      </c:pt>
                      <c:pt idx="675">
                        <c:v>44571.03125</c:v>
                      </c:pt>
                      <c:pt idx="676">
                        <c:v>44571.041666666657</c:v>
                      </c:pt>
                      <c:pt idx="677">
                        <c:v>44571.052083333343</c:v>
                      </c:pt>
                      <c:pt idx="678">
                        <c:v>44571.0625</c:v>
                      </c:pt>
                      <c:pt idx="679">
                        <c:v>44571.072916666657</c:v>
                      </c:pt>
                      <c:pt idx="680">
                        <c:v>44571.083333333343</c:v>
                      </c:pt>
                      <c:pt idx="681">
                        <c:v>44571.09375</c:v>
                      </c:pt>
                      <c:pt idx="682">
                        <c:v>44571.104166666657</c:v>
                      </c:pt>
                      <c:pt idx="683">
                        <c:v>44571.114583333343</c:v>
                      </c:pt>
                      <c:pt idx="684">
                        <c:v>44571.125</c:v>
                      </c:pt>
                      <c:pt idx="685">
                        <c:v>44571.135416666657</c:v>
                      </c:pt>
                      <c:pt idx="686">
                        <c:v>44571.145833333343</c:v>
                      </c:pt>
                      <c:pt idx="687">
                        <c:v>44571.15625</c:v>
                      </c:pt>
                      <c:pt idx="688">
                        <c:v>44571.166666666657</c:v>
                      </c:pt>
                      <c:pt idx="689">
                        <c:v>44571.177083333343</c:v>
                      </c:pt>
                      <c:pt idx="690">
                        <c:v>44571.1875</c:v>
                      </c:pt>
                      <c:pt idx="691">
                        <c:v>44571.197916666657</c:v>
                      </c:pt>
                      <c:pt idx="692">
                        <c:v>44571.208333333343</c:v>
                      </c:pt>
                      <c:pt idx="693">
                        <c:v>44571.21875</c:v>
                      </c:pt>
                      <c:pt idx="694">
                        <c:v>44571.229166666657</c:v>
                      </c:pt>
                      <c:pt idx="695">
                        <c:v>44571.239583333343</c:v>
                      </c:pt>
                      <c:pt idx="696">
                        <c:v>44571.25</c:v>
                      </c:pt>
                      <c:pt idx="697">
                        <c:v>44571.260416666657</c:v>
                      </c:pt>
                      <c:pt idx="698">
                        <c:v>44571.270833333343</c:v>
                      </c:pt>
                      <c:pt idx="699">
                        <c:v>44571.28125</c:v>
                      </c:pt>
                      <c:pt idx="700">
                        <c:v>44571.291666666657</c:v>
                      </c:pt>
                      <c:pt idx="701">
                        <c:v>44571.302083333343</c:v>
                      </c:pt>
                      <c:pt idx="702">
                        <c:v>44571.3125</c:v>
                      </c:pt>
                      <c:pt idx="703">
                        <c:v>44571.322916666657</c:v>
                      </c:pt>
                      <c:pt idx="704">
                        <c:v>44571.333333333343</c:v>
                      </c:pt>
                      <c:pt idx="705">
                        <c:v>44571.34375</c:v>
                      </c:pt>
                      <c:pt idx="706">
                        <c:v>44571.354166666657</c:v>
                      </c:pt>
                      <c:pt idx="707">
                        <c:v>44571.364583333343</c:v>
                      </c:pt>
                      <c:pt idx="708">
                        <c:v>44571.375</c:v>
                      </c:pt>
                      <c:pt idx="709">
                        <c:v>44571.385416666657</c:v>
                      </c:pt>
                      <c:pt idx="710">
                        <c:v>44571.395833333343</c:v>
                      </c:pt>
                      <c:pt idx="711">
                        <c:v>44571.40625</c:v>
                      </c:pt>
                      <c:pt idx="712">
                        <c:v>44571.416666666657</c:v>
                      </c:pt>
                      <c:pt idx="713">
                        <c:v>44571.427083333343</c:v>
                      </c:pt>
                      <c:pt idx="714">
                        <c:v>44571.4375</c:v>
                      </c:pt>
                      <c:pt idx="715">
                        <c:v>44571.447916666657</c:v>
                      </c:pt>
                      <c:pt idx="716">
                        <c:v>44571.458333333343</c:v>
                      </c:pt>
                      <c:pt idx="717">
                        <c:v>44571.46875</c:v>
                      </c:pt>
                      <c:pt idx="718">
                        <c:v>44571.479166666657</c:v>
                      </c:pt>
                      <c:pt idx="719">
                        <c:v>44571.489583333343</c:v>
                      </c:pt>
                      <c:pt idx="720">
                        <c:v>44571.5</c:v>
                      </c:pt>
                      <c:pt idx="721">
                        <c:v>44571.510416666657</c:v>
                      </c:pt>
                      <c:pt idx="722">
                        <c:v>44571.520833333343</c:v>
                      </c:pt>
                      <c:pt idx="723">
                        <c:v>44571.53125</c:v>
                      </c:pt>
                      <c:pt idx="724">
                        <c:v>44571.541666666657</c:v>
                      </c:pt>
                      <c:pt idx="725">
                        <c:v>44571.552083333343</c:v>
                      </c:pt>
                      <c:pt idx="726">
                        <c:v>44571.5625</c:v>
                      </c:pt>
                      <c:pt idx="727">
                        <c:v>44571.572916666657</c:v>
                      </c:pt>
                      <c:pt idx="728">
                        <c:v>44571.583333333343</c:v>
                      </c:pt>
                      <c:pt idx="729">
                        <c:v>44571.59375</c:v>
                      </c:pt>
                      <c:pt idx="730">
                        <c:v>44571.604166666657</c:v>
                      </c:pt>
                      <c:pt idx="731">
                        <c:v>44571.614583333343</c:v>
                      </c:pt>
                      <c:pt idx="732">
                        <c:v>44571.625</c:v>
                      </c:pt>
                      <c:pt idx="733">
                        <c:v>44571.635416666657</c:v>
                      </c:pt>
                      <c:pt idx="734">
                        <c:v>44571.645833333343</c:v>
                      </c:pt>
                      <c:pt idx="735">
                        <c:v>44571.65625</c:v>
                      </c:pt>
                      <c:pt idx="736">
                        <c:v>44571.666666666657</c:v>
                      </c:pt>
                      <c:pt idx="737">
                        <c:v>44571.677083333343</c:v>
                      </c:pt>
                      <c:pt idx="738">
                        <c:v>44571.6875</c:v>
                      </c:pt>
                      <c:pt idx="739">
                        <c:v>44571.697916666657</c:v>
                      </c:pt>
                      <c:pt idx="740">
                        <c:v>44571.708333333343</c:v>
                      </c:pt>
                      <c:pt idx="741">
                        <c:v>44571.71875</c:v>
                      </c:pt>
                      <c:pt idx="742">
                        <c:v>44571.729166666657</c:v>
                      </c:pt>
                      <c:pt idx="743">
                        <c:v>44571.739583333343</c:v>
                      </c:pt>
                      <c:pt idx="744">
                        <c:v>44571.75</c:v>
                      </c:pt>
                      <c:pt idx="745">
                        <c:v>44571.760416666657</c:v>
                      </c:pt>
                      <c:pt idx="746">
                        <c:v>44571.770833333343</c:v>
                      </c:pt>
                      <c:pt idx="747">
                        <c:v>44571.78125</c:v>
                      </c:pt>
                      <c:pt idx="748">
                        <c:v>44571.791666666657</c:v>
                      </c:pt>
                      <c:pt idx="749">
                        <c:v>44571.802083333343</c:v>
                      </c:pt>
                      <c:pt idx="750">
                        <c:v>44571.8125</c:v>
                      </c:pt>
                      <c:pt idx="751">
                        <c:v>44571.822916666657</c:v>
                      </c:pt>
                      <c:pt idx="752">
                        <c:v>44571.833333333343</c:v>
                      </c:pt>
                      <c:pt idx="753">
                        <c:v>44571.84375</c:v>
                      </c:pt>
                      <c:pt idx="754">
                        <c:v>44571.854166666657</c:v>
                      </c:pt>
                      <c:pt idx="755">
                        <c:v>44571.864583333343</c:v>
                      </c:pt>
                      <c:pt idx="756">
                        <c:v>44571.875</c:v>
                      </c:pt>
                      <c:pt idx="757">
                        <c:v>44571.885416666657</c:v>
                      </c:pt>
                      <c:pt idx="758">
                        <c:v>44571.895833333343</c:v>
                      </c:pt>
                      <c:pt idx="759">
                        <c:v>44571.90625</c:v>
                      </c:pt>
                      <c:pt idx="760">
                        <c:v>44571.916666666657</c:v>
                      </c:pt>
                      <c:pt idx="761">
                        <c:v>44571.927083333343</c:v>
                      </c:pt>
                      <c:pt idx="762">
                        <c:v>44571.9375</c:v>
                      </c:pt>
                      <c:pt idx="763">
                        <c:v>44571.947916666657</c:v>
                      </c:pt>
                      <c:pt idx="764">
                        <c:v>44571.958333333343</c:v>
                      </c:pt>
                      <c:pt idx="765">
                        <c:v>44571.96875</c:v>
                      </c:pt>
                      <c:pt idx="766">
                        <c:v>44571.979166666657</c:v>
                      </c:pt>
                      <c:pt idx="767">
                        <c:v>44571.989583333343</c:v>
                      </c:pt>
                      <c:pt idx="768">
                        <c:v>44572</c:v>
                      </c:pt>
                      <c:pt idx="769">
                        <c:v>44572.010416666657</c:v>
                      </c:pt>
                      <c:pt idx="770">
                        <c:v>44572.020833333343</c:v>
                      </c:pt>
                      <c:pt idx="771">
                        <c:v>44572.03125</c:v>
                      </c:pt>
                      <c:pt idx="772">
                        <c:v>44572.041666666657</c:v>
                      </c:pt>
                      <c:pt idx="773">
                        <c:v>44572.052083333343</c:v>
                      </c:pt>
                      <c:pt idx="774">
                        <c:v>44572.0625</c:v>
                      </c:pt>
                      <c:pt idx="775">
                        <c:v>44572.072916666657</c:v>
                      </c:pt>
                      <c:pt idx="776">
                        <c:v>44572.083333333343</c:v>
                      </c:pt>
                      <c:pt idx="777">
                        <c:v>44572.09375</c:v>
                      </c:pt>
                      <c:pt idx="778">
                        <c:v>44572.104166666657</c:v>
                      </c:pt>
                      <c:pt idx="779">
                        <c:v>44572.114583333343</c:v>
                      </c:pt>
                      <c:pt idx="780">
                        <c:v>44572.125</c:v>
                      </c:pt>
                      <c:pt idx="781">
                        <c:v>44572.135416666657</c:v>
                      </c:pt>
                      <c:pt idx="782">
                        <c:v>44572.145833333343</c:v>
                      </c:pt>
                      <c:pt idx="783">
                        <c:v>44572.15625</c:v>
                      </c:pt>
                      <c:pt idx="784">
                        <c:v>44572.166666666657</c:v>
                      </c:pt>
                      <c:pt idx="785">
                        <c:v>44572.177083333343</c:v>
                      </c:pt>
                      <c:pt idx="786">
                        <c:v>44572.1875</c:v>
                      </c:pt>
                      <c:pt idx="787">
                        <c:v>44572.197916666657</c:v>
                      </c:pt>
                      <c:pt idx="788">
                        <c:v>44572.208333333343</c:v>
                      </c:pt>
                      <c:pt idx="789">
                        <c:v>44572.21875</c:v>
                      </c:pt>
                      <c:pt idx="790">
                        <c:v>44572.229166666657</c:v>
                      </c:pt>
                      <c:pt idx="791">
                        <c:v>44572.239583333343</c:v>
                      </c:pt>
                      <c:pt idx="792">
                        <c:v>44572.25</c:v>
                      </c:pt>
                      <c:pt idx="793">
                        <c:v>44572.260416666657</c:v>
                      </c:pt>
                      <c:pt idx="794">
                        <c:v>44572.270833333343</c:v>
                      </c:pt>
                      <c:pt idx="795">
                        <c:v>44572.28125</c:v>
                      </c:pt>
                      <c:pt idx="796">
                        <c:v>44572.291666666657</c:v>
                      </c:pt>
                      <c:pt idx="797">
                        <c:v>44572.302083333343</c:v>
                      </c:pt>
                      <c:pt idx="798">
                        <c:v>44572.3125</c:v>
                      </c:pt>
                      <c:pt idx="799">
                        <c:v>44572.322916666657</c:v>
                      </c:pt>
                      <c:pt idx="800">
                        <c:v>44572.333333333343</c:v>
                      </c:pt>
                      <c:pt idx="801">
                        <c:v>44572.34375</c:v>
                      </c:pt>
                      <c:pt idx="802">
                        <c:v>44572.354166666657</c:v>
                      </c:pt>
                      <c:pt idx="803">
                        <c:v>44572.364583333343</c:v>
                      </c:pt>
                      <c:pt idx="804">
                        <c:v>44572.375</c:v>
                      </c:pt>
                      <c:pt idx="805">
                        <c:v>44572.385416666657</c:v>
                      </c:pt>
                      <c:pt idx="806">
                        <c:v>44572.395833333343</c:v>
                      </c:pt>
                      <c:pt idx="807">
                        <c:v>44572.40625</c:v>
                      </c:pt>
                      <c:pt idx="808">
                        <c:v>44572.416666666657</c:v>
                      </c:pt>
                      <c:pt idx="809">
                        <c:v>44572.427083333343</c:v>
                      </c:pt>
                      <c:pt idx="810">
                        <c:v>44572.4375</c:v>
                      </c:pt>
                      <c:pt idx="811">
                        <c:v>44572.447916666657</c:v>
                      </c:pt>
                      <c:pt idx="812">
                        <c:v>44572.458333333343</c:v>
                      </c:pt>
                      <c:pt idx="813">
                        <c:v>44572.46875</c:v>
                      </c:pt>
                      <c:pt idx="814">
                        <c:v>44572.479166666657</c:v>
                      </c:pt>
                      <c:pt idx="815">
                        <c:v>44572.489583333343</c:v>
                      </c:pt>
                      <c:pt idx="816">
                        <c:v>44572.5</c:v>
                      </c:pt>
                      <c:pt idx="817">
                        <c:v>44572.510416666657</c:v>
                      </c:pt>
                      <c:pt idx="818">
                        <c:v>44572.520833333343</c:v>
                      </c:pt>
                      <c:pt idx="819">
                        <c:v>44572.53125</c:v>
                      </c:pt>
                      <c:pt idx="820">
                        <c:v>44572.541666666657</c:v>
                      </c:pt>
                      <c:pt idx="821">
                        <c:v>44572.552083333343</c:v>
                      </c:pt>
                      <c:pt idx="822">
                        <c:v>44572.5625</c:v>
                      </c:pt>
                      <c:pt idx="823">
                        <c:v>44572.572916666657</c:v>
                      </c:pt>
                      <c:pt idx="824">
                        <c:v>44572.583333333343</c:v>
                      </c:pt>
                      <c:pt idx="825">
                        <c:v>44572.59375</c:v>
                      </c:pt>
                      <c:pt idx="826">
                        <c:v>44572.604166666657</c:v>
                      </c:pt>
                      <c:pt idx="827">
                        <c:v>44572.614583333343</c:v>
                      </c:pt>
                      <c:pt idx="828">
                        <c:v>44572.625</c:v>
                      </c:pt>
                      <c:pt idx="829">
                        <c:v>44572.635416666657</c:v>
                      </c:pt>
                      <c:pt idx="830">
                        <c:v>44572.645833333343</c:v>
                      </c:pt>
                      <c:pt idx="831">
                        <c:v>44572.65625</c:v>
                      </c:pt>
                      <c:pt idx="832">
                        <c:v>44572.666666666657</c:v>
                      </c:pt>
                      <c:pt idx="833">
                        <c:v>44572.677083333343</c:v>
                      </c:pt>
                      <c:pt idx="834">
                        <c:v>44572.6875</c:v>
                      </c:pt>
                      <c:pt idx="835">
                        <c:v>44572.697916666657</c:v>
                      </c:pt>
                      <c:pt idx="836">
                        <c:v>44572.708333333343</c:v>
                      </c:pt>
                      <c:pt idx="837">
                        <c:v>44572.71875</c:v>
                      </c:pt>
                      <c:pt idx="838">
                        <c:v>44572.729166666657</c:v>
                      </c:pt>
                      <c:pt idx="839">
                        <c:v>44572.739583333343</c:v>
                      </c:pt>
                      <c:pt idx="840">
                        <c:v>44572.75</c:v>
                      </c:pt>
                      <c:pt idx="841">
                        <c:v>44572.760416666657</c:v>
                      </c:pt>
                      <c:pt idx="842">
                        <c:v>44572.770833333343</c:v>
                      </c:pt>
                      <c:pt idx="843">
                        <c:v>44572.78125</c:v>
                      </c:pt>
                      <c:pt idx="844">
                        <c:v>44572.791666666657</c:v>
                      </c:pt>
                      <c:pt idx="845">
                        <c:v>44572.802083333343</c:v>
                      </c:pt>
                      <c:pt idx="846">
                        <c:v>44572.8125</c:v>
                      </c:pt>
                      <c:pt idx="847">
                        <c:v>44572.822916666657</c:v>
                      </c:pt>
                      <c:pt idx="848">
                        <c:v>44572.833333333343</c:v>
                      </c:pt>
                      <c:pt idx="849">
                        <c:v>44572.84375</c:v>
                      </c:pt>
                      <c:pt idx="850">
                        <c:v>44572.854166666657</c:v>
                      </c:pt>
                      <c:pt idx="851">
                        <c:v>44572.864583333343</c:v>
                      </c:pt>
                      <c:pt idx="852">
                        <c:v>44572.875</c:v>
                      </c:pt>
                      <c:pt idx="853">
                        <c:v>44572.885416666657</c:v>
                      </c:pt>
                      <c:pt idx="854">
                        <c:v>44572.895833333343</c:v>
                      </c:pt>
                      <c:pt idx="855">
                        <c:v>44572.90625</c:v>
                      </c:pt>
                      <c:pt idx="856">
                        <c:v>44572.916666666657</c:v>
                      </c:pt>
                      <c:pt idx="857">
                        <c:v>44572.927083333343</c:v>
                      </c:pt>
                      <c:pt idx="858">
                        <c:v>44572.9375</c:v>
                      </c:pt>
                      <c:pt idx="859">
                        <c:v>44572.947916666657</c:v>
                      </c:pt>
                      <c:pt idx="860">
                        <c:v>44572.958333333343</c:v>
                      </c:pt>
                      <c:pt idx="861">
                        <c:v>44572.96875</c:v>
                      </c:pt>
                      <c:pt idx="862">
                        <c:v>44572.979166666657</c:v>
                      </c:pt>
                      <c:pt idx="863">
                        <c:v>44572.989583333343</c:v>
                      </c:pt>
                      <c:pt idx="864">
                        <c:v>44573</c:v>
                      </c:pt>
                      <c:pt idx="865">
                        <c:v>44573.010416666657</c:v>
                      </c:pt>
                      <c:pt idx="866">
                        <c:v>44573.020833333343</c:v>
                      </c:pt>
                      <c:pt idx="867">
                        <c:v>44573.03125</c:v>
                      </c:pt>
                      <c:pt idx="868">
                        <c:v>44573.041666666657</c:v>
                      </c:pt>
                      <c:pt idx="869">
                        <c:v>44573.052083333343</c:v>
                      </c:pt>
                      <c:pt idx="870">
                        <c:v>44573.0625</c:v>
                      </c:pt>
                      <c:pt idx="871">
                        <c:v>44573.072916666657</c:v>
                      </c:pt>
                      <c:pt idx="872">
                        <c:v>44573.083333333343</c:v>
                      </c:pt>
                      <c:pt idx="873">
                        <c:v>44573.09375</c:v>
                      </c:pt>
                      <c:pt idx="874">
                        <c:v>44573.104166666657</c:v>
                      </c:pt>
                      <c:pt idx="875">
                        <c:v>44573.114583333343</c:v>
                      </c:pt>
                      <c:pt idx="876">
                        <c:v>44573.125</c:v>
                      </c:pt>
                      <c:pt idx="877">
                        <c:v>44573.135416666657</c:v>
                      </c:pt>
                      <c:pt idx="878">
                        <c:v>44573.145833333343</c:v>
                      </c:pt>
                      <c:pt idx="879">
                        <c:v>44573.15625</c:v>
                      </c:pt>
                      <c:pt idx="880">
                        <c:v>44573.166666666657</c:v>
                      </c:pt>
                      <c:pt idx="881">
                        <c:v>44573.177083333343</c:v>
                      </c:pt>
                      <c:pt idx="882">
                        <c:v>44573.1875</c:v>
                      </c:pt>
                      <c:pt idx="883">
                        <c:v>44573.197916666657</c:v>
                      </c:pt>
                      <c:pt idx="884">
                        <c:v>44573.208333333343</c:v>
                      </c:pt>
                      <c:pt idx="885">
                        <c:v>44573.21875</c:v>
                      </c:pt>
                      <c:pt idx="886">
                        <c:v>44573.229166666657</c:v>
                      </c:pt>
                      <c:pt idx="887">
                        <c:v>44573.239583333343</c:v>
                      </c:pt>
                      <c:pt idx="888">
                        <c:v>44573.25</c:v>
                      </c:pt>
                      <c:pt idx="889">
                        <c:v>44573.260416666657</c:v>
                      </c:pt>
                      <c:pt idx="890">
                        <c:v>44573.270833333343</c:v>
                      </c:pt>
                      <c:pt idx="891">
                        <c:v>44573.28125</c:v>
                      </c:pt>
                      <c:pt idx="892">
                        <c:v>44573.291666666657</c:v>
                      </c:pt>
                      <c:pt idx="893">
                        <c:v>44573.302083333343</c:v>
                      </c:pt>
                      <c:pt idx="894">
                        <c:v>44573.3125</c:v>
                      </c:pt>
                      <c:pt idx="895">
                        <c:v>44573.322916666657</c:v>
                      </c:pt>
                      <c:pt idx="896">
                        <c:v>44573.333333333343</c:v>
                      </c:pt>
                      <c:pt idx="897">
                        <c:v>44573.34375</c:v>
                      </c:pt>
                      <c:pt idx="898">
                        <c:v>44573.354166666657</c:v>
                      </c:pt>
                      <c:pt idx="899">
                        <c:v>44573.364583333343</c:v>
                      </c:pt>
                      <c:pt idx="900">
                        <c:v>44573.375</c:v>
                      </c:pt>
                      <c:pt idx="901">
                        <c:v>44573.385416666657</c:v>
                      </c:pt>
                      <c:pt idx="902">
                        <c:v>44573.395833333343</c:v>
                      </c:pt>
                      <c:pt idx="903">
                        <c:v>44573.40625</c:v>
                      </c:pt>
                      <c:pt idx="904">
                        <c:v>44573.416666666657</c:v>
                      </c:pt>
                      <c:pt idx="905">
                        <c:v>44573.427083333343</c:v>
                      </c:pt>
                      <c:pt idx="906">
                        <c:v>44573.4375</c:v>
                      </c:pt>
                      <c:pt idx="907">
                        <c:v>44573.447916666657</c:v>
                      </c:pt>
                      <c:pt idx="908">
                        <c:v>44573.458333333343</c:v>
                      </c:pt>
                      <c:pt idx="909">
                        <c:v>44573.46875</c:v>
                      </c:pt>
                      <c:pt idx="910">
                        <c:v>44573.479166666657</c:v>
                      </c:pt>
                      <c:pt idx="911">
                        <c:v>44573.489583333343</c:v>
                      </c:pt>
                      <c:pt idx="912">
                        <c:v>44573.5</c:v>
                      </c:pt>
                      <c:pt idx="913">
                        <c:v>44573.510416666657</c:v>
                      </c:pt>
                      <c:pt idx="914">
                        <c:v>44573.520833333343</c:v>
                      </c:pt>
                      <c:pt idx="915">
                        <c:v>44573.53125</c:v>
                      </c:pt>
                      <c:pt idx="916">
                        <c:v>44573.541666666657</c:v>
                      </c:pt>
                      <c:pt idx="917">
                        <c:v>44573.552083333343</c:v>
                      </c:pt>
                      <c:pt idx="918">
                        <c:v>44573.5625</c:v>
                      </c:pt>
                      <c:pt idx="919">
                        <c:v>44573.572916666657</c:v>
                      </c:pt>
                      <c:pt idx="920">
                        <c:v>44573.583333333343</c:v>
                      </c:pt>
                      <c:pt idx="921">
                        <c:v>44573.59375</c:v>
                      </c:pt>
                      <c:pt idx="922">
                        <c:v>44573.604166666657</c:v>
                      </c:pt>
                      <c:pt idx="923">
                        <c:v>44573.614583333343</c:v>
                      </c:pt>
                      <c:pt idx="924">
                        <c:v>44573.625</c:v>
                      </c:pt>
                      <c:pt idx="925">
                        <c:v>44573.635416666657</c:v>
                      </c:pt>
                      <c:pt idx="926">
                        <c:v>44573.645833333343</c:v>
                      </c:pt>
                      <c:pt idx="927">
                        <c:v>44573.65625</c:v>
                      </c:pt>
                      <c:pt idx="928">
                        <c:v>44573.666666666657</c:v>
                      </c:pt>
                      <c:pt idx="929">
                        <c:v>44573.677083333343</c:v>
                      </c:pt>
                      <c:pt idx="930">
                        <c:v>44573.6875</c:v>
                      </c:pt>
                      <c:pt idx="931">
                        <c:v>44573.697916666657</c:v>
                      </c:pt>
                      <c:pt idx="932">
                        <c:v>44573.708333333343</c:v>
                      </c:pt>
                      <c:pt idx="933">
                        <c:v>44573.71875</c:v>
                      </c:pt>
                      <c:pt idx="934">
                        <c:v>44573.729166666657</c:v>
                      </c:pt>
                      <c:pt idx="935">
                        <c:v>44573.739583333343</c:v>
                      </c:pt>
                      <c:pt idx="936">
                        <c:v>44573.75</c:v>
                      </c:pt>
                      <c:pt idx="937">
                        <c:v>44573.760416666657</c:v>
                      </c:pt>
                      <c:pt idx="938">
                        <c:v>44573.770833333343</c:v>
                      </c:pt>
                      <c:pt idx="939">
                        <c:v>44573.78125</c:v>
                      </c:pt>
                      <c:pt idx="940">
                        <c:v>44573.791666666657</c:v>
                      </c:pt>
                      <c:pt idx="941">
                        <c:v>44573.802083333343</c:v>
                      </c:pt>
                      <c:pt idx="942">
                        <c:v>44573.8125</c:v>
                      </c:pt>
                      <c:pt idx="943">
                        <c:v>44573.822916666657</c:v>
                      </c:pt>
                      <c:pt idx="944">
                        <c:v>44573.833333333343</c:v>
                      </c:pt>
                      <c:pt idx="945">
                        <c:v>44573.84375</c:v>
                      </c:pt>
                      <c:pt idx="946">
                        <c:v>44573.854166666657</c:v>
                      </c:pt>
                      <c:pt idx="947">
                        <c:v>44573.864583333343</c:v>
                      </c:pt>
                      <c:pt idx="948">
                        <c:v>44573.875</c:v>
                      </c:pt>
                      <c:pt idx="949">
                        <c:v>44573.885416666657</c:v>
                      </c:pt>
                      <c:pt idx="950">
                        <c:v>44573.895833333343</c:v>
                      </c:pt>
                      <c:pt idx="951">
                        <c:v>44573.90625</c:v>
                      </c:pt>
                      <c:pt idx="952">
                        <c:v>44573.916666666657</c:v>
                      </c:pt>
                      <c:pt idx="953">
                        <c:v>44573.927083333343</c:v>
                      </c:pt>
                      <c:pt idx="954">
                        <c:v>44573.9375</c:v>
                      </c:pt>
                      <c:pt idx="955">
                        <c:v>44573.947916666657</c:v>
                      </c:pt>
                      <c:pt idx="956">
                        <c:v>44573.958333333343</c:v>
                      </c:pt>
                      <c:pt idx="957">
                        <c:v>44573.96875</c:v>
                      </c:pt>
                      <c:pt idx="958">
                        <c:v>44573.979166666657</c:v>
                      </c:pt>
                      <c:pt idx="959">
                        <c:v>44573.989583333343</c:v>
                      </c:pt>
                      <c:pt idx="960">
                        <c:v>44574</c:v>
                      </c:pt>
                      <c:pt idx="961">
                        <c:v>44574.010416666657</c:v>
                      </c:pt>
                      <c:pt idx="962">
                        <c:v>44574.020833333343</c:v>
                      </c:pt>
                      <c:pt idx="963">
                        <c:v>44574.03125</c:v>
                      </c:pt>
                      <c:pt idx="964">
                        <c:v>44574.041666666657</c:v>
                      </c:pt>
                      <c:pt idx="965">
                        <c:v>44574.052083333343</c:v>
                      </c:pt>
                      <c:pt idx="966">
                        <c:v>44574.0625</c:v>
                      </c:pt>
                      <c:pt idx="967">
                        <c:v>44574.072916666657</c:v>
                      </c:pt>
                      <c:pt idx="968">
                        <c:v>44574.083333333343</c:v>
                      </c:pt>
                      <c:pt idx="969">
                        <c:v>44574.09375</c:v>
                      </c:pt>
                      <c:pt idx="970">
                        <c:v>44574.104166666657</c:v>
                      </c:pt>
                      <c:pt idx="971">
                        <c:v>44574.114583333343</c:v>
                      </c:pt>
                      <c:pt idx="972">
                        <c:v>44574.125</c:v>
                      </c:pt>
                      <c:pt idx="973">
                        <c:v>44574.135416666657</c:v>
                      </c:pt>
                      <c:pt idx="974">
                        <c:v>44574.145833333343</c:v>
                      </c:pt>
                      <c:pt idx="975">
                        <c:v>44574.15625</c:v>
                      </c:pt>
                      <c:pt idx="976">
                        <c:v>44574.166666666657</c:v>
                      </c:pt>
                      <c:pt idx="977">
                        <c:v>44574.177083333343</c:v>
                      </c:pt>
                      <c:pt idx="978">
                        <c:v>44574.1875</c:v>
                      </c:pt>
                      <c:pt idx="979">
                        <c:v>44574.197916666657</c:v>
                      </c:pt>
                      <c:pt idx="980">
                        <c:v>44574.208333333343</c:v>
                      </c:pt>
                      <c:pt idx="981">
                        <c:v>44574.21875</c:v>
                      </c:pt>
                      <c:pt idx="982">
                        <c:v>44574.229166666657</c:v>
                      </c:pt>
                      <c:pt idx="983">
                        <c:v>44574.239583333343</c:v>
                      </c:pt>
                      <c:pt idx="984">
                        <c:v>44574.25</c:v>
                      </c:pt>
                      <c:pt idx="985">
                        <c:v>44574.260416666657</c:v>
                      </c:pt>
                      <c:pt idx="986">
                        <c:v>44574.270833333343</c:v>
                      </c:pt>
                      <c:pt idx="987">
                        <c:v>44574.28125</c:v>
                      </c:pt>
                      <c:pt idx="988">
                        <c:v>44574.291666666657</c:v>
                      </c:pt>
                      <c:pt idx="989">
                        <c:v>44574.302083333343</c:v>
                      </c:pt>
                      <c:pt idx="990">
                        <c:v>44574.3125</c:v>
                      </c:pt>
                      <c:pt idx="991">
                        <c:v>44574.322916666657</c:v>
                      </c:pt>
                      <c:pt idx="992">
                        <c:v>44574.333333333343</c:v>
                      </c:pt>
                      <c:pt idx="993">
                        <c:v>44574.34375</c:v>
                      </c:pt>
                      <c:pt idx="994">
                        <c:v>44574.354166666657</c:v>
                      </c:pt>
                      <c:pt idx="995">
                        <c:v>44574.364583333343</c:v>
                      </c:pt>
                      <c:pt idx="996">
                        <c:v>44574.375</c:v>
                      </c:pt>
                      <c:pt idx="997">
                        <c:v>44574.385416666657</c:v>
                      </c:pt>
                      <c:pt idx="998">
                        <c:v>44574.395833333343</c:v>
                      </c:pt>
                      <c:pt idx="999">
                        <c:v>44574.40625</c:v>
                      </c:pt>
                      <c:pt idx="1000">
                        <c:v>44574.416666666657</c:v>
                      </c:pt>
                      <c:pt idx="1001">
                        <c:v>44574.427083333343</c:v>
                      </c:pt>
                      <c:pt idx="1002">
                        <c:v>44574.4375</c:v>
                      </c:pt>
                      <c:pt idx="1003">
                        <c:v>44574.447916666657</c:v>
                      </c:pt>
                      <c:pt idx="1004">
                        <c:v>44574.458333333343</c:v>
                      </c:pt>
                      <c:pt idx="1005">
                        <c:v>44574.46875</c:v>
                      </c:pt>
                      <c:pt idx="1006">
                        <c:v>44574.479166666657</c:v>
                      </c:pt>
                      <c:pt idx="1007">
                        <c:v>44574.489583333343</c:v>
                      </c:pt>
                      <c:pt idx="1008">
                        <c:v>44574.5</c:v>
                      </c:pt>
                      <c:pt idx="1009">
                        <c:v>44574.510416666657</c:v>
                      </c:pt>
                      <c:pt idx="1010">
                        <c:v>44574.520833333343</c:v>
                      </c:pt>
                      <c:pt idx="1011">
                        <c:v>44574.53125</c:v>
                      </c:pt>
                      <c:pt idx="1012">
                        <c:v>44574.541666666657</c:v>
                      </c:pt>
                      <c:pt idx="1013">
                        <c:v>44574.552083333343</c:v>
                      </c:pt>
                      <c:pt idx="1014">
                        <c:v>44574.5625</c:v>
                      </c:pt>
                      <c:pt idx="1015">
                        <c:v>44574.572916666657</c:v>
                      </c:pt>
                      <c:pt idx="1016">
                        <c:v>44574.583333333343</c:v>
                      </c:pt>
                      <c:pt idx="1017">
                        <c:v>44574.59375</c:v>
                      </c:pt>
                      <c:pt idx="1018">
                        <c:v>44574.604166666657</c:v>
                      </c:pt>
                      <c:pt idx="1019">
                        <c:v>44574.614583333343</c:v>
                      </c:pt>
                      <c:pt idx="1020">
                        <c:v>44574.625</c:v>
                      </c:pt>
                      <c:pt idx="1021">
                        <c:v>44574.635416666657</c:v>
                      </c:pt>
                      <c:pt idx="1022">
                        <c:v>44574.645833333343</c:v>
                      </c:pt>
                      <c:pt idx="1023">
                        <c:v>44574.65625</c:v>
                      </c:pt>
                      <c:pt idx="1024">
                        <c:v>44574.666666666657</c:v>
                      </c:pt>
                      <c:pt idx="1025">
                        <c:v>44574.677083333343</c:v>
                      </c:pt>
                      <c:pt idx="1026">
                        <c:v>44574.6875</c:v>
                      </c:pt>
                      <c:pt idx="1027">
                        <c:v>44574.697916666657</c:v>
                      </c:pt>
                      <c:pt idx="1028">
                        <c:v>44574.708333333343</c:v>
                      </c:pt>
                      <c:pt idx="1029">
                        <c:v>44574.71875</c:v>
                      </c:pt>
                      <c:pt idx="1030">
                        <c:v>44574.729166666657</c:v>
                      </c:pt>
                      <c:pt idx="1031">
                        <c:v>44574.739583333343</c:v>
                      </c:pt>
                      <c:pt idx="1032">
                        <c:v>44574.75</c:v>
                      </c:pt>
                      <c:pt idx="1033">
                        <c:v>44574.760416666657</c:v>
                      </c:pt>
                      <c:pt idx="1034">
                        <c:v>44574.770833333343</c:v>
                      </c:pt>
                      <c:pt idx="1035">
                        <c:v>44574.78125</c:v>
                      </c:pt>
                      <c:pt idx="1036">
                        <c:v>44574.791666666657</c:v>
                      </c:pt>
                      <c:pt idx="1037">
                        <c:v>44574.802083333343</c:v>
                      </c:pt>
                      <c:pt idx="1038">
                        <c:v>44574.8125</c:v>
                      </c:pt>
                      <c:pt idx="1039">
                        <c:v>44574.822916666657</c:v>
                      </c:pt>
                      <c:pt idx="1040">
                        <c:v>44574.833333333343</c:v>
                      </c:pt>
                      <c:pt idx="1041">
                        <c:v>44574.84375</c:v>
                      </c:pt>
                      <c:pt idx="1042">
                        <c:v>44574.854166666657</c:v>
                      </c:pt>
                      <c:pt idx="1043">
                        <c:v>44574.864583333343</c:v>
                      </c:pt>
                      <c:pt idx="1044">
                        <c:v>44574.875</c:v>
                      </c:pt>
                      <c:pt idx="1045">
                        <c:v>44574.885416666657</c:v>
                      </c:pt>
                      <c:pt idx="1046">
                        <c:v>44574.895833333343</c:v>
                      </c:pt>
                      <c:pt idx="1047">
                        <c:v>44574.90625</c:v>
                      </c:pt>
                      <c:pt idx="1048">
                        <c:v>44574.916666666657</c:v>
                      </c:pt>
                      <c:pt idx="1049">
                        <c:v>44574.927083333343</c:v>
                      </c:pt>
                      <c:pt idx="1050">
                        <c:v>44574.9375</c:v>
                      </c:pt>
                      <c:pt idx="1051">
                        <c:v>44574.947916666657</c:v>
                      </c:pt>
                      <c:pt idx="1052">
                        <c:v>44574.958333333343</c:v>
                      </c:pt>
                      <c:pt idx="1053">
                        <c:v>44574.96875</c:v>
                      </c:pt>
                      <c:pt idx="1054">
                        <c:v>44574.979166666657</c:v>
                      </c:pt>
                      <c:pt idx="1055">
                        <c:v>44574.989583333343</c:v>
                      </c:pt>
                      <c:pt idx="1056">
                        <c:v>44575</c:v>
                      </c:pt>
                      <c:pt idx="1057">
                        <c:v>44575.010416666657</c:v>
                      </c:pt>
                      <c:pt idx="1058">
                        <c:v>44575.020833333343</c:v>
                      </c:pt>
                      <c:pt idx="1059">
                        <c:v>44575.03125</c:v>
                      </c:pt>
                      <c:pt idx="1060">
                        <c:v>44575.041666666657</c:v>
                      </c:pt>
                      <c:pt idx="1061">
                        <c:v>44575.052083333343</c:v>
                      </c:pt>
                      <c:pt idx="1062">
                        <c:v>44575.0625</c:v>
                      </c:pt>
                      <c:pt idx="1063">
                        <c:v>44575.072916666657</c:v>
                      </c:pt>
                      <c:pt idx="1064">
                        <c:v>44575.083333333343</c:v>
                      </c:pt>
                      <c:pt idx="1065">
                        <c:v>44575.09375</c:v>
                      </c:pt>
                      <c:pt idx="1066">
                        <c:v>44575.104166666657</c:v>
                      </c:pt>
                      <c:pt idx="1067">
                        <c:v>44575.114583333343</c:v>
                      </c:pt>
                      <c:pt idx="1068">
                        <c:v>44575.125</c:v>
                      </c:pt>
                      <c:pt idx="1069">
                        <c:v>44575.135416666657</c:v>
                      </c:pt>
                      <c:pt idx="1070">
                        <c:v>44575.145833333343</c:v>
                      </c:pt>
                      <c:pt idx="1071">
                        <c:v>44575.15625</c:v>
                      </c:pt>
                      <c:pt idx="1072">
                        <c:v>44575.166666666657</c:v>
                      </c:pt>
                      <c:pt idx="1073">
                        <c:v>44575.177083333343</c:v>
                      </c:pt>
                      <c:pt idx="1074">
                        <c:v>44575.1875</c:v>
                      </c:pt>
                      <c:pt idx="1075">
                        <c:v>44575.197916666657</c:v>
                      </c:pt>
                      <c:pt idx="1076">
                        <c:v>44575.208333333343</c:v>
                      </c:pt>
                      <c:pt idx="1077">
                        <c:v>44575.21875</c:v>
                      </c:pt>
                      <c:pt idx="1078">
                        <c:v>44575.229166666657</c:v>
                      </c:pt>
                      <c:pt idx="1079">
                        <c:v>44575.239583333343</c:v>
                      </c:pt>
                      <c:pt idx="1080">
                        <c:v>44575.25</c:v>
                      </c:pt>
                      <c:pt idx="1081">
                        <c:v>44575.260416666657</c:v>
                      </c:pt>
                      <c:pt idx="1082">
                        <c:v>44575.270833333343</c:v>
                      </c:pt>
                      <c:pt idx="1083">
                        <c:v>44575.28125</c:v>
                      </c:pt>
                      <c:pt idx="1084">
                        <c:v>44575.291666666657</c:v>
                      </c:pt>
                      <c:pt idx="1085">
                        <c:v>44575.302083333343</c:v>
                      </c:pt>
                      <c:pt idx="1086">
                        <c:v>44575.3125</c:v>
                      </c:pt>
                      <c:pt idx="1087">
                        <c:v>44575.322916666657</c:v>
                      </c:pt>
                      <c:pt idx="1088">
                        <c:v>44575.333333333343</c:v>
                      </c:pt>
                      <c:pt idx="1089">
                        <c:v>44575.34375</c:v>
                      </c:pt>
                      <c:pt idx="1090">
                        <c:v>44575.354166666657</c:v>
                      </c:pt>
                      <c:pt idx="1091">
                        <c:v>44575.364583333343</c:v>
                      </c:pt>
                      <c:pt idx="1092">
                        <c:v>44575.375</c:v>
                      </c:pt>
                      <c:pt idx="1093">
                        <c:v>44575.385416666657</c:v>
                      </c:pt>
                      <c:pt idx="1094">
                        <c:v>44575.395833333343</c:v>
                      </c:pt>
                      <c:pt idx="1095">
                        <c:v>44575.40625</c:v>
                      </c:pt>
                      <c:pt idx="1096">
                        <c:v>44575.416666666657</c:v>
                      </c:pt>
                      <c:pt idx="1097">
                        <c:v>44575.427083333343</c:v>
                      </c:pt>
                      <c:pt idx="1098">
                        <c:v>44575.4375</c:v>
                      </c:pt>
                      <c:pt idx="1099">
                        <c:v>44575.447916666657</c:v>
                      </c:pt>
                      <c:pt idx="1100">
                        <c:v>44575.458333333343</c:v>
                      </c:pt>
                      <c:pt idx="1101">
                        <c:v>44575.46875</c:v>
                      </c:pt>
                      <c:pt idx="1102">
                        <c:v>44575.479166666657</c:v>
                      </c:pt>
                      <c:pt idx="1103">
                        <c:v>44575.489583333343</c:v>
                      </c:pt>
                      <c:pt idx="1104">
                        <c:v>44575.5</c:v>
                      </c:pt>
                      <c:pt idx="1105">
                        <c:v>44575.510416666657</c:v>
                      </c:pt>
                      <c:pt idx="1106">
                        <c:v>44575.520833333343</c:v>
                      </c:pt>
                      <c:pt idx="1107">
                        <c:v>44575.53125</c:v>
                      </c:pt>
                      <c:pt idx="1108">
                        <c:v>44575.541666666657</c:v>
                      </c:pt>
                      <c:pt idx="1109">
                        <c:v>44575.552083333343</c:v>
                      </c:pt>
                      <c:pt idx="1110">
                        <c:v>44575.5625</c:v>
                      </c:pt>
                      <c:pt idx="1111">
                        <c:v>44575.572916666657</c:v>
                      </c:pt>
                      <c:pt idx="1112">
                        <c:v>44575.583333333343</c:v>
                      </c:pt>
                      <c:pt idx="1113">
                        <c:v>44575.59375</c:v>
                      </c:pt>
                      <c:pt idx="1114">
                        <c:v>44575.604166666657</c:v>
                      </c:pt>
                      <c:pt idx="1115">
                        <c:v>44575.614583333343</c:v>
                      </c:pt>
                      <c:pt idx="1116">
                        <c:v>44575.625</c:v>
                      </c:pt>
                      <c:pt idx="1117">
                        <c:v>44575.635416666657</c:v>
                      </c:pt>
                      <c:pt idx="1118">
                        <c:v>44575.645833333343</c:v>
                      </c:pt>
                      <c:pt idx="1119">
                        <c:v>44575.65625</c:v>
                      </c:pt>
                      <c:pt idx="1120">
                        <c:v>44575.666666666657</c:v>
                      </c:pt>
                      <c:pt idx="1121">
                        <c:v>44575.677083333343</c:v>
                      </c:pt>
                      <c:pt idx="1122">
                        <c:v>44575.6875</c:v>
                      </c:pt>
                      <c:pt idx="1123">
                        <c:v>44575.697916666657</c:v>
                      </c:pt>
                      <c:pt idx="1124">
                        <c:v>44575.708333333343</c:v>
                      </c:pt>
                      <c:pt idx="1125">
                        <c:v>44575.71875</c:v>
                      </c:pt>
                      <c:pt idx="1126">
                        <c:v>44575.729166666657</c:v>
                      </c:pt>
                      <c:pt idx="1127">
                        <c:v>44575.739583333343</c:v>
                      </c:pt>
                      <c:pt idx="1128">
                        <c:v>44575.75</c:v>
                      </c:pt>
                      <c:pt idx="1129">
                        <c:v>44575.760416666657</c:v>
                      </c:pt>
                      <c:pt idx="1130">
                        <c:v>44575.770833333343</c:v>
                      </c:pt>
                      <c:pt idx="1131">
                        <c:v>44575.78125</c:v>
                      </c:pt>
                      <c:pt idx="1132">
                        <c:v>44575.791666666657</c:v>
                      </c:pt>
                      <c:pt idx="1133">
                        <c:v>44575.802083333343</c:v>
                      </c:pt>
                      <c:pt idx="1134">
                        <c:v>44575.8125</c:v>
                      </c:pt>
                      <c:pt idx="1135">
                        <c:v>44575.822916666657</c:v>
                      </c:pt>
                      <c:pt idx="1136">
                        <c:v>44575.833333333343</c:v>
                      </c:pt>
                      <c:pt idx="1137">
                        <c:v>44575.84375</c:v>
                      </c:pt>
                      <c:pt idx="1138">
                        <c:v>44575.854166666657</c:v>
                      </c:pt>
                      <c:pt idx="1139">
                        <c:v>44575.864583333343</c:v>
                      </c:pt>
                      <c:pt idx="1140">
                        <c:v>44575.875</c:v>
                      </c:pt>
                      <c:pt idx="1141">
                        <c:v>44575.885416666657</c:v>
                      </c:pt>
                      <c:pt idx="1142">
                        <c:v>44575.895833333343</c:v>
                      </c:pt>
                      <c:pt idx="1143">
                        <c:v>44575.90625</c:v>
                      </c:pt>
                      <c:pt idx="1144">
                        <c:v>44575.916666666657</c:v>
                      </c:pt>
                      <c:pt idx="1145">
                        <c:v>44575.927083333343</c:v>
                      </c:pt>
                      <c:pt idx="1146">
                        <c:v>44575.9375</c:v>
                      </c:pt>
                      <c:pt idx="1147">
                        <c:v>44575.947916666657</c:v>
                      </c:pt>
                      <c:pt idx="1148">
                        <c:v>44575.958333333343</c:v>
                      </c:pt>
                      <c:pt idx="1149">
                        <c:v>44575.96875</c:v>
                      </c:pt>
                      <c:pt idx="1150">
                        <c:v>44575.979166666657</c:v>
                      </c:pt>
                      <c:pt idx="1151">
                        <c:v>44575.989583333343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input_OLD_temp_simulation!$J$2:$J$1153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152"/>
                      <c:pt idx="0">
                        <c:v>17.89</c:v>
                      </c:pt>
                      <c:pt idx="1">
                        <c:v>17.833333333333329</c:v>
                      </c:pt>
                      <c:pt idx="2">
                        <c:v>17.778333333333329</c:v>
                      </c:pt>
                      <c:pt idx="3">
                        <c:v>17.71</c:v>
                      </c:pt>
                      <c:pt idx="4">
                        <c:v>17.653333333333329</c:v>
                      </c:pt>
                      <c:pt idx="5">
                        <c:v>17.58666666666667</c:v>
                      </c:pt>
                      <c:pt idx="6">
                        <c:v>17.524999999999999</c:v>
                      </c:pt>
                      <c:pt idx="7">
                        <c:v>17.483333333333331</c:v>
                      </c:pt>
                      <c:pt idx="8">
                        <c:v>17.436666666666671</c:v>
                      </c:pt>
                      <c:pt idx="9">
                        <c:v>17.355</c:v>
                      </c:pt>
                      <c:pt idx="10">
                        <c:v>17.32</c:v>
                      </c:pt>
                      <c:pt idx="11">
                        <c:v>17.25</c:v>
                      </c:pt>
                      <c:pt idx="12">
                        <c:v>17.196666666666669</c:v>
                      </c:pt>
                      <c:pt idx="13">
                        <c:v>17.143333333333331</c:v>
                      </c:pt>
                      <c:pt idx="14">
                        <c:v>17.13</c:v>
                      </c:pt>
                      <c:pt idx="15">
                        <c:v>17.08666666666667</c:v>
                      </c:pt>
                      <c:pt idx="16">
                        <c:v>17.03166666666667</c:v>
                      </c:pt>
                      <c:pt idx="17">
                        <c:v>17.006666666666661</c:v>
                      </c:pt>
                      <c:pt idx="18">
                        <c:v>16.936666666666671</c:v>
                      </c:pt>
                      <c:pt idx="19">
                        <c:v>16.866666666666671</c:v>
                      </c:pt>
                      <c:pt idx="20">
                        <c:v>16.803333333333331</c:v>
                      </c:pt>
                      <c:pt idx="21">
                        <c:v>16.78</c:v>
                      </c:pt>
                      <c:pt idx="22">
                        <c:v>16.739999999999998</c:v>
                      </c:pt>
                      <c:pt idx="23">
                        <c:v>16.713333333333331</c:v>
                      </c:pt>
                      <c:pt idx="24">
                        <c:v>16.646666666666661</c:v>
                      </c:pt>
                      <c:pt idx="25">
                        <c:v>16.63666666666667</c:v>
                      </c:pt>
                      <c:pt idx="26">
                        <c:v>16.58666666666667</c:v>
                      </c:pt>
                      <c:pt idx="27">
                        <c:v>16.53</c:v>
                      </c:pt>
                      <c:pt idx="28">
                        <c:v>16.536666666666669</c:v>
                      </c:pt>
                      <c:pt idx="29">
                        <c:v>16.5</c:v>
                      </c:pt>
                      <c:pt idx="30">
                        <c:v>16.416666666666671</c:v>
                      </c:pt>
                      <c:pt idx="31">
                        <c:v>16.8</c:v>
                      </c:pt>
                      <c:pt idx="32">
                        <c:v>17.306666666666668</c:v>
                      </c:pt>
                      <c:pt idx="33">
                        <c:v>17.28</c:v>
                      </c:pt>
                      <c:pt idx="34">
                        <c:v>17.2</c:v>
                      </c:pt>
                      <c:pt idx="35">
                        <c:v>17.206666666666671</c:v>
                      </c:pt>
                      <c:pt idx="36">
                        <c:v>17.256666666666661</c:v>
                      </c:pt>
                      <c:pt idx="37">
                        <c:v>17.245000000000001</c:v>
                      </c:pt>
                      <c:pt idx="38">
                        <c:v>17.81666666666667</c:v>
                      </c:pt>
                      <c:pt idx="39">
                        <c:v>18.626666666666669</c:v>
                      </c:pt>
                      <c:pt idx="40">
                        <c:v>18.583333333333329</c:v>
                      </c:pt>
                      <c:pt idx="41">
                        <c:v>18.263333333333328</c:v>
                      </c:pt>
                      <c:pt idx="42">
                        <c:v>18</c:v>
                      </c:pt>
                      <c:pt idx="43">
                        <c:v>17.77</c:v>
                      </c:pt>
                      <c:pt idx="44">
                        <c:v>17.76166666666667</c:v>
                      </c:pt>
                      <c:pt idx="45">
                        <c:v>17.829999999999998</c:v>
                      </c:pt>
                      <c:pt idx="46">
                        <c:v>17.84333333333333</c:v>
                      </c:pt>
                      <c:pt idx="47">
                        <c:v>17.856666666666669</c:v>
                      </c:pt>
                      <c:pt idx="48">
                        <c:v>17.833333333333329</c:v>
                      </c:pt>
                      <c:pt idx="49">
                        <c:v>17.84333333333333</c:v>
                      </c:pt>
                      <c:pt idx="50">
                        <c:v>17.940000000000001</c:v>
                      </c:pt>
                      <c:pt idx="51">
                        <c:v>17.934999999999999</c:v>
                      </c:pt>
                      <c:pt idx="52">
                        <c:v>17.923333333333328</c:v>
                      </c:pt>
                      <c:pt idx="53">
                        <c:v>17.86333333333333</c:v>
                      </c:pt>
                      <c:pt idx="54">
                        <c:v>17.940000000000001</c:v>
                      </c:pt>
                      <c:pt idx="55">
                        <c:v>17.96</c:v>
                      </c:pt>
                      <c:pt idx="56">
                        <c:v>17.938333333333329</c:v>
                      </c:pt>
                      <c:pt idx="57">
                        <c:v>17.93</c:v>
                      </c:pt>
                      <c:pt idx="58">
                        <c:v>17.91333333333333</c:v>
                      </c:pt>
                      <c:pt idx="59">
                        <c:v>17.81666666666667</c:v>
                      </c:pt>
                      <c:pt idx="60">
                        <c:v>17.8</c:v>
                      </c:pt>
                      <c:pt idx="61">
                        <c:v>17.684999999999999</c:v>
                      </c:pt>
                      <c:pt idx="62">
                        <c:v>17.54</c:v>
                      </c:pt>
                      <c:pt idx="63">
                        <c:v>17.52</c:v>
                      </c:pt>
                      <c:pt idx="64">
                        <c:v>17.585000000000001</c:v>
                      </c:pt>
                      <c:pt idx="65">
                        <c:v>17.55</c:v>
                      </c:pt>
                      <c:pt idx="66">
                        <c:v>17.475000000000001</c:v>
                      </c:pt>
                      <c:pt idx="67">
                        <c:v>17.38333333333334</c:v>
                      </c:pt>
                      <c:pt idx="68">
                        <c:v>17.260000000000002</c:v>
                      </c:pt>
                      <c:pt idx="69">
                        <c:v>17.22</c:v>
                      </c:pt>
                      <c:pt idx="70">
                        <c:v>17.184999999999999</c:v>
                      </c:pt>
                      <c:pt idx="71">
                        <c:v>17.2</c:v>
                      </c:pt>
                      <c:pt idx="72">
                        <c:v>17.21833333333333</c:v>
                      </c:pt>
                      <c:pt idx="73">
                        <c:v>17.164999999999999</c:v>
                      </c:pt>
                      <c:pt idx="74">
                        <c:v>17.15666666666667</c:v>
                      </c:pt>
                      <c:pt idx="75">
                        <c:v>17.17166666666667</c:v>
                      </c:pt>
                      <c:pt idx="76">
                        <c:v>17.184999999999999</c:v>
                      </c:pt>
                      <c:pt idx="77">
                        <c:v>17.24666666666667</c:v>
                      </c:pt>
                      <c:pt idx="78">
                        <c:v>17.723333333333329</c:v>
                      </c:pt>
                      <c:pt idx="79">
                        <c:v>18.533333333333331</c:v>
                      </c:pt>
                      <c:pt idx="80">
                        <c:v>18.440000000000001</c:v>
                      </c:pt>
                      <c:pt idx="81">
                        <c:v>18.234999999999999</c:v>
                      </c:pt>
                      <c:pt idx="82">
                        <c:v>18.076666666666661</c:v>
                      </c:pt>
                      <c:pt idx="83">
                        <c:v>17.97666666666667</c:v>
                      </c:pt>
                      <c:pt idx="84">
                        <c:v>17.86333333333333</c:v>
                      </c:pt>
                      <c:pt idx="85">
                        <c:v>17.84</c:v>
                      </c:pt>
                      <c:pt idx="86">
                        <c:v>18.22</c:v>
                      </c:pt>
                      <c:pt idx="87">
                        <c:v>18.276666666666671</c:v>
                      </c:pt>
                      <c:pt idx="88">
                        <c:v>18.07</c:v>
                      </c:pt>
                      <c:pt idx="89">
                        <c:v>17.973333333333329</c:v>
                      </c:pt>
                      <c:pt idx="90">
                        <c:v>17.885000000000002</c:v>
                      </c:pt>
                      <c:pt idx="91">
                        <c:v>17.736666666666672</c:v>
                      </c:pt>
                      <c:pt idx="92">
                        <c:v>17.651666666666671</c:v>
                      </c:pt>
                      <c:pt idx="93">
                        <c:v>17.626666666666669</c:v>
                      </c:pt>
                      <c:pt idx="94">
                        <c:v>17.543333333333329</c:v>
                      </c:pt>
                      <c:pt idx="95">
                        <c:v>17.48</c:v>
                      </c:pt>
                      <c:pt idx="96">
                        <c:v>17.385000000000002</c:v>
                      </c:pt>
                      <c:pt idx="97">
                        <c:v>17.274999999999999</c:v>
                      </c:pt>
                      <c:pt idx="98">
                        <c:v>17.2</c:v>
                      </c:pt>
                      <c:pt idx="99">
                        <c:v>17.133333333333329</c:v>
                      </c:pt>
                      <c:pt idx="100">
                        <c:v>17.053333333333331</c:v>
                      </c:pt>
                      <c:pt idx="101">
                        <c:v>16.989999999999998</c:v>
                      </c:pt>
                      <c:pt idx="102">
                        <c:v>16.95333333333333</c:v>
                      </c:pt>
                      <c:pt idx="103">
                        <c:v>16.853333333333339</c:v>
                      </c:pt>
                      <c:pt idx="104">
                        <c:v>16.81444444444444</c:v>
                      </c:pt>
                      <c:pt idx="105">
                        <c:v>16.78222222222222</c:v>
                      </c:pt>
                      <c:pt idx="106">
                        <c:v>16.736666666666672</c:v>
                      </c:pt>
                      <c:pt idx="107">
                        <c:v>16.7</c:v>
                      </c:pt>
                      <c:pt idx="108">
                        <c:v>16.655000000000001</c:v>
                      </c:pt>
                      <c:pt idx="109">
                        <c:v>16.61666666666666</c:v>
                      </c:pt>
                      <c:pt idx="110">
                        <c:v>16.55</c:v>
                      </c:pt>
                      <c:pt idx="111">
                        <c:v>16.506666666666671</c:v>
                      </c:pt>
                      <c:pt idx="112">
                        <c:v>16.45333333333333</c:v>
                      </c:pt>
                      <c:pt idx="113">
                        <c:v>16.395</c:v>
                      </c:pt>
                      <c:pt idx="114">
                        <c:v>16.36333333333333</c:v>
                      </c:pt>
                      <c:pt idx="115">
                        <c:v>16.329999999999998</c:v>
                      </c:pt>
                      <c:pt idx="116">
                        <c:v>16.313333333333329</c:v>
                      </c:pt>
                      <c:pt idx="117">
                        <c:v>16.27</c:v>
                      </c:pt>
                      <c:pt idx="118">
                        <c:v>16.213333333333331</c:v>
                      </c:pt>
                      <c:pt idx="119">
                        <c:v>16.18333333333333</c:v>
                      </c:pt>
                      <c:pt idx="120">
                        <c:v>16.173333333333339</c:v>
                      </c:pt>
                      <c:pt idx="121">
                        <c:v>16.13</c:v>
                      </c:pt>
                      <c:pt idx="122">
                        <c:v>16.079999999999998</c:v>
                      </c:pt>
                      <c:pt idx="123">
                        <c:v>16.036666666666669</c:v>
                      </c:pt>
                      <c:pt idx="124">
                        <c:v>16.04</c:v>
                      </c:pt>
                      <c:pt idx="125">
                        <c:v>15.983333333333331</c:v>
                      </c:pt>
                      <c:pt idx="126">
                        <c:v>16.135000000000002</c:v>
                      </c:pt>
                      <c:pt idx="127">
                        <c:v>16.646666666666661</c:v>
                      </c:pt>
                      <c:pt idx="128">
                        <c:v>16.723333333333329</c:v>
                      </c:pt>
                      <c:pt idx="129">
                        <c:v>16.690000000000001</c:v>
                      </c:pt>
                      <c:pt idx="130">
                        <c:v>16.61333333333333</c:v>
                      </c:pt>
                      <c:pt idx="131">
                        <c:v>16.606666666666669</c:v>
                      </c:pt>
                      <c:pt idx="132">
                        <c:v>16.653333333333329</c:v>
                      </c:pt>
                      <c:pt idx="133">
                        <c:v>16.625</c:v>
                      </c:pt>
                      <c:pt idx="134">
                        <c:v>16.524999999999999</c:v>
                      </c:pt>
                      <c:pt idx="135">
                        <c:v>16.476666666666659</c:v>
                      </c:pt>
                      <c:pt idx="136">
                        <c:v>16.446666666666669</c:v>
                      </c:pt>
                      <c:pt idx="137">
                        <c:v>16.52333333333333</c:v>
                      </c:pt>
                      <c:pt idx="138">
                        <c:v>16.641666666666669</c:v>
                      </c:pt>
                      <c:pt idx="139">
                        <c:v>16.66</c:v>
                      </c:pt>
                      <c:pt idx="140">
                        <c:v>16.603333333333339</c:v>
                      </c:pt>
                      <c:pt idx="141">
                        <c:v>16.59333333333333</c:v>
                      </c:pt>
                      <c:pt idx="142">
                        <c:v>16.54</c:v>
                      </c:pt>
                      <c:pt idx="143">
                        <c:v>16.416666666666671</c:v>
                      </c:pt>
                      <c:pt idx="144">
                        <c:v>16.38</c:v>
                      </c:pt>
                      <c:pt idx="145">
                        <c:v>16.306666666666668</c:v>
                      </c:pt>
                      <c:pt idx="146">
                        <c:v>16.27333333333333</c:v>
                      </c:pt>
                      <c:pt idx="147">
                        <c:v>16.233333333333331</c:v>
                      </c:pt>
                      <c:pt idx="148">
                        <c:v>16.22</c:v>
                      </c:pt>
                      <c:pt idx="149">
                        <c:v>16.215</c:v>
                      </c:pt>
                      <c:pt idx="150">
                        <c:v>16.295000000000002</c:v>
                      </c:pt>
                      <c:pt idx="151">
                        <c:v>16.31666666666667</c:v>
                      </c:pt>
                      <c:pt idx="152">
                        <c:v>16.303333333333331</c:v>
                      </c:pt>
                      <c:pt idx="153">
                        <c:v>16.3</c:v>
                      </c:pt>
                      <c:pt idx="154">
                        <c:v>16.25333333333333</c:v>
                      </c:pt>
                      <c:pt idx="155">
                        <c:v>16.18</c:v>
                      </c:pt>
                      <c:pt idx="156">
                        <c:v>16.423333333333328</c:v>
                      </c:pt>
                      <c:pt idx="157">
                        <c:v>17.771666666666661</c:v>
                      </c:pt>
                      <c:pt idx="158">
                        <c:v>18.266666666666669</c:v>
                      </c:pt>
                      <c:pt idx="159">
                        <c:v>18.02</c:v>
                      </c:pt>
                      <c:pt idx="160">
                        <c:v>17.681111111111111</c:v>
                      </c:pt>
                      <c:pt idx="161">
                        <c:v>17.515555555555551</c:v>
                      </c:pt>
                      <c:pt idx="162">
                        <c:v>17.350000000000001</c:v>
                      </c:pt>
                      <c:pt idx="163">
                        <c:v>17.510000000000002</c:v>
                      </c:pt>
                      <c:pt idx="164">
                        <c:v>17.565000000000001</c:v>
                      </c:pt>
                      <c:pt idx="165">
                        <c:v>17.59</c:v>
                      </c:pt>
                      <c:pt idx="166">
                        <c:v>17.676666666666669</c:v>
                      </c:pt>
                      <c:pt idx="167">
                        <c:v>17.8</c:v>
                      </c:pt>
                      <c:pt idx="168">
                        <c:v>17.72</c:v>
                      </c:pt>
                      <c:pt idx="169">
                        <c:v>17.93333333333333</c:v>
                      </c:pt>
                      <c:pt idx="170">
                        <c:v>18.15666666666667</c:v>
                      </c:pt>
                      <c:pt idx="171">
                        <c:v>18.350000000000001</c:v>
                      </c:pt>
                      <c:pt idx="172">
                        <c:v>18.37</c:v>
                      </c:pt>
                      <c:pt idx="173">
                        <c:v>18.29</c:v>
                      </c:pt>
                      <c:pt idx="174">
                        <c:v>18.22444444444444</c:v>
                      </c:pt>
                      <c:pt idx="175">
                        <c:v>18.242222222222221</c:v>
                      </c:pt>
                      <c:pt idx="176">
                        <c:v>18.239999999999998</c:v>
                      </c:pt>
                      <c:pt idx="177">
                        <c:v>18.463333333333331</c:v>
                      </c:pt>
                      <c:pt idx="178">
                        <c:v>18.585000000000001</c:v>
                      </c:pt>
                      <c:pt idx="179">
                        <c:v>18.438333333333329</c:v>
                      </c:pt>
                      <c:pt idx="180">
                        <c:v>18.38</c:v>
                      </c:pt>
                      <c:pt idx="181">
                        <c:v>18.45333333333333</c:v>
                      </c:pt>
                      <c:pt idx="182">
                        <c:v>18.56666666666667</c:v>
                      </c:pt>
                      <c:pt idx="183">
                        <c:v>18.45</c:v>
                      </c:pt>
                      <c:pt idx="184">
                        <c:v>18.34</c:v>
                      </c:pt>
                      <c:pt idx="185">
                        <c:v>18.486666666666661</c:v>
                      </c:pt>
                      <c:pt idx="186">
                        <c:v>18.39</c:v>
                      </c:pt>
                      <c:pt idx="187">
                        <c:v>18.225555555555559</c:v>
                      </c:pt>
                      <c:pt idx="188">
                        <c:v>17.97444444444444</c:v>
                      </c:pt>
                      <c:pt idx="189">
                        <c:v>17.738888888888891</c:v>
                      </c:pt>
                      <c:pt idx="190">
                        <c:v>17.562777777777779</c:v>
                      </c:pt>
                      <c:pt idx="191">
                        <c:v>17.423333333333328</c:v>
                      </c:pt>
                      <c:pt idx="192">
                        <c:v>17.266666666666669</c:v>
                      </c:pt>
                      <c:pt idx="193">
                        <c:v>17.114999999999998</c:v>
                      </c:pt>
                      <c:pt idx="194">
                        <c:v>17.02</c:v>
                      </c:pt>
                      <c:pt idx="195">
                        <c:v>16.893333333333331</c:v>
                      </c:pt>
                      <c:pt idx="196">
                        <c:v>16.786666666666669</c:v>
                      </c:pt>
                      <c:pt idx="197">
                        <c:v>16.673333333333339</c:v>
                      </c:pt>
                      <c:pt idx="198">
                        <c:v>16.616666666666671</c:v>
                      </c:pt>
                      <c:pt idx="199">
                        <c:v>16.54</c:v>
                      </c:pt>
                      <c:pt idx="200">
                        <c:v>16.41333333333333</c:v>
                      </c:pt>
                      <c:pt idx="201">
                        <c:v>16.37</c:v>
                      </c:pt>
                      <c:pt idx="202">
                        <c:v>16.25333333333333</c:v>
                      </c:pt>
                      <c:pt idx="203">
                        <c:v>16.164999999999999</c:v>
                      </c:pt>
                      <c:pt idx="204">
                        <c:v>16.09333333333333</c:v>
                      </c:pt>
                      <c:pt idx="205">
                        <c:v>16.018333333333331</c:v>
                      </c:pt>
                      <c:pt idx="206">
                        <c:v>15.97666666666667</c:v>
                      </c:pt>
                      <c:pt idx="207">
                        <c:v>15.866666666666671</c:v>
                      </c:pt>
                      <c:pt idx="208">
                        <c:v>15.72</c:v>
                      </c:pt>
                      <c:pt idx="209">
                        <c:v>15.55</c:v>
                      </c:pt>
                      <c:pt idx="210">
                        <c:v>15.41333333333333</c:v>
                      </c:pt>
                      <c:pt idx="211">
                        <c:v>15.286666666666671</c:v>
                      </c:pt>
                      <c:pt idx="212">
                        <c:v>15.2</c:v>
                      </c:pt>
                      <c:pt idx="213">
                        <c:v>15.141666666666669</c:v>
                      </c:pt>
                      <c:pt idx="214">
                        <c:v>15.06</c:v>
                      </c:pt>
                      <c:pt idx="215">
                        <c:v>14.95</c:v>
                      </c:pt>
                      <c:pt idx="216">
                        <c:v>14.903333333333331</c:v>
                      </c:pt>
                      <c:pt idx="217">
                        <c:v>14.846666666666669</c:v>
                      </c:pt>
                      <c:pt idx="218">
                        <c:v>14.765000000000001</c:v>
                      </c:pt>
                      <c:pt idx="219">
                        <c:v>14.73666666666667</c:v>
                      </c:pt>
                      <c:pt idx="220">
                        <c:v>14.65</c:v>
                      </c:pt>
                      <c:pt idx="221">
                        <c:v>14.83666666666667</c:v>
                      </c:pt>
                      <c:pt idx="222">
                        <c:v>15.823333333333331</c:v>
                      </c:pt>
                      <c:pt idx="223">
                        <c:v>16.145</c:v>
                      </c:pt>
                      <c:pt idx="224">
                        <c:v>16.68</c:v>
                      </c:pt>
                      <c:pt idx="225">
                        <c:v>17.45333333333333</c:v>
                      </c:pt>
                      <c:pt idx="226">
                        <c:v>17.533333333333331</c:v>
                      </c:pt>
                      <c:pt idx="227">
                        <c:v>17.176666666666669</c:v>
                      </c:pt>
                      <c:pt idx="228">
                        <c:v>16.936666666666671</c:v>
                      </c:pt>
                      <c:pt idx="229">
                        <c:v>16.885000000000002</c:v>
                      </c:pt>
                      <c:pt idx="230">
                        <c:v>17.213333333333331</c:v>
                      </c:pt>
                      <c:pt idx="231">
                        <c:v>17.114999999999998</c:v>
                      </c:pt>
                      <c:pt idx="232">
                        <c:v>16.943333333333332</c:v>
                      </c:pt>
                      <c:pt idx="233">
                        <c:v>17.31666666666667</c:v>
                      </c:pt>
                      <c:pt idx="234">
                        <c:v>18.11</c:v>
                      </c:pt>
                      <c:pt idx="235">
                        <c:v>18.309999999999999</c:v>
                      </c:pt>
                      <c:pt idx="236">
                        <c:v>17.83666666666667</c:v>
                      </c:pt>
                      <c:pt idx="237">
                        <c:v>17.456666666666671</c:v>
                      </c:pt>
                      <c:pt idx="238">
                        <c:v>17.11666666666666</c:v>
                      </c:pt>
                      <c:pt idx="239">
                        <c:v>17.09333333333333</c:v>
                      </c:pt>
                      <c:pt idx="240">
                        <c:v>16.966666666666669</c:v>
                      </c:pt>
                      <c:pt idx="241">
                        <c:v>16.826666666666661</c:v>
                      </c:pt>
                      <c:pt idx="242">
                        <c:v>16.85777777777778</c:v>
                      </c:pt>
                      <c:pt idx="243">
                        <c:v>17.248888888888889</c:v>
                      </c:pt>
                      <c:pt idx="244">
                        <c:v>17.579999999999998</c:v>
                      </c:pt>
                      <c:pt idx="245">
                        <c:v>17.61333333333333</c:v>
                      </c:pt>
                      <c:pt idx="246">
                        <c:v>17.93</c:v>
                      </c:pt>
                      <c:pt idx="247">
                        <c:v>18.013333333333328</c:v>
                      </c:pt>
                      <c:pt idx="248">
                        <c:v>18.426666666666669</c:v>
                      </c:pt>
                      <c:pt idx="249">
                        <c:v>18.344999999999999</c:v>
                      </c:pt>
                      <c:pt idx="250">
                        <c:v>18.063333333333329</c:v>
                      </c:pt>
                      <c:pt idx="251">
                        <c:v>17.701666666666672</c:v>
                      </c:pt>
                      <c:pt idx="252">
                        <c:v>17.486666666666672</c:v>
                      </c:pt>
                      <c:pt idx="253">
                        <c:v>17.333333333333329</c:v>
                      </c:pt>
                      <c:pt idx="254">
                        <c:v>17.166666666666671</c:v>
                      </c:pt>
                      <c:pt idx="255">
                        <c:v>17.016666666666669</c:v>
                      </c:pt>
                      <c:pt idx="256">
                        <c:v>16.95</c:v>
                      </c:pt>
                      <c:pt idx="257">
                        <c:v>16.98833333333333</c:v>
                      </c:pt>
                      <c:pt idx="258">
                        <c:v>17.63666666666667</c:v>
                      </c:pt>
                      <c:pt idx="259">
                        <c:v>18.04</c:v>
                      </c:pt>
                      <c:pt idx="260">
                        <c:v>17.82</c:v>
                      </c:pt>
                      <c:pt idx="261">
                        <c:v>17.64</c:v>
                      </c:pt>
                      <c:pt idx="262">
                        <c:v>17.420000000000002</c:v>
                      </c:pt>
                      <c:pt idx="263">
                        <c:v>17.513333333333328</c:v>
                      </c:pt>
                      <c:pt idx="264">
                        <c:v>17.850000000000001</c:v>
                      </c:pt>
                      <c:pt idx="265">
                        <c:v>17.823333333333331</c:v>
                      </c:pt>
                      <c:pt idx="266">
                        <c:v>17.826666666666672</c:v>
                      </c:pt>
                      <c:pt idx="267">
                        <c:v>17.855</c:v>
                      </c:pt>
                      <c:pt idx="268">
                        <c:v>18</c:v>
                      </c:pt>
                      <c:pt idx="269">
                        <c:v>18.486666666666672</c:v>
                      </c:pt>
                      <c:pt idx="270">
                        <c:v>18.471666666666671</c:v>
                      </c:pt>
                      <c:pt idx="271">
                        <c:v>18.234999999999999</c:v>
                      </c:pt>
                      <c:pt idx="272">
                        <c:v>18.09333333333333</c:v>
                      </c:pt>
                      <c:pt idx="273">
                        <c:v>17.940000000000001</c:v>
                      </c:pt>
                      <c:pt idx="274">
                        <c:v>18.116666666666671</c:v>
                      </c:pt>
                      <c:pt idx="275">
                        <c:v>18.12</c:v>
                      </c:pt>
                      <c:pt idx="276">
                        <c:v>18.013333333333328</c:v>
                      </c:pt>
                      <c:pt idx="277">
                        <c:v>17.93</c:v>
                      </c:pt>
                      <c:pt idx="278">
                        <c:v>17.803333333333331</c:v>
                      </c:pt>
                      <c:pt idx="279">
                        <c:v>17.806666666666668</c:v>
                      </c:pt>
                      <c:pt idx="280">
                        <c:v>18.206666666666671</c:v>
                      </c:pt>
                      <c:pt idx="281">
                        <c:v>18.125</c:v>
                      </c:pt>
                      <c:pt idx="282">
                        <c:v>17.83666666666667</c:v>
                      </c:pt>
                      <c:pt idx="283">
                        <c:v>17.61333333333333</c:v>
                      </c:pt>
                      <c:pt idx="284">
                        <c:v>17.446666666666669</c:v>
                      </c:pt>
                      <c:pt idx="285">
                        <c:v>17.213333333333331</c:v>
                      </c:pt>
                      <c:pt idx="286">
                        <c:v>17.055</c:v>
                      </c:pt>
                      <c:pt idx="287">
                        <c:v>16.93</c:v>
                      </c:pt>
                      <c:pt idx="288">
                        <c:v>16.786666666666669</c:v>
                      </c:pt>
                      <c:pt idx="289">
                        <c:v>16.66</c:v>
                      </c:pt>
                      <c:pt idx="290">
                        <c:v>16.553333333333331</c:v>
                      </c:pt>
                      <c:pt idx="291">
                        <c:v>16.41</c:v>
                      </c:pt>
                      <c:pt idx="292">
                        <c:v>16.313333333333329</c:v>
                      </c:pt>
                      <c:pt idx="293">
                        <c:v>16.239999999999998</c:v>
                      </c:pt>
                      <c:pt idx="294">
                        <c:v>16.12</c:v>
                      </c:pt>
                      <c:pt idx="295">
                        <c:v>16.06666666666667</c:v>
                      </c:pt>
                      <c:pt idx="296">
                        <c:v>15.95055555555555</c:v>
                      </c:pt>
                      <c:pt idx="297">
                        <c:v>15.90111111111111</c:v>
                      </c:pt>
                      <c:pt idx="298">
                        <c:v>15.8</c:v>
                      </c:pt>
                      <c:pt idx="299">
                        <c:v>15.734999999999999</c:v>
                      </c:pt>
                      <c:pt idx="300">
                        <c:v>15.68</c:v>
                      </c:pt>
                      <c:pt idx="301">
                        <c:v>15.63</c:v>
                      </c:pt>
                      <c:pt idx="302">
                        <c:v>15.565</c:v>
                      </c:pt>
                      <c:pt idx="303">
                        <c:v>15.473333333333329</c:v>
                      </c:pt>
                      <c:pt idx="304">
                        <c:v>15.39</c:v>
                      </c:pt>
                      <c:pt idx="305">
                        <c:v>15.37</c:v>
                      </c:pt>
                      <c:pt idx="306">
                        <c:v>15.27</c:v>
                      </c:pt>
                      <c:pt idx="307">
                        <c:v>15.196666666666671</c:v>
                      </c:pt>
                      <c:pt idx="308">
                        <c:v>15.14666666666667</c:v>
                      </c:pt>
                      <c:pt idx="309">
                        <c:v>15.116666666666671</c:v>
                      </c:pt>
                      <c:pt idx="310">
                        <c:v>15.06666666666667</c:v>
                      </c:pt>
                      <c:pt idx="311">
                        <c:v>15</c:v>
                      </c:pt>
                      <c:pt idx="312">
                        <c:v>14.956666666666671</c:v>
                      </c:pt>
                      <c:pt idx="313">
                        <c:v>14.895</c:v>
                      </c:pt>
                      <c:pt idx="314">
                        <c:v>14.803333333333329</c:v>
                      </c:pt>
                      <c:pt idx="315">
                        <c:v>14.77</c:v>
                      </c:pt>
                      <c:pt idx="316">
                        <c:v>14.713333333333329</c:v>
                      </c:pt>
                      <c:pt idx="317">
                        <c:v>14.65666666666667</c:v>
                      </c:pt>
                      <c:pt idx="318">
                        <c:v>14.633333333333329</c:v>
                      </c:pt>
                      <c:pt idx="319">
                        <c:v>15.2</c:v>
                      </c:pt>
                      <c:pt idx="320">
                        <c:v>15.83</c:v>
                      </c:pt>
                      <c:pt idx="321">
                        <c:v>15.85333333333333</c:v>
                      </c:pt>
                      <c:pt idx="322">
                        <c:v>16.015000000000001</c:v>
                      </c:pt>
                      <c:pt idx="323">
                        <c:v>16.23833333333333</c:v>
                      </c:pt>
                      <c:pt idx="324">
                        <c:v>16.2</c:v>
                      </c:pt>
                      <c:pt idx="325">
                        <c:v>16.28</c:v>
                      </c:pt>
                      <c:pt idx="326">
                        <c:v>16.256666666666661</c:v>
                      </c:pt>
                      <c:pt idx="327">
                        <c:v>16.13666666666667</c:v>
                      </c:pt>
                      <c:pt idx="328">
                        <c:v>16.54666666666667</c:v>
                      </c:pt>
                      <c:pt idx="329">
                        <c:v>17.045000000000002</c:v>
                      </c:pt>
                      <c:pt idx="330">
                        <c:v>16.883333333333329</c:v>
                      </c:pt>
                      <c:pt idx="331">
                        <c:v>16.40333333333334</c:v>
                      </c:pt>
                      <c:pt idx="332">
                        <c:v>15.76</c:v>
                      </c:pt>
                      <c:pt idx="333">
                        <c:v>15.65</c:v>
                      </c:pt>
                      <c:pt idx="334">
                        <c:v>16.239999999999998</c:v>
                      </c:pt>
                      <c:pt idx="335">
                        <c:v>17.350000000000001</c:v>
                      </c:pt>
                      <c:pt idx="336">
                        <c:v>17.72666666666667</c:v>
                      </c:pt>
                      <c:pt idx="337">
                        <c:v>17.71833333333333</c:v>
                      </c:pt>
                      <c:pt idx="338">
                        <c:v>17.68333333333333</c:v>
                      </c:pt>
                      <c:pt idx="339">
                        <c:v>17.559999999999999</c:v>
                      </c:pt>
                      <c:pt idx="340">
                        <c:v>17.61333333333333</c:v>
                      </c:pt>
                      <c:pt idx="341">
                        <c:v>17.763333333333328</c:v>
                      </c:pt>
                      <c:pt idx="342">
                        <c:v>17.888333333333328</c:v>
                      </c:pt>
                      <c:pt idx="343">
                        <c:v>17.956666666666671</c:v>
                      </c:pt>
                      <c:pt idx="344">
                        <c:v>17.986666666666661</c:v>
                      </c:pt>
                      <c:pt idx="345">
                        <c:v>18.006666666666671</c:v>
                      </c:pt>
                      <c:pt idx="346">
                        <c:v>18.00333333333333</c:v>
                      </c:pt>
                      <c:pt idx="347">
                        <c:v>17.911666666666669</c:v>
                      </c:pt>
                      <c:pt idx="348">
                        <c:v>17.626666666666669</c:v>
                      </c:pt>
                      <c:pt idx="349">
                        <c:v>17.35166666666667</c:v>
                      </c:pt>
                      <c:pt idx="350">
                        <c:v>17.149999999999999</c:v>
                      </c:pt>
                      <c:pt idx="351">
                        <c:v>16.98</c:v>
                      </c:pt>
                      <c:pt idx="352">
                        <c:v>16.899999999999999</c:v>
                      </c:pt>
                      <c:pt idx="353">
                        <c:v>17.114999999999998</c:v>
                      </c:pt>
                      <c:pt idx="354">
                        <c:v>17.059999999999999</c:v>
                      </c:pt>
                      <c:pt idx="355">
                        <c:v>17.08666666666667</c:v>
                      </c:pt>
                      <c:pt idx="356">
                        <c:v>17.006666666666671</c:v>
                      </c:pt>
                      <c:pt idx="357">
                        <c:v>16.78</c:v>
                      </c:pt>
                      <c:pt idx="358">
                        <c:v>16.646666666666661</c:v>
                      </c:pt>
                      <c:pt idx="359">
                        <c:v>16.626666666666669</c:v>
                      </c:pt>
                      <c:pt idx="360">
                        <c:v>16.873333333333331</c:v>
                      </c:pt>
                      <c:pt idx="361">
                        <c:v>16.89</c:v>
                      </c:pt>
                      <c:pt idx="362">
                        <c:v>17.02333333333333</c:v>
                      </c:pt>
                      <c:pt idx="363">
                        <c:v>17.13</c:v>
                      </c:pt>
                      <c:pt idx="364">
                        <c:v>17.27333333333333</c:v>
                      </c:pt>
                      <c:pt idx="365">
                        <c:v>17.298333333333328</c:v>
                      </c:pt>
                      <c:pt idx="366">
                        <c:v>17.233333333333331</c:v>
                      </c:pt>
                      <c:pt idx="367">
                        <c:v>17.18</c:v>
                      </c:pt>
                      <c:pt idx="368">
                        <c:v>17.004999999999999</c:v>
                      </c:pt>
                      <c:pt idx="369">
                        <c:v>16.91333333333333</c:v>
                      </c:pt>
                      <c:pt idx="370">
                        <c:v>17.00333333333333</c:v>
                      </c:pt>
                      <c:pt idx="371">
                        <c:v>17.173333333333328</c:v>
                      </c:pt>
                      <c:pt idx="372">
                        <c:v>17.079999999999998</c:v>
                      </c:pt>
                      <c:pt idx="373">
                        <c:v>16.93</c:v>
                      </c:pt>
                      <c:pt idx="374">
                        <c:v>16.93</c:v>
                      </c:pt>
                      <c:pt idx="375">
                        <c:v>17.123333333333331</c:v>
                      </c:pt>
                      <c:pt idx="376">
                        <c:v>17.11666666666666</c:v>
                      </c:pt>
                      <c:pt idx="377">
                        <c:v>16.946666666666669</c:v>
                      </c:pt>
                      <c:pt idx="378">
                        <c:v>16.829999999999998</c:v>
                      </c:pt>
                      <c:pt idx="379">
                        <c:v>16.638333333333328</c:v>
                      </c:pt>
                      <c:pt idx="380">
                        <c:v>16.49666666666667</c:v>
                      </c:pt>
                      <c:pt idx="381">
                        <c:v>16.36666666666666</c:v>
                      </c:pt>
                      <c:pt idx="382">
                        <c:v>16.21</c:v>
                      </c:pt>
                      <c:pt idx="383">
                        <c:v>16.12</c:v>
                      </c:pt>
                      <c:pt idx="384">
                        <c:v>16.004999999999999</c:v>
                      </c:pt>
                      <c:pt idx="385">
                        <c:v>15.94</c:v>
                      </c:pt>
                      <c:pt idx="386">
                        <c:v>15.89</c:v>
                      </c:pt>
                      <c:pt idx="387">
                        <c:v>15.776666666666671</c:v>
                      </c:pt>
                      <c:pt idx="388">
                        <c:v>15.72666666666667</c:v>
                      </c:pt>
                      <c:pt idx="389">
                        <c:v>15.64666666666667</c:v>
                      </c:pt>
                      <c:pt idx="390">
                        <c:v>15.606666666666669</c:v>
                      </c:pt>
                      <c:pt idx="391">
                        <c:v>15.51333333333333</c:v>
                      </c:pt>
                      <c:pt idx="392">
                        <c:v>15.436666666666669</c:v>
                      </c:pt>
                      <c:pt idx="393">
                        <c:v>15.36333333333334</c:v>
                      </c:pt>
                      <c:pt idx="394">
                        <c:v>15.305</c:v>
                      </c:pt>
                      <c:pt idx="395">
                        <c:v>15.26</c:v>
                      </c:pt>
                      <c:pt idx="396">
                        <c:v>15.16333333333333</c:v>
                      </c:pt>
                      <c:pt idx="397">
                        <c:v>15.11</c:v>
                      </c:pt>
                      <c:pt idx="398">
                        <c:v>15.05</c:v>
                      </c:pt>
                      <c:pt idx="399">
                        <c:v>14.97</c:v>
                      </c:pt>
                      <c:pt idx="400">
                        <c:v>14.946666666666671</c:v>
                      </c:pt>
                      <c:pt idx="401">
                        <c:v>14.9</c:v>
                      </c:pt>
                      <c:pt idx="402">
                        <c:v>14.82666666666667</c:v>
                      </c:pt>
                      <c:pt idx="403">
                        <c:v>14.78333333333333</c:v>
                      </c:pt>
                      <c:pt idx="404">
                        <c:v>14.743333333333331</c:v>
                      </c:pt>
                      <c:pt idx="405">
                        <c:v>14.70166666666667</c:v>
                      </c:pt>
                      <c:pt idx="406">
                        <c:v>14.61333333333333</c:v>
                      </c:pt>
                      <c:pt idx="407">
                        <c:v>14.59333333333333</c:v>
                      </c:pt>
                      <c:pt idx="408">
                        <c:v>14.526666666666671</c:v>
                      </c:pt>
                      <c:pt idx="409">
                        <c:v>14.48666666666667</c:v>
                      </c:pt>
                      <c:pt idx="410">
                        <c:v>14.435</c:v>
                      </c:pt>
                      <c:pt idx="411">
                        <c:v>14.346666666666669</c:v>
                      </c:pt>
                      <c:pt idx="412">
                        <c:v>14.24833333333333</c:v>
                      </c:pt>
                      <c:pt idx="413">
                        <c:v>14.7</c:v>
                      </c:pt>
                      <c:pt idx="414">
                        <c:v>15.803333333333329</c:v>
                      </c:pt>
                      <c:pt idx="415">
                        <c:v>16</c:v>
                      </c:pt>
                      <c:pt idx="416">
                        <c:v>16.133333333333329</c:v>
                      </c:pt>
                      <c:pt idx="417">
                        <c:v>16.276666666666671</c:v>
                      </c:pt>
                      <c:pt idx="418">
                        <c:v>16.16333333333333</c:v>
                      </c:pt>
                      <c:pt idx="419">
                        <c:v>15.883333333333329</c:v>
                      </c:pt>
                      <c:pt idx="420">
                        <c:v>15.676666666666669</c:v>
                      </c:pt>
                      <c:pt idx="421">
                        <c:v>15.48</c:v>
                      </c:pt>
                      <c:pt idx="422">
                        <c:v>15.51333333333333</c:v>
                      </c:pt>
                      <c:pt idx="423">
                        <c:v>15.68</c:v>
                      </c:pt>
                      <c:pt idx="424">
                        <c:v>15.635</c:v>
                      </c:pt>
                      <c:pt idx="425">
                        <c:v>15.446666666666671</c:v>
                      </c:pt>
                      <c:pt idx="426">
                        <c:v>15.37</c:v>
                      </c:pt>
                      <c:pt idx="427">
                        <c:v>15.29</c:v>
                      </c:pt>
                      <c:pt idx="428">
                        <c:v>14.23</c:v>
                      </c:pt>
                      <c:pt idx="429">
                        <c:v>15.115</c:v>
                      </c:pt>
                      <c:pt idx="430">
                        <c:v>15.05</c:v>
                      </c:pt>
                      <c:pt idx="431">
                        <c:v>15</c:v>
                      </c:pt>
                      <c:pt idx="432">
                        <c:v>14.91</c:v>
                      </c:pt>
                      <c:pt idx="433">
                        <c:v>15.08</c:v>
                      </c:pt>
                      <c:pt idx="434">
                        <c:v>15.08</c:v>
                      </c:pt>
                      <c:pt idx="435">
                        <c:v>15.005000000000001</c:v>
                      </c:pt>
                      <c:pt idx="436">
                        <c:v>15.043333333333329</c:v>
                      </c:pt>
                      <c:pt idx="437">
                        <c:v>15.14</c:v>
                      </c:pt>
                      <c:pt idx="438">
                        <c:v>15.233333333333331</c:v>
                      </c:pt>
                      <c:pt idx="439">
                        <c:v>15.95333333333333</c:v>
                      </c:pt>
                      <c:pt idx="440">
                        <c:v>16.524999999999999</c:v>
                      </c:pt>
                      <c:pt idx="441">
                        <c:v>17.71</c:v>
                      </c:pt>
                      <c:pt idx="442">
                        <c:v>18.323333333333331</c:v>
                      </c:pt>
                      <c:pt idx="443">
                        <c:v>18.11</c:v>
                      </c:pt>
                      <c:pt idx="444">
                        <c:v>17.64</c:v>
                      </c:pt>
                      <c:pt idx="445">
                        <c:v>17.276666666666671</c:v>
                      </c:pt>
                      <c:pt idx="446">
                        <c:v>17.396666666666661</c:v>
                      </c:pt>
                      <c:pt idx="447">
                        <c:v>17.786666666666669</c:v>
                      </c:pt>
                      <c:pt idx="448">
                        <c:v>17.649999999999999</c:v>
                      </c:pt>
                      <c:pt idx="449">
                        <c:v>17.36333333333333</c:v>
                      </c:pt>
                      <c:pt idx="450">
                        <c:v>16.983333333333331</c:v>
                      </c:pt>
                      <c:pt idx="451">
                        <c:v>16.649999999999999</c:v>
                      </c:pt>
                      <c:pt idx="452">
                        <c:v>16.79</c:v>
                      </c:pt>
                      <c:pt idx="453">
                        <c:v>17.228333333333339</c:v>
                      </c:pt>
                      <c:pt idx="454">
                        <c:v>17.23</c:v>
                      </c:pt>
                      <c:pt idx="455">
                        <c:v>17.083333333333329</c:v>
                      </c:pt>
                      <c:pt idx="456">
                        <c:v>16.885000000000002</c:v>
                      </c:pt>
                      <c:pt idx="457">
                        <c:v>17.173333333333339</c:v>
                      </c:pt>
                      <c:pt idx="458">
                        <c:v>17.38</c:v>
                      </c:pt>
                      <c:pt idx="459">
                        <c:v>17.25333333333333</c:v>
                      </c:pt>
                      <c:pt idx="460">
                        <c:v>17.03</c:v>
                      </c:pt>
                      <c:pt idx="461">
                        <c:v>16.92444444444444</c:v>
                      </c:pt>
                      <c:pt idx="462">
                        <c:v>17.232222222222219</c:v>
                      </c:pt>
                      <c:pt idx="463">
                        <c:v>17.809999999999999</c:v>
                      </c:pt>
                      <c:pt idx="464">
                        <c:v>17.801666666666669</c:v>
                      </c:pt>
                      <c:pt idx="465">
                        <c:v>17.579999999999998</c:v>
                      </c:pt>
                      <c:pt idx="466">
                        <c:v>17.416666666666671</c:v>
                      </c:pt>
                      <c:pt idx="467">
                        <c:v>17.543333333333329</c:v>
                      </c:pt>
                      <c:pt idx="468">
                        <c:v>17.766666666666669</c:v>
                      </c:pt>
                      <c:pt idx="469">
                        <c:v>17.596666666666671</c:v>
                      </c:pt>
                      <c:pt idx="470">
                        <c:v>17.454999999999998</c:v>
                      </c:pt>
                      <c:pt idx="471">
                        <c:v>17.513333333333339</c:v>
                      </c:pt>
                      <c:pt idx="472">
                        <c:v>17.559999999999999</c:v>
                      </c:pt>
                      <c:pt idx="473">
                        <c:v>17.484999999999999</c:v>
                      </c:pt>
                      <c:pt idx="474">
                        <c:v>17.29666666666667</c:v>
                      </c:pt>
                      <c:pt idx="475">
                        <c:v>17.18</c:v>
                      </c:pt>
                      <c:pt idx="476">
                        <c:v>17.053333333333331</c:v>
                      </c:pt>
                      <c:pt idx="477">
                        <c:v>16.905000000000001</c:v>
                      </c:pt>
                      <c:pt idx="478">
                        <c:v>16.771666666666661</c:v>
                      </c:pt>
                      <c:pt idx="479">
                        <c:v>16.63666666666667</c:v>
                      </c:pt>
                      <c:pt idx="480">
                        <c:v>16.47666666666667</c:v>
                      </c:pt>
                      <c:pt idx="481">
                        <c:v>16.405000000000001</c:v>
                      </c:pt>
                      <c:pt idx="482">
                        <c:v>16.276666666666671</c:v>
                      </c:pt>
                      <c:pt idx="483">
                        <c:v>16.13</c:v>
                      </c:pt>
                      <c:pt idx="484">
                        <c:v>16.073333333333331</c:v>
                      </c:pt>
                      <c:pt idx="485">
                        <c:v>15.99</c:v>
                      </c:pt>
                      <c:pt idx="486">
                        <c:v>15.89666666666667</c:v>
                      </c:pt>
                      <c:pt idx="487">
                        <c:v>15.81</c:v>
                      </c:pt>
                      <c:pt idx="488">
                        <c:v>15.68</c:v>
                      </c:pt>
                      <c:pt idx="489">
                        <c:v>15.61333333333333</c:v>
                      </c:pt>
                      <c:pt idx="490">
                        <c:v>15.55</c:v>
                      </c:pt>
                      <c:pt idx="491">
                        <c:v>15.473333333333329</c:v>
                      </c:pt>
                      <c:pt idx="492">
                        <c:v>15.34</c:v>
                      </c:pt>
                      <c:pt idx="493">
                        <c:v>15.286666666666671</c:v>
                      </c:pt>
                      <c:pt idx="494">
                        <c:v>15.19333333333333</c:v>
                      </c:pt>
                      <c:pt idx="495">
                        <c:v>15.14</c:v>
                      </c:pt>
                      <c:pt idx="496">
                        <c:v>15.053333333333329</c:v>
                      </c:pt>
                      <c:pt idx="497">
                        <c:v>14.973333333333329</c:v>
                      </c:pt>
                      <c:pt idx="498">
                        <c:v>14.87666666666667</c:v>
                      </c:pt>
                      <c:pt idx="499">
                        <c:v>14.81666666666667</c:v>
                      </c:pt>
                      <c:pt idx="500">
                        <c:v>14.75333333333333</c:v>
                      </c:pt>
                      <c:pt idx="501">
                        <c:v>14.63666666666666</c:v>
                      </c:pt>
                      <c:pt idx="502">
                        <c:v>14.58</c:v>
                      </c:pt>
                      <c:pt idx="503">
                        <c:v>14.52</c:v>
                      </c:pt>
                      <c:pt idx="504">
                        <c:v>14.448333333333331</c:v>
                      </c:pt>
                      <c:pt idx="505">
                        <c:v>14.30666666666667</c:v>
                      </c:pt>
                      <c:pt idx="506">
                        <c:v>14.10333333333333</c:v>
                      </c:pt>
                      <c:pt idx="507">
                        <c:v>13.96</c:v>
                      </c:pt>
                      <c:pt idx="508">
                        <c:v>13.846666666666669</c:v>
                      </c:pt>
                      <c:pt idx="509">
                        <c:v>13.744999999999999</c:v>
                      </c:pt>
                      <c:pt idx="510">
                        <c:v>13.67</c:v>
                      </c:pt>
                      <c:pt idx="511">
                        <c:v>13.67</c:v>
                      </c:pt>
                      <c:pt idx="512">
                        <c:v>14.45333333333333</c:v>
                      </c:pt>
                      <c:pt idx="513">
                        <c:v>15.37666666666667</c:v>
                      </c:pt>
                      <c:pt idx="514">
                        <c:v>15.403333333333331</c:v>
                      </c:pt>
                      <c:pt idx="515">
                        <c:v>15.06</c:v>
                      </c:pt>
                      <c:pt idx="516">
                        <c:v>14.79</c:v>
                      </c:pt>
                      <c:pt idx="517">
                        <c:v>14.573333333333331</c:v>
                      </c:pt>
                      <c:pt idx="518">
                        <c:v>14.47</c:v>
                      </c:pt>
                      <c:pt idx="519">
                        <c:v>14.365</c:v>
                      </c:pt>
                      <c:pt idx="520">
                        <c:v>14.27333333333333</c:v>
                      </c:pt>
                      <c:pt idx="521">
                        <c:v>14.285</c:v>
                      </c:pt>
                      <c:pt idx="522">
                        <c:v>14.32</c:v>
                      </c:pt>
                      <c:pt idx="523">
                        <c:v>14.286666666666671</c:v>
                      </c:pt>
                      <c:pt idx="524">
                        <c:v>14.243333333333331</c:v>
                      </c:pt>
                      <c:pt idx="525">
                        <c:v>14.295</c:v>
                      </c:pt>
                      <c:pt idx="526">
                        <c:v>14.33</c:v>
                      </c:pt>
                      <c:pt idx="527">
                        <c:v>14.313333333333331</c:v>
                      </c:pt>
                      <c:pt idx="528">
                        <c:v>14.19</c:v>
                      </c:pt>
                      <c:pt idx="529">
                        <c:v>14.14666666666667</c:v>
                      </c:pt>
                      <c:pt idx="530">
                        <c:v>14.315</c:v>
                      </c:pt>
                      <c:pt idx="531">
                        <c:v>15.116666666666671</c:v>
                      </c:pt>
                      <c:pt idx="532">
                        <c:v>15.39</c:v>
                      </c:pt>
                      <c:pt idx="533">
                        <c:v>15.28</c:v>
                      </c:pt>
                      <c:pt idx="534">
                        <c:v>15.59</c:v>
                      </c:pt>
                      <c:pt idx="535">
                        <c:v>15.80666666666667</c:v>
                      </c:pt>
                      <c:pt idx="536">
                        <c:v>15.71666666666667</c:v>
                      </c:pt>
                      <c:pt idx="537">
                        <c:v>15.493333333333331</c:v>
                      </c:pt>
                      <c:pt idx="538">
                        <c:v>15.276666666666671</c:v>
                      </c:pt>
                      <c:pt idx="539">
                        <c:v>15.18166666666667</c:v>
                      </c:pt>
                      <c:pt idx="540">
                        <c:v>16.806666666666668</c:v>
                      </c:pt>
                      <c:pt idx="541">
                        <c:v>17.856666666666669</c:v>
                      </c:pt>
                      <c:pt idx="542">
                        <c:v>17.61333333333333</c:v>
                      </c:pt>
                      <c:pt idx="543">
                        <c:v>17.56666666666667</c:v>
                      </c:pt>
                      <c:pt idx="544">
                        <c:v>17.52333333333333</c:v>
                      </c:pt>
                      <c:pt idx="545">
                        <c:v>17.576666666666672</c:v>
                      </c:pt>
                      <c:pt idx="546">
                        <c:v>17.55</c:v>
                      </c:pt>
                      <c:pt idx="547">
                        <c:v>17.510000000000002</c:v>
                      </c:pt>
                      <c:pt idx="548">
                        <c:v>17.516666666666669</c:v>
                      </c:pt>
                      <c:pt idx="549">
                        <c:v>17.59333333333333</c:v>
                      </c:pt>
                      <c:pt idx="550">
                        <c:v>17.22</c:v>
                      </c:pt>
                      <c:pt idx="551">
                        <c:v>16.936666666666671</c:v>
                      </c:pt>
                      <c:pt idx="552">
                        <c:v>17.010000000000002</c:v>
                      </c:pt>
                      <c:pt idx="553">
                        <c:v>17.551666666666669</c:v>
                      </c:pt>
                      <c:pt idx="554">
                        <c:v>17.853333333333339</c:v>
                      </c:pt>
                      <c:pt idx="555">
                        <c:v>18.204999999999998</c:v>
                      </c:pt>
                      <c:pt idx="556">
                        <c:v>18.59</c:v>
                      </c:pt>
                      <c:pt idx="557">
                        <c:v>18.463333333333331</c:v>
                      </c:pt>
                      <c:pt idx="558">
                        <c:v>18.07</c:v>
                      </c:pt>
                      <c:pt idx="559">
                        <c:v>18.286666666666669</c:v>
                      </c:pt>
                      <c:pt idx="560">
                        <c:v>18.2</c:v>
                      </c:pt>
                      <c:pt idx="561">
                        <c:v>18.91888888888889</c:v>
                      </c:pt>
                      <c:pt idx="562">
                        <c:v>19.487777777777779</c:v>
                      </c:pt>
                      <c:pt idx="563">
                        <c:v>20.23</c:v>
                      </c:pt>
                      <c:pt idx="564">
                        <c:v>20.59</c:v>
                      </c:pt>
                      <c:pt idx="565">
                        <c:v>20.695</c:v>
                      </c:pt>
                      <c:pt idx="566">
                        <c:v>21.126666666666669</c:v>
                      </c:pt>
                      <c:pt idx="567">
                        <c:v>20.486666666666672</c:v>
                      </c:pt>
                      <c:pt idx="568">
                        <c:v>19.803333333333331</c:v>
                      </c:pt>
                      <c:pt idx="569">
                        <c:v>19.266666666666669</c:v>
                      </c:pt>
                      <c:pt idx="570">
                        <c:v>18.88666666666667</c:v>
                      </c:pt>
                      <c:pt idx="571">
                        <c:v>18.510000000000002</c:v>
                      </c:pt>
                      <c:pt idx="572">
                        <c:v>18.18</c:v>
                      </c:pt>
                      <c:pt idx="573">
                        <c:v>17.975000000000001</c:v>
                      </c:pt>
                      <c:pt idx="574">
                        <c:v>17.776666666666671</c:v>
                      </c:pt>
                      <c:pt idx="575">
                        <c:v>17.606666666666669</c:v>
                      </c:pt>
                      <c:pt idx="576">
                        <c:v>17.46</c:v>
                      </c:pt>
                      <c:pt idx="577">
                        <c:v>17.28166666666667</c:v>
                      </c:pt>
                      <c:pt idx="578">
                        <c:v>17.186666666666671</c:v>
                      </c:pt>
                      <c:pt idx="579">
                        <c:v>17.055</c:v>
                      </c:pt>
                      <c:pt idx="580">
                        <c:v>16.945</c:v>
                      </c:pt>
                      <c:pt idx="581">
                        <c:v>16.823333333333331</c:v>
                      </c:pt>
                      <c:pt idx="582">
                        <c:v>16.713333333333331</c:v>
                      </c:pt>
                      <c:pt idx="583">
                        <c:v>16.649999999999999</c:v>
                      </c:pt>
                      <c:pt idx="584">
                        <c:v>16.54</c:v>
                      </c:pt>
                      <c:pt idx="585">
                        <c:v>16.436666666666671</c:v>
                      </c:pt>
                      <c:pt idx="586">
                        <c:v>16.368333333333339</c:v>
                      </c:pt>
                      <c:pt idx="587">
                        <c:v>16.303333333333331</c:v>
                      </c:pt>
                      <c:pt idx="588">
                        <c:v>16.23</c:v>
                      </c:pt>
                      <c:pt idx="589">
                        <c:v>16.149999999999999</c:v>
                      </c:pt>
                      <c:pt idx="590">
                        <c:v>16.04</c:v>
                      </c:pt>
                      <c:pt idx="591">
                        <c:v>15.983333333333331</c:v>
                      </c:pt>
                      <c:pt idx="592">
                        <c:v>15.93166666666667</c:v>
                      </c:pt>
                      <c:pt idx="593">
                        <c:v>15.866666666666671</c:v>
                      </c:pt>
                      <c:pt idx="594">
                        <c:v>15.77333333333333</c:v>
                      </c:pt>
                      <c:pt idx="595">
                        <c:v>15.686666666666669</c:v>
                      </c:pt>
                      <c:pt idx="596">
                        <c:v>15.63666666666666</c:v>
                      </c:pt>
                      <c:pt idx="597">
                        <c:v>15.58</c:v>
                      </c:pt>
                      <c:pt idx="598">
                        <c:v>15.53333333333333</c:v>
                      </c:pt>
                      <c:pt idx="599">
                        <c:v>15.463333333333329</c:v>
                      </c:pt>
                      <c:pt idx="600">
                        <c:v>15.41</c:v>
                      </c:pt>
                      <c:pt idx="601">
                        <c:v>15.34</c:v>
                      </c:pt>
                      <c:pt idx="602">
                        <c:v>15.29833333333333</c:v>
                      </c:pt>
                      <c:pt idx="603">
                        <c:v>15.22</c:v>
                      </c:pt>
                      <c:pt idx="604">
                        <c:v>15.168333333333329</c:v>
                      </c:pt>
                      <c:pt idx="605">
                        <c:v>15.12</c:v>
                      </c:pt>
                      <c:pt idx="606">
                        <c:v>15.096666666666669</c:v>
                      </c:pt>
                      <c:pt idx="607">
                        <c:v>15.42</c:v>
                      </c:pt>
                      <c:pt idx="608">
                        <c:v>16.335000000000001</c:v>
                      </c:pt>
                      <c:pt idx="609">
                        <c:v>16.493333333333339</c:v>
                      </c:pt>
                      <c:pt idx="610">
                        <c:v>16.573333333333331</c:v>
                      </c:pt>
                      <c:pt idx="611">
                        <c:v>16.66333333333333</c:v>
                      </c:pt>
                      <c:pt idx="612">
                        <c:v>16.760000000000002</c:v>
                      </c:pt>
                      <c:pt idx="613">
                        <c:v>16.5</c:v>
                      </c:pt>
                      <c:pt idx="614">
                        <c:v>16.22</c:v>
                      </c:pt>
                      <c:pt idx="615">
                        <c:v>16.021666666666661</c:v>
                      </c:pt>
                      <c:pt idx="616">
                        <c:v>15.92</c:v>
                      </c:pt>
                      <c:pt idx="617">
                        <c:v>15.848333333333329</c:v>
                      </c:pt>
                      <c:pt idx="618">
                        <c:v>15.785</c:v>
                      </c:pt>
                      <c:pt idx="619">
                        <c:v>15.803333333333329</c:v>
                      </c:pt>
                      <c:pt idx="620">
                        <c:v>15.803333333333329</c:v>
                      </c:pt>
                      <c:pt idx="621">
                        <c:v>15.823333333333331</c:v>
                      </c:pt>
                      <c:pt idx="622">
                        <c:v>15.82</c:v>
                      </c:pt>
                      <c:pt idx="623">
                        <c:v>15.945</c:v>
                      </c:pt>
                      <c:pt idx="624">
                        <c:v>16.06666666666667</c:v>
                      </c:pt>
                      <c:pt idx="625">
                        <c:v>16.225000000000001</c:v>
                      </c:pt>
                      <c:pt idx="626">
                        <c:v>16.34333333333333</c:v>
                      </c:pt>
                      <c:pt idx="627">
                        <c:v>16.373333333333331</c:v>
                      </c:pt>
                      <c:pt idx="628">
                        <c:v>16.276666666666671</c:v>
                      </c:pt>
                      <c:pt idx="629">
                        <c:v>16.096666666666671</c:v>
                      </c:pt>
                      <c:pt idx="630">
                        <c:v>15.946666666666671</c:v>
                      </c:pt>
                      <c:pt idx="631">
                        <c:v>16.07833333333333</c:v>
                      </c:pt>
                      <c:pt idx="632">
                        <c:v>16.15666666666667</c:v>
                      </c:pt>
                      <c:pt idx="633">
                        <c:v>16.11333333333333</c:v>
                      </c:pt>
                      <c:pt idx="634">
                        <c:v>16.076666666666672</c:v>
                      </c:pt>
                      <c:pt idx="635">
                        <c:v>15.96</c:v>
                      </c:pt>
                      <c:pt idx="636">
                        <c:v>15.93</c:v>
                      </c:pt>
                      <c:pt idx="637">
                        <c:v>15.87</c:v>
                      </c:pt>
                      <c:pt idx="638">
                        <c:v>15.74</c:v>
                      </c:pt>
                      <c:pt idx="639">
                        <c:v>15.59333333333333</c:v>
                      </c:pt>
                      <c:pt idx="640">
                        <c:v>15.47666666666667</c:v>
                      </c:pt>
                      <c:pt idx="641">
                        <c:v>15.39</c:v>
                      </c:pt>
                      <c:pt idx="642">
                        <c:v>15.305</c:v>
                      </c:pt>
                      <c:pt idx="643">
                        <c:v>15.23</c:v>
                      </c:pt>
                      <c:pt idx="644">
                        <c:v>15.16</c:v>
                      </c:pt>
                      <c:pt idx="645">
                        <c:v>15.12</c:v>
                      </c:pt>
                      <c:pt idx="646">
                        <c:v>15.043333333333329</c:v>
                      </c:pt>
                      <c:pt idx="647">
                        <c:v>14.993333333333331</c:v>
                      </c:pt>
                      <c:pt idx="648">
                        <c:v>15.43</c:v>
                      </c:pt>
                      <c:pt idx="649">
                        <c:v>16.53</c:v>
                      </c:pt>
                      <c:pt idx="650">
                        <c:v>16.88</c:v>
                      </c:pt>
                      <c:pt idx="651">
                        <c:v>16.846666666666671</c:v>
                      </c:pt>
                      <c:pt idx="652">
                        <c:v>17.356666666666669</c:v>
                      </c:pt>
                      <c:pt idx="653">
                        <c:v>17.73</c:v>
                      </c:pt>
                      <c:pt idx="654">
                        <c:v>17.653333333333329</c:v>
                      </c:pt>
                      <c:pt idx="655">
                        <c:v>17.803333333333331</c:v>
                      </c:pt>
                      <c:pt idx="656">
                        <c:v>17.623333333333331</c:v>
                      </c:pt>
                      <c:pt idx="657">
                        <c:v>17.686666666666671</c:v>
                      </c:pt>
                      <c:pt idx="658">
                        <c:v>17.690000000000001</c:v>
                      </c:pt>
                      <c:pt idx="659">
                        <c:v>17.52</c:v>
                      </c:pt>
                      <c:pt idx="660">
                        <c:v>17.463333333333331</c:v>
                      </c:pt>
                      <c:pt idx="661">
                        <c:v>17.670000000000002</c:v>
                      </c:pt>
                      <c:pt idx="662">
                        <c:v>17.57833333333333</c:v>
                      </c:pt>
                      <c:pt idx="663">
                        <c:v>17.533333333333331</c:v>
                      </c:pt>
                      <c:pt idx="664">
                        <c:v>17.646666666666661</c:v>
                      </c:pt>
                      <c:pt idx="665">
                        <c:v>17.559999999999999</c:v>
                      </c:pt>
                      <c:pt idx="666">
                        <c:v>17.329999999999998</c:v>
                      </c:pt>
                      <c:pt idx="667">
                        <c:v>17.186666666666671</c:v>
                      </c:pt>
                      <c:pt idx="668">
                        <c:v>16.876666666666669</c:v>
                      </c:pt>
                      <c:pt idx="669">
                        <c:v>16.65666666666667</c:v>
                      </c:pt>
                      <c:pt idx="670">
                        <c:v>16.47</c:v>
                      </c:pt>
                      <c:pt idx="671">
                        <c:v>16.331666666666671</c:v>
                      </c:pt>
                      <c:pt idx="672">
                        <c:v>16.2</c:v>
                      </c:pt>
                      <c:pt idx="673">
                        <c:v>16.08666666666667</c:v>
                      </c:pt>
                      <c:pt idx="674">
                        <c:v>15.99666666666667</c:v>
                      </c:pt>
                      <c:pt idx="675">
                        <c:v>15.883333333333329</c:v>
                      </c:pt>
                      <c:pt idx="676">
                        <c:v>15.81</c:v>
                      </c:pt>
                      <c:pt idx="677">
                        <c:v>15.723333333333329</c:v>
                      </c:pt>
                      <c:pt idx="678">
                        <c:v>15.64</c:v>
                      </c:pt>
                      <c:pt idx="679">
                        <c:v>15.52</c:v>
                      </c:pt>
                      <c:pt idx="680">
                        <c:v>15.436666666666669</c:v>
                      </c:pt>
                      <c:pt idx="681">
                        <c:v>15.335000000000001</c:v>
                      </c:pt>
                      <c:pt idx="682">
                        <c:v>15.28833333333333</c:v>
                      </c:pt>
                      <c:pt idx="683">
                        <c:v>15.185</c:v>
                      </c:pt>
                      <c:pt idx="684">
                        <c:v>15.095000000000001</c:v>
                      </c:pt>
                      <c:pt idx="685">
                        <c:v>15.04</c:v>
                      </c:pt>
                      <c:pt idx="686">
                        <c:v>14.936666666666669</c:v>
                      </c:pt>
                      <c:pt idx="687">
                        <c:v>14.84</c:v>
                      </c:pt>
                      <c:pt idx="688">
                        <c:v>14.786666666666671</c:v>
                      </c:pt>
                      <c:pt idx="689">
                        <c:v>14.7</c:v>
                      </c:pt>
                      <c:pt idx="690">
                        <c:v>14.62333333333333</c:v>
                      </c:pt>
                      <c:pt idx="691">
                        <c:v>14.383333333333329</c:v>
                      </c:pt>
                      <c:pt idx="692">
                        <c:v>14.48666666666667</c:v>
                      </c:pt>
                      <c:pt idx="693">
                        <c:v>14.41666666666667</c:v>
                      </c:pt>
                      <c:pt idx="694">
                        <c:v>14.36</c:v>
                      </c:pt>
                      <c:pt idx="695">
                        <c:v>14.30833333333333</c:v>
                      </c:pt>
                      <c:pt idx="696">
                        <c:v>14.223333333333329</c:v>
                      </c:pt>
                      <c:pt idx="697">
                        <c:v>14.18</c:v>
                      </c:pt>
                      <c:pt idx="698">
                        <c:v>14.13666666666667</c:v>
                      </c:pt>
                      <c:pt idx="699">
                        <c:v>14.085000000000001</c:v>
                      </c:pt>
                      <c:pt idx="700">
                        <c:v>14.00166666666667</c:v>
                      </c:pt>
                      <c:pt idx="701">
                        <c:v>13.96</c:v>
                      </c:pt>
                      <c:pt idx="702">
                        <c:v>13.9</c:v>
                      </c:pt>
                      <c:pt idx="703">
                        <c:v>14.39666666666667</c:v>
                      </c:pt>
                      <c:pt idx="704">
                        <c:v>15.428333333333329</c:v>
                      </c:pt>
                      <c:pt idx="705">
                        <c:v>15.8</c:v>
                      </c:pt>
                      <c:pt idx="706">
                        <c:v>15.32</c:v>
                      </c:pt>
                      <c:pt idx="707">
                        <c:v>14.755000000000001</c:v>
                      </c:pt>
                      <c:pt idx="708">
                        <c:v>14.26</c:v>
                      </c:pt>
                      <c:pt idx="709">
                        <c:v>14.015000000000001</c:v>
                      </c:pt>
                      <c:pt idx="710">
                        <c:v>14.04666666666667</c:v>
                      </c:pt>
                      <c:pt idx="711">
                        <c:v>15.42</c:v>
                      </c:pt>
                      <c:pt idx="712">
                        <c:v>16.213333333333331</c:v>
                      </c:pt>
                      <c:pt idx="713">
                        <c:v>16.28</c:v>
                      </c:pt>
                      <c:pt idx="714">
                        <c:v>16</c:v>
                      </c:pt>
                      <c:pt idx="715">
                        <c:v>15.88666666666666</c:v>
                      </c:pt>
                      <c:pt idx="716">
                        <c:v>16.93333333333333</c:v>
                      </c:pt>
                      <c:pt idx="717">
                        <c:v>17.61666666666666</c:v>
                      </c:pt>
                      <c:pt idx="718">
                        <c:v>17.43333333333333</c:v>
                      </c:pt>
                      <c:pt idx="719">
                        <c:v>17.243333333333329</c:v>
                      </c:pt>
                      <c:pt idx="720">
                        <c:v>17.216666666666669</c:v>
                      </c:pt>
                      <c:pt idx="721">
                        <c:v>17.063333333333329</c:v>
                      </c:pt>
                      <c:pt idx="722">
                        <c:v>17.053333333333331</c:v>
                      </c:pt>
                      <c:pt idx="723">
                        <c:v>17.56666666666667</c:v>
                      </c:pt>
                      <c:pt idx="724">
                        <c:v>18.12166666666667</c:v>
                      </c:pt>
                      <c:pt idx="725">
                        <c:v>18.168333333333329</c:v>
                      </c:pt>
                      <c:pt idx="726">
                        <c:v>18.18333333333333</c:v>
                      </c:pt>
                      <c:pt idx="727">
                        <c:v>18.063333333333329</c:v>
                      </c:pt>
                      <c:pt idx="728">
                        <c:v>17.489999999999998</c:v>
                      </c:pt>
                      <c:pt idx="729">
                        <c:v>17.274999999999999</c:v>
                      </c:pt>
                      <c:pt idx="730">
                        <c:v>17.326666666666661</c:v>
                      </c:pt>
                      <c:pt idx="731">
                        <c:v>17.323333333333331</c:v>
                      </c:pt>
                      <c:pt idx="732">
                        <c:v>17.293333333333329</c:v>
                      </c:pt>
                      <c:pt idx="733">
                        <c:v>17.309999999999999</c:v>
                      </c:pt>
                      <c:pt idx="734">
                        <c:v>17.34333333333333</c:v>
                      </c:pt>
                      <c:pt idx="735">
                        <c:v>17.149999999999999</c:v>
                      </c:pt>
                      <c:pt idx="736">
                        <c:v>16.86</c:v>
                      </c:pt>
                      <c:pt idx="737">
                        <c:v>16.63666666666667</c:v>
                      </c:pt>
                      <c:pt idx="738">
                        <c:v>16.52</c:v>
                      </c:pt>
                      <c:pt idx="739">
                        <c:v>16.373333333333331</c:v>
                      </c:pt>
                      <c:pt idx="740">
                        <c:v>16.13666666666667</c:v>
                      </c:pt>
                      <c:pt idx="741">
                        <c:v>16.043333333333329</c:v>
                      </c:pt>
                      <c:pt idx="742">
                        <c:v>15.99666666666667</c:v>
                      </c:pt>
                      <c:pt idx="743">
                        <c:v>16.423333333333339</c:v>
                      </c:pt>
                      <c:pt idx="744">
                        <c:v>17</c:v>
                      </c:pt>
                      <c:pt idx="745">
                        <c:v>16.95333333333333</c:v>
                      </c:pt>
                      <c:pt idx="746">
                        <c:v>17.103333333333339</c:v>
                      </c:pt>
                      <c:pt idx="747">
                        <c:v>17.13666666666667</c:v>
                      </c:pt>
                      <c:pt idx="748">
                        <c:v>17.821666666666669</c:v>
                      </c:pt>
                      <c:pt idx="749">
                        <c:v>18.193333333333332</c:v>
                      </c:pt>
                      <c:pt idx="750">
                        <c:v>18.02333333333333</c:v>
                      </c:pt>
                      <c:pt idx="751">
                        <c:v>18.176666666666669</c:v>
                      </c:pt>
                      <c:pt idx="752">
                        <c:v>18.176666666666669</c:v>
                      </c:pt>
                      <c:pt idx="753">
                        <c:v>18.206666666666671</c:v>
                      </c:pt>
                      <c:pt idx="754">
                        <c:v>18.21</c:v>
                      </c:pt>
                      <c:pt idx="755">
                        <c:v>18.170000000000002</c:v>
                      </c:pt>
                      <c:pt idx="756">
                        <c:v>18.123333333333331</c:v>
                      </c:pt>
                      <c:pt idx="757">
                        <c:v>18.16333333333333</c:v>
                      </c:pt>
                      <c:pt idx="758">
                        <c:v>18.173333333333339</c:v>
                      </c:pt>
                      <c:pt idx="759">
                        <c:v>18.0625</c:v>
                      </c:pt>
                      <c:pt idx="760">
                        <c:v>17.94916666666667</c:v>
                      </c:pt>
                      <c:pt idx="761">
                        <c:v>18.083333333333329</c:v>
                      </c:pt>
                      <c:pt idx="762">
                        <c:v>17.91</c:v>
                      </c:pt>
                      <c:pt idx="763">
                        <c:v>17.58666666666667</c:v>
                      </c:pt>
                      <c:pt idx="764">
                        <c:v>17.283333333333331</c:v>
                      </c:pt>
                      <c:pt idx="765">
                        <c:v>17.016666666666669</c:v>
                      </c:pt>
                      <c:pt idx="766">
                        <c:v>16.786666666666669</c:v>
                      </c:pt>
                      <c:pt idx="767">
                        <c:v>16.633333333333329</c:v>
                      </c:pt>
                      <c:pt idx="768">
                        <c:v>16.489999999999998</c:v>
                      </c:pt>
                      <c:pt idx="769">
                        <c:v>16.335000000000001</c:v>
                      </c:pt>
                      <c:pt idx="770">
                        <c:v>16.21</c:v>
                      </c:pt>
                      <c:pt idx="771">
                        <c:v>16.106666666666669</c:v>
                      </c:pt>
                      <c:pt idx="772">
                        <c:v>16.03</c:v>
                      </c:pt>
                      <c:pt idx="773">
                        <c:v>15.96666666666667</c:v>
                      </c:pt>
                      <c:pt idx="774">
                        <c:v>15.85</c:v>
                      </c:pt>
                      <c:pt idx="775">
                        <c:v>15.74666666666667</c:v>
                      </c:pt>
                      <c:pt idx="776">
                        <c:v>15.654999999999999</c:v>
                      </c:pt>
                      <c:pt idx="777">
                        <c:v>15.54666666666667</c:v>
                      </c:pt>
                      <c:pt idx="778">
                        <c:v>15.46</c:v>
                      </c:pt>
                      <c:pt idx="779">
                        <c:v>15.383333333333329</c:v>
                      </c:pt>
                      <c:pt idx="780">
                        <c:v>15.28</c:v>
                      </c:pt>
                      <c:pt idx="781">
                        <c:v>15.21666666666667</c:v>
                      </c:pt>
                      <c:pt idx="782">
                        <c:v>15.13</c:v>
                      </c:pt>
                      <c:pt idx="783">
                        <c:v>15.08333333333333</c:v>
                      </c:pt>
                      <c:pt idx="784">
                        <c:v>15.01</c:v>
                      </c:pt>
                      <c:pt idx="785">
                        <c:v>14.95333333333333</c:v>
                      </c:pt>
                      <c:pt idx="786">
                        <c:v>14.87</c:v>
                      </c:pt>
                      <c:pt idx="787">
                        <c:v>14.76333333333333</c:v>
                      </c:pt>
                      <c:pt idx="788">
                        <c:v>14.67333333333333</c:v>
                      </c:pt>
                      <c:pt idx="789">
                        <c:v>14.63</c:v>
                      </c:pt>
                      <c:pt idx="790">
                        <c:v>14.52333333333333</c:v>
                      </c:pt>
                      <c:pt idx="791">
                        <c:v>14.46</c:v>
                      </c:pt>
                      <c:pt idx="792">
                        <c:v>14.39666666666667</c:v>
                      </c:pt>
                      <c:pt idx="793">
                        <c:v>14.303333333333329</c:v>
                      </c:pt>
                      <c:pt idx="794">
                        <c:v>14.28333333333333</c:v>
                      </c:pt>
                      <c:pt idx="795">
                        <c:v>14.21</c:v>
                      </c:pt>
                      <c:pt idx="796">
                        <c:v>14.16666666666667</c:v>
                      </c:pt>
                      <c:pt idx="797">
                        <c:v>14.07</c:v>
                      </c:pt>
                      <c:pt idx="798">
                        <c:v>13.455</c:v>
                      </c:pt>
                      <c:pt idx="799">
                        <c:v>15.414999999999999</c:v>
                      </c:pt>
                      <c:pt idx="800">
                        <c:v>15.83333333333333</c:v>
                      </c:pt>
                      <c:pt idx="801">
                        <c:v>15.723333333333329</c:v>
                      </c:pt>
                      <c:pt idx="802">
                        <c:v>16.083333333333329</c:v>
                      </c:pt>
                      <c:pt idx="803">
                        <c:v>16.12166666666667</c:v>
                      </c:pt>
                      <c:pt idx="804">
                        <c:v>15.805</c:v>
                      </c:pt>
                      <c:pt idx="805">
                        <c:v>15.606666666666669</c:v>
                      </c:pt>
                      <c:pt idx="806">
                        <c:v>15.69333333333333</c:v>
                      </c:pt>
                      <c:pt idx="807">
                        <c:v>15.823333333333331</c:v>
                      </c:pt>
                      <c:pt idx="808">
                        <c:v>15.766666666666669</c:v>
                      </c:pt>
                      <c:pt idx="809">
                        <c:v>15.595000000000001</c:v>
                      </c:pt>
                      <c:pt idx="810">
                        <c:v>15.42</c:v>
                      </c:pt>
                      <c:pt idx="811">
                        <c:v>15.553333333333329</c:v>
                      </c:pt>
                      <c:pt idx="812">
                        <c:v>15.553333333333329</c:v>
                      </c:pt>
                      <c:pt idx="813">
                        <c:v>15.41333333333333</c:v>
                      </c:pt>
                      <c:pt idx="814">
                        <c:v>15.49</c:v>
                      </c:pt>
                      <c:pt idx="815">
                        <c:v>15.63666666666667</c:v>
                      </c:pt>
                      <c:pt idx="816">
                        <c:v>15.64</c:v>
                      </c:pt>
                      <c:pt idx="817">
                        <c:v>15.70333333333333</c:v>
                      </c:pt>
                      <c:pt idx="818">
                        <c:v>15.963333333333329</c:v>
                      </c:pt>
                      <c:pt idx="819">
                        <c:v>16.103333333333339</c:v>
                      </c:pt>
                      <c:pt idx="820">
                        <c:v>16.085000000000001</c:v>
                      </c:pt>
                      <c:pt idx="821">
                        <c:v>17.31666666666667</c:v>
                      </c:pt>
                      <c:pt idx="822">
                        <c:v>16.223333333333329</c:v>
                      </c:pt>
                      <c:pt idx="823">
                        <c:v>16.49666666666667</c:v>
                      </c:pt>
                      <c:pt idx="824">
                        <c:v>16.506666666666661</c:v>
                      </c:pt>
                      <c:pt idx="825">
                        <c:v>16.333333333333329</c:v>
                      </c:pt>
                      <c:pt idx="826">
                        <c:v>16.89</c:v>
                      </c:pt>
                      <c:pt idx="827">
                        <c:v>17.88</c:v>
                      </c:pt>
                      <c:pt idx="828">
                        <c:v>17.72</c:v>
                      </c:pt>
                      <c:pt idx="829">
                        <c:v>17.443333333333332</c:v>
                      </c:pt>
                      <c:pt idx="830">
                        <c:v>17.34333333333333</c:v>
                      </c:pt>
                      <c:pt idx="831">
                        <c:v>18.076666666666672</c:v>
                      </c:pt>
                      <c:pt idx="832">
                        <c:v>18.483333333333331</c:v>
                      </c:pt>
                      <c:pt idx="833">
                        <c:v>18.056666666666668</c:v>
                      </c:pt>
                      <c:pt idx="834">
                        <c:v>18.13</c:v>
                      </c:pt>
                      <c:pt idx="835">
                        <c:v>18.098333333333329</c:v>
                      </c:pt>
                      <c:pt idx="836">
                        <c:v>17.97</c:v>
                      </c:pt>
                      <c:pt idx="837">
                        <c:v>17.96166666666667</c:v>
                      </c:pt>
                      <c:pt idx="838">
                        <c:v>17.670000000000002</c:v>
                      </c:pt>
                      <c:pt idx="839">
                        <c:v>17.426666666666669</c:v>
                      </c:pt>
                      <c:pt idx="840">
                        <c:v>17.36</c:v>
                      </c:pt>
                      <c:pt idx="841">
                        <c:v>17.5</c:v>
                      </c:pt>
                      <c:pt idx="842">
                        <c:v>17.55</c:v>
                      </c:pt>
                      <c:pt idx="843">
                        <c:v>17.54666666666667</c:v>
                      </c:pt>
                      <c:pt idx="844">
                        <c:v>17.63333333333334</c:v>
                      </c:pt>
                      <c:pt idx="845">
                        <c:v>17.664999999999999</c:v>
                      </c:pt>
                      <c:pt idx="846">
                        <c:v>17.63666666666667</c:v>
                      </c:pt>
                      <c:pt idx="847">
                        <c:v>17.579999999999998</c:v>
                      </c:pt>
                      <c:pt idx="848">
                        <c:v>17.614999999999998</c:v>
                      </c:pt>
                      <c:pt idx="849">
                        <c:v>18.483333333333331</c:v>
                      </c:pt>
                      <c:pt idx="850">
                        <c:v>19.760000000000002</c:v>
                      </c:pt>
                      <c:pt idx="851">
                        <c:v>19.489999999999998</c:v>
                      </c:pt>
                      <c:pt idx="852">
                        <c:v>18.98</c:v>
                      </c:pt>
                      <c:pt idx="853">
                        <c:v>18.690000000000001</c:v>
                      </c:pt>
                      <c:pt idx="854">
                        <c:v>18.86333333333333</c:v>
                      </c:pt>
                      <c:pt idx="855">
                        <c:v>19.04666666666667</c:v>
                      </c:pt>
                      <c:pt idx="856">
                        <c:v>18.670000000000002</c:v>
                      </c:pt>
                      <c:pt idx="857">
                        <c:v>18.33666666666667</c:v>
                      </c:pt>
                      <c:pt idx="858">
                        <c:v>17.98</c:v>
                      </c:pt>
                      <c:pt idx="859">
                        <c:v>17.66</c:v>
                      </c:pt>
                      <c:pt idx="860">
                        <c:v>17.420000000000002</c:v>
                      </c:pt>
                      <c:pt idx="861">
                        <c:v>17.216666666666669</c:v>
                      </c:pt>
                      <c:pt idx="862">
                        <c:v>17.035</c:v>
                      </c:pt>
                      <c:pt idx="863">
                        <c:v>16.89</c:v>
                      </c:pt>
                      <c:pt idx="864">
                        <c:v>16.77333333333333</c:v>
                      </c:pt>
                      <c:pt idx="865">
                        <c:v>16.646666666666661</c:v>
                      </c:pt>
                      <c:pt idx="866">
                        <c:v>16.536666666666669</c:v>
                      </c:pt>
                      <c:pt idx="867">
                        <c:v>16.48</c:v>
                      </c:pt>
                      <c:pt idx="868">
                        <c:v>16.373333333333331</c:v>
                      </c:pt>
                      <c:pt idx="869">
                        <c:v>16.239999999999998</c:v>
                      </c:pt>
                      <c:pt idx="870">
                        <c:v>16.146666666666661</c:v>
                      </c:pt>
                      <c:pt idx="871">
                        <c:v>16.059999999999999</c:v>
                      </c:pt>
                      <c:pt idx="872">
                        <c:v>15.983333333333331</c:v>
                      </c:pt>
                      <c:pt idx="873">
                        <c:v>15.903333333333331</c:v>
                      </c:pt>
                      <c:pt idx="874">
                        <c:v>15.85</c:v>
                      </c:pt>
                      <c:pt idx="875">
                        <c:v>15.79666666666667</c:v>
                      </c:pt>
                      <c:pt idx="876">
                        <c:v>15.696666666666671</c:v>
                      </c:pt>
                      <c:pt idx="877">
                        <c:v>15.63</c:v>
                      </c:pt>
                      <c:pt idx="878">
                        <c:v>15.573333333333331</c:v>
                      </c:pt>
                      <c:pt idx="879">
                        <c:v>15.494999999999999</c:v>
                      </c:pt>
                      <c:pt idx="880">
                        <c:v>15.45333333333333</c:v>
                      </c:pt>
                      <c:pt idx="881">
                        <c:v>15.35</c:v>
                      </c:pt>
                      <c:pt idx="882">
                        <c:v>15.293333333333329</c:v>
                      </c:pt>
                      <c:pt idx="883">
                        <c:v>15.233333333333331</c:v>
                      </c:pt>
                      <c:pt idx="884">
                        <c:v>15.14666666666667</c:v>
                      </c:pt>
                      <c:pt idx="885">
                        <c:v>15.11</c:v>
                      </c:pt>
                      <c:pt idx="886">
                        <c:v>15.073333333333331</c:v>
                      </c:pt>
                      <c:pt idx="887">
                        <c:v>15.015000000000001</c:v>
                      </c:pt>
                      <c:pt idx="888">
                        <c:v>14.945</c:v>
                      </c:pt>
                      <c:pt idx="889">
                        <c:v>14.904999999999999</c:v>
                      </c:pt>
                      <c:pt idx="890">
                        <c:v>14.86333333333334</c:v>
                      </c:pt>
                      <c:pt idx="891">
                        <c:v>14.78333333333333</c:v>
                      </c:pt>
                      <c:pt idx="892">
                        <c:v>14.786666666666671</c:v>
                      </c:pt>
                      <c:pt idx="893">
                        <c:v>15.243333333333331</c:v>
                      </c:pt>
                      <c:pt idx="894">
                        <c:v>16</c:v>
                      </c:pt>
                      <c:pt idx="895">
                        <c:v>16.123333333333331</c:v>
                      </c:pt>
                      <c:pt idx="896">
                        <c:v>16.983333333333331</c:v>
                      </c:pt>
                      <c:pt idx="897">
                        <c:v>17.91</c:v>
                      </c:pt>
                      <c:pt idx="898">
                        <c:v>17.559999999999999</c:v>
                      </c:pt>
                      <c:pt idx="899">
                        <c:v>17.16</c:v>
                      </c:pt>
                      <c:pt idx="900">
                        <c:v>16.989999999999998</c:v>
                      </c:pt>
                      <c:pt idx="901">
                        <c:v>17.396666666666661</c:v>
                      </c:pt>
                      <c:pt idx="902">
                        <c:v>18.34</c:v>
                      </c:pt>
                      <c:pt idx="903">
                        <c:v>18.22666666666667</c:v>
                      </c:pt>
                      <c:pt idx="904">
                        <c:v>17.7</c:v>
                      </c:pt>
                      <c:pt idx="905">
                        <c:v>17.298333333333339</c:v>
                      </c:pt>
                      <c:pt idx="906">
                        <c:v>17.05</c:v>
                      </c:pt>
                      <c:pt idx="907">
                        <c:v>16.786666666666669</c:v>
                      </c:pt>
                      <c:pt idx="908">
                        <c:v>16.756666666666661</c:v>
                      </c:pt>
                      <c:pt idx="909">
                        <c:v>16.71</c:v>
                      </c:pt>
                      <c:pt idx="910">
                        <c:v>16.79666666666667</c:v>
                      </c:pt>
                      <c:pt idx="911">
                        <c:v>17.766666666666669</c:v>
                      </c:pt>
                      <c:pt idx="912">
                        <c:v>18.11666666666666</c:v>
                      </c:pt>
                      <c:pt idx="913">
                        <c:v>17.829999999999998</c:v>
                      </c:pt>
                      <c:pt idx="914">
                        <c:v>17.73833333333333</c:v>
                      </c:pt>
                      <c:pt idx="915">
                        <c:v>18.29</c:v>
                      </c:pt>
                      <c:pt idx="916">
                        <c:v>18.260000000000002</c:v>
                      </c:pt>
                      <c:pt idx="917">
                        <c:v>18.02333333333333</c:v>
                      </c:pt>
                      <c:pt idx="918">
                        <c:v>17.86666666666666</c:v>
                      </c:pt>
                      <c:pt idx="919">
                        <c:v>17.88</c:v>
                      </c:pt>
                      <c:pt idx="920">
                        <c:v>17.73</c:v>
                      </c:pt>
                      <c:pt idx="921">
                        <c:v>17.515000000000001</c:v>
                      </c:pt>
                      <c:pt idx="922">
                        <c:v>17.305</c:v>
                      </c:pt>
                      <c:pt idx="923">
                        <c:v>17.103333333333339</c:v>
                      </c:pt>
                      <c:pt idx="924">
                        <c:v>16.920000000000002</c:v>
                      </c:pt>
                      <c:pt idx="925">
                        <c:v>16.763333333333328</c:v>
                      </c:pt>
                      <c:pt idx="926">
                        <c:v>16.646666666666661</c:v>
                      </c:pt>
                      <c:pt idx="927">
                        <c:v>16.633333333333329</c:v>
                      </c:pt>
                      <c:pt idx="928">
                        <c:v>16.526666666666671</c:v>
                      </c:pt>
                      <c:pt idx="929">
                        <c:v>16.39</c:v>
                      </c:pt>
                      <c:pt idx="930">
                        <c:v>16.258333333333329</c:v>
                      </c:pt>
                      <c:pt idx="931">
                        <c:v>16.190000000000001</c:v>
                      </c:pt>
                      <c:pt idx="932">
                        <c:v>16.135000000000002</c:v>
                      </c:pt>
                      <c:pt idx="933">
                        <c:v>16.07</c:v>
                      </c:pt>
                      <c:pt idx="934">
                        <c:v>16.2</c:v>
                      </c:pt>
                      <c:pt idx="935">
                        <c:v>16.74666666666667</c:v>
                      </c:pt>
                      <c:pt idx="936">
                        <c:v>17.03833333333333</c:v>
                      </c:pt>
                      <c:pt idx="937">
                        <c:v>17.146666666666661</c:v>
                      </c:pt>
                      <c:pt idx="938">
                        <c:v>17.206666666666671</c:v>
                      </c:pt>
                      <c:pt idx="939">
                        <c:v>17.329999999999998</c:v>
                      </c:pt>
                      <c:pt idx="940">
                        <c:v>17.43333333333333</c:v>
                      </c:pt>
                      <c:pt idx="941">
                        <c:v>17.350000000000001</c:v>
                      </c:pt>
                      <c:pt idx="942">
                        <c:v>17.276666666666671</c:v>
                      </c:pt>
                      <c:pt idx="943">
                        <c:v>17.93</c:v>
                      </c:pt>
                      <c:pt idx="944">
                        <c:v>18.695</c:v>
                      </c:pt>
                      <c:pt idx="945">
                        <c:v>18.506666666666661</c:v>
                      </c:pt>
                      <c:pt idx="946">
                        <c:v>18.094999999999999</c:v>
                      </c:pt>
                      <c:pt idx="947">
                        <c:v>17.84333333333333</c:v>
                      </c:pt>
                      <c:pt idx="948">
                        <c:v>17.91</c:v>
                      </c:pt>
                      <c:pt idx="949">
                        <c:v>18.303333333333331</c:v>
                      </c:pt>
                      <c:pt idx="950">
                        <c:v>18.145</c:v>
                      </c:pt>
                      <c:pt idx="951">
                        <c:v>17.989999999999998</c:v>
                      </c:pt>
                      <c:pt idx="952">
                        <c:v>17.776666666666671</c:v>
                      </c:pt>
                      <c:pt idx="953">
                        <c:v>17.606666666666669</c:v>
                      </c:pt>
                      <c:pt idx="954">
                        <c:v>17.36</c:v>
                      </c:pt>
                      <c:pt idx="955">
                        <c:v>17.170000000000002</c:v>
                      </c:pt>
                      <c:pt idx="956">
                        <c:v>17</c:v>
                      </c:pt>
                      <c:pt idx="957">
                        <c:v>16.856666666666669</c:v>
                      </c:pt>
                      <c:pt idx="958">
                        <c:v>16.73</c:v>
                      </c:pt>
                      <c:pt idx="959">
                        <c:v>16.63</c:v>
                      </c:pt>
                      <c:pt idx="960">
                        <c:v>16.54666666666667</c:v>
                      </c:pt>
                      <c:pt idx="961">
                        <c:v>16.426666666666669</c:v>
                      </c:pt>
                      <c:pt idx="962">
                        <c:v>16.315000000000001</c:v>
                      </c:pt>
                      <c:pt idx="963">
                        <c:v>16.25333333333333</c:v>
                      </c:pt>
                      <c:pt idx="964">
                        <c:v>16.14</c:v>
                      </c:pt>
                      <c:pt idx="965">
                        <c:v>16.079999999999998</c:v>
                      </c:pt>
                      <c:pt idx="966">
                        <c:v>16.048333333333328</c:v>
                      </c:pt>
                      <c:pt idx="967">
                        <c:v>15.955</c:v>
                      </c:pt>
                      <c:pt idx="968">
                        <c:v>15.88</c:v>
                      </c:pt>
                      <c:pt idx="969">
                        <c:v>15.82</c:v>
                      </c:pt>
                      <c:pt idx="970">
                        <c:v>15.753333333333339</c:v>
                      </c:pt>
                      <c:pt idx="971">
                        <c:v>15.66666666666667</c:v>
                      </c:pt>
                      <c:pt idx="972">
                        <c:v>15.596666666666669</c:v>
                      </c:pt>
                      <c:pt idx="973">
                        <c:v>15.563333333333331</c:v>
                      </c:pt>
                      <c:pt idx="974">
                        <c:v>15.515000000000001</c:v>
                      </c:pt>
                      <c:pt idx="975">
                        <c:v>15.42</c:v>
                      </c:pt>
                      <c:pt idx="976">
                        <c:v>15.36333333333334</c:v>
                      </c:pt>
                      <c:pt idx="977">
                        <c:v>15.338333333333329</c:v>
                      </c:pt>
                      <c:pt idx="978">
                        <c:v>15.26333333333333</c:v>
                      </c:pt>
                      <c:pt idx="979">
                        <c:v>15.23</c:v>
                      </c:pt>
                      <c:pt idx="980">
                        <c:v>15.196666666666671</c:v>
                      </c:pt>
                      <c:pt idx="981">
                        <c:v>15.143333333333331</c:v>
                      </c:pt>
                      <c:pt idx="982">
                        <c:v>15.073333333333331</c:v>
                      </c:pt>
                      <c:pt idx="983">
                        <c:v>15.03</c:v>
                      </c:pt>
                      <c:pt idx="984">
                        <c:v>14.98666666666667</c:v>
                      </c:pt>
                      <c:pt idx="985">
                        <c:v>14.955</c:v>
                      </c:pt>
                      <c:pt idx="986">
                        <c:v>14.85166666666667</c:v>
                      </c:pt>
                      <c:pt idx="987">
                        <c:v>14.86</c:v>
                      </c:pt>
                      <c:pt idx="988">
                        <c:v>14.78833333333333</c:v>
                      </c:pt>
                      <c:pt idx="989">
                        <c:v>14.893333333333331</c:v>
                      </c:pt>
                      <c:pt idx="990">
                        <c:v>15.463333333333329</c:v>
                      </c:pt>
                      <c:pt idx="991">
                        <c:v>15.97</c:v>
                      </c:pt>
                      <c:pt idx="992">
                        <c:v>15.96</c:v>
                      </c:pt>
                      <c:pt idx="993">
                        <c:v>17.510000000000002</c:v>
                      </c:pt>
                      <c:pt idx="994">
                        <c:v>17.893333333333331</c:v>
                      </c:pt>
                      <c:pt idx="995">
                        <c:v>17.47666666666667</c:v>
                      </c:pt>
                      <c:pt idx="996">
                        <c:v>17.02</c:v>
                      </c:pt>
                      <c:pt idx="997">
                        <c:v>16.79666666666667</c:v>
                      </c:pt>
                      <c:pt idx="998">
                        <c:v>16.786666666666669</c:v>
                      </c:pt>
                      <c:pt idx="999">
                        <c:v>17.13</c:v>
                      </c:pt>
                      <c:pt idx="1000">
                        <c:v>17.010000000000002</c:v>
                      </c:pt>
                      <c:pt idx="1001">
                        <c:v>16.821666666666669</c:v>
                      </c:pt>
                      <c:pt idx="1002">
                        <c:v>17.05</c:v>
                      </c:pt>
                      <c:pt idx="1003">
                        <c:v>17.28</c:v>
                      </c:pt>
                      <c:pt idx="1004">
                        <c:v>17.114999999999998</c:v>
                      </c:pt>
                      <c:pt idx="1005">
                        <c:v>16.853333333333339</c:v>
                      </c:pt>
                      <c:pt idx="1006">
                        <c:v>17.123333333333331</c:v>
                      </c:pt>
                      <c:pt idx="1007">
                        <c:v>17.15666666666667</c:v>
                      </c:pt>
                      <c:pt idx="1008">
                        <c:v>17.05</c:v>
                      </c:pt>
                      <c:pt idx="1009">
                        <c:v>16.912222222222219</c:v>
                      </c:pt>
                      <c:pt idx="1010">
                        <c:v>17.087777777777781</c:v>
                      </c:pt>
                      <c:pt idx="1011">
                        <c:v>17.75</c:v>
                      </c:pt>
                      <c:pt idx="1012">
                        <c:v>17.809999999999999</c:v>
                      </c:pt>
                      <c:pt idx="1013">
                        <c:v>18.010000000000002</c:v>
                      </c:pt>
                      <c:pt idx="1014">
                        <c:v>18.085000000000001</c:v>
                      </c:pt>
                      <c:pt idx="1015">
                        <c:v>17.774999999999999</c:v>
                      </c:pt>
                      <c:pt idx="1016">
                        <c:v>17.47666666666667</c:v>
                      </c:pt>
                      <c:pt idx="1017">
                        <c:v>17.23</c:v>
                      </c:pt>
                      <c:pt idx="1018">
                        <c:v>17.013333333333328</c:v>
                      </c:pt>
                      <c:pt idx="1019">
                        <c:v>16.87</c:v>
                      </c:pt>
                      <c:pt idx="1020">
                        <c:v>16.736666666666661</c:v>
                      </c:pt>
                      <c:pt idx="1021">
                        <c:v>17.013333333333328</c:v>
                      </c:pt>
                      <c:pt idx="1022">
                        <c:v>17.96</c:v>
                      </c:pt>
                      <c:pt idx="1023">
                        <c:v>17.84</c:v>
                      </c:pt>
                      <c:pt idx="1024">
                        <c:v>17.56666666666667</c:v>
                      </c:pt>
                      <c:pt idx="1025">
                        <c:v>17.306666666666668</c:v>
                      </c:pt>
                      <c:pt idx="1026">
                        <c:v>17.126666666666669</c:v>
                      </c:pt>
                      <c:pt idx="1027">
                        <c:v>16.93333333333333</c:v>
                      </c:pt>
                      <c:pt idx="1028">
                        <c:v>16.765000000000001</c:v>
                      </c:pt>
                      <c:pt idx="1029">
                        <c:v>16.686666666666671</c:v>
                      </c:pt>
                      <c:pt idx="1030">
                        <c:v>16.813333333333329</c:v>
                      </c:pt>
                      <c:pt idx="1031">
                        <c:v>16.95</c:v>
                      </c:pt>
                      <c:pt idx="1032">
                        <c:v>16.986666666666672</c:v>
                      </c:pt>
                      <c:pt idx="1033">
                        <c:v>16.943333333333332</c:v>
                      </c:pt>
                      <c:pt idx="1034">
                        <c:v>16.88666666666667</c:v>
                      </c:pt>
                      <c:pt idx="1035">
                        <c:v>17.135000000000002</c:v>
                      </c:pt>
                      <c:pt idx="1036">
                        <c:v>17.329999999999998</c:v>
                      </c:pt>
                      <c:pt idx="1037">
                        <c:v>17.27333333333333</c:v>
                      </c:pt>
                      <c:pt idx="1038">
                        <c:v>17.190000000000001</c:v>
                      </c:pt>
                      <c:pt idx="1039">
                        <c:v>17.013333333333328</c:v>
                      </c:pt>
                      <c:pt idx="1040">
                        <c:v>17.096666666666671</c:v>
                      </c:pt>
                      <c:pt idx="1041">
                        <c:v>18.05</c:v>
                      </c:pt>
                      <c:pt idx="1042">
                        <c:v>18.756666666666661</c:v>
                      </c:pt>
                      <c:pt idx="1043">
                        <c:v>18.466666666666669</c:v>
                      </c:pt>
                      <c:pt idx="1044">
                        <c:v>18.149999999999999</c:v>
                      </c:pt>
                      <c:pt idx="1045">
                        <c:v>17.946666666666669</c:v>
                      </c:pt>
                      <c:pt idx="1046">
                        <c:v>17.875</c:v>
                      </c:pt>
                      <c:pt idx="1047">
                        <c:v>18.100000000000001</c:v>
                      </c:pt>
                      <c:pt idx="1048">
                        <c:v>18.04</c:v>
                      </c:pt>
                      <c:pt idx="1049">
                        <c:v>17.87</c:v>
                      </c:pt>
                      <c:pt idx="1050">
                        <c:v>17.63</c:v>
                      </c:pt>
                      <c:pt idx="1051">
                        <c:v>17.403333333333329</c:v>
                      </c:pt>
                      <c:pt idx="1052">
                        <c:v>17.213333333333331</c:v>
                      </c:pt>
                      <c:pt idx="1053">
                        <c:v>16.986666666666672</c:v>
                      </c:pt>
                      <c:pt idx="1054">
                        <c:v>16.823333333333331</c:v>
                      </c:pt>
                      <c:pt idx="1055">
                        <c:v>16.72</c:v>
                      </c:pt>
                      <c:pt idx="1056">
                        <c:v>16.61333333333333</c:v>
                      </c:pt>
                      <c:pt idx="1057">
                        <c:v>16.553333333333331</c:v>
                      </c:pt>
                      <c:pt idx="1058">
                        <c:v>16.43</c:v>
                      </c:pt>
                      <c:pt idx="1059">
                        <c:v>16.350000000000001</c:v>
                      </c:pt>
                      <c:pt idx="1060">
                        <c:v>16.25</c:v>
                      </c:pt>
                      <c:pt idx="1061">
                        <c:v>16.166666666666671</c:v>
                      </c:pt>
                      <c:pt idx="1062">
                        <c:v>16.096666666666671</c:v>
                      </c:pt>
                      <c:pt idx="1063">
                        <c:v>16.045000000000002</c:v>
                      </c:pt>
                      <c:pt idx="1064">
                        <c:v>16.026666666666671</c:v>
                      </c:pt>
                      <c:pt idx="1065">
                        <c:v>15.928333333333329</c:v>
                      </c:pt>
                      <c:pt idx="1066">
                        <c:v>15.85333333333333</c:v>
                      </c:pt>
                      <c:pt idx="1067">
                        <c:v>15.84333333333333</c:v>
                      </c:pt>
                      <c:pt idx="1068">
                        <c:v>15.786666666666671</c:v>
                      </c:pt>
                      <c:pt idx="1069">
                        <c:v>15.733333333333331</c:v>
                      </c:pt>
                      <c:pt idx="1070">
                        <c:v>15.67</c:v>
                      </c:pt>
                      <c:pt idx="1071">
                        <c:v>15.63</c:v>
                      </c:pt>
                      <c:pt idx="1072">
                        <c:v>15.56</c:v>
                      </c:pt>
                      <c:pt idx="1073">
                        <c:v>15.475</c:v>
                      </c:pt>
                      <c:pt idx="1074">
                        <c:v>15.45</c:v>
                      </c:pt>
                      <c:pt idx="1075">
                        <c:v>15.393333333333331</c:v>
                      </c:pt>
                      <c:pt idx="1076">
                        <c:v>15.35</c:v>
                      </c:pt>
                      <c:pt idx="1077">
                        <c:v>15.311666666666669</c:v>
                      </c:pt>
                      <c:pt idx="1078">
                        <c:v>15.22</c:v>
                      </c:pt>
                      <c:pt idx="1079">
                        <c:v>15.206666666666671</c:v>
                      </c:pt>
                      <c:pt idx="1080">
                        <c:v>15.16</c:v>
                      </c:pt>
                      <c:pt idx="1081">
                        <c:v>15.09333333333333</c:v>
                      </c:pt>
                      <c:pt idx="1082">
                        <c:v>15.05833333333333</c:v>
                      </c:pt>
                      <c:pt idx="1083">
                        <c:v>15.04</c:v>
                      </c:pt>
                      <c:pt idx="1084">
                        <c:v>14.983333333333331</c:v>
                      </c:pt>
                      <c:pt idx="1085">
                        <c:v>14.95333333333333</c:v>
                      </c:pt>
                      <c:pt idx="1086">
                        <c:v>14.96666666666667</c:v>
                      </c:pt>
                      <c:pt idx="1087">
                        <c:v>15.67</c:v>
                      </c:pt>
                      <c:pt idx="1088">
                        <c:v>16.11333333333333</c:v>
                      </c:pt>
                      <c:pt idx="1089">
                        <c:v>16.151666666666671</c:v>
                      </c:pt>
                      <c:pt idx="1090">
                        <c:v>16.215</c:v>
                      </c:pt>
                      <c:pt idx="1091">
                        <c:v>16.143333333333331</c:v>
                      </c:pt>
                      <c:pt idx="1092">
                        <c:v>16.126666666666669</c:v>
                      </c:pt>
                      <c:pt idx="1093">
                        <c:v>16.29666666666667</c:v>
                      </c:pt>
                      <c:pt idx="1094">
                        <c:v>16.25333333333333</c:v>
                      </c:pt>
                      <c:pt idx="1095">
                        <c:v>16.22</c:v>
                      </c:pt>
                      <c:pt idx="1096">
                        <c:v>16.66</c:v>
                      </c:pt>
                      <c:pt idx="1097">
                        <c:v>17.64</c:v>
                      </c:pt>
                      <c:pt idx="1098">
                        <c:v>17.57</c:v>
                      </c:pt>
                      <c:pt idx="1099">
                        <c:v>17.25833333333334</c:v>
                      </c:pt>
                      <c:pt idx="1100">
                        <c:v>17.04</c:v>
                      </c:pt>
                      <c:pt idx="1101">
                        <c:v>16.853333333333339</c:v>
                      </c:pt>
                      <c:pt idx="1102">
                        <c:v>17.135000000000002</c:v>
                      </c:pt>
                      <c:pt idx="1103">
                        <c:v>17.256666666666661</c:v>
                      </c:pt>
                      <c:pt idx="1104">
                        <c:v>17.13333333333334</c:v>
                      </c:pt>
                      <c:pt idx="1105">
                        <c:v>16.98</c:v>
                      </c:pt>
                      <c:pt idx="1106">
                        <c:v>17.033333333333331</c:v>
                      </c:pt>
                      <c:pt idx="1107">
                        <c:v>17.493333333333339</c:v>
                      </c:pt>
                      <c:pt idx="1108">
                        <c:v>17.596666666666671</c:v>
                      </c:pt>
                      <c:pt idx="1109">
                        <c:v>17.45333333333333</c:v>
                      </c:pt>
                      <c:pt idx="1110">
                        <c:v>17.5</c:v>
                      </c:pt>
                      <c:pt idx="1111">
                        <c:v>17.463333333333331</c:v>
                      </c:pt>
                      <c:pt idx="1112">
                        <c:v>17.266666666666669</c:v>
                      </c:pt>
                      <c:pt idx="1113">
                        <c:v>17.04</c:v>
                      </c:pt>
                      <c:pt idx="1114">
                        <c:v>16.88</c:v>
                      </c:pt>
                      <c:pt idx="1115">
                        <c:v>16.676666666666669</c:v>
                      </c:pt>
                      <c:pt idx="1116">
                        <c:v>16.59333333333333</c:v>
                      </c:pt>
                      <c:pt idx="1117">
                        <c:v>16.528333333333329</c:v>
                      </c:pt>
                      <c:pt idx="1118">
                        <c:v>16.475000000000001</c:v>
                      </c:pt>
                      <c:pt idx="1119">
                        <c:v>16.396666666666661</c:v>
                      </c:pt>
                      <c:pt idx="1120">
                        <c:v>16.3</c:v>
                      </c:pt>
                      <c:pt idx="1121">
                        <c:v>16.213333333333331</c:v>
                      </c:pt>
                      <c:pt idx="1122">
                        <c:v>16.14</c:v>
                      </c:pt>
                      <c:pt idx="1123">
                        <c:v>16.096666666666671</c:v>
                      </c:pt>
                      <c:pt idx="1124">
                        <c:v>16.09</c:v>
                      </c:pt>
                      <c:pt idx="1125">
                        <c:v>16.329999999999998</c:v>
                      </c:pt>
                      <c:pt idx="1126">
                        <c:v>16.733333333333331</c:v>
                      </c:pt>
                      <c:pt idx="1127">
                        <c:v>17.145</c:v>
                      </c:pt>
                      <c:pt idx="1128">
                        <c:v>17.173333333333339</c:v>
                      </c:pt>
                      <c:pt idx="1129">
                        <c:v>17.190000000000001</c:v>
                      </c:pt>
                      <c:pt idx="1130">
                        <c:v>17.07</c:v>
                      </c:pt>
                      <c:pt idx="1131">
                        <c:v>17.166666666666671</c:v>
                      </c:pt>
                      <c:pt idx="1132">
                        <c:v>17.559999999999999</c:v>
                      </c:pt>
                      <c:pt idx="1133">
                        <c:v>17.49666666666667</c:v>
                      </c:pt>
                      <c:pt idx="1134">
                        <c:v>17.47</c:v>
                      </c:pt>
                      <c:pt idx="1135">
                        <c:v>18.045000000000002</c:v>
                      </c:pt>
                      <c:pt idx="1136">
                        <c:v>18.466666666666669</c:v>
                      </c:pt>
                      <c:pt idx="1137">
                        <c:v>18.25333333333333</c:v>
                      </c:pt>
                      <c:pt idx="1138">
                        <c:v>18.04</c:v>
                      </c:pt>
                      <c:pt idx="1139">
                        <c:v>17.89</c:v>
                      </c:pt>
                      <c:pt idx="1140">
                        <c:v>18.184999999999999</c:v>
                      </c:pt>
                      <c:pt idx="1141">
                        <c:v>18.286666666666669</c:v>
                      </c:pt>
                      <c:pt idx="1142">
                        <c:v>18.106666666666669</c:v>
                      </c:pt>
                      <c:pt idx="1143">
                        <c:v>17.923333333333328</c:v>
                      </c:pt>
                      <c:pt idx="1144">
                        <c:v>17.756666666666661</c:v>
                      </c:pt>
                      <c:pt idx="1145">
                        <c:v>17.646666666666661</c:v>
                      </c:pt>
                      <c:pt idx="1146">
                        <c:v>17.526666666666671</c:v>
                      </c:pt>
                      <c:pt idx="1147">
                        <c:v>17.47</c:v>
                      </c:pt>
                      <c:pt idx="1148">
                        <c:v>17.37</c:v>
                      </c:pt>
                      <c:pt idx="1149">
                        <c:v>17.223333333333329</c:v>
                      </c:pt>
                      <c:pt idx="1150">
                        <c:v>17.103333333333339</c:v>
                      </c:pt>
                      <c:pt idx="1151">
                        <c:v>16.973333333333329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93C-41D0-AB82-1F3FEE13D55A}"/>
                  </c:ext>
                </c:extLst>
              </c15:ser>
            </c15:filteredScatterSeries>
          </c:ext>
        </c:extLst>
      </c:scatterChart>
      <c:valAx>
        <c:axId val="2090175823"/>
        <c:scaling>
          <c:orientation val="minMax"/>
          <c:max val="44576"/>
          <c:min val="44564"/>
        </c:scaling>
        <c:delete val="0"/>
        <c:axPos val="b"/>
        <c:majorGridlines>
          <c:spPr>
            <a:ln w="25400" cap="flat" cmpd="sng" algn="ctr">
              <a:solidFill>
                <a:schemeClr val="bg1"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12700" cap="flat" cmpd="sng" algn="ctr">
              <a:solidFill>
                <a:schemeClr val="bg1">
                  <a:alpha val="25000"/>
                </a:schemeClr>
              </a:solidFill>
              <a:round/>
            </a:ln>
            <a:effectLst/>
          </c:spPr>
        </c:minorGridlines>
        <c:numFmt formatCode="dd/mmm/yy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Roboto" panose="02000000000000000000" pitchFamily="2" charset="0"/>
                <a:ea typeface="+mn-ea"/>
                <a:cs typeface="+mn-cs"/>
              </a:defRPr>
            </a:pPr>
            <a:endParaRPr lang="en-US"/>
          </a:p>
        </c:txPr>
        <c:crossAx val="2090174991"/>
        <c:crosses val="autoZero"/>
        <c:crossBetween val="midCat"/>
        <c:majorUnit val="7"/>
        <c:minorUnit val="1"/>
      </c:valAx>
      <c:valAx>
        <c:axId val="209017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1600" baseline="0"/>
                  <a:t>CO</a:t>
                </a:r>
                <a:r>
                  <a:rPr lang="nl-NL" sz="1600" baseline="-25000"/>
                  <a:t>2</a:t>
                </a:r>
                <a:r>
                  <a:rPr lang="nl-NL" sz="1600" baseline="0"/>
                  <a:t> concentration (ppm)</a:t>
                </a:r>
              </a:p>
            </c:rich>
          </c:tx>
          <c:layout>
            <c:manualLayout>
              <c:xMode val="edge"/>
              <c:yMode val="edge"/>
              <c:x val="1.6674681403781901E-2"/>
              <c:y val="0.37998863015842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Roboto" panose="02000000000000000000" pitchFamily="2" charset="0"/>
                <a:ea typeface="+mn-ea"/>
                <a:cs typeface="+mn-cs"/>
              </a:defRPr>
            </a:pPr>
            <a:endParaRPr lang="en-US"/>
          </a:p>
        </c:txPr>
        <c:crossAx val="2090175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8696376672522057"/>
          <c:y val="9.5147494432664542E-2"/>
          <c:w val="0.36957267327472376"/>
          <c:h val="3.56466432552989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569594</xdr:colOff>
      <xdr:row>0</xdr:row>
      <xdr:rowOff>131444</xdr:rowOff>
    </xdr:from>
    <xdr:to>
      <xdr:col>65</xdr:col>
      <xdr:colOff>442630</xdr:colOff>
      <xdr:row>24</xdr:row>
      <xdr:rowOff>130628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30693-2502-4AC8-B4C0-56BAC17F3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O365-TFFTwomes_DigitalTwinsWarmtetransitie/Gedeelde%20documenten/WP2%20Data%20acquisition,%20privacy%20and%20open%20data/sensors%20and%20too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sources"/>
      <sheetName val="data sources used assendorp"/>
      <sheetName val="properties GitHub"/>
      <sheetName val="weather GitHub"/>
      <sheetName val="devices GitHub"/>
      <sheetName val="home GitHub"/>
      <sheetName val="keuzelijsten EP-Online"/>
      <sheetName val="data sources overzicht"/>
      <sheetName val="energy measurement ontologies"/>
      <sheetName val="properties per device type"/>
      <sheetName val="begroting meetperiode"/>
      <sheetName val="verzendschema"/>
      <sheetName val="wie heeft nu welke hardware"/>
      <sheetName val="naar wie moet hardware"/>
      <sheetName val="energiemeting"/>
      <sheetName val="bestellijst"/>
      <sheetName val="Hardware variants"/>
      <sheetName val="keuzelijsten"/>
      <sheetName val="no_ota_partition_table"/>
      <sheetName val="devices-enclosures"/>
      <sheetName val="SCD41 combi"/>
      <sheetName val="CO_2-sensors"/>
      <sheetName val="CO_2-sensor power calculation"/>
      <sheetName val="Winsen MHZ-19B measurements"/>
      <sheetName val="Sensirion SCD41"/>
      <sheetName val="overzicht taken"/>
      <sheetName val="taken"/>
      <sheetName val="overview data sources"/>
      <sheetName val="wie zendt wat naar wie"/>
      <sheetName val="ready-made monitoring hardware"/>
      <sheetName val="static data sources examples"/>
      <sheetName val="firmware development"/>
      <sheetName val="core factors"/>
      <sheetName val="problematicsmart meter readings"/>
      <sheetName val="P1-splitter test"/>
      <sheetName val="bronnen slimmemeterdata"/>
      <sheetName val="software"/>
      <sheetName val="thermostaat meetpunten"/>
      <sheetName val="OpenTherm overview"/>
      <sheetName val="OpenTherm IDs"/>
      <sheetName val="OpenTherm dataformat"/>
      <sheetName val="OpenTherm ID0 STATUS"/>
      <sheetName val="OpenTherm legend"/>
      <sheetName val="OpenTherm tests HtH"/>
      <sheetName val="Honeywell RF modules"/>
      <sheetName val="(open) databronnen"/>
      <sheetName val="groslijst verklarende factoren"/>
      <sheetName val="woningen"/>
      <sheetName val="constanten"/>
      <sheetName val="warmtewinst_EU_VHK2014"/>
      <sheetName val="ventilatieboxen"/>
      <sheetName val="efficientie gaswarmte"/>
      <sheetName val="inter heat gains ISO TC163 SC2 "/>
      <sheetName val="metabolic rate"/>
      <sheetName val="koken"/>
      <sheetName val="isolation buildyr cat ISSO82.3"/>
      <sheetName val="Window category ISSO 82.3 2011"/>
      <sheetName val="Floor category ISSO 82.3 2011"/>
      <sheetName val="Facade category ISSO 82.3 2011"/>
      <sheetName val="Roof category ISSO 82.3 2011"/>
      <sheetName val="thermal inertia"/>
      <sheetName val="heat capacity"/>
      <sheetName val="VdBrom category ISSO 82.3 2011"/>
      <sheetName val="VdBrom category ISSO 82.3"/>
      <sheetName val="CO_2 bouwbesluit2012"/>
      <sheetName val="CO_2 frisse scholen "/>
      <sheetName val="DHW rendement ISSO 82.3"/>
      <sheetName val="NL Warmtebron"/>
      <sheetName val="WoON2018 indiv opwek"/>
      <sheetName val="cv ketelrendement ISSO 82.3"/>
      <sheetName val="rendement verw ISSO 82,3"/>
      <sheetName val="Shaere statistics"/>
      <sheetName val="WooN2018 thermostaat"/>
      <sheetName val="Ventilat category ISSO 82.3"/>
      <sheetName val="label assumptions ISSO 82.3"/>
      <sheetName val="DHW parameters ISSO 82.3"/>
      <sheetName val="kookgas aannames ISSO 82.3"/>
      <sheetName val="label occupancy ISSO 82.3"/>
      <sheetName val="referentieklimaat NEN7120"/>
      <sheetName val="Sheet2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20">
          <cell r="B20">
            <v>7.6768863956920379</v>
          </cell>
        </row>
        <row r="22">
          <cell r="B22">
            <v>8.61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n.wikipedia.org/wiki/Metabolic_equivalent_of_task" TargetMode="External"/><Relationship Id="rId2" Type="http://schemas.openxmlformats.org/officeDocument/2006/relationships/hyperlink" Target="https://en.wikipedia.org/wiki/Metabolic_equivalent_of_task" TargetMode="External"/><Relationship Id="rId1" Type="http://schemas.openxmlformats.org/officeDocument/2006/relationships/hyperlink" Target="https://opendata.cbs.nl/statline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en.wikipedia.org/wiki/Air_changes_per_hour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en.wikipedia.org/wiki/Unix_time" TargetMode="External"/><Relationship Id="rId1" Type="http://schemas.openxmlformats.org/officeDocument/2006/relationships/hyperlink" Target="https://en.wikipedia.org/wiki/ISO_860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en.wikipedia.org/wiki/Metabolic_equivalent" TargetMode="External"/><Relationship Id="rId2" Type="http://schemas.openxmlformats.org/officeDocument/2006/relationships/hyperlink" Target="http://statline.cbs.nl/Statweb/publication/?VW=T&amp;DM=SLNL&amp;PA=81565NED&amp;D1=2-6&amp;D2=0&amp;D3=5&amp;D4=0&amp;D5=43-45&amp;HD=180910-2138&amp;HDR=G1,T&amp;STB=G2,G3,G4" TargetMode="External"/><Relationship Id="rId1" Type="http://schemas.openxmlformats.org/officeDocument/2006/relationships/hyperlink" Target="http://statline.cbs.nl/Statweb/publication/?VW=T&amp;DM=SLNL&amp;PA=81565NED&amp;D1=2-6&amp;D2=0&amp;D3=5&amp;D4=0&amp;D5=43-45&amp;HD=180910-2138&amp;HDR=G1,T&amp;STB=G2,G3,G4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uimte-ok.nl/sites/default/files/2022-02/Handreiking_Optimaal_Ventileren_in_de_klas_met_co2-meter%201.pdf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2-meters.nl/documentatie/kooldioxidemeter.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C490C-6F1D-4457-BF07-804C25024D16}">
  <dimension ref="A1:I43"/>
  <sheetViews>
    <sheetView tabSelected="1" zoomScaleNormal="100" workbookViewId="0">
      <pane xSplit="2" ySplit="1" topLeftCell="C2" activePane="bottomRight" state="frozen"/>
      <selection pane="bottomRight" activeCell="A15" sqref="A15"/>
      <selection pane="bottomLeft" activeCell="A2" sqref="A2"/>
      <selection pane="topRight" activeCell="C1" sqref="C1"/>
    </sheetView>
  </sheetViews>
  <sheetFormatPr defaultRowHeight="14.45"/>
  <cols>
    <col min="1" max="1" width="10.5703125" bestFit="1" customWidth="1"/>
    <col min="2" max="2" width="20.7109375" bestFit="1" customWidth="1"/>
    <col min="3" max="3" width="11.85546875" bestFit="1" customWidth="1"/>
    <col min="4" max="4" width="14.5703125" bestFit="1" customWidth="1"/>
    <col min="5" max="5" width="20.7109375" bestFit="1" customWidth="1"/>
    <col min="6" max="6" width="57.85546875" bestFit="1" customWidth="1"/>
  </cols>
  <sheetData>
    <row r="1" spans="1:6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</row>
    <row r="2" spans="1:6" s="8" customFormat="1" ht="15.6">
      <c r="A2" s="8" t="s">
        <v>6</v>
      </c>
      <c r="B2" s="36" t="s">
        <v>7</v>
      </c>
      <c r="C2" s="8">
        <v>30</v>
      </c>
      <c r="E2" s="7" t="s">
        <v>8</v>
      </c>
      <c r="F2" s="8" t="s">
        <v>9</v>
      </c>
    </row>
    <row r="3" spans="1:6" s="8" customFormat="1" ht="15.6">
      <c r="A3" s="8" t="s">
        <v>10</v>
      </c>
      <c r="B3" s="36" t="s">
        <v>11</v>
      </c>
      <c r="C3" s="8">
        <v>3</v>
      </c>
      <c r="E3" s="7" t="s">
        <v>8</v>
      </c>
      <c r="F3" s="8" t="s">
        <v>12</v>
      </c>
    </row>
    <row r="4" spans="1:6" s="38" customFormat="1" ht="15.6">
      <c r="A4" s="38" t="s">
        <v>13</v>
      </c>
      <c r="B4" s="39" t="s">
        <v>14</v>
      </c>
      <c r="C4" s="59">
        <f>C2*C3</f>
        <v>90</v>
      </c>
      <c r="E4" s="40" t="s">
        <v>8</v>
      </c>
      <c r="F4" s="38" t="s">
        <v>15</v>
      </c>
    </row>
    <row r="5" spans="1:6" s="10" customFormat="1">
      <c r="B5" s="61" t="s">
        <v>16</v>
      </c>
      <c r="C5" s="10">
        <f>input_OLD_temp_simulation!L2</f>
        <v>900</v>
      </c>
      <c r="D5" s="62" t="s">
        <v>17</v>
      </c>
      <c r="E5" s="62" t="s">
        <v>18</v>
      </c>
      <c r="F5" s="62" t="s">
        <v>19</v>
      </c>
    </row>
    <row r="6" spans="1:6" ht="15.6">
      <c r="A6" s="10" t="s">
        <v>20</v>
      </c>
      <c r="B6" s="10" t="s">
        <v>21</v>
      </c>
      <c r="C6" s="10">
        <v>415</v>
      </c>
      <c r="D6" s="10" t="s">
        <v>22</v>
      </c>
      <c r="E6" s="10" t="s">
        <v>18</v>
      </c>
      <c r="F6" s="10" t="s">
        <v>23</v>
      </c>
    </row>
    <row r="7" spans="1:6" ht="15.6">
      <c r="A7" s="10" t="s">
        <v>24</v>
      </c>
      <c r="B7" s="10" t="s">
        <v>25</v>
      </c>
      <c r="C7" s="10">
        <v>1.5</v>
      </c>
      <c r="D7" s="10" t="s">
        <v>26</v>
      </c>
      <c r="E7" s="10" t="s">
        <v>18</v>
      </c>
      <c r="F7" s="35" t="s">
        <v>27</v>
      </c>
    </row>
    <row r="8" spans="1:6">
      <c r="A8" s="10" t="s">
        <v>26</v>
      </c>
      <c r="B8" s="10" t="s">
        <v>28</v>
      </c>
      <c r="C8" s="10">
        <v>3.5</v>
      </c>
      <c r="D8" s="10" t="s">
        <v>29</v>
      </c>
      <c r="E8" s="10" t="s">
        <v>18</v>
      </c>
      <c r="F8" s="35" t="s">
        <v>30</v>
      </c>
    </row>
    <row r="9" spans="1:6" ht="15.6">
      <c r="A9" s="10" t="s">
        <v>31</v>
      </c>
      <c r="B9" s="10" t="s">
        <v>32</v>
      </c>
      <c r="C9" s="10">
        <v>77.5</v>
      </c>
      <c r="D9" s="10" t="s">
        <v>33</v>
      </c>
      <c r="E9" s="10" t="s">
        <v>18</v>
      </c>
      <c r="F9" s="35" t="s">
        <v>34</v>
      </c>
    </row>
    <row r="10" spans="1:6" ht="16.149999999999999">
      <c r="A10" s="10" t="s">
        <v>35</v>
      </c>
      <c r="B10" s="10" t="s">
        <v>36</v>
      </c>
      <c r="C10" s="10">
        <v>8</v>
      </c>
      <c r="D10" s="10" t="s">
        <v>37</v>
      </c>
      <c r="E10" s="10" t="s">
        <v>18</v>
      </c>
      <c r="F10" s="24" t="s">
        <v>38</v>
      </c>
    </row>
    <row r="11" spans="1:6" ht="16.899999999999999">
      <c r="A11" s="37" t="s">
        <v>39</v>
      </c>
      <c r="B11" s="10" t="s">
        <v>40</v>
      </c>
      <c r="C11" s="60">
        <v>500</v>
      </c>
      <c r="D11" s="10" t="s">
        <v>41</v>
      </c>
      <c r="E11" s="10" t="s">
        <v>18</v>
      </c>
      <c r="F11" s="10" t="s">
        <v>42</v>
      </c>
    </row>
    <row r="12" spans="1:6" ht="15.6">
      <c r="A12" s="37" t="s">
        <v>43</v>
      </c>
      <c r="B12" s="10" t="s">
        <v>44</v>
      </c>
      <c r="C12" s="54">
        <f>maxvent_m3_per_h/V_room_m3</f>
        <v>5.5555555555555554</v>
      </c>
      <c r="D12" s="10" t="s">
        <v>45</v>
      </c>
      <c r="E12" s="10" t="s">
        <v>18</v>
      </c>
      <c r="F12" s="10" t="s">
        <v>46</v>
      </c>
    </row>
    <row r="13" spans="1:6" ht="15.6">
      <c r="A13" s="10" t="s">
        <v>47</v>
      </c>
      <c r="B13" s="10" t="s">
        <v>48</v>
      </c>
      <c r="C13" s="10">
        <v>800</v>
      </c>
      <c r="D13" s="10" t="s">
        <v>22</v>
      </c>
      <c r="E13" s="10" t="s">
        <v>18</v>
      </c>
      <c r="F13" s="10" t="s">
        <v>49</v>
      </c>
    </row>
    <row r="14" spans="1:6" ht="15.6">
      <c r="A14" s="37" t="s">
        <v>50</v>
      </c>
      <c r="B14" s="10" t="s">
        <v>51</v>
      </c>
      <c r="C14" s="10">
        <v>50</v>
      </c>
      <c r="D14" s="10" t="s">
        <v>22</v>
      </c>
      <c r="E14" s="10" t="s">
        <v>18</v>
      </c>
      <c r="F14" s="10" t="s">
        <v>49</v>
      </c>
    </row>
    <row r="15" spans="1:6" ht="16.899999999999999">
      <c r="A15" s="10" t="s">
        <v>52</v>
      </c>
      <c r="B15" s="10" t="s">
        <v>53</v>
      </c>
      <c r="C15" s="60">
        <v>10</v>
      </c>
      <c r="D15" s="10" t="s">
        <v>41</v>
      </c>
      <c r="E15" s="10" t="s">
        <v>18</v>
      </c>
      <c r="F15" s="10" t="s">
        <v>54</v>
      </c>
    </row>
    <row r="16" spans="1:6" ht="15.6">
      <c r="A16" s="37" t="s">
        <v>43</v>
      </c>
      <c r="B16" s="10" t="s">
        <v>55</v>
      </c>
      <c r="C16" s="53">
        <f>minvent_m3_per_h/V_room_m3</f>
        <v>0.1111111111111111</v>
      </c>
      <c r="D16" s="10" t="s">
        <v>45</v>
      </c>
      <c r="E16" s="10" t="s">
        <v>18</v>
      </c>
      <c r="F16" s="10" t="s">
        <v>56</v>
      </c>
    </row>
    <row r="17" spans="2:6" ht="16.149999999999999">
      <c r="B17" s="11" t="s">
        <v>57</v>
      </c>
      <c r="C17" s="6">
        <f>CONVERT(1,"m^3","mL")</f>
        <v>1000000</v>
      </c>
      <c r="D17" s="12" t="s">
        <v>58</v>
      </c>
      <c r="E17" s="12" t="s">
        <v>59</v>
      </c>
      <c r="F17" s="12" t="s">
        <v>60</v>
      </c>
    </row>
    <row r="18" spans="2:6">
      <c r="B18" s="11" t="s">
        <v>61</v>
      </c>
      <c r="C18" s="6">
        <f>CONVERT(1,"min","s")</f>
        <v>60</v>
      </c>
      <c r="D18" s="12" t="s">
        <v>62</v>
      </c>
      <c r="E18" s="12" t="s">
        <v>59</v>
      </c>
      <c r="F18" t="s">
        <v>63</v>
      </c>
    </row>
    <row r="19" spans="2:6">
      <c r="B19" s="11" t="s">
        <v>64</v>
      </c>
      <c r="C19" s="6">
        <f>CONVERT(1,"hr", "min")</f>
        <v>60</v>
      </c>
      <c r="D19" s="12" t="s">
        <v>65</v>
      </c>
      <c r="E19" s="12" t="s">
        <v>59</v>
      </c>
      <c r="F19" t="s">
        <v>66</v>
      </c>
    </row>
    <row r="20" spans="2:6">
      <c r="B20" s="11" t="s">
        <v>67</v>
      </c>
      <c r="C20" s="6">
        <f>s_per_min*min_per_h</f>
        <v>3600</v>
      </c>
      <c r="D20" s="12" t="s">
        <v>68</v>
      </c>
      <c r="E20" s="12" t="s">
        <v>59</v>
      </c>
      <c r="F20" t="s">
        <v>69</v>
      </c>
    </row>
    <row r="21" spans="2:6">
      <c r="B21" s="11" t="s">
        <v>70</v>
      </c>
      <c r="C21" s="6">
        <f>24*s_per_h</f>
        <v>86400</v>
      </c>
      <c r="D21" s="12" t="s">
        <v>71</v>
      </c>
      <c r="E21" s="12" t="s">
        <v>59</v>
      </c>
      <c r="F21" t="s">
        <v>69</v>
      </c>
    </row>
    <row r="22" spans="2:6">
      <c r="B22" s="11" t="s">
        <v>72</v>
      </c>
      <c r="C22" s="17">
        <f>CONVERT(1,"yr","d")</f>
        <v>365.25</v>
      </c>
      <c r="D22" s="12" t="s">
        <v>73</v>
      </c>
      <c r="E22" s="12" t="s">
        <v>59</v>
      </c>
      <c r="F22" s="12" t="s">
        <v>74</v>
      </c>
    </row>
    <row r="23" spans="2:6">
      <c r="B23" s="11" t="s">
        <v>75</v>
      </c>
      <c r="C23" s="6">
        <f>d_per_a*s_per_d</f>
        <v>31557600</v>
      </c>
      <c r="D23" s="12" t="s">
        <v>76</v>
      </c>
      <c r="E23" s="12" t="s">
        <v>59</v>
      </c>
      <c r="F23" t="s">
        <v>69</v>
      </c>
    </row>
    <row r="24" spans="2:6">
      <c r="B24" s="11" t="s">
        <v>77</v>
      </c>
      <c r="C24">
        <v>7</v>
      </c>
      <c r="D24" s="12" t="s">
        <v>78</v>
      </c>
      <c r="E24" s="12" t="s">
        <v>59</v>
      </c>
      <c r="F24" t="s">
        <v>79</v>
      </c>
    </row>
    <row r="42" spans="8:9">
      <c r="H42" t="s">
        <v>80</v>
      </c>
      <c r="I42">
        <f>SUBTOTAL(105,virtualroom!C:C)</f>
        <v>0</v>
      </c>
    </row>
    <row r="43" spans="8:9">
      <c r="H43" t="s">
        <v>81</v>
      </c>
      <c r="I43">
        <f>SUBTOTAL(104,virtualroom!C:C)</f>
        <v>0</v>
      </c>
    </row>
  </sheetData>
  <hyperlinks>
    <hyperlink ref="F9" r:id="rId1" location="/CBS/nl/dataset/81565NED/table" xr:uid="{2FE13BB6-96A4-40FC-8383-C4A63B3F873F}"/>
    <hyperlink ref="F7" r:id="rId2" display="Metabolic Equivalent of writing, desk work, using compute Tasks" xr:uid="{56F58FC3-13E1-43ED-A9BB-6C2D36BE0065}"/>
    <hyperlink ref="F8" r:id="rId3" xr:uid="{1AFC56F8-42D8-46A0-B672-B78DBBD4BEAF}"/>
    <hyperlink ref="F10" r:id="rId4" xr:uid="{BD4B336D-2204-48D8-B7E2-B7D6F273B3D0}"/>
  </hyperlinks>
  <pageMargins left="0.7" right="0.7" top="0.75" bottom="0.75" header="0.3" footer="0.3"/>
  <pageSetup paperSize="9" orientation="portrait" horizontalDpi="300" verticalDpi="3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613F5-385F-45F3-B4F2-5FDEBC1F1346}">
  <dimension ref="A1:G2017"/>
  <sheetViews>
    <sheetView zoomScale="85" zoomScaleNormal="85" workbookViewId="0">
      <selection activeCell="G1" sqref="G1"/>
    </sheetView>
  </sheetViews>
  <sheetFormatPr defaultColWidth="8.85546875" defaultRowHeight="14.45"/>
  <cols>
    <col min="1" max="1" width="5.140625" bestFit="1" customWidth="1"/>
    <col min="2" max="2" width="11.85546875" style="57" customWidth="1"/>
    <col min="3" max="3" width="28.7109375" customWidth="1"/>
    <col min="4" max="4" width="13" style="27" customWidth="1"/>
    <col min="5" max="5" width="11.28515625" style="29" customWidth="1"/>
    <col min="6" max="6" width="11.28515625" style="13" customWidth="1"/>
    <col min="7" max="7" width="11.140625" style="29" customWidth="1"/>
  </cols>
  <sheetData>
    <row r="1" spans="1:7" s="20" customFormat="1">
      <c r="A1" s="20" t="str">
        <f>IF(input_OLD_temp_simulation!A1&lt;&gt;"",input_OLD_temp_simulation!A1,"")</f>
        <v/>
      </c>
      <c r="B1" s="58" t="str">
        <f>IF(input_OLD_temp_simulation!B1&lt;&gt;"",input_OLD_temp_simulation!B1,"")</f>
        <v>room_id</v>
      </c>
      <c r="C1" s="21" t="s">
        <v>82</v>
      </c>
      <c r="D1" s="25" t="s">
        <v>83</v>
      </c>
      <c r="E1" s="56" t="str">
        <f>calculation!R1</f>
        <v>cCO2_ppm</v>
      </c>
      <c r="F1" s="22" t="str">
        <f>metadata!B7</f>
        <v>valve_frac</v>
      </c>
      <c r="G1" s="28" t="str">
        <f>IF(input_OLD_temp_simulation!L1&lt;&gt;"",input_OLD_temp_simulation!L1,"")</f>
        <v>interval_s</v>
      </c>
    </row>
    <row r="2" spans="1:7">
      <c r="A2" s="1">
        <f>IF(input_OLD_temp_simulation!A2&lt;&gt;"",input_OLD_temp_simulation!A2,"")</f>
        <v>0</v>
      </c>
      <c r="B2" s="57">
        <f>IF(input_OLD_temp_simulation!B2&lt;&gt;"",maxvent_m3_per_h*1000000+minvent_m3_per_h*1000+V_room_m3,"")</f>
        <v>500010090</v>
      </c>
      <c r="C2" s="2" t="str">
        <f>IF(input_OLD_temp_simulation!C2&lt;&gt;"",CONCATENATE(TEXT(input_OLD_temp_simulation!C2,"jjjj-mm-ddTuu:mm:ss"),IF(input_OLD_temp_simulation!E2&gt;=0,"+",""),TEXT(SIGN(input_OLD_temp_simulation!E2)*INT(ABS(input_OLD_temp_simulation!E2)),"00"),":",TEXT(MOD(ABS(input_OLD_temp_simulation!E2),1)*60,"00")),"")</f>
        <v>2022-01-03T00:00:00+01:00</v>
      </c>
      <c r="D2" s="26">
        <f>IF(input_OLD_temp_simulation!D2&lt;&gt;"",input_OLD_temp_simulation!D2,"")</f>
        <v>1641164400.0000002</v>
      </c>
      <c r="E2" s="27">
        <f>calculation!R2</f>
        <v>415</v>
      </c>
      <c r="F2" s="18">
        <f>calculation!P2</f>
        <v>0</v>
      </c>
      <c r="G2" s="29">
        <f>IF(input_OLD_temp_simulation!L2&lt;&gt;"",input_OLD_temp_simulation!L2,"")</f>
        <v>900</v>
      </c>
    </row>
    <row r="3" spans="1:7">
      <c r="A3" s="1">
        <f>IF(input_OLD_temp_simulation!A3&lt;&gt;"",input_OLD_temp_simulation!A3,"")</f>
        <v>1</v>
      </c>
      <c r="B3" s="57">
        <f>IF(input_OLD_temp_simulation!B3&lt;&gt;"",maxvent_m3_per_h*1000000+minvent_m3_per_h*1000+V_room_m3,"")</f>
        <v>500010090</v>
      </c>
      <c r="C3" s="2" t="str">
        <f>IF(input_OLD_temp_simulation!C3&lt;&gt;"",CONCATENATE(TEXT(input_OLD_temp_simulation!C3,"jjjj-mm-ddTuu:mm:ss"),IF(input_OLD_temp_simulation!E3&gt;=0,"+",""),TEXT(SIGN(input_OLD_temp_simulation!E3)*INT(ABS(input_OLD_temp_simulation!E3)),"00"),":",TEXT(MOD(ABS(input_OLD_temp_simulation!E3),1)*60,"00")),"")</f>
        <v>2022-01-03T00:15:00+01:00</v>
      </c>
      <c r="D3" s="26">
        <f>IF(input_OLD_temp_simulation!D3&lt;&gt;"",input_OLD_temp_simulation!D3,"")</f>
        <v>1641165299.9999993</v>
      </c>
      <c r="E3" s="27">
        <f>calculation!R3</f>
        <v>415</v>
      </c>
      <c r="F3" s="18">
        <f>calculation!P3</f>
        <v>0</v>
      </c>
      <c r="G3" s="29">
        <f>IF(input_OLD_temp_simulation!L3&lt;&gt;"",input_OLD_temp_simulation!L3,"")</f>
        <v>900</v>
      </c>
    </row>
    <row r="4" spans="1:7">
      <c r="A4" s="1">
        <f>IF(input_OLD_temp_simulation!A4&lt;&gt;"",input_OLD_temp_simulation!A4,"")</f>
        <v>2</v>
      </c>
      <c r="B4" s="57">
        <f>IF(input_OLD_temp_simulation!B4&lt;&gt;"",maxvent_m3_per_h*1000000+minvent_m3_per_h*1000+V_room_m3,"")</f>
        <v>500010090</v>
      </c>
      <c r="C4" s="2" t="str">
        <f>IF(input_OLD_temp_simulation!C4&lt;&gt;"",CONCATENATE(TEXT(input_OLD_temp_simulation!C4,"jjjj-mm-ddTuu:mm:ss"),IF(input_OLD_temp_simulation!E4&gt;=0,"+",""),TEXT(SIGN(input_OLD_temp_simulation!E4)*INT(ABS(input_OLD_temp_simulation!E4)),"00"),":",TEXT(MOD(ABS(input_OLD_temp_simulation!E4),1)*60,"00")),"")</f>
        <v>2022-01-03T00:30:00+01:00</v>
      </c>
      <c r="D4" s="26">
        <f>IF(input_OLD_temp_simulation!D4&lt;&gt;"",input_OLD_temp_simulation!D4,"")</f>
        <v>1641166200.000001</v>
      </c>
      <c r="E4" s="27">
        <f>calculation!R4</f>
        <v>415</v>
      </c>
      <c r="F4" s="18">
        <f>calculation!P4</f>
        <v>0</v>
      </c>
      <c r="G4" s="29">
        <f>IF(input_OLD_temp_simulation!L4&lt;&gt;"",input_OLD_temp_simulation!L4,"")</f>
        <v>900</v>
      </c>
    </row>
    <row r="5" spans="1:7">
      <c r="A5" s="1">
        <f>IF(input_OLD_temp_simulation!A5&lt;&gt;"",input_OLD_temp_simulation!A5,"")</f>
        <v>3</v>
      </c>
      <c r="B5" s="57">
        <f>IF(input_OLD_temp_simulation!B5&lt;&gt;"",maxvent_m3_per_h*1000000+minvent_m3_per_h*1000+V_room_m3,"")</f>
        <v>500010090</v>
      </c>
      <c r="C5" s="2" t="str">
        <f>IF(input_OLD_temp_simulation!C5&lt;&gt;"",CONCATENATE(TEXT(input_OLD_temp_simulation!C5,"jjjj-mm-ddTuu:mm:ss"),IF(input_OLD_temp_simulation!E5&gt;=0,"+",""),TEXT(SIGN(input_OLD_temp_simulation!E5)*INT(ABS(input_OLD_temp_simulation!E5)),"00"),":",TEXT(MOD(ABS(input_OLD_temp_simulation!E5),1)*60,"00")),"")</f>
        <v>2022-01-03T00:45:00+01:00</v>
      </c>
      <c r="D5" s="26">
        <f>IF(input_OLD_temp_simulation!D5&lt;&gt;"",input_OLD_temp_simulation!D5,"")</f>
        <v>1641167100.0000002</v>
      </c>
      <c r="E5" s="27">
        <f>calculation!R5</f>
        <v>415</v>
      </c>
      <c r="F5" s="18">
        <f>calculation!P5</f>
        <v>0</v>
      </c>
      <c r="G5" s="29">
        <f>IF(input_OLD_temp_simulation!L5&lt;&gt;"",input_OLD_temp_simulation!L5,"")</f>
        <v>900</v>
      </c>
    </row>
    <row r="6" spans="1:7">
      <c r="A6" s="1">
        <f>IF(input_OLD_temp_simulation!A6&lt;&gt;"",input_OLD_temp_simulation!A6,"")</f>
        <v>4</v>
      </c>
      <c r="B6" s="57">
        <f>IF(input_OLD_temp_simulation!B6&lt;&gt;"",maxvent_m3_per_h*1000000+minvent_m3_per_h*1000+V_room_m3,"")</f>
        <v>500010090</v>
      </c>
      <c r="C6" s="2" t="str">
        <f>IF(input_OLD_temp_simulation!C6&lt;&gt;"",CONCATENATE(TEXT(input_OLD_temp_simulation!C6,"jjjj-mm-ddTuu:mm:ss"),IF(input_OLD_temp_simulation!E6&gt;=0,"+",""),TEXT(SIGN(input_OLD_temp_simulation!E6)*INT(ABS(input_OLD_temp_simulation!E6)),"00"),":",TEXT(MOD(ABS(input_OLD_temp_simulation!E6),1)*60,"00")),"")</f>
        <v>2022-01-03T01:00:00+01:00</v>
      </c>
      <c r="D6" s="26">
        <f>IF(input_OLD_temp_simulation!D6&lt;&gt;"",input_OLD_temp_simulation!D6,"")</f>
        <v>1641167999.9999993</v>
      </c>
      <c r="E6" s="27">
        <f>calculation!R6</f>
        <v>415</v>
      </c>
      <c r="F6" s="18">
        <f>calculation!P6</f>
        <v>0</v>
      </c>
      <c r="G6" s="29">
        <f>IF(input_OLD_temp_simulation!L6&lt;&gt;"",input_OLD_temp_simulation!L6,"")</f>
        <v>900</v>
      </c>
    </row>
    <row r="7" spans="1:7">
      <c r="A7" s="1">
        <f>IF(input_OLD_temp_simulation!A7&lt;&gt;"",input_OLD_temp_simulation!A7,"")</f>
        <v>5</v>
      </c>
      <c r="B7" s="57">
        <f>IF(input_OLD_temp_simulation!B7&lt;&gt;"",maxvent_m3_per_h*1000000+minvent_m3_per_h*1000+V_room_m3,"")</f>
        <v>500010090</v>
      </c>
      <c r="C7" s="2" t="str">
        <f>IF(input_OLD_temp_simulation!C7&lt;&gt;"",CONCATENATE(TEXT(input_OLD_temp_simulation!C7,"jjjj-mm-ddTuu:mm:ss"),IF(input_OLD_temp_simulation!E7&gt;=0,"+",""),TEXT(SIGN(input_OLD_temp_simulation!E7)*INT(ABS(input_OLD_temp_simulation!E7)),"00"),":",TEXT(MOD(ABS(input_OLD_temp_simulation!E7),1)*60,"00")),"")</f>
        <v>2022-01-03T01:15:00+01:00</v>
      </c>
      <c r="D7" s="26">
        <f>IF(input_OLD_temp_simulation!D7&lt;&gt;"",input_OLD_temp_simulation!D7,"")</f>
        <v>1641168900.000001</v>
      </c>
      <c r="E7" s="27">
        <f>calculation!R7</f>
        <v>415</v>
      </c>
      <c r="F7" s="18">
        <f>calculation!P7</f>
        <v>0</v>
      </c>
      <c r="G7" s="29">
        <f>IF(input_OLD_temp_simulation!L7&lt;&gt;"",input_OLD_temp_simulation!L7,"")</f>
        <v>900</v>
      </c>
    </row>
    <row r="8" spans="1:7">
      <c r="A8" s="1">
        <f>IF(input_OLD_temp_simulation!A8&lt;&gt;"",input_OLD_temp_simulation!A8,"")</f>
        <v>6</v>
      </c>
      <c r="B8" s="57">
        <f>IF(input_OLD_temp_simulation!B8&lt;&gt;"",maxvent_m3_per_h*1000000+minvent_m3_per_h*1000+V_room_m3,"")</f>
        <v>500010090</v>
      </c>
      <c r="C8" s="2" t="str">
        <f>IF(input_OLD_temp_simulation!C8&lt;&gt;"",CONCATENATE(TEXT(input_OLD_temp_simulation!C8,"jjjj-mm-ddTuu:mm:ss"),IF(input_OLD_temp_simulation!E8&gt;=0,"+",""),TEXT(SIGN(input_OLD_temp_simulation!E8)*INT(ABS(input_OLD_temp_simulation!E8)),"00"),":",TEXT(MOD(ABS(input_OLD_temp_simulation!E8),1)*60,"00")),"")</f>
        <v>2022-01-03T01:30:00+01:00</v>
      </c>
      <c r="D8" s="26">
        <f>IF(input_OLD_temp_simulation!D8&lt;&gt;"",input_OLD_temp_simulation!D8,"")</f>
        <v>1641169800.0000002</v>
      </c>
      <c r="E8" s="27">
        <f>calculation!R8</f>
        <v>415</v>
      </c>
      <c r="F8" s="18">
        <f>calculation!P8</f>
        <v>0</v>
      </c>
      <c r="G8" s="29">
        <f>IF(input_OLD_temp_simulation!L8&lt;&gt;"",input_OLD_temp_simulation!L8,"")</f>
        <v>900</v>
      </c>
    </row>
    <row r="9" spans="1:7">
      <c r="A9" s="1">
        <f>IF(input_OLD_temp_simulation!A9&lt;&gt;"",input_OLD_temp_simulation!A9,"")</f>
        <v>7</v>
      </c>
      <c r="B9" s="57">
        <f>IF(input_OLD_temp_simulation!B9&lt;&gt;"",maxvent_m3_per_h*1000000+minvent_m3_per_h*1000+V_room_m3,"")</f>
        <v>500010090</v>
      </c>
      <c r="C9" s="2" t="str">
        <f>IF(input_OLD_temp_simulation!C9&lt;&gt;"",CONCATENATE(TEXT(input_OLD_temp_simulation!C9,"jjjj-mm-ddTuu:mm:ss"),IF(input_OLD_temp_simulation!E9&gt;=0,"+",""),TEXT(SIGN(input_OLD_temp_simulation!E9)*INT(ABS(input_OLD_temp_simulation!E9)),"00"),":",TEXT(MOD(ABS(input_OLD_temp_simulation!E9),1)*60,"00")),"")</f>
        <v>2022-01-03T01:45:00+01:00</v>
      </c>
      <c r="D9" s="26">
        <f>IF(input_OLD_temp_simulation!D9&lt;&gt;"",input_OLD_temp_simulation!D9,"")</f>
        <v>1641170699.9999993</v>
      </c>
      <c r="E9" s="27">
        <f>calculation!R9</f>
        <v>415</v>
      </c>
      <c r="F9" s="18">
        <f>calculation!P9</f>
        <v>0</v>
      </c>
      <c r="G9" s="29">
        <f>IF(input_OLD_temp_simulation!L9&lt;&gt;"",input_OLD_temp_simulation!L9,"")</f>
        <v>900</v>
      </c>
    </row>
    <row r="10" spans="1:7">
      <c r="A10" s="1">
        <f>IF(input_OLD_temp_simulation!A10&lt;&gt;"",input_OLD_temp_simulation!A10,"")</f>
        <v>8</v>
      </c>
      <c r="B10" s="57">
        <f>IF(input_OLD_temp_simulation!B10&lt;&gt;"",maxvent_m3_per_h*1000000+minvent_m3_per_h*1000+V_room_m3,"")</f>
        <v>500010090</v>
      </c>
      <c r="C10" s="2" t="str">
        <f>IF(input_OLD_temp_simulation!C10&lt;&gt;"",CONCATENATE(TEXT(input_OLD_temp_simulation!C10,"jjjj-mm-ddTuu:mm:ss"),IF(input_OLD_temp_simulation!E10&gt;=0,"+",""),TEXT(SIGN(input_OLD_temp_simulation!E10)*INT(ABS(input_OLD_temp_simulation!E10)),"00"),":",TEXT(MOD(ABS(input_OLD_temp_simulation!E10),1)*60,"00")),"")</f>
        <v>2022-01-03T02:00:00+01:00</v>
      </c>
      <c r="D10" s="26">
        <f>IF(input_OLD_temp_simulation!D10&lt;&gt;"",input_OLD_temp_simulation!D10,"")</f>
        <v>1641171600.000001</v>
      </c>
      <c r="E10" s="27">
        <f>calculation!R10</f>
        <v>415</v>
      </c>
      <c r="F10" s="18">
        <f>calculation!P10</f>
        <v>0</v>
      </c>
      <c r="G10" s="29">
        <f>IF(input_OLD_temp_simulation!L10&lt;&gt;"",input_OLD_temp_simulation!L10,"")</f>
        <v>900</v>
      </c>
    </row>
    <row r="11" spans="1:7">
      <c r="A11" s="1">
        <f>IF(input_OLD_temp_simulation!A11&lt;&gt;"",input_OLD_temp_simulation!A11,"")</f>
        <v>9</v>
      </c>
      <c r="B11" s="57">
        <f>IF(input_OLD_temp_simulation!B11&lt;&gt;"",maxvent_m3_per_h*1000000+minvent_m3_per_h*1000+V_room_m3,"")</f>
        <v>500010090</v>
      </c>
      <c r="C11" s="2" t="str">
        <f>IF(input_OLD_temp_simulation!C11&lt;&gt;"",CONCATENATE(TEXT(input_OLD_temp_simulation!C11,"jjjj-mm-ddTuu:mm:ss"),IF(input_OLD_temp_simulation!E11&gt;=0,"+",""),TEXT(SIGN(input_OLD_temp_simulation!E11)*INT(ABS(input_OLD_temp_simulation!E11)),"00"),":",TEXT(MOD(ABS(input_OLD_temp_simulation!E11),1)*60,"00")),"")</f>
        <v>2022-01-03T02:15:00+01:00</v>
      </c>
      <c r="D11" s="26">
        <f>IF(input_OLD_temp_simulation!D11&lt;&gt;"",input_OLD_temp_simulation!D11,"")</f>
        <v>1641172500.0000002</v>
      </c>
      <c r="E11" s="27">
        <f>calculation!R11</f>
        <v>415</v>
      </c>
      <c r="F11" s="18">
        <f>calculation!P11</f>
        <v>0</v>
      </c>
      <c r="G11" s="29">
        <f>IF(input_OLD_temp_simulation!L11&lt;&gt;"",input_OLD_temp_simulation!L11,"")</f>
        <v>900</v>
      </c>
    </row>
    <row r="12" spans="1:7">
      <c r="A12" s="1">
        <f>IF(input_OLD_temp_simulation!A12&lt;&gt;"",input_OLD_temp_simulation!A12,"")</f>
        <v>10</v>
      </c>
      <c r="B12" s="57">
        <f>IF(input_OLD_temp_simulation!B12&lt;&gt;"",maxvent_m3_per_h*1000000+minvent_m3_per_h*1000+V_room_m3,"")</f>
        <v>500010090</v>
      </c>
      <c r="C12" s="2" t="str">
        <f>IF(input_OLD_temp_simulation!C12&lt;&gt;"",CONCATENATE(TEXT(input_OLD_temp_simulation!C12,"jjjj-mm-ddTuu:mm:ss"),IF(input_OLD_temp_simulation!E12&gt;=0,"+",""),TEXT(SIGN(input_OLD_temp_simulation!E12)*INT(ABS(input_OLD_temp_simulation!E12)),"00"),":",TEXT(MOD(ABS(input_OLD_temp_simulation!E12),1)*60,"00")),"")</f>
        <v>2022-01-03T02:30:00+01:00</v>
      </c>
      <c r="D12" s="26">
        <f>IF(input_OLD_temp_simulation!D12&lt;&gt;"",input_OLD_temp_simulation!D12,"")</f>
        <v>1641173399.9999993</v>
      </c>
      <c r="E12" s="27">
        <f>calculation!R12</f>
        <v>415</v>
      </c>
      <c r="F12" s="18">
        <f>calculation!P12</f>
        <v>0</v>
      </c>
      <c r="G12" s="29">
        <f>IF(input_OLD_temp_simulation!L12&lt;&gt;"",input_OLD_temp_simulation!L12,"")</f>
        <v>900</v>
      </c>
    </row>
    <row r="13" spans="1:7">
      <c r="A13" s="1">
        <f>IF(input_OLD_temp_simulation!A13&lt;&gt;"",input_OLD_temp_simulation!A13,"")</f>
        <v>11</v>
      </c>
      <c r="B13" s="57">
        <f>IF(input_OLD_temp_simulation!B13&lt;&gt;"",maxvent_m3_per_h*1000000+minvent_m3_per_h*1000+V_room_m3,"")</f>
        <v>500010090</v>
      </c>
      <c r="C13" s="2" t="str">
        <f>IF(input_OLD_temp_simulation!C13&lt;&gt;"",CONCATENATE(TEXT(input_OLD_temp_simulation!C13,"jjjj-mm-ddTuu:mm:ss"),IF(input_OLD_temp_simulation!E13&gt;=0,"+",""),TEXT(SIGN(input_OLD_temp_simulation!E13)*INT(ABS(input_OLD_temp_simulation!E13)),"00"),":",TEXT(MOD(ABS(input_OLD_temp_simulation!E13),1)*60,"00")),"")</f>
        <v>2022-01-03T02:45:00+01:00</v>
      </c>
      <c r="D13" s="26">
        <f>IF(input_OLD_temp_simulation!D13&lt;&gt;"",input_OLD_temp_simulation!D13,"")</f>
        <v>1641174300.000001</v>
      </c>
      <c r="E13" s="27">
        <f>calculation!R13</f>
        <v>415</v>
      </c>
      <c r="F13" s="18">
        <f>calculation!P13</f>
        <v>0</v>
      </c>
      <c r="G13" s="29">
        <f>IF(input_OLD_temp_simulation!L13&lt;&gt;"",input_OLD_temp_simulation!L13,"")</f>
        <v>900</v>
      </c>
    </row>
    <row r="14" spans="1:7">
      <c r="A14" s="1">
        <f>IF(input_OLD_temp_simulation!A14&lt;&gt;"",input_OLD_temp_simulation!A14,"")</f>
        <v>12</v>
      </c>
      <c r="B14" s="57">
        <f>IF(input_OLD_temp_simulation!B14&lt;&gt;"",maxvent_m3_per_h*1000000+minvent_m3_per_h*1000+V_room_m3,"")</f>
        <v>500010090</v>
      </c>
      <c r="C14" s="2" t="str">
        <f>IF(input_OLD_temp_simulation!C14&lt;&gt;"",CONCATENATE(TEXT(input_OLD_temp_simulation!C14,"jjjj-mm-ddTuu:mm:ss"),IF(input_OLD_temp_simulation!E14&gt;=0,"+",""),TEXT(SIGN(input_OLD_temp_simulation!E14)*INT(ABS(input_OLD_temp_simulation!E14)),"00"),":",TEXT(MOD(ABS(input_OLD_temp_simulation!E14),1)*60,"00")),"")</f>
        <v>2022-01-03T03:00:00+01:00</v>
      </c>
      <c r="D14" s="26">
        <f>IF(input_OLD_temp_simulation!D14&lt;&gt;"",input_OLD_temp_simulation!D14,"")</f>
        <v>1641175200.0000002</v>
      </c>
      <c r="E14" s="27">
        <f>calculation!R14</f>
        <v>415</v>
      </c>
      <c r="F14" s="18">
        <f>calculation!P14</f>
        <v>0</v>
      </c>
      <c r="G14" s="29">
        <f>IF(input_OLD_temp_simulation!L14&lt;&gt;"",input_OLD_temp_simulation!L14,"")</f>
        <v>900</v>
      </c>
    </row>
    <row r="15" spans="1:7">
      <c r="A15" s="1">
        <f>IF(input_OLD_temp_simulation!A15&lt;&gt;"",input_OLD_temp_simulation!A15,"")</f>
        <v>13</v>
      </c>
      <c r="B15" s="57">
        <f>IF(input_OLD_temp_simulation!B15&lt;&gt;"",maxvent_m3_per_h*1000000+minvent_m3_per_h*1000+V_room_m3,"")</f>
        <v>500010090</v>
      </c>
      <c r="C15" s="2" t="str">
        <f>IF(input_OLD_temp_simulation!C15&lt;&gt;"",CONCATENATE(TEXT(input_OLD_temp_simulation!C15,"jjjj-mm-ddTuu:mm:ss"),IF(input_OLD_temp_simulation!E15&gt;=0,"+",""),TEXT(SIGN(input_OLD_temp_simulation!E15)*INT(ABS(input_OLD_temp_simulation!E15)),"00"),":",TEXT(MOD(ABS(input_OLD_temp_simulation!E15),1)*60,"00")),"")</f>
        <v>2022-01-03T03:15:00+01:00</v>
      </c>
      <c r="D15" s="26">
        <f>IF(input_OLD_temp_simulation!D15&lt;&gt;"",input_OLD_temp_simulation!D15,"")</f>
        <v>1641176099.9999993</v>
      </c>
      <c r="E15" s="27">
        <f>calculation!R15</f>
        <v>415</v>
      </c>
      <c r="F15" s="18">
        <f>calculation!P15</f>
        <v>0</v>
      </c>
      <c r="G15" s="29">
        <f>IF(input_OLD_temp_simulation!L15&lt;&gt;"",input_OLD_temp_simulation!L15,"")</f>
        <v>900</v>
      </c>
    </row>
    <row r="16" spans="1:7">
      <c r="A16" s="1">
        <f>IF(input_OLD_temp_simulation!A16&lt;&gt;"",input_OLD_temp_simulation!A16,"")</f>
        <v>14</v>
      </c>
      <c r="B16" s="57">
        <f>IF(input_OLD_temp_simulation!B16&lt;&gt;"",maxvent_m3_per_h*1000000+minvent_m3_per_h*1000+V_room_m3,"")</f>
        <v>500010090</v>
      </c>
      <c r="C16" s="2" t="str">
        <f>IF(input_OLD_temp_simulation!C16&lt;&gt;"",CONCATENATE(TEXT(input_OLD_temp_simulation!C16,"jjjj-mm-ddTuu:mm:ss"),IF(input_OLD_temp_simulation!E16&gt;=0,"+",""),TEXT(SIGN(input_OLD_temp_simulation!E16)*INT(ABS(input_OLD_temp_simulation!E16)),"00"),":",TEXT(MOD(ABS(input_OLD_temp_simulation!E16),1)*60,"00")),"")</f>
        <v>2022-01-03T03:30:00+01:00</v>
      </c>
      <c r="D16" s="26">
        <f>IF(input_OLD_temp_simulation!D16&lt;&gt;"",input_OLD_temp_simulation!D16,"")</f>
        <v>1641177000.000001</v>
      </c>
      <c r="E16" s="27">
        <f>calculation!R16</f>
        <v>415</v>
      </c>
      <c r="F16" s="18">
        <f>calculation!P16</f>
        <v>0</v>
      </c>
      <c r="G16" s="29">
        <f>IF(input_OLD_temp_simulation!L16&lt;&gt;"",input_OLD_temp_simulation!L16,"")</f>
        <v>900</v>
      </c>
    </row>
    <row r="17" spans="1:7">
      <c r="A17" s="1">
        <f>IF(input_OLD_temp_simulation!A17&lt;&gt;"",input_OLD_temp_simulation!A17,"")</f>
        <v>15</v>
      </c>
      <c r="B17" s="57">
        <f>IF(input_OLD_temp_simulation!B17&lt;&gt;"",maxvent_m3_per_h*1000000+minvent_m3_per_h*1000+V_room_m3,"")</f>
        <v>500010090</v>
      </c>
      <c r="C17" s="2" t="str">
        <f>IF(input_OLD_temp_simulation!C17&lt;&gt;"",CONCATENATE(TEXT(input_OLD_temp_simulation!C17,"jjjj-mm-ddTuu:mm:ss"),IF(input_OLD_temp_simulation!E17&gt;=0,"+",""),TEXT(SIGN(input_OLD_temp_simulation!E17)*INT(ABS(input_OLD_temp_simulation!E17)),"00"),":",TEXT(MOD(ABS(input_OLD_temp_simulation!E17),1)*60,"00")),"")</f>
        <v>2022-01-03T03:45:00+01:00</v>
      </c>
      <c r="D17" s="26">
        <f>IF(input_OLD_temp_simulation!D17&lt;&gt;"",input_OLD_temp_simulation!D17,"")</f>
        <v>1641177900.0000002</v>
      </c>
      <c r="E17" s="27">
        <f>calculation!R17</f>
        <v>415</v>
      </c>
      <c r="F17" s="18">
        <f>calculation!P17</f>
        <v>0</v>
      </c>
      <c r="G17" s="29">
        <f>IF(input_OLD_temp_simulation!L17&lt;&gt;"",input_OLD_temp_simulation!L17,"")</f>
        <v>900</v>
      </c>
    </row>
    <row r="18" spans="1:7">
      <c r="A18" s="1">
        <f>IF(input_OLD_temp_simulation!A18&lt;&gt;"",input_OLD_temp_simulation!A18,"")</f>
        <v>16</v>
      </c>
      <c r="B18" s="57">
        <f>IF(input_OLD_temp_simulation!B18&lt;&gt;"",maxvent_m3_per_h*1000000+minvent_m3_per_h*1000+V_room_m3,"")</f>
        <v>500010090</v>
      </c>
      <c r="C18" s="2" t="str">
        <f>IF(input_OLD_temp_simulation!C18&lt;&gt;"",CONCATENATE(TEXT(input_OLD_temp_simulation!C18,"jjjj-mm-ddTuu:mm:ss"),IF(input_OLD_temp_simulation!E18&gt;=0,"+",""),TEXT(SIGN(input_OLD_temp_simulation!E18)*INT(ABS(input_OLD_temp_simulation!E18)),"00"),":",TEXT(MOD(ABS(input_OLD_temp_simulation!E18),1)*60,"00")),"")</f>
        <v>2022-01-03T04:00:00+01:00</v>
      </c>
      <c r="D18" s="26">
        <f>IF(input_OLD_temp_simulation!D18&lt;&gt;"",input_OLD_temp_simulation!D18,"")</f>
        <v>1641178799.9999993</v>
      </c>
      <c r="E18" s="27">
        <f>calculation!R18</f>
        <v>415</v>
      </c>
      <c r="F18" s="18">
        <f>calculation!P18</f>
        <v>0</v>
      </c>
      <c r="G18" s="29">
        <f>IF(input_OLD_temp_simulation!L18&lt;&gt;"",input_OLD_temp_simulation!L18,"")</f>
        <v>900</v>
      </c>
    </row>
    <row r="19" spans="1:7">
      <c r="A19" s="1">
        <f>IF(input_OLD_temp_simulation!A19&lt;&gt;"",input_OLD_temp_simulation!A19,"")</f>
        <v>17</v>
      </c>
      <c r="B19" s="57">
        <f>IF(input_OLD_temp_simulation!B19&lt;&gt;"",maxvent_m3_per_h*1000000+minvent_m3_per_h*1000+V_room_m3,"")</f>
        <v>500010090</v>
      </c>
      <c r="C19" s="2" t="str">
        <f>IF(input_OLD_temp_simulation!C19&lt;&gt;"",CONCATENATE(TEXT(input_OLD_temp_simulation!C19,"jjjj-mm-ddTuu:mm:ss"),IF(input_OLD_temp_simulation!E19&gt;=0,"+",""),TEXT(SIGN(input_OLD_temp_simulation!E19)*INT(ABS(input_OLD_temp_simulation!E19)),"00"),":",TEXT(MOD(ABS(input_OLD_temp_simulation!E19),1)*60,"00")),"")</f>
        <v>2022-01-03T04:15:00+01:00</v>
      </c>
      <c r="D19" s="26">
        <f>IF(input_OLD_temp_simulation!D19&lt;&gt;"",input_OLD_temp_simulation!D19,"")</f>
        <v>1641179700.000001</v>
      </c>
      <c r="E19" s="27">
        <f>calculation!R19</f>
        <v>415</v>
      </c>
      <c r="F19" s="18">
        <f>calculation!P19</f>
        <v>0</v>
      </c>
      <c r="G19" s="29">
        <f>IF(input_OLD_temp_simulation!L19&lt;&gt;"",input_OLD_temp_simulation!L19,"")</f>
        <v>900</v>
      </c>
    </row>
    <row r="20" spans="1:7">
      <c r="A20" s="1">
        <f>IF(input_OLD_temp_simulation!A20&lt;&gt;"",input_OLD_temp_simulation!A20,"")</f>
        <v>18</v>
      </c>
      <c r="B20" s="57">
        <f>IF(input_OLD_temp_simulation!B20&lt;&gt;"",maxvent_m3_per_h*1000000+minvent_m3_per_h*1000+V_room_m3,"")</f>
        <v>500010090</v>
      </c>
      <c r="C20" s="2" t="str">
        <f>IF(input_OLD_temp_simulation!C20&lt;&gt;"",CONCATENATE(TEXT(input_OLD_temp_simulation!C20,"jjjj-mm-ddTuu:mm:ss"),IF(input_OLD_temp_simulation!E20&gt;=0,"+",""),TEXT(SIGN(input_OLD_temp_simulation!E20)*INT(ABS(input_OLD_temp_simulation!E20)),"00"),":",TEXT(MOD(ABS(input_OLD_temp_simulation!E20),1)*60,"00")),"")</f>
        <v>2022-01-03T04:30:00+01:00</v>
      </c>
      <c r="D20" s="26">
        <f>IF(input_OLD_temp_simulation!D20&lt;&gt;"",input_OLD_temp_simulation!D20,"")</f>
        <v>1641180600.0000002</v>
      </c>
      <c r="E20" s="27">
        <f>calculation!R20</f>
        <v>415</v>
      </c>
      <c r="F20" s="18">
        <f>calculation!P20</f>
        <v>0</v>
      </c>
      <c r="G20" s="29">
        <f>IF(input_OLD_temp_simulation!L20&lt;&gt;"",input_OLD_temp_simulation!L20,"")</f>
        <v>900</v>
      </c>
    </row>
    <row r="21" spans="1:7">
      <c r="A21" s="1">
        <f>IF(input_OLD_temp_simulation!A21&lt;&gt;"",input_OLD_temp_simulation!A21,"")</f>
        <v>19</v>
      </c>
      <c r="B21" s="57">
        <f>IF(input_OLD_temp_simulation!B21&lt;&gt;"",maxvent_m3_per_h*1000000+minvent_m3_per_h*1000+V_room_m3,"")</f>
        <v>500010090</v>
      </c>
      <c r="C21" s="2" t="str">
        <f>IF(input_OLD_temp_simulation!C21&lt;&gt;"",CONCATENATE(TEXT(input_OLD_temp_simulation!C21,"jjjj-mm-ddTuu:mm:ss"),IF(input_OLD_temp_simulation!E21&gt;=0,"+",""),TEXT(SIGN(input_OLD_temp_simulation!E21)*INT(ABS(input_OLD_temp_simulation!E21)),"00"),":",TEXT(MOD(ABS(input_OLD_temp_simulation!E21),1)*60,"00")),"")</f>
        <v>2022-01-03T04:45:00+01:00</v>
      </c>
      <c r="D21" s="26">
        <f>IF(input_OLD_temp_simulation!D21&lt;&gt;"",input_OLD_temp_simulation!D21,"")</f>
        <v>1641181499.9999993</v>
      </c>
      <c r="E21" s="27">
        <f>calculation!R21</f>
        <v>415</v>
      </c>
      <c r="F21" s="18">
        <f>calculation!P21</f>
        <v>0</v>
      </c>
      <c r="G21" s="29">
        <f>IF(input_OLD_temp_simulation!L21&lt;&gt;"",input_OLD_temp_simulation!L21,"")</f>
        <v>900</v>
      </c>
    </row>
    <row r="22" spans="1:7">
      <c r="A22" s="1">
        <f>IF(input_OLD_temp_simulation!A22&lt;&gt;"",input_OLD_temp_simulation!A22,"")</f>
        <v>20</v>
      </c>
      <c r="B22" s="57">
        <f>IF(input_OLD_temp_simulation!B22&lt;&gt;"",maxvent_m3_per_h*1000000+minvent_m3_per_h*1000+V_room_m3,"")</f>
        <v>500010090</v>
      </c>
      <c r="C22" s="2" t="str">
        <f>IF(input_OLD_temp_simulation!C22&lt;&gt;"",CONCATENATE(TEXT(input_OLD_temp_simulation!C22,"jjjj-mm-ddTuu:mm:ss"),IF(input_OLD_temp_simulation!E22&gt;=0,"+",""),TEXT(SIGN(input_OLD_temp_simulation!E22)*INT(ABS(input_OLD_temp_simulation!E22)),"00"),":",TEXT(MOD(ABS(input_OLD_temp_simulation!E22),1)*60,"00")),"")</f>
        <v>2022-01-03T05:00:00+01:00</v>
      </c>
      <c r="D22" s="26">
        <f>IF(input_OLD_temp_simulation!D22&lt;&gt;"",input_OLD_temp_simulation!D22,"")</f>
        <v>1641182400.000001</v>
      </c>
      <c r="E22" s="27">
        <f>calculation!R22</f>
        <v>415</v>
      </c>
      <c r="F22" s="18">
        <f>calculation!P22</f>
        <v>0</v>
      </c>
      <c r="G22" s="29">
        <f>IF(input_OLD_temp_simulation!L22&lt;&gt;"",input_OLD_temp_simulation!L22,"")</f>
        <v>900</v>
      </c>
    </row>
    <row r="23" spans="1:7">
      <c r="A23" s="1">
        <f>IF(input_OLD_temp_simulation!A23&lt;&gt;"",input_OLD_temp_simulation!A23,"")</f>
        <v>21</v>
      </c>
      <c r="B23" s="57">
        <f>IF(input_OLD_temp_simulation!B23&lt;&gt;"",maxvent_m3_per_h*1000000+minvent_m3_per_h*1000+V_room_m3,"")</f>
        <v>500010090</v>
      </c>
      <c r="C23" s="2" t="str">
        <f>IF(input_OLD_temp_simulation!C23&lt;&gt;"",CONCATENATE(TEXT(input_OLD_temp_simulation!C23,"jjjj-mm-ddTuu:mm:ss"),IF(input_OLD_temp_simulation!E23&gt;=0,"+",""),TEXT(SIGN(input_OLD_temp_simulation!E23)*INT(ABS(input_OLD_temp_simulation!E23)),"00"),":",TEXT(MOD(ABS(input_OLD_temp_simulation!E23),1)*60,"00")),"")</f>
        <v>2022-01-03T05:15:00+01:00</v>
      </c>
      <c r="D23" s="26">
        <f>IF(input_OLD_temp_simulation!D23&lt;&gt;"",input_OLD_temp_simulation!D23,"")</f>
        <v>1641183300.0000002</v>
      </c>
      <c r="E23" s="27">
        <f>calculation!R23</f>
        <v>415</v>
      </c>
      <c r="F23" s="18">
        <f>calculation!P23</f>
        <v>0</v>
      </c>
      <c r="G23" s="29">
        <f>IF(input_OLD_temp_simulation!L23&lt;&gt;"",input_OLD_temp_simulation!L23,"")</f>
        <v>900</v>
      </c>
    </row>
    <row r="24" spans="1:7">
      <c r="A24" s="1">
        <f>IF(input_OLD_temp_simulation!A24&lt;&gt;"",input_OLD_temp_simulation!A24,"")</f>
        <v>22</v>
      </c>
      <c r="B24" s="57">
        <f>IF(input_OLD_temp_simulation!B24&lt;&gt;"",maxvent_m3_per_h*1000000+minvent_m3_per_h*1000+V_room_m3,"")</f>
        <v>500010090</v>
      </c>
      <c r="C24" s="2" t="str">
        <f>IF(input_OLD_temp_simulation!C24&lt;&gt;"",CONCATENATE(TEXT(input_OLD_temp_simulation!C24,"jjjj-mm-ddTuu:mm:ss"),IF(input_OLD_temp_simulation!E24&gt;=0,"+",""),TEXT(SIGN(input_OLD_temp_simulation!E24)*INT(ABS(input_OLD_temp_simulation!E24)),"00"),":",TEXT(MOD(ABS(input_OLD_temp_simulation!E24),1)*60,"00")),"")</f>
        <v>2022-01-03T05:30:00+01:00</v>
      </c>
      <c r="D24" s="26">
        <f>IF(input_OLD_temp_simulation!D24&lt;&gt;"",input_OLD_temp_simulation!D24,"")</f>
        <v>1641184199.9999993</v>
      </c>
      <c r="E24" s="27">
        <f>calculation!R24</f>
        <v>415</v>
      </c>
      <c r="F24" s="18">
        <f>calculation!P24</f>
        <v>0</v>
      </c>
      <c r="G24" s="29">
        <f>IF(input_OLD_temp_simulation!L24&lt;&gt;"",input_OLD_temp_simulation!L24,"")</f>
        <v>900</v>
      </c>
    </row>
    <row r="25" spans="1:7">
      <c r="A25" s="1">
        <f>IF(input_OLD_temp_simulation!A25&lt;&gt;"",input_OLD_temp_simulation!A25,"")</f>
        <v>23</v>
      </c>
      <c r="B25" s="57">
        <f>IF(input_OLD_temp_simulation!B25&lt;&gt;"",maxvent_m3_per_h*1000000+minvent_m3_per_h*1000+V_room_m3,"")</f>
        <v>500010090</v>
      </c>
      <c r="C25" s="2" t="str">
        <f>IF(input_OLD_temp_simulation!C25&lt;&gt;"",CONCATENATE(TEXT(input_OLD_temp_simulation!C25,"jjjj-mm-ddTuu:mm:ss"),IF(input_OLD_temp_simulation!E25&gt;=0,"+",""),TEXT(SIGN(input_OLD_temp_simulation!E25)*INT(ABS(input_OLD_temp_simulation!E25)),"00"),":",TEXT(MOD(ABS(input_OLD_temp_simulation!E25),1)*60,"00")),"")</f>
        <v>2022-01-03T05:45:00+01:00</v>
      </c>
      <c r="D25" s="26">
        <f>IF(input_OLD_temp_simulation!D25&lt;&gt;"",input_OLD_temp_simulation!D25,"")</f>
        <v>1641185100.000001</v>
      </c>
      <c r="E25" s="27">
        <f>calculation!R25</f>
        <v>415</v>
      </c>
      <c r="F25" s="18">
        <f>calculation!P25</f>
        <v>0</v>
      </c>
      <c r="G25" s="29">
        <f>IF(input_OLD_temp_simulation!L25&lt;&gt;"",input_OLD_temp_simulation!L25,"")</f>
        <v>900</v>
      </c>
    </row>
    <row r="26" spans="1:7">
      <c r="A26" s="1">
        <f>IF(input_OLD_temp_simulation!A26&lt;&gt;"",input_OLD_temp_simulation!A26,"")</f>
        <v>24</v>
      </c>
      <c r="B26" s="57">
        <f>IF(input_OLD_temp_simulation!B26&lt;&gt;"",maxvent_m3_per_h*1000000+minvent_m3_per_h*1000+V_room_m3,"")</f>
        <v>500010090</v>
      </c>
      <c r="C26" s="2" t="str">
        <f>IF(input_OLD_temp_simulation!C26&lt;&gt;"",CONCATENATE(TEXT(input_OLD_temp_simulation!C26,"jjjj-mm-ddTuu:mm:ss"),IF(input_OLD_temp_simulation!E26&gt;=0,"+",""),TEXT(SIGN(input_OLD_temp_simulation!E26)*INT(ABS(input_OLD_temp_simulation!E26)),"00"),":",TEXT(MOD(ABS(input_OLD_temp_simulation!E26),1)*60,"00")),"")</f>
        <v>2022-01-03T06:00:00+01:00</v>
      </c>
      <c r="D26" s="26">
        <f>IF(input_OLD_temp_simulation!D26&lt;&gt;"",input_OLD_temp_simulation!D26,"")</f>
        <v>1641186000.0000002</v>
      </c>
      <c r="E26" s="27">
        <f>calculation!R26</f>
        <v>415</v>
      </c>
      <c r="F26" s="18">
        <f>calculation!P26</f>
        <v>0</v>
      </c>
      <c r="G26" s="29">
        <f>IF(input_OLD_temp_simulation!L26&lt;&gt;"",input_OLD_temp_simulation!L26,"")</f>
        <v>900</v>
      </c>
    </row>
    <row r="27" spans="1:7">
      <c r="A27" s="1">
        <f>IF(input_OLD_temp_simulation!A27&lt;&gt;"",input_OLD_temp_simulation!A27,"")</f>
        <v>25</v>
      </c>
      <c r="B27" s="57">
        <f>IF(input_OLD_temp_simulation!B27&lt;&gt;"",maxvent_m3_per_h*1000000+minvent_m3_per_h*1000+V_room_m3,"")</f>
        <v>500010090</v>
      </c>
      <c r="C27" s="2" t="str">
        <f>IF(input_OLD_temp_simulation!C27&lt;&gt;"",CONCATENATE(TEXT(input_OLD_temp_simulation!C27,"jjjj-mm-ddTuu:mm:ss"),IF(input_OLD_temp_simulation!E27&gt;=0,"+",""),TEXT(SIGN(input_OLD_temp_simulation!E27)*INT(ABS(input_OLD_temp_simulation!E27)),"00"),":",TEXT(MOD(ABS(input_OLD_temp_simulation!E27),1)*60,"00")),"")</f>
        <v>2022-01-03T06:15:00+01:00</v>
      </c>
      <c r="D27" s="26">
        <f>IF(input_OLD_temp_simulation!D27&lt;&gt;"",input_OLD_temp_simulation!D27,"")</f>
        <v>1641186899.9999993</v>
      </c>
      <c r="E27" s="27">
        <f>calculation!R27</f>
        <v>415</v>
      </c>
      <c r="F27" s="18">
        <f>calculation!P27</f>
        <v>0</v>
      </c>
      <c r="G27" s="29">
        <f>IF(input_OLD_temp_simulation!L27&lt;&gt;"",input_OLD_temp_simulation!L27,"")</f>
        <v>900</v>
      </c>
    </row>
    <row r="28" spans="1:7">
      <c r="A28" s="1">
        <f>IF(input_OLD_temp_simulation!A28&lt;&gt;"",input_OLD_temp_simulation!A28,"")</f>
        <v>26</v>
      </c>
      <c r="B28" s="57">
        <f>IF(input_OLD_temp_simulation!B28&lt;&gt;"",maxvent_m3_per_h*1000000+minvent_m3_per_h*1000+V_room_m3,"")</f>
        <v>500010090</v>
      </c>
      <c r="C28" s="2" t="str">
        <f>IF(input_OLD_temp_simulation!C28&lt;&gt;"",CONCATENATE(TEXT(input_OLD_temp_simulation!C28,"jjjj-mm-ddTuu:mm:ss"),IF(input_OLD_temp_simulation!E28&gt;=0,"+",""),TEXT(SIGN(input_OLD_temp_simulation!E28)*INT(ABS(input_OLD_temp_simulation!E28)),"00"),":",TEXT(MOD(ABS(input_OLD_temp_simulation!E28),1)*60,"00")),"")</f>
        <v>2022-01-03T06:30:00+01:00</v>
      </c>
      <c r="D28" s="26">
        <f>IF(input_OLD_temp_simulation!D28&lt;&gt;"",input_OLD_temp_simulation!D28,"")</f>
        <v>1641187800.000001</v>
      </c>
      <c r="E28" s="27">
        <f>calculation!R28</f>
        <v>415</v>
      </c>
      <c r="F28" s="18">
        <f>calculation!P28</f>
        <v>0</v>
      </c>
      <c r="G28" s="29">
        <f>IF(input_OLD_temp_simulation!L28&lt;&gt;"",input_OLD_temp_simulation!L28,"")</f>
        <v>900</v>
      </c>
    </row>
    <row r="29" spans="1:7">
      <c r="A29" s="1">
        <f>IF(input_OLD_temp_simulation!A29&lt;&gt;"",input_OLD_temp_simulation!A29,"")</f>
        <v>27</v>
      </c>
      <c r="B29" s="57">
        <f>IF(input_OLD_temp_simulation!B29&lt;&gt;"",maxvent_m3_per_h*1000000+minvent_m3_per_h*1000+V_room_m3,"")</f>
        <v>500010090</v>
      </c>
      <c r="C29" s="2" t="str">
        <f>IF(input_OLD_temp_simulation!C29&lt;&gt;"",CONCATENATE(TEXT(input_OLD_temp_simulation!C29,"jjjj-mm-ddTuu:mm:ss"),IF(input_OLD_temp_simulation!E29&gt;=0,"+",""),TEXT(SIGN(input_OLD_temp_simulation!E29)*INT(ABS(input_OLD_temp_simulation!E29)),"00"),":",TEXT(MOD(ABS(input_OLD_temp_simulation!E29),1)*60,"00")),"")</f>
        <v>2022-01-03T06:45:00+01:00</v>
      </c>
      <c r="D29" s="26">
        <f>IF(input_OLD_temp_simulation!D29&lt;&gt;"",input_OLD_temp_simulation!D29,"")</f>
        <v>1641188700.0000002</v>
      </c>
      <c r="E29" s="27">
        <f>calculation!R29</f>
        <v>415</v>
      </c>
      <c r="F29" s="18">
        <f>calculation!P29</f>
        <v>0</v>
      </c>
      <c r="G29" s="29">
        <f>IF(input_OLD_temp_simulation!L29&lt;&gt;"",input_OLD_temp_simulation!L29,"")</f>
        <v>900</v>
      </c>
    </row>
    <row r="30" spans="1:7">
      <c r="A30" s="1">
        <f>IF(input_OLD_temp_simulation!A30&lt;&gt;"",input_OLD_temp_simulation!A30,"")</f>
        <v>28</v>
      </c>
      <c r="B30" s="57">
        <f>IF(input_OLD_temp_simulation!B30&lt;&gt;"",maxvent_m3_per_h*1000000+minvent_m3_per_h*1000+V_room_m3,"")</f>
        <v>500010090</v>
      </c>
      <c r="C30" s="2" t="str">
        <f>IF(input_OLD_temp_simulation!C30&lt;&gt;"",CONCATENATE(TEXT(input_OLD_temp_simulation!C30,"jjjj-mm-ddTuu:mm:ss"),IF(input_OLD_temp_simulation!E30&gt;=0,"+",""),TEXT(SIGN(input_OLD_temp_simulation!E30)*INT(ABS(input_OLD_temp_simulation!E30)),"00"),":",TEXT(MOD(ABS(input_OLD_temp_simulation!E30),1)*60,"00")),"")</f>
        <v>2022-01-03T07:00:00+01:00</v>
      </c>
      <c r="D30" s="26">
        <f>IF(input_OLD_temp_simulation!D30&lt;&gt;"",input_OLD_temp_simulation!D30,"")</f>
        <v>1641189599.9999993</v>
      </c>
      <c r="E30" s="27">
        <f>calculation!R30</f>
        <v>415</v>
      </c>
      <c r="F30" s="18">
        <f>calculation!P30</f>
        <v>0</v>
      </c>
      <c r="G30" s="29">
        <f>IF(input_OLD_temp_simulation!L30&lt;&gt;"",input_OLD_temp_simulation!L30,"")</f>
        <v>900</v>
      </c>
    </row>
    <row r="31" spans="1:7">
      <c r="A31" s="1">
        <f>IF(input_OLD_temp_simulation!A31&lt;&gt;"",input_OLD_temp_simulation!A31,"")</f>
        <v>29</v>
      </c>
      <c r="B31" s="57">
        <f>IF(input_OLD_temp_simulation!B31&lt;&gt;"",maxvent_m3_per_h*1000000+minvent_m3_per_h*1000+V_room_m3,"")</f>
        <v>500010090</v>
      </c>
      <c r="C31" s="2" t="str">
        <f>IF(input_OLD_temp_simulation!C31&lt;&gt;"",CONCATENATE(TEXT(input_OLD_temp_simulation!C31,"jjjj-mm-ddTuu:mm:ss"),IF(input_OLD_temp_simulation!E31&gt;=0,"+",""),TEXT(SIGN(input_OLD_temp_simulation!E31)*INT(ABS(input_OLD_temp_simulation!E31)),"00"),":",TEXT(MOD(ABS(input_OLD_temp_simulation!E31),1)*60,"00")),"")</f>
        <v>2022-01-03T07:15:00+01:00</v>
      </c>
      <c r="D31" s="26">
        <f>IF(input_OLD_temp_simulation!D31&lt;&gt;"",input_OLD_temp_simulation!D31,"")</f>
        <v>1641190500.000001</v>
      </c>
      <c r="E31" s="27">
        <f>calculation!R31</f>
        <v>415</v>
      </c>
      <c r="F31" s="18">
        <f>calculation!P31</f>
        <v>0</v>
      </c>
      <c r="G31" s="29">
        <f>IF(input_OLD_temp_simulation!L31&lt;&gt;"",input_OLD_temp_simulation!L31,"")</f>
        <v>900</v>
      </c>
    </row>
    <row r="32" spans="1:7">
      <c r="A32" s="1">
        <f>IF(input_OLD_temp_simulation!A32&lt;&gt;"",input_OLD_temp_simulation!A32,"")</f>
        <v>30</v>
      </c>
      <c r="B32" s="57">
        <f>IF(input_OLD_temp_simulation!B32&lt;&gt;"",maxvent_m3_per_h*1000000+minvent_m3_per_h*1000+V_room_m3,"")</f>
        <v>500010090</v>
      </c>
      <c r="C32" s="2" t="str">
        <f>IF(input_OLD_temp_simulation!C32&lt;&gt;"",CONCATENATE(TEXT(input_OLD_temp_simulation!C32,"jjjj-mm-ddTuu:mm:ss"),IF(input_OLD_temp_simulation!E32&gt;=0,"+",""),TEXT(SIGN(input_OLD_temp_simulation!E32)*INT(ABS(input_OLD_temp_simulation!E32)),"00"),":",TEXT(MOD(ABS(input_OLD_temp_simulation!E32),1)*60,"00")),"")</f>
        <v>2022-01-03T07:30:00+01:00</v>
      </c>
      <c r="D32" s="26">
        <f>IF(input_OLD_temp_simulation!D32&lt;&gt;"",input_OLD_temp_simulation!D32,"")</f>
        <v>1641191400.0000002</v>
      </c>
      <c r="E32" s="27">
        <f>calculation!R32</f>
        <v>415</v>
      </c>
      <c r="F32" s="18">
        <f>calculation!P32</f>
        <v>0</v>
      </c>
      <c r="G32" s="29">
        <f>IF(input_OLD_temp_simulation!L32&lt;&gt;"",input_OLD_temp_simulation!L32,"")</f>
        <v>900</v>
      </c>
    </row>
    <row r="33" spans="1:7">
      <c r="A33" s="1">
        <f>IF(input_OLD_temp_simulation!A33&lt;&gt;"",input_OLD_temp_simulation!A33,"")</f>
        <v>31</v>
      </c>
      <c r="B33" s="57">
        <f>IF(input_OLD_temp_simulation!B33&lt;&gt;"",maxvent_m3_per_h*1000000+minvent_m3_per_h*1000+V_room_m3,"")</f>
        <v>500010090</v>
      </c>
      <c r="C33" s="2" t="str">
        <f>IF(input_OLD_temp_simulation!C33&lt;&gt;"",CONCATENATE(TEXT(input_OLD_temp_simulation!C33,"jjjj-mm-ddTuu:mm:ss"),IF(input_OLD_temp_simulation!E33&gt;=0,"+",""),TEXT(SIGN(input_OLD_temp_simulation!E33)*INT(ABS(input_OLD_temp_simulation!E33)),"00"),":",TEXT(MOD(ABS(input_OLD_temp_simulation!E33),1)*60,"00")),"")</f>
        <v>2022-01-03T07:45:00+01:00</v>
      </c>
      <c r="D33" s="26">
        <f>IF(input_OLD_temp_simulation!D33&lt;&gt;"",input_OLD_temp_simulation!D33,"")</f>
        <v>1641192299.9999993</v>
      </c>
      <c r="E33" s="27">
        <f>calculation!R33</f>
        <v>415</v>
      </c>
      <c r="F33" s="18">
        <f>calculation!P33</f>
        <v>0</v>
      </c>
      <c r="G33" s="29">
        <f>IF(input_OLD_temp_simulation!L33&lt;&gt;"",input_OLD_temp_simulation!L33,"")</f>
        <v>900</v>
      </c>
    </row>
    <row r="34" spans="1:7">
      <c r="A34" s="1">
        <f>IF(input_OLD_temp_simulation!A34&lt;&gt;"",input_OLD_temp_simulation!A34,"")</f>
        <v>32</v>
      </c>
      <c r="B34" s="57">
        <f>IF(input_OLD_temp_simulation!B34&lt;&gt;"",maxvent_m3_per_h*1000000+minvent_m3_per_h*1000+V_room_m3,"")</f>
        <v>500010090</v>
      </c>
      <c r="C34" s="2" t="str">
        <f>IF(input_OLD_temp_simulation!C34&lt;&gt;"",CONCATENATE(TEXT(input_OLD_temp_simulation!C34,"jjjj-mm-ddTuu:mm:ss"),IF(input_OLD_temp_simulation!E34&gt;=0,"+",""),TEXT(SIGN(input_OLD_temp_simulation!E34)*INT(ABS(input_OLD_temp_simulation!E34)),"00"),":",TEXT(MOD(ABS(input_OLD_temp_simulation!E34),1)*60,"00")),"")</f>
        <v>2022-01-03T08:00:00+01:00</v>
      </c>
      <c r="D34" s="26">
        <f>IF(input_OLD_temp_simulation!D34&lt;&gt;"",input_OLD_temp_simulation!D34,"")</f>
        <v>1641193200.000001</v>
      </c>
      <c r="E34" s="27">
        <f>calculation!R34</f>
        <v>415</v>
      </c>
      <c r="F34" s="18">
        <f>calculation!P34</f>
        <v>0</v>
      </c>
      <c r="G34" s="29">
        <f>IF(input_OLD_temp_simulation!L34&lt;&gt;"",input_OLD_temp_simulation!L34,"")</f>
        <v>900</v>
      </c>
    </row>
    <row r="35" spans="1:7">
      <c r="A35" s="1">
        <f>IF(input_OLD_temp_simulation!A35&lt;&gt;"",input_OLD_temp_simulation!A35,"")</f>
        <v>33</v>
      </c>
      <c r="B35" s="57">
        <f>IF(input_OLD_temp_simulation!B35&lt;&gt;"",maxvent_m3_per_h*1000000+minvent_m3_per_h*1000+V_room_m3,"")</f>
        <v>500010090</v>
      </c>
      <c r="C35" s="2" t="str">
        <f>IF(input_OLD_temp_simulation!C35&lt;&gt;"",CONCATENATE(TEXT(input_OLD_temp_simulation!C35,"jjjj-mm-ddTuu:mm:ss"),IF(input_OLD_temp_simulation!E35&gt;=0,"+",""),TEXT(SIGN(input_OLD_temp_simulation!E35)*INT(ABS(input_OLD_temp_simulation!E35)),"00"),":",TEXT(MOD(ABS(input_OLD_temp_simulation!E35),1)*60,"00")),"")</f>
        <v>2022-01-03T08:15:00+01:00</v>
      </c>
      <c r="D35" s="26">
        <f>IF(input_OLD_temp_simulation!D35&lt;&gt;"",input_OLD_temp_simulation!D35,"")</f>
        <v>1641194100.0000002</v>
      </c>
      <c r="E35" s="27">
        <f>calculation!R35</f>
        <v>415</v>
      </c>
      <c r="F35" s="18">
        <f>calculation!P35</f>
        <v>0</v>
      </c>
      <c r="G35" s="29">
        <f>IF(input_OLD_temp_simulation!L35&lt;&gt;"",input_OLD_temp_simulation!L35,"")</f>
        <v>900</v>
      </c>
    </row>
    <row r="36" spans="1:7">
      <c r="A36" s="1">
        <f>IF(input_OLD_temp_simulation!A36&lt;&gt;"",input_OLD_temp_simulation!A36,"")</f>
        <v>34</v>
      </c>
      <c r="B36" s="57">
        <f>IF(input_OLD_temp_simulation!B36&lt;&gt;"",maxvent_m3_per_h*1000000+minvent_m3_per_h*1000+V_room_m3,"")</f>
        <v>500010090</v>
      </c>
      <c r="C36" s="2" t="str">
        <f>IF(input_OLD_temp_simulation!C36&lt;&gt;"",CONCATENATE(TEXT(input_OLD_temp_simulation!C36,"jjjj-mm-ddTuu:mm:ss"),IF(input_OLD_temp_simulation!E36&gt;=0,"+",""),TEXT(SIGN(input_OLD_temp_simulation!E36)*INT(ABS(input_OLD_temp_simulation!E36)),"00"),":",TEXT(MOD(ABS(input_OLD_temp_simulation!E36),1)*60,"00")),"")</f>
        <v>2022-01-03T08:30:00+01:00</v>
      </c>
      <c r="D36" s="26">
        <f>IF(input_OLD_temp_simulation!D36&lt;&gt;"",input_OLD_temp_simulation!D36,"")</f>
        <v>1641194999.9999993</v>
      </c>
      <c r="E36" s="27">
        <f>calculation!R36</f>
        <v>415</v>
      </c>
      <c r="F36" s="18">
        <f>calculation!P36</f>
        <v>0</v>
      </c>
      <c r="G36" s="29">
        <f>IF(input_OLD_temp_simulation!L36&lt;&gt;"",input_OLD_temp_simulation!L36,"")</f>
        <v>900</v>
      </c>
    </row>
    <row r="37" spans="1:7">
      <c r="A37" s="1">
        <f>IF(input_OLD_temp_simulation!A37&lt;&gt;"",input_OLD_temp_simulation!A37,"")</f>
        <v>35</v>
      </c>
      <c r="B37" s="57">
        <f>IF(input_OLD_temp_simulation!B37&lt;&gt;"",maxvent_m3_per_h*1000000+minvent_m3_per_h*1000+V_room_m3,"")</f>
        <v>500010090</v>
      </c>
      <c r="C37" s="2" t="str">
        <f>IF(input_OLD_temp_simulation!C37&lt;&gt;"",CONCATENATE(TEXT(input_OLD_temp_simulation!C37,"jjjj-mm-ddTuu:mm:ss"),IF(input_OLD_temp_simulation!E37&gt;=0,"+",""),TEXT(SIGN(input_OLD_temp_simulation!E37)*INT(ABS(input_OLD_temp_simulation!E37)),"00"),":",TEXT(MOD(ABS(input_OLD_temp_simulation!E37),1)*60,"00")),"")</f>
        <v>2022-01-03T08:45:00+01:00</v>
      </c>
      <c r="D37" s="26">
        <f>IF(input_OLD_temp_simulation!D37&lt;&gt;"",input_OLD_temp_simulation!D37,"")</f>
        <v>1641195900.000001</v>
      </c>
      <c r="E37" s="27">
        <f>calculation!R37</f>
        <v>482.8125</v>
      </c>
      <c r="F37" s="18">
        <f>calculation!P37</f>
        <v>0</v>
      </c>
      <c r="G37" s="29">
        <f>IF(input_OLD_temp_simulation!L37&lt;&gt;"",input_OLD_temp_simulation!L37,"")</f>
        <v>900</v>
      </c>
    </row>
    <row r="38" spans="1:7">
      <c r="A38" s="1">
        <f>IF(input_OLD_temp_simulation!A38&lt;&gt;"",input_OLD_temp_simulation!A38,"")</f>
        <v>36</v>
      </c>
      <c r="B38" s="57">
        <f>IF(input_OLD_temp_simulation!B38&lt;&gt;"",maxvent_m3_per_h*1000000+minvent_m3_per_h*1000+V_room_m3,"")</f>
        <v>500010090</v>
      </c>
      <c r="C38" s="2" t="str">
        <f>IF(input_OLD_temp_simulation!C38&lt;&gt;"",CONCATENATE(TEXT(input_OLD_temp_simulation!C38,"jjjj-mm-ddTuu:mm:ss"),IF(input_OLD_temp_simulation!E38&gt;=0,"+",""),TEXT(SIGN(input_OLD_temp_simulation!E38)*INT(ABS(input_OLD_temp_simulation!E38)),"00"),":",TEXT(MOD(ABS(input_OLD_temp_simulation!E38),1)*60,"00")),"")</f>
        <v>2022-01-03T09:00:00+01:00</v>
      </c>
      <c r="D38" s="26">
        <f>IF(input_OLD_temp_simulation!D38&lt;&gt;"",input_OLD_temp_simulation!D38,"")</f>
        <v>1641196800.0000002</v>
      </c>
      <c r="E38" s="27">
        <f>calculation!R38</f>
        <v>548.74131944444446</v>
      </c>
      <c r="F38" s="18">
        <f>calculation!P38</f>
        <v>0</v>
      </c>
      <c r="G38" s="29">
        <f>IF(input_OLD_temp_simulation!L38&lt;&gt;"",input_OLD_temp_simulation!L38,"")</f>
        <v>900</v>
      </c>
    </row>
    <row r="39" spans="1:7">
      <c r="A39" s="1">
        <f>IF(input_OLD_temp_simulation!A39&lt;&gt;"",input_OLD_temp_simulation!A39,"")</f>
        <v>37</v>
      </c>
      <c r="B39" s="57">
        <f>IF(input_OLD_temp_simulation!B39&lt;&gt;"",maxvent_m3_per_h*1000000+minvent_m3_per_h*1000+V_room_m3,"")</f>
        <v>500010090</v>
      </c>
      <c r="C39" s="2" t="str">
        <f>IF(input_OLD_temp_simulation!C39&lt;&gt;"",CONCATENATE(TEXT(input_OLD_temp_simulation!C39,"jjjj-mm-ddTuu:mm:ss"),IF(input_OLD_temp_simulation!E39&gt;=0,"+",""),TEXT(SIGN(input_OLD_temp_simulation!E39)*INT(ABS(input_OLD_temp_simulation!E39)),"00"),":",TEXT(MOD(ABS(input_OLD_temp_simulation!E39),1)*60,"00")),"")</f>
        <v>2022-01-03T09:15:00+01:00</v>
      </c>
      <c r="D39" s="26">
        <f>IF(input_OLD_temp_simulation!D39&lt;&gt;"",input_OLD_temp_simulation!D39,"")</f>
        <v>1641197699.9999993</v>
      </c>
      <c r="E39" s="27">
        <f>calculation!R39</f>
        <v>748.46378279320993</v>
      </c>
      <c r="F39" s="18">
        <f>calculation!P39</f>
        <v>0</v>
      </c>
      <c r="G39" s="29">
        <f>IF(input_OLD_temp_simulation!L39&lt;&gt;"",input_OLD_temp_simulation!L39,"")</f>
        <v>900</v>
      </c>
    </row>
    <row r="40" spans="1:7">
      <c r="A40" s="1">
        <f>IF(input_OLD_temp_simulation!A40&lt;&gt;"",input_OLD_temp_simulation!A40,"")</f>
        <v>38</v>
      </c>
      <c r="B40" s="57">
        <f>IF(input_OLD_temp_simulation!B40&lt;&gt;"",maxvent_m3_per_h*1000000+minvent_m3_per_h*1000+V_room_m3,"")</f>
        <v>500010090</v>
      </c>
      <c r="C40" s="2" t="str">
        <f>IF(input_OLD_temp_simulation!C40&lt;&gt;"",CONCATENATE(TEXT(input_OLD_temp_simulation!C40,"jjjj-mm-ddTuu:mm:ss"),IF(input_OLD_temp_simulation!E40&gt;=0,"+",""),TEXT(SIGN(input_OLD_temp_simulation!E40)*INT(ABS(input_OLD_temp_simulation!E40)),"00"),":",TEXT(MOD(ABS(input_OLD_temp_simulation!E40),1)*60,"00")),"")</f>
        <v>2022-01-03T09:30:00+01:00</v>
      </c>
      <c r="D40" s="26">
        <f>IF(input_OLD_temp_simulation!D40&lt;&gt;"",input_OLD_temp_simulation!D40,"")</f>
        <v>1641198600.000001</v>
      </c>
      <c r="E40" s="27">
        <f>calculation!R40</f>
        <v>942.63839993784302</v>
      </c>
      <c r="F40" s="18">
        <f>calculation!P40</f>
        <v>0.26286875248576697</v>
      </c>
      <c r="G40" s="29">
        <f>IF(input_OLD_temp_simulation!L40&lt;&gt;"",input_OLD_temp_simulation!L40,"")</f>
        <v>900</v>
      </c>
    </row>
    <row r="41" spans="1:7">
      <c r="A41" s="1">
        <f>IF(input_OLD_temp_simulation!A41&lt;&gt;"",input_OLD_temp_simulation!A41,"")</f>
        <v>39</v>
      </c>
      <c r="B41" s="57">
        <f>IF(input_OLD_temp_simulation!B41&lt;&gt;"",maxvent_m3_per_h*1000000+minvent_m3_per_h*1000+V_room_m3,"")</f>
        <v>500010090</v>
      </c>
      <c r="C41" s="2" t="str">
        <f>IF(input_OLD_temp_simulation!C41&lt;&gt;"",CONCATENATE(TEXT(input_OLD_temp_simulation!C41,"jjjj-mm-ddTuu:mm:ss"),IF(input_OLD_temp_simulation!E41&gt;=0,"+",""),TEXT(SIGN(input_OLD_temp_simulation!E41)*INT(ABS(input_OLD_temp_simulation!E41)),"00"),":",TEXT(MOD(ABS(input_OLD_temp_simulation!E41),1)*60,"00")),"")</f>
        <v>2022-01-03T09:45:00+01:00</v>
      </c>
      <c r="D41" s="26">
        <f>IF(input_OLD_temp_simulation!D41&lt;&gt;"",input_OLD_temp_simulation!D41,"")</f>
        <v>1641199500.0000002</v>
      </c>
      <c r="E41" s="27">
        <f>calculation!R41</f>
        <v>953.4375</v>
      </c>
      <c r="F41" s="18">
        <f>calculation!P41</f>
        <v>0.27203714451538014</v>
      </c>
      <c r="G41" s="29">
        <f>IF(input_OLD_temp_simulation!L41&lt;&gt;"",input_OLD_temp_simulation!L41,"")</f>
        <v>900</v>
      </c>
    </row>
    <row r="42" spans="1:7">
      <c r="A42" s="1">
        <f>IF(input_OLD_temp_simulation!A42&lt;&gt;"",input_OLD_temp_simulation!A42,"")</f>
        <v>40</v>
      </c>
      <c r="B42" s="57">
        <f>IF(input_OLD_temp_simulation!B42&lt;&gt;"",maxvent_m3_per_h*1000000+minvent_m3_per_h*1000+V_room_m3,"")</f>
        <v>500010090</v>
      </c>
      <c r="C42" s="2" t="str">
        <f>IF(input_OLD_temp_simulation!C42&lt;&gt;"",CONCATENATE(TEXT(input_OLD_temp_simulation!C42,"jjjj-mm-ddTuu:mm:ss"),IF(input_OLD_temp_simulation!E42&gt;=0,"+",""),TEXT(SIGN(input_OLD_temp_simulation!E42)*INT(ABS(input_OLD_temp_simulation!E42)),"00"),":",TEXT(MOD(ABS(input_OLD_temp_simulation!E42),1)*60,"00")),"")</f>
        <v>2022-01-03T10:00:00+01:00</v>
      </c>
      <c r="D42" s="26">
        <f>IF(input_OLD_temp_simulation!D42&lt;&gt;"",input_OLD_temp_simulation!D42,"")</f>
        <v>1641200399.9999993</v>
      </c>
      <c r="E42" s="27">
        <f>calculation!R42</f>
        <v>953.4375</v>
      </c>
      <c r="F42" s="18">
        <f>calculation!P42</f>
        <v>0.27203714451538014</v>
      </c>
      <c r="G42" s="29">
        <f>IF(input_OLD_temp_simulation!L42&lt;&gt;"",input_OLD_temp_simulation!L42,"")</f>
        <v>900</v>
      </c>
    </row>
    <row r="43" spans="1:7">
      <c r="A43" s="1">
        <f>IF(input_OLD_temp_simulation!A43&lt;&gt;"",input_OLD_temp_simulation!A43,"")</f>
        <v>41</v>
      </c>
      <c r="B43" s="57">
        <f>IF(input_OLD_temp_simulation!B43&lt;&gt;"",maxvent_m3_per_h*1000000+minvent_m3_per_h*1000+V_room_m3,"")</f>
        <v>500010090</v>
      </c>
      <c r="C43" s="2" t="str">
        <f>IF(input_OLD_temp_simulation!C43&lt;&gt;"",CONCATENATE(TEXT(input_OLD_temp_simulation!C43,"jjjj-mm-ddTuu:mm:ss"),IF(input_OLD_temp_simulation!E43&gt;=0,"+",""),TEXT(SIGN(input_OLD_temp_simulation!E43)*INT(ABS(input_OLD_temp_simulation!E43)),"00"),":",TEXT(MOD(ABS(input_OLD_temp_simulation!E43),1)*60,"00")),"")</f>
        <v>2022-01-03T10:15:00+01:00</v>
      </c>
      <c r="D43" s="26">
        <f>IF(input_OLD_temp_simulation!D43&lt;&gt;"",input_OLD_temp_simulation!D43,"")</f>
        <v>1641201300.000001</v>
      </c>
      <c r="E43" s="27">
        <f>calculation!R43</f>
        <v>953.4375</v>
      </c>
      <c r="F43" s="18">
        <f>calculation!P43</f>
        <v>0.27203714451538014</v>
      </c>
      <c r="G43" s="29">
        <f>IF(input_OLD_temp_simulation!L43&lt;&gt;"",input_OLD_temp_simulation!L43,"")</f>
        <v>900</v>
      </c>
    </row>
    <row r="44" spans="1:7">
      <c r="A44" s="1">
        <f>IF(input_OLD_temp_simulation!A44&lt;&gt;"",input_OLD_temp_simulation!A44,"")</f>
        <v>42</v>
      </c>
      <c r="B44" s="57">
        <f>IF(input_OLD_temp_simulation!B44&lt;&gt;"",maxvent_m3_per_h*1000000+minvent_m3_per_h*1000+V_room_m3,"")</f>
        <v>500010090</v>
      </c>
      <c r="C44" s="2" t="str">
        <f>IF(input_OLD_temp_simulation!C44&lt;&gt;"",CONCATENATE(TEXT(input_OLD_temp_simulation!C44,"jjjj-mm-ddTuu:mm:ss"),IF(input_OLD_temp_simulation!E44&gt;=0,"+",""),TEXT(SIGN(input_OLD_temp_simulation!E44)*INT(ABS(input_OLD_temp_simulation!E44)),"00"),":",TEXT(MOD(ABS(input_OLD_temp_simulation!E44),1)*60,"00")),"")</f>
        <v>2022-01-03T10:30:00+01:00</v>
      </c>
      <c r="D44" s="26">
        <f>IF(input_OLD_temp_simulation!D44&lt;&gt;"",input_OLD_temp_simulation!D44,"")</f>
        <v>1641202200.0000002</v>
      </c>
      <c r="E44" s="27">
        <f>calculation!R44</f>
        <v>953.4375</v>
      </c>
      <c r="F44" s="18">
        <f>calculation!P44</f>
        <v>0.27203714451538014</v>
      </c>
      <c r="G44" s="29">
        <f>IF(input_OLD_temp_simulation!L44&lt;&gt;"",input_OLD_temp_simulation!L44,"")</f>
        <v>900</v>
      </c>
    </row>
    <row r="45" spans="1:7">
      <c r="A45" s="1">
        <f>IF(input_OLD_temp_simulation!A45&lt;&gt;"",input_OLD_temp_simulation!A45,"")</f>
        <v>43</v>
      </c>
      <c r="B45" s="57">
        <f>IF(input_OLD_temp_simulation!B45&lt;&gt;"",maxvent_m3_per_h*1000000+minvent_m3_per_h*1000+V_room_m3,"")</f>
        <v>500010090</v>
      </c>
      <c r="C45" s="2" t="str">
        <f>IF(input_OLD_temp_simulation!C45&lt;&gt;"",CONCATENATE(TEXT(input_OLD_temp_simulation!C45,"jjjj-mm-ddTuu:mm:ss"),IF(input_OLD_temp_simulation!E45&gt;=0,"+",""),TEXT(SIGN(input_OLD_temp_simulation!E45)*INT(ABS(input_OLD_temp_simulation!E45)),"00"),":",TEXT(MOD(ABS(input_OLD_temp_simulation!E45),1)*60,"00")),"")</f>
        <v>2022-01-03T10:45:00+01:00</v>
      </c>
      <c r="D45" s="26">
        <f>IF(input_OLD_temp_simulation!D45&lt;&gt;"",input_OLD_temp_simulation!D45,"")</f>
        <v>1641203099.9999993</v>
      </c>
      <c r="E45" s="27">
        <f>calculation!R45</f>
        <v>953.4375</v>
      </c>
      <c r="F45" s="18">
        <f>calculation!P45</f>
        <v>0.27203714451538014</v>
      </c>
      <c r="G45" s="29">
        <f>IF(input_OLD_temp_simulation!L45&lt;&gt;"",input_OLD_temp_simulation!L45,"")</f>
        <v>900</v>
      </c>
    </row>
    <row r="46" spans="1:7">
      <c r="A46" s="1">
        <f>IF(input_OLD_temp_simulation!A46&lt;&gt;"",input_OLD_temp_simulation!A46,"")</f>
        <v>44</v>
      </c>
      <c r="B46" s="57">
        <f>IF(input_OLD_temp_simulation!B46&lt;&gt;"",maxvent_m3_per_h*1000000+minvent_m3_per_h*1000+V_room_m3,"")</f>
        <v>500010090</v>
      </c>
      <c r="C46" s="2" t="str">
        <f>IF(input_OLD_temp_simulation!C46&lt;&gt;"",CONCATENATE(TEXT(input_OLD_temp_simulation!C46,"jjjj-mm-ddTuu:mm:ss"),IF(input_OLD_temp_simulation!E46&gt;=0,"+",""),TEXT(SIGN(input_OLD_temp_simulation!E46)*INT(ABS(input_OLD_temp_simulation!E46)),"00"),":",TEXT(MOD(ABS(input_OLD_temp_simulation!E46),1)*60,"00")),"")</f>
        <v>2022-01-03T11:00:00+01:00</v>
      </c>
      <c r="D46" s="26">
        <f>IF(input_OLD_temp_simulation!D46&lt;&gt;"",input_OLD_temp_simulation!D46,"")</f>
        <v>1641204000.000001</v>
      </c>
      <c r="E46" s="27">
        <f>calculation!R46</f>
        <v>953.4375</v>
      </c>
      <c r="F46" s="18">
        <f>calculation!P46</f>
        <v>0.27203714451538014</v>
      </c>
      <c r="G46" s="29">
        <f>IF(input_OLD_temp_simulation!L46&lt;&gt;"",input_OLD_temp_simulation!L46,"")</f>
        <v>900</v>
      </c>
    </row>
    <row r="47" spans="1:7">
      <c r="A47" s="1">
        <f>IF(input_OLD_temp_simulation!A47&lt;&gt;"",input_OLD_temp_simulation!A47,"")</f>
        <v>45</v>
      </c>
      <c r="B47" s="57">
        <f>IF(input_OLD_temp_simulation!B47&lt;&gt;"",maxvent_m3_per_h*1000000+minvent_m3_per_h*1000+V_room_m3,"")</f>
        <v>500010090</v>
      </c>
      <c r="C47" s="2" t="str">
        <f>IF(input_OLD_temp_simulation!C47&lt;&gt;"",CONCATENATE(TEXT(input_OLD_temp_simulation!C47,"jjjj-mm-ddTuu:mm:ss"),IF(input_OLD_temp_simulation!E47&gt;=0,"+",""),TEXT(SIGN(input_OLD_temp_simulation!E47)*INT(ABS(input_OLD_temp_simulation!E47)),"00"),":",TEXT(MOD(ABS(input_OLD_temp_simulation!E47),1)*60,"00")),"")</f>
        <v>2022-01-03T11:15:00+01:00</v>
      </c>
      <c r="D47" s="26">
        <f>IF(input_OLD_temp_simulation!D47&lt;&gt;"",input_OLD_temp_simulation!D47,"")</f>
        <v>1641204900.0000002</v>
      </c>
      <c r="E47" s="27">
        <f>calculation!R47</f>
        <v>953.4375</v>
      </c>
      <c r="F47" s="18">
        <f>calculation!P47</f>
        <v>0.27203714451538014</v>
      </c>
      <c r="G47" s="29">
        <f>IF(input_OLD_temp_simulation!L47&lt;&gt;"",input_OLD_temp_simulation!L47,"")</f>
        <v>900</v>
      </c>
    </row>
    <row r="48" spans="1:7">
      <c r="A48" s="1">
        <f>IF(input_OLD_temp_simulation!A48&lt;&gt;"",input_OLD_temp_simulation!A48,"")</f>
        <v>46</v>
      </c>
      <c r="B48" s="57">
        <f>IF(input_OLD_temp_simulation!B48&lt;&gt;"",maxvent_m3_per_h*1000000+minvent_m3_per_h*1000+V_room_m3,"")</f>
        <v>500010090</v>
      </c>
      <c r="C48" s="2" t="str">
        <f>IF(input_OLD_temp_simulation!C48&lt;&gt;"",CONCATENATE(TEXT(input_OLD_temp_simulation!C48,"jjjj-mm-ddTuu:mm:ss"),IF(input_OLD_temp_simulation!E48&gt;=0,"+",""),TEXT(SIGN(input_OLD_temp_simulation!E48)*INT(ABS(input_OLD_temp_simulation!E48)),"00"),":",TEXT(MOD(ABS(input_OLD_temp_simulation!E48),1)*60,"00")),"")</f>
        <v>2022-01-03T11:30:00+01:00</v>
      </c>
      <c r="D48" s="26">
        <f>IF(input_OLD_temp_simulation!D48&lt;&gt;"",input_OLD_temp_simulation!D48,"")</f>
        <v>1641205799.9999993</v>
      </c>
      <c r="E48" s="27">
        <f>calculation!R48</f>
        <v>953.4375</v>
      </c>
      <c r="F48" s="18">
        <f>calculation!P48</f>
        <v>0.27203714451538014</v>
      </c>
      <c r="G48" s="29">
        <f>IF(input_OLD_temp_simulation!L48&lt;&gt;"",input_OLD_temp_simulation!L48,"")</f>
        <v>900</v>
      </c>
    </row>
    <row r="49" spans="1:7">
      <c r="A49" s="1">
        <f>IF(input_OLD_temp_simulation!A49&lt;&gt;"",input_OLD_temp_simulation!A49,"")</f>
        <v>47</v>
      </c>
      <c r="B49" s="57">
        <f>IF(input_OLD_temp_simulation!B49&lt;&gt;"",maxvent_m3_per_h*1000000+minvent_m3_per_h*1000+V_room_m3,"")</f>
        <v>500010090</v>
      </c>
      <c r="C49" s="2" t="str">
        <f>IF(input_OLD_temp_simulation!C49&lt;&gt;"",CONCATENATE(TEXT(input_OLD_temp_simulation!C49,"jjjj-mm-ddTuu:mm:ss"),IF(input_OLD_temp_simulation!E49&gt;=0,"+",""),TEXT(SIGN(input_OLD_temp_simulation!E49)*INT(ABS(input_OLD_temp_simulation!E49)),"00"),":",TEXT(MOD(ABS(input_OLD_temp_simulation!E49),1)*60,"00")),"")</f>
        <v>2022-01-03T11:45:00+01:00</v>
      </c>
      <c r="D49" s="26">
        <f>IF(input_OLD_temp_simulation!D49&lt;&gt;"",input_OLD_temp_simulation!D49,"")</f>
        <v>1641206700.000001</v>
      </c>
      <c r="E49" s="27">
        <f>calculation!R49</f>
        <v>953.4375</v>
      </c>
      <c r="F49" s="18">
        <f>calculation!P49</f>
        <v>0.27203714451538014</v>
      </c>
      <c r="G49" s="29">
        <f>IF(input_OLD_temp_simulation!L49&lt;&gt;"",input_OLD_temp_simulation!L49,"")</f>
        <v>900</v>
      </c>
    </row>
    <row r="50" spans="1:7">
      <c r="A50" s="1">
        <f>IF(input_OLD_temp_simulation!A50&lt;&gt;"",input_OLD_temp_simulation!A50,"")</f>
        <v>48</v>
      </c>
      <c r="B50" s="57">
        <f>IF(input_OLD_temp_simulation!B50&lt;&gt;"",maxvent_m3_per_h*1000000+minvent_m3_per_h*1000+V_room_m3,"")</f>
        <v>500010090</v>
      </c>
      <c r="C50" s="2" t="str">
        <f>IF(input_OLD_temp_simulation!C50&lt;&gt;"",CONCATENATE(TEXT(input_OLD_temp_simulation!C50,"jjjj-mm-ddTuu:mm:ss"),IF(input_OLD_temp_simulation!E50&gt;=0,"+",""),TEXT(SIGN(input_OLD_temp_simulation!E50)*INT(ABS(input_OLD_temp_simulation!E50)),"00"),":",TEXT(MOD(ABS(input_OLD_temp_simulation!E50),1)*60,"00")),"")</f>
        <v>2022-01-03T12:00:00+01:00</v>
      </c>
      <c r="D50" s="26">
        <f>IF(input_OLD_temp_simulation!D50&lt;&gt;"",input_OLD_temp_simulation!D50,"")</f>
        <v>1641207600.0000002</v>
      </c>
      <c r="E50" s="27">
        <f>calculation!R50</f>
        <v>885.625</v>
      </c>
      <c r="F50" s="18">
        <f>calculation!P50</f>
        <v>0.20749003984063744</v>
      </c>
      <c r="G50" s="29">
        <f>IF(input_OLD_temp_simulation!L50&lt;&gt;"",input_OLD_temp_simulation!L50,"")</f>
        <v>900</v>
      </c>
    </row>
    <row r="51" spans="1:7">
      <c r="A51" s="1">
        <f>IF(input_OLD_temp_simulation!A51&lt;&gt;"",input_OLD_temp_simulation!A51,"")</f>
        <v>49</v>
      </c>
      <c r="B51" s="57">
        <f>IF(input_OLD_temp_simulation!B51&lt;&gt;"",maxvent_m3_per_h*1000000+minvent_m3_per_h*1000+V_room_m3,"")</f>
        <v>500010090</v>
      </c>
      <c r="C51" s="2" t="str">
        <f>IF(input_OLD_temp_simulation!C51&lt;&gt;"",CONCATENATE(TEXT(input_OLD_temp_simulation!C51,"jjjj-mm-ddTuu:mm:ss"),IF(input_OLD_temp_simulation!E51&gt;=0,"+",""),TEXT(SIGN(input_OLD_temp_simulation!E51)*INT(ABS(input_OLD_temp_simulation!E51)),"00"),":",TEXT(MOD(ABS(input_OLD_temp_simulation!E51),1)*60,"00")),"")</f>
        <v>2022-01-03T12:15:00+01:00</v>
      </c>
      <c r="D51" s="26">
        <f>IF(input_OLD_temp_simulation!D51&lt;&gt;"",input_OLD_temp_simulation!D51,"")</f>
        <v>1641208499.9999993</v>
      </c>
      <c r="E51" s="27">
        <f>calculation!R51</f>
        <v>750</v>
      </c>
      <c r="F51" s="18">
        <f>calculation!P51</f>
        <v>0</v>
      </c>
      <c r="G51" s="29">
        <f>IF(input_OLD_temp_simulation!L51&lt;&gt;"",input_OLD_temp_simulation!L51,"")</f>
        <v>900</v>
      </c>
    </row>
    <row r="52" spans="1:7">
      <c r="A52" s="1">
        <f>IF(input_OLD_temp_simulation!A52&lt;&gt;"",input_OLD_temp_simulation!A52,"")</f>
        <v>50</v>
      </c>
      <c r="B52" s="57">
        <f>IF(input_OLD_temp_simulation!B52&lt;&gt;"",maxvent_m3_per_h*1000000+minvent_m3_per_h*1000+V_room_m3,"")</f>
        <v>500010090</v>
      </c>
      <c r="C52" s="2" t="str">
        <f>IF(input_OLD_temp_simulation!C52&lt;&gt;"",CONCATENATE(TEXT(input_OLD_temp_simulation!C52,"jjjj-mm-ddTuu:mm:ss"),IF(input_OLD_temp_simulation!E52&gt;=0,"+",""),TEXT(SIGN(input_OLD_temp_simulation!E52)*INT(ABS(input_OLD_temp_simulation!E52)),"00"),":",TEXT(MOD(ABS(input_OLD_temp_simulation!E52),1)*60,"00")),"")</f>
        <v>2022-01-03T12:30:00+01:00</v>
      </c>
      <c r="D52" s="26">
        <f>IF(input_OLD_temp_simulation!D52&lt;&gt;"",input_OLD_temp_simulation!D52,"")</f>
        <v>1641209400.000001</v>
      </c>
      <c r="E52" s="27">
        <f>calculation!R52</f>
        <v>740.69444444444446</v>
      </c>
      <c r="F52" s="18">
        <f>calculation!P52</f>
        <v>0</v>
      </c>
      <c r="G52" s="29">
        <f>IF(input_OLD_temp_simulation!L52&lt;&gt;"",input_OLD_temp_simulation!L52,"")</f>
        <v>900</v>
      </c>
    </row>
    <row r="53" spans="1:7">
      <c r="A53" s="1">
        <f>IF(input_OLD_temp_simulation!A53&lt;&gt;"",input_OLD_temp_simulation!A53,"")</f>
        <v>51</v>
      </c>
      <c r="B53" s="57">
        <f>IF(input_OLD_temp_simulation!B53&lt;&gt;"",maxvent_m3_per_h*1000000+minvent_m3_per_h*1000+V_room_m3,"")</f>
        <v>500010090</v>
      </c>
      <c r="C53" s="2" t="str">
        <f>IF(input_OLD_temp_simulation!C53&lt;&gt;"",CONCATENATE(TEXT(input_OLD_temp_simulation!C53,"jjjj-mm-ddTuu:mm:ss"),IF(input_OLD_temp_simulation!E53&gt;=0,"+",""),TEXT(SIGN(input_OLD_temp_simulation!E53)*INT(ABS(input_OLD_temp_simulation!E53)),"00"),":",TEXT(MOD(ABS(input_OLD_temp_simulation!E53),1)*60,"00")),"")</f>
        <v>2022-01-03T12:45:00+01:00</v>
      </c>
      <c r="D53" s="26">
        <f>IF(input_OLD_temp_simulation!D53&lt;&gt;"",input_OLD_temp_simulation!D53,"")</f>
        <v>1641210300.0000002</v>
      </c>
      <c r="E53" s="27">
        <f>calculation!R53</f>
        <v>867.27237654320993</v>
      </c>
      <c r="F53" s="18">
        <f>calculation!P53</f>
        <v>0.18669305376655956</v>
      </c>
      <c r="G53" s="29">
        <f>IF(input_OLD_temp_simulation!L53&lt;&gt;"",input_OLD_temp_simulation!L53,"")</f>
        <v>900</v>
      </c>
    </row>
    <row r="54" spans="1:7">
      <c r="A54" s="1">
        <f>IF(input_OLD_temp_simulation!A54&lt;&gt;"",input_OLD_temp_simulation!A54,"")</f>
        <v>52</v>
      </c>
      <c r="B54" s="57">
        <f>IF(input_OLD_temp_simulation!B54&lt;&gt;"",maxvent_m3_per_h*1000000+minvent_m3_per_h*1000+V_room_m3,"")</f>
        <v>500010090</v>
      </c>
      <c r="C54" s="2" t="str">
        <f>IF(input_OLD_temp_simulation!C54&lt;&gt;"",CONCATENATE(TEXT(input_OLD_temp_simulation!C54,"jjjj-mm-ddTuu:mm:ss"),IF(input_OLD_temp_simulation!E54&gt;=0,"+",""),TEXT(SIGN(input_OLD_temp_simulation!E54)*INT(ABS(input_OLD_temp_simulation!E54)),"00"),":",TEXT(MOD(ABS(input_OLD_temp_simulation!E54),1)*60,"00")),"")</f>
        <v>2022-01-03T13:00:00+01:00</v>
      </c>
      <c r="D54" s="26">
        <f>IF(input_OLD_temp_simulation!D54&lt;&gt;"",input_OLD_temp_simulation!D54,"")</f>
        <v>1641211199.9999993</v>
      </c>
      <c r="E54" s="27">
        <f>calculation!R54</f>
        <v>885.625</v>
      </c>
      <c r="F54" s="18">
        <f>calculation!P54</f>
        <v>0.20749003984063744</v>
      </c>
      <c r="G54" s="29">
        <f>IF(input_OLD_temp_simulation!L54&lt;&gt;"",input_OLD_temp_simulation!L54,"")</f>
        <v>900</v>
      </c>
    </row>
    <row r="55" spans="1:7">
      <c r="A55" s="1">
        <f>IF(input_OLD_temp_simulation!A55&lt;&gt;"",input_OLD_temp_simulation!A55,"")</f>
        <v>53</v>
      </c>
      <c r="B55" s="57">
        <f>IF(input_OLD_temp_simulation!B55&lt;&gt;"",maxvent_m3_per_h*1000000+minvent_m3_per_h*1000+V_room_m3,"")</f>
        <v>500010090</v>
      </c>
      <c r="C55" s="2" t="str">
        <f>IF(input_OLD_temp_simulation!C55&lt;&gt;"",CONCATENATE(TEXT(input_OLD_temp_simulation!C55,"jjjj-mm-ddTuu:mm:ss"),IF(input_OLD_temp_simulation!E55&gt;=0,"+",""),TEXT(SIGN(input_OLD_temp_simulation!E55)*INT(ABS(input_OLD_temp_simulation!E55)),"00"),":",TEXT(MOD(ABS(input_OLD_temp_simulation!E55),1)*60,"00")),"")</f>
        <v>2022-01-03T13:15:00+01:00</v>
      </c>
      <c r="D55" s="26">
        <f>IF(input_OLD_temp_simulation!D55&lt;&gt;"",input_OLD_temp_simulation!D55,"")</f>
        <v>1641212100.000001</v>
      </c>
      <c r="E55" s="27">
        <f>calculation!R55</f>
        <v>953.4375</v>
      </c>
      <c r="F55" s="18">
        <f>calculation!P55</f>
        <v>0.27203714451538014</v>
      </c>
      <c r="G55" s="29">
        <f>IF(input_OLD_temp_simulation!L55&lt;&gt;"",input_OLD_temp_simulation!L55,"")</f>
        <v>900</v>
      </c>
    </row>
    <row r="56" spans="1:7">
      <c r="A56" s="1">
        <f>IF(input_OLD_temp_simulation!A56&lt;&gt;"",input_OLD_temp_simulation!A56,"")</f>
        <v>54</v>
      </c>
      <c r="B56" s="57">
        <f>IF(input_OLD_temp_simulation!B56&lt;&gt;"",maxvent_m3_per_h*1000000+minvent_m3_per_h*1000+V_room_m3,"")</f>
        <v>500010090</v>
      </c>
      <c r="C56" s="2" t="str">
        <f>IF(input_OLD_temp_simulation!C56&lt;&gt;"",CONCATENATE(TEXT(input_OLD_temp_simulation!C56,"jjjj-mm-ddTuu:mm:ss"),IF(input_OLD_temp_simulation!E56&gt;=0,"+",""),TEXT(SIGN(input_OLD_temp_simulation!E56)*INT(ABS(input_OLD_temp_simulation!E56)),"00"),":",TEXT(MOD(ABS(input_OLD_temp_simulation!E56),1)*60,"00")),"")</f>
        <v>2022-01-03T13:30:00+01:00</v>
      </c>
      <c r="D56" s="26">
        <f>IF(input_OLD_temp_simulation!D56&lt;&gt;"",input_OLD_temp_simulation!D56,"")</f>
        <v>1641213000.0000002</v>
      </c>
      <c r="E56" s="27">
        <f>calculation!R56</f>
        <v>953.4375</v>
      </c>
      <c r="F56" s="18">
        <f>calculation!P56</f>
        <v>0.27203714451538014</v>
      </c>
      <c r="G56" s="29">
        <f>IF(input_OLD_temp_simulation!L56&lt;&gt;"",input_OLD_temp_simulation!L56,"")</f>
        <v>900</v>
      </c>
    </row>
    <row r="57" spans="1:7">
      <c r="A57" s="1">
        <f>IF(input_OLD_temp_simulation!A57&lt;&gt;"",input_OLD_temp_simulation!A57,"")</f>
        <v>55</v>
      </c>
      <c r="B57" s="57">
        <f>IF(input_OLD_temp_simulation!B57&lt;&gt;"",maxvent_m3_per_h*1000000+minvent_m3_per_h*1000+V_room_m3,"")</f>
        <v>500010090</v>
      </c>
      <c r="C57" s="2" t="str">
        <f>IF(input_OLD_temp_simulation!C57&lt;&gt;"",CONCATENATE(TEXT(input_OLD_temp_simulation!C57,"jjjj-mm-ddTuu:mm:ss"),IF(input_OLD_temp_simulation!E57&gt;=0,"+",""),TEXT(SIGN(input_OLD_temp_simulation!E57)*INT(ABS(input_OLD_temp_simulation!E57)),"00"),":",TEXT(MOD(ABS(input_OLD_temp_simulation!E57),1)*60,"00")),"")</f>
        <v>2022-01-03T13:45:00+01:00</v>
      </c>
      <c r="D57" s="26">
        <f>IF(input_OLD_temp_simulation!D57&lt;&gt;"",input_OLD_temp_simulation!D57,"")</f>
        <v>1641213899.9999993</v>
      </c>
      <c r="E57" s="27">
        <f>calculation!R57</f>
        <v>885.625</v>
      </c>
      <c r="F57" s="18">
        <f>calculation!P57</f>
        <v>0.20749003984063744</v>
      </c>
      <c r="G57" s="29">
        <f>IF(input_OLD_temp_simulation!L57&lt;&gt;"",input_OLD_temp_simulation!L57,"")</f>
        <v>900</v>
      </c>
    </row>
    <row r="58" spans="1:7">
      <c r="A58" s="1">
        <f>IF(input_OLD_temp_simulation!A58&lt;&gt;"",input_OLD_temp_simulation!A58,"")</f>
        <v>56</v>
      </c>
      <c r="B58" s="57">
        <f>IF(input_OLD_temp_simulation!B58&lt;&gt;"",maxvent_m3_per_h*1000000+minvent_m3_per_h*1000+V_room_m3,"")</f>
        <v>500010090</v>
      </c>
      <c r="C58" s="2" t="str">
        <f>IF(input_OLD_temp_simulation!C58&lt;&gt;"",CONCATENATE(TEXT(input_OLD_temp_simulation!C58,"jjjj-mm-ddTuu:mm:ss"),IF(input_OLD_temp_simulation!E58&gt;=0,"+",""),TEXT(SIGN(input_OLD_temp_simulation!E58)*INT(ABS(input_OLD_temp_simulation!E58)),"00"),":",TEXT(MOD(ABS(input_OLD_temp_simulation!E58),1)*60,"00")),"")</f>
        <v>2022-01-03T14:00:00+01:00</v>
      </c>
      <c r="D58" s="26">
        <f>IF(input_OLD_temp_simulation!D58&lt;&gt;"",input_OLD_temp_simulation!D58,"")</f>
        <v>1641214800.000001</v>
      </c>
      <c r="E58" s="27">
        <f>calculation!R58</f>
        <v>885.625</v>
      </c>
      <c r="F58" s="18">
        <f>calculation!P58</f>
        <v>0.20749003984063744</v>
      </c>
      <c r="G58" s="29">
        <f>IF(input_OLD_temp_simulation!L58&lt;&gt;"",input_OLD_temp_simulation!L58,"")</f>
        <v>900</v>
      </c>
    </row>
    <row r="59" spans="1:7">
      <c r="A59" s="1">
        <f>IF(input_OLD_temp_simulation!A59&lt;&gt;"",input_OLD_temp_simulation!A59,"")</f>
        <v>57</v>
      </c>
      <c r="B59" s="57">
        <f>IF(input_OLD_temp_simulation!B59&lt;&gt;"",maxvent_m3_per_h*1000000+minvent_m3_per_h*1000+V_room_m3,"")</f>
        <v>500010090</v>
      </c>
      <c r="C59" s="2" t="str">
        <f>IF(input_OLD_temp_simulation!C59&lt;&gt;"",CONCATENATE(TEXT(input_OLD_temp_simulation!C59,"jjjj-mm-ddTuu:mm:ss"),IF(input_OLD_temp_simulation!E59&gt;=0,"+",""),TEXT(SIGN(input_OLD_temp_simulation!E59)*INT(ABS(input_OLD_temp_simulation!E59)),"00"),":",TEXT(MOD(ABS(input_OLD_temp_simulation!E59),1)*60,"00")),"")</f>
        <v>2022-01-03T14:15:00+01:00</v>
      </c>
      <c r="D59" s="26">
        <f>IF(input_OLD_temp_simulation!D59&lt;&gt;"",input_OLD_temp_simulation!D59,"")</f>
        <v>1641215700.0000002</v>
      </c>
      <c r="E59" s="27">
        <f>calculation!R59</f>
        <v>885.625</v>
      </c>
      <c r="F59" s="18">
        <f>calculation!P59</f>
        <v>0.20749003984063744</v>
      </c>
      <c r="G59" s="29">
        <f>IF(input_OLD_temp_simulation!L59&lt;&gt;"",input_OLD_temp_simulation!L59,"")</f>
        <v>900</v>
      </c>
    </row>
    <row r="60" spans="1:7">
      <c r="A60" s="1">
        <f>IF(input_OLD_temp_simulation!A60&lt;&gt;"",input_OLD_temp_simulation!A60,"")</f>
        <v>58</v>
      </c>
      <c r="B60" s="57">
        <f>IF(input_OLD_temp_simulation!B60&lt;&gt;"",maxvent_m3_per_h*1000000+minvent_m3_per_h*1000+V_room_m3,"")</f>
        <v>500010090</v>
      </c>
      <c r="C60" s="2" t="str">
        <f>IF(input_OLD_temp_simulation!C60&lt;&gt;"",CONCATENATE(TEXT(input_OLD_temp_simulation!C60,"jjjj-mm-ddTuu:mm:ss"),IF(input_OLD_temp_simulation!E60&gt;=0,"+",""),TEXT(SIGN(input_OLD_temp_simulation!E60)*INT(ABS(input_OLD_temp_simulation!E60)),"00"),":",TEXT(MOD(ABS(input_OLD_temp_simulation!E60),1)*60,"00")),"")</f>
        <v>2022-01-03T14:30:00+01:00</v>
      </c>
      <c r="D60" s="26">
        <f>IF(input_OLD_temp_simulation!D60&lt;&gt;"",input_OLD_temp_simulation!D60,"")</f>
        <v>1641216599.9999993</v>
      </c>
      <c r="E60" s="27">
        <f>calculation!R60</f>
        <v>885.625</v>
      </c>
      <c r="F60" s="18">
        <f>calculation!P60</f>
        <v>0.20749003984063744</v>
      </c>
      <c r="G60" s="29">
        <f>IF(input_OLD_temp_simulation!L60&lt;&gt;"",input_OLD_temp_simulation!L60,"")</f>
        <v>900</v>
      </c>
    </row>
    <row r="61" spans="1:7">
      <c r="A61" s="1">
        <f>IF(input_OLD_temp_simulation!A61&lt;&gt;"",input_OLD_temp_simulation!A61,"")</f>
        <v>59</v>
      </c>
      <c r="B61" s="57">
        <f>IF(input_OLD_temp_simulation!B61&lt;&gt;"",maxvent_m3_per_h*1000000+minvent_m3_per_h*1000+V_room_m3,"")</f>
        <v>500010090</v>
      </c>
      <c r="C61" s="2" t="str">
        <f>IF(input_OLD_temp_simulation!C61&lt;&gt;"",CONCATENATE(TEXT(input_OLD_temp_simulation!C61,"jjjj-mm-ddTuu:mm:ss"),IF(input_OLD_temp_simulation!E61&gt;=0,"+",""),TEXT(SIGN(input_OLD_temp_simulation!E61)*INT(ABS(input_OLD_temp_simulation!E61)),"00"),":",TEXT(MOD(ABS(input_OLD_temp_simulation!E61),1)*60,"00")),"")</f>
        <v>2022-01-03T14:45:00+01:00</v>
      </c>
      <c r="D61" s="26">
        <f>IF(input_OLD_temp_simulation!D61&lt;&gt;"",input_OLD_temp_simulation!D61,"")</f>
        <v>1641217500.000001</v>
      </c>
      <c r="E61" s="27">
        <f>calculation!R61</f>
        <v>885.625</v>
      </c>
      <c r="F61" s="18">
        <f>calculation!P61</f>
        <v>0.20749003984063744</v>
      </c>
      <c r="G61" s="29">
        <f>IF(input_OLD_temp_simulation!L61&lt;&gt;"",input_OLD_temp_simulation!L61,"")</f>
        <v>900</v>
      </c>
    </row>
    <row r="62" spans="1:7">
      <c r="A62" s="1">
        <f>IF(input_OLD_temp_simulation!A62&lt;&gt;"",input_OLD_temp_simulation!A62,"")</f>
        <v>60</v>
      </c>
      <c r="B62" s="57">
        <f>IF(input_OLD_temp_simulation!B62&lt;&gt;"",maxvent_m3_per_h*1000000+minvent_m3_per_h*1000+V_room_m3,"")</f>
        <v>500010090</v>
      </c>
      <c r="C62" s="2" t="str">
        <f>IF(input_OLD_temp_simulation!C62&lt;&gt;"",CONCATENATE(TEXT(input_OLD_temp_simulation!C62,"jjjj-mm-ddTuu:mm:ss"),IF(input_OLD_temp_simulation!E62&gt;=0,"+",""),TEXT(SIGN(input_OLD_temp_simulation!E62)*INT(ABS(input_OLD_temp_simulation!E62)),"00"),":",TEXT(MOD(ABS(input_OLD_temp_simulation!E62),1)*60,"00")),"")</f>
        <v>2022-01-03T15:00:00+01:00</v>
      </c>
      <c r="D62" s="26">
        <f>IF(input_OLD_temp_simulation!D62&lt;&gt;"",input_OLD_temp_simulation!D62,"")</f>
        <v>1641218400.0000002</v>
      </c>
      <c r="E62" s="27">
        <f>calculation!R62</f>
        <v>885.625</v>
      </c>
      <c r="F62" s="18">
        <f>calculation!P62</f>
        <v>0.20749003984063744</v>
      </c>
      <c r="G62" s="29">
        <f>IF(input_OLD_temp_simulation!L62&lt;&gt;"",input_OLD_temp_simulation!L62,"")</f>
        <v>900</v>
      </c>
    </row>
    <row r="63" spans="1:7">
      <c r="A63" s="1">
        <f>IF(input_OLD_temp_simulation!A63&lt;&gt;"",input_OLD_temp_simulation!A63,"")</f>
        <v>61</v>
      </c>
      <c r="B63" s="57">
        <f>IF(input_OLD_temp_simulation!B63&lt;&gt;"",maxvent_m3_per_h*1000000+minvent_m3_per_h*1000+V_room_m3,"")</f>
        <v>500010090</v>
      </c>
      <c r="C63" s="2" t="str">
        <f>IF(input_OLD_temp_simulation!C63&lt;&gt;"",CONCATENATE(TEXT(input_OLD_temp_simulation!C63,"jjjj-mm-ddTuu:mm:ss"),IF(input_OLD_temp_simulation!E63&gt;=0,"+",""),TEXT(SIGN(input_OLD_temp_simulation!E63)*INT(ABS(input_OLD_temp_simulation!E63)),"00"),":",TEXT(MOD(ABS(input_OLD_temp_simulation!E63),1)*60,"00")),"")</f>
        <v>2022-01-03T15:15:00+01:00</v>
      </c>
      <c r="D63" s="26">
        <f>IF(input_OLD_temp_simulation!D63&lt;&gt;"",input_OLD_temp_simulation!D63,"")</f>
        <v>1641219299.9999993</v>
      </c>
      <c r="E63" s="27">
        <f>calculation!R63</f>
        <v>885.625</v>
      </c>
      <c r="F63" s="18">
        <f>calculation!P63</f>
        <v>0.20749003984063744</v>
      </c>
      <c r="G63" s="29">
        <f>IF(input_OLD_temp_simulation!L63&lt;&gt;"",input_OLD_temp_simulation!L63,"")</f>
        <v>900</v>
      </c>
    </row>
    <row r="64" spans="1:7">
      <c r="A64" s="1">
        <f>IF(input_OLD_temp_simulation!A64&lt;&gt;"",input_OLD_temp_simulation!A64,"")</f>
        <v>62</v>
      </c>
      <c r="B64" s="57">
        <f>IF(input_OLD_temp_simulation!B64&lt;&gt;"",maxvent_m3_per_h*1000000+minvent_m3_per_h*1000+V_room_m3,"")</f>
        <v>500010090</v>
      </c>
      <c r="C64" s="2" t="str">
        <f>IF(input_OLD_temp_simulation!C64&lt;&gt;"",CONCATENATE(TEXT(input_OLD_temp_simulation!C64,"jjjj-mm-ddTuu:mm:ss"),IF(input_OLD_temp_simulation!E64&gt;=0,"+",""),TEXT(SIGN(input_OLD_temp_simulation!E64)*INT(ABS(input_OLD_temp_simulation!E64)),"00"),":",TEXT(MOD(ABS(input_OLD_temp_simulation!E64),1)*60,"00")),"")</f>
        <v>2022-01-03T15:30:00+01:00</v>
      </c>
      <c r="D64" s="26">
        <f>IF(input_OLD_temp_simulation!D64&lt;&gt;"",input_OLD_temp_simulation!D64,"")</f>
        <v>1641220200.000001</v>
      </c>
      <c r="E64" s="27">
        <f>calculation!R64</f>
        <v>885.625</v>
      </c>
      <c r="F64" s="18">
        <f>calculation!P64</f>
        <v>0.20749003984063744</v>
      </c>
      <c r="G64" s="29">
        <f>IF(input_OLD_temp_simulation!L64&lt;&gt;"",input_OLD_temp_simulation!L64,"")</f>
        <v>900</v>
      </c>
    </row>
    <row r="65" spans="1:7">
      <c r="A65" s="1">
        <f>IF(input_OLD_temp_simulation!A65&lt;&gt;"",input_OLD_temp_simulation!A65,"")</f>
        <v>63</v>
      </c>
      <c r="B65" s="57">
        <f>IF(input_OLD_temp_simulation!B65&lt;&gt;"",maxvent_m3_per_h*1000000+minvent_m3_per_h*1000+V_room_m3,"")</f>
        <v>500010090</v>
      </c>
      <c r="C65" s="2" t="str">
        <f>IF(input_OLD_temp_simulation!C65&lt;&gt;"",CONCATENATE(TEXT(input_OLD_temp_simulation!C65,"jjjj-mm-ddTuu:mm:ss"),IF(input_OLD_temp_simulation!E65&gt;=0,"+",""),TEXT(SIGN(input_OLD_temp_simulation!E65)*INT(ABS(input_OLD_temp_simulation!E65)),"00"),":",TEXT(MOD(ABS(input_OLD_temp_simulation!E65),1)*60,"00")),"")</f>
        <v>2022-01-03T15:45:00+01:00</v>
      </c>
      <c r="D65" s="26">
        <f>IF(input_OLD_temp_simulation!D65&lt;&gt;"",input_OLD_temp_simulation!D65,"")</f>
        <v>1641221100.0000002</v>
      </c>
      <c r="E65" s="27">
        <f>calculation!R65</f>
        <v>885.625</v>
      </c>
      <c r="F65" s="18">
        <f>calculation!P65</f>
        <v>0.20749003984063744</v>
      </c>
      <c r="G65" s="29">
        <f>IF(input_OLD_temp_simulation!L65&lt;&gt;"",input_OLD_temp_simulation!L65,"")</f>
        <v>900</v>
      </c>
    </row>
    <row r="66" spans="1:7">
      <c r="A66" s="1">
        <f>IF(input_OLD_temp_simulation!A66&lt;&gt;"",input_OLD_temp_simulation!A66,"")</f>
        <v>64</v>
      </c>
      <c r="B66" s="57">
        <f>IF(input_OLD_temp_simulation!B66&lt;&gt;"",maxvent_m3_per_h*1000000+minvent_m3_per_h*1000+V_room_m3,"")</f>
        <v>500010090</v>
      </c>
      <c r="C66" s="2" t="str">
        <f>IF(input_OLD_temp_simulation!C66&lt;&gt;"",CONCATENATE(TEXT(input_OLD_temp_simulation!C66,"jjjj-mm-ddTuu:mm:ss"),IF(input_OLD_temp_simulation!E66&gt;=0,"+",""),TEXT(SIGN(input_OLD_temp_simulation!E66)*INT(ABS(input_OLD_temp_simulation!E66)),"00"),":",TEXT(MOD(ABS(input_OLD_temp_simulation!E66),1)*60,"00")),"")</f>
        <v>2022-01-03T16:00:00+01:00</v>
      </c>
      <c r="D66" s="26">
        <f>IF(input_OLD_temp_simulation!D66&lt;&gt;"",input_OLD_temp_simulation!D66,"")</f>
        <v>1641221999.9999993</v>
      </c>
      <c r="E66" s="27">
        <f>calculation!R66</f>
        <v>885.625</v>
      </c>
      <c r="F66" s="18">
        <f>calculation!P66</f>
        <v>0.20749003984063744</v>
      </c>
      <c r="G66" s="29">
        <f>IF(input_OLD_temp_simulation!L66&lt;&gt;"",input_OLD_temp_simulation!L66,"")</f>
        <v>900</v>
      </c>
    </row>
    <row r="67" spans="1:7">
      <c r="A67" s="1">
        <f>IF(input_OLD_temp_simulation!A67&lt;&gt;"",input_OLD_temp_simulation!A67,"")</f>
        <v>65</v>
      </c>
      <c r="B67" s="57">
        <f>IF(input_OLD_temp_simulation!B67&lt;&gt;"",maxvent_m3_per_h*1000000+minvent_m3_per_h*1000+V_room_m3,"")</f>
        <v>500010090</v>
      </c>
      <c r="C67" s="2" t="str">
        <f>IF(input_OLD_temp_simulation!C67&lt;&gt;"",CONCATENATE(TEXT(input_OLD_temp_simulation!C67,"jjjj-mm-ddTuu:mm:ss"),IF(input_OLD_temp_simulation!E67&gt;=0,"+",""),TEXT(SIGN(input_OLD_temp_simulation!E67)*INT(ABS(input_OLD_temp_simulation!E67)),"00"),":",TEXT(MOD(ABS(input_OLD_temp_simulation!E67),1)*60,"00")),"")</f>
        <v>2022-01-03T16:15:00+01:00</v>
      </c>
      <c r="D67" s="26">
        <f>IF(input_OLD_temp_simulation!D67&lt;&gt;"",input_OLD_temp_simulation!D67,"")</f>
        <v>1641222900.000001</v>
      </c>
      <c r="E67" s="27">
        <f>calculation!R67</f>
        <v>750</v>
      </c>
      <c r="F67" s="18">
        <f>calculation!P67</f>
        <v>0</v>
      </c>
      <c r="G67" s="29">
        <f>IF(input_OLD_temp_simulation!L67&lt;&gt;"",input_OLD_temp_simulation!L67,"")</f>
        <v>900</v>
      </c>
    </row>
    <row r="68" spans="1:7">
      <c r="A68" s="1">
        <f>IF(input_OLD_temp_simulation!A68&lt;&gt;"",input_OLD_temp_simulation!A68,"")</f>
        <v>66</v>
      </c>
      <c r="B68" s="57">
        <f>IF(input_OLD_temp_simulation!B68&lt;&gt;"",maxvent_m3_per_h*1000000+minvent_m3_per_h*1000+V_room_m3,"")</f>
        <v>500010090</v>
      </c>
      <c r="C68" s="2" t="str">
        <f>IF(input_OLD_temp_simulation!C68&lt;&gt;"",CONCATENATE(TEXT(input_OLD_temp_simulation!C68,"jjjj-mm-ddTuu:mm:ss"),IF(input_OLD_temp_simulation!E68&gt;=0,"+",""),TEXT(SIGN(input_OLD_temp_simulation!E68)*INT(ABS(input_OLD_temp_simulation!E68)),"00"),":",TEXT(MOD(ABS(input_OLD_temp_simulation!E68),1)*60,"00")),"")</f>
        <v>2022-01-03T16:30:00+01:00</v>
      </c>
      <c r="D68" s="26">
        <f>IF(input_OLD_temp_simulation!D68&lt;&gt;"",input_OLD_temp_simulation!D68,"")</f>
        <v>1641223800.0000002</v>
      </c>
      <c r="E68" s="27">
        <f>calculation!R68</f>
        <v>740.69444444444446</v>
      </c>
      <c r="F68" s="18">
        <f>calculation!P68</f>
        <v>0</v>
      </c>
      <c r="G68" s="29">
        <f>IF(input_OLD_temp_simulation!L68&lt;&gt;"",input_OLD_temp_simulation!L68,"")</f>
        <v>900</v>
      </c>
    </row>
    <row r="69" spans="1:7">
      <c r="A69" s="1">
        <f>IF(input_OLD_temp_simulation!A69&lt;&gt;"",input_OLD_temp_simulation!A69,"")</f>
        <v>67</v>
      </c>
      <c r="B69" s="57">
        <f>IF(input_OLD_temp_simulation!B69&lt;&gt;"",maxvent_m3_per_h*1000000+minvent_m3_per_h*1000+V_room_m3,"")</f>
        <v>500010090</v>
      </c>
      <c r="C69" s="2" t="str">
        <f>IF(input_OLD_temp_simulation!C69&lt;&gt;"",CONCATENATE(TEXT(input_OLD_temp_simulation!C69,"jjjj-mm-ddTuu:mm:ss"),IF(input_OLD_temp_simulation!E69&gt;=0,"+",""),TEXT(SIGN(input_OLD_temp_simulation!E69)*INT(ABS(input_OLD_temp_simulation!E69)),"00"),":",TEXT(MOD(ABS(input_OLD_temp_simulation!E69),1)*60,"00")),"")</f>
        <v>2022-01-03T16:45:00+01:00</v>
      </c>
      <c r="D69" s="26">
        <f>IF(input_OLD_temp_simulation!D69&lt;&gt;"",input_OLD_temp_simulation!D69,"")</f>
        <v>1641224699.9999993</v>
      </c>
      <c r="E69" s="27">
        <f>calculation!R69</f>
        <v>731.64737654320993</v>
      </c>
      <c r="F69" s="18">
        <f>calculation!P69</f>
        <v>0</v>
      </c>
      <c r="G69" s="29">
        <f>IF(input_OLD_temp_simulation!L69&lt;&gt;"",input_OLD_temp_simulation!L69,"")</f>
        <v>900</v>
      </c>
    </row>
    <row r="70" spans="1:7">
      <c r="A70" s="1">
        <f>IF(input_OLD_temp_simulation!A70&lt;&gt;"",input_OLD_temp_simulation!A70,"")</f>
        <v>68</v>
      </c>
      <c r="B70" s="57">
        <f>IF(input_OLD_temp_simulation!B70&lt;&gt;"",maxvent_m3_per_h*1000000+minvent_m3_per_h*1000+V_room_m3,"")</f>
        <v>500010090</v>
      </c>
      <c r="C70" s="2" t="str">
        <f>IF(input_OLD_temp_simulation!C70&lt;&gt;"",CONCATENATE(TEXT(input_OLD_temp_simulation!C70,"jjjj-mm-ddTuu:mm:ss"),IF(input_OLD_temp_simulation!E70&gt;=0,"+",""),TEXT(SIGN(input_OLD_temp_simulation!E70)*INT(ABS(input_OLD_temp_simulation!E70)),"00"),":",TEXT(MOD(ABS(input_OLD_temp_simulation!E70),1)*60,"00")),"")</f>
        <v>2022-01-03T17:00:00+01:00</v>
      </c>
      <c r="D70" s="26">
        <f>IF(input_OLD_temp_simulation!D70&lt;&gt;"",input_OLD_temp_simulation!D70,"")</f>
        <v>1641225600.000001</v>
      </c>
      <c r="E70" s="27">
        <f>calculation!R70</f>
        <v>722.85161608367628</v>
      </c>
      <c r="F70" s="18">
        <f>calculation!P70</f>
        <v>0</v>
      </c>
      <c r="G70" s="29">
        <f>IF(input_OLD_temp_simulation!L70&lt;&gt;"",input_OLD_temp_simulation!L70,"")</f>
        <v>900</v>
      </c>
    </row>
    <row r="71" spans="1:7">
      <c r="A71" s="1">
        <f>IF(input_OLD_temp_simulation!A71&lt;&gt;"",input_OLD_temp_simulation!A71,"")</f>
        <v>69</v>
      </c>
      <c r="B71" s="57">
        <f>IF(input_OLD_temp_simulation!B71&lt;&gt;"",maxvent_m3_per_h*1000000+minvent_m3_per_h*1000+V_room_m3,"")</f>
        <v>500010090</v>
      </c>
      <c r="C71" s="2" t="str">
        <f>IF(input_OLD_temp_simulation!C71&lt;&gt;"",CONCATENATE(TEXT(input_OLD_temp_simulation!C71,"jjjj-mm-ddTuu:mm:ss"),IF(input_OLD_temp_simulation!E71&gt;=0,"+",""),TEXT(SIGN(input_OLD_temp_simulation!E71)*INT(ABS(input_OLD_temp_simulation!E71)),"00"),":",TEXT(MOD(ABS(input_OLD_temp_simulation!E71),1)*60,"00")),"")</f>
        <v>2022-01-03T17:15:00+01:00</v>
      </c>
      <c r="D71" s="26">
        <f>IF(input_OLD_temp_simulation!D71&lt;&gt;"",input_OLD_temp_simulation!D71,"")</f>
        <v>1641226500.0000002</v>
      </c>
      <c r="E71" s="27">
        <f>calculation!R71</f>
        <v>714.30018230357416</v>
      </c>
      <c r="F71" s="18">
        <f>calculation!P71</f>
        <v>0</v>
      </c>
      <c r="G71" s="29">
        <f>IF(input_OLD_temp_simulation!L71&lt;&gt;"",input_OLD_temp_simulation!L71,"")</f>
        <v>900</v>
      </c>
    </row>
    <row r="72" spans="1:7">
      <c r="A72" s="1">
        <f>IF(input_OLD_temp_simulation!A72&lt;&gt;"",input_OLD_temp_simulation!A72,"")</f>
        <v>70</v>
      </c>
      <c r="B72" s="57">
        <f>IF(input_OLD_temp_simulation!B72&lt;&gt;"",maxvent_m3_per_h*1000000+minvent_m3_per_h*1000+V_room_m3,"")</f>
        <v>500010090</v>
      </c>
      <c r="C72" s="2" t="str">
        <f>IF(input_OLD_temp_simulation!C72&lt;&gt;"",CONCATENATE(TEXT(input_OLD_temp_simulation!C72,"jjjj-mm-ddTuu:mm:ss"),IF(input_OLD_temp_simulation!E72&gt;=0,"+",""),TEXT(SIGN(input_OLD_temp_simulation!E72)*INT(ABS(input_OLD_temp_simulation!E72)),"00"),":",TEXT(MOD(ABS(input_OLD_temp_simulation!E72),1)*60,"00")),"")</f>
        <v>2022-01-03T17:30:00+01:00</v>
      </c>
      <c r="D72" s="26">
        <f>IF(input_OLD_temp_simulation!D72&lt;&gt;"",input_OLD_temp_simulation!D72,"")</f>
        <v>1641227399.9999993</v>
      </c>
      <c r="E72" s="27">
        <f>calculation!R72</f>
        <v>705.98628835069712</v>
      </c>
      <c r="F72" s="18">
        <f>calculation!P72</f>
        <v>0</v>
      </c>
      <c r="G72" s="29">
        <f>IF(input_OLD_temp_simulation!L72&lt;&gt;"",input_OLD_temp_simulation!L72,"")</f>
        <v>900</v>
      </c>
    </row>
    <row r="73" spans="1:7">
      <c r="A73" s="1">
        <f>IF(input_OLD_temp_simulation!A73&lt;&gt;"",input_OLD_temp_simulation!A73,"")</f>
        <v>71</v>
      </c>
      <c r="B73" s="57">
        <f>IF(input_OLD_temp_simulation!B73&lt;&gt;"",maxvent_m3_per_h*1000000+minvent_m3_per_h*1000+V_room_m3,"")</f>
        <v>500010090</v>
      </c>
      <c r="C73" s="2" t="str">
        <f>IF(input_OLD_temp_simulation!C73&lt;&gt;"",CONCATENATE(TEXT(input_OLD_temp_simulation!C73,"jjjj-mm-ddTuu:mm:ss"),IF(input_OLD_temp_simulation!E73&gt;=0,"+",""),TEXT(SIGN(input_OLD_temp_simulation!E73)*INT(ABS(input_OLD_temp_simulation!E73)),"00"),":",TEXT(MOD(ABS(input_OLD_temp_simulation!E73),1)*60,"00")),"")</f>
        <v>2022-01-03T17:45:00+01:00</v>
      </c>
      <c r="D73" s="26">
        <f>IF(input_OLD_temp_simulation!D73&lt;&gt;"",input_OLD_temp_simulation!D73,"")</f>
        <v>1641228300.000001</v>
      </c>
      <c r="E73" s="27">
        <f>calculation!R73</f>
        <v>697.90333589651107</v>
      </c>
      <c r="F73" s="18">
        <f>calculation!P73</f>
        <v>0</v>
      </c>
      <c r="G73" s="29">
        <f>IF(input_OLD_temp_simulation!L73&lt;&gt;"",input_OLD_temp_simulation!L73,"")</f>
        <v>900</v>
      </c>
    </row>
    <row r="74" spans="1:7">
      <c r="A74" s="1">
        <f>IF(input_OLD_temp_simulation!A74&lt;&gt;"",input_OLD_temp_simulation!A74,"")</f>
        <v>72</v>
      </c>
      <c r="B74" s="57">
        <f>IF(input_OLD_temp_simulation!B74&lt;&gt;"",maxvent_m3_per_h*1000000+minvent_m3_per_h*1000+V_room_m3,"")</f>
        <v>500010090</v>
      </c>
      <c r="C74" s="2" t="str">
        <f>IF(input_OLD_temp_simulation!C74&lt;&gt;"",CONCATENATE(TEXT(input_OLD_temp_simulation!C74,"jjjj-mm-ddTuu:mm:ss"),IF(input_OLD_temp_simulation!E74&gt;=0,"+",""),TEXT(SIGN(input_OLD_temp_simulation!E74)*INT(ABS(input_OLD_temp_simulation!E74)),"00"),":",TEXT(MOD(ABS(input_OLD_temp_simulation!E74),1)*60,"00")),"")</f>
        <v>2022-01-03T18:00:00+01:00</v>
      </c>
      <c r="D74" s="26">
        <f>IF(input_OLD_temp_simulation!D74&lt;&gt;"",input_OLD_temp_simulation!D74,"")</f>
        <v>1641229200.0000002</v>
      </c>
      <c r="E74" s="27">
        <f>calculation!R74</f>
        <v>690.04490989938574</v>
      </c>
      <c r="F74" s="18">
        <f>calculation!P74</f>
        <v>0</v>
      </c>
      <c r="G74" s="29">
        <f>IF(input_OLD_temp_simulation!L74&lt;&gt;"",input_OLD_temp_simulation!L74,"")</f>
        <v>900</v>
      </c>
    </row>
    <row r="75" spans="1:7">
      <c r="A75" s="1">
        <f>IF(input_OLD_temp_simulation!A75&lt;&gt;"",input_OLD_temp_simulation!A75,"")</f>
        <v>73</v>
      </c>
      <c r="B75" s="57">
        <f>IF(input_OLD_temp_simulation!B75&lt;&gt;"",maxvent_m3_per_h*1000000+minvent_m3_per_h*1000+V_room_m3,"")</f>
        <v>500010090</v>
      </c>
      <c r="C75" s="2" t="str">
        <f>IF(input_OLD_temp_simulation!C75&lt;&gt;"",CONCATENATE(TEXT(input_OLD_temp_simulation!C75,"jjjj-mm-ddTuu:mm:ss"),IF(input_OLD_temp_simulation!E75&gt;=0,"+",""),TEXT(SIGN(input_OLD_temp_simulation!E75)*INT(ABS(input_OLD_temp_simulation!E75)),"00"),":",TEXT(MOD(ABS(input_OLD_temp_simulation!E75),1)*60,"00")),"")</f>
        <v>2022-01-03T18:15:00+01:00</v>
      </c>
      <c r="D75" s="26">
        <f>IF(input_OLD_temp_simulation!D75&lt;&gt;"",input_OLD_temp_simulation!D75,"")</f>
        <v>1641230099.9999993</v>
      </c>
      <c r="E75" s="27">
        <f>calculation!R75</f>
        <v>682.40477351329173</v>
      </c>
      <c r="F75" s="18">
        <f>calculation!P75</f>
        <v>0</v>
      </c>
      <c r="G75" s="29">
        <f>IF(input_OLD_temp_simulation!L75&lt;&gt;"",input_OLD_temp_simulation!L75,"")</f>
        <v>900</v>
      </c>
    </row>
    <row r="76" spans="1:7">
      <c r="A76" s="1">
        <f>IF(input_OLD_temp_simulation!A76&lt;&gt;"",input_OLD_temp_simulation!A76,"")</f>
        <v>74</v>
      </c>
      <c r="B76" s="57">
        <f>IF(input_OLD_temp_simulation!B76&lt;&gt;"",maxvent_m3_per_h*1000000+minvent_m3_per_h*1000+V_room_m3,"")</f>
        <v>500010090</v>
      </c>
      <c r="C76" s="2" t="str">
        <f>IF(input_OLD_temp_simulation!C76&lt;&gt;"",CONCATENATE(TEXT(input_OLD_temp_simulation!C76,"jjjj-mm-ddTuu:mm:ss"),IF(input_OLD_temp_simulation!E76&gt;=0,"+",""),TEXT(SIGN(input_OLD_temp_simulation!E76)*INT(ABS(input_OLD_temp_simulation!E76)),"00"),":",TEXT(MOD(ABS(input_OLD_temp_simulation!E76),1)*60,"00")),"")</f>
        <v>2022-01-03T18:30:00+01:00</v>
      </c>
      <c r="D76" s="26">
        <f>IF(input_OLD_temp_simulation!D76&lt;&gt;"",input_OLD_temp_simulation!D76,"")</f>
        <v>1641231000.000001</v>
      </c>
      <c r="E76" s="27">
        <f>calculation!R76</f>
        <v>674.97686313792246</v>
      </c>
      <c r="F76" s="18">
        <f>calculation!P76</f>
        <v>0</v>
      </c>
      <c r="G76" s="29">
        <f>IF(input_OLD_temp_simulation!L76&lt;&gt;"",input_OLD_temp_simulation!L76,"")</f>
        <v>900</v>
      </c>
    </row>
    <row r="77" spans="1:7">
      <c r="A77" s="1">
        <f>IF(input_OLD_temp_simulation!A77&lt;&gt;"",input_OLD_temp_simulation!A77,"")</f>
        <v>75</v>
      </c>
      <c r="B77" s="57">
        <f>IF(input_OLD_temp_simulation!B77&lt;&gt;"",maxvent_m3_per_h*1000000+minvent_m3_per_h*1000+V_room_m3,"")</f>
        <v>500010090</v>
      </c>
      <c r="C77" s="2" t="str">
        <f>IF(input_OLD_temp_simulation!C77&lt;&gt;"",CONCATENATE(TEXT(input_OLD_temp_simulation!C77,"jjjj-mm-ddTuu:mm:ss"),IF(input_OLD_temp_simulation!E77&gt;=0,"+",""),TEXT(SIGN(input_OLD_temp_simulation!E77)*INT(ABS(input_OLD_temp_simulation!E77)),"00"),":",TEXT(MOD(ABS(input_OLD_temp_simulation!E77),1)*60,"00")),"")</f>
        <v>2022-01-03T18:45:00+01:00</v>
      </c>
      <c r="D77" s="26">
        <f>IF(input_OLD_temp_simulation!D77&lt;&gt;"",input_OLD_temp_simulation!D77,"")</f>
        <v>1641231900.0000002</v>
      </c>
      <c r="E77" s="27">
        <f>calculation!R77</f>
        <v>667.75528360631347</v>
      </c>
      <c r="F77" s="18">
        <f>calculation!P77</f>
        <v>0</v>
      </c>
      <c r="G77" s="29">
        <f>IF(input_OLD_temp_simulation!L77&lt;&gt;"",input_OLD_temp_simulation!L77,"")</f>
        <v>900</v>
      </c>
    </row>
    <row r="78" spans="1:7">
      <c r="A78" s="1">
        <f>IF(input_OLD_temp_simulation!A78&lt;&gt;"",input_OLD_temp_simulation!A78,"")</f>
        <v>76</v>
      </c>
      <c r="B78" s="57">
        <f>IF(input_OLD_temp_simulation!B78&lt;&gt;"",maxvent_m3_per_h*1000000+minvent_m3_per_h*1000+V_room_m3,"")</f>
        <v>500010090</v>
      </c>
      <c r="C78" s="2" t="str">
        <f>IF(input_OLD_temp_simulation!C78&lt;&gt;"",CONCATENATE(TEXT(input_OLD_temp_simulation!C78,"jjjj-mm-ddTuu:mm:ss"),IF(input_OLD_temp_simulation!E78&gt;=0,"+",""),TEXT(SIGN(input_OLD_temp_simulation!E78)*INT(ABS(input_OLD_temp_simulation!E78)),"00"),":",TEXT(MOD(ABS(input_OLD_temp_simulation!E78),1)*60,"00")),"")</f>
        <v>2022-01-03T19:00:00+01:00</v>
      </c>
      <c r="D78" s="26">
        <f>IF(input_OLD_temp_simulation!D78&lt;&gt;"",input_OLD_temp_simulation!D78,"")</f>
        <v>1641232799.9999993</v>
      </c>
      <c r="E78" s="27">
        <f>calculation!R78</f>
        <v>660.73430350613808</v>
      </c>
      <c r="F78" s="18">
        <f>calculation!P78</f>
        <v>0</v>
      </c>
      <c r="G78" s="29">
        <f>IF(input_OLD_temp_simulation!L78&lt;&gt;"",input_OLD_temp_simulation!L78,"")</f>
        <v>900</v>
      </c>
    </row>
    <row r="79" spans="1:7">
      <c r="A79" s="1">
        <f>IF(input_OLD_temp_simulation!A79&lt;&gt;"",input_OLD_temp_simulation!A79,"")</f>
        <v>77</v>
      </c>
      <c r="B79" s="57">
        <f>IF(input_OLD_temp_simulation!B79&lt;&gt;"",maxvent_m3_per_h*1000000+minvent_m3_per_h*1000+V_room_m3,"")</f>
        <v>500010090</v>
      </c>
      <c r="C79" s="2" t="str">
        <f>IF(input_OLD_temp_simulation!C79&lt;&gt;"",CONCATENATE(TEXT(input_OLD_temp_simulation!C79,"jjjj-mm-ddTuu:mm:ss"),IF(input_OLD_temp_simulation!E79&gt;=0,"+",""),TEXT(SIGN(input_OLD_temp_simulation!E79)*INT(ABS(input_OLD_temp_simulation!E79)),"00"),":",TEXT(MOD(ABS(input_OLD_temp_simulation!E79),1)*60,"00")),"")</f>
        <v>2022-01-03T19:15:00+01:00</v>
      </c>
      <c r="D79" s="26">
        <f>IF(input_OLD_temp_simulation!D79&lt;&gt;"",input_OLD_temp_simulation!D79,"")</f>
        <v>1641233700.000001</v>
      </c>
      <c r="E79" s="27">
        <f>calculation!R79</f>
        <v>653.90835063096756</v>
      </c>
      <c r="F79" s="18">
        <f>calculation!P79</f>
        <v>0</v>
      </c>
      <c r="G79" s="29">
        <f>IF(input_OLD_temp_simulation!L79&lt;&gt;"",input_OLD_temp_simulation!L79,"")</f>
        <v>900</v>
      </c>
    </row>
    <row r="80" spans="1:7">
      <c r="A80" s="1">
        <f>IF(input_OLD_temp_simulation!A80&lt;&gt;"",input_OLD_temp_simulation!A80,"")</f>
        <v>78</v>
      </c>
      <c r="B80" s="57">
        <f>IF(input_OLD_temp_simulation!B80&lt;&gt;"",maxvent_m3_per_h*1000000+minvent_m3_per_h*1000+V_room_m3,"")</f>
        <v>500010090</v>
      </c>
      <c r="C80" s="2" t="str">
        <f>IF(input_OLD_temp_simulation!C80&lt;&gt;"",CONCATENATE(TEXT(input_OLD_temp_simulation!C80,"jjjj-mm-ddTuu:mm:ss"),IF(input_OLD_temp_simulation!E80&gt;=0,"+",""),TEXT(SIGN(input_OLD_temp_simulation!E80)*INT(ABS(input_OLD_temp_simulation!E80)),"00"),":",TEXT(MOD(ABS(input_OLD_temp_simulation!E80),1)*60,"00")),"")</f>
        <v>2022-01-03T19:30:00+01:00</v>
      </c>
      <c r="D80" s="26">
        <f>IF(input_OLD_temp_simulation!D80&lt;&gt;"",input_OLD_temp_simulation!D80,"")</f>
        <v>1641234600.0000002</v>
      </c>
      <c r="E80" s="27">
        <f>calculation!R80</f>
        <v>647.2720075578851</v>
      </c>
      <c r="F80" s="18">
        <f>calculation!P80</f>
        <v>0</v>
      </c>
      <c r="G80" s="29">
        <f>IF(input_OLD_temp_simulation!L80&lt;&gt;"",input_OLD_temp_simulation!L80,"")</f>
        <v>900</v>
      </c>
    </row>
    <row r="81" spans="1:7">
      <c r="A81" s="1">
        <f>IF(input_OLD_temp_simulation!A81&lt;&gt;"",input_OLD_temp_simulation!A81,"")</f>
        <v>79</v>
      </c>
      <c r="B81" s="57">
        <f>IF(input_OLD_temp_simulation!B81&lt;&gt;"",maxvent_m3_per_h*1000000+minvent_m3_per_h*1000+V_room_m3,"")</f>
        <v>500010090</v>
      </c>
      <c r="C81" s="2" t="str">
        <f>IF(input_OLD_temp_simulation!C81&lt;&gt;"",CONCATENATE(TEXT(input_OLD_temp_simulation!C81,"jjjj-mm-ddTuu:mm:ss"),IF(input_OLD_temp_simulation!E81&gt;=0,"+",""),TEXT(SIGN(input_OLD_temp_simulation!E81)*INT(ABS(input_OLD_temp_simulation!E81)),"00"),":",TEXT(MOD(ABS(input_OLD_temp_simulation!E81),1)*60,"00")),"")</f>
        <v>2022-01-03T19:45:00+01:00</v>
      </c>
      <c r="D81" s="26">
        <f>IF(input_OLD_temp_simulation!D81&lt;&gt;"",input_OLD_temp_simulation!D81,"")</f>
        <v>1641235499.9999993</v>
      </c>
      <c r="E81" s="27">
        <f>calculation!R81</f>
        <v>640.82000734794383</v>
      </c>
      <c r="F81" s="18">
        <f>calculation!P81</f>
        <v>0</v>
      </c>
      <c r="G81" s="29">
        <f>IF(input_OLD_temp_simulation!L81&lt;&gt;"",input_OLD_temp_simulation!L81,"")</f>
        <v>900</v>
      </c>
    </row>
    <row r="82" spans="1:7">
      <c r="A82" s="1">
        <f>IF(input_OLD_temp_simulation!A82&lt;&gt;"",input_OLD_temp_simulation!A82,"")</f>
        <v>80</v>
      </c>
      <c r="B82" s="57">
        <f>IF(input_OLD_temp_simulation!B82&lt;&gt;"",maxvent_m3_per_h*1000000+minvent_m3_per_h*1000+V_room_m3,"")</f>
        <v>500010090</v>
      </c>
      <c r="C82" s="2" t="str">
        <f>IF(input_OLD_temp_simulation!C82&lt;&gt;"",CONCATENATE(TEXT(input_OLD_temp_simulation!C82,"jjjj-mm-ddTuu:mm:ss"),IF(input_OLD_temp_simulation!E82&gt;=0,"+",""),TEXT(SIGN(input_OLD_temp_simulation!E82)*INT(ABS(input_OLD_temp_simulation!E82)),"00"),":",TEXT(MOD(ABS(input_OLD_temp_simulation!E82),1)*60,"00")),"")</f>
        <v>2022-01-03T20:00:00+01:00</v>
      </c>
      <c r="D82" s="26">
        <f>IF(input_OLD_temp_simulation!D82&lt;&gt;"",input_OLD_temp_simulation!D82,"")</f>
        <v>1641236400.000001</v>
      </c>
      <c r="E82" s="27">
        <f>calculation!R82</f>
        <v>634.54722936605651</v>
      </c>
      <c r="F82" s="18">
        <f>calculation!P82</f>
        <v>0</v>
      </c>
      <c r="G82" s="29">
        <f>IF(input_OLD_temp_simulation!L82&lt;&gt;"",input_OLD_temp_simulation!L82,"")</f>
        <v>900</v>
      </c>
    </row>
    <row r="83" spans="1:7">
      <c r="A83" s="1">
        <f>IF(input_OLD_temp_simulation!A83&lt;&gt;"",input_OLD_temp_simulation!A83,"")</f>
        <v>81</v>
      </c>
      <c r="B83" s="57">
        <f>IF(input_OLD_temp_simulation!B83&lt;&gt;"",maxvent_m3_per_h*1000000+minvent_m3_per_h*1000+V_room_m3,"")</f>
        <v>500010090</v>
      </c>
      <c r="C83" s="2" t="str">
        <f>IF(input_OLD_temp_simulation!C83&lt;&gt;"",CONCATENATE(TEXT(input_OLD_temp_simulation!C83,"jjjj-mm-ddTuu:mm:ss"),IF(input_OLD_temp_simulation!E83&gt;=0,"+",""),TEXT(SIGN(input_OLD_temp_simulation!E83)*INT(ABS(input_OLD_temp_simulation!E83)),"00"),":",TEXT(MOD(ABS(input_OLD_temp_simulation!E83),1)*60,"00")),"")</f>
        <v>2022-01-03T20:15:00+01:00</v>
      </c>
      <c r="D83" s="26">
        <f>IF(input_OLD_temp_simulation!D83&lt;&gt;"",input_OLD_temp_simulation!D83,"")</f>
        <v>1641237300.0000002</v>
      </c>
      <c r="E83" s="27">
        <f>calculation!R83</f>
        <v>628.44869521699934</v>
      </c>
      <c r="F83" s="18">
        <f>calculation!P83</f>
        <v>0</v>
      </c>
      <c r="G83" s="29">
        <f>IF(input_OLD_temp_simulation!L83&lt;&gt;"",input_OLD_temp_simulation!L83,"")</f>
        <v>900</v>
      </c>
    </row>
    <row r="84" spans="1:7">
      <c r="A84" s="1">
        <f>IF(input_OLD_temp_simulation!A84&lt;&gt;"",input_OLD_temp_simulation!A84,"")</f>
        <v>82</v>
      </c>
      <c r="B84" s="57">
        <f>IF(input_OLD_temp_simulation!B84&lt;&gt;"",maxvent_m3_per_h*1000000+minvent_m3_per_h*1000+V_room_m3,"")</f>
        <v>500010090</v>
      </c>
      <c r="C84" s="2" t="str">
        <f>IF(input_OLD_temp_simulation!C84&lt;&gt;"",CONCATENATE(TEXT(input_OLD_temp_simulation!C84,"jjjj-mm-ddTuu:mm:ss"),IF(input_OLD_temp_simulation!E84&gt;=0,"+",""),TEXT(SIGN(input_OLD_temp_simulation!E84)*INT(ABS(input_OLD_temp_simulation!E84)),"00"),":",TEXT(MOD(ABS(input_OLD_temp_simulation!E84),1)*60,"00")),"")</f>
        <v>2022-01-03T20:30:00+01:00</v>
      </c>
      <c r="D84" s="26">
        <f>IF(input_OLD_temp_simulation!D84&lt;&gt;"",input_OLD_temp_simulation!D84,"")</f>
        <v>1641238199.9999993</v>
      </c>
      <c r="E84" s="27">
        <f>calculation!R84</f>
        <v>622.51956479430487</v>
      </c>
      <c r="F84" s="18">
        <f>calculation!P84</f>
        <v>0</v>
      </c>
      <c r="G84" s="29">
        <f>IF(input_OLD_temp_simulation!L84&lt;&gt;"",input_OLD_temp_simulation!L84,"")</f>
        <v>900</v>
      </c>
    </row>
    <row r="85" spans="1:7">
      <c r="A85" s="1">
        <f>IF(input_OLD_temp_simulation!A85&lt;&gt;"",input_OLD_temp_simulation!A85,"")</f>
        <v>83</v>
      </c>
      <c r="B85" s="57">
        <f>IF(input_OLD_temp_simulation!B85&lt;&gt;"",maxvent_m3_per_h*1000000+minvent_m3_per_h*1000+V_room_m3,"")</f>
        <v>500010090</v>
      </c>
      <c r="C85" s="2" t="str">
        <f>IF(input_OLD_temp_simulation!C85&lt;&gt;"",CONCATENATE(TEXT(input_OLD_temp_simulation!C85,"jjjj-mm-ddTuu:mm:ss"),IF(input_OLD_temp_simulation!E85&gt;=0,"+",""),TEXT(SIGN(input_OLD_temp_simulation!E85)*INT(ABS(input_OLD_temp_simulation!E85)),"00"),":",TEXT(MOD(ABS(input_OLD_temp_simulation!E85),1)*60,"00")),"")</f>
        <v>2022-01-03T20:45:00+01:00</v>
      </c>
      <c r="D85" s="26">
        <f>IF(input_OLD_temp_simulation!D85&lt;&gt;"",input_OLD_temp_simulation!D85,"")</f>
        <v>1641239100.000001</v>
      </c>
      <c r="E85" s="27">
        <f>calculation!R85</f>
        <v>616.75513243890748</v>
      </c>
      <c r="F85" s="18">
        <f>calculation!P85</f>
        <v>0</v>
      </c>
      <c r="G85" s="29">
        <f>IF(input_OLD_temp_simulation!L85&lt;&gt;"",input_OLD_temp_simulation!L85,"")</f>
        <v>900</v>
      </c>
    </row>
    <row r="86" spans="1:7">
      <c r="A86" s="1">
        <f>IF(input_OLD_temp_simulation!A86&lt;&gt;"",input_OLD_temp_simulation!A86,"")</f>
        <v>84</v>
      </c>
      <c r="B86" s="57">
        <f>IF(input_OLD_temp_simulation!B86&lt;&gt;"",maxvent_m3_per_h*1000000+minvent_m3_per_h*1000+V_room_m3,"")</f>
        <v>500010090</v>
      </c>
      <c r="C86" s="2" t="str">
        <f>IF(input_OLD_temp_simulation!C86&lt;&gt;"",CONCATENATE(TEXT(input_OLD_temp_simulation!C86,"jjjj-mm-ddTuu:mm:ss"),IF(input_OLD_temp_simulation!E86&gt;=0,"+",""),TEXT(SIGN(input_OLD_temp_simulation!E86)*INT(ABS(input_OLD_temp_simulation!E86)),"00"),":",TEXT(MOD(ABS(input_OLD_temp_simulation!E86),1)*60,"00")),"")</f>
        <v>2022-01-03T21:00:00+01:00</v>
      </c>
      <c r="D86" s="26">
        <f>IF(input_OLD_temp_simulation!D86&lt;&gt;"",input_OLD_temp_simulation!D86,"")</f>
        <v>1641240000.0000002</v>
      </c>
      <c r="E86" s="27">
        <f>calculation!R86</f>
        <v>611.15082320449335</v>
      </c>
      <c r="F86" s="18">
        <f>calculation!P86</f>
        <v>0</v>
      </c>
      <c r="G86" s="29">
        <f>IF(input_OLD_temp_simulation!L86&lt;&gt;"",input_OLD_temp_simulation!L86,"")</f>
        <v>900</v>
      </c>
    </row>
    <row r="87" spans="1:7">
      <c r="A87" s="1">
        <f>IF(input_OLD_temp_simulation!A87&lt;&gt;"",input_OLD_temp_simulation!A87,"")</f>
        <v>85</v>
      </c>
      <c r="B87" s="57">
        <f>IF(input_OLD_temp_simulation!B87&lt;&gt;"",maxvent_m3_per_h*1000000+minvent_m3_per_h*1000+V_room_m3,"")</f>
        <v>500010090</v>
      </c>
      <c r="C87" s="2" t="str">
        <f>IF(input_OLD_temp_simulation!C87&lt;&gt;"",CONCATENATE(TEXT(input_OLD_temp_simulation!C87,"jjjj-mm-ddTuu:mm:ss"),IF(input_OLD_temp_simulation!E87&gt;=0,"+",""),TEXT(SIGN(input_OLD_temp_simulation!E87)*INT(ABS(input_OLD_temp_simulation!E87)),"00"),":",TEXT(MOD(ABS(input_OLD_temp_simulation!E87),1)*60,"00")),"")</f>
        <v>2022-01-03T21:15:00+01:00</v>
      </c>
      <c r="D87" s="26">
        <f>IF(input_OLD_temp_simulation!D87&lt;&gt;"",input_OLD_temp_simulation!D87,"")</f>
        <v>1641240899.9999993</v>
      </c>
      <c r="E87" s="27">
        <f>calculation!R87</f>
        <v>605.7021892265908</v>
      </c>
      <c r="F87" s="18">
        <f>calculation!P87</f>
        <v>0</v>
      </c>
      <c r="G87" s="29">
        <f>IF(input_OLD_temp_simulation!L87&lt;&gt;"",input_OLD_temp_simulation!L87,"")</f>
        <v>900</v>
      </c>
    </row>
    <row r="88" spans="1:7">
      <c r="A88" s="1">
        <f>IF(input_OLD_temp_simulation!A88&lt;&gt;"",input_OLD_temp_simulation!A88,"")</f>
        <v>86</v>
      </c>
      <c r="B88" s="57">
        <f>IF(input_OLD_temp_simulation!B88&lt;&gt;"",maxvent_m3_per_h*1000000+minvent_m3_per_h*1000+V_room_m3,"")</f>
        <v>500010090</v>
      </c>
      <c r="C88" s="2" t="str">
        <f>IF(input_OLD_temp_simulation!C88&lt;&gt;"",CONCATENATE(TEXT(input_OLD_temp_simulation!C88,"jjjj-mm-ddTuu:mm:ss"),IF(input_OLD_temp_simulation!E88&gt;=0,"+",""),TEXT(SIGN(input_OLD_temp_simulation!E88)*INT(ABS(input_OLD_temp_simulation!E88)),"00"),":",TEXT(MOD(ABS(input_OLD_temp_simulation!E88),1)*60,"00")),"")</f>
        <v>2022-01-03T21:30:00+01:00</v>
      </c>
      <c r="D88" s="26">
        <f>IF(input_OLD_temp_simulation!D88&lt;&gt;"",input_OLD_temp_simulation!D88,"")</f>
        <v>1641241800.000001</v>
      </c>
      <c r="E88" s="27">
        <f>calculation!R88</f>
        <v>600.40490619251887</v>
      </c>
      <c r="F88" s="18">
        <f>calculation!P88</f>
        <v>0</v>
      </c>
      <c r="G88" s="29">
        <f>IF(input_OLD_temp_simulation!L88&lt;&gt;"",input_OLD_temp_simulation!L88,"")</f>
        <v>900</v>
      </c>
    </row>
    <row r="89" spans="1:7">
      <c r="A89" s="1">
        <f>IF(input_OLD_temp_simulation!A89&lt;&gt;"",input_OLD_temp_simulation!A89,"")</f>
        <v>87</v>
      </c>
      <c r="B89" s="57">
        <f>IF(input_OLD_temp_simulation!B89&lt;&gt;"",maxvent_m3_per_h*1000000+minvent_m3_per_h*1000+V_room_m3,"")</f>
        <v>500010090</v>
      </c>
      <c r="C89" s="2" t="str">
        <f>IF(input_OLD_temp_simulation!C89&lt;&gt;"",CONCATENATE(TEXT(input_OLD_temp_simulation!C89,"jjjj-mm-ddTuu:mm:ss"),IF(input_OLD_temp_simulation!E89&gt;=0,"+",""),TEXT(SIGN(input_OLD_temp_simulation!E89)*INT(ABS(input_OLD_temp_simulation!E89)),"00"),":",TEXT(MOD(ABS(input_OLD_temp_simulation!E89),1)*60,"00")),"")</f>
        <v>2022-01-03T21:45:00+01:00</v>
      </c>
      <c r="D89" s="26">
        <f>IF(input_OLD_temp_simulation!D89&lt;&gt;"",input_OLD_temp_simulation!D89,"")</f>
        <v>1641242700.0000002</v>
      </c>
      <c r="E89" s="27">
        <f>calculation!R89</f>
        <v>595.2547699093933</v>
      </c>
      <c r="F89" s="18">
        <f>calculation!P89</f>
        <v>0</v>
      </c>
      <c r="G89" s="29">
        <f>IF(input_OLD_temp_simulation!L89&lt;&gt;"",input_OLD_temp_simulation!L89,"")</f>
        <v>900</v>
      </c>
    </row>
    <row r="90" spans="1:7">
      <c r="A90" s="1">
        <f>IF(input_OLD_temp_simulation!A90&lt;&gt;"",input_OLD_temp_simulation!A90,"")</f>
        <v>88</v>
      </c>
      <c r="B90" s="57">
        <f>IF(input_OLD_temp_simulation!B90&lt;&gt;"",maxvent_m3_per_h*1000000+minvent_m3_per_h*1000+V_room_m3,"")</f>
        <v>500010090</v>
      </c>
      <c r="C90" s="2" t="str">
        <f>IF(input_OLD_temp_simulation!C90&lt;&gt;"",CONCATENATE(TEXT(input_OLD_temp_simulation!C90,"jjjj-mm-ddTuu:mm:ss"),IF(input_OLD_temp_simulation!E90&gt;=0,"+",""),TEXT(SIGN(input_OLD_temp_simulation!E90)*INT(ABS(input_OLD_temp_simulation!E90)),"00"),":",TEXT(MOD(ABS(input_OLD_temp_simulation!E90),1)*60,"00")),"")</f>
        <v>2022-01-03T22:00:00+01:00</v>
      </c>
      <c r="D90" s="26">
        <f>IF(input_OLD_temp_simulation!D90&lt;&gt;"",input_OLD_temp_simulation!D90,"")</f>
        <v>1641243599.9999993</v>
      </c>
      <c r="E90" s="27">
        <f>calculation!R90</f>
        <v>590.2476929674657</v>
      </c>
      <c r="F90" s="18">
        <f>calculation!P90</f>
        <v>0</v>
      </c>
      <c r="G90" s="29">
        <f>IF(input_OLD_temp_simulation!L90&lt;&gt;"",input_OLD_temp_simulation!L90,"")</f>
        <v>900</v>
      </c>
    </row>
    <row r="91" spans="1:7">
      <c r="A91" s="1">
        <f>IF(input_OLD_temp_simulation!A91&lt;&gt;"",input_OLD_temp_simulation!A91,"")</f>
        <v>89</v>
      </c>
      <c r="B91" s="57">
        <f>IF(input_OLD_temp_simulation!B91&lt;&gt;"",maxvent_m3_per_h*1000000+minvent_m3_per_h*1000+V_room_m3,"")</f>
        <v>500010090</v>
      </c>
      <c r="C91" s="2" t="str">
        <f>IF(input_OLD_temp_simulation!C91&lt;&gt;"",CONCATENATE(TEXT(input_OLD_temp_simulation!C91,"jjjj-mm-ddTuu:mm:ss"),IF(input_OLD_temp_simulation!E91&gt;=0,"+",""),TEXT(SIGN(input_OLD_temp_simulation!E91)*INT(ABS(input_OLD_temp_simulation!E91)),"00"),":",TEXT(MOD(ABS(input_OLD_temp_simulation!E91),1)*60,"00")),"")</f>
        <v>2022-01-03T22:15:00+01:00</v>
      </c>
      <c r="D91" s="26">
        <f>IF(input_OLD_temp_simulation!D91&lt;&gt;"",input_OLD_temp_simulation!D91,"")</f>
        <v>1641244500.000001</v>
      </c>
      <c r="E91" s="27">
        <f>calculation!R91</f>
        <v>585.37970149614716</v>
      </c>
      <c r="F91" s="18">
        <f>calculation!P91</f>
        <v>0</v>
      </c>
      <c r="G91" s="29">
        <f>IF(input_OLD_temp_simulation!L91&lt;&gt;"",input_OLD_temp_simulation!L91,"")</f>
        <v>900</v>
      </c>
    </row>
    <row r="92" spans="1:7">
      <c r="A92" s="1">
        <f>IF(input_OLD_temp_simulation!A92&lt;&gt;"",input_OLD_temp_simulation!A92,"")</f>
        <v>90</v>
      </c>
      <c r="B92" s="57">
        <f>IF(input_OLD_temp_simulation!B92&lt;&gt;"",maxvent_m3_per_h*1000000+minvent_m3_per_h*1000+V_room_m3,"")</f>
        <v>500010090</v>
      </c>
      <c r="C92" s="2" t="str">
        <f>IF(input_OLD_temp_simulation!C92&lt;&gt;"",CONCATENATE(TEXT(input_OLD_temp_simulation!C92,"jjjj-mm-ddTuu:mm:ss"),IF(input_OLD_temp_simulation!E92&gt;=0,"+",""),TEXT(SIGN(input_OLD_temp_simulation!E92)*INT(ABS(input_OLD_temp_simulation!E92)),"00"),":",TEXT(MOD(ABS(input_OLD_temp_simulation!E92),1)*60,"00")),"")</f>
        <v>2022-01-03T22:30:00+01:00</v>
      </c>
      <c r="D92" s="26">
        <f>IF(input_OLD_temp_simulation!D92&lt;&gt;"",input_OLD_temp_simulation!D92,"")</f>
        <v>1641245400.0000002</v>
      </c>
      <c r="E92" s="27">
        <f>calculation!R92</f>
        <v>580.64693201014302</v>
      </c>
      <c r="F92" s="18">
        <f>calculation!P92</f>
        <v>0</v>
      </c>
      <c r="G92" s="29">
        <f>IF(input_OLD_temp_simulation!L92&lt;&gt;"",input_OLD_temp_simulation!L92,"")</f>
        <v>900</v>
      </c>
    </row>
    <row r="93" spans="1:7">
      <c r="A93" s="1">
        <f>IF(input_OLD_temp_simulation!A93&lt;&gt;"",input_OLD_temp_simulation!A93,"")</f>
        <v>91</v>
      </c>
      <c r="B93" s="57">
        <f>IF(input_OLD_temp_simulation!B93&lt;&gt;"",maxvent_m3_per_h*1000000+minvent_m3_per_h*1000+V_room_m3,"")</f>
        <v>500010090</v>
      </c>
      <c r="C93" s="2" t="str">
        <f>IF(input_OLD_temp_simulation!C93&lt;&gt;"",CONCATENATE(TEXT(input_OLD_temp_simulation!C93,"jjjj-mm-ddTuu:mm:ss"),IF(input_OLD_temp_simulation!E93&gt;=0,"+",""),TEXT(SIGN(input_OLD_temp_simulation!E93)*INT(ABS(input_OLD_temp_simulation!E93)),"00"),":",TEXT(MOD(ABS(input_OLD_temp_simulation!E93),1)*60,"00")),"")</f>
        <v>2022-01-03T22:45:00+01:00</v>
      </c>
      <c r="D93" s="26">
        <f>IF(input_OLD_temp_simulation!D93&lt;&gt;"",input_OLD_temp_simulation!D93,"")</f>
        <v>1641246299.9999993</v>
      </c>
      <c r="E93" s="27">
        <f>calculation!R93</f>
        <v>576.04562834319461</v>
      </c>
      <c r="F93" s="18">
        <f>calculation!P93</f>
        <v>0</v>
      </c>
      <c r="G93" s="29">
        <f>IF(input_OLD_temp_simulation!L93&lt;&gt;"",input_OLD_temp_simulation!L93,"")</f>
        <v>900</v>
      </c>
    </row>
    <row r="94" spans="1:7">
      <c r="A94" s="1">
        <f>IF(input_OLD_temp_simulation!A94&lt;&gt;"",input_OLD_temp_simulation!A94,"")</f>
        <v>92</v>
      </c>
      <c r="B94" s="57">
        <f>IF(input_OLD_temp_simulation!B94&lt;&gt;"",maxvent_m3_per_h*1000000+minvent_m3_per_h*1000+V_room_m3,"")</f>
        <v>500010090</v>
      </c>
      <c r="C94" s="2" t="str">
        <f>IF(input_OLD_temp_simulation!C94&lt;&gt;"",CONCATENATE(TEXT(input_OLD_temp_simulation!C94,"jjjj-mm-ddTuu:mm:ss"),IF(input_OLD_temp_simulation!E94&gt;=0,"+",""),TEXT(SIGN(input_OLD_temp_simulation!E94)*INT(ABS(input_OLD_temp_simulation!E94)),"00"),":",TEXT(MOD(ABS(input_OLD_temp_simulation!E94),1)*60,"00")),"")</f>
        <v>2022-01-03T23:00:00+01:00</v>
      </c>
      <c r="D94" s="26">
        <f>IF(input_OLD_temp_simulation!D94&lt;&gt;"",input_OLD_temp_simulation!D94,"")</f>
        <v>1641247200.000001</v>
      </c>
      <c r="E94" s="27">
        <f>calculation!R94</f>
        <v>571.57213866699476</v>
      </c>
      <c r="F94" s="18">
        <f>calculation!P94</f>
        <v>0</v>
      </c>
      <c r="G94" s="29">
        <f>IF(input_OLD_temp_simulation!L94&lt;&gt;"",input_OLD_temp_simulation!L94,"")</f>
        <v>900</v>
      </c>
    </row>
    <row r="95" spans="1:7">
      <c r="A95" s="1">
        <f>IF(input_OLD_temp_simulation!A95&lt;&gt;"",input_OLD_temp_simulation!A95,"")</f>
        <v>93</v>
      </c>
      <c r="B95" s="57">
        <f>IF(input_OLD_temp_simulation!B95&lt;&gt;"",maxvent_m3_per_h*1000000+minvent_m3_per_h*1000+V_room_m3,"")</f>
        <v>500010090</v>
      </c>
      <c r="C95" s="2" t="str">
        <f>IF(input_OLD_temp_simulation!C95&lt;&gt;"",CONCATENATE(TEXT(input_OLD_temp_simulation!C95,"jjjj-mm-ddTuu:mm:ss"),IF(input_OLD_temp_simulation!E95&gt;=0,"+",""),TEXT(SIGN(input_OLD_temp_simulation!E95)*INT(ABS(input_OLD_temp_simulation!E95)),"00"),":",TEXT(MOD(ABS(input_OLD_temp_simulation!E95),1)*60,"00")),"")</f>
        <v>2022-01-03T23:15:00+01:00</v>
      </c>
      <c r="D95" s="26">
        <f>IF(input_OLD_temp_simulation!D95&lt;&gt;"",input_OLD_temp_simulation!D95,"")</f>
        <v>1641248100.0000002</v>
      </c>
      <c r="E95" s="27">
        <f>calculation!R95</f>
        <v>567.2229125929116</v>
      </c>
      <c r="F95" s="18">
        <f>calculation!P95</f>
        <v>0</v>
      </c>
      <c r="G95" s="29">
        <f>IF(input_OLD_temp_simulation!L95&lt;&gt;"",input_OLD_temp_simulation!L95,"")</f>
        <v>900</v>
      </c>
    </row>
    <row r="96" spans="1:7">
      <c r="A96" s="1">
        <f>IF(input_OLD_temp_simulation!A96&lt;&gt;"",input_OLD_temp_simulation!A96,"")</f>
        <v>94</v>
      </c>
      <c r="B96" s="57">
        <f>IF(input_OLD_temp_simulation!B96&lt;&gt;"",maxvent_m3_per_h*1000000+minvent_m3_per_h*1000+V_room_m3,"")</f>
        <v>500010090</v>
      </c>
      <c r="C96" s="2" t="str">
        <f>IF(input_OLD_temp_simulation!C96&lt;&gt;"",CONCATENATE(TEXT(input_OLD_temp_simulation!C96,"jjjj-mm-ddTuu:mm:ss"),IF(input_OLD_temp_simulation!E96&gt;=0,"+",""),TEXT(SIGN(input_OLD_temp_simulation!E96)*INT(ABS(input_OLD_temp_simulation!E96)),"00"),":",TEXT(MOD(ABS(input_OLD_temp_simulation!E96),1)*60,"00")),"")</f>
        <v>2022-01-03T23:30:00+01:00</v>
      </c>
      <c r="D96" s="26">
        <f>IF(input_OLD_temp_simulation!D96&lt;&gt;"",input_OLD_temp_simulation!D96,"")</f>
        <v>1641248999.9999993</v>
      </c>
      <c r="E96" s="27">
        <f>calculation!R96</f>
        <v>562.99449835421956</v>
      </c>
      <c r="F96" s="18">
        <f>calculation!P96</f>
        <v>0</v>
      </c>
      <c r="G96" s="29">
        <f>IF(input_OLD_temp_simulation!L96&lt;&gt;"",input_OLD_temp_simulation!L96,"")</f>
        <v>900</v>
      </c>
    </row>
    <row r="97" spans="1:7">
      <c r="A97" s="1">
        <f>IF(input_OLD_temp_simulation!A97&lt;&gt;"",input_OLD_temp_simulation!A97,"")</f>
        <v>95</v>
      </c>
      <c r="B97" s="57">
        <f>IF(input_OLD_temp_simulation!B97&lt;&gt;"",maxvent_m3_per_h*1000000+minvent_m3_per_h*1000+V_room_m3,"")</f>
        <v>500010090</v>
      </c>
      <c r="C97" s="2" t="str">
        <f>IF(input_OLD_temp_simulation!C97&lt;&gt;"",CONCATENATE(TEXT(input_OLD_temp_simulation!C97,"jjjj-mm-ddTuu:mm:ss"),IF(input_OLD_temp_simulation!E97&gt;=0,"+",""),TEXT(SIGN(input_OLD_temp_simulation!E97)*INT(ABS(input_OLD_temp_simulation!E97)),"00"),":",TEXT(MOD(ABS(input_OLD_temp_simulation!E97),1)*60,"00")),"")</f>
        <v>2022-01-03T23:45:00+01:00</v>
      </c>
      <c r="D97" s="26">
        <f>IF(input_OLD_temp_simulation!D97&lt;&gt;"",input_OLD_temp_simulation!D97,"")</f>
        <v>1641249900.000001</v>
      </c>
      <c r="E97" s="27">
        <f>calculation!R97</f>
        <v>558.88354006660234</v>
      </c>
      <c r="F97" s="18">
        <f>calculation!P97</f>
        <v>0</v>
      </c>
      <c r="G97" s="29">
        <f>IF(input_OLD_temp_simulation!L97&lt;&gt;"",input_OLD_temp_simulation!L97,"")</f>
        <v>900</v>
      </c>
    </row>
    <row r="98" spans="1:7">
      <c r="A98" s="1">
        <f>IF(input_OLD_temp_simulation!A98&lt;&gt;"",input_OLD_temp_simulation!A98,"")</f>
        <v>96</v>
      </c>
      <c r="B98" s="57">
        <f>IF(input_OLD_temp_simulation!B98&lt;&gt;"",maxvent_m3_per_h*1000000+minvent_m3_per_h*1000+V_room_m3,"")</f>
        <v>500010090</v>
      </c>
      <c r="C98" s="2" t="str">
        <f>IF(input_OLD_temp_simulation!C98&lt;&gt;"",CONCATENATE(TEXT(input_OLD_temp_simulation!C98,"jjjj-mm-ddTuu:mm:ss"),IF(input_OLD_temp_simulation!E98&gt;=0,"+",""),TEXT(SIGN(input_OLD_temp_simulation!E98)*INT(ABS(input_OLD_temp_simulation!E98)),"00"),":",TEXT(MOD(ABS(input_OLD_temp_simulation!E98),1)*60,"00")),"")</f>
        <v>2022-01-04T00:00:00+01:00</v>
      </c>
      <c r="D98" s="26">
        <f>IF(input_OLD_temp_simulation!D98&lt;&gt;"",input_OLD_temp_simulation!D98,"")</f>
        <v>1641250800.0000002</v>
      </c>
      <c r="E98" s="27">
        <f>calculation!R98</f>
        <v>554.88677506475233</v>
      </c>
      <c r="F98" s="18">
        <f>calculation!P98</f>
        <v>0</v>
      </c>
      <c r="G98" s="29">
        <f>IF(input_OLD_temp_simulation!L98&lt;&gt;"",input_OLD_temp_simulation!L98,"")</f>
        <v>900</v>
      </c>
    </row>
    <row r="99" spans="1:7">
      <c r="A99" s="1">
        <f>IF(input_OLD_temp_simulation!A99&lt;&gt;"",input_OLD_temp_simulation!A99,"")</f>
        <v>97</v>
      </c>
      <c r="B99" s="57">
        <f>IF(input_OLD_temp_simulation!B99&lt;&gt;"",maxvent_m3_per_h*1000000+minvent_m3_per_h*1000+V_room_m3,"")</f>
        <v>500010090</v>
      </c>
      <c r="C99" s="2" t="str">
        <f>IF(input_OLD_temp_simulation!C99&lt;&gt;"",CONCATENATE(TEXT(input_OLD_temp_simulation!C99,"jjjj-mm-ddTuu:mm:ss"),IF(input_OLD_temp_simulation!E99&gt;=0,"+",""),TEXT(SIGN(input_OLD_temp_simulation!E99)*INT(ABS(input_OLD_temp_simulation!E99)),"00"),":",TEXT(MOD(ABS(input_OLD_temp_simulation!E99),1)*60,"00")),"")</f>
        <v>2022-01-04T00:15:00+01:00</v>
      </c>
      <c r="D99" s="26">
        <f>IF(input_OLD_temp_simulation!D99&lt;&gt;"",input_OLD_temp_simulation!D99,"")</f>
        <v>1641251699.9999993</v>
      </c>
      <c r="E99" s="27">
        <f>calculation!R99</f>
        <v>618.81353131295361</v>
      </c>
      <c r="F99" s="18">
        <f>calculation!P99</f>
        <v>0</v>
      </c>
      <c r="G99" s="29">
        <f>IF(input_OLD_temp_simulation!L99&lt;&gt;"",input_OLD_temp_simulation!L99,"")</f>
        <v>900</v>
      </c>
    </row>
    <row r="100" spans="1:7">
      <c r="A100" s="1">
        <f>IF(input_OLD_temp_simulation!A100&lt;&gt;"",input_OLD_temp_simulation!A100,"")</f>
        <v>98</v>
      </c>
      <c r="B100" s="57">
        <f>IF(input_OLD_temp_simulation!B100&lt;&gt;"",maxvent_m3_per_h*1000000+minvent_m3_per_h*1000+V_room_m3,"")</f>
        <v>500010090</v>
      </c>
      <c r="C100" s="2" t="str">
        <f>IF(input_OLD_temp_simulation!C100&lt;&gt;"",CONCATENATE(TEXT(input_OLD_temp_simulation!C100,"jjjj-mm-ddTuu:mm:ss"),IF(input_OLD_temp_simulation!E100&gt;=0,"+",""),TEXT(SIGN(input_OLD_temp_simulation!E100)*INT(ABS(input_OLD_temp_simulation!E100)),"00"),":",TEXT(MOD(ABS(input_OLD_temp_simulation!E100),1)*60,"00")),"")</f>
        <v>2022-01-04T00:30:00+01:00</v>
      </c>
      <c r="D100" s="26">
        <f>IF(input_OLD_temp_simulation!D100&lt;&gt;"",input_OLD_temp_simulation!D100,"")</f>
        <v>1641252600.000001</v>
      </c>
      <c r="E100" s="27">
        <f>calculation!R100</f>
        <v>680.96454433203826</v>
      </c>
      <c r="F100" s="18">
        <f>calculation!P100</f>
        <v>0</v>
      </c>
      <c r="G100" s="29">
        <f>IF(input_OLD_temp_simulation!L100&lt;&gt;"",input_OLD_temp_simulation!L100,"")</f>
        <v>900</v>
      </c>
    </row>
    <row r="101" spans="1:7">
      <c r="A101" s="1">
        <f>IF(input_OLD_temp_simulation!A101&lt;&gt;"",input_OLD_temp_simulation!A101,"")</f>
        <v>99</v>
      </c>
      <c r="B101" s="57">
        <f>IF(input_OLD_temp_simulation!B101&lt;&gt;"",maxvent_m3_per_h*1000000+minvent_m3_per_h*1000+V_room_m3,"")</f>
        <v>500010090</v>
      </c>
      <c r="C101" s="2" t="str">
        <f>IF(input_OLD_temp_simulation!C101&lt;&gt;"",CONCATENATE(TEXT(input_OLD_temp_simulation!C101,"jjjj-mm-ddTuu:mm:ss"),IF(input_OLD_temp_simulation!E101&gt;=0,"+",""),TEXT(SIGN(input_OLD_temp_simulation!E101)*INT(ABS(input_OLD_temp_simulation!E101)),"00"),":",TEXT(MOD(ABS(input_OLD_temp_simulation!E101),1)*60,"00")),"")</f>
        <v>2022-01-04T00:45:00+01:00</v>
      </c>
      <c r="D101" s="26">
        <f>IF(input_OLD_temp_simulation!D101&lt;&gt;"",input_OLD_temp_simulation!D101,"")</f>
        <v>1641253500.0000002</v>
      </c>
      <c r="E101" s="27">
        <f>calculation!R101</f>
        <v>741.38914032281491</v>
      </c>
      <c r="F101" s="18">
        <f>calculation!P101</f>
        <v>0</v>
      </c>
      <c r="G101" s="29">
        <f>IF(input_OLD_temp_simulation!L101&lt;&gt;"",input_OLD_temp_simulation!L101,"")</f>
        <v>900</v>
      </c>
    </row>
    <row r="102" spans="1:7">
      <c r="A102" s="1">
        <f>IF(input_OLD_temp_simulation!A102&lt;&gt;"",input_OLD_temp_simulation!A102,"")</f>
        <v>100</v>
      </c>
      <c r="B102" s="57">
        <f>IF(input_OLD_temp_simulation!B102&lt;&gt;"",maxvent_m3_per_h*1000000+minvent_m3_per_h*1000+V_room_m3,"")</f>
        <v>500010090</v>
      </c>
      <c r="C102" s="2" t="str">
        <f>IF(input_OLD_temp_simulation!C102&lt;&gt;"",CONCATENATE(TEXT(input_OLD_temp_simulation!C102,"jjjj-mm-ddTuu:mm:ss"),IF(input_OLD_temp_simulation!E102&gt;=0,"+",""),TEXT(SIGN(input_OLD_temp_simulation!E102)*INT(ABS(input_OLD_temp_simulation!E102)),"00"),":",TEXT(MOD(ABS(input_OLD_temp_simulation!E102),1)*60,"00")),"")</f>
        <v>2022-01-04T01:00:00+01:00</v>
      </c>
      <c r="D102" s="26">
        <f>IF(input_OLD_temp_simulation!D102&lt;&gt;"",input_OLD_temp_simulation!D102,"")</f>
        <v>1641254399.9999993</v>
      </c>
      <c r="E102" s="27">
        <f>calculation!R102</f>
        <v>800.13527531384784</v>
      </c>
      <c r="F102" s="18">
        <f>calculation!P102</f>
        <v>0</v>
      </c>
      <c r="G102" s="29">
        <f>IF(input_OLD_temp_simulation!L102&lt;&gt;"",input_OLD_temp_simulation!L102,"")</f>
        <v>900</v>
      </c>
    </row>
    <row r="103" spans="1:7">
      <c r="A103" s="1">
        <f>IF(input_OLD_temp_simulation!A103&lt;&gt;"",input_OLD_temp_simulation!A103,"")</f>
        <v>101</v>
      </c>
      <c r="B103" s="57">
        <f>IF(input_OLD_temp_simulation!B103&lt;&gt;"",maxvent_m3_per_h*1000000+minvent_m3_per_h*1000+V_room_m3,"")</f>
        <v>500010090</v>
      </c>
      <c r="C103" s="2" t="str">
        <f>IF(input_OLD_temp_simulation!C103&lt;&gt;"",CONCATENATE(TEXT(input_OLD_temp_simulation!C103,"jjjj-mm-ddTuu:mm:ss"),IF(input_OLD_temp_simulation!E103&gt;=0,"+",""),TEXT(SIGN(input_OLD_temp_simulation!E103)*INT(ABS(input_OLD_temp_simulation!E103)),"00"),":",TEXT(MOD(ABS(input_OLD_temp_simulation!E103),1)*60,"00")),"")</f>
        <v>2022-01-04T01:15:00+01:00</v>
      </c>
      <c r="D103" s="26">
        <f>IF(input_OLD_temp_simulation!D103&lt;&gt;"",input_OLD_temp_simulation!D103,"")</f>
        <v>1641255300.000001</v>
      </c>
      <c r="E103" s="27">
        <f>calculation!R103</f>
        <v>857.24957322179648</v>
      </c>
      <c r="F103" s="18">
        <f>calculation!P103</f>
        <v>0.17460659635496434</v>
      </c>
      <c r="G103" s="29">
        <f>IF(input_OLD_temp_simulation!L103&lt;&gt;"",input_OLD_temp_simulation!L103,"")</f>
        <v>900</v>
      </c>
    </row>
    <row r="104" spans="1:7">
      <c r="A104" s="1">
        <f>IF(input_OLD_temp_simulation!A104&lt;&gt;"",input_OLD_temp_simulation!A104,"")</f>
        <v>102</v>
      </c>
      <c r="B104" s="57">
        <f>IF(input_OLD_temp_simulation!B104&lt;&gt;"",maxvent_m3_per_h*1000000+minvent_m3_per_h*1000+V_room_m3,"")</f>
        <v>500010090</v>
      </c>
      <c r="C104" s="2" t="str">
        <f>IF(input_OLD_temp_simulation!C104&lt;&gt;"",CONCATENATE(TEXT(input_OLD_temp_simulation!C104,"jjjj-mm-ddTuu:mm:ss"),IF(input_OLD_temp_simulation!E104&gt;=0,"+",""),TEXT(SIGN(input_OLD_temp_simulation!E104)*INT(ABS(input_OLD_temp_simulation!E104)),"00"),":",TEXT(MOD(ABS(input_OLD_temp_simulation!E104),1)*60,"00")),"")</f>
        <v>2022-01-04T01:30:00+01:00</v>
      </c>
      <c r="D104" s="26">
        <f>IF(input_OLD_temp_simulation!D104&lt;&gt;"",input_OLD_temp_simulation!D104,"")</f>
        <v>1641256200.0000002</v>
      </c>
      <c r="E104" s="27">
        <f>calculation!R104</f>
        <v>817.8125</v>
      </c>
      <c r="F104" s="18">
        <f>calculation!P104</f>
        <v>0</v>
      </c>
      <c r="G104" s="29">
        <f>IF(input_OLD_temp_simulation!L104&lt;&gt;"",input_OLD_temp_simulation!L104,"")</f>
        <v>900</v>
      </c>
    </row>
    <row r="105" spans="1:7">
      <c r="A105" s="1">
        <f>IF(input_OLD_temp_simulation!A105&lt;&gt;"",input_OLD_temp_simulation!A105,"")</f>
        <v>103</v>
      </c>
      <c r="B105" s="57">
        <f>IF(input_OLD_temp_simulation!B105&lt;&gt;"",maxvent_m3_per_h*1000000+minvent_m3_per_h*1000+V_room_m3,"")</f>
        <v>500010090</v>
      </c>
      <c r="C105" s="2" t="str">
        <f>IF(input_OLD_temp_simulation!C105&lt;&gt;"",CONCATENATE(TEXT(input_OLD_temp_simulation!C105,"jjjj-mm-ddTuu:mm:ss"),IF(input_OLD_temp_simulation!E105&gt;=0,"+",""),TEXT(SIGN(input_OLD_temp_simulation!E105)*INT(ABS(input_OLD_temp_simulation!E105)),"00"),":",TEXT(MOD(ABS(input_OLD_temp_simulation!E105),1)*60,"00")),"")</f>
        <v>2022-01-04T01:45:00+01:00</v>
      </c>
      <c r="D105" s="26">
        <f>IF(input_OLD_temp_simulation!D105&lt;&gt;"",input_OLD_temp_simulation!D105,"")</f>
        <v>1641257099.9999993</v>
      </c>
      <c r="E105" s="27">
        <f>calculation!R105</f>
        <v>874.43576388888891</v>
      </c>
      <c r="F105" s="18">
        <f>calculation!P105</f>
        <v>0.19500821886749678</v>
      </c>
      <c r="G105" s="29">
        <f>IF(input_OLD_temp_simulation!L105&lt;&gt;"",input_OLD_temp_simulation!L105,"")</f>
        <v>900</v>
      </c>
    </row>
    <row r="106" spans="1:7">
      <c r="A106" s="1">
        <f>IF(input_OLD_temp_simulation!A106&lt;&gt;"",input_OLD_temp_simulation!A106,"")</f>
        <v>104</v>
      </c>
      <c r="B106" s="57">
        <f>IF(input_OLD_temp_simulation!B106&lt;&gt;"",maxvent_m3_per_h*1000000+minvent_m3_per_h*1000+V_room_m3,"")</f>
        <v>500010090</v>
      </c>
      <c r="C106" s="2" t="str">
        <f>IF(input_OLD_temp_simulation!C106&lt;&gt;"",CONCATENATE(TEXT(input_OLD_temp_simulation!C106,"jjjj-mm-ddTuu:mm:ss"),IF(input_OLD_temp_simulation!E106&gt;=0,"+",""),TEXT(SIGN(input_OLD_temp_simulation!E106)*INT(ABS(input_OLD_temp_simulation!E106)),"00"),":",TEXT(MOD(ABS(input_OLD_temp_simulation!E106),1)*60,"00")),"")</f>
        <v>2022-01-04T02:00:00+01:00</v>
      </c>
      <c r="D106" s="26">
        <f>IF(input_OLD_temp_simulation!D106&lt;&gt;"",input_OLD_temp_simulation!D106,"")</f>
        <v>1641258000.000001</v>
      </c>
      <c r="E106" s="27">
        <f>calculation!R106</f>
        <v>817.8125</v>
      </c>
      <c r="F106" s="18">
        <f>calculation!P106</f>
        <v>0</v>
      </c>
      <c r="G106" s="29">
        <f>IF(input_OLD_temp_simulation!L106&lt;&gt;"",input_OLD_temp_simulation!L106,"")</f>
        <v>900</v>
      </c>
    </row>
    <row r="107" spans="1:7">
      <c r="A107" s="1">
        <f>IF(input_OLD_temp_simulation!A107&lt;&gt;"",input_OLD_temp_simulation!A107,"")</f>
        <v>105</v>
      </c>
      <c r="B107" s="57">
        <f>IF(input_OLD_temp_simulation!B107&lt;&gt;"",maxvent_m3_per_h*1000000+minvent_m3_per_h*1000+V_room_m3,"")</f>
        <v>500010090</v>
      </c>
      <c r="C107" s="2" t="str">
        <f>IF(input_OLD_temp_simulation!C107&lt;&gt;"",CONCATENATE(TEXT(input_OLD_temp_simulation!C107,"jjjj-mm-ddTuu:mm:ss"),IF(input_OLD_temp_simulation!E107&gt;=0,"+",""),TEXT(SIGN(input_OLD_temp_simulation!E107)*INT(ABS(input_OLD_temp_simulation!E107)),"00"),":",TEXT(MOD(ABS(input_OLD_temp_simulation!E107),1)*60,"00")),"")</f>
        <v>2022-01-04T02:15:00+01:00</v>
      </c>
      <c r="D107" s="26">
        <f>IF(input_OLD_temp_simulation!D107&lt;&gt;"",input_OLD_temp_simulation!D107,"")</f>
        <v>1641258900.0000002</v>
      </c>
      <c r="E107" s="27">
        <f>calculation!R107</f>
        <v>874.43576388888891</v>
      </c>
      <c r="F107" s="18">
        <f>calculation!P107</f>
        <v>0.19500821886749678</v>
      </c>
      <c r="G107" s="29">
        <f>IF(input_OLD_temp_simulation!L107&lt;&gt;"",input_OLD_temp_simulation!L107,"")</f>
        <v>900</v>
      </c>
    </row>
    <row r="108" spans="1:7">
      <c r="A108" s="1">
        <f>IF(input_OLD_temp_simulation!A108&lt;&gt;"",input_OLD_temp_simulation!A108,"")</f>
        <v>106</v>
      </c>
      <c r="B108" s="57">
        <f>IF(input_OLD_temp_simulation!B108&lt;&gt;"",maxvent_m3_per_h*1000000+minvent_m3_per_h*1000+V_room_m3,"")</f>
        <v>500010090</v>
      </c>
      <c r="C108" s="2" t="str">
        <f>IF(input_OLD_temp_simulation!C108&lt;&gt;"",CONCATENATE(TEXT(input_OLD_temp_simulation!C108,"jjjj-mm-ddTuu:mm:ss"),IF(input_OLD_temp_simulation!E108&gt;=0,"+",""),TEXT(SIGN(input_OLD_temp_simulation!E108)*INT(ABS(input_OLD_temp_simulation!E108)),"00"),":",TEXT(MOD(ABS(input_OLD_temp_simulation!E108),1)*60,"00")),"")</f>
        <v>2022-01-04T02:30:00+01:00</v>
      </c>
      <c r="D108" s="26">
        <f>IF(input_OLD_temp_simulation!D108&lt;&gt;"",input_OLD_temp_simulation!D108,"")</f>
        <v>1641259799.9999993</v>
      </c>
      <c r="E108" s="27">
        <f>calculation!R108</f>
        <v>817.8125</v>
      </c>
      <c r="F108" s="18">
        <f>calculation!P108</f>
        <v>0</v>
      </c>
      <c r="G108" s="29">
        <f>IF(input_OLD_temp_simulation!L108&lt;&gt;"",input_OLD_temp_simulation!L108,"")</f>
        <v>900</v>
      </c>
    </row>
    <row r="109" spans="1:7">
      <c r="A109" s="1">
        <f>IF(input_OLD_temp_simulation!A109&lt;&gt;"",input_OLD_temp_simulation!A109,"")</f>
        <v>107</v>
      </c>
      <c r="B109" s="57">
        <f>IF(input_OLD_temp_simulation!B109&lt;&gt;"",maxvent_m3_per_h*1000000+minvent_m3_per_h*1000+V_room_m3,"")</f>
        <v>500010090</v>
      </c>
      <c r="C109" s="2" t="str">
        <f>IF(input_OLD_temp_simulation!C109&lt;&gt;"",CONCATENATE(TEXT(input_OLD_temp_simulation!C109,"jjjj-mm-ddTuu:mm:ss"),IF(input_OLD_temp_simulation!E109&gt;=0,"+",""),TEXT(SIGN(input_OLD_temp_simulation!E109)*INT(ABS(input_OLD_temp_simulation!E109)),"00"),":",TEXT(MOD(ABS(input_OLD_temp_simulation!E109),1)*60,"00")),"")</f>
        <v>2022-01-04T02:45:00+01:00</v>
      </c>
      <c r="D109" s="26">
        <f>IF(input_OLD_temp_simulation!D109&lt;&gt;"",input_OLD_temp_simulation!D109,"")</f>
        <v>1641260700.000001</v>
      </c>
      <c r="E109" s="27">
        <f>calculation!R109</f>
        <v>874.43576388888891</v>
      </c>
      <c r="F109" s="18">
        <f>calculation!P109</f>
        <v>0.19500821886749678</v>
      </c>
      <c r="G109" s="29">
        <f>IF(input_OLD_temp_simulation!L109&lt;&gt;"",input_OLD_temp_simulation!L109,"")</f>
        <v>900</v>
      </c>
    </row>
    <row r="110" spans="1:7">
      <c r="A110" s="1">
        <f>IF(input_OLD_temp_simulation!A110&lt;&gt;"",input_OLD_temp_simulation!A110,"")</f>
        <v>108</v>
      </c>
      <c r="B110" s="57">
        <f>IF(input_OLD_temp_simulation!B110&lt;&gt;"",maxvent_m3_per_h*1000000+minvent_m3_per_h*1000+V_room_m3,"")</f>
        <v>500010090</v>
      </c>
      <c r="C110" s="2" t="str">
        <f>IF(input_OLD_temp_simulation!C110&lt;&gt;"",CONCATENATE(TEXT(input_OLD_temp_simulation!C110,"jjjj-mm-ddTuu:mm:ss"),IF(input_OLD_temp_simulation!E110&gt;=0,"+",""),TEXT(SIGN(input_OLD_temp_simulation!E110)*INT(ABS(input_OLD_temp_simulation!E110)),"00"),":",TEXT(MOD(ABS(input_OLD_temp_simulation!E110),1)*60,"00")),"")</f>
        <v>2022-01-04T03:00:00+01:00</v>
      </c>
      <c r="D110" s="26">
        <f>IF(input_OLD_temp_simulation!D110&lt;&gt;"",input_OLD_temp_simulation!D110,"")</f>
        <v>1641261600.0000002</v>
      </c>
      <c r="E110" s="27">
        <f>calculation!R110</f>
        <v>817.8125</v>
      </c>
      <c r="F110" s="18">
        <f>calculation!P110</f>
        <v>0</v>
      </c>
      <c r="G110" s="29">
        <f>IF(input_OLD_temp_simulation!L110&lt;&gt;"",input_OLD_temp_simulation!L110,"")</f>
        <v>900</v>
      </c>
    </row>
    <row r="111" spans="1:7">
      <c r="A111" s="1">
        <f>IF(input_OLD_temp_simulation!A111&lt;&gt;"",input_OLD_temp_simulation!A111,"")</f>
        <v>109</v>
      </c>
      <c r="B111" s="57">
        <f>IF(input_OLD_temp_simulation!B111&lt;&gt;"",maxvent_m3_per_h*1000000+minvent_m3_per_h*1000+V_room_m3,"")</f>
        <v>500010090</v>
      </c>
      <c r="C111" s="2" t="str">
        <f>IF(input_OLD_temp_simulation!C111&lt;&gt;"",CONCATENATE(TEXT(input_OLD_temp_simulation!C111,"jjjj-mm-ddTuu:mm:ss"),IF(input_OLD_temp_simulation!E111&gt;=0,"+",""),TEXT(SIGN(input_OLD_temp_simulation!E111)*INT(ABS(input_OLD_temp_simulation!E111)),"00"),":",TEXT(MOD(ABS(input_OLD_temp_simulation!E111),1)*60,"00")),"")</f>
        <v>2022-01-04T03:15:00+01:00</v>
      </c>
      <c r="D111" s="26">
        <f>IF(input_OLD_temp_simulation!D111&lt;&gt;"",input_OLD_temp_simulation!D111,"")</f>
        <v>1641262499.9999993</v>
      </c>
      <c r="E111" s="27">
        <f>calculation!R111</f>
        <v>874.43576388888891</v>
      </c>
      <c r="F111" s="18">
        <f>calculation!P111</f>
        <v>0.19500821886749678</v>
      </c>
      <c r="G111" s="29">
        <f>IF(input_OLD_temp_simulation!L111&lt;&gt;"",input_OLD_temp_simulation!L111,"")</f>
        <v>900</v>
      </c>
    </row>
    <row r="112" spans="1:7">
      <c r="A112" s="1">
        <f>IF(input_OLD_temp_simulation!A112&lt;&gt;"",input_OLD_temp_simulation!A112,"")</f>
        <v>110</v>
      </c>
      <c r="B112" s="57">
        <f>IF(input_OLD_temp_simulation!B112&lt;&gt;"",maxvent_m3_per_h*1000000+minvent_m3_per_h*1000+V_room_m3,"")</f>
        <v>500010090</v>
      </c>
      <c r="C112" s="2" t="str">
        <f>IF(input_OLD_temp_simulation!C112&lt;&gt;"",CONCATENATE(TEXT(input_OLD_temp_simulation!C112,"jjjj-mm-ddTuu:mm:ss"),IF(input_OLD_temp_simulation!E112&gt;=0,"+",""),TEXT(SIGN(input_OLD_temp_simulation!E112)*INT(ABS(input_OLD_temp_simulation!E112)),"00"),":",TEXT(MOD(ABS(input_OLD_temp_simulation!E112),1)*60,"00")),"")</f>
        <v>2022-01-04T03:30:00+01:00</v>
      </c>
      <c r="D112" s="26">
        <f>IF(input_OLD_temp_simulation!D112&lt;&gt;"",input_OLD_temp_simulation!D112,"")</f>
        <v>1641263400.000001</v>
      </c>
      <c r="E112" s="27">
        <f>calculation!R112</f>
        <v>817.8125</v>
      </c>
      <c r="F112" s="18">
        <f>calculation!P112</f>
        <v>0</v>
      </c>
      <c r="G112" s="29">
        <f>IF(input_OLD_temp_simulation!L112&lt;&gt;"",input_OLD_temp_simulation!L112,"")</f>
        <v>900</v>
      </c>
    </row>
    <row r="113" spans="1:7">
      <c r="A113" s="1">
        <f>IF(input_OLD_temp_simulation!A113&lt;&gt;"",input_OLD_temp_simulation!A113,"")</f>
        <v>111</v>
      </c>
      <c r="B113" s="57">
        <f>IF(input_OLD_temp_simulation!B113&lt;&gt;"",maxvent_m3_per_h*1000000+minvent_m3_per_h*1000+V_room_m3,"")</f>
        <v>500010090</v>
      </c>
      <c r="C113" s="2" t="str">
        <f>IF(input_OLD_temp_simulation!C113&lt;&gt;"",CONCATENATE(TEXT(input_OLD_temp_simulation!C113,"jjjj-mm-ddTuu:mm:ss"),IF(input_OLD_temp_simulation!E113&gt;=0,"+",""),TEXT(SIGN(input_OLD_temp_simulation!E113)*INT(ABS(input_OLD_temp_simulation!E113)),"00"),":",TEXT(MOD(ABS(input_OLD_temp_simulation!E113),1)*60,"00")),"")</f>
        <v>2022-01-04T03:45:00+01:00</v>
      </c>
      <c r="D113" s="26">
        <f>IF(input_OLD_temp_simulation!D113&lt;&gt;"",input_OLD_temp_simulation!D113,"")</f>
        <v>1641264300.0000002</v>
      </c>
      <c r="E113" s="27">
        <f>calculation!R113</f>
        <v>874.43576388888891</v>
      </c>
      <c r="F113" s="18">
        <f>calculation!P113</f>
        <v>0.19500821886749678</v>
      </c>
      <c r="G113" s="29">
        <f>IF(input_OLD_temp_simulation!L113&lt;&gt;"",input_OLD_temp_simulation!L113,"")</f>
        <v>900</v>
      </c>
    </row>
    <row r="114" spans="1:7">
      <c r="A114" s="1">
        <f>IF(input_OLD_temp_simulation!A114&lt;&gt;"",input_OLD_temp_simulation!A114,"")</f>
        <v>112</v>
      </c>
      <c r="B114" s="57">
        <f>IF(input_OLD_temp_simulation!B114&lt;&gt;"",maxvent_m3_per_h*1000000+minvent_m3_per_h*1000+V_room_m3,"")</f>
        <v>500010090</v>
      </c>
      <c r="C114" s="2" t="str">
        <f>IF(input_OLD_temp_simulation!C114&lt;&gt;"",CONCATENATE(TEXT(input_OLD_temp_simulation!C114,"jjjj-mm-ddTuu:mm:ss"),IF(input_OLD_temp_simulation!E114&gt;=0,"+",""),TEXT(SIGN(input_OLD_temp_simulation!E114)*INT(ABS(input_OLD_temp_simulation!E114)),"00"),":",TEXT(MOD(ABS(input_OLD_temp_simulation!E114),1)*60,"00")),"")</f>
        <v>2022-01-04T04:00:00+01:00</v>
      </c>
      <c r="D114" s="26">
        <f>IF(input_OLD_temp_simulation!D114&lt;&gt;"",input_OLD_temp_simulation!D114,"")</f>
        <v>1641265199.9999993</v>
      </c>
      <c r="E114" s="27">
        <f>calculation!R114</f>
        <v>817.8125</v>
      </c>
      <c r="F114" s="18">
        <f>calculation!P114</f>
        <v>0</v>
      </c>
      <c r="G114" s="29">
        <f>IF(input_OLD_temp_simulation!L114&lt;&gt;"",input_OLD_temp_simulation!L114,"")</f>
        <v>900</v>
      </c>
    </row>
    <row r="115" spans="1:7">
      <c r="A115" s="1">
        <f>IF(input_OLD_temp_simulation!A115&lt;&gt;"",input_OLD_temp_simulation!A115,"")</f>
        <v>113</v>
      </c>
      <c r="B115" s="57">
        <f>IF(input_OLD_temp_simulation!B115&lt;&gt;"",maxvent_m3_per_h*1000000+minvent_m3_per_h*1000+V_room_m3,"")</f>
        <v>500010090</v>
      </c>
      <c r="C115" s="2" t="str">
        <f>IF(input_OLD_temp_simulation!C115&lt;&gt;"",CONCATENATE(TEXT(input_OLD_temp_simulation!C115,"jjjj-mm-ddTuu:mm:ss"),IF(input_OLD_temp_simulation!E115&gt;=0,"+",""),TEXT(SIGN(input_OLD_temp_simulation!E115)*INT(ABS(input_OLD_temp_simulation!E115)),"00"),":",TEXT(MOD(ABS(input_OLD_temp_simulation!E115),1)*60,"00")),"")</f>
        <v>2022-01-04T04:15:00+01:00</v>
      </c>
      <c r="D115" s="26">
        <f>IF(input_OLD_temp_simulation!D115&lt;&gt;"",input_OLD_temp_simulation!D115,"")</f>
        <v>1641266100.000001</v>
      </c>
      <c r="E115" s="27">
        <f>calculation!R115</f>
        <v>874.43576388888891</v>
      </c>
      <c r="F115" s="18">
        <f>calculation!P115</f>
        <v>0.19500821886749678</v>
      </c>
      <c r="G115" s="29">
        <f>IF(input_OLD_temp_simulation!L115&lt;&gt;"",input_OLD_temp_simulation!L115,"")</f>
        <v>900</v>
      </c>
    </row>
    <row r="116" spans="1:7">
      <c r="A116" s="1">
        <f>IF(input_OLD_temp_simulation!A116&lt;&gt;"",input_OLD_temp_simulation!A116,"")</f>
        <v>114</v>
      </c>
      <c r="B116" s="57">
        <f>IF(input_OLD_temp_simulation!B116&lt;&gt;"",maxvent_m3_per_h*1000000+minvent_m3_per_h*1000+V_room_m3,"")</f>
        <v>500010090</v>
      </c>
      <c r="C116" s="2" t="str">
        <f>IF(input_OLD_temp_simulation!C116&lt;&gt;"",CONCATENATE(TEXT(input_OLD_temp_simulation!C116,"jjjj-mm-ddTuu:mm:ss"),IF(input_OLD_temp_simulation!E116&gt;=0,"+",""),TEXT(SIGN(input_OLD_temp_simulation!E116)*INT(ABS(input_OLD_temp_simulation!E116)),"00"),":",TEXT(MOD(ABS(input_OLD_temp_simulation!E116),1)*60,"00")),"")</f>
        <v>2022-01-04T04:30:00+01:00</v>
      </c>
      <c r="D116" s="26">
        <f>IF(input_OLD_temp_simulation!D116&lt;&gt;"",input_OLD_temp_simulation!D116,"")</f>
        <v>1641267000.0000002</v>
      </c>
      <c r="E116" s="27">
        <f>calculation!R116</f>
        <v>817.8125</v>
      </c>
      <c r="F116" s="18">
        <f>calculation!P116</f>
        <v>0</v>
      </c>
      <c r="G116" s="29">
        <f>IF(input_OLD_temp_simulation!L116&lt;&gt;"",input_OLD_temp_simulation!L116,"")</f>
        <v>900</v>
      </c>
    </row>
    <row r="117" spans="1:7">
      <c r="A117" s="1">
        <f>IF(input_OLD_temp_simulation!A117&lt;&gt;"",input_OLD_temp_simulation!A117,"")</f>
        <v>115</v>
      </c>
      <c r="B117" s="57">
        <f>IF(input_OLD_temp_simulation!B117&lt;&gt;"",maxvent_m3_per_h*1000000+minvent_m3_per_h*1000+V_room_m3,"")</f>
        <v>500010090</v>
      </c>
      <c r="C117" s="2" t="str">
        <f>IF(input_OLD_temp_simulation!C117&lt;&gt;"",CONCATENATE(TEXT(input_OLD_temp_simulation!C117,"jjjj-mm-ddTuu:mm:ss"),IF(input_OLD_temp_simulation!E117&gt;=0,"+",""),TEXT(SIGN(input_OLD_temp_simulation!E117)*INT(ABS(input_OLD_temp_simulation!E117)),"00"),":",TEXT(MOD(ABS(input_OLD_temp_simulation!E117),1)*60,"00")),"")</f>
        <v>2022-01-04T04:45:00+01:00</v>
      </c>
      <c r="D117" s="26">
        <f>IF(input_OLD_temp_simulation!D117&lt;&gt;"",input_OLD_temp_simulation!D117,"")</f>
        <v>1641267899.9999993</v>
      </c>
      <c r="E117" s="27">
        <f>calculation!R117</f>
        <v>874.43576388888891</v>
      </c>
      <c r="F117" s="18">
        <f>calculation!P117</f>
        <v>0.19500821886749678</v>
      </c>
      <c r="G117" s="29">
        <f>IF(input_OLD_temp_simulation!L117&lt;&gt;"",input_OLD_temp_simulation!L117,"")</f>
        <v>900</v>
      </c>
    </row>
    <row r="118" spans="1:7">
      <c r="A118" s="1">
        <f>IF(input_OLD_temp_simulation!A118&lt;&gt;"",input_OLD_temp_simulation!A118,"")</f>
        <v>116</v>
      </c>
      <c r="B118" s="57">
        <f>IF(input_OLD_temp_simulation!B118&lt;&gt;"",maxvent_m3_per_h*1000000+minvent_m3_per_h*1000+V_room_m3,"")</f>
        <v>500010090</v>
      </c>
      <c r="C118" s="2" t="str">
        <f>IF(input_OLD_temp_simulation!C118&lt;&gt;"",CONCATENATE(TEXT(input_OLD_temp_simulation!C118,"jjjj-mm-ddTuu:mm:ss"),IF(input_OLD_temp_simulation!E118&gt;=0,"+",""),TEXT(SIGN(input_OLD_temp_simulation!E118)*INT(ABS(input_OLD_temp_simulation!E118)),"00"),":",TEXT(MOD(ABS(input_OLD_temp_simulation!E118),1)*60,"00")),"")</f>
        <v>2022-01-04T05:00:00+01:00</v>
      </c>
      <c r="D118" s="26">
        <f>IF(input_OLD_temp_simulation!D118&lt;&gt;"",input_OLD_temp_simulation!D118,"")</f>
        <v>1641268800.000001</v>
      </c>
      <c r="E118" s="27">
        <f>calculation!R118</f>
        <v>817.8125</v>
      </c>
      <c r="F118" s="18">
        <f>calculation!P118</f>
        <v>0</v>
      </c>
      <c r="G118" s="29">
        <f>IF(input_OLD_temp_simulation!L118&lt;&gt;"",input_OLD_temp_simulation!L118,"")</f>
        <v>900</v>
      </c>
    </row>
    <row r="119" spans="1:7">
      <c r="A119" s="1">
        <f>IF(input_OLD_temp_simulation!A119&lt;&gt;"",input_OLD_temp_simulation!A119,"")</f>
        <v>117</v>
      </c>
      <c r="B119" s="57">
        <f>IF(input_OLD_temp_simulation!B119&lt;&gt;"",maxvent_m3_per_h*1000000+minvent_m3_per_h*1000+V_room_m3,"")</f>
        <v>500010090</v>
      </c>
      <c r="C119" s="2" t="str">
        <f>IF(input_OLD_temp_simulation!C119&lt;&gt;"",CONCATENATE(TEXT(input_OLD_temp_simulation!C119,"jjjj-mm-ddTuu:mm:ss"),IF(input_OLD_temp_simulation!E119&gt;=0,"+",""),TEXT(SIGN(input_OLD_temp_simulation!E119)*INT(ABS(input_OLD_temp_simulation!E119)),"00"),":",TEXT(MOD(ABS(input_OLD_temp_simulation!E119),1)*60,"00")),"")</f>
        <v>2022-01-04T05:15:00+01:00</v>
      </c>
      <c r="D119" s="26">
        <f>IF(input_OLD_temp_simulation!D119&lt;&gt;"",input_OLD_temp_simulation!D119,"")</f>
        <v>1641269700.0000002</v>
      </c>
      <c r="E119" s="27">
        <f>calculation!R119</f>
        <v>874.43576388888891</v>
      </c>
      <c r="F119" s="18">
        <f>calculation!P119</f>
        <v>0.19500821886749678</v>
      </c>
      <c r="G119" s="29">
        <f>IF(input_OLD_temp_simulation!L119&lt;&gt;"",input_OLD_temp_simulation!L119,"")</f>
        <v>900</v>
      </c>
    </row>
    <row r="120" spans="1:7">
      <c r="A120" s="1">
        <f>IF(input_OLD_temp_simulation!A120&lt;&gt;"",input_OLD_temp_simulation!A120,"")</f>
        <v>118</v>
      </c>
      <c r="B120" s="57">
        <f>IF(input_OLD_temp_simulation!B120&lt;&gt;"",maxvent_m3_per_h*1000000+minvent_m3_per_h*1000+V_room_m3,"")</f>
        <v>500010090</v>
      </c>
      <c r="C120" s="2" t="str">
        <f>IF(input_OLD_temp_simulation!C120&lt;&gt;"",CONCATENATE(TEXT(input_OLD_temp_simulation!C120,"jjjj-mm-ddTuu:mm:ss"),IF(input_OLD_temp_simulation!E120&gt;=0,"+",""),TEXT(SIGN(input_OLD_temp_simulation!E120)*INT(ABS(input_OLD_temp_simulation!E120)),"00"),":",TEXT(MOD(ABS(input_OLD_temp_simulation!E120),1)*60,"00")),"")</f>
        <v>2022-01-04T05:30:00+01:00</v>
      </c>
      <c r="D120" s="26">
        <f>IF(input_OLD_temp_simulation!D120&lt;&gt;"",input_OLD_temp_simulation!D120,"")</f>
        <v>1641270599.9999993</v>
      </c>
      <c r="E120" s="27">
        <f>calculation!R120</f>
        <v>817.8125</v>
      </c>
      <c r="F120" s="18">
        <f>calculation!P120</f>
        <v>0</v>
      </c>
      <c r="G120" s="29">
        <f>IF(input_OLD_temp_simulation!L120&lt;&gt;"",input_OLD_temp_simulation!L120,"")</f>
        <v>900</v>
      </c>
    </row>
    <row r="121" spans="1:7">
      <c r="A121" s="1">
        <f>IF(input_OLD_temp_simulation!A121&lt;&gt;"",input_OLD_temp_simulation!A121,"")</f>
        <v>119</v>
      </c>
      <c r="B121" s="57">
        <f>IF(input_OLD_temp_simulation!B121&lt;&gt;"",maxvent_m3_per_h*1000000+minvent_m3_per_h*1000+V_room_m3,"")</f>
        <v>500010090</v>
      </c>
      <c r="C121" s="2" t="str">
        <f>IF(input_OLD_temp_simulation!C121&lt;&gt;"",CONCATENATE(TEXT(input_OLD_temp_simulation!C121,"jjjj-mm-ddTuu:mm:ss"),IF(input_OLD_temp_simulation!E121&gt;=0,"+",""),TEXT(SIGN(input_OLD_temp_simulation!E121)*INT(ABS(input_OLD_temp_simulation!E121)),"00"),":",TEXT(MOD(ABS(input_OLD_temp_simulation!E121),1)*60,"00")),"")</f>
        <v>2022-01-04T05:45:00+01:00</v>
      </c>
      <c r="D121" s="26">
        <f>IF(input_OLD_temp_simulation!D121&lt;&gt;"",input_OLD_temp_simulation!D121,"")</f>
        <v>1641271500.000001</v>
      </c>
      <c r="E121" s="27">
        <f>calculation!R121</f>
        <v>874.43576388888891</v>
      </c>
      <c r="F121" s="18">
        <f>calculation!P121</f>
        <v>0.19500821886749678</v>
      </c>
      <c r="G121" s="29">
        <f>IF(input_OLD_temp_simulation!L121&lt;&gt;"",input_OLD_temp_simulation!L121,"")</f>
        <v>900</v>
      </c>
    </row>
    <row r="122" spans="1:7">
      <c r="A122" s="1">
        <f>IF(input_OLD_temp_simulation!A122&lt;&gt;"",input_OLD_temp_simulation!A122,"")</f>
        <v>120</v>
      </c>
      <c r="B122" s="57">
        <f>IF(input_OLD_temp_simulation!B122&lt;&gt;"",maxvent_m3_per_h*1000000+minvent_m3_per_h*1000+V_room_m3,"")</f>
        <v>500010090</v>
      </c>
      <c r="C122" s="2" t="str">
        <f>IF(input_OLD_temp_simulation!C122&lt;&gt;"",CONCATENATE(TEXT(input_OLD_temp_simulation!C122,"jjjj-mm-ddTuu:mm:ss"),IF(input_OLD_temp_simulation!E122&gt;=0,"+",""),TEXT(SIGN(input_OLD_temp_simulation!E122)*INT(ABS(input_OLD_temp_simulation!E122)),"00"),":",TEXT(MOD(ABS(input_OLD_temp_simulation!E122),1)*60,"00")),"")</f>
        <v>2022-01-04T06:00:00+01:00</v>
      </c>
      <c r="D122" s="26">
        <f>IF(input_OLD_temp_simulation!D122&lt;&gt;"",input_OLD_temp_simulation!D122,"")</f>
        <v>1641272400.0000002</v>
      </c>
      <c r="E122" s="27">
        <f>calculation!R122</f>
        <v>817.8125</v>
      </c>
      <c r="F122" s="18">
        <f>calculation!P122</f>
        <v>0</v>
      </c>
      <c r="G122" s="29">
        <f>IF(input_OLD_temp_simulation!L122&lt;&gt;"",input_OLD_temp_simulation!L122,"")</f>
        <v>900</v>
      </c>
    </row>
    <row r="123" spans="1:7">
      <c r="A123" s="1">
        <f>IF(input_OLD_temp_simulation!A123&lt;&gt;"",input_OLD_temp_simulation!A123,"")</f>
        <v>121</v>
      </c>
      <c r="B123" s="57">
        <f>IF(input_OLD_temp_simulation!B123&lt;&gt;"",maxvent_m3_per_h*1000000+minvent_m3_per_h*1000+V_room_m3,"")</f>
        <v>500010090</v>
      </c>
      <c r="C123" s="2" t="str">
        <f>IF(input_OLD_temp_simulation!C123&lt;&gt;"",CONCATENATE(TEXT(input_OLD_temp_simulation!C123,"jjjj-mm-ddTuu:mm:ss"),IF(input_OLD_temp_simulation!E123&gt;=0,"+",""),TEXT(SIGN(input_OLD_temp_simulation!E123)*INT(ABS(input_OLD_temp_simulation!E123)),"00"),":",TEXT(MOD(ABS(input_OLD_temp_simulation!E123),1)*60,"00")),"")</f>
        <v>2022-01-04T06:15:00+01:00</v>
      </c>
      <c r="D123" s="26">
        <f>IF(input_OLD_temp_simulation!D123&lt;&gt;"",input_OLD_temp_simulation!D123,"")</f>
        <v>1641273299.9999993</v>
      </c>
      <c r="E123" s="27">
        <f>calculation!R123</f>
        <v>874.43576388888891</v>
      </c>
      <c r="F123" s="18">
        <f>calculation!P123</f>
        <v>0.19500821886749678</v>
      </c>
      <c r="G123" s="29">
        <f>IF(input_OLD_temp_simulation!L123&lt;&gt;"",input_OLD_temp_simulation!L123,"")</f>
        <v>900</v>
      </c>
    </row>
    <row r="124" spans="1:7">
      <c r="A124" s="1">
        <f>IF(input_OLD_temp_simulation!A124&lt;&gt;"",input_OLD_temp_simulation!A124,"")</f>
        <v>122</v>
      </c>
      <c r="B124" s="57">
        <f>IF(input_OLD_temp_simulation!B124&lt;&gt;"",maxvent_m3_per_h*1000000+minvent_m3_per_h*1000+V_room_m3,"")</f>
        <v>500010090</v>
      </c>
      <c r="C124" s="2" t="str">
        <f>IF(input_OLD_temp_simulation!C124&lt;&gt;"",CONCATENATE(TEXT(input_OLD_temp_simulation!C124,"jjjj-mm-ddTuu:mm:ss"),IF(input_OLD_temp_simulation!E124&gt;=0,"+",""),TEXT(SIGN(input_OLD_temp_simulation!E124)*INT(ABS(input_OLD_temp_simulation!E124)),"00"),":",TEXT(MOD(ABS(input_OLD_temp_simulation!E124),1)*60,"00")),"")</f>
        <v>2022-01-04T06:30:00+01:00</v>
      </c>
      <c r="D124" s="26">
        <f>IF(input_OLD_temp_simulation!D124&lt;&gt;"",input_OLD_temp_simulation!D124,"")</f>
        <v>1641274200.000001</v>
      </c>
      <c r="E124" s="27">
        <f>calculation!R124</f>
        <v>817.8125</v>
      </c>
      <c r="F124" s="18">
        <f>calculation!P124</f>
        <v>0</v>
      </c>
      <c r="G124" s="29">
        <f>IF(input_OLD_temp_simulation!L124&lt;&gt;"",input_OLD_temp_simulation!L124,"")</f>
        <v>900</v>
      </c>
    </row>
    <row r="125" spans="1:7">
      <c r="A125" s="1">
        <f>IF(input_OLD_temp_simulation!A125&lt;&gt;"",input_OLD_temp_simulation!A125,"")</f>
        <v>123</v>
      </c>
      <c r="B125" s="57">
        <f>IF(input_OLD_temp_simulation!B125&lt;&gt;"",maxvent_m3_per_h*1000000+minvent_m3_per_h*1000+V_room_m3,"")</f>
        <v>500010090</v>
      </c>
      <c r="C125" s="2" t="str">
        <f>IF(input_OLD_temp_simulation!C125&lt;&gt;"",CONCATENATE(TEXT(input_OLD_temp_simulation!C125,"jjjj-mm-ddTuu:mm:ss"),IF(input_OLD_temp_simulation!E125&gt;=0,"+",""),TEXT(SIGN(input_OLD_temp_simulation!E125)*INT(ABS(input_OLD_temp_simulation!E125)),"00"),":",TEXT(MOD(ABS(input_OLD_temp_simulation!E125),1)*60,"00")),"")</f>
        <v>2022-01-04T06:45:00+01:00</v>
      </c>
      <c r="D125" s="26">
        <f>IF(input_OLD_temp_simulation!D125&lt;&gt;"",input_OLD_temp_simulation!D125,"")</f>
        <v>1641275100.0000002</v>
      </c>
      <c r="E125" s="27">
        <f>calculation!R125</f>
        <v>874.43576388888891</v>
      </c>
      <c r="F125" s="18">
        <f>calculation!P125</f>
        <v>0.19500821886749678</v>
      </c>
      <c r="G125" s="29">
        <f>IF(input_OLD_temp_simulation!L125&lt;&gt;"",input_OLD_temp_simulation!L125,"")</f>
        <v>900</v>
      </c>
    </row>
    <row r="126" spans="1:7">
      <c r="A126" s="1">
        <f>IF(input_OLD_temp_simulation!A126&lt;&gt;"",input_OLD_temp_simulation!A126,"")</f>
        <v>124</v>
      </c>
      <c r="B126" s="57">
        <f>IF(input_OLD_temp_simulation!B126&lt;&gt;"",maxvent_m3_per_h*1000000+minvent_m3_per_h*1000+V_room_m3,"")</f>
        <v>500010090</v>
      </c>
      <c r="C126" s="2" t="str">
        <f>IF(input_OLD_temp_simulation!C126&lt;&gt;"",CONCATENATE(TEXT(input_OLD_temp_simulation!C126,"jjjj-mm-ddTuu:mm:ss"),IF(input_OLD_temp_simulation!E126&gt;=0,"+",""),TEXT(SIGN(input_OLD_temp_simulation!E126)*INT(ABS(input_OLD_temp_simulation!E126)),"00"),":",TEXT(MOD(ABS(input_OLD_temp_simulation!E126),1)*60,"00")),"")</f>
        <v>2022-01-04T07:00:00+01:00</v>
      </c>
      <c r="D126" s="26">
        <f>IF(input_OLD_temp_simulation!D126&lt;&gt;"",input_OLD_temp_simulation!D126,"")</f>
        <v>1641275999.9999993</v>
      </c>
      <c r="E126" s="27">
        <f>calculation!R126</f>
        <v>817.8125</v>
      </c>
      <c r="F126" s="18">
        <f>calculation!P126</f>
        <v>0</v>
      </c>
      <c r="G126" s="29">
        <f>IF(input_OLD_temp_simulation!L126&lt;&gt;"",input_OLD_temp_simulation!L126,"")</f>
        <v>900</v>
      </c>
    </row>
    <row r="127" spans="1:7">
      <c r="A127" s="1">
        <f>IF(input_OLD_temp_simulation!A127&lt;&gt;"",input_OLD_temp_simulation!A127,"")</f>
        <v>125</v>
      </c>
      <c r="B127" s="57">
        <f>IF(input_OLD_temp_simulation!B127&lt;&gt;"",maxvent_m3_per_h*1000000+minvent_m3_per_h*1000+V_room_m3,"")</f>
        <v>500010090</v>
      </c>
      <c r="C127" s="2" t="str">
        <f>IF(input_OLD_temp_simulation!C127&lt;&gt;"",CONCATENATE(TEXT(input_OLD_temp_simulation!C127,"jjjj-mm-ddTuu:mm:ss"),IF(input_OLD_temp_simulation!E127&gt;=0,"+",""),TEXT(SIGN(input_OLD_temp_simulation!E127)*INT(ABS(input_OLD_temp_simulation!E127)),"00"),":",TEXT(MOD(ABS(input_OLD_temp_simulation!E127),1)*60,"00")),"")</f>
        <v>2022-01-04T07:15:00+01:00</v>
      </c>
      <c r="D127" s="26">
        <f>IF(input_OLD_temp_simulation!D127&lt;&gt;"",input_OLD_temp_simulation!D127,"")</f>
        <v>1641276900.000001</v>
      </c>
      <c r="E127" s="27">
        <f>calculation!R127</f>
        <v>874.43576388888891</v>
      </c>
      <c r="F127" s="18">
        <f>calculation!P127</f>
        <v>0.19500821886749678</v>
      </c>
      <c r="G127" s="29">
        <f>IF(input_OLD_temp_simulation!L127&lt;&gt;"",input_OLD_temp_simulation!L127,"")</f>
        <v>900</v>
      </c>
    </row>
    <row r="128" spans="1:7">
      <c r="A128" s="1">
        <f>IF(input_OLD_temp_simulation!A128&lt;&gt;"",input_OLD_temp_simulation!A128,"")</f>
        <v>126</v>
      </c>
      <c r="B128" s="57">
        <f>IF(input_OLD_temp_simulation!B128&lt;&gt;"",maxvent_m3_per_h*1000000+minvent_m3_per_h*1000+V_room_m3,"")</f>
        <v>500010090</v>
      </c>
      <c r="C128" s="2" t="str">
        <f>IF(input_OLD_temp_simulation!C128&lt;&gt;"",CONCATENATE(TEXT(input_OLD_temp_simulation!C128,"jjjj-mm-ddTuu:mm:ss"),IF(input_OLD_temp_simulation!E128&gt;=0,"+",""),TEXT(SIGN(input_OLD_temp_simulation!E128)*INT(ABS(input_OLD_temp_simulation!E128)),"00"),":",TEXT(MOD(ABS(input_OLD_temp_simulation!E128),1)*60,"00")),"")</f>
        <v>2022-01-04T07:30:00+01:00</v>
      </c>
      <c r="D128" s="26">
        <f>IF(input_OLD_temp_simulation!D128&lt;&gt;"",input_OLD_temp_simulation!D128,"")</f>
        <v>1641277800.0000002</v>
      </c>
      <c r="E128" s="27">
        <f>calculation!R128</f>
        <v>817.8125</v>
      </c>
      <c r="F128" s="18">
        <f>calculation!P128</f>
        <v>0</v>
      </c>
      <c r="G128" s="29">
        <f>IF(input_OLD_temp_simulation!L128&lt;&gt;"",input_OLD_temp_simulation!L128,"")</f>
        <v>900</v>
      </c>
    </row>
    <row r="129" spans="1:7">
      <c r="A129" s="1">
        <f>IF(input_OLD_temp_simulation!A129&lt;&gt;"",input_OLD_temp_simulation!A129,"")</f>
        <v>127</v>
      </c>
      <c r="B129" s="57">
        <f>IF(input_OLD_temp_simulation!B129&lt;&gt;"",maxvent_m3_per_h*1000000+minvent_m3_per_h*1000+V_room_m3,"")</f>
        <v>500010090</v>
      </c>
      <c r="C129" s="2" t="str">
        <f>IF(input_OLD_temp_simulation!C129&lt;&gt;"",CONCATENATE(TEXT(input_OLD_temp_simulation!C129,"jjjj-mm-ddTuu:mm:ss"),IF(input_OLD_temp_simulation!E129&gt;=0,"+",""),TEXT(SIGN(input_OLD_temp_simulation!E129)*INT(ABS(input_OLD_temp_simulation!E129)),"00"),":",TEXT(MOD(ABS(input_OLD_temp_simulation!E129),1)*60,"00")),"")</f>
        <v>2022-01-04T07:45:00+01:00</v>
      </c>
      <c r="D129" s="26">
        <f>IF(input_OLD_temp_simulation!D129&lt;&gt;"",input_OLD_temp_simulation!D129,"")</f>
        <v>1641278699.9999993</v>
      </c>
      <c r="E129" s="27">
        <f>calculation!R129</f>
        <v>874.43576388888891</v>
      </c>
      <c r="F129" s="18">
        <f>calculation!P129</f>
        <v>0.19500821886749678</v>
      </c>
      <c r="G129" s="29">
        <f>IF(input_OLD_temp_simulation!L129&lt;&gt;"",input_OLD_temp_simulation!L129,"")</f>
        <v>900</v>
      </c>
    </row>
    <row r="130" spans="1:7">
      <c r="A130" s="1">
        <f>IF(input_OLD_temp_simulation!A130&lt;&gt;"",input_OLD_temp_simulation!A130,"")</f>
        <v>128</v>
      </c>
      <c r="B130" s="57">
        <f>IF(input_OLD_temp_simulation!B130&lt;&gt;"",maxvent_m3_per_h*1000000+minvent_m3_per_h*1000+V_room_m3,"")</f>
        <v>500010090</v>
      </c>
      <c r="C130" s="2" t="str">
        <f>IF(input_OLD_temp_simulation!C130&lt;&gt;"",CONCATENATE(TEXT(input_OLD_temp_simulation!C130,"jjjj-mm-ddTuu:mm:ss"),IF(input_OLD_temp_simulation!E130&gt;=0,"+",""),TEXT(SIGN(input_OLD_temp_simulation!E130)*INT(ABS(input_OLD_temp_simulation!E130)),"00"),":",TEXT(MOD(ABS(input_OLD_temp_simulation!E130),1)*60,"00")),"")</f>
        <v>2022-01-04T08:00:00+01:00</v>
      </c>
      <c r="D130" s="26">
        <f>IF(input_OLD_temp_simulation!D130&lt;&gt;"",input_OLD_temp_simulation!D130,"")</f>
        <v>1641279600.000001</v>
      </c>
      <c r="E130" s="27">
        <f>calculation!R130</f>
        <v>817.8125</v>
      </c>
      <c r="F130" s="18">
        <f>calculation!P130</f>
        <v>0</v>
      </c>
      <c r="G130" s="29">
        <f>IF(input_OLD_temp_simulation!L130&lt;&gt;"",input_OLD_temp_simulation!L130,"")</f>
        <v>900</v>
      </c>
    </row>
    <row r="131" spans="1:7">
      <c r="A131" s="1">
        <f>IF(input_OLD_temp_simulation!A131&lt;&gt;"",input_OLD_temp_simulation!A131,"")</f>
        <v>129</v>
      </c>
      <c r="B131" s="57">
        <f>IF(input_OLD_temp_simulation!B131&lt;&gt;"",maxvent_m3_per_h*1000000+minvent_m3_per_h*1000+V_room_m3,"")</f>
        <v>500010090</v>
      </c>
      <c r="C131" s="2" t="str">
        <f>IF(input_OLD_temp_simulation!C131&lt;&gt;"",CONCATENATE(TEXT(input_OLD_temp_simulation!C131,"jjjj-mm-ddTuu:mm:ss"),IF(input_OLD_temp_simulation!E131&gt;=0,"+",""),TEXT(SIGN(input_OLD_temp_simulation!E131)*INT(ABS(input_OLD_temp_simulation!E131)),"00"),":",TEXT(MOD(ABS(input_OLD_temp_simulation!E131),1)*60,"00")),"")</f>
        <v>2022-01-04T08:15:00+01:00</v>
      </c>
      <c r="D131" s="26">
        <f>IF(input_OLD_temp_simulation!D131&lt;&gt;"",input_OLD_temp_simulation!D131,"")</f>
        <v>1641280500.0000002</v>
      </c>
      <c r="E131" s="27">
        <f>calculation!R131</f>
        <v>874.43576388888891</v>
      </c>
      <c r="F131" s="18">
        <f>calculation!P131</f>
        <v>0.19500821886749678</v>
      </c>
      <c r="G131" s="29">
        <f>IF(input_OLD_temp_simulation!L131&lt;&gt;"",input_OLD_temp_simulation!L131,"")</f>
        <v>900</v>
      </c>
    </row>
    <row r="132" spans="1:7">
      <c r="A132" s="1">
        <f>IF(input_OLD_temp_simulation!A132&lt;&gt;"",input_OLD_temp_simulation!A132,"")</f>
        <v>130</v>
      </c>
      <c r="B132" s="57">
        <f>IF(input_OLD_temp_simulation!B132&lt;&gt;"",maxvent_m3_per_h*1000000+minvent_m3_per_h*1000+V_room_m3,"")</f>
        <v>500010090</v>
      </c>
      <c r="C132" s="2" t="str">
        <f>IF(input_OLD_temp_simulation!C132&lt;&gt;"",CONCATENATE(TEXT(input_OLD_temp_simulation!C132,"jjjj-mm-ddTuu:mm:ss"),IF(input_OLD_temp_simulation!E132&gt;=0,"+",""),TEXT(SIGN(input_OLD_temp_simulation!E132)*INT(ABS(input_OLD_temp_simulation!E132)),"00"),":",TEXT(MOD(ABS(input_OLD_temp_simulation!E132),1)*60,"00")),"")</f>
        <v>2022-01-04T08:30:00+01:00</v>
      </c>
      <c r="D132" s="26">
        <f>IF(input_OLD_temp_simulation!D132&lt;&gt;"",input_OLD_temp_simulation!D132,"")</f>
        <v>1641281399.9999993</v>
      </c>
      <c r="E132" s="27">
        <f>calculation!R132</f>
        <v>817.8125</v>
      </c>
      <c r="F132" s="18">
        <f>calculation!P132</f>
        <v>0</v>
      </c>
      <c r="G132" s="29">
        <f>IF(input_OLD_temp_simulation!L132&lt;&gt;"",input_OLD_temp_simulation!L132,"")</f>
        <v>900</v>
      </c>
    </row>
    <row r="133" spans="1:7">
      <c r="A133" s="1">
        <f>IF(input_OLD_temp_simulation!A133&lt;&gt;"",input_OLD_temp_simulation!A133,"")</f>
        <v>131</v>
      </c>
      <c r="B133" s="57">
        <f>IF(input_OLD_temp_simulation!B133&lt;&gt;"",maxvent_m3_per_h*1000000+minvent_m3_per_h*1000+V_room_m3,"")</f>
        <v>500010090</v>
      </c>
      <c r="C133" s="2" t="str">
        <f>IF(input_OLD_temp_simulation!C133&lt;&gt;"",CONCATENATE(TEXT(input_OLD_temp_simulation!C133,"jjjj-mm-ddTuu:mm:ss"),IF(input_OLD_temp_simulation!E133&gt;=0,"+",""),TEXT(SIGN(input_OLD_temp_simulation!E133)*INT(ABS(input_OLD_temp_simulation!E133)),"00"),":",TEXT(MOD(ABS(input_OLD_temp_simulation!E133),1)*60,"00")),"")</f>
        <v>2022-01-04T08:45:00+01:00</v>
      </c>
      <c r="D133" s="26">
        <f>IF(input_OLD_temp_simulation!D133&lt;&gt;"",input_OLD_temp_simulation!D133,"")</f>
        <v>1641282300.000001</v>
      </c>
      <c r="E133" s="27">
        <f>calculation!R133</f>
        <v>1010.0607638888889</v>
      </c>
      <c r="F133" s="18">
        <f>calculation!P133</f>
        <v>0.31466324342460361</v>
      </c>
      <c r="G133" s="29">
        <f>IF(input_OLD_temp_simulation!L133&lt;&gt;"",input_OLD_temp_simulation!L133,"")</f>
        <v>900</v>
      </c>
    </row>
    <row r="134" spans="1:7">
      <c r="A134" s="1">
        <f>IF(input_OLD_temp_simulation!A134&lt;&gt;"",input_OLD_temp_simulation!A134,"")</f>
        <v>132</v>
      </c>
      <c r="B134" s="57">
        <f>IF(input_OLD_temp_simulation!B134&lt;&gt;"",maxvent_m3_per_h*1000000+minvent_m3_per_h*1000+V_room_m3,"")</f>
        <v>500010090</v>
      </c>
      <c r="C134" s="2" t="str">
        <f>IF(input_OLD_temp_simulation!C134&lt;&gt;"",CONCATENATE(TEXT(input_OLD_temp_simulation!C134,"jjjj-mm-ddTuu:mm:ss"),IF(input_OLD_temp_simulation!E134&gt;=0,"+",""),TEXT(SIGN(input_OLD_temp_simulation!E134)*INT(ABS(input_OLD_temp_simulation!E134)),"00"),":",TEXT(MOD(ABS(input_OLD_temp_simulation!E134),1)*60,"00")),"")</f>
        <v>2022-01-04T09:00:00+01:00</v>
      </c>
      <c r="D134" s="26">
        <f>IF(input_OLD_temp_simulation!D134&lt;&gt;"",input_OLD_temp_simulation!D134,"")</f>
        <v>1641283200.0000002</v>
      </c>
      <c r="E134" s="27">
        <f>calculation!R134</f>
        <v>953.4375</v>
      </c>
      <c r="F134" s="18">
        <f>calculation!P134</f>
        <v>0.27203714451538014</v>
      </c>
      <c r="G134" s="29">
        <f>IF(input_OLD_temp_simulation!L134&lt;&gt;"",input_OLD_temp_simulation!L134,"")</f>
        <v>900</v>
      </c>
    </row>
    <row r="135" spans="1:7">
      <c r="A135" s="1">
        <f>IF(input_OLD_temp_simulation!A135&lt;&gt;"",input_OLD_temp_simulation!A135,"")</f>
        <v>133</v>
      </c>
      <c r="B135" s="57">
        <f>IF(input_OLD_temp_simulation!B135&lt;&gt;"",maxvent_m3_per_h*1000000+minvent_m3_per_h*1000+V_room_m3,"")</f>
        <v>500010090</v>
      </c>
      <c r="C135" s="2" t="str">
        <f>IF(input_OLD_temp_simulation!C135&lt;&gt;"",CONCATENATE(TEXT(input_OLD_temp_simulation!C135,"jjjj-mm-ddTuu:mm:ss"),IF(input_OLD_temp_simulation!E135&gt;=0,"+",""),TEXT(SIGN(input_OLD_temp_simulation!E135)*INT(ABS(input_OLD_temp_simulation!E135)),"00"),":",TEXT(MOD(ABS(input_OLD_temp_simulation!E135),1)*60,"00")),"")</f>
        <v>2022-01-04T09:15:00+01:00</v>
      </c>
      <c r="D135" s="26">
        <f>IF(input_OLD_temp_simulation!D135&lt;&gt;"",input_OLD_temp_simulation!D135,"")</f>
        <v>1641284099.9999993</v>
      </c>
      <c r="E135" s="27">
        <f>calculation!R135</f>
        <v>885.625</v>
      </c>
      <c r="F135" s="18">
        <f>calculation!P135</f>
        <v>0.20749003984063744</v>
      </c>
      <c r="G135" s="29">
        <f>IF(input_OLD_temp_simulation!L135&lt;&gt;"",input_OLD_temp_simulation!L135,"")</f>
        <v>900</v>
      </c>
    </row>
    <row r="136" spans="1:7">
      <c r="A136" s="1">
        <f>IF(input_OLD_temp_simulation!A136&lt;&gt;"",input_OLD_temp_simulation!A136,"")</f>
        <v>134</v>
      </c>
      <c r="B136" s="57">
        <f>IF(input_OLD_temp_simulation!B136&lt;&gt;"",maxvent_m3_per_h*1000000+minvent_m3_per_h*1000+V_room_m3,"")</f>
        <v>500010090</v>
      </c>
      <c r="C136" s="2" t="str">
        <f>IF(input_OLD_temp_simulation!C136&lt;&gt;"",CONCATENATE(TEXT(input_OLD_temp_simulation!C136,"jjjj-mm-ddTuu:mm:ss"),IF(input_OLD_temp_simulation!E136&gt;=0,"+",""),TEXT(SIGN(input_OLD_temp_simulation!E136)*INT(ABS(input_OLD_temp_simulation!E136)),"00"),":",TEXT(MOD(ABS(input_OLD_temp_simulation!E136),1)*60,"00")),"")</f>
        <v>2022-01-04T09:30:00+01:00</v>
      </c>
      <c r="D136" s="26">
        <f>IF(input_OLD_temp_simulation!D136&lt;&gt;"",input_OLD_temp_simulation!D136,"")</f>
        <v>1641285000.000001</v>
      </c>
      <c r="E136" s="27">
        <f>calculation!R136</f>
        <v>885.625</v>
      </c>
      <c r="F136" s="18">
        <f>calculation!P136</f>
        <v>0.20749003984063744</v>
      </c>
      <c r="G136" s="29">
        <f>IF(input_OLD_temp_simulation!L136&lt;&gt;"",input_OLD_temp_simulation!L136,"")</f>
        <v>900</v>
      </c>
    </row>
    <row r="137" spans="1:7">
      <c r="A137" s="1">
        <f>IF(input_OLD_temp_simulation!A137&lt;&gt;"",input_OLD_temp_simulation!A137,"")</f>
        <v>135</v>
      </c>
      <c r="B137" s="57">
        <f>IF(input_OLD_temp_simulation!B137&lt;&gt;"",maxvent_m3_per_h*1000000+minvent_m3_per_h*1000+V_room_m3,"")</f>
        <v>500010090</v>
      </c>
      <c r="C137" s="2" t="str">
        <f>IF(input_OLD_temp_simulation!C137&lt;&gt;"",CONCATENATE(TEXT(input_OLD_temp_simulation!C137,"jjjj-mm-ddTuu:mm:ss"),IF(input_OLD_temp_simulation!E137&gt;=0,"+",""),TEXT(SIGN(input_OLD_temp_simulation!E137)*INT(ABS(input_OLD_temp_simulation!E137)),"00"),":",TEXT(MOD(ABS(input_OLD_temp_simulation!E137),1)*60,"00")),"")</f>
        <v>2022-01-04T09:45:00+01:00</v>
      </c>
      <c r="D137" s="26">
        <f>IF(input_OLD_temp_simulation!D137&lt;&gt;"",input_OLD_temp_simulation!D137,"")</f>
        <v>1641285900.0000002</v>
      </c>
      <c r="E137" s="27">
        <f>calculation!R137</f>
        <v>885.625</v>
      </c>
      <c r="F137" s="18">
        <f>calculation!P137</f>
        <v>0.20749003984063744</v>
      </c>
      <c r="G137" s="29">
        <f>IF(input_OLD_temp_simulation!L137&lt;&gt;"",input_OLD_temp_simulation!L137,"")</f>
        <v>900</v>
      </c>
    </row>
    <row r="138" spans="1:7">
      <c r="A138" s="1">
        <f>IF(input_OLD_temp_simulation!A138&lt;&gt;"",input_OLD_temp_simulation!A138,"")</f>
        <v>136</v>
      </c>
      <c r="B138" s="57">
        <f>IF(input_OLD_temp_simulation!B138&lt;&gt;"",maxvent_m3_per_h*1000000+minvent_m3_per_h*1000+V_room_m3,"")</f>
        <v>500010090</v>
      </c>
      <c r="C138" s="2" t="str">
        <f>IF(input_OLD_temp_simulation!C138&lt;&gt;"",CONCATENATE(TEXT(input_OLD_temp_simulation!C138,"jjjj-mm-ddTuu:mm:ss"),IF(input_OLD_temp_simulation!E138&gt;=0,"+",""),TEXT(SIGN(input_OLD_temp_simulation!E138)*INT(ABS(input_OLD_temp_simulation!E138)),"00"),":",TEXT(MOD(ABS(input_OLD_temp_simulation!E138),1)*60,"00")),"")</f>
        <v>2022-01-04T10:00:00+01:00</v>
      </c>
      <c r="D138" s="26">
        <f>IF(input_OLD_temp_simulation!D138&lt;&gt;"",input_OLD_temp_simulation!D138,"")</f>
        <v>1641286799.9999993</v>
      </c>
      <c r="E138" s="27">
        <f>calculation!R138</f>
        <v>885.625</v>
      </c>
      <c r="F138" s="18">
        <f>calculation!P138</f>
        <v>0.20749003984063744</v>
      </c>
      <c r="G138" s="29">
        <f>IF(input_OLD_temp_simulation!L138&lt;&gt;"",input_OLD_temp_simulation!L138,"")</f>
        <v>900</v>
      </c>
    </row>
    <row r="139" spans="1:7">
      <c r="A139" s="1">
        <f>IF(input_OLD_temp_simulation!A139&lt;&gt;"",input_OLD_temp_simulation!A139,"")</f>
        <v>137</v>
      </c>
      <c r="B139" s="57">
        <f>IF(input_OLD_temp_simulation!B139&lt;&gt;"",maxvent_m3_per_h*1000000+minvent_m3_per_h*1000+V_room_m3,"")</f>
        <v>500010090</v>
      </c>
      <c r="C139" s="2" t="str">
        <f>IF(input_OLD_temp_simulation!C139&lt;&gt;"",CONCATENATE(TEXT(input_OLD_temp_simulation!C139,"jjjj-mm-ddTuu:mm:ss"),IF(input_OLD_temp_simulation!E139&gt;=0,"+",""),TEXT(SIGN(input_OLD_temp_simulation!E139)*INT(ABS(input_OLD_temp_simulation!E139)),"00"),":",TEXT(MOD(ABS(input_OLD_temp_simulation!E139),1)*60,"00")),"")</f>
        <v>2022-01-04T10:15:00+01:00</v>
      </c>
      <c r="D139" s="26">
        <f>IF(input_OLD_temp_simulation!D139&lt;&gt;"",input_OLD_temp_simulation!D139,"")</f>
        <v>1641287700.000001</v>
      </c>
      <c r="E139" s="27">
        <f>calculation!R139</f>
        <v>885.625</v>
      </c>
      <c r="F139" s="18">
        <f>calculation!P139</f>
        <v>0.20749003984063744</v>
      </c>
      <c r="G139" s="29">
        <f>IF(input_OLD_temp_simulation!L139&lt;&gt;"",input_OLD_temp_simulation!L139,"")</f>
        <v>900</v>
      </c>
    </row>
    <row r="140" spans="1:7">
      <c r="A140" s="1">
        <f>IF(input_OLD_temp_simulation!A140&lt;&gt;"",input_OLD_temp_simulation!A140,"")</f>
        <v>138</v>
      </c>
      <c r="B140" s="57">
        <f>IF(input_OLD_temp_simulation!B140&lt;&gt;"",maxvent_m3_per_h*1000000+minvent_m3_per_h*1000+V_room_m3,"")</f>
        <v>500010090</v>
      </c>
      <c r="C140" s="2" t="str">
        <f>IF(input_OLD_temp_simulation!C140&lt;&gt;"",CONCATENATE(TEXT(input_OLD_temp_simulation!C140,"jjjj-mm-ddTuu:mm:ss"),IF(input_OLD_temp_simulation!E140&gt;=0,"+",""),TEXT(SIGN(input_OLD_temp_simulation!E140)*INT(ABS(input_OLD_temp_simulation!E140)),"00"),":",TEXT(MOD(ABS(input_OLD_temp_simulation!E140),1)*60,"00")),"")</f>
        <v>2022-01-04T10:30:00+01:00</v>
      </c>
      <c r="D140" s="26">
        <f>IF(input_OLD_temp_simulation!D140&lt;&gt;"",input_OLD_temp_simulation!D140,"")</f>
        <v>1641288600.0000002</v>
      </c>
      <c r="E140" s="27">
        <f>calculation!R140</f>
        <v>885.625</v>
      </c>
      <c r="F140" s="18">
        <f>calculation!P140</f>
        <v>0.20749003984063744</v>
      </c>
      <c r="G140" s="29">
        <f>IF(input_OLD_temp_simulation!L140&lt;&gt;"",input_OLD_temp_simulation!L140,"")</f>
        <v>900</v>
      </c>
    </row>
    <row r="141" spans="1:7">
      <c r="A141" s="1">
        <f>IF(input_OLD_temp_simulation!A141&lt;&gt;"",input_OLD_temp_simulation!A141,"")</f>
        <v>139</v>
      </c>
      <c r="B141" s="57">
        <f>IF(input_OLD_temp_simulation!B141&lt;&gt;"",maxvent_m3_per_h*1000000+minvent_m3_per_h*1000+V_room_m3,"")</f>
        <v>500010090</v>
      </c>
      <c r="C141" s="2" t="str">
        <f>IF(input_OLD_temp_simulation!C141&lt;&gt;"",CONCATENATE(TEXT(input_OLD_temp_simulation!C141,"jjjj-mm-ddTuu:mm:ss"),IF(input_OLD_temp_simulation!E141&gt;=0,"+",""),TEXT(SIGN(input_OLD_temp_simulation!E141)*INT(ABS(input_OLD_temp_simulation!E141)),"00"),":",TEXT(MOD(ABS(input_OLD_temp_simulation!E141),1)*60,"00")),"")</f>
        <v>2022-01-04T10:45:00+01:00</v>
      </c>
      <c r="D141" s="26">
        <f>IF(input_OLD_temp_simulation!D141&lt;&gt;"",input_OLD_temp_simulation!D141,"")</f>
        <v>1641289499.9999993</v>
      </c>
      <c r="E141" s="27">
        <f>calculation!R141</f>
        <v>885.625</v>
      </c>
      <c r="F141" s="18">
        <f>calculation!P141</f>
        <v>0.20749003984063744</v>
      </c>
      <c r="G141" s="29">
        <f>IF(input_OLD_temp_simulation!L141&lt;&gt;"",input_OLD_temp_simulation!L141,"")</f>
        <v>900</v>
      </c>
    </row>
    <row r="142" spans="1:7">
      <c r="A142" s="1">
        <f>IF(input_OLD_temp_simulation!A142&lt;&gt;"",input_OLD_temp_simulation!A142,"")</f>
        <v>140</v>
      </c>
      <c r="B142" s="57">
        <f>IF(input_OLD_temp_simulation!B142&lt;&gt;"",maxvent_m3_per_h*1000000+minvent_m3_per_h*1000+V_room_m3,"")</f>
        <v>500010090</v>
      </c>
      <c r="C142" s="2" t="str">
        <f>IF(input_OLD_temp_simulation!C142&lt;&gt;"",CONCATENATE(TEXT(input_OLD_temp_simulation!C142,"jjjj-mm-ddTuu:mm:ss"),IF(input_OLD_temp_simulation!E142&gt;=0,"+",""),TEXT(SIGN(input_OLD_temp_simulation!E142)*INT(ABS(input_OLD_temp_simulation!E142)),"00"),":",TEXT(MOD(ABS(input_OLD_temp_simulation!E142),1)*60,"00")),"")</f>
        <v>2022-01-04T11:00:00+01:00</v>
      </c>
      <c r="D142" s="26">
        <f>IF(input_OLD_temp_simulation!D142&lt;&gt;"",input_OLD_temp_simulation!D142,"")</f>
        <v>1641290400.000001</v>
      </c>
      <c r="E142" s="27">
        <f>calculation!R142</f>
        <v>885.625</v>
      </c>
      <c r="F142" s="18">
        <f>calculation!P142</f>
        <v>0.20749003984063744</v>
      </c>
      <c r="G142" s="29">
        <f>IF(input_OLD_temp_simulation!L142&lt;&gt;"",input_OLD_temp_simulation!L142,"")</f>
        <v>900</v>
      </c>
    </row>
    <row r="143" spans="1:7">
      <c r="A143" s="1">
        <f>IF(input_OLD_temp_simulation!A143&lt;&gt;"",input_OLD_temp_simulation!A143,"")</f>
        <v>141</v>
      </c>
      <c r="B143" s="57">
        <f>IF(input_OLD_temp_simulation!B143&lt;&gt;"",maxvent_m3_per_h*1000000+minvent_m3_per_h*1000+V_room_m3,"")</f>
        <v>500010090</v>
      </c>
      <c r="C143" s="2" t="str">
        <f>IF(input_OLD_temp_simulation!C143&lt;&gt;"",CONCATENATE(TEXT(input_OLD_temp_simulation!C143,"jjjj-mm-ddTuu:mm:ss"),IF(input_OLD_temp_simulation!E143&gt;=0,"+",""),TEXT(SIGN(input_OLD_temp_simulation!E143)*INT(ABS(input_OLD_temp_simulation!E143)),"00"),":",TEXT(MOD(ABS(input_OLD_temp_simulation!E143),1)*60,"00")),"")</f>
        <v>2022-01-04T11:15:00+01:00</v>
      </c>
      <c r="D143" s="26">
        <f>IF(input_OLD_temp_simulation!D143&lt;&gt;"",input_OLD_temp_simulation!D143,"")</f>
        <v>1641291300.0000002</v>
      </c>
      <c r="E143" s="27">
        <f>calculation!R143</f>
        <v>885.625</v>
      </c>
      <c r="F143" s="18">
        <f>calculation!P143</f>
        <v>0.20749003984063744</v>
      </c>
      <c r="G143" s="29">
        <f>IF(input_OLD_temp_simulation!L143&lt;&gt;"",input_OLD_temp_simulation!L143,"")</f>
        <v>900</v>
      </c>
    </row>
    <row r="144" spans="1:7">
      <c r="A144" s="1">
        <f>IF(input_OLD_temp_simulation!A144&lt;&gt;"",input_OLD_temp_simulation!A144,"")</f>
        <v>142</v>
      </c>
      <c r="B144" s="57">
        <f>IF(input_OLD_temp_simulation!B144&lt;&gt;"",maxvent_m3_per_h*1000000+minvent_m3_per_h*1000+V_room_m3,"")</f>
        <v>500010090</v>
      </c>
      <c r="C144" s="2" t="str">
        <f>IF(input_OLD_temp_simulation!C144&lt;&gt;"",CONCATENATE(TEXT(input_OLD_temp_simulation!C144,"jjjj-mm-ddTuu:mm:ss"),IF(input_OLD_temp_simulation!E144&gt;=0,"+",""),TEXT(SIGN(input_OLD_temp_simulation!E144)*INT(ABS(input_OLD_temp_simulation!E144)),"00"),":",TEXT(MOD(ABS(input_OLD_temp_simulation!E144),1)*60,"00")),"")</f>
        <v>2022-01-04T11:30:00+01:00</v>
      </c>
      <c r="D144" s="26">
        <f>IF(input_OLD_temp_simulation!D144&lt;&gt;"",input_OLD_temp_simulation!D144,"")</f>
        <v>1641292199.9999993</v>
      </c>
      <c r="E144" s="27">
        <f>calculation!R144</f>
        <v>885.625</v>
      </c>
      <c r="F144" s="18">
        <f>calculation!P144</f>
        <v>0.20749003984063744</v>
      </c>
      <c r="G144" s="29">
        <f>IF(input_OLD_temp_simulation!L144&lt;&gt;"",input_OLD_temp_simulation!L144,"")</f>
        <v>900</v>
      </c>
    </row>
    <row r="145" spans="1:7">
      <c r="A145" s="1">
        <f>IF(input_OLD_temp_simulation!A145&lt;&gt;"",input_OLD_temp_simulation!A145,"")</f>
        <v>143</v>
      </c>
      <c r="B145" s="57">
        <f>IF(input_OLD_temp_simulation!B145&lt;&gt;"",maxvent_m3_per_h*1000000+minvent_m3_per_h*1000+V_room_m3,"")</f>
        <v>500010090</v>
      </c>
      <c r="C145" s="2" t="str">
        <f>IF(input_OLD_temp_simulation!C145&lt;&gt;"",CONCATENATE(TEXT(input_OLD_temp_simulation!C145,"jjjj-mm-ddTuu:mm:ss"),IF(input_OLD_temp_simulation!E145&gt;=0,"+",""),TEXT(SIGN(input_OLD_temp_simulation!E145)*INT(ABS(input_OLD_temp_simulation!E145)),"00"),":",TEXT(MOD(ABS(input_OLD_temp_simulation!E145),1)*60,"00")),"")</f>
        <v>2022-01-04T11:45:00+01:00</v>
      </c>
      <c r="D145" s="26">
        <f>IF(input_OLD_temp_simulation!D145&lt;&gt;"",input_OLD_temp_simulation!D145,"")</f>
        <v>1641293100.000001</v>
      </c>
      <c r="E145" s="27">
        <f>calculation!R145</f>
        <v>885.625</v>
      </c>
      <c r="F145" s="18">
        <f>calculation!P145</f>
        <v>0.20749003984063744</v>
      </c>
      <c r="G145" s="29">
        <f>IF(input_OLD_temp_simulation!L145&lt;&gt;"",input_OLD_temp_simulation!L145,"")</f>
        <v>900</v>
      </c>
    </row>
    <row r="146" spans="1:7">
      <c r="A146" s="1">
        <f>IF(input_OLD_temp_simulation!A146&lt;&gt;"",input_OLD_temp_simulation!A146,"")</f>
        <v>144</v>
      </c>
      <c r="B146" s="57">
        <f>IF(input_OLD_temp_simulation!B146&lt;&gt;"",maxvent_m3_per_h*1000000+minvent_m3_per_h*1000+V_room_m3,"")</f>
        <v>500010090</v>
      </c>
      <c r="C146" s="2" t="str">
        <f>IF(input_OLD_temp_simulation!C146&lt;&gt;"",CONCATENATE(TEXT(input_OLD_temp_simulation!C146,"jjjj-mm-ddTuu:mm:ss"),IF(input_OLD_temp_simulation!E146&gt;=0,"+",""),TEXT(SIGN(input_OLD_temp_simulation!E146)*INT(ABS(input_OLD_temp_simulation!E146)),"00"),":",TEXT(MOD(ABS(input_OLD_temp_simulation!E146),1)*60,"00")),"")</f>
        <v>2022-01-04T12:00:00+01:00</v>
      </c>
      <c r="D146" s="26">
        <f>IF(input_OLD_temp_simulation!D146&lt;&gt;"",input_OLD_temp_simulation!D146,"")</f>
        <v>1641294000.0000002</v>
      </c>
      <c r="E146" s="27">
        <f>calculation!R146</f>
        <v>885.625</v>
      </c>
      <c r="F146" s="18">
        <f>calculation!P146</f>
        <v>0.20749003984063744</v>
      </c>
      <c r="G146" s="29">
        <f>IF(input_OLD_temp_simulation!L146&lt;&gt;"",input_OLD_temp_simulation!L146,"")</f>
        <v>900</v>
      </c>
    </row>
    <row r="147" spans="1:7">
      <c r="A147" s="1">
        <f>IF(input_OLD_temp_simulation!A147&lt;&gt;"",input_OLD_temp_simulation!A147,"")</f>
        <v>145</v>
      </c>
      <c r="B147" s="57">
        <f>IF(input_OLD_temp_simulation!B147&lt;&gt;"",maxvent_m3_per_h*1000000+minvent_m3_per_h*1000+V_room_m3,"")</f>
        <v>500010090</v>
      </c>
      <c r="C147" s="2" t="str">
        <f>IF(input_OLD_temp_simulation!C147&lt;&gt;"",CONCATENATE(TEXT(input_OLD_temp_simulation!C147,"jjjj-mm-ddTuu:mm:ss"),IF(input_OLD_temp_simulation!E147&gt;=0,"+",""),TEXT(SIGN(input_OLD_temp_simulation!E147)*INT(ABS(input_OLD_temp_simulation!E147)),"00"),":",TEXT(MOD(ABS(input_OLD_temp_simulation!E147),1)*60,"00")),"")</f>
        <v>2022-01-04T12:15:00+01:00</v>
      </c>
      <c r="D147" s="26">
        <f>IF(input_OLD_temp_simulation!D147&lt;&gt;"",input_OLD_temp_simulation!D147,"")</f>
        <v>1641294899.9999993</v>
      </c>
      <c r="E147" s="27">
        <f>calculation!R147</f>
        <v>750</v>
      </c>
      <c r="F147" s="18">
        <f>calculation!P147</f>
        <v>0</v>
      </c>
      <c r="G147" s="29">
        <f>IF(input_OLD_temp_simulation!L147&lt;&gt;"",input_OLD_temp_simulation!L147,"")</f>
        <v>900</v>
      </c>
    </row>
    <row r="148" spans="1:7">
      <c r="A148" s="1">
        <f>IF(input_OLD_temp_simulation!A148&lt;&gt;"",input_OLD_temp_simulation!A148,"")</f>
        <v>146</v>
      </c>
      <c r="B148" s="57">
        <f>IF(input_OLD_temp_simulation!B148&lt;&gt;"",maxvent_m3_per_h*1000000+minvent_m3_per_h*1000+V_room_m3,"")</f>
        <v>500010090</v>
      </c>
      <c r="C148" s="2" t="str">
        <f>IF(input_OLD_temp_simulation!C148&lt;&gt;"",CONCATENATE(TEXT(input_OLD_temp_simulation!C148,"jjjj-mm-ddTuu:mm:ss"),IF(input_OLD_temp_simulation!E148&gt;=0,"+",""),TEXT(SIGN(input_OLD_temp_simulation!E148)*INT(ABS(input_OLD_temp_simulation!E148)),"00"),":",TEXT(MOD(ABS(input_OLD_temp_simulation!E148),1)*60,"00")),"")</f>
        <v>2022-01-04T12:30:00+01:00</v>
      </c>
      <c r="D148" s="26">
        <f>IF(input_OLD_temp_simulation!D148&lt;&gt;"",input_OLD_temp_simulation!D148,"")</f>
        <v>1641295800.000001</v>
      </c>
      <c r="E148" s="27">
        <f>calculation!R148</f>
        <v>740.69444444444446</v>
      </c>
      <c r="F148" s="18">
        <f>calculation!P148</f>
        <v>0</v>
      </c>
      <c r="G148" s="29">
        <f>IF(input_OLD_temp_simulation!L148&lt;&gt;"",input_OLD_temp_simulation!L148,"")</f>
        <v>900</v>
      </c>
    </row>
    <row r="149" spans="1:7">
      <c r="A149" s="1">
        <f>IF(input_OLD_temp_simulation!A149&lt;&gt;"",input_OLD_temp_simulation!A149,"")</f>
        <v>147</v>
      </c>
      <c r="B149" s="57">
        <f>IF(input_OLD_temp_simulation!B149&lt;&gt;"",maxvent_m3_per_h*1000000+minvent_m3_per_h*1000+V_room_m3,"")</f>
        <v>500010090</v>
      </c>
      <c r="C149" s="2" t="str">
        <f>IF(input_OLD_temp_simulation!C149&lt;&gt;"",CONCATENATE(TEXT(input_OLD_temp_simulation!C149,"jjjj-mm-ddTuu:mm:ss"),IF(input_OLD_temp_simulation!E149&gt;=0,"+",""),TEXT(SIGN(input_OLD_temp_simulation!E149)*INT(ABS(input_OLD_temp_simulation!E149)),"00"),":",TEXT(MOD(ABS(input_OLD_temp_simulation!E149),1)*60,"00")),"")</f>
        <v>2022-01-04T12:45:00+01:00</v>
      </c>
      <c r="D149" s="26">
        <f>IF(input_OLD_temp_simulation!D149&lt;&gt;"",input_OLD_temp_simulation!D149,"")</f>
        <v>1641296700.0000002</v>
      </c>
      <c r="E149" s="27">
        <f>calculation!R149</f>
        <v>867.27237654320993</v>
      </c>
      <c r="F149" s="18">
        <f>calculation!P149</f>
        <v>0.18669305376655956</v>
      </c>
      <c r="G149" s="29">
        <f>IF(input_OLD_temp_simulation!L149&lt;&gt;"",input_OLD_temp_simulation!L149,"")</f>
        <v>900</v>
      </c>
    </row>
    <row r="150" spans="1:7">
      <c r="A150" s="1">
        <f>IF(input_OLD_temp_simulation!A150&lt;&gt;"",input_OLD_temp_simulation!A150,"")</f>
        <v>148</v>
      </c>
      <c r="B150" s="57">
        <f>IF(input_OLD_temp_simulation!B150&lt;&gt;"",maxvent_m3_per_h*1000000+minvent_m3_per_h*1000+V_room_m3,"")</f>
        <v>500010090</v>
      </c>
      <c r="C150" s="2" t="str">
        <f>IF(input_OLD_temp_simulation!C150&lt;&gt;"",CONCATENATE(TEXT(input_OLD_temp_simulation!C150,"jjjj-mm-ddTuu:mm:ss"),IF(input_OLD_temp_simulation!E150&gt;=0,"+",""),TEXT(SIGN(input_OLD_temp_simulation!E150)*INT(ABS(input_OLD_temp_simulation!E150)),"00"),":",TEXT(MOD(ABS(input_OLD_temp_simulation!E150),1)*60,"00")),"")</f>
        <v>2022-01-04T13:00:00+01:00</v>
      </c>
      <c r="D150" s="26">
        <f>IF(input_OLD_temp_simulation!D150&lt;&gt;"",input_OLD_temp_simulation!D150,"")</f>
        <v>1641297599.9999993</v>
      </c>
      <c r="E150" s="27">
        <f>calculation!R150</f>
        <v>885.625</v>
      </c>
      <c r="F150" s="18">
        <f>calculation!P150</f>
        <v>0.20749003984063744</v>
      </c>
      <c r="G150" s="29">
        <f>IF(input_OLD_temp_simulation!L150&lt;&gt;"",input_OLD_temp_simulation!L150,"")</f>
        <v>900</v>
      </c>
    </row>
    <row r="151" spans="1:7">
      <c r="A151" s="1">
        <f>IF(input_OLD_temp_simulation!A151&lt;&gt;"",input_OLD_temp_simulation!A151,"")</f>
        <v>149</v>
      </c>
      <c r="B151" s="57">
        <f>IF(input_OLD_temp_simulation!B151&lt;&gt;"",maxvent_m3_per_h*1000000+minvent_m3_per_h*1000+V_room_m3,"")</f>
        <v>500010090</v>
      </c>
      <c r="C151" s="2" t="str">
        <f>IF(input_OLD_temp_simulation!C151&lt;&gt;"",CONCATENATE(TEXT(input_OLD_temp_simulation!C151,"jjjj-mm-ddTuu:mm:ss"),IF(input_OLD_temp_simulation!E151&gt;=0,"+",""),TEXT(SIGN(input_OLD_temp_simulation!E151)*INT(ABS(input_OLD_temp_simulation!E151)),"00"),":",TEXT(MOD(ABS(input_OLD_temp_simulation!E151),1)*60,"00")),"")</f>
        <v>2022-01-04T13:15:00+01:00</v>
      </c>
      <c r="D151" s="26">
        <f>IF(input_OLD_temp_simulation!D151&lt;&gt;"",input_OLD_temp_simulation!D151,"")</f>
        <v>1641298500.000001</v>
      </c>
      <c r="E151" s="27">
        <f>calculation!R151</f>
        <v>953.4375</v>
      </c>
      <c r="F151" s="18">
        <f>calculation!P151</f>
        <v>0.27203714451538014</v>
      </c>
      <c r="G151" s="29">
        <f>IF(input_OLD_temp_simulation!L151&lt;&gt;"",input_OLD_temp_simulation!L151,"")</f>
        <v>900</v>
      </c>
    </row>
    <row r="152" spans="1:7">
      <c r="A152" s="1">
        <f>IF(input_OLD_temp_simulation!A152&lt;&gt;"",input_OLD_temp_simulation!A152,"")</f>
        <v>150</v>
      </c>
      <c r="B152" s="57">
        <f>IF(input_OLD_temp_simulation!B152&lt;&gt;"",maxvent_m3_per_h*1000000+minvent_m3_per_h*1000+V_room_m3,"")</f>
        <v>500010090</v>
      </c>
      <c r="C152" s="2" t="str">
        <f>IF(input_OLD_temp_simulation!C152&lt;&gt;"",CONCATENATE(TEXT(input_OLD_temp_simulation!C152,"jjjj-mm-ddTuu:mm:ss"),IF(input_OLD_temp_simulation!E152&gt;=0,"+",""),TEXT(SIGN(input_OLD_temp_simulation!E152)*INT(ABS(input_OLD_temp_simulation!E152)),"00"),":",TEXT(MOD(ABS(input_OLD_temp_simulation!E152),1)*60,"00")),"")</f>
        <v>2022-01-04T13:30:00+01:00</v>
      </c>
      <c r="D152" s="26">
        <f>IF(input_OLD_temp_simulation!D152&lt;&gt;"",input_OLD_temp_simulation!D152,"")</f>
        <v>1641299400.0000002</v>
      </c>
      <c r="E152" s="27">
        <f>calculation!R152</f>
        <v>953.4375</v>
      </c>
      <c r="F152" s="18">
        <f>calculation!P152</f>
        <v>0.27203714451538014</v>
      </c>
      <c r="G152" s="29">
        <f>IF(input_OLD_temp_simulation!L152&lt;&gt;"",input_OLD_temp_simulation!L152,"")</f>
        <v>900</v>
      </c>
    </row>
    <row r="153" spans="1:7">
      <c r="A153" s="1">
        <f>IF(input_OLD_temp_simulation!A153&lt;&gt;"",input_OLD_temp_simulation!A153,"")</f>
        <v>151</v>
      </c>
      <c r="B153" s="57">
        <f>IF(input_OLD_temp_simulation!B153&lt;&gt;"",maxvent_m3_per_h*1000000+minvent_m3_per_h*1000+V_room_m3,"")</f>
        <v>500010090</v>
      </c>
      <c r="C153" s="2" t="str">
        <f>IF(input_OLD_temp_simulation!C153&lt;&gt;"",CONCATENATE(TEXT(input_OLD_temp_simulation!C153,"jjjj-mm-ddTuu:mm:ss"),IF(input_OLD_temp_simulation!E153&gt;=0,"+",""),TEXT(SIGN(input_OLD_temp_simulation!E153)*INT(ABS(input_OLD_temp_simulation!E153)),"00"),":",TEXT(MOD(ABS(input_OLD_temp_simulation!E153),1)*60,"00")),"")</f>
        <v>2022-01-04T13:45:00+01:00</v>
      </c>
      <c r="D153" s="26">
        <f>IF(input_OLD_temp_simulation!D153&lt;&gt;"",input_OLD_temp_simulation!D153,"")</f>
        <v>1641300299.9999993</v>
      </c>
      <c r="E153" s="27">
        <f>calculation!R153</f>
        <v>885.625</v>
      </c>
      <c r="F153" s="18">
        <f>calculation!P153</f>
        <v>0.20749003984063744</v>
      </c>
      <c r="G153" s="29">
        <f>IF(input_OLD_temp_simulation!L153&lt;&gt;"",input_OLD_temp_simulation!L153,"")</f>
        <v>900</v>
      </c>
    </row>
    <row r="154" spans="1:7">
      <c r="A154" s="1">
        <f>IF(input_OLD_temp_simulation!A154&lt;&gt;"",input_OLD_temp_simulation!A154,"")</f>
        <v>152</v>
      </c>
      <c r="B154" s="57">
        <f>IF(input_OLD_temp_simulation!B154&lt;&gt;"",maxvent_m3_per_h*1000000+minvent_m3_per_h*1000+V_room_m3,"")</f>
        <v>500010090</v>
      </c>
      <c r="C154" s="2" t="str">
        <f>IF(input_OLD_temp_simulation!C154&lt;&gt;"",CONCATENATE(TEXT(input_OLD_temp_simulation!C154,"jjjj-mm-ddTuu:mm:ss"),IF(input_OLD_temp_simulation!E154&gt;=0,"+",""),TEXT(SIGN(input_OLD_temp_simulation!E154)*INT(ABS(input_OLD_temp_simulation!E154)),"00"),":",TEXT(MOD(ABS(input_OLD_temp_simulation!E154),1)*60,"00")),"")</f>
        <v>2022-01-04T14:00:00+01:00</v>
      </c>
      <c r="D154" s="26">
        <f>IF(input_OLD_temp_simulation!D154&lt;&gt;"",input_OLD_temp_simulation!D154,"")</f>
        <v>1641301200.000001</v>
      </c>
      <c r="E154" s="27">
        <f>calculation!R154</f>
        <v>885.625</v>
      </c>
      <c r="F154" s="18">
        <f>calculation!P154</f>
        <v>0.20749003984063744</v>
      </c>
      <c r="G154" s="29">
        <f>IF(input_OLD_temp_simulation!L154&lt;&gt;"",input_OLD_temp_simulation!L154,"")</f>
        <v>900</v>
      </c>
    </row>
    <row r="155" spans="1:7">
      <c r="A155" s="1">
        <f>IF(input_OLD_temp_simulation!A155&lt;&gt;"",input_OLD_temp_simulation!A155,"")</f>
        <v>153</v>
      </c>
      <c r="B155" s="57">
        <f>IF(input_OLD_temp_simulation!B155&lt;&gt;"",maxvent_m3_per_h*1000000+minvent_m3_per_h*1000+V_room_m3,"")</f>
        <v>500010090</v>
      </c>
      <c r="C155" s="2" t="str">
        <f>IF(input_OLD_temp_simulation!C155&lt;&gt;"",CONCATENATE(TEXT(input_OLD_temp_simulation!C155,"jjjj-mm-ddTuu:mm:ss"),IF(input_OLD_temp_simulation!E155&gt;=0,"+",""),TEXT(SIGN(input_OLD_temp_simulation!E155)*INT(ABS(input_OLD_temp_simulation!E155)),"00"),":",TEXT(MOD(ABS(input_OLD_temp_simulation!E155),1)*60,"00")),"")</f>
        <v>2022-01-04T14:15:00+01:00</v>
      </c>
      <c r="D155" s="26">
        <f>IF(input_OLD_temp_simulation!D155&lt;&gt;"",input_OLD_temp_simulation!D155,"")</f>
        <v>1641302100.0000002</v>
      </c>
      <c r="E155" s="27">
        <f>calculation!R155</f>
        <v>885.625</v>
      </c>
      <c r="F155" s="18">
        <f>calculation!P155</f>
        <v>0.20749003984063744</v>
      </c>
      <c r="G155" s="29">
        <f>IF(input_OLD_temp_simulation!L155&lt;&gt;"",input_OLD_temp_simulation!L155,"")</f>
        <v>900</v>
      </c>
    </row>
    <row r="156" spans="1:7">
      <c r="A156" s="1">
        <f>IF(input_OLD_temp_simulation!A156&lt;&gt;"",input_OLD_temp_simulation!A156,"")</f>
        <v>154</v>
      </c>
      <c r="B156" s="57">
        <f>IF(input_OLD_temp_simulation!B156&lt;&gt;"",maxvent_m3_per_h*1000000+minvent_m3_per_h*1000+V_room_m3,"")</f>
        <v>500010090</v>
      </c>
      <c r="C156" s="2" t="str">
        <f>IF(input_OLD_temp_simulation!C156&lt;&gt;"",CONCATENATE(TEXT(input_OLD_temp_simulation!C156,"jjjj-mm-ddTuu:mm:ss"),IF(input_OLD_temp_simulation!E156&gt;=0,"+",""),TEXT(SIGN(input_OLD_temp_simulation!E156)*INT(ABS(input_OLD_temp_simulation!E156)),"00"),":",TEXT(MOD(ABS(input_OLD_temp_simulation!E156),1)*60,"00")),"")</f>
        <v>2022-01-04T14:30:00+01:00</v>
      </c>
      <c r="D156" s="26">
        <f>IF(input_OLD_temp_simulation!D156&lt;&gt;"",input_OLD_temp_simulation!D156,"")</f>
        <v>1641302999.9999993</v>
      </c>
      <c r="E156" s="27">
        <f>calculation!R156</f>
        <v>885.625</v>
      </c>
      <c r="F156" s="18">
        <f>calculation!P156</f>
        <v>0.20749003984063744</v>
      </c>
      <c r="G156" s="29">
        <f>IF(input_OLD_temp_simulation!L156&lt;&gt;"",input_OLD_temp_simulation!L156,"")</f>
        <v>900</v>
      </c>
    </row>
    <row r="157" spans="1:7">
      <c r="A157" s="1">
        <f>IF(input_OLD_temp_simulation!A157&lt;&gt;"",input_OLD_temp_simulation!A157,"")</f>
        <v>155</v>
      </c>
      <c r="B157" s="57">
        <f>IF(input_OLD_temp_simulation!B157&lt;&gt;"",maxvent_m3_per_h*1000000+minvent_m3_per_h*1000+V_room_m3,"")</f>
        <v>500010090</v>
      </c>
      <c r="C157" s="2" t="str">
        <f>IF(input_OLD_temp_simulation!C157&lt;&gt;"",CONCATENATE(TEXT(input_OLD_temp_simulation!C157,"jjjj-mm-ddTuu:mm:ss"),IF(input_OLD_temp_simulation!E157&gt;=0,"+",""),TEXT(SIGN(input_OLD_temp_simulation!E157)*INT(ABS(input_OLD_temp_simulation!E157)),"00"),":",TEXT(MOD(ABS(input_OLD_temp_simulation!E157),1)*60,"00")),"")</f>
        <v>2022-01-04T14:45:00+01:00</v>
      </c>
      <c r="D157" s="26">
        <f>IF(input_OLD_temp_simulation!D157&lt;&gt;"",input_OLD_temp_simulation!D157,"")</f>
        <v>1641303900.000001</v>
      </c>
      <c r="E157" s="27">
        <f>calculation!R157</f>
        <v>885.625</v>
      </c>
      <c r="F157" s="18">
        <f>calculation!P157</f>
        <v>0.20749003984063744</v>
      </c>
      <c r="G157" s="29">
        <f>IF(input_OLD_temp_simulation!L157&lt;&gt;"",input_OLD_temp_simulation!L157,"")</f>
        <v>900</v>
      </c>
    </row>
    <row r="158" spans="1:7">
      <c r="A158" s="1">
        <f>IF(input_OLD_temp_simulation!A158&lt;&gt;"",input_OLD_temp_simulation!A158,"")</f>
        <v>156</v>
      </c>
      <c r="B158" s="57">
        <f>IF(input_OLD_temp_simulation!B158&lt;&gt;"",maxvent_m3_per_h*1000000+minvent_m3_per_h*1000+V_room_m3,"")</f>
        <v>500010090</v>
      </c>
      <c r="C158" s="2" t="str">
        <f>IF(input_OLD_temp_simulation!C158&lt;&gt;"",CONCATENATE(TEXT(input_OLD_temp_simulation!C158,"jjjj-mm-ddTuu:mm:ss"),IF(input_OLD_temp_simulation!E158&gt;=0,"+",""),TEXT(SIGN(input_OLD_temp_simulation!E158)*INT(ABS(input_OLD_temp_simulation!E158)),"00"),":",TEXT(MOD(ABS(input_OLD_temp_simulation!E158),1)*60,"00")),"")</f>
        <v>2022-01-04T15:00:00+01:00</v>
      </c>
      <c r="D158" s="26">
        <f>IF(input_OLD_temp_simulation!D158&lt;&gt;"",input_OLD_temp_simulation!D158,"")</f>
        <v>1641304800.0000002</v>
      </c>
      <c r="E158" s="27">
        <f>calculation!R158</f>
        <v>885.625</v>
      </c>
      <c r="F158" s="18">
        <f>calculation!P158</f>
        <v>0.20749003984063744</v>
      </c>
      <c r="G158" s="29">
        <f>IF(input_OLD_temp_simulation!L158&lt;&gt;"",input_OLD_temp_simulation!L158,"")</f>
        <v>900</v>
      </c>
    </row>
    <row r="159" spans="1:7">
      <c r="A159" s="1">
        <f>IF(input_OLD_temp_simulation!A159&lt;&gt;"",input_OLD_temp_simulation!A159,"")</f>
        <v>157</v>
      </c>
      <c r="B159" s="57">
        <f>IF(input_OLD_temp_simulation!B159&lt;&gt;"",maxvent_m3_per_h*1000000+minvent_m3_per_h*1000+V_room_m3,"")</f>
        <v>500010090</v>
      </c>
      <c r="C159" s="2" t="str">
        <f>IF(input_OLD_temp_simulation!C159&lt;&gt;"",CONCATENATE(TEXT(input_OLD_temp_simulation!C159,"jjjj-mm-ddTuu:mm:ss"),IF(input_OLD_temp_simulation!E159&gt;=0,"+",""),TEXT(SIGN(input_OLD_temp_simulation!E159)*INT(ABS(input_OLD_temp_simulation!E159)),"00"),":",TEXT(MOD(ABS(input_OLD_temp_simulation!E159),1)*60,"00")),"")</f>
        <v>2022-01-04T15:15:00+01:00</v>
      </c>
      <c r="D159" s="26">
        <f>IF(input_OLD_temp_simulation!D159&lt;&gt;"",input_OLD_temp_simulation!D159,"")</f>
        <v>1641305699.9999993</v>
      </c>
      <c r="E159" s="27">
        <f>calculation!R159</f>
        <v>885.625</v>
      </c>
      <c r="F159" s="18">
        <f>calculation!P159</f>
        <v>0.20749003984063744</v>
      </c>
      <c r="G159" s="29">
        <f>IF(input_OLD_temp_simulation!L159&lt;&gt;"",input_OLD_temp_simulation!L159,"")</f>
        <v>900</v>
      </c>
    </row>
    <row r="160" spans="1:7">
      <c r="A160" s="1">
        <f>IF(input_OLD_temp_simulation!A160&lt;&gt;"",input_OLD_temp_simulation!A160,"")</f>
        <v>158</v>
      </c>
      <c r="B160" s="57">
        <f>IF(input_OLD_temp_simulation!B160&lt;&gt;"",maxvent_m3_per_h*1000000+minvent_m3_per_h*1000+V_room_m3,"")</f>
        <v>500010090</v>
      </c>
      <c r="C160" s="2" t="str">
        <f>IF(input_OLD_temp_simulation!C160&lt;&gt;"",CONCATENATE(TEXT(input_OLD_temp_simulation!C160,"jjjj-mm-ddTuu:mm:ss"),IF(input_OLD_temp_simulation!E160&gt;=0,"+",""),TEXT(SIGN(input_OLD_temp_simulation!E160)*INT(ABS(input_OLD_temp_simulation!E160)),"00"),":",TEXT(MOD(ABS(input_OLD_temp_simulation!E160),1)*60,"00")),"")</f>
        <v>2022-01-04T15:30:00+01:00</v>
      </c>
      <c r="D160" s="26">
        <f>IF(input_OLD_temp_simulation!D160&lt;&gt;"",input_OLD_temp_simulation!D160,"")</f>
        <v>1641306600.000001</v>
      </c>
      <c r="E160" s="27">
        <f>calculation!R160</f>
        <v>885.625</v>
      </c>
      <c r="F160" s="18">
        <f>calculation!P160</f>
        <v>0.20749003984063744</v>
      </c>
      <c r="G160" s="29">
        <f>IF(input_OLD_temp_simulation!L160&lt;&gt;"",input_OLD_temp_simulation!L160,"")</f>
        <v>900</v>
      </c>
    </row>
    <row r="161" spans="1:7">
      <c r="A161" s="1">
        <f>IF(input_OLD_temp_simulation!A161&lt;&gt;"",input_OLD_temp_simulation!A161,"")</f>
        <v>159</v>
      </c>
      <c r="B161" s="57">
        <f>IF(input_OLD_temp_simulation!B161&lt;&gt;"",maxvent_m3_per_h*1000000+minvent_m3_per_h*1000+V_room_m3,"")</f>
        <v>500010090</v>
      </c>
      <c r="C161" s="2" t="str">
        <f>IF(input_OLD_temp_simulation!C161&lt;&gt;"",CONCATENATE(TEXT(input_OLD_temp_simulation!C161,"jjjj-mm-ddTuu:mm:ss"),IF(input_OLD_temp_simulation!E161&gt;=0,"+",""),TEXT(SIGN(input_OLD_temp_simulation!E161)*INT(ABS(input_OLD_temp_simulation!E161)),"00"),":",TEXT(MOD(ABS(input_OLD_temp_simulation!E161),1)*60,"00")),"")</f>
        <v>2022-01-04T15:45:00+01:00</v>
      </c>
      <c r="D161" s="26">
        <f>IF(input_OLD_temp_simulation!D161&lt;&gt;"",input_OLD_temp_simulation!D161,"")</f>
        <v>1641307500.0000002</v>
      </c>
      <c r="E161" s="27">
        <f>calculation!R161</f>
        <v>885.625</v>
      </c>
      <c r="F161" s="18">
        <f>calculation!P161</f>
        <v>0.20749003984063744</v>
      </c>
      <c r="G161" s="29">
        <f>IF(input_OLD_temp_simulation!L161&lt;&gt;"",input_OLD_temp_simulation!L161,"")</f>
        <v>900</v>
      </c>
    </row>
    <row r="162" spans="1:7">
      <c r="A162" s="1">
        <f>IF(input_OLD_temp_simulation!A162&lt;&gt;"",input_OLD_temp_simulation!A162,"")</f>
        <v>160</v>
      </c>
      <c r="B162" s="57">
        <f>IF(input_OLD_temp_simulation!B162&lt;&gt;"",maxvent_m3_per_h*1000000+minvent_m3_per_h*1000+V_room_m3,"")</f>
        <v>500010090</v>
      </c>
      <c r="C162" s="2" t="str">
        <f>IF(input_OLD_temp_simulation!C162&lt;&gt;"",CONCATENATE(TEXT(input_OLD_temp_simulation!C162,"jjjj-mm-ddTuu:mm:ss"),IF(input_OLD_temp_simulation!E162&gt;=0,"+",""),TEXT(SIGN(input_OLD_temp_simulation!E162)*INT(ABS(input_OLD_temp_simulation!E162)),"00"),":",TEXT(MOD(ABS(input_OLD_temp_simulation!E162),1)*60,"00")),"")</f>
        <v>2022-01-04T16:00:00+01:00</v>
      </c>
      <c r="D162" s="26">
        <f>IF(input_OLD_temp_simulation!D162&lt;&gt;"",input_OLD_temp_simulation!D162,"")</f>
        <v>1641308399.9999993</v>
      </c>
      <c r="E162" s="27">
        <f>calculation!R162</f>
        <v>885.625</v>
      </c>
      <c r="F162" s="18">
        <f>calculation!P162</f>
        <v>0.20749003984063744</v>
      </c>
      <c r="G162" s="29">
        <f>IF(input_OLD_temp_simulation!L162&lt;&gt;"",input_OLD_temp_simulation!L162,"")</f>
        <v>900</v>
      </c>
    </row>
    <row r="163" spans="1:7">
      <c r="A163" s="1">
        <f>IF(input_OLD_temp_simulation!A163&lt;&gt;"",input_OLD_temp_simulation!A163,"")</f>
        <v>161</v>
      </c>
      <c r="B163" s="57">
        <f>IF(input_OLD_temp_simulation!B163&lt;&gt;"",maxvent_m3_per_h*1000000+minvent_m3_per_h*1000+V_room_m3,"")</f>
        <v>500010090</v>
      </c>
      <c r="C163" s="2" t="str">
        <f>IF(input_OLD_temp_simulation!C163&lt;&gt;"",CONCATENATE(TEXT(input_OLD_temp_simulation!C163,"jjjj-mm-ddTuu:mm:ss"),IF(input_OLD_temp_simulation!E163&gt;=0,"+",""),TEXT(SIGN(input_OLD_temp_simulation!E163)*INT(ABS(input_OLD_temp_simulation!E163)),"00"),":",TEXT(MOD(ABS(input_OLD_temp_simulation!E163),1)*60,"00")),"")</f>
        <v>2022-01-04T16:15:00+01:00</v>
      </c>
      <c r="D163" s="26">
        <f>IF(input_OLD_temp_simulation!D163&lt;&gt;"",input_OLD_temp_simulation!D163,"")</f>
        <v>1641309300.000001</v>
      </c>
      <c r="E163" s="27">
        <f>calculation!R163</f>
        <v>750</v>
      </c>
      <c r="F163" s="18">
        <f>calculation!P163</f>
        <v>0</v>
      </c>
      <c r="G163" s="29">
        <f>IF(input_OLD_temp_simulation!L163&lt;&gt;"",input_OLD_temp_simulation!L163,"")</f>
        <v>900</v>
      </c>
    </row>
    <row r="164" spans="1:7">
      <c r="A164" s="1">
        <f>IF(input_OLD_temp_simulation!A164&lt;&gt;"",input_OLD_temp_simulation!A164,"")</f>
        <v>162</v>
      </c>
      <c r="B164" s="57">
        <f>IF(input_OLD_temp_simulation!B164&lt;&gt;"",maxvent_m3_per_h*1000000+minvent_m3_per_h*1000+V_room_m3,"")</f>
        <v>500010090</v>
      </c>
      <c r="C164" s="2" t="str">
        <f>IF(input_OLD_temp_simulation!C164&lt;&gt;"",CONCATENATE(TEXT(input_OLD_temp_simulation!C164,"jjjj-mm-ddTuu:mm:ss"),IF(input_OLD_temp_simulation!E164&gt;=0,"+",""),TEXT(SIGN(input_OLD_temp_simulation!E164)*INT(ABS(input_OLD_temp_simulation!E164)),"00"),":",TEXT(MOD(ABS(input_OLD_temp_simulation!E164),1)*60,"00")),"")</f>
        <v>2022-01-04T16:30:00+01:00</v>
      </c>
      <c r="D164" s="26">
        <f>IF(input_OLD_temp_simulation!D164&lt;&gt;"",input_OLD_temp_simulation!D164,"")</f>
        <v>1641310200.0000002</v>
      </c>
      <c r="E164" s="27">
        <f>calculation!R164</f>
        <v>740.69444444444446</v>
      </c>
      <c r="F164" s="18">
        <f>calculation!P164</f>
        <v>0</v>
      </c>
      <c r="G164" s="29">
        <f>IF(input_OLD_temp_simulation!L164&lt;&gt;"",input_OLD_temp_simulation!L164,"")</f>
        <v>900</v>
      </c>
    </row>
    <row r="165" spans="1:7">
      <c r="A165" s="1">
        <f>IF(input_OLD_temp_simulation!A165&lt;&gt;"",input_OLD_temp_simulation!A165,"")</f>
        <v>163</v>
      </c>
      <c r="B165" s="57">
        <f>IF(input_OLD_temp_simulation!B165&lt;&gt;"",maxvent_m3_per_h*1000000+minvent_m3_per_h*1000+V_room_m3,"")</f>
        <v>500010090</v>
      </c>
      <c r="C165" s="2" t="str">
        <f>IF(input_OLD_temp_simulation!C165&lt;&gt;"",CONCATENATE(TEXT(input_OLD_temp_simulation!C165,"jjjj-mm-ddTuu:mm:ss"),IF(input_OLD_temp_simulation!E165&gt;=0,"+",""),TEXT(SIGN(input_OLD_temp_simulation!E165)*INT(ABS(input_OLD_temp_simulation!E165)),"00"),":",TEXT(MOD(ABS(input_OLD_temp_simulation!E165),1)*60,"00")),"")</f>
        <v>2022-01-04T16:45:00+01:00</v>
      </c>
      <c r="D165" s="26">
        <f>IF(input_OLD_temp_simulation!D165&lt;&gt;"",input_OLD_temp_simulation!D165,"")</f>
        <v>1641311099.9999993</v>
      </c>
      <c r="E165" s="27">
        <f>calculation!R165</f>
        <v>731.64737654320993</v>
      </c>
      <c r="F165" s="18">
        <f>calculation!P165</f>
        <v>0</v>
      </c>
      <c r="G165" s="29">
        <f>IF(input_OLD_temp_simulation!L165&lt;&gt;"",input_OLD_temp_simulation!L165,"")</f>
        <v>900</v>
      </c>
    </row>
    <row r="166" spans="1:7">
      <c r="A166" s="1">
        <f>IF(input_OLD_temp_simulation!A166&lt;&gt;"",input_OLD_temp_simulation!A166,"")</f>
        <v>164</v>
      </c>
      <c r="B166" s="57">
        <f>IF(input_OLD_temp_simulation!B166&lt;&gt;"",maxvent_m3_per_h*1000000+minvent_m3_per_h*1000+V_room_m3,"")</f>
        <v>500010090</v>
      </c>
      <c r="C166" s="2" t="str">
        <f>IF(input_OLD_temp_simulation!C166&lt;&gt;"",CONCATENATE(TEXT(input_OLD_temp_simulation!C166,"jjjj-mm-ddTuu:mm:ss"),IF(input_OLD_temp_simulation!E166&gt;=0,"+",""),TEXT(SIGN(input_OLD_temp_simulation!E166)*INT(ABS(input_OLD_temp_simulation!E166)),"00"),":",TEXT(MOD(ABS(input_OLD_temp_simulation!E166),1)*60,"00")),"")</f>
        <v>2022-01-04T17:00:00+01:00</v>
      </c>
      <c r="D166" s="26">
        <f>IF(input_OLD_temp_simulation!D166&lt;&gt;"",input_OLD_temp_simulation!D166,"")</f>
        <v>1641312000.000001</v>
      </c>
      <c r="E166" s="27">
        <f>calculation!R166</f>
        <v>722.85161608367628</v>
      </c>
      <c r="F166" s="18">
        <f>calculation!P166</f>
        <v>0</v>
      </c>
      <c r="G166" s="29">
        <f>IF(input_OLD_temp_simulation!L166&lt;&gt;"",input_OLD_temp_simulation!L166,"")</f>
        <v>900</v>
      </c>
    </row>
    <row r="167" spans="1:7">
      <c r="A167" s="1">
        <f>IF(input_OLD_temp_simulation!A167&lt;&gt;"",input_OLD_temp_simulation!A167,"")</f>
        <v>165</v>
      </c>
      <c r="B167" s="57">
        <f>IF(input_OLD_temp_simulation!B167&lt;&gt;"",maxvent_m3_per_h*1000000+minvent_m3_per_h*1000+V_room_m3,"")</f>
        <v>500010090</v>
      </c>
      <c r="C167" s="2" t="str">
        <f>IF(input_OLD_temp_simulation!C167&lt;&gt;"",CONCATENATE(TEXT(input_OLD_temp_simulation!C167,"jjjj-mm-ddTuu:mm:ss"),IF(input_OLD_temp_simulation!E167&gt;=0,"+",""),TEXT(SIGN(input_OLD_temp_simulation!E167)*INT(ABS(input_OLD_temp_simulation!E167)),"00"),":",TEXT(MOD(ABS(input_OLD_temp_simulation!E167),1)*60,"00")),"")</f>
        <v>2022-01-04T17:15:00+01:00</v>
      </c>
      <c r="D167" s="26">
        <f>IF(input_OLD_temp_simulation!D167&lt;&gt;"",input_OLD_temp_simulation!D167,"")</f>
        <v>1641312900.0000002</v>
      </c>
      <c r="E167" s="27">
        <f>calculation!R167</f>
        <v>714.30018230357416</v>
      </c>
      <c r="F167" s="18">
        <f>calculation!P167</f>
        <v>0</v>
      </c>
      <c r="G167" s="29">
        <f>IF(input_OLD_temp_simulation!L167&lt;&gt;"",input_OLD_temp_simulation!L167,"")</f>
        <v>900</v>
      </c>
    </row>
    <row r="168" spans="1:7">
      <c r="A168" s="1">
        <f>IF(input_OLD_temp_simulation!A168&lt;&gt;"",input_OLD_temp_simulation!A168,"")</f>
        <v>166</v>
      </c>
      <c r="B168" s="57">
        <f>IF(input_OLD_temp_simulation!B168&lt;&gt;"",maxvent_m3_per_h*1000000+minvent_m3_per_h*1000+V_room_m3,"")</f>
        <v>500010090</v>
      </c>
      <c r="C168" s="2" t="str">
        <f>IF(input_OLD_temp_simulation!C168&lt;&gt;"",CONCATENATE(TEXT(input_OLD_temp_simulation!C168,"jjjj-mm-ddTuu:mm:ss"),IF(input_OLD_temp_simulation!E168&gt;=0,"+",""),TEXT(SIGN(input_OLD_temp_simulation!E168)*INT(ABS(input_OLD_temp_simulation!E168)),"00"),":",TEXT(MOD(ABS(input_OLD_temp_simulation!E168),1)*60,"00")),"")</f>
        <v>2022-01-04T17:30:00+01:00</v>
      </c>
      <c r="D168" s="26">
        <f>IF(input_OLD_temp_simulation!D168&lt;&gt;"",input_OLD_temp_simulation!D168,"")</f>
        <v>1641313799.9999993</v>
      </c>
      <c r="E168" s="27">
        <f>calculation!R168</f>
        <v>705.98628835069712</v>
      </c>
      <c r="F168" s="18">
        <f>calculation!P168</f>
        <v>0</v>
      </c>
      <c r="G168" s="29">
        <f>IF(input_OLD_temp_simulation!L168&lt;&gt;"",input_OLD_temp_simulation!L168,"")</f>
        <v>900</v>
      </c>
    </row>
    <row r="169" spans="1:7">
      <c r="A169" s="1">
        <f>IF(input_OLD_temp_simulation!A169&lt;&gt;"",input_OLD_temp_simulation!A169,"")</f>
        <v>167</v>
      </c>
      <c r="B169" s="57">
        <f>IF(input_OLD_temp_simulation!B169&lt;&gt;"",maxvent_m3_per_h*1000000+minvent_m3_per_h*1000+V_room_m3,"")</f>
        <v>500010090</v>
      </c>
      <c r="C169" s="2" t="str">
        <f>IF(input_OLD_temp_simulation!C169&lt;&gt;"",CONCATENATE(TEXT(input_OLD_temp_simulation!C169,"jjjj-mm-ddTuu:mm:ss"),IF(input_OLD_temp_simulation!E169&gt;=0,"+",""),TEXT(SIGN(input_OLD_temp_simulation!E169)*INT(ABS(input_OLD_temp_simulation!E169)),"00"),":",TEXT(MOD(ABS(input_OLD_temp_simulation!E169),1)*60,"00")),"")</f>
        <v>2022-01-04T17:45:00+01:00</v>
      </c>
      <c r="D169" s="26">
        <f>IF(input_OLD_temp_simulation!D169&lt;&gt;"",input_OLD_temp_simulation!D169,"")</f>
        <v>1641314700.000001</v>
      </c>
      <c r="E169" s="27">
        <f>calculation!R169</f>
        <v>697.90333589651107</v>
      </c>
      <c r="F169" s="18">
        <f>calculation!P169</f>
        <v>0</v>
      </c>
      <c r="G169" s="29">
        <f>IF(input_OLD_temp_simulation!L169&lt;&gt;"",input_OLD_temp_simulation!L169,"")</f>
        <v>900</v>
      </c>
    </row>
    <row r="170" spans="1:7">
      <c r="A170" s="1">
        <f>IF(input_OLD_temp_simulation!A170&lt;&gt;"",input_OLD_temp_simulation!A170,"")</f>
        <v>168</v>
      </c>
      <c r="B170" s="57">
        <f>IF(input_OLD_temp_simulation!B170&lt;&gt;"",maxvent_m3_per_h*1000000+minvent_m3_per_h*1000+V_room_m3,"")</f>
        <v>500010090</v>
      </c>
      <c r="C170" s="2" t="str">
        <f>IF(input_OLD_temp_simulation!C170&lt;&gt;"",CONCATENATE(TEXT(input_OLD_temp_simulation!C170,"jjjj-mm-ddTuu:mm:ss"),IF(input_OLD_temp_simulation!E170&gt;=0,"+",""),TEXT(SIGN(input_OLD_temp_simulation!E170)*INT(ABS(input_OLD_temp_simulation!E170)),"00"),":",TEXT(MOD(ABS(input_OLD_temp_simulation!E170),1)*60,"00")),"")</f>
        <v>2022-01-04T18:00:00+01:00</v>
      </c>
      <c r="D170" s="26">
        <f>IF(input_OLD_temp_simulation!D170&lt;&gt;"",input_OLD_temp_simulation!D170,"")</f>
        <v>1641315600.0000002</v>
      </c>
      <c r="E170" s="27">
        <f>calculation!R170</f>
        <v>690.04490989938574</v>
      </c>
      <c r="F170" s="18">
        <f>calculation!P170</f>
        <v>0</v>
      </c>
      <c r="G170" s="29">
        <f>IF(input_OLD_temp_simulation!L170&lt;&gt;"",input_OLD_temp_simulation!L170,"")</f>
        <v>900</v>
      </c>
    </row>
    <row r="171" spans="1:7">
      <c r="A171" s="1">
        <f>IF(input_OLD_temp_simulation!A171&lt;&gt;"",input_OLD_temp_simulation!A171,"")</f>
        <v>169</v>
      </c>
      <c r="B171" s="57">
        <f>IF(input_OLD_temp_simulation!B171&lt;&gt;"",maxvent_m3_per_h*1000000+minvent_m3_per_h*1000+V_room_m3,"")</f>
        <v>500010090</v>
      </c>
      <c r="C171" s="2" t="str">
        <f>IF(input_OLD_temp_simulation!C171&lt;&gt;"",CONCATENATE(TEXT(input_OLD_temp_simulation!C171,"jjjj-mm-ddTuu:mm:ss"),IF(input_OLD_temp_simulation!E171&gt;=0,"+",""),TEXT(SIGN(input_OLD_temp_simulation!E171)*INT(ABS(input_OLD_temp_simulation!E171)),"00"),":",TEXT(MOD(ABS(input_OLD_temp_simulation!E171),1)*60,"00")),"")</f>
        <v>2022-01-04T18:15:00+01:00</v>
      </c>
      <c r="D171" s="26">
        <f>IF(input_OLD_temp_simulation!D171&lt;&gt;"",input_OLD_temp_simulation!D171,"")</f>
        <v>1641316499.9999993</v>
      </c>
      <c r="E171" s="27">
        <f>calculation!R171</f>
        <v>682.40477351329173</v>
      </c>
      <c r="F171" s="18">
        <f>calculation!P171</f>
        <v>0</v>
      </c>
      <c r="G171" s="29">
        <f>IF(input_OLD_temp_simulation!L171&lt;&gt;"",input_OLD_temp_simulation!L171,"")</f>
        <v>900</v>
      </c>
    </row>
    <row r="172" spans="1:7">
      <c r="A172" s="1">
        <f>IF(input_OLD_temp_simulation!A172&lt;&gt;"",input_OLD_temp_simulation!A172,"")</f>
        <v>170</v>
      </c>
      <c r="B172" s="57">
        <f>IF(input_OLD_temp_simulation!B172&lt;&gt;"",maxvent_m3_per_h*1000000+minvent_m3_per_h*1000+V_room_m3,"")</f>
        <v>500010090</v>
      </c>
      <c r="C172" s="2" t="str">
        <f>IF(input_OLD_temp_simulation!C172&lt;&gt;"",CONCATENATE(TEXT(input_OLD_temp_simulation!C172,"jjjj-mm-ddTuu:mm:ss"),IF(input_OLD_temp_simulation!E172&gt;=0,"+",""),TEXT(SIGN(input_OLD_temp_simulation!E172)*INT(ABS(input_OLD_temp_simulation!E172)),"00"),":",TEXT(MOD(ABS(input_OLD_temp_simulation!E172),1)*60,"00")),"")</f>
        <v>2022-01-04T18:30:00+01:00</v>
      </c>
      <c r="D172" s="26">
        <f>IF(input_OLD_temp_simulation!D172&lt;&gt;"",input_OLD_temp_simulation!D172,"")</f>
        <v>1641317400.000001</v>
      </c>
      <c r="E172" s="27">
        <f>calculation!R172</f>
        <v>674.97686313792246</v>
      </c>
      <c r="F172" s="18">
        <f>calculation!P172</f>
        <v>0</v>
      </c>
      <c r="G172" s="29">
        <f>IF(input_OLD_temp_simulation!L172&lt;&gt;"",input_OLD_temp_simulation!L172,"")</f>
        <v>900</v>
      </c>
    </row>
    <row r="173" spans="1:7">
      <c r="A173" s="1">
        <f>IF(input_OLD_temp_simulation!A173&lt;&gt;"",input_OLD_temp_simulation!A173,"")</f>
        <v>171</v>
      </c>
      <c r="B173" s="57">
        <f>IF(input_OLD_temp_simulation!B173&lt;&gt;"",maxvent_m3_per_h*1000000+minvent_m3_per_h*1000+V_room_m3,"")</f>
        <v>500010090</v>
      </c>
      <c r="C173" s="2" t="str">
        <f>IF(input_OLD_temp_simulation!C173&lt;&gt;"",CONCATENATE(TEXT(input_OLD_temp_simulation!C173,"jjjj-mm-ddTuu:mm:ss"),IF(input_OLD_temp_simulation!E173&gt;=0,"+",""),TEXT(SIGN(input_OLD_temp_simulation!E173)*INT(ABS(input_OLD_temp_simulation!E173)),"00"),":",TEXT(MOD(ABS(input_OLD_temp_simulation!E173),1)*60,"00")),"")</f>
        <v>2022-01-04T18:45:00+01:00</v>
      </c>
      <c r="D173" s="26">
        <f>IF(input_OLD_temp_simulation!D173&lt;&gt;"",input_OLD_temp_simulation!D173,"")</f>
        <v>1641318300.0000002</v>
      </c>
      <c r="E173" s="27">
        <f>calculation!R173</f>
        <v>667.75528360631347</v>
      </c>
      <c r="F173" s="18">
        <f>calculation!P173</f>
        <v>0</v>
      </c>
      <c r="G173" s="29">
        <f>IF(input_OLD_temp_simulation!L173&lt;&gt;"",input_OLD_temp_simulation!L173,"")</f>
        <v>900</v>
      </c>
    </row>
    <row r="174" spans="1:7">
      <c r="A174" s="1">
        <f>IF(input_OLD_temp_simulation!A174&lt;&gt;"",input_OLD_temp_simulation!A174,"")</f>
        <v>172</v>
      </c>
      <c r="B174" s="57">
        <f>IF(input_OLD_temp_simulation!B174&lt;&gt;"",maxvent_m3_per_h*1000000+minvent_m3_per_h*1000+V_room_m3,"")</f>
        <v>500010090</v>
      </c>
      <c r="C174" s="2" t="str">
        <f>IF(input_OLD_temp_simulation!C174&lt;&gt;"",CONCATENATE(TEXT(input_OLD_temp_simulation!C174,"jjjj-mm-ddTuu:mm:ss"),IF(input_OLD_temp_simulation!E174&gt;=0,"+",""),TEXT(SIGN(input_OLD_temp_simulation!E174)*INT(ABS(input_OLD_temp_simulation!E174)),"00"),":",TEXT(MOD(ABS(input_OLD_temp_simulation!E174),1)*60,"00")),"")</f>
        <v>2022-01-04T19:00:00+01:00</v>
      </c>
      <c r="D174" s="26">
        <f>IF(input_OLD_temp_simulation!D174&lt;&gt;"",input_OLD_temp_simulation!D174,"")</f>
        <v>1641319199.9999993</v>
      </c>
      <c r="E174" s="27">
        <f>calculation!R174</f>
        <v>660.73430350613808</v>
      </c>
      <c r="F174" s="18">
        <f>calculation!P174</f>
        <v>0</v>
      </c>
      <c r="G174" s="29">
        <f>IF(input_OLD_temp_simulation!L174&lt;&gt;"",input_OLD_temp_simulation!L174,"")</f>
        <v>900</v>
      </c>
    </row>
    <row r="175" spans="1:7">
      <c r="A175" s="1">
        <f>IF(input_OLD_temp_simulation!A175&lt;&gt;"",input_OLD_temp_simulation!A175,"")</f>
        <v>173</v>
      </c>
      <c r="B175" s="57">
        <f>IF(input_OLD_temp_simulation!B175&lt;&gt;"",maxvent_m3_per_h*1000000+minvent_m3_per_h*1000+V_room_m3,"")</f>
        <v>500010090</v>
      </c>
      <c r="C175" s="2" t="str">
        <f>IF(input_OLD_temp_simulation!C175&lt;&gt;"",CONCATENATE(TEXT(input_OLD_temp_simulation!C175,"jjjj-mm-ddTuu:mm:ss"),IF(input_OLD_temp_simulation!E175&gt;=0,"+",""),TEXT(SIGN(input_OLD_temp_simulation!E175)*INT(ABS(input_OLD_temp_simulation!E175)),"00"),":",TEXT(MOD(ABS(input_OLD_temp_simulation!E175),1)*60,"00")),"")</f>
        <v>2022-01-04T19:15:00+01:00</v>
      </c>
      <c r="D175" s="26">
        <f>IF(input_OLD_temp_simulation!D175&lt;&gt;"",input_OLD_temp_simulation!D175,"")</f>
        <v>1641320100.000001</v>
      </c>
      <c r="E175" s="27">
        <f>calculation!R175</f>
        <v>653.90835063096756</v>
      </c>
      <c r="F175" s="18">
        <f>calculation!P175</f>
        <v>0</v>
      </c>
      <c r="G175" s="29">
        <f>IF(input_OLD_temp_simulation!L175&lt;&gt;"",input_OLD_temp_simulation!L175,"")</f>
        <v>900</v>
      </c>
    </row>
    <row r="176" spans="1:7">
      <c r="A176" s="1">
        <f>IF(input_OLD_temp_simulation!A176&lt;&gt;"",input_OLD_temp_simulation!A176,"")</f>
        <v>174</v>
      </c>
      <c r="B176" s="57">
        <f>IF(input_OLD_temp_simulation!B176&lt;&gt;"",maxvent_m3_per_h*1000000+minvent_m3_per_h*1000+V_room_m3,"")</f>
        <v>500010090</v>
      </c>
      <c r="C176" s="2" t="str">
        <f>IF(input_OLD_temp_simulation!C176&lt;&gt;"",CONCATENATE(TEXT(input_OLD_temp_simulation!C176,"jjjj-mm-ddTuu:mm:ss"),IF(input_OLD_temp_simulation!E176&gt;=0,"+",""),TEXT(SIGN(input_OLD_temp_simulation!E176)*INT(ABS(input_OLD_temp_simulation!E176)),"00"),":",TEXT(MOD(ABS(input_OLD_temp_simulation!E176),1)*60,"00")),"")</f>
        <v>2022-01-04T19:30:00+01:00</v>
      </c>
      <c r="D176" s="26">
        <f>IF(input_OLD_temp_simulation!D176&lt;&gt;"",input_OLD_temp_simulation!D176,"")</f>
        <v>1641321000.0000002</v>
      </c>
      <c r="E176" s="27">
        <f>calculation!R176</f>
        <v>647.2720075578851</v>
      </c>
      <c r="F176" s="18">
        <f>calculation!P176</f>
        <v>0</v>
      </c>
      <c r="G176" s="29">
        <f>IF(input_OLD_temp_simulation!L176&lt;&gt;"",input_OLD_temp_simulation!L176,"")</f>
        <v>900</v>
      </c>
    </row>
    <row r="177" spans="1:7">
      <c r="A177" s="1">
        <f>IF(input_OLD_temp_simulation!A177&lt;&gt;"",input_OLD_temp_simulation!A177,"")</f>
        <v>175</v>
      </c>
      <c r="B177" s="57">
        <f>IF(input_OLD_temp_simulation!B177&lt;&gt;"",maxvent_m3_per_h*1000000+minvent_m3_per_h*1000+V_room_m3,"")</f>
        <v>500010090</v>
      </c>
      <c r="C177" s="2" t="str">
        <f>IF(input_OLD_temp_simulation!C177&lt;&gt;"",CONCATENATE(TEXT(input_OLD_temp_simulation!C177,"jjjj-mm-ddTuu:mm:ss"),IF(input_OLD_temp_simulation!E177&gt;=0,"+",""),TEXT(SIGN(input_OLD_temp_simulation!E177)*INT(ABS(input_OLD_temp_simulation!E177)),"00"),":",TEXT(MOD(ABS(input_OLD_temp_simulation!E177),1)*60,"00")),"")</f>
        <v>2022-01-04T19:45:00+01:00</v>
      </c>
      <c r="D177" s="26">
        <f>IF(input_OLD_temp_simulation!D177&lt;&gt;"",input_OLD_temp_simulation!D177,"")</f>
        <v>1641321899.9999993</v>
      </c>
      <c r="E177" s="27">
        <f>calculation!R177</f>
        <v>640.82000734794383</v>
      </c>
      <c r="F177" s="18">
        <f>calculation!P177</f>
        <v>0</v>
      </c>
      <c r="G177" s="29">
        <f>IF(input_OLD_temp_simulation!L177&lt;&gt;"",input_OLD_temp_simulation!L177,"")</f>
        <v>900</v>
      </c>
    </row>
    <row r="178" spans="1:7">
      <c r="A178" s="1">
        <f>IF(input_OLD_temp_simulation!A178&lt;&gt;"",input_OLD_temp_simulation!A178,"")</f>
        <v>176</v>
      </c>
      <c r="B178" s="57">
        <f>IF(input_OLD_temp_simulation!B178&lt;&gt;"",maxvent_m3_per_h*1000000+minvent_m3_per_h*1000+V_room_m3,"")</f>
        <v>500010090</v>
      </c>
      <c r="C178" s="2" t="str">
        <f>IF(input_OLD_temp_simulation!C178&lt;&gt;"",CONCATENATE(TEXT(input_OLD_temp_simulation!C178,"jjjj-mm-ddTuu:mm:ss"),IF(input_OLD_temp_simulation!E178&gt;=0,"+",""),TEXT(SIGN(input_OLD_temp_simulation!E178)*INT(ABS(input_OLD_temp_simulation!E178)),"00"),":",TEXT(MOD(ABS(input_OLD_temp_simulation!E178),1)*60,"00")),"")</f>
        <v>2022-01-04T20:00:00+01:00</v>
      </c>
      <c r="D178" s="26">
        <f>IF(input_OLD_temp_simulation!D178&lt;&gt;"",input_OLD_temp_simulation!D178,"")</f>
        <v>1641322800.000001</v>
      </c>
      <c r="E178" s="27">
        <f>calculation!R178</f>
        <v>634.54722936605651</v>
      </c>
      <c r="F178" s="18">
        <f>calculation!P178</f>
        <v>0</v>
      </c>
      <c r="G178" s="29">
        <f>IF(input_OLD_temp_simulation!L178&lt;&gt;"",input_OLD_temp_simulation!L178,"")</f>
        <v>900</v>
      </c>
    </row>
    <row r="179" spans="1:7">
      <c r="A179" s="1">
        <f>IF(input_OLD_temp_simulation!A179&lt;&gt;"",input_OLD_temp_simulation!A179,"")</f>
        <v>177</v>
      </c>
      <c r="B179" s="57">
        <f>IF(input_OLD_temp_simulation!B179&lt;&gt;"",maxvent_m3_per_h*1000000+minvent_m3_per_h*1000+V_room_m3,"")</f>
        <v>500010090</v>
      </c>
      <c r="C179" s="2" t="str">
        <f>IF(input_OLD_temp_simulation!C179&lt;&gt;"",CONCATENATE(TEXT(input_OLD_temp_simulation!C179,"jjjj-mm-ddTuu:mm:ss"),IF(input_OLD_temp_simulation!E179&gt;=0,"+",""),TEXT(SIGN(input_OLD_temp_simulation!E179)*INT(ABS(input_OLD_temp_simulation!E179)),"00"),":",TEXT(MOD(ABS(input_OLD_temp_simulation!E179),1)*60,"00")),"")</f>
        <v>2022-01-04T20:15:00+01:00</v>
      </c>
      <c r="D179" s="26">
        <f>IF(input_OLD_temp_simulation!D179&lt;&gt;"",input_OLD_temp_simulation!D179,"")</f>
        <v>1641323700.0000002</v>
      </c>
      <c r="E179" s="27">
        <f>calculation!R179</f>
        <v>628.44869521699934</v>
      </c>
      <c r="F179" s="18">
        <f>calculation!P179</f>
        <v>0</v>
      </c>
      <c r="G179" s="29">
        <f>IF(input_OLD_temp_simulation!L179&lt;&gt;"",input_OLD_temp_simulation!L179,"")</f>
        <v>900</v>
      </c>
    </row>
    <row r="180" spans="1:7">
      <c r="A180" s="1">
        <f>IF(input_OLD_temp_simulation!A180&lt;&gt;"",input_OLD_temp_simulation!A180,"")</f>
        <v>178</v>
      </c>
      <c r="B180" s="57">
        <f>IF(input_OLD_temp_simulation!B180&lt;&gt;"",maxvent_m3_per_h*1000000+minvent_m3_per_h*1000+V_room_m3,"")</f>
        <v>500010090</v>
      </c>
      <c r="C180" s="2" t="str">
        <f>IF(input_OLD_temp_simulation!C180&lt;&gt;"",CONCATENATE(TEXT(input_OLD_temp_simulation!C180,"jjjj-mm-ddTuu:mm:ss"),IF(input_OLD_temp_simulation!E180&gt;=0,"+",""),TEXT(SIGN(input_OLD_temp_simulation!E180)*INT(ABS(input_OLD_temp_simulation!E180)),"00"),":",TEXT(MOD(ABS(input_OLD_temp_simulation!E180),1)*60,"00")),"")</f>
        <v>2022-01-04T20:30:00+01:00</v>
      </c>
      <c r="D180" s="26">
        <f>IF(input_OLD_temp_simulation!D180&lt;&gt;"",input_OLD_temp_simulation!D180,"")</f>
        <v>1641324599.9999993</v>
      </c>
      <c r="E180" s="27">
        <f>calculation!R180</f>
        <v>622.51956479430487</v>
      </c>
      <c r="F180" s="18">
        <f>calculation!P180</f>
        <v>0</v>
      </c>
      <c r="G180" s="29">
        <f>IF(input_OLD_temp_simulation!L180&lt;&gt;"",input_OLD_temp_simulation!L180,"")</f>
        <v>900</v>
      </c>
    </row>
    <row r="181" spans="1:7">
      <c r="A181" s="1">
        <f>IF(input_OLD_temp_simulation!A181&lt;&gt;"",input_OLD_temp_simulation!A181,"")</f>
        <v>179</v>
      </c>
      <c r="B181" s="57">
        <f>IF(input_OLD_temp_simulation!B181&lt;&gt;"",maxvent_m3_per_h*1000000+minvent_m3_per_h*1000+V_room_m3,"")</f>
        <v>500010090</v>
      </c>
      <c r="C181" s="2" t="str">
        <f>IF(input_OLD_temp_simulation!C181&lt;&gt;"",CONCATENATE(TEXT(input_OLD_temp_simulation!C181,"jjjj-mm-ddTuu:mm:ss"),IF(input_OLD_temp_simulation!E181&gt;=0,"+",""),TEXT(SIGN(input_OLD_temp_simulation!E181)*INT(ABS(input_OLD_temp_simulation!E181)),"00"),":",TEXT(MOD(ABS(input_OLD_temp_simulation!E181),1)*60,"00")),"")</f>
        <v>2022-01-04T20:45:00+01:00</v>
      </c>
      <c r="D181" s="26">
        <f>IF(input_OLD_temp_simulation!D181&lt;&gt;"",input_OLD_temp_simulation!D181,"")</f>
        <v>1641325500.000001</v>
      </c>
      <c r="E181" s="27">
        <f>calculation!R181</f>
        <v>616.75513243890748</v>
      </c>
      <c r="F181" s="18">
        <f>calculation!P181</f>
        <v>0</v>
      </c>
      <c r="G181" s="29">
        <f>IF(input_OLD_temp_simulation!L181&lt;&gt;"",input_OLD_temp_simulation!L181,"")</f>
        <v>900</v>
      </c>
    </row>
    <row r="182" spans="1:7">
      <c r="A182" s="1">
        <f>IF(input_OLD_temp_simulation!A182&lt;&gt;"",input_OLD_temp_simulation!A182,"")</f>
        <v>180</v>
      </c>
      <c r="B182" s="57">
        <f>IF(input_OLD_temp_simulation!B182&lt;&gt;"",maxvent_m3_per_h*1000000+minvent_m3_per_h*1000+V_room_m3,"")</f>
        <v>500010090</v>
      </c>
      <c r="C182" s="2" t="str">
        <f>IF(input_OLD_temp_simulation!C182&lt;&gt;"",CONCATENATE(TEXT(input_OLD_temp_simulation!C182,"jjjj-mm-ddTuu:mm:ss"),IF(input_OLD_temp_simulation!E182&gt;=0,"+",""),TEXT(SIGN(input_OLD_temp_simulation!E182)*INT(ABS(input_OLD_temp_simulation!E182)),"00"),":",TEXT(MOD(ABS(input_OLD_temp_simulation!E182),1)*60,"00")),"")</f>
        <v>2022-01-04T21:00:00+01:00</v>
      </c>
      <c r="D182" s="26">
        <f>IF(input_OLD_temp_simulation!D182&lt;&gt;"",input_OLD_temp_simulation!D182,"")</f>
        <v>1641326400.0000002</v>
      </c>
      <c r="E182" s="27">
        <f>calculation!R182</f>
        <v>611.15082320449335</v>
      </c>
      <c r="F182" s="18">
        <f>calculation!P182</f>
        <v>0</v>
      </c>
      <c r="G182" s="29">
        <f>IF(input_OLD_temp_simulation!L182&lt;&gt;"",input_OLD_temp_simulation!L182,"")</f>
        <v>900</v>
      </c>
    </row>
    <row r="183" spans="1:7">
      <c r="A183" s="1">
        <f>IF(input_OLD_temp_simulation!A183&lt;&gt;"",input_OLD_temp_simulation!A183,"")</f>
        <v>181</v>
      </c>
      <c r="B183" s="57">
        <f>IF(input_OLD_temp_simulation!B183&lt;&gt;"",maxvent_m3_per_h*1000000+minvent_m3_per_h*1000+V_room_m3,"")</f>
        <v>500010090</v>
      </c>
      <c r="C183" s="2" t="str">
        <f>IF(input_OLD_temp_simulation!C183&lt;&gt;"",CONCATENATE(TEXT(input_OLD_temp_simulation!C183,"jjjj-mm-ddTuu:mm:ss"),IF(input_OLD_temp_simulation!E183&gt;=0,"+",""),TEXT(SIGN(input_OLD_temp_simulation!E183)*INT(ABS(input_OLD_temp_simulation!E183)),"00"),":",TEXT(MOD(ABS(input_OLD_temp_simulation!E183),1)*60,"00")),"")</f>
        <v>2022-01-04T21:15:00+01:00</v>
      </c>
      <c r="D183" s="26">
        <f>IF(input_OLD_temp_simulation!D183&lt;&gt;"",input_OLD_temp_simulation!D183,"")</f>
        <v>1641327299.9999993</v>
      </c>
      <c r="E183" s="27">
        <f>calculation!R183</f>
        <v>605.7021892265908</v>
      </c>
      <c r="F183" s="18">
        <f>calculation!P183</f>
        <v>0</v>
      </c>
      <c r="G183" s="29">
        <f>IF(input_OLD_temp_simulation!L183&lt;&gt;"",input_OLD_temp_simulation!L183,"")</f>
        <v>900</v>
      </c>
    </row>
    <row r="184" spans="1:7">
      <c r="A184" s="1">
        <f>IF(input_OLD_temp_simulation!A184&lt;&gt;"",input_OLD_temp_simulation!A184,"")</f>
        <v>182</v>
      </c>
      <c r="B184" s="57">
        <f>IF(input_OLD_temp_simulation!B184&lt;&gt;"",maxvent_m3_per_h*1000000+minvent_m3_per_h*1000+V_room_m3,"")</f>
        <v>500010090</v>
      </c>
      <c r="C184" s="2" t="str">
        <f>IF(input_OLD_temp_simulation!C184&lt;&gt;"",CONCATENATE(TEXT(input_OLD_temp_simulation!C184,"jjjj-mm-ddTuu:mm:ss"),IF(input_OLD_temp_simulation!E184&gt;=0,"+",""),TEXT(SIGN(input_OLD_temp_simulation!E184)*INT(ABS(input_OLD_temp_simulation!E184)),"00"),":",TEXT(MOD(ABS(input_OLD_temp_simulation!E184),1)*60,"00")),"")</f>
        <v>2022-01-04T21:30:00+01:00</v>
      </c>
      <c r="D184" s="26">
        <f>IF(input_OLD_temp_simulation!D184&lt;&gt;"",input_OLD_temp_simulation!D184,"")</f>
        <v>1641328200.000001</v>
      </c>
      <c r="E184" s="27">
        <f>calculation!R184</f>
        <v>600.40490619251887</v>
      </c>
      <c r="F184" s="18">
        <f>calculation!P184</f>
        <v>0</v>
      </c>
      <c r="G184" s="29">
        <f>IF(input_OLD_temp_simulation!L184&lt;&gt;"",input_OLD_temp_simulation!L184,"")</f>
        <v>900</v>
      </c>
    </row>
    <row r="185" spans="1:7">
      <c r="A185" s="1">
        <f>IF(input_OLD_temp_simulation!A185&lt;&gt;"",input_OLD_temp_simulation!A185,"")</f>
        <v>183</v>
      </c>
      <c r="B185" s="57">
        <f>IF(input_OLD_temp_simulation!B185&lt;&gt;"",maxvent_m3_per_h*1000000+minvent_m3_per_h*1000+V_room_m3,"")</f>
        <v>500010090</v>
      </c>
      <c r="C185" s="2" t="str">
        <f>IF(input_OLD_temp_simulation!C185&lt;&gt;"",CONCATENATE(TEXT(input_OLD_temp_simulation!C185,"jjjj-mm-ddTuu:mm:ss"),IF(input_OLD_temp_simulation!E185&gt;=0,"+",""),TEXT(SIGN(input_OLD_temp_simulation!E185)*INT(ABS(input_OLD_temp_simulation!E185)),"00"),":",TEXT(MOD(ABS(input_OLD_temp_simulation!E185),1)*60,"00")),"")</f>
        <v>2022-01-04T21:45:00+01:00</v>
      </c>
      <c r="D185" s="26">
        <f>IF(input_OLD_temp_simulation!D185&lt;&gt;"",input_OLD_temp_simulation!D185,"")</f>
        <v>1641329100.0000002</v>
      </c>
      <c r="E185" s="27">
        <f>calculation!R185</f>
        <v>595.2547699093933</v>
      </c>
      <c r="F185" s="18">
        <f>calculation!P185</f>
        <v>0</v>
      </c>
      <c r="G185" s="29">
        <f>IF(input_OLD_temp_simulation!L185&lt;&gt;"",input_OLD_temp_simulation!L185,"")</f>
        <v>900</v>
      </c>
    </row>
    <row r="186" spans="1:7">
      <c r="A186" s="1">
        <f>IF(input_OLD_temp_simulation!A186&lt;&gt;"",input_OLD_temp_simulation!A186,"")</f>
        <v>184</v>
      </c>
      <c r="B186" s="57">
        <f>IF(input_OLD_temp_simulation!B186&lt;&gt;"",maxvent_m3_per_h*1000000+minvent_m3_per_h*1000+V_room_m3,"")</f>
        <v>500010090</v>
      </c>
      <c r="C186" s="2" t="str">
        <f>IF(input_OLD_temp_simulation!C186&lt;&gt;"",CONCATENATE(TEXT(input_OLD_temp_simulation!C186,"jjjj-mm-ddTuu:mm:ss"),IF(input_OLD_temp_simulation!E186&gt;=0,"+",""),TEXT(SIGN(input_OLD_temp_simulation!E186)*INT(ABS(input_OLD_temp_simulation!E186)),"00"),":",TEXT(MOD(ABS(input_OLD_temp_simulation!E186),1)*60,"00")),"")</f>
        <v>2022-01-04T22:00:00+01:00</v>
      </c>
      <c r="D186" s="26">
        <f>IF(input_OLD_temp_simulation!D186&lt;&gt;"",input_OLD_temp_simulation!D186,"")</f>
        <v>1641329999.9999993</v>
      </c>
      <c r="E186" s="27">
        <f>calculation!R186</f>
        <v>590.2476929674657</v>
      </c>
      <c r="F186" s="18">
        <f>calculation!P186</f>
        <v>0</v>
      </c>
      <c r="G186" s="29">
        <f>IF(input_OLD_temp_simulation!L186&lt;&gt;"",input_OLD_temp_simulation!L186,"")</f>
        <v>900</v>
      </c>
    </row>
    <row r="187" spans="1:7">
      <c r="A187" s="1">
        <f>IF(input_OLD_temp_simulation!A187&lt;&gt;"",input_OLD_temp_simulation!A187,"")</f>
        <v>185</v>
      </c>
      <c r="B187" s="57">
        <f>IF(input_OLD_temp_simulation!B187&lt;&gt;"",maxvent_m3_per_h*1000000+minvent_m3_per_h*1000+V_room_m3,"")</f>
        <v>500010090</v>
      </c>
      <c r="C187" s="2" t="str">
        <f>IF(input_OLD_temp_simulation!C187&lt;&gt;"",CONCATENATE(TEXT(input_OLD_temp_simulation!C187,"jjjj-mm-ddTuu:mm:ss"),IF(input_OLD_temp_simulation!E187&gt;=0,"+",""),TEXT(SIGN(input_OLD_temp_simulation!E187)*INT(ABS(input_OLD_temp_simulation!E187)),"00"),":",TEXT(MOD(ABS(input_OLD_temp_simulation!E187),1)*60,"00")),"")</f>
        <v>2022-01-04T22:15:00+01:00</v>
      </c>
      <c r="D187" s="26">
        <f>IF(input_OLD_temp_simulation!D187&lt;&gt;"",input_OLD_temp_simulation!D187,"")</f>
        <v>1641330900.000001</v>
      </c>
      <c r="E187" s="27">
        <f>calculation!R187</f>
        <v>585.37970149614716</v>
      </c>
      <c r="F187" s="18">
        <f>calculation!P187</f>
        <v>0</v>
      </c>
      <c r="G187" s="29">
        <f>IF(input_OLD_temp_simulation!L187&lt;&gt;"",input_OLD_temp_simulation!L187,"")</f>
        <v>900</v>
      </c>
    </row>
    <row r="188" spans="1:7">
      <c r="A188" s="1">
        <f>IF(input_OLD_temp_simulation!A188&lt;&gt;"",input_OLD_temp_simulation!A188,"")</f>
        <v>186</v>
      </c>
      <c r="B188" s="57">
        <f>IF(input_OLD_temp_simulation!B188&lt;&gt;"",maxvent_m3_per_h*1000000+minvent_m3_per_h*1000+V_room_m3,"")</f>
        <v>500010090</v>
      </c>
      <c r="C188" s="2" t="str">
        <f>IF(input_OLD_temp_simulation!C188&lt;&gt;"",CONCATENATE(TEXT(input_OLD_temp_simulation!C188,"jjjj-mm-ddTuu:mm:ss"),IF(input_OLD_temp_simulation!E188&gt;=0,"+",""),TEXT(SIGN(input_OLD_temp_simulation!E188)*INT(ABS(input_OLD_temp_simulation!E188)),"00"),":",TEXT(MOD(ABS(input_OLD_temp_simulation!E188),1)*60,"00")),"")</f>
        <v>2022-01-04T22:30:00+01:00</v>
      </c>
      <c r="D188" s="26">
        <f>IF(input_OLD_temp_simulation!D188&lt;&gt;"",input_OLD_temp_simulation!D188,"")</f>
        <v>1641331800.0000002</v>
      </c>
      <c r="E188" s="27">
        <f>calculation!R188</f>
        <v>580.64693201014302</v>
      </c>
      <c r="F188" s="18">
        <f>calculation!P188</f>
        <v>0</v>
      </c>
      <c r="G188" s="29">
        <f>IF(input_OLD_temp_simulation!L188&lt;&gt;"",input_OLD_temp_simulation!L188,"")</f>
        <v>900</v>
      </c>
    </row>
    <row r="189" spans="1:7">
      <c r="A189" s="1">
        <f>IF(input_OLD_temp_simulation!A189&lt;&gt;"",input_OLD_temp_simulation!A189,"")</f>
        <v>187</v>
      </c>
      <c r="B189" s="57">
        <f>IF(input_OLD_temp_simulation!B189&lt;&gt;"",maxvent_m3_per_h*1000000+minvent_m3_per_h*1000+V_room_m3,"")</f>
        <v>500010090</v>
      </c>
      <c r="C189" s="2" t="str">
        <f>IF(input_OLD_temp_simulation!C189&lt;&gt;"",CONCATENATE(TEXT(input_OLD_temp_simulation!C189,"jjjj-mm-ddTuu:mm:ss"),IF(input_OLD_temp_simulation!E189&gt;=0,"+",""),TEXT(SIGN(input_OLD_temp_simulation!E189)*INT(ABS(input_OLD_temp_simulation!E189)),"00"),":",TEXT(MOD(ABS(input_OLD_temp_simulation!E189),1)*60,"00")),"")</f>
        <v>2022-01-04T22:45:00+01:00</v>
      </c>
      <c r="D189" s="26">
        <f>IF(input_OLD_temp_simulation!D189&lt;&gt;"",input_OLD_temp_simulation!D189,"")</f>
        <v>1641332699.9999993</v>
      </c>
      <c r="E189" s="27">
        <f>calculation!R189</f>
        <v>576.04562834319461</v>
      </c>
      <c r="F189" s="18">
        <f>calculation!P189</f>
        <v>0</v>
      </c>
      <c r="G189" s="29">
        <f>IF(input_OLD_temp_simulation!L189&lt;&gt;"",input_OLD_temp_simulation!L189,"")</f>
        <v>900</v>
      </c>
    </row>
    <row r="190" spans="1:7">
      <c r="A190" s="1">
        <f>IF(input_OLD_temp_simulation!A190&lt;&gt;"",input_OLD_temp_simulation!A190,"")</f>
        <v>188</v>
      </c>
      <c r="B190" s="57">
        <f>IF(input_OLD_temp_simulation!B190&lt;&gt;"",maxvent_m3_per_h*1000000+minvent_m3_per_h*1000+V_room_m3,"")</f>
        <v>500010090</v>
      </c>
      <c r="C190" s="2" t="str">
        <f>IF(input_OLD_temp_simulation!C190&lt;&gt;"",CONCATENATE(TEXT(input_OLD_temp_simulation!C190,"jjjj-mm-ddTuu:mm:ss"),IF(input_OLD_temp_simulation!E190&gt;=0,"+",""),TEXT(SIGN(input_OLD_temp_simulation!E190)*INT(ABS(input_OLD_temp_simulation!E190)),"00"),":",TEXT(MOD(ABS(input_OLD_temp_simulation!E190),1)*60,"00")),"")</f>
        <v>2022-01-04T23:00:00+01:00</v>
      </c>
      <c r="D190" s="26">
        <f>IF(input_OLD_temp_simulation!D190&lt;&gt;"",input_OLD_temp_simulation!D190,"")</f>
        <v>1641333600.000001</v>
      </c>
      <c r="E190" s="27">
        <f>calculation!R190</f>
        <v>571.57213866699476</v>
      </c>
      <c r="F190" s="18">
        <f>calculation!P190</f>
        <v>0</v>
      </c>
      <c r="G190" s="29">
        <f>IF(input_OLD_temp_simulation!L190&lt;&gt;"",input_OLD_temp_simulation!L190,"")</f>
        <v>900</v>
      </c>
    </row>
    <row r="191" spans="1:7">
      <c r="A191" s="1">
        <f>IF(input_OLD_temp_simulation!A191&lt;&gt;"",input_OLD_temp_simulation!A191,"")</f>
        <v>189</v>
      </c>
      <c r="B191" s="57">
        <f>IF(input_OLD_temp_simulation!B191&lt;&gt;"",maxvent_m3_per_h*1000000+minvent_m3_per_h*1000+V_room_m3,"")</f>
        <v>500010090</v>
      </c>
      <c r="C191" s="2" t="str">
        <f>IF(input_OLD_temp_simulation!C191&lt;&gt;"",CONCATENATE(TEXT(input_OLD_temp_simulation!C191,"jjjj-mm-ddTuu:mm:ss"),IF(input_OLD_temp_simulation!E191&gt;=0,"+",""),TEXT(SIGN(input_OLD_temp_simulation!E191)*INT(ABS(input_OLD_temp_simulation!E191)),"00"),":",TEXT(MOD(ABS(input_OLD_temp_simulation!E191),1)*60,"00")),"")</f>
        <v>2022-01-04T23:15:00+01:00</v>
      </c>
      <c r="D191" s="26">
        <f>IF(input_OLD_temp_simulation!D191&lt;&gt;"",input_OLD_temp_simulation!D191,"")</f>
        <v>1641334500.0000002</v>
      </c>
      <c r="E191" s="27">
        <f>calculation!R191</f>
        <v>567.2229125929116</v>
      </c>
      <c r="F191" s="18">
        <f>calculation!P191</f>
        <v>0</v>
      </c>
      <c r="G191" s="29">
        <f>IF(input_OLD_temp_simulation!L191&lt;&gt;"",input_OLD_temp_simulation!L191,"")</f>
        <v>900</v>
      </c>
    </row>
    <row r="192" spans="1:7">
      <c r="A192" s="1">
        <f>IF(input_OLD_temp_simulation!A192&lt;&gt;"",input_OLD_temp_simulation!A192,"")</f>
        <v>190</v>
      </c>
      <c r="B192" s="57">
        <f>IF(input_OLD_temp_simulation!B192&lt;&gt;"",maxvent_m3_per_h*1000000+minvent_m3_per_h*1000+V_room_m3,"")</f>
        <v>500010090</v>
      </c>
      <c r="C192" s="2" t="str">
        <f>IF(input_OLD_temp_simulation!C192&lt;&gt;"",CONCATENATE(TEXT(input_OLD_temp_simulation!C192,"jjjj-mm-ddTuu:mm:ss"),IF(input_OLD_temp_simulation!E192&gt;=0,"+",""),TEXT(SIGN(input_OLD_temp_simulation!E192)*INT(ABS(input_OLD_temp_simulation!E192)),"00"),":",TEXT(MOD(ABS(input_OLD_temp_simulation!E192),1)*60,"00")),"")</f>
        <v>2022-01-04T23:30:00+01:00</v>
      </c>
      <c r="D192" s="26">
        <f>IF(input_OLD_temp_simulation!D192&lt;&gt;"",input_OLD_temp_simulation!D192,"")</f>
        <v>1641335399.9999993</v>
      </c>
      <c r="E192" s="27">
        <f>calculation!R192</f>
        <v>562.99449835421956</v>
      </c>
      <c r="F192" s="18">
        <f>calculation!P192</f>
        <v>0</v>
      </c>
      <c r="G192" s="29">
        <f>IF(input_OLD_temp_simulation!L192&lt;&gt;"",input_OLD_temp_simulation!L192,"")</f>
        <v>900</v>
      </c>
    </row>
    <row r="193" spans="1:7">
      <c r="A193" s="1">
        <f>IF(input_OLD_temp_simulation!A193&lt;&gt;"",input_OLD_temp_simulation!A193,"")</f>
        <v>191</v>
      </c>
      <c r="B193" s="57">
        <f>IF(input_OLD_temp_simulation!B193&lt;&gt;"",maxvent_m3_per_h*1000000+minvent_m3_per_h*1000+V_room_m3,"")</f>
        <v>500010090</v>
      </c>
      <c r="C193" s="2" t="str">
        <f>IF(input_OLD_temp_simulation!C193&lt;&gt;"",CONCATENATE(TEXT(input_OLD_temp_simulation!C193,"jjjj-mm-ddTuu:mm:ss"),IF(input_OLD_temp_simulation!E193&gt;=0,"+",""),TEXT(SIGN(input_OLD_temp_simulation!E193)*INT(ABS(input_OLD_temp_simulation!E193)),"00"),":",TEXT(MOD(ABS(input_OLD_temp_simulation!E193),1)*60,"00")),"")</f>
        <v>2022-01-04T23:45:00+01:00</v>
      </c>
      <c r="D193" s="26">
        <f>IF(input_OLD_temp_simulation!D193&lt;&gt;"",input_OLD_temp_simulation!D193,"")</f>
        <v>1641336300.000001</v>
      </c>
      <c r="E193" s="27">
        <f>calculation!R193</f>
        <v>558.88354006660234</v>
      </c>
      <c r="F193" s="18">
        <f>calculation!P193</f>
        <v>0</v>
      </c>
      <c r="G193" s="29">
        <f>IF(input_OLD_temp_simulation!L193&lt;&gt;"",input_OLD_temp_simulation!L193,"")</f>
        <v>900</v>
      </c>
    </row>
    <row r="194" spans="1:7">
      <c r="A194" s="1">
        <f>IF(input_OLD_temp_simulation!A194&lt;&gt;"",input_OLD_temp_simulation!A194,"")</f>
        <v>192</v>
      </c>
      <c r="B194" s="57">
        <f>IF(input_OLD_temp_simulation!B194&lt;&gt;"",maxvent_m3_per_h*1000000+minvent_m3_per_h*1000+V_room_m3,"")</f>
        <v>500010090</v>
      </c>
      <c r="C194" s="2" t="str">
        <f>IF(input_OLD_temp_simulation!C194&lt;&gt;"",CONCATENATE(TEXT(input_OLD_temp_simulation!C194,"jjjj-mm-ddTuu:mm:ss"),IF(input_OLD_temp_simulation!E194&gt;=0,"+",""),TEXT(SIGN(input_OLD_temp_simulation!E194)*INT(ABS(input_OLD_temp_simulation!E194)),"00"),":",TEXT(MOD(ABS(input_OLD_temp_simulation!E194),1)*60,"00")),"")</f>
        <v>2022-01-05T00:00:00+01:00</v>
      </c>
      <c r="D194" s="26">
        <f>IF(input_OLD_temp_simulation!D194&lt;&gt;"",input_OLD_temp_simulation!D194,"")</f>
        <v>1641337200.0000002</v>
      </c>
      <c r="E194" s="27">
        <f>calculation!R194</f>
        <v>554.88677506475233</v>
      </c>
      <c r="F194" s="18">
        <f>calculation!P194</f>
        <v>0</v>
      </c>
      <c r="G194" s="29">
        <f>IF(input_OLD_temp_simulation!L194&lt;&gt;"",input_OLD_temp_simulation!L194,"")</f>
        <v>900</v>
      </c>
    </row>
    <row r="195" spans="1:7">
      <c r="A195" s="1">
        <f>IF(input_OLD_temp_simulation!A195&lt;&gt;"",input_OLD_temp_simulation!A195,"")</f>
        <v>193</v>
      </c>
      <c r="B195" s="57">
        <f>IF(input_OLD_temp_simulation!B195&lt;&gt;"",maxvent_m3_per_h*1000000+minvent_m3_per_h*1000+V_room_m3,"")</f>
        <v>500010090</v>
      </c>
      <c r="C195" s="2" t="str">
        <f>IF(input_OLD_temp_simulation!C195&lt;&gt;"",CONCATENATE(TEXT(input_OLD_temp_simulation!C195,"jjjj-mm-ddTuu:mm:ss"),IF(input_OLD_temp_simulation!E195&gt;=0,"+",""),TEXT(SIGN(input_OLD_temp_simulation!E195)*INT(ABS(input_OLD_temp_simulation!E195)),"00"),":",TEXT(MOD(ABS(input_OLD_temp_simulation!E195),1)*60,"00")),"")</f>
        <v>2022-01-05T00:15:00+01:00</v>
      </c>
      <c r="D195" s="26">
        <f>IF(input_OLD_temp_simulation!D195&lt;&gt;"",input_OLD_temp_simulation!D195,"")</f>
        <v>1641338099.9999993</v>
      </c>
      <c r="E195" s="27">
        <f>calculation!R195</f>
        <v>618.81353131295361</v>
      </c>
      <c r="F195" s="18">
        <f>calculation!P195</f>
        <v>0</v>
      </c>
      <c r="G195" s="29">
        <f>IF(input_OLD_temp_simulation!L195&lt;&gt;"",input_OLD_temp_simulation!L195,"")</f>
        <v>900</v>
      </c>
    </row>
    <row r="196" spans="1:7">
      <c r="A196" s="1">
        <f>IF(input_OLD_temp_simulation!A196&lt;&gt;"",input_OLD_temp_simulation!A196,"")</f>
        <v>194</v>
      </c>
      <c r="B196" s="57">
        <f>IF(input_OLD_temp_simulation!B196&lt;&gt;"",maxvent_m3_per_h*1000000+minvent_m3_per_h*1000+V_room_m3,"")</f>
        <v>500010090</v>
      </c>
      <c r="C196" s="2" t="str">
        <f>IF(input_OLD_temp_simulation!C196&lt;&gt;"",CONCATENATE(TEXT(input_OLD_temp_simulation!C196,"jjjj-mm-ddTuu:mm:ss"),IF(input_OLD_temp_simulation!E196&gt;=0,"+",""),TEXT(SIGN(input_OLD_temp_simulation!E196)*INT(ABS(input_OLD_temp_simulation!E196)),"00"),":",TEXT(MOD(ABS(input_OLD_temp_simulation!E196),1)*60,"00")),"")</f>
        <v>2022-01-05T00:30:00+01:00</v>
      </c>
      <c r="D196" s="26">
        <f>IF(input_OLD_temp_simulation!D196&lt;&gt;"",input_OLD_temp_simulation!D196,"")</f>
        <v>1641339000.000001</v>
      </c>
      <c r="E196" s="27">
        <f>calculation!R196</f>
        <v>680.96454433203826</v>
      </c>
      <c r="F196" s="18">
        <f>calculation!P196</f>
        <v>0</v>
      </c>
      <c r="G196" s="29">
        <f>IF(input_OLD_temp_simulation!L196&lt;&gt;"",input_OLD_temp_simulation!L196,"")</f>
        <v>900</v>
      </c>
    </row>
    <row r="197" spans="1:7">
      <c r="A197" s="1">
        <f>IF(input_OLD_temp_simulation!A197&lt;&gt;"",input_OLD_temp_simulation!A197,"")</f>
        <v>195</v>
      </c>
      <c r="B197" s="57">
        <f>IF(input_OLD_temp_simulation!B197&lt;&gt;"",maxvent_m3_per_h*1000000+minvent_m3_per_h*1000+V_room_m3,"")</f>
        <v>500010090</v>
      </c>
      <c r="C197" s="2" t="str">
        <f>IF(input_OLD_temp_simulation!C197&lt;&gt;"",CONCATENATE(TEXT(input_OLD_temp_simulation!C197,"jjjj-mm-ddTuu:mm:ss"),IF(input_OLD_temp_simulation!E197&gt;=0,"+",""),TEXT(SIGN(input_OLD_temp_simulation!E197)*INT(ABS(input_OLD_temp_simulation!E197)),"00"),":",TEXT(MOD(ABS(input_OLD_temp_simulation!E197),1)*60,"00")),"")</f>
        <v>2022-01-05T00:45:00+01:00</v>
      </c>
      <c r="D197" s="26">
        <f>IF(input_OLD_temp_simulation!D197&lt;&gt;"",input_OLD_temp_simulation!D197,"")</f>
        <v>1641339900.0000002</v>
      </c>
      <c r="E197" s="27">
        <f>calculation!R197</f>
        <v>741.38914032281491</v>
      </c>
      <c r="F197" s="18">
        <f>calculation!P197</f>
        <v>0</v>
      </c>
      <c r="G197" s="29">
        <f>IF(input_OLD_temp_simulation!L197&lt;&gt;"",input_OLD_temp_simulation!L197,"")</f>
        <v>900</v>
      </c>
    </row>
    <row r="198" spans="1:7">
      <c r="A198" s="1">
        <f>IF(input_OLD_temp_simulation!A198&lt;&gt;"",input_OLD_temp_simulation!A198,"")</f>
        <v>196</v>
      </c>
      <c r="B198" s="57">
        <f>IF(input_OLD_temp_simulation!B198&lt;&gt;"",maxvent_m3_per_h*1000000+minvent_m3_per_h*1000+V_room_m3,"")</f>
        <v>500010090</v>
      </c>
      <c r="C198" s="2" t="str">
        <f>IF(input_OLD_temp_simulation!C198&lt;&gt;"",CONCATENATE(TEXT(input_OLD_temp_simulation!C198,"jjjj-mm-ddTuu:mm:ss"),IF(input_OLD_temp_simulation!E198&gt;=0,"+",""),TEXT(SIGN(input_OLD_temp_simulation!E198)*INT(ABS(input_OLD_temp_simulation!E198)),"00"),":",TEXT(MOD(ABS(input_OLD_temp_simulation!E198),1)*60,"00")),"")</f>
        <v>2022-01-05T01:00:00+01:00</v>
      </c>
      <c r="D198" s="26">
        <f>IF(input_OLD_temp_simulation!D198&lt;&gt;"",input_OLD_temp_simulation!D198,"")</f>
        <v>1641340799.9999993</v>
      </c>
      <c r="E198" s="27">
        <f>calculation!R198</f>
        <v>800.13527531384784</v>
      </c>
      <c r="F198" s="18">
        <f>calculation!P198</f>
        <v>0</v>
      </c>
      <c r="G198" s="29">
        <f>IF(input_OLD_temp_simulation!L198&lt;&gt;"",input_OLD_temp_simulation!L198,"")</f>
        <v>900</v>
      </c>
    </row>
    <row r="199" spans="1:7">
      <c r="A199" s="1">
        <f>IF(input_OLD_temp_simulation!A199&lt;&gt;"",input_OLD_temp_simulation!A199,"")</f>
        <v>197</v>
      </c>
      <c r="B199" s="57">
        <f>IF(input_OLD_temp_simulation!B199&lt;&gt;"",maxvent_m3_per_h*1000000+minvent_m3_per_h*1000+V_room_m3,"")</f>
        <v>500010090</v>
      </c>
      <c r="C199" s="2" t="str">
        <f>IF(input_OLD_temp_simulation!C199&lt;&gt;"",CONCATENATE(TEXT(input_OLD_temp_simulation!C199,"jjjj-mm-ddTuu:mm:ss"),IF(input_OLD_temp_simulation!E199&gt;=0,"+",""),TEXT(SIGN(input_OLD_temp_simulation!E199)*INT(ABS(input_OLD_temp_simulation!E199)),"00"),":",TEXT(MOD(ABS(input_OLD_temp_simulation!E199),1)*60,"00")),"")</f>
        <v>2022-01-05T01:15:00+01:00</v>
      </c>
      <c r="D199" s="26">
        <f>IF(input_OLD_temp_simulation!D199&lt;&gt;"",input_OLD_temp_simulation!D199,"")</f>
        <v>1641341700.000001</v>
      </c>
      <c r="E199" s="27">
        <f>calculation!R199</f>
        <v>857.24957322179648</v>
      </c>
      <c r="F199" s="18">
        <f>calculation!P199</f>
        <v>0.17460659635496434</v>
      </c>
      <c r="G199" s="29">
        <f>IF(input_OLD_temp_simulation!L199&lt;&gt;"",input_OLD_temp_simulation!L199,"")</f>
        <v>900</v>
      </c>
    </row>
    <row r="200" spans="1:7">
      <c r="A200" s="1">
        <f>IF(input_OLD_temp_simulation!A200&lt;&gt;"",input_OLD_temp_simulation!A200,"")</f>
        <v>198</v>
      </c>
      <c r="B200" s="57">
        <f>IF(input_OLD_temp_simulation!B200&lt;&gt;"",maxvent_m3_per_h*1000000+minvent_m3_per_h*1000+V_room_m3,"")</f>
        <v>500010090</v>
      </c>
      <c r="C200" s="2" t="str">
        <f>IF(input_OLD_temp_simulation!C200&lt;&gt;"",CONCATENATE(TEXT(input_OLD_temp_simulation!C200,"jjjj-mm-ddTuu:mm:ss"),IF(input_OLD_temp_simulation!E200&gt;=0,"+",""),TEXT(SIGN(input_OLD_temp_simulation!E200)*INT(ABS(input_OLD_temp_simulation!E200)),"00"),":",TEXT(MOD(ABS(input_OLD_temp_simulation!E200),1)*60,"00")),"")</f>
        <v>2022-01-05T01:30:00+01:00</v>
      </c>
      <c r="D200" s="26">
        <f>IF(input_OLD_temp_simulation!D200&lt;&gt;"",input_OLD_temp_simulation!D200,"")</f>
        <v>1641342600.0000002</v>
      </c>
      <c r="E200" s="27">
        <f>calculation!R200</f>
        <v>817.8125</v>
      </c>
      <c r="F200" s="18">
        <f>calculation!P200</f>
        <v>0</v>
      </c>
      <c r="G200" s="29">
        <f>IF(input_OLD_temp_simulation!L200&lt;&gt;"",input_OLD_temp_simulation!L200,"")</f>
        <v>900</v>
      </c>
    </row>
    <row r="201" spans="1:7">
      <c r="A201" s="1">
        <f>IF(input_OLD_temp_simulation!A201&lt;&gt;"",input_OLD_temp_simulation!A201,"")</f>
        <v>199</v>
      </c>
      <c r="B201" s="57">
        <f>IF(input_OLD_temp_simulation!B201&lt;&gt;"",maxvent_m3_per_h*1000000+minvent_m3_per_h*1000+V_room_m3,"")</f>
        <v>500010090</v>
      </c>
      <c r="C201" s="2" t="str">
        <f>IF(input_OLD_temp_simulation!C201&lt;&gt;"",CONCATENATE(TEXT(input_OLD_temp_simulation!C201,"jjjj-mm-ddTuu:mm:ss"),IF(input_OLD_temp_simulation!E201&gt;=0,"+",""),TEXT(SIGN(input_OLD_temp_simulation!E201)*INT(ABS(input_OLD_temp_simulation!E201)),"00"),":",TEXT(MOD(ABS(input_OLD_temp_simulation!E201),1)*60,"00")),"")</f>
        <v>2022-01-05T01:45:00+01:00</v>
      </c>
      <c r="D201" s="26">
        <f>IF(input_OLD_temp_simulation!D201&lt;&gt;"",input_OLD_temp_simulation!D201,"")</f>
        <v>1641343499.9999993</v>
      </c>
      <c r="E201" s="27">
        <f>calculation!R201</f>
        <v>874.43576388888891</v>
      </c>
      <c r="F201" s="18">
        <f>calculation!P201</f>
        <v>0.19500821886749678</v>
      </c>
      <c r="G201" s="29">
        <f>IF(input_OLD_temp_simulation!L201&lt;&gt;"",input_OLD_temp_simulation!L201,"")</f>
        <v>900</v>
      </c>
    </row>
    <row r="202" spans="1:7">
      <c r="A202" s="1">
        <f>IF(input_OLD_temp_simulation!A202&lt;&gt;"",input_OLD_temp_simulation!A202,"")</f>
        <v>200</v>
      </c>
      <c r="B202" s="57">
        <f>IF(input_OLD_temp_simulation!B202&lt;&gt;"",maxvent_m3_per_h*1000000+minvent_m3_per_h*1000+V_room_m3,"")</f>
        <v>500010090</v>
      </c>
      <c r="C202" s="2" t="str">
        <f>IF(input_OLD_temp_simulation!C202&lt;&gt;"",CONCATENATE(TEXT(input_OLD_temp_simulation!C202,"jjjj-mm-ddTuu:mm:ss"),IF(input_OLD_temp_simulation!E202&gt;=0,"+",""),TEXT(SIGN(input_OLD_temp_simulation!E202)*INT(ABS(input_OLD_temp_simulation!E202)),"00"),":",TEXT(MOD(ABS(input_OLD_temp_simulation!E202),1)*60,"00")),"")</f>
        <v>2022-01-05T02:00:00+01:00</v>
      </c>
      <c r="D202" s="26">
        <f>IF(input_OLD_temp_simulation!D202&lt;&gt;"",input_OLD_temp_simulation!D202,"")</f>
        <v>1641344400.000001</v>
      </c>
      <c r="E202" s="27">
        <f>calculation!R202</f>
        <v>817.8125</v>
      </c>
      <c r="F202" s="18">
        <f>calculation!P202</f>
        <v>0</v>
      </c>
      <c r="G202" s="29">
        <f>IF(input_OLD_temp_simulation!L202&lt;&gt;"",input_OLD_temp_simulation!L202,"")</f>
        <v>900</v>
      </c>
    </row>
    <row r="203" spans="1:7">
      <c r="A203" s="1">
        <f>IF(input_OLD_temp_simulation!A203&lt;&gt;"",input_OLD_temp_simulation!A203,"")</f>
        <v>201</v>
      </c>
      <c r="B203" s="57">
        <f>IF(input_OLD_temp_simulation!B203&lt;&gt;"",maxvent_m3_per_h*1000000+minvent_m3_per_h*1000+V_room_m3,"")</f>
        <v>500010090</v>
      </c>
      <c r="C203" s="2" t="str">
        <f>IF(input_OLD_temp_simulation!C203&lt;&gt;"",CONCATENATE(TEXT(input_OLD_temp_simulation!C203,"jjjj-mm-ddTuu:mm:ss"),IF(input_OLD_temp_simulation!E203&gt;=0,"+",""),TEXT(SIGN(input_OLD_temp_simulation!E203)*INT(ABS(input_OLD_temp_simulation!E203)),"00"),":",TEXT(MOD(ABS(input_OLD_temp_simulation!E203),1)*60,"00")),"")</f>
        <v>2022-01-05T02:15:00+01:00</v>
      </c>
      <c r="D203" s="26">
        <f>IF(input_OLD_temp_simulation!D203&lt;&gt;"",input_OLD_temp_simulation!D203,"")</f>
        <v>1641345300.0000002</v>
      </c>
      <c r="E203" s="27">
        <f>calculation!R203</f>
        <v>874.43576388888891</v>
      </c>
      <c r="F203" s="18">
        <f>calculation!P203</f>
        <v>0.19500821886749678</v>
      </c>
      <c r="G203" s="29">
        <f>IF(input_OLD_temp_simulation!L203&lt;&gt;"",input_OLD_temp_simulation!L203,"")</f>
        <v>900</v>
      </c>
    </row>
    <row r="204" spans="1:7">
      <c r="A204" s="1">
        <f>IF(input_OLD_temp_simulation!A204&lt;&gt;"",input_OLD_temp_simulation!A204,"")</f>
        <v>202</v>
      </c>
      <c r="B204" s="57">
        <f>IF(input_OLD_temp_simulation!B204&lt;&gt;"",maxvent_m3_per_h*1000000+minvent_m3_per_h*1000+V_room_m3,"")</f>
        <v>500010090</v>
      </c>
      <c r="C204" s="2" t="str">
        <f>IF(input_OLD_temp_simulation!C204&lt;&gt;"",CONCATENATE(TEXT(input_OLD_temp_simulation!C204,"jjjj-mm-ddTuu:mm:ss"),IF(input_OLD_temp_simulation!E204&gt;=0,"+",""),TEXT(SIGN(input_OLD_temp_simulation!E204)*INT(ABS(input_OLD_temp_simulation!E204)),"00"),":",TEXT(MOD(ABS(input_OLD_temp_simulation!E204),1)*60,"00")),"")</f>
        <v>2022-01-05T02:30:00+01:00</v>
      </c>
      <c r="D204" s="26">
        <f>IF(input_OLD_temp_simulation!D204&lt;&gt;"",input_OLD_temp_simulation!D204,"")</f>
        <v>1641346199.9999993</v>
      </c>
      <c r="E204" s="27">
        <f>calculation!R204</f>
        <v>817.8125</v>
      </c>
      <c r="F204" s="18">
        <f>calculation!P204</f>
        <v>0</v>
      </c>
      <c r="G204" s="29">
        <f>IF(input_OLD_temp_simulation!L204&lt;&gt;"",input_OLD_temp_simulation!L204,"")</f>
        <v>900</v>
      </c>
    </row>
    <row r="205" spans="1:7">
      <c r="A205" s="1">
        <f>IF(input_OLD_temp_simulation!A205&lt;&gt;"",input_OLD_temp_simulation!A205,"")</f>
        <v>203</v>
      </c>
      <c r="B205" s="57">
        <f>IF(input_OLD_temp_simulation!B205&lt;&gt;"",maxvent_m3_per_h*1000000+minvent_m3_per_h*1000+V_room_m3,"")</f>
        <v>500010090</v>
      </c>
      <c r="C205" s="2" t="str">
        <f>IF(input_OLD_temp_simulation!C205&lt;&gt;"",CONCATENATE(TEXT(input_OLD_temp_simulation!C205,"jjjj-mm-ddTuu:mm:ss"),IF(input_OLD_temp_simulation!E205&gt;=0,"+",""),TEXT(SIGN(input_OLD_temp_simulation!E205)*INT(ABS(input_OLD_temp_simulation!E205)),"00"),":",TEXT(MOD(ABS(input_OLD_temp_simulation!E205),1)*60,"00")),"")</f>
        <v>2022-01-05T02:45:00+01:00</v>
      </c>
      <c r="D205" s="26">
        <f>IF(input_OLD_temp_simulation!D205&lt;&gt;"",input_OLD_temp_simulation!D205,"")</f>
        <v>1641347100.000001</v>
      </c>
      <c r="E205" s="27">
        <f>calculation!R205</f>
        <v>874.43576388888891</v>
      </c>
      <c r="F205" s="18">
        <f>calculation!P205</f>
        <v>0.19500821886749678</v>
      </c>
      <c r="G205" s="29">
        <f>IF(input_OLD_temp_simulation!L205&lt;&gt;"",input_OLD_temp_simulation!L205,"")</f>
        <v>900</v>
      </c>
    </row>
    <row r="206" spans="1:7">
      <c r="A206" s="1">
        <f>IF(input_OLD_temp_simulation!A206&lt;&gt;"",input_OLD_temp_simulation!A206,"")</f>
        <v>204</v>
      </c>
      <c r="B206" s="57">
        <f>IF(input_OLD_temp_simulation!B206&lt;&gt;"",maxvent_m3_per_h*1000000+minvent_m3_per_h*1000+V_room_m3,"")</f>
        <v>500010090</v>
      </c>
      <c r="C206" s="2" t="str">
        <f>IF(input_OLD_temp_simulation!C206&lt;&gt;"",CONCATENATE(TEXT(input_OLD_temp_simulation!C206,"jjjj-mm-ddTuu:mm:ss"),IF(input_OLD_temp_simulation!E206&gt;=0,"+",""),TEXT(SIGN(input_OLD_temp_simulation!E206)*INT(ABS(input_OLD_temp_simulation!E206)),"00"),":",TEXT(MOD(ABS(input_OLD_temp_simulation!E206),1)*60,"00")),"")</f>
        <v>2022-01-05T03:00:00+01:00</v>
      </c>
      <c r="D206" s="26">
        <f>IF(input_OLD_temp_simulation!D206&lt;&gt;"",input_OLD_temp_simulation!D206,"")</f>
        <v>1641348000.0000002</v>
      </c>
      <c r="E206" s="27">
        <f>calculation!R206</f>
        <v>817.8125</v>
      </c>
      <c r="F206" s="18">
        <f>calculation!P206</f>
        <v>0</v>
      </c>
      <c r="G206" s="29">
        <f>IF(input_OLD_temp_simulation!L206&lt;&gt;"",input_OLD_temp_simulation!L206,"")</f>
        <v>900</v>
      </c>
    </row>
    <row r="207" spans="1:7">
      <c r="A207" s="1">
        <f>IF(input_OLD_temp_simulation!A207&lt;&gt;"",input_OLD_temp_simulation!A207,"")</f>
        <v>205</v>
      </c>
      <c r="B207" s="57">
        <f>IF(input_OLD_temp_simulation!B207&lt;&gt;"",maxvent_m3_per_h*1000000+minvent_m3_per_h*1000+V_room_m3,"")</f>
        <v>500010090</v>
      </c>
      <c r="C207" s="2" t="str">
        <f>IF(input_OLD_temp_simulation!C207&lt;&gt;"",CONCATENATE(TEXT(input_OLD_temp_simulation!C207,"jjjj-mm-ddTuu:mm:ss"),IF(input_OLD_temp_simulation!E207&gt;=0,"+",""),TEXT(SIGN(input_OLD_temp_simulation!E207)*INT(ABS(input_OLD_temp_simulation!E207)),"00"),":",TEXT(MOD(ABS(input_OLD_temp_simulation!E207),1)*60,"00")),"")</f>
        <v>2022-01-05T03:15:00+01:00</v>
      </c>
      <c r="D207" s="26">
        <f>IF(input_OLD_temp_simulation!D207&lt;&gt;"",input_OLD_temp_simulation!D207,"")</f>
        <v>1641348899.9999993</v>
      </c>
      <c r="E207" s="27">
        <f>calculation!R207</f>
        <v>874.43576388888891</v>
      </c>
      <c r="F207" s="18">
        <f>calculation!P207</f>
        <v>0.19500821886749678</v>
      </c>
      <c r="G207" s="29">
        <f>IF(input_OLD_temp_simulation!L207&lt;&gt;"",input_OLD_temp_simulation!L207,"")</f>
        <v>900</v>
      </c>
    </row>
    <row r="208" spans="1:7">
      <c r="A208" s="1">
        <f>IF(input_OLD_temp_simulation!A208&lt;&gt;"",input_OLD_temp_simulation!A208,"")</f>
        <v>206</v>
      </c>
      <c r="B208" s="57">
        <f>IF(input_OLD_temp_simulation!B208&lt;&gt;"",maxvent_m3_per_h*1000000+minvent_m3_per_h*1000+V_room_m3,"")</f>
        <v>500010090</v>
      </c>
      <c r="C208" s="2" t="str">
        <f>IF(input_OLD_temp_simulation!C208&lt;&gt;"",CONCATENATE(TEXT(input_OLD_temp_simulation!C208,"jjjj-mm-ddTuu:mm:ss"),IF(input_OLD_temp_simulation!E208&gt;=0,"+",""),TEXT(SIGN(input_OLD_temp_simulation!E208)*INT(ABS(input_OLD_temp_simulation!E208)),"00"),":",TEXT(MOD(ABS(input_OLD_temp_simulation!E208),1)*60,"00")),"")</f>
        <v>2022-01-05T03:30:00+01:00</v>
      </c>
      <c r="D208" s="26">
        <f>IF(input_OLD_temp_simulation!D208&lt;&gt;"",input_OLD_temp_simulation!D208,"")</f>
        <v>1641349800.000001</v>
      </c>
      <c r="E208" s="27">
        <f>calculation!R208</f>
        <v>817.8125</v>
      </c>
      <c r="F208" s="18">
        <f>calculation!P208</f>
        <v>0</v>
      </c>
      <c r="G208" s="29">
        <f>IF(input_OLD_temp_simulation!L208&lt;&gt;"",input_OLD_temp_simulation!L208,"")</f>
        <v>900</v>
      </c>
    </row>
    <row r="209" spans="1:7">
      <c r="A209" s="1">
        <f>IF(input_OLD_temp_simulation!A209&lt;&gt;"",input_OLD_temp_simulation!A209,"")</f>
        <v>207</v>
      </c>
      <c r="B209" s="57">
        <f>IF(input_OLD_temp_simulation!B209&lt;&gt;"",maxvent_m3_per_h*1000000+minvent_m3_per_h*1000+V_room_m3,"")</f>
        <v>500010090</v>
      </c>
      <c r="C209" s="2" t="str">
        <f>IF(input_OLD_temp_simulation!C209&lt;&gt;"",CONCATENATE(TEXT(input_OLD_temp_simulation!C209,"jjjj-mm-ddTuu:mm:ss"),IF(input_OLD_temp_simulation!E209&gt;=0,"+",""),TEXT(SIGN(input_OLD_temp_simulation!E209)*INT(ABS(input_OLD_temp_simulation!E209)),"00"),":",TEXT(MOD(ABS(input_OLD_temp_simulation!E209),1)*60,"00")),"")</f>
        <v>2022-01-05T03:45:00+01:00</v>
      </c>
      <c r="D209" s="26">
        <f>IF(input_OLD_temp_simulation!D209&lt;&gt;"",input_OLD_temp_simulation!D209,"")</f>
        <v>1641350700.0000002</v>
      </c>
      <c r="E209" s="27">
        <f>calculation!R209</f>
        <v>874.43576388888891</v>
      </c>
      <c r="F209" s="18">
        <f>calculation!P209</f>
        <v>0.19500821886749678</v>
      </c>
      <c r="G209" s="29">
        <f>IF(input_OLD_temp_simulation!L209&lt;&gt;"",input_OLD_temp_simulation!L209,"")</f>
        <v>900</v>
      </c>
    </row>
    <row r="210" spans="1:7">
      <c r="A210" s="1">
        <f>IF(input_OLD_temp_simulation!A210&lt;&gt;"",input_OLD_temp_simulation!A210,"")</f>
        <v>208</v>
      </c>
      <c r="B210" s="57">
        <f>IF(input_OLD_temp_simulation!B210&lt;&gt;"",maxvent_m3_per_h*1000000+minvent_m3_per_h*1000+V_room_m3,"")</f>
        <v>500010090</v>
      </c>
      <c r="C210" s="2" t="str">
        <f>IF(input_OLD_temp_simulation!C210&lt;&gt;"",CONCATENATE(TEXT(input_OLD_temp_simulation!C210,"jjjj-mm-ddTuu:mm:ss"),IF(input_OLD_temp_simulation!E210&gt;=0,"+",""),TEXT(SIGN(input_OLD_temp_simulation!E210)*INT(ABS(input_OLD_temp_simulation!E210)),"00"),":",TEXT(MOD(ABS(input_OLD_temp_simulation!E210),1)*60,"00")),"")</f>
        <v>2022-01-05T04:00:00+01:00</v>
      </c>
      <c r="D210" s="26">
        <f>IF(input_OLD_temp_simulation!D210&lt;&gt;"",input_OLD_temp_simulation!D210,"")</f>
        <v>1641351599.9999993</v>
      </c>
      <c r="E210" s="27">
        <f>calculation!R210</f>
        <v>817.8125</v>
      </c>
      <c r="F210" s="18">
        <f>calculation!P210</f>
        <v>0</v>
      </c>
      <c r="G210" s="29">
        <f>IF(input_OLD_temp_simulation!L210&lt;&gt;"",input_OLD_temp_simulation!L210,"")</f>
        <v>900</v>
      </c>
    </row>
    <row r="211" spans="1:7">
      <c r="A211" s="1">
        <f>IF(input_OLD_temp_simulation!A211&lt;&gt;"",input_OLD_temp_simulation!A211,"")</f>
        <v>209</v>
      </c>
      <c r="B211" s="57">
        <f>IF(input_OLD_temp_simulation!B211&lt;&gt;"",maxvent_m3_per_h*1000000+minvent_m3_per_h*1000+V_room_m3,"")</f>
        <v>500010090</v>
      </c>
      <c r="C211" s="2" t="str">
        <f>IF(input_OLD_temp_simulation!C211&lt;&gt;"",CONCATENATE(TEXT(input_OLD_temp_simulation!C211,"jjjj-mm-ddTuu:mm:ss"),IF(input_OLD_temp_simulation!E211&gt;=0,"+",""),TEXT(SIGN(input_OLD_temp_simulation!E211)*INT(ABS(input_OLD_temp_simulation!E211)),"00"),":",TEXT(MOD(ABS(input_OLD_temp_simulation!E211),1)*60,"00")),"")</f>
        <v>2022-01-05T04:15:00+01:00</v>
      </c>
      <c r="D211" s="26">
        <f>IF(input_OLD_temp_simulation!D211&lt;&gt;"",input_OLD_temp_simulation!D211,"")</f>
        <v>1641352500.000001</v>
      </c>
      <c r="E211" s="27">
        <f>calculation!R211</f>
        <v>874.43576388888891</v>
      </c>
      <c r="F211" s="18">
        <f>calculation!P211</f>
        <v>0.19500821886749678</v>
      </c>
      <c r="G211" s="29">
        <f>IF(input_OLD_temp_simulation!L211&lt;&gt;"",input_OLD_temp_simulation!L211,"")</f>
        <v>900</v>
      </c>
    </row>
    <row r="212" spans="1:7">
      <c r="A212" s="1">
        <f>IF(input_OLD_temp_simulation!A212&lt;&gt;"",input_OLD_temp_simulation!A212,"")</f>
        <v>210</v>
      </c>
      <c r="B212" s="57">
        <f>IF(input_OLD_temp_simulation!B212&lt;&gt;"",maxvent_m3_per_h*1000000+minvent_m3_per_h*1000+V_room_m3,"")</f>
        <v>500010090</v>
      </c>
      <c r="C212" s="2" t="str">
        <f>IF(input_OLD_temp_simulation!C212&lt;&gt;"",CONCATENATE(TEXT(input_OLD_temp_simulation!C212,"jjjj-mm-ddTuu:mm:ss"),IF(input_OLD_temp_simulation!E212&gt;=0,"+",""),TEXT(SIGN(input_OLD_temp_simulation!E212)*INT(ABS(input_OLD_temp_simulation!E212)),"00"),":",TEXT(MOD(ABS(input_OLD_temp_simulation!E212),1)*60,"00")),"")</f>
        <v>2022-01-05T04:30:00+01:00</v>
      </c>
      <c r="D212" s="26">
        <f>IF(input_OLD_temp_simulation!D212&lt;&gt;"",input_OLD_temp_simulation!D212,"")</f>
        <v>1641353400.0000002</v>
      </c>
      <c r="E212" s="27">
        <f>calculation!R212</f>
        <v>817.8125</v>
      </c>
      <c r="F212" s="18">
        <f>calculation!P212</f>
        <v>0</v>
      </c>
      <c r="G212" s="29">
        <f>IF(input_OLD_temp_simulation!L212&lt;&gt;"",input_OLD_temp_simulation!L212,"")</f>
        <v>900</v>
      </c>
    </row>
    <row r="213" spans="1:7">
      <c r="A213" s="1">
        <f>IF(input_OLD_temp_simulation!A213&lt;&gt;"",input_OLD_temp_simulation!A213,"")</f>
        <v>211</v>
      </c>
      <c r="B213" s="57">
        <f>IF(input_OLD_temp_simulation!B213&lt;&gt;"",maxvent_m3_per_h*1000000+minvent_m3_per_h*1000+V_room_m3,"")</f>
        <v>500010090</v>
      </c>
      <c r="C213" s="2" t="str">
        <f>IF(input_OLD_temp_simulation!C213&lt;&gt;"",CONCATENATE(TEXT(input_OLD_temp_simulation!C213,"jjjj-mm-ddTuu:mm:ss"),IF(input_OLD_temp_simulation!E213&gt;=0,"+",""),TEXT(SIGN(input_OLD_temp_simulation!E213)*INT(ABS(input_OLD_temp_simulation!E213)),"00"),":",TEXT(MOD(ABS(input_OLD_temp_simulation!E213),1)*60,"00")),"")</f>
        <v>2022-01-05T04:45:00+01:00</v>
      </c>
      <c r="D213" s="26">
        <f>IF(input_OLD_temp_simulation!D213&lt;&gt;"",input_OLD_temp_simulation!D213,"")</f>
        <v>1641354299.9999993</v>
      </c>
      <c r="E213" s="27">
        <f>calculation!R213</f>
        <v>874.43576388888891</v>
      </c>
      <c r="F213" s="18">
        <f>calculation!P213</f>
        <v>0.19500821886749678</v>
      </c>
      <c r="G213" s="29">
        <f>IF(input_OLD_temp_simulation!L213&lt;&gt;"",input_OLD_temp_simulation!L213,"")</f>
        <v>900</v>
      </c>
    </row>
    <row r="214" spans="1:7">
      <c r="A214" s="1">
        <f>IF(input_OLD_temp_simulation!A214&lt;&gt;"",input_OLD_temp_simulation!A214,"")</f>
        <v>212</v>
      </c>
      <c r="B214" s="57">
        <f>IF(input_OLD_temp_simulation!B214&lt;&gt;"",maxvent_m3_per_h*1000000+minvent_m3_per_h*1000+V_room_m3,"")</f>
        <v>500010090</v>
      </c>
      <c r="C214" s="2" t="str">
        <f>IF(input_OLD_temp_simulation!C214&lt;&gt;"",CONCATENATE(TEXT(input_OLD_temp_simulation!C214,"jjjj-mm-ddTuu:mm:ss"),IF(input_OLD_temp_simulation!E214&gt;=0,"+",""),TEXT(SIGN(input_OLD_temp_simulation!E214)*INT(ABS(input_OLD_temp_simulation!E214)),"00"),":",TEXT(MOD(ABS(input_OLD_temp_simulation!E214),1)*60,"00")),"")</f>
        <v>2022-01-05T05:00:00+01:00</v>
      </c>
      <c r="D214" s="26">
        <f>IF(input_OLD_temp_simulation!D214&lt;&gt;"",input_OLD_temp_simulation!D214,"")</f>
        <v>1641355200.000001</v>
      </c>
      <c r="E214" s="27">
        <f>calculation!R214</f>
        <v>817.8125</v>
      </c>
      <c r="F214" s="18">
        <f>calculation!P214</f>
        <v>0</v>
      </c>
      <c r="G214" s="29">
        <f>IF(input_OLD_temp_simulation!L214&lt;&gt;"",input_OLD_temp_simulation!L214,"")</f>
        <v>900</v>
      </c>
    </row>
    <row r="215" spans="1:7">
      <c r="A215" s="1">
        <f>IF(input_OLD_temp_simulation!A215&lt;&gt;"",input_OLD_temp_simulation!A215,"")</f>
        <v>213</v>
      </c>
      <c r="B215" s="57">
        <f>IF(input_OLD_temp_simulation!B215&lt;&gt;"",maxvent_m3_per_h*1000000+minvent_m3_per_h*1000+V_room_m3,"")</f>
        <v>500010090</v>
      </c>
      <c r="C215" s="2" t="str">
        <f>IF(input_OLD_temp_simulation!C215&lt;&gt;"",CONCATENATE(TEXT(input_OLD_temp_simulation!C215,"jjjj-mm-ddTuu:mm:ss"),IF(input_OLD_temp_simulation!E215&gt;=0,"+",""),TEXT(SIGN(input_OLD_temp_simulation!E215)*INT(ABS(input_OLD_temp_simulation!E215)),"00"),":",TEXT(MOD(ABS(input_OLD_temp_simulation!E215),1)*60,"00")),"")</f>
        <v>2022-01-05T05:15:00+01:00</v>
      </c>
      <c r="D215" s="26">
        <f>IF(input_OLD_temp_simulation!D215&lt;&gt;"",input_OLD_temp_simulation!D215,"")</f>
        <v>1641356100.0000002</v>
      </c>
      <c r="E215" s="27">
        <f>calculation!R215</f>
        <v>874.43576388888891</v>
      </c>
      <c r="F215" s="18">
        <f>calculation!P215</f>
        <v>0.19500821886749678</v>
      </c>
      <c r="G215" s="29">
        <f>IF(input_OLD_temp_simulation!L215&lt;&gt;"",input_OLD_temp_simulation!L215,"")</f>
        <v>900</v>
      </c>
    </row>
    <row r="216" spans="1:7">
      <c r="A216" s="1">
        <f>IF(input_OLD_temp_simulation!A216&lt;&gt;"",input_OLD_temp_simulation!A216,"")</f>
        <v>214</v>
      </c>
      <c r="B216" s="57">
        <f>IF(input_OLD_temp_simulation!B216&lt;&gt;"",maxvent_m3_per_h*1000000+minvent_m3_per_h*1000+V_room_m3,"")</f>
        <v>500010090</v>
      </c>
      <c r="C216" s="2" t="str">
        <f>IF(input_OLD_temp_simulation!C216&lt;&gt;"",CONCATENATE(TEXT(input_OLD_temp_simulation!C216,"jjjj-mm-ddTuu:mm:ss"),IF(input_OLD_temp_simulation!E216&gt;=0,"+",""),TEXT(SIGN(input_OLD_temp_simulation!E216)*INT(ABS(input_OLD_temp_simulation!E216)),"00"),":",TEXT(MOD(ABS(input_OLD_temp_simulation!E216),1)*60,"00")),"")</f>
        <v>2022-01-05T05:30:00+01:00</v>
      </c>
      <c r="D216" s="26">
        <f>IF(input_OLD_temp_simulation!D216&lt;&gt;"",input_OLD_temp_simulation!D216,"")</f>
        <v>1641356999.9999993</v>
      </c>
      <c r="E216" s="27">
        <f>calculation!R216</f>
        <v>817.8125</v>
      </c>
      <c r="F216" s="18">
        <f>calculation!P216</f>
        <v>0</v>
      </c>
      <c r="G216" s="29">
        <f>IF(input_OLD_temp_simulation!L216&lt;&gt;"",input_OLD_temp_simulation!L216,"")</f>
        <v>900</v>
      </c>
    </row>
    <row r="217" spans="1:7">
      <c r="A217" s="1">
        <f>IF(input_OLD_temp_simulation!A217&lt;&gt;"",input_OLD_temp_simulation!A217,"")</f>
        <v>215</v>
      </c>
      <c r="B217" s="57">
        <f>IF(input_OLD_temp_simulation!B217&lt;&gt;"",maxvent_m3_per_h*1000000+minvent_m3_per_h*1000+V_room_m3,"")</f>
        <v>500010090</v>
      </c>
      <c r="C217" s="2" t="str">
        <f>IF(input_OLD_temp_simulation!C217&lt;&gt;"",CONCATENATE(TEXT(input_OLD_temp_simulation!C217,"jjjj-mm-ddTuu:mm:ss"),IF(input_OLD_temp_simulation!E217&gt;=0,"+",""),TEXT(SIGN(input_OLD_temp_simulation!E217)*INT(ABS(input_OLD_temp_simulation!E217)),"00"),":",TEXT(MOD(ABS(input_OLD_temp_simulation!E217),1)*60,"00")),"")</f>
        <v>2022-01-05T05:45:00+01:00</v>
      </c>
      <c r="D217" s="26">
        <f>IF(input_OLD_temp_simulation!D217&lt;&gt;"",input_OLD_temp_simulation!D217,"")</f>
        <v>1641357900.000001</v>
      </c>
      <c r="E217" s="27">
        <f>calculation!R217</f>
        <v>874.43576388888891</v>
      </c>
      <c r="F217" s="18">
        <f>calculation!P217</f>
        <v>0.19500821886749678</v>
      </c>
      <c r="G217" s="29">
        <f>IF(input_OLD_temp_simulation!L217&lt;&gt;"",input_OLD_temp_simulation!L217,"")</f>
        <v>900</v>
      </c>
    </row>
    <row r="218" spans="1:7">
      <c r="A218" s="1">
        <f>IF(input_OLD_temp_simulation!A218&lt;&gt;"",input_OLD_temp_simulation!A218,"")</f>
        <v>216</v>
      </c>
      <c r="B218" s="57">
        <f>IF(input_OLD_temp_simulation!B218&lt;&gt;"",maxvent_m3_per_h*1000000+minvent_m3_per_h*1000+V_room_m3,"")</f>
        <v>500010090</v>
      </c>
      <c r="C218" s="2" t="str">
        <f>IF(input_OLD_temp_simulation!C218&lt;&gt;"",CONCATENATE(TEXT(input_OLD_temp_simulation!C218,"jjjj-mm-ddTuu:mm:ss"),IF(input_OLD_temp_simulation!E218&gt;=0,"+",""),TEXT(SIGN(input_OLD_temp_simulation!E218)*INT(ABS(input_OLD_temp_simulation!E218)),"00"),":",TEXT(MOD(ABS(input_OLD_temp_simulation!E218),1)*60,"00")),"")</f>
        <v>2022-01-05T06:00:00+01:00</v>
      </c>
      <c r="D218" s="26">
        <f>IF(input_OLD_temp_simulation!D218&lt;&gt;"",input_OLD_temp_simulation!D218,"")</f>
        <v>1641358800.0000002</v>
      </c>
      <c r="E218" s="27">
        <f>calculation!R218</f>
        <v>817.8125</v>
      </c>
      <c r="F218" s="18">
        <f>calculation!P218</f>
        <v>0</v>
      </c>
      <c r="G218" s="29">
        <f>IF(input_OLD_temp_simulation!L218&lt;&gt;"",input_OLD_temp_simulation!L218,"")</f>
        <v>900</v>
      </c>
    </row>
    <row r="219" spans="1:7">
      <c r="A219" s="1">
        <f>IF(input_OLD_temp_simulation!A219&lt;&gt;"",input_OLD_temp_simulation!A219,"")</f>
        <v>217</v>
      </c>
      <c r="B219" s="57">
        <f>IF(input_OLD_temp_simulation!B219&lt;&gt;"",maxvent_m3_per_h*1000000+minvent_m3_per_h*1000+V_room_m3,"")</f>
        <v>500010090</v>
      </c>
      <c r="C219" s="2" t="str">
        <f>IF(input_OLD_temp_simulation!C219&lt;&gt;"",CONCATENATE(TEXT(input_OLD_temp_simulation!C219,"jjjj-mm-ddTuu:mm:ss"),IF(input_OLD_temp_simulation!E219&gt;=0,"+",""),TEXT(SIGN(input_OLD_temp_simulation!E219)*INT(ABS(input_OLD_temp_simulation!E219)),"00"),":",TEXT(MOD(ABS(input_OLD_temp_simulation!E219),1)*60,"00")),"")</f>
        <v>2022-01-05T06:15:00+01:00</v>
      </c>
      <c r="D219" s="26">
        <f>IF(input_OLD_temp_simulation!D219&lt;&gt;"",input_OLD_temp_simulation!D219,"")</f>
        <v>1641359699.9999993</v>
      </c>
      <c r="E219" s="27">
        <f>calculation!R219</f>
        <v>874.43576388888891</v>
      </c>
      <c r="F219" s="18">
        <f>calculation!P219</f>
        <v>0.19500821886749678</v>
      </c>
      <c r="G219" s="29">
        <f>IF(input_OLD_temp_simulation!L219&lt;&gt;"",input_OLD_temp_simulation!L219,"")</f>
        <v>900</v>
      </c>
    </row>
    <row r="220" spans="1:7">
      <c r="A220" s="1">
        <f>IF(input_OLD_temp_simulation!A220&lt;&gt;"",input_OLD_temp_simulation!A220,"")</f>
        <v>218</v>
      </c>
      <c r="B220" s="57">
        <f>IF(input_OLD_temp_simulation!B220&lt;&gt;"",maxvent_m3_per_h*1000000+minvent_m3_per_h*1000+V_room_m3,"")</f>
        <v>500010090</v>
      </c>
      <c r="C220" s="2" t="str">
        <f>IF(input_OLD_temp_simulation!C220&lt;&gt;"",CONCATENATE(TEXT(input_OLD_temp_simulation!C220,"jjjj-mm-ddTuu:mm:ss"),IF(input_OLD_temp_simulation!E220&gt;=0,"+",""),TEXT(SIGN(input_OLD_temp_simulation!E220)*INT(ABS(input_OLD_temp_simulation!E220)),"00"),":",TEXT(MOD(ABS(input_OLD_temp_simulation!E220),1)*60,"00")),"")</f>
        <v>2022-01-05T06:30:00+01:00</v>
      </c>
      <c r="D220" s="26">
        <f>IF(input_OLD_temp_simulation!D220&lt;&gt;"",input_OLD_temp_simulation!D220,"")</f>
        <v>1641360600.000001</v>
      </c>
      <c r="E220" s="27">
        <f>calculation!R220</f>
        <v>817.8125</v>
      </c>
      <c r="F220" s="18">
        <f>calculation!P220</f>
        <v>0</v>
      </c>
      <c r="G220" s="29">
        <f>IF(input_OLD_temp_simulation!L220&lt;&gt;"",input_OLD_temp_simulation!L220,"")</f>
        <v>900</v>
      </c>
    </row>
    <row r="221" spans="1:7">
      <c r="A221" s="1">
        <f>IF(input_OLD_temp_simulation!A221&lt;&gt;"",input_OLD_temp_simulation!A221,"")</f>
        <v>219</v>
      </c>
      <c r="B221" s="57">
        <f>IF(input_OLD_temp_simulation!B221&lt;&gt;"",maxvent_m3_per_h*1000000+minvent_m3_per_h*1000+V_room_m3,"")</f>
        <v>500010090</v>
      </c>
      <c r="C221" s="2" t="str">
        <f>IF(input_OLD_temp_simulation!C221&lt;&gt;"",CONCATENATE(TEXT(input_OLD_temp_simulation!C221,"jjjj-mm-ddTuu:mm:ss"),IF(input_OLD_temp_simulation!E221&gt;=0,"+",""),TEXT(SIGN(input_OLD_temp_simulation!E221)*INT(ABS(input_OLD_temp_simulation!E221)),"00"),":",TEXT(MOD(ABS(input_OLD_temp_simulation!E221),1)*60,"00")),"")</f>
        <v>2022-01-05T06:45:00+01:00</v>
      </c>
      <c r="D221" s="26">
        <f>IF(input_OLD_temp_simulation!D221&lt;&gt;"",input_OLD_temp_simulation!D221,"")</f>
        <v>1641361500.0000002</v>
      </c>
      <c r="E221" s="27">
        <f>calculation!R221</f>
        <v>874.43576388888891</v>
      </c>
      <c r="F221" s="18">
        <f>calculation!P221</f>
        <v>0.19500821886749678</v>
      </c>
      <c r="G221" s="29">
        <f>IF(input_OLD_temp_simulation!L221&lt;&gt;"",input_OLD_temp_simulation!L221,"")</f>
        <v>900</v>
      </c>
    </row>
    <row r="222" spans="1:7">
      <c r="A222" s="1">
        <f>IF(input_OLD_temp_simulation!A222&lt;&gt;"",input_OLD_temp_simulation!A222,"")</f>
        <v>220</v>
      </c>
      <c r="B222" s="57">
        <f>IF(input_OLD_temp_simulation!B222&lt;&gt;"",maxvent_m3_per_h*1000000+minvent_m3_per_h*1000+V_room_m3,"")</f>
        <v>500010090</v>
      </c>
      <c r="C222" s="2" t="str">
        <f>IF(input_OLD_temp_simulation!C222&lt;&gt;"",CONCATENATE(TEXT(input_OLD_temp_simulation!C222,"jjjj-mm-ddTuu:mm:ss"),IF(input_OLD_temp_simulation!E222&gt;=0,"+",""),TEXT(SIGN(input_OLD_temp_simulation!E222)*INT(ABS(input_OLD_temp_simulation!E222)),"00"),":",TEXT(MOD(ABS(input_OLD_temp_simulation!E222),1)*60,"00")),"")</f>
        <v>2022-01-05T07:00:00+01:00</v>
      </c>
      <c r="D222" s="26">
        <f>IF(input_OLD_temp_simulation!D222&lt;&gt;"",input_OLD_temp_simulation!D222,"")</f>
        <v>1641362399.9999993</v>
      </c>
      <c r="E222" s="27">
        <f>calculation!R222</f>
        <v>817.8125</v>
      </c>
      <c r="F222" s="18">
        <f>calculation!P222</f>
        <v>0</v>
      </c>
      <c r="G222" s="29">
        <f>IF(input_OLD_temp_simulation!L222&lt;&gt;"",input_OLD_temp_simulation!L222,"")</f>
        <v>900</v>
      </c>
    </row>
    <row r="223" spans="1:7">
      <c r="A223" s="1">
        <f>IF(input_OLD_temp_simulation!A223&lt;&gt;"",input_OLD_temp_simulation!A223,"")</f>
        <v>221</v>
      </c>
      <c r="B223" s="57">
        <f>IF(input_OLD_temp_simulation!B223&lt;&gt;"",maxvent_m3_per_h*1000000+minvent_m3_per_h*1000+V_room_m3,"")</f>
        <v>500010090</v>
      </c>
      <c r="C223" s="2" t="str">
        <f>IF(input_OLD_temp_simulation!C223&lt;&gt;"",CONCATENATE(TEXT(input_OLD_temp_simulation!C223,"jjjj-mm-ddTuu:mm:ss"),IF(input_OLD_temp_simulation!E223&gt;=0,"+",""),TEXT(SIGN(input_OLD_temp_simulation!E223)*INT(ABS(input_OLD_temp_simulation!E223)),"00"),":",TEXT(MOD(ABS(input_OLD_temp_simulation!E223),1)*60,"00")),"")</f>
        <v>2022-01-05T07:15:00+01:00</v>
      </c>
      <c r="D223" s="26">
        <f>IF(input_OLD_temp_simulation!D223&lt;&gt;"",input_OLD_temp_simulation!D223,"")</f>
        <v>1641363300.000001</v>
      </c>
      <c r="E223" s="27">
        <f>calculation!R223</f>
        <v>874.43576388888891</v>
      </c>
      <c r="F223" s="18">
        <f>calculation!P223</f>
        <v>0.19500821886749678</v>
      </c>
      <c r="G223" s="29">
        <f>IF(input_OLD_temp_simulation!L223&lt;&gt;"",input_OLD_temp_simulation!L223,"")</f>
        <v>900</v>
      </c>
    </row>
    <row r="224" spans="1:7">
      <c r="A224" s="1">
        <f>IF(input_OLD_temp_simulation!A224&lt;&gt;"",input_OLD_temp_simulation!A224,"")</f>
        <v>222</v>
      </c>
      <c r="B224" s="57">
        <f>IF(input_OLD_temp_simulation!B224&lt;&gt;"",maxvent_m3_per_h*1000000+minvent_m3_per_h*1000+V_room_m3,"")</f>
        <v>500010090</v>
      </c>
      <c r="C224" s="2" t="str">
        <f>IF(input_OLD_temp_simulation!C224&lt;&gt;"",CONCATENATE(TEXT(input_OLD_temp_simulation!C224,"jjjj-mm-ddTuu:mm:ss"),IF(input_OLD_temp_simulation!E224&gt;=0,"+",""),TEXT(SIGN(input_OLD_temp_simulation!E224)*INT(ABS(input_OLD_temp_simulation!E224)),"00"),":",TEXT(MOD(ABS(input_OLD_temp_simulation!E224),1)*60,"00")),"")</f>
        <v>2022-01-05T07:30:00+01:00</v>
      </c>
      <c r="D224" s="26">
        <f>IF(input_OLD_temp_simulation!D224&lt;&gt;"",input_OLD_temp_simulation!D224,"")</f>
        <v>1641364200.0000002</v>
      </c>
      <c r="E224" s="27">
        <f>calculation!R224</f>
        <v>817.8125</v>
      </c>
      <c r="F224" s="18">
        <f>calculation!P224</f>
        <v>0</v>
      </c>
      <c r="G224" s="29">
        <f>IF(input_OLD_temp_simulation!L224&lt;&gt;"",input_OLD_temp_simulation!L224,"")</f>
        <v>900</v>
      </c>
    </row>
    <row r="225" spans="1:7">
      <c r="A225" s="1">
        <f>IF(input_OLD_temp_simulation!A225&lt;&gt;"",input_OLD_temp_simulation!A225,"")</f>
        <v>223</v>
      </c>
      <c r="B225" s="57">
        <f>IF(input_OLD_temp_simulation!B225&lt;&gt;"",maxvent_m3_per_h*1000000+minvent_m3_per_h*1000+V_room_m3,"")</f>
        <v>500010090</v>
      </c>
      <c r="C225" s="2" t="str">
        <f>IF(input_OLD_temp_simulation!C225&lt;&gt;"",CONCATENATE(TEXT(input_OLD_temp_simulation!C225,"jjjj-mm-ddTuu:mm:ss"),IF(input_OLD_temp_simulation!E225&gt;=0,"+",""),TEXT(SIGN(input_OLD_temp_simulation!E225)*INT(ABS(input_OLD_temp_simulation!E225)),"00"),":",TEXT(MOD(ABS(input_OLD_temp_simulation!E225),1)*60,"00")),"")</f>
        <v>2022-01-05T07:45:00+01:00</v>
      </c>
      <c r="D225" s="26">
        <f>IF(input_OLD_temp_simulation!D225&lt;&gt;"",input_OLD_temp_simulation!D225,"")</f>
        <v>1641365099.9999993</v>
      </c>
      <c r="E225" s="27">
        <f>calculation!R225</f>
        <v>874.43576388888891</v>
      </c>
      <c r="F225" s="18">
        <f>calculation!P225</f>
        <v>0.19500821886749678</v>
      </c>
      <c r="G225" s="29">
        <f>IF(input_OLD_temp_simulation!L225&lt;&gt;"",input_OLD_temp_simulation!L225,"")</f>
        <v>900</v>
      </c>
    </row>
    <row r="226" spans="1:7">
      <c r="A226" s="1">
        <f>IF(input_OLD_temp_simulation!A226&lt;&gt;"",input_OLD_temp_simulation!A226,"")</f>
        <v>224</v>
      </c>
      <c r="B226" s="57">
        <f>IF(input_OLD_temp_simulation!B226&lt;&gt;"",maxvent_m3_per_h*1000000+minvent_m3_per_h*1000+V_room_m3,"")</f>
        <v>500010090</v>
      </c>
      <c r="C226" s="2" t="str">
        <f>IF(input_OLD_temp_simulation!C226&lt;&gt;"",CONCATENATE(TEXT(input_OLD_temp_simulation!C226,"jjjj-mm-ddTuu:mm:ss"),IF(input_OLD_temp_simulation!E226&gt;=0,"+",""),TEXT(SIGN(input_OLD_temp_simulation!E226)*INT(ABS(input_OLD_temp_simulation!E226)),"00"),":",TEXT(MOD(ABS(input_OLD_temp_simulation!E226),1)*60,"00")),"")</f>
        <v>2022-01-05T08:00:00+01:00</v>
      </c>
      <c r="D226" s="26">
        <f>IF(input_OLD_temp_simulation!D226&lt;&gt;"",input_OLD_temp_simulation!D226,"")</f>
        <v>1641366000.000001</v>
      </c>
      <c r="E226" s="27">
        <f>calculation!R226</f>
        <v>817.8125</v>
      </c>
      <c r="F226" s="18">
        <f>calculation!P226</f>
        <v>0</v>
      </c>
      <c r="G226" s="29">
        <f>IF(input_OLD_temp_simulation!L226&lt;&gt;"",input_OLD_temp_simulation!L226,"")</f>
        <v>900</v>
      </c>
    </row>
    <row r="227" spans="1:7">
      <c r="A227" s="1">
        <f>IF(input_OLD_temp_simulation!A227&lt;&gt;"",input_OLD_temp_simulation!A227,"")</f>
        <v>225</v>
      </c>
      <c r="B227" s="57">
        <f>IF(input_OLD_temp_simulation!B227&lt;&gt;"",maxvent_m3_per_h*1000000+minvent_m3_per_h*1000+V_room_m3,"")</f>
        <v>500010090</v>
      </c>
      <c r="C227" s="2" t="str">
        <f>IF(input_OLD_temp_simulation!C227&lt;&gt;"",CONCATENATE(TEXT(input_OLD_temp_simulation!C227,"jjjj-mm-ddTuu:mm:ss"),IF(input_OLD_temp_simulation!E227&gt;=0,"+",""),TEXT(SIGN(input_OLD_temp_simulation!E227)*INT(ABS(input_OLD_temp_simulation!E227)),"00"),":",TEXT(MOD(ABS(input_OLD_temp_simulation!E227),1)*60,"00")),"")</f>
        <v>2022-01-05T08:15:00+01:00</v>
      </c>
      <c r="D227" s="26">
        <f>IF(input_OLD_temp_simulation!D227&lt;&gt;"",input_OLD_temp_simulation!D227,"")</f>
        <v>1641366900.0000002</v>
      </c>
      <c r="E227" s="27">
        <f>calculation!R227</f>
        <v>874.43576388888891</v>
      </c>
      <c r="F227" s="18">
        <f>calculation!P227</f>
        <v>0.19500821886749678</v>
      </c>
      <c r="G227" s="29">
        <f>IF(input_OLD_temp_simulation!L227&lt;&gt;"",input_OLD_temp_simulation!L227,"")</f>
        <v>900</v>
      </c>
    </row>
    <row r="228" spans="1:7">
      <c r="A228" s="1">
        <f>IF(input_OLD_temp_simulation!A228&lt;&gt;"",input_OLD_temp_simulation!A228,"")</f>
        <v>226</v>
      </c>
      <c r="B228" s="57">
        <f>IF(input_OLD_temp_simulation!B228&lt;&gt;"",maxvent_m3_per_h*1000000+minvent_m3_per_h*1000+V_room_m3,"")</f>
        <v>500010090</v>
      </c>
      <c r="C228" s="2" t="str">
        <f>IF(input_OLD_temp_simulation!C228&lt;&gt;"",CONCATENATE(TEXT(input_OLD_temp_simulation!C228,"jjjj-mm-ddTuu:mm:ss"),IF(input_OLD_temp_simulation!E228&gt;=0,"+",""),TEXT(SIGN(input_OLD_temp_simulation!E228)*INT(ABS(input_OLD_temp_simulation!E228)),"00"),":",TEXT(MOD(ABS(input_OLD_temp_simulation!E228),1)*60,"00")),"")</f>
        <v>2022-01-05T08:30:00+01:00</v>
      </c>
      <c r="D228" s="26">
        <f>IF(input_OLD_temp_simulation!D228&lt;&gt;"",input_OLD_temp_simulation!D228,"")</f>
        <v>1641367799.9999993</v>
      </c>
      <c r="E228" s="27">
        <f>calculation!R228</f>
        <v>817.8125</v>
      </c>
      <c r="F228" s="18">
        <f>calculation!P228</f>
        <v>0</v>
      </c>
      <c r="G228" s="29">
        <f>IF(input_OLD_temp_simulation!L228&lt;&gt;"",input_OLD_temp_simulation!L228,"")</f>
        <v>900</v>
      </c>
    </row>
    <row r="229" spans="1:7">
      <c r="A229" s="1">
        <f>IF(input_OLD_temp_simulation!A229&lt;&gt;"",input_OLD_temp_simulation!A229,"")</f>
        <v>227</v>
      </c>
      <c r="B229" s="57">
        <f>IF(input_OLD_temp_simulation!B229&lt;&gt;"",maxvent_m3_per_h*1000000+minvent_m3_per_h*1000+V_room_m3,"")</f>
        <v>500010090</v>
      </c>
      <c r="C229" s="2" t="str">
        <f>IF(input_OLD_temp_simulation!C229&lt;&gt;"",CONCATENATE(TEXT(input_OLD_temp_simulation!C229,"jjjj-mm-ddTuu:mm:ss"),IF(input_OLD_temp_simulation!E229&gt;=0,"+",""),TEXT(SIGN(input_OLD_temp_simulation!E229)*INT(ABS(input_OLD_temp_simulation!E229)),"00"),":",TEXT(MOD(ABS(input_OLD_temp_simulation!E229),1)*60,"00")),"")</f>
        <v>2022-01-05T08:45:00+01:00</v>
      </c>
      <c r="D229" s="26">
        <f>IF(input_OLD_temp_simulation!D229&lt;&gt;"",input_OLD_temp_simulation!D229,"")</f>
        <v>1641368700.000001</v>
      </c>
      <c r="E229" s="27">
        <f>calculation!R229</f>
        <v>1010.0607638888889</v>
      </c>
      <c r="F229" s="18">
        <f>calculation!P229</f>
        <v>0.31466324342460361</v>
      </c>
      <c r="G229" s="29">
        <f>IF(input_OLD_temp_simulation!L229&lt;&gt;"",input_OLD_temp_simulation!L229,"")</f>
        <v>900</v>
      </c>
    </row>
    <row r="230" spans="1:7">
      <c r="A230" s="1">
        <f>IF(input_OLD_temp_simulation!A230&lt;&gt;"",input_OLD_temp_simulation!A230,"")</f>
        <v>228</v>
      </c>
      <c r="B230" s="57">
        <f>IF(input_OLD_temp_simulation!B230&lt;&gt;"",maxvent_m3_per_h*1000000+minvent_m3_per_h*1000+V_room_m3,"")</f>
        <v>500010090</v>
      </c>
      <c r="C230" s="2" t="str">
        <f>IF(input_OLD_temp_simulation!C230&lt;&gt;"",CONCATENATE(TEXT(input_OLD_temp_simulation!C230,"jjjj-mm-ddTuu:mm:ss"),IF(input_OLD_temp_simulation!E230&gt;=0,"+",""),TEXT(SIGN(input_OLD_temp_simulation!E230)*INT(ABS(input_OLD_temp_simulation!E230)),"00"),":",TEXT(MOD(ABS(input_OLD_temp_simulation!E230),1)*60,"00")),"")</f>
        <v>2022-01-05T09:00:00+01:00</v>
      </c>
      <c r="D230" s="26">
        <f>IF(input_OLD_temp_simulation!D230&lt;&gt;"",input_OLD_temp_simulation!D230,"")</f>
        <v>1641369600.0000002</v>
      </c>
      <c r="E230" s="27">
        <f>calculation!R230</f>
        <v>953.4375</v>
      </c>
      <c r="F230" s="18">
        <f>calculation!P230</f>
        <v>0.27203714451538014</v>
      </c>
      <c r="G230" s="29">
        <f>IF(input_OLD_temp_simulation!L230&lt;&gt;"",input_OLD_temp_simulation!L230,"")</f>
        <v>900</v>
      </c>
    </row>
    <row r="231" spans="1:7">
      <c r="A231" s="1">
        <f>IF(input_OLD_temp_simulation!A231&lt;&gt;"",input_OLD_temp_simulation!A231,"")</f>
        <v>229</v>
      </c>
      <c r="B231" s="57">
        <f>IF(input_OLD_temp_simulation!B231&lt;&gt;"",maxvent_m3_per_h*1000000+minvent_m3_per_h*1000+V_room_m3,"")</f>
        <v>500010090</v>
      </c>
      <c r="C231" s="2" t="str">
        <f>IF(input_OLD_temp_simulation!C231&lt;&gt;"",CONCATENATE(TEXT(input_OLD_temp_simulation!C231,"jjjj-mm-ddTuu:mm:ss"),IF(input_OLD_temp_simulation!E231&gt;=0,"+",""),TEXT(SIGN(input_OLD_temp_simulation!E231)*INT(ABS(input_OLD_temp_simulation!E231)),"00"),":",TEXT(MOD(ABS(input_OLD_temp_simulation!E231),1)*60,"00")),"")</f>
        <v>2022-01-05T09:15:00+01:00</v>
      </c>
      <c r="D231" s="26">
        <f>IF(input_OLD_temp_simulation!D231&lt;&gt;"",input_OLD_temp_simulation!D231,"")</f>
        <v>1641370499.9999993</v>
      </c>
      <c r="E231" s="27">
        <f>calculation!R231</f>
        <v>885.625</v>
      </c>
      <c r="F231" s="18">
        <f>calculation!P231</f>
        <v>0.20749003984063744</v>
      </c>
      <c r="G231" s="29">
        <f>IF(input_OLD_temp_simulation!L231&lt;&gt;"",input_OLD_temp_simulation!L231,"")</f>
        <v>900</v>
      </c>
    </row>
    <row r="232" spans="1:7">
      <c r="A232" s="1">
        <f>IF(input_OLD_temp_simulation!A232&lt;&gt;"",input_OLD_temp_simulation!A232,"")</f>
        <v>230</v>
      </c>
      <c r="B232" s="57">
        <f>IF(input_OLD_temp_simulation!B232&lt;&gt;"",maxvent_m3_per_h*1000000+minvent_m3_per_h*1000+V_room_m3,"")</f>
        <v>500010090</v>
      </c>
      <c r="C232" s="2" t="str">
        <f>IF(input_OLD_temp_simulation!C232&lt;&gt;"",CONCATENATE(TEXT(input_OLD_temp_simulation!C232,"jjjj-mm-ddTuu:mm:ss"),IF(input_OLD_temp_simulation!E232&gt;=0,"+",""),TEXT(SIGN(input_OLD_temp_simulation!E232)*INT(ABS(input_OLD_temp_simulation!E232)),"00"),":",TEXT(MOD(ABS(input_OLD_temp_simulation!E232),1)*60,"00")),"")</f>
        <v>2022-01-05T09:30:00+01:00</v>
      </c>
      <c r="D232" s="26">
        <f>IF(input_OLD_temp_simulation!D232&lt;&gt;"",input_OLD_temp_simulation!D232,"")</f>
        <v>1641371400.000001</v>
      </c>
      <c r="E232" s="27">
        <f>calculation!R232</f>
        <v>885.625</v>
      </c>
      <c r="F232" s="18">
        <f>calculation!P232</f>
        <v>0.20749003984063744</v>
      </c>
      <c r="G232" s="29">
        <f>IF(input_OLD_temp_simulation!L232&lt;&gt;"",input_OLD_temp_simulation!L232,"")</f>
        <v>900</v>
      </c>
    </row>
    <row r="233" spans="1:7">
      <c r="A233" s="1">
        <f>IF(input_OLD_temp_simulation!A233&lt;&gt;"",input_OLD_temp_simulation!A233,"")</f>
        <v>231</v>
      </c>
      <c r="B233" s="57">
        <f>IF(input_OLD_temp_simulation!B233&lt;&gt;"",maxvent_m3_per_h*1000000+minvent_m3_per_h*1000+V_room_m3,"")</f>
        <v>500010090</v>
      </c>
      <c r="C233" s="2" t="str">
        <f>IF(input_OLD_temp_simulation!C233&lt;&gt;"",CONCATENATE(TEXT(input_OLD_temp_simulation!C233,"jjjj-mm-ddTuu:mm:ss"),IF(input_OLD_temp_simulation!E233&gt;=0,"+",""),TEXT(SIGN(input_OLD_temp_simulation!E233)*INT(ABS(input_OLD_temp_simulation!E233)),"00"),":",TEXT(MOD(ABS(input_OLD_temp_simulation!E233),1)*60,"00")),"")</f>
        <v>2022-01-05T09:45:00+01:00</v>
      </c>
      <c r="D233" s="26">
        <f>IF(input_OLD_temp_simulation!D233&lt;&gt;"",input_OLD_temp_simulation!D233,"")</f>
        <v>1641372300.0000002</v>
      </c>
      <c r="E233" s="27">
        <f>calculation!R233</f>
        <v>885.625</v>
      </c>
      <c r="F233" s="18">
        <f>calculation!P233</f>
        <v>0.20749003984063744</v>
      </c>
      <c r="G233" s="29">
        <f>IF(input_OLD_temp_simulation!L233&lt;&gt;"",input_OLD_temp_simulation!L233,"")</f>
        <v>900</v>
      </c>
    </row>
    <row r="234" spans="1:7">
      <c r="A234" s="1">
        <f>IF(input_OLD_temp_simulation!A234&lt;&gt;"",input_OLD_temp_simulation!A234,"")</f>
        <v>232</v>
      </c>
      <c r="B234" s="57">
        <f>IF(input_OLD_temp_simulation!B234&lt;&gt;"",maxvent_m3_per_h*1000000+minvent_m3_per_h*1000+V_room_m3,"")</f>
        <v>500010090</v>
      </c>
      <c r="C234" s="2" t="str">
        <f>IF(input_OLD_temp_simulation!C234&lt;&gt;"",CONCATENATE(TEXT(input_OLD_temp_simulation!C234,"jjjj-mm-ddTuu:mm:ss"),IF(input_OLD_temp_simulation!E234&gt;=0,"+",""),TEXT(SIGN(input_OLD_temp_simulation!E234)*INT(ABS(input_OLD_temp_simulation!E234)),"00"),":",TEXT(MOD(ABS(input_OLD_temp_simulation!E234),1)*60,"00")),"")</f>
        <v>2022-01-05T10:00:00+01:00</v>
      </c>
      <c r="D234" s="26">
        <f>IF(input_OLD_temp_simulation!D234&lt;&gt;"",input_OLD_temp_simulation!D234,"")</f>
        <v>1641373199.9999993</v>
      </c>
      <c r="E234" s="27">
        <f>calculation!R234</f>
        <v>885.625</v>
      </c>
      <c r="F234" s="18">
        <f>calculation!P234</f>
        <v>0.20749003984063744</v>
      </c>
      <c r="G234" s="29">
        <f>IF(input_OLD_temp_simulation!L234&lt;&gt;"",input_OLD_temp_simulation!L234,"")</f>
        <v>900</v>
      </c>
    </row>
    <row r="235" spans="1:7">
      <c r="A235" s="1">
        <f>IF(input_OLD_temp_simulation!A235&lt;&gt;"",input_OLD_temp_simulation!A235,"")</f>
        <v>233</v>
      </c>
      <c r="B235" s="57">
        <f>IF(input_OLD_temp_simulation!B235&lt;&gt;"",maxvent_m3_per_h*1000000+minvent_m3_per_h*1000+V_room_m3,"")</f>
        <v>500010090</v>
      </c>
      <c r="C235" s="2" t="str">
        <f>IF(input_OLD_temp_simulation!C235&lt;&gt;"",CONCATENATE(TEXT(input_OLD_temp_simulation!C235,"jjjj-mm-ddTuu:mm:ss"),IF(input_OLD_temp_simulation!E235&gt;=0,"+",""),TEXT(SIGN(input_OLD_temp_simulation!E235)*INT(ABS(input_OLD_temp_simulation!E235)),"00"),":",TEXT(MOD(ABS(input_OLD_temp_simulation!E235),1)*60,"00")),"")</f>
        <v>2022-01-05T10:15:00+01:00</v>
      </c>
      <c r="D235" s="26">
        <f>IF(input_OLD_temp_simulation!D235&lt;&gt;"",input_OLD_temp_simulation!D235,"")</f>
        <v>1641374100.000001</v>
      </c>
      <c r="E235" s="27">
        <f>calculation!R235</f>
        <v>885.625</v>
      </c>
      <c r="F235" s="18">
        <f>calculation!P235</f>
        <v>0.20749003984063744</v>
      </c>
      <c r="G235" s="29">
        <f>IF(input_OLD_temp_simulation!L235&lt;&gt;"",input_OLD_temp_simulation!L235,"")</f>
        <v>900</v>
      </c>
    </row>
    <row r="236" spans="1:7">
      <c r="A236" s="1">
        <f>IF(input_OLD_temp_simulation!A236&lt;&gt;"",input_OLD_temp_simulation!A236,"")</f>
        <v>234</v>
      </c>
      <c r="B236" s="57">
        <f>IF(input_OLD_temp_simulation!B236&lt;&gt;"",maxvent_m3_per_h*1000000+minvent_m3_per_h*1000+V_room_m3,"")</f>
        <v>500010090</v>
      </c>
      <c r="C236" s="2" t="str">
        <f>IF(input_OLD_temp_simulation!C236&lt;&gt;"",CONCATENATE(TEXT(input_OLD_temp_simulation!C236,"jjjj-mm-ddTuu:mm:ss"),IF(input_OLD_temp_simulation!E236&gt;=0,"+",""),TEXT(SIGN(input_OLD_temp_simulation!E236)*INT(ABS(input_OLD_temp_simulation!E236)),"00"),":",TEXT(MOD(ABS(input_OLD_temp_simulation!E236),1)*60,"00")),"")</f>
        <v>2022-01-05T10:30:00+01:00</v>
      </c>
      <c r="D236" s="26">
        <f>IF(input_OLD_temp_simulation!D236&lt;&gt;"",input_OLD_temp_simulation!D236,"")</f>
        <v>1641375000.0000002</v>
      </c>
      <c r="E236" s="27">
        <f>calculation!R236</f>
        <v>885.625</v>
      </c>
      <c r="F236" s="18">
        <f>calculation!P236</f>
        <v>0.20749003984063744</v>
      </c>
      <c r="G236" s="29">
        <f>IF(input_OLD_temp_simulation!L236&lt;&gt;"",input_OLD_temp_simulation!L236,"")</f>
        <v>900</v>
      </c>
    </row>
    <row r="237" spans="1:7">
      <c r="A237" s="1">
        <f>IF(input_OLD_temp_simulation!A237&lt;&gt;"",input_OLD_temp_simulation!A237,"")</f>
        <v>235</v>
      </c>
      <c r="B237" s="57">
        <f>IF(input_OLD_temp_simulation!B237&lt;&gt;"",maxvent_m3_per_h*1000000+minvent_m3_per_h*1000+V_room_m3,"")</f>
        <v>500010090</v>
      </c>
      <c r="C237" s="2" t="str">
        <f>IF(input_OLD_temp_simulation!C237&lt;&gt;"",CONCATENATE(TEXT(input_OLD_temp_simulation!C237,"jjjj-mm-ddTuu:mm:ss"),IF(input_OLD_temp_simulation!E237&gt;=0,"+",""),TEXT(SIGN(input_OLD_temp_simulation!E237)*INT(ABS(input_OLD_temp_simulation!E237)),"00"),":",TEXT(MOD(ABS(input_OLD_temp_simulation!E237),1)*60,"00")),"")</f>
        <v>2022-01-05T10:45:00+01:00</v>
      </c>
      <c r="D237" s="26">
        <f>IF(input_OLD_temp_simulation!D237&lt;&gt;"",input_OLD_temp_simulation!D237,"")</f>
        <v>1641375899.9999993</v>
      </c>
      <c r="E237" s="27">
        <f>calculation!R237</f>
        <v>885.625</v>
      </c>
      <c r="F237" s="18">
        <f>calculation!P237</f>
        <v>0.20749003984063744</v>
      </c>
      <c r="G237" s="29">
        <f>IF(input_OLD_temp_simulation!L237&lt;&gt;"",input_OLD_temp_simulation!L237,"")</f>
        <v>900</v>
      </c>
    </row>
    <row r="238" spans="1:7">
      <c r="A238" s="1">
        <f>IF(input_OLD_temp_simulation!A238&lt;&gt;"",input_OLD_temp_simulation!A238,"")</f>
        <v>236</v>
      </c>
      <c r="B238" s="57">
        <f>IF(input_OLD_temp_simulation!B238&lt;&gt;"",maxvent_m3_per_h*1000000+minvent_m3_per_h*1000+V_room_m3,"")</f>
        <v>500010090</v>
      </c>
      <c r="C238" s="2" t="str">
        <f>IF(input_OLD_temp_simulation!C238&lt;&gt;"",CONCATENATE(TEXT(input_OLD_temp_simulation!C238,"jjjj-mm-ddTuu:mm:ss"),IF(input_OLD_temp_simulation!E238&gt;=0,"+",""),TEXT(SIGN(input_OLD_temp_simulation!E238)*INT(ABS(input_OLD_temp_simulation!E238)),"00"),":",TEXT(MOD(ABS(input_OLD_temp_simulation!E238),1)*60,"00")),"")</f>
        <v>2022-01-05T11:00:00+01:00</v>
      </c>
      <c r="D238" s="26">
        <f>IF(input_OLD_temp_simulation!D238&lt;&gt;"",input_OLD_temp_simulation!D238,"")</f>
        <v>1641376800.000001</v>
      </c>
      <c r="E238" s="27">
        <f>calculation!R238</f>
        <v>885.625</v>
      </c>
      <c r="F238" s="18">
        <f>calculation!P238</f>
        <v>0.20749003984063744</v>
      </c>
      <c r="G238" s="29">
        <f>IF(input_OLD_temp_simulation!L238&lt;&gt;"",input_OLD_temp_simulation!L238,"")</f>
        <v>900</v>
      </c>
    </row>
    <row r="239" spans="1:7">
      <c r="A239" s="1">
        <f>IF(input_OLD_temp_simulation!A239&lt;&gt;"",input_OLD_temp_simulation!A239,"")</f>
        <v>237</v>
      </c>
      <c r="B239" s="57">
        <f>IF(input_OLD_temp_simulation!B239&lt;&gt;"",maxvent_m3_per_h*1000000+minvent_m3_per_h*1000+V_room_m3,"")</f>
        <v>500010090</v>
      </c>
      <c r="C239" s="2" t="str">
        <f>IF(input_OLD_temp_simulation!C239&lt;&gt;"",CONCATENATE(TEXT(input_OLD_temp_simulation!C239,"jjjj-mm-ddTuu:mm:ss"),IF(input_OLD_temp_simulation!E239&gt;=0,"+",""),TEXT(SIGN(input_OLD_temp_simulation!E239)*INT(ABS(input_OLD_temp_simulation!E239)),"00"),":",TEXT(MOD(ABS(input_OLD_temp_simulation!E239),1)*60,"00")),"")</f>
        <v>2022-01-05T11:15:00+01:00</v>
      </c>
      <c r="D239" s="26">
        <f>IF(input_OLD_temp_simulation!D239&lt;&gt;"",input_OLD_temp_simulation!D239,"")</f>
        <v>1641377700.0000002</v>
      </c>
      <c r="E239" s="27">
        <f>calculation!R239</f>
        <v>885.625</v>
      </c>
      <c r="F239" s="18">
        <f>calculation!P239</f>
        <v>0.20749003984063744</v>
      </c>
      <c r="G239" s="29">
        <f>IF(input_OLD_temp_simulation!L239&lt;&gt;"",input_OLD_temp_simulation!L239,"")</f>
        <v>900</v>
      </c>
    </row>
    <row r="240" spans="1:7">
      <c r="A240" s="1">
        <f>IF(input_OLD_temp_simulation!A240&lt;&gt;"",input_OLD_temp_simulation!A240,"")</f>
        <v>238</v>
      </c>
      <c r="B240" s="57">
        <f>IF(input_OLD_temp_simulation!B240&lt;&gt;"",maxvent_m3_per_h*1000000+minvent_m3_per_h*1000+V_room_m3,"")</f>
        <v>500010090</v>
      </c>
      <c r="C240" s="2" t="str">
        <f>IF(input_OLD_temp_simulation!C240&lt;&gt;"",CONCATENATE(TEXT(input_OLD_temp_simulation!C240,"jjjj-mm-ddTuu:mm:ss"),IF(input_OLD_temp_simulation!E240&gt;=0,"+",""),TEXT(SIGN(input_OLD_temp_simulation!E240)*INT(ABS(input_OLD_temp_simulation!E240)),"00"),":",TEXT(MOD(ABS(input_OLD_temp_simulation!E240),1)*60,"00")),"")</f>
        <v>2022-01-05T11:30:00+01:00</v>
      </c>
      <c r="D240" s="26">
        <f>IF(input_OLD_temp_simulation!D240&lt;&gt;"",input_OLD_temp_simulation!D240,"")</f>
        <v>1641378599.9999993</v>
      </c>
      <c r="E240" s="27">
        <f>calculation!R240</f>
        <v>885.625</v>
      </c>
      <c r="F240" s="18">
        <f>calculation!P240</f>
        <v>0.20749003984063744</v>
      </c>
      <c r="G240" s="29">
        <f>IF(input_OLD_temp_simulation!L240&lt;&gt;"",input_OLD_temp_simulation!L240,"")</f>
        <v>900</v>
      </c>
    </row>
    <row r="241" spans="1:7">
      <c r="A241" s="1">
        <f>IF(input_OLD_temp_simulation!A241&lt;&gt;"",input_OLD_temp_simulation!A241,"")</f>
        <v>239</v>
      </c>
      <c r="B241" s="57">
        <f>IF(input_OLD_temp_simulation!B241&lt;&gt;"",maxvent_m3_per_h*1000000+minvent_m3_per_h*1000+V_room_m3,"")</f>
        <v>500010090</v>
      </c>
      <c r="C241" s="2" t="str">
        <f>IF(input_OLD_temp_simulation!C241&lt;&gt;"",CONCATENATE(TEXT(input_OLD_temp_simulation!C241,"jjjj-mm-ddTuu:mm:ss"),IF(input_OLD_temp_simulation!E241&gt;=0,"+",""),TEXT(SIGN(input_OLD_temp_simulation!E241)*INT(ABS(input_OLD_temp_simulation!E241)),"00"),":",TEXT(MOD(ABS(input_OLD_temp_simulation!E241),1)*60,"00")),"")</f>
        <v>2022-01-05T11:45:00+01:00</v>
      </c>
      <c r="D241" s="26">
        <f>IF(input_OLD_temp_simulation!D241&lt;&gt;"",input_OLD_temp_simulation!D241,"")</f>
        <v>1641379500.000001</v>
      </c>
      <c r="E241" s="27">
        <f>calculation!R241</f>
        <v>885.625</v>
      </c>
      <c r="F241" s="18">
        <f>calculation!P241</f>
        <v>0.20749003984063744</v>
      </c>
      <c r="G241" s="29">
        <f>IF(input_OLD_temp_simulation!L241&lt;&gt;"",input_OLD_temp_simulation!L241,"")</f>
        <v>900</v>
      </c>
    </row>
    <row r="242" spans="1:7">
      <c r="A242" s="1">
        <f>IF(input_OLD_temp_simulation!A242&lt;&gt;"",input_OLD_temp_simulation!A242,"")</f>
        <v>240</v>
      </c>
      <c r="B242" s="57">
        <f>IF(input_OLD_temp_simulation!B242&lt;&gt;"",maxvent_m3_per_h*1000000+minvent_m3_per_h*1000+V_room_m3,"")</f>
        <v>500010090</v>
      </c>
      <c r="C242" s="2" t="str">
        <f>IF(input_OLD_temp_simulation!C242&lt;&gt;"",CONCATENATE(TEXT(input_OLD_temp_simulation!C242,"jjjj-mm-ddTuu:mm:ss"),IF(input_OLD_temp_simulation!E242&gt;=0,"+",""),TEXT(SIGN(input_OLD_temp_simulation!E242)*INT(ABS(input_OLD_temp_simulation!E242)),"00"),":",TEXT(MOD(ABS(input_OLD_temp_simulation!E242),1)*60,"00")),"")</f>
        <v>2022-01-05T12:00:00+01:00</v>
      </c>
      <c r="D242" s="26">
        <f>IF(input_OLD_temp_simulation!D242&lt;&gt;"",input_OLD_temp_simulation!D242,"")</f>
        <v>1641380400.0000002</v>
      </c>
      <c r="E242" s="27">
        <f>calculation!R242</f>
        <v>885.625</v>
      </c>
      <c r="F242" s="18">
        <f>calculation!P242</f>
        <v>0.20749003984063744</v>
      </c>
      <c r="G242" s="29">
        <f>IF(input_OLD_temp_simulation!L242&lt;&gt;"",input_OLD_temp_simulation!L242,"")</f>
        <v>900</v>
      </c>
    </row>
    <row r="243" spans="1:7">
      <c r="A243" s="1">
        <f>IF(input_OLD_temp_simulation!A243&lt;&gt;"",input_OLD_temp_simulation!A243,"")</f>
        <v>241</v>
      </c>
      <c r="B243" s="57">
        <f>IF(input_OLD_temp_simulation!B243&lt;&gt;"",maxvent_m3_per_h*1000000+minvent_m3_per_h*1000+V_room_m3,"")</f>
        <v>500010090</v>
      </c>
      <c r="C243" s="2" t="str">
        <f>IF(input_OLD_temp_simulation!C243&lt;&gt;"",CONCATENATE(TEXT(input_OLD_temp_simulation!C243,"jjjj-mm-ddTuu:mm:ss"),IF(input_OLD_temp_simulation!E243&gt;=0,"+",""),TEXT(SIGN(input_OLD_temp_simulation!E243)*INT(ABS(input_OLD_temp_simulation!E243)),"00"),":",TEXT(MOD(ABS(input_OLD_temp_simulation!E243),1)*60,"00")),"")</f>
        <v>2022-01-05T12:15:00+01:00</v>
      </c>
      <c r="D243" s="26">
        <f>IF(input_OLD_temp_simulation!D243&lt;&gt;"",input_OLD_temp_simulation!D243,"")</f>
        <v>1641381299.9999993</v>
      </c>
      <c r="E243" s="27">
        <f>calculation!R243</f>
        <v>750</v>
      </c>
      <c r="F243" s="18">
        <f>calculation!P243</f>
        <v>0</v>
      </c>
      <c r="G243" s="29">
        <f>IF(input_OLD_temp_simulation!L243&lt;&gt;"",input_OLD_temp_simulation!L243,"")</f>
        <v>900</v>
      </c>
    </row>
    <row r="244" spans="1:7">
      <c r="A244" s="1">
        <f>IF(input_OLD_temp_simulation!A244&lt;&gt;"",input_OLD_temp_simulation!A244,"")</f>
        <v>242</v>
      </c>
      <c r="B244" s="57">
        <f>IF(input_OLD_temp_simulation!B244&lt;&gt;"",maxvent_m3_per_h*1000000+minvent_m3_per_h*1000+V_room_m3,"")</f>
        <v>500010090</v>
      </c>
      <c r="C244" s="2" t="str">
        <f>IF(input_OLD_temp_simulation!C244&lt;&gt;"",CONCATENATE(TEXT(input_OLD_temp_simulation!C244,"jjjj-mm-ddTuu:mm:ss"),IF(input_OLD_temp_simulation!E244&gt;=0,"+",""),TEXT(SIGN(input_OLD_temp_simulation!E244)*INT(ABS(input_OLD_temp_simulation!E244)),"00"),":",TEXT(MOD(ABS(input_OLD_temp_simulation!E244),1)*60,"00")),"")</f>
        <v>2022-01-05T12:30:00+01:00</v>
      </c>
      <c r="D244" s="26">
        <f>IF(input_OLD_temp_simulation!D244&lt;&gt;"",input_OLD_temp_simulation!D244,"")</f>
        <v>1641382200.000001</v>
      </c>
      <c r="E244" s="27">
        <f>calculation!R244</f>
        <v>740.69444444444446</v>
      </c>
      <c r="F244" s="18">
        <f>calculation!P244</f>
        <v>0</v>
      </c>
      <c r="G244" s="29">
        <f>IF(input_OLD_temp_simulation!L244&lt;&gt;"",input_OLD_temp_simulation!L244,"")</f>
        <v>900</v>
      </c>
    </row>
    <row r="245" spans="1:7">
      <c r="A245" s="1">
        <f>IF(input_OLD_temp_simulation!A245&lt;&gt;"",input_OLD_temp_simulation!A245,"")</f>
        <v>243</v>
      </c>
      <c r="B245" s="57">
        <f>IF(input_OLD_temp_simulation!B245&lt;&gt;"",maxvent_m3_per_h*1000000+minvent_m3_per_h*1000+V_room_m3,"")</f>
        <v>500010090</v>
      </c>
      <c r="C245" s="2" t="str">
        <f>IF(input_OLD_temp_simulation!C245&lt;&gt;"",CONCATENATE(TEXT(input_OLD_temp_simulation!C245,"jjjj-mm-ddTuu:mm:ss"),IF(input_OLD_temp_simulation!E245&gt;=0,"+",""),TEXT(SIGN(input_OLD_temp_simulation!E245)*INT(ABS(input_OLD_temp_simulation!E245)),"00"),":",TEXT(MOD(ABS(input_OLD_temp_simulation!E245),1)*60,"00")),"")</f>
        <v>2022-01-05T12:45:00+01:00</v>
      </c>
      <c r="D245" s="26">
        <f>IF(input_OLD_temp_simulation!D245&lt;&gt;"",input_OLD_temp_simulation!D245,"")</f>
        <v>1641383100.0000002</v>
      </c>
      <c r="E245" s="27">
        <f>calculation!R245</f>
        <v>867.27237654320993</v>
      </c>
      <c r="F245" s="18">
        <f>calculation!P245</f>
        <v>0.18669305376655956</v>
      </c>
      <c r="G245" s="29">
        <f>IF(input_OLD_temp_simulation!L245&lt;&gt;"",input_OLD_temp_simulation!L245,"")</f>
        <v>900</v>
      </c>
    </row>
    <row r="246" spans="1:7">
      <c r="A246" s="1">
        <f>IF(input_OLD_temp_simulation!A246&lt;&gt;"",input_OLD_temp_simulation!A246,"")</f>
        <v>244</v>
      </c>
      <c r="B246" s="57">
        <f>IF(input_OLD_temp_simulation!B246&lt;&gt;"",maxvent_m3_per_h*1000000+minvent_m3_per_h*1000+V_room_m3,"")</f>
        <v>500010090</v>
      </c>
      <c r="C246" s="2" t="str">
        <f>IF(input_OLD_temp_simulation!C246&lt;&gt;"",CONCATENATE(TEXT(input_OLD_temp_simulation!C246,"jjjj-mm-ddTuu:mm:ss"),IF(input_OLD_temp_simulation!E246&gt;=0,"+",""),TEXT(SIGN(input_OLD_temp_simulation!E246)*INT(ABS(input_OLD_temp_simulation!E246)),"00"),":",TEXT(MOD(ABS(input_OLD_temp_simulation!E246),1)*60,"00")),"")</f>
        <v>2022-01-05T13:00:00+01:00</v>
      </c>
      <c r="D246" s="26">
        <f>IF(input_OLD_temp_simulation!D246&lt;&gt;"",input_OLD_temp_simulation!D246,"")</f>
        <v>1641383999.9999993</v>
      </c>
      <c r="E246" s="27">
        <f>calculation!R246</f>
        <v>885.625</v>
      </c>
      <c r="F246" s="18">
        <f>calculation!P246</f>
        <v>0.20749003984063744</v>
      </c>
      <c r="G246" s="29">
        <f>IF(input_OLD_temp_simulation!L246&lt;&gt;"",input_OLD_temp_simulation!L246,"")</f>
        <v>900</v>
      </c>
    </row>
    <row r="247" spans="1:7">
      <c r="A247" s="1">
        <f>IF(input_OLD_temp_simulation!A247&lt;&gt;"",input_OLD_temp_simulation!A247,"")</f>
        <v>245</v>
      </c>
      <c r="B247" s="57">
        <f>IF(input_OLD_temp_simulation!B247&lt;&gt;"",maxvent_m3_per_h*1000000+minvent_m3_per_h*1000+V_room_m3,"")</f>
        <v>500010090</v>
      </c>
      <c r="C247" s="2" t="str">
        <f>IF(input_OLD_temp_simulation!C247&lt;&gt;"",CONCATENATE(TEXT(input_OLD_temp_simulation!C247,"jjjj-mm-ddTuu:mm:ss"),IF(input_OLD_temp_simulation!E247&gt;=0,"+",""),TEXT(SIGN(input_OLD_temp_simulation!E247)*INT(ABS(input_OLD_temp_simulation!E247)),"00"),":",TEXT(MOD(ABS(input_OLD_temp_simulation!E247),1)*60,"00")),"")</f>
        <v>2022-01-05T13:15:00+01:00</v>
      </c>
      <c r="D247" s="26">
        <f>IF(input_OLD_temp_simulation!D247&lt;&gt;"",input_OLD_temp_simulation!D247,"")</f>
        <v>1641384900.000001</v>
      </c>
      <c r="E247" s="27">
        <f>calculation!R247</f>
        <v>953.4375</v>
      </c>
      <c r="F247" s="18">
        <f>calculation!P247</f>
        <v>0.27203714451538014</v>
      </c>
      <c r="G247" s="29">
        <f>IF(input_OLD_temp_simulation!L247&lt;&gt;"",input_OLD_temp_simulation!L247,"")</f>
        <v>900</v>
      </c>
    </row>
    <row r="248" spans="1:7">
      <c r="A248" s="1">
        <f>IF(input_OLD_temp_simulation!A248&lt;&gt;"",input_OLD_temp_simulation!A248,"")</f>
        <v>246</v>
      </c>
      <c r="B248" s="57">
        <f>IF(input_OLD_temp_simulation!B248&lt;&gt;"",maxvent_m3_per_h*1000000+minvent_m3_per_h*1000+V_room_m3,"")</f>
        <v>500010090</v>
      </c>
      <c r="C248" s="2" t="str">
        <f>IF(input_OLD_temp_simulation!C248&lt;&gt;"",CONCATENATE(TEXT(input_OLD_temp_simulation!C248,"jjjj-mm-ddTuu:mm:ss"),IF(input_OLD_temp_simulation!E248&gt;=0,"+",""),TEXT(SIGN(input_OLD_temp_simulation!E248)*INT(ABS(input_OLD_temp_simulation!E248)),"00"),":",TEXT(MOD(ABS(input_OLD_temp_simulation!E248),1)*60,"00")),"")</f>
        <v>2022-01-05T13:30:00+01:00</v>
      </c>
      <c r="D248" s="26">
        <f>IF(input_OLD_temp_simulation!D248&lt;&gt;"",input_OLD_temp_simulation!D248,"")</f>
        <v>1641385800.0000002</v>
      </c>
      <c r="E248" s="27">
        <f>calculation!R248</f>
        <v>953.4375</v>
      </c>
      <c r="F248" s="18">
        <f>calculation!P248</f>
        <v>0.27203714451538014</v>
      </c>
      <c r="G248" s="29">
        <f>IF(input_OLD_temp_simulation!L248&lt;&gt;"",input_OLD_temp_simulation!L248,"")</f>
        <v>900</v>
      </c>
    </row>
    <row r="249" spans="1:7">
      <c r="A249" s="1">
        <f>IF(input_OLD_temp_simulation!A249&lt;&gt;"",input_OLD_temp_simulation!A249,"")</f>
        <v>247</v>
      </c>
      <c r="B249" s="57">
        <f>IF(input_OLD_temp_simulation!B249&lt;&gt;"",maxvent_m3_per_h*1000000+minvent_m3_per_h*1000+V_room_m3,"")</f>
        <v>500010090</v>
      </c>
      <c r="C249" s="2" t="str">
        <f>IF(input_OLD_temp_simulation!C249&lt;&gt;"",CONCATENATE(TEXT(input_OLD_temp_simulation!C249,"jjjj-mm-ddTuu:mm:ss"),IF(input_OLD_temp_simulation!E249&gt;=0,"+",""),TEXT(SIGN(input_OLD_temp_simulation!E249)*INT(ABS(input_OLD_temp_simulation!E249)),"00"),":",TEXT(MOD(ABS(input_OLD_temp_simulation!E249),1)*60,"00")),"")</f>
        <v>2022-01-05T13:45:00+01:00</v>
      </c>
      <c r="D249" s="26">
        <f>IF(input_OLD_temp_simulation!D249&lt;&gt;"",input_OLD_temp_simulation!D249,"")</f>
        <v>1641386699.9999993</v>
      </c>
      <c r="E249" s="27">
        <f>calculation!R249</f>
        <v>885.625</v>
      </c>
      <c r="F249" s="18">
        <f>calculation!P249</f>
        <v>0.20749003984063744</v>
      </c>
      <c r="G249" s="29">
        <f>IF(input_OLD_temp_simulation!L249&lt;&gt;"",input_OLD_temp_simulation!L249,"")</f>
        <v>900</v>
      </c>
    </row>
    <row r="250" spans="1:7">
      <c r="A250" s="1">
        <f>IF(input_OLD_temp_simulation!A250&lt;&gt;"",input_OLD_temp_simulation!A250,"")</f>
        <v>248</v>
      </c>
      <c r="B250" s="57">
        <f>IF(input_OLD_temp_simulation!B250&lt;&gt;"",maxvent_m3_per_h*1000000+minvent_m3_per_h*1000+V_room_m3,"")</f>
        <v>500010090</v>
      </c>
      <c r="C250" s="2" t="str">
        <f>IF(input_OLD_temp_simulation!C250&lt;&gt;"",CONCATENATE(TEXT(input_OLD_temp_simulation!C250,"jjjj-mm-ddTuu:mm:ss"),IF(input_OLD_temp_simulation!E250&gt;=0,"+",""),TEXT(SIGN(input_OLD_temp_simulation!E250)*INT(ABS(input_OLD_temp_simulation!E250)),"00"),":",TEXT(MOD(ABS(input_OLD_temp_simulation!E250),1)*60,"00")),"")</f>
        <v>2022-01-05T14:00:00+01:00</v>
      </c>
      <c r="D250" s="26">
        <f>IF(input_OLD_temp_simulation!D250&lt;&gt;"",input_OLD_temp_simulation!D250,"")</f>
        <v>1641387600.000001</v>
      </c>
      <c r="E250" s="27">
        <f>calculation!R250</f>
        <v>885.625</v>
      </c>
      <c r="F250" s="18">
        <f>calculation!P250</f>
        <v>0.20749003984063744</v>
      </c>
      <c r="G250" s="29">
        <f>IF(input_OLD_temp_simulation!L250&lt;&gt;"",input_OLD_temp_simulation!L250,"")</f>
        <v>900</v>
      </c>
    </row>
    <row r="251" spans="1:7">
      <c r="A251" s="1">
        <f>IF(input_OLD_temp_simulation!A251&lt;&gt;"",input_OLD_temp_simulation!A251,"")</f>
        <v>249</v>
      </c>
      <c r="B251" s="57">
        <f>IF(input_OLD_temp_simulation!B251&lt;&gt;"",maxvent_m3_per_h*1000000+minvent_m3_per_h*1000+V_room_m3,"")</f>
        <v>500010090</v>
      </c>
      <c r="C251" s="2" t="str">
        <f>IF(input_OLD_temp_simulation!C251&lt;&gt;"",CONCATENATE(TEXT(input_OLD_temp_simulation!C251,"jjjj-mm-ddTuu:mm:ss"),IF(input_OLD_temp_simulation!E251&gt;=0,"+",""),TEXT(SIGN(input_OLD_temp_simulation!E251)*INT(ABS(input_OLD_temp_simulation!E251)),"00"),":",TEXT(MOD(ABS(input_OLD_temp_simulation!E251),1)*60,"00")),"")</f>
        <v>2022-01-05T14:15:00+01:00</v>
      </c>
      <c r="D251" s="26">
        <f>IF(input_OLD_temp_simulation!D251&lt;&gt;"",input_OLD_temp_simulation!D251,"")</f>
        <v>1641388500.0000002</v>
      </c>
      <c r="E251" s="27">
        <f>calculation!R251</f>
        <v>885.625</v>
      </c>
      <c r="F251" s="18">
        <f>calculation!P251</f>
        <v>0.20749003984063744</v>
      </c>
      <c r="G251" s="29">
        <f>IF(input_OLD_temp_simulation!L251&lt;&gt;"",input_OLD_temp_simulation!L251,"")</f>
        <v>900</v>
      </c>
    </row>
    <row r="252" spans="1:7">
      <c r="A252" s="1">
        <f>IF(input_OLD_temp_simulation!A252&lt;&gt;"",input_OLD_temp_simulation!A252,"")</f>
        <v>250</v>
      </c>
      <c r="B252" s="57">
        <f>IF(input_OLD_temp_simulation!B252&lt;&gt;"",maxvent_m3_per_h*1000000+minvent_m3_per_h*1000+V_room_m3,"")</f>
        <v>500010090</v>
      </c>
      <c r="C252" s="2" t="str">
        <f>IF(input_OLD_temp_simulation!C252&lt;&gt;"",CONCATENATE(TEXT(input_OLD_temp_simulation!C252,"jjjj-mm-ddTuu:mm:ss"),IF(input_OLD_temp_simulation!E252&gt;=0,"+",""),TEXT(SIGN(input_OLD_temp_simulation!E252)*INT(ABS(input_OLD_temp_simulation!E252)),"00"),":",TEXT(MOD(ABS(input_OLD_temp_simulation!E252),1)*60,"00")),"")</f>
        <v>2022-01-05T14:30:00+01:00</v>
      </c>
      <c r="D252" s="26">
        <f>IF(input_OLD_temp_simulation!D252&lt;&gt;"",input_OLD_temp_simulation!D252,"")</f>
        <v>1641389399.9999993</v>
      </c>
      <c r="E252" s="27">
        <f>calculation!R252</f>
        <v>885.625</v>
      </c>
      <c r="F252" s="18">
        <f>calculation!P252</f>
        <v>0.20749003984063744</v>
      </c>
      <c r="G252" s="29">
        <f>IF(input_OLD_temp_simulation!L252&lt;&gt;"",input_OLD_temp_simulation!L252,"")</f>
        <v>900</v>
      </c>
    </row>
    <row r="253" spans="1:7">
      <c r="A253" s="1">
        <f>IF(input_OLD_temp_simulation!A253&lt;&gt;"",input_OLD_temp_simulation!A253,"")</f>
        <v>251</v>
      </c>
      <c r="B253" s="57">
        <f>IF(input_OLD_temp_simulation!B253&lt;&gt;"",maxvent_m3_per_h*1000000+minvent_m3_per_h*1000+V_room_m3,"")</f>
        <v>500010090</v>
      </c>
      <c r="C253" s="2" t="str">
        <f>IF(input_OLD_temp_simulation!C253&lt;&gt;"",CONCATENATE(TEXT(input_OLD_temp_simulation!C253,"jjjj-mm-ddTuu:mm:ss"),IF(input_OLD_temp_simulation!E253&gt;=0,"+",""),TEXT(SIGN(input_OLD_temp_simulation!E253)*INT(ABS(input_OLD_temp_simulation!E253)),"00"),":",TEXT(MOD(ABS(input_OLD_temp_simulation!E253),1)*60,"00")),"")</f>
        <v>2022-01-05T14:45:00+01:00</v>
      </c>
      <c r="D253" s="26">
        <f>IF(input_OLD_temp_simulation!D253&lt;&gt;"",input_OLD_temp_simulation!D253,"")</f>
        <v>1641390300.000001</v>
      </c>
      <c r="E253" s="27">
        <f>calculation!R253</f>
        <v>885.625</v>
      </c>
      <c r="F253" s="18">
        <f>calculation!P253</f>
        <v>0.20749003984063744</v>
      </c>
      <c r="G253" s="29">
        <f>IF(input_OLD_temp_simulation!L253&lt;&gt;"",input_OLD_temp_simulation!L253,"")</f>
        <v>900</v>
      </c>
    </row>
    <row r="254" spans="1:7">
      <c r="A254" s="1">
        <f>IF(input_OLD_temp_simulation!A254&lt;&gt;"",input_OLD_temp_simulation!A254,"")</f>
        <v>252</v>
      </c>
      <c r="B254" s="57">
        <f>IF(input_OLD_temp_simulation!B254&lt;&gt;"",maxvent_m3_per_h*1000000+minvent_m3_per_h*1000+V_room_m3,"")</f>
        <v>500010090</v>
      </c>
      <c r="C254" s="2" t="str">
        <f>IF(input_OLD_temp_simulation!C254&lt;&gt;"",CONCATENATE(TEXT(input_OLD_temp_simulation!C254,"jjjj-mm-ddTuu:mm:ss"),IF(input_OLD_temp_simulation!E254&gt;=0,"+",""),TEXT(SIGN(input_OLD_temp_simulation!E254)*INT(ABS(input_OLD_temp_simulation!E254)),"00"),":",TEXT(MOD(ABS(input_OLD_temp_simulation!E254),1)*60,"00")),"")</f>
        <v>2022-01-05T15:00:00+01:00</v>
      </c>
      <c r="D254" s="26">
        <f>IF(input_OLD_temp_simulation!D254&lt;&gt;"",input_OLD_temp_simulation!D254,"")</f>
        <v>1641391200.0000002</v>
      </c>
      <c r="E254" s="27">
        <f>calculation!R254</f>
        <v>885.625</v>
      </c>
      <c r="F254" s="18">
        <f>calculation!P254</f>
        <v>0.20749003984063744</v>
      </c>
      <c r="G254" s="29">
        <f>IF(input_OLD_temp_simulation!L254&lt;&gt;"",input_OLD_temp_simulation!L254,"")</f>
        <v>900</v>
      </c>
    </row>
    <row r="255" spans="1:7">
      <c r="A255" s="1">
        <f>IF(input_OLD_temp_simulation!A255&lt;&gt;"",input_OLD_temp_simulation!A255,"")</f>
        <v>253</v>
      </c>
      <c r="B255" s="57">
        <f>IF(input_OLD_temp_simulation!B255&lt;&gt;"",maxvent_m3_per_h*1000000+minvent_m3_per_h*1000+V_room_m3,"")</f>
        <v>500010090</v>
      </c>
      <c r="C255" s="2" t="str">
        <f>IF(input_OLD_temp_simulation!C255&lt;&gt;"",CONCATENATE(TEXT(input_OLD_temp_simulation!C255,"jjjj-mm-ddTuu:mm:ss"),IF(input_OLD_temp_simulation!E255&gt;=0,"+",""),TEXT(SIGN(input_OLD_temp_simulation!E255)*INT(ABS(input_OLD_temp_simulation!E255)),"00"),":",TEXT(MOD(ABS(input_OLD_temp_simulation!E255),1)*60,"00")),"")</f>
        <v>2022-01-05T15:15:00+01:00</v>
      </c>
      <c r="D255" s="26">
        <f>IF(input_OLD_temp_simulation!D255&lt;&gt;"",input_OLD_temp_simulation!D255,"")</f>
        <v>1641392099.9999993</v>
      </c>
      <c r="E255" s="27">
        <f>calculation!R255</f>
        <v>885.625</v>
      </c>
      <c r="F255" s="18">
        <f>calculation!P255</f>
        <v>0.20749003984063744</v>
      </c>
      <c r="G255" s="29">
        <f>IF(input_OLD_temp_simulation!L255&lt;&gt;"",input_OLD_temp_simulation!L255,"")</f>
        <v>900</v>
      </c>
    </row>
    <row r="256" spans="1:7">
      <c r="A256" s="1">
        <f>IF(input_OLD_temp_simulation!A256&lt;&gt;"",input_OLD_temp_simulation!A256,"")</f>
        <v>254</v>
      </c>
      <c r="B256" s="57">
        <f>IF(input_OLD_temp_simulation!B256&lt;&gt;"",maxvent_m3_per_h*1000000+minvent_m3_per_h*1000+V_room_m3,"")</f>
        <v>500010090</v>
      </c>
      <c r="C256" s="2" t="str">
        <f>IF(input_OLD_temp_simulation!C256&lt;&gt;"",CONCATENATE(TEXT(input_OLD_temp_simulation!C256,"jjjj-mm-ddTuu:mm:ss"),IF(input_OLD_temp_simulation!E256&gt;=0,"+",""),TEXT(SIGN(input_OLD_temp_simulation!E256)*INT(ABS(input_OLD_temp_simulation!E256)),"00"),":",TEXT(MOD(ABS(input_OLD_temp_simulation!E256),1)*60,"00")),"")</f>
        <v>2022-01-05T15:30:00+01:00</v>
      </c>
      <c r="D256" s="26">
        <f>IF(input_OLD_temp_simulation!D256&lt;&gt;"",input_OLD_temp_simulation!D256,"")</f>
        <v>1641393000.000001</v>
      </c>
      <c r="E256" s="27">
        <f>calculation!R256</f>
        <v>885.625</v>
      </c>
      <c r="F256" s="18">
        <f>calculation!P256</f>
        <v>0.20749003984063744</v>
      </c>
      <c r="G256" s="29">
        <f>IF(input_OLD_temp_simulation!L256&lt;&gt;"",input_OLD_temp_simulation!L256,"")</f>
        <v>900</v>
      </c>
    </row>
    <row r="257" spans="1:7">
      <c r="A257" s="1">
        <f>IF(input_OLD_temp_simulation!A257&lt;&gt;"",input_OLD_temp_simulation!A257,"")</f>
        <v>255</v>
      </c>
      <c r="B257" s="57">
        <f>IF(input_OLD_temp_simulation!B257&lt;&gt;"",maxvent_m3_per_h*1000000+minvent_m3_per_h*1000+V_room_m3,"")</f>
        <v>500010090</v>
      </c>
      <c r="C257" s="2" t="str">
        <f>IF(input_OLD_temp_simulation!C257&lt;&gt;"",CONCATENATE(TEXT(input_OLD_temp_simulation!C257,"jjjj-mm-ddTuu:mm:ss"),IF(input_OLD_temp_simulation!E257&gt;=0,"+",""),TEXT(SIGN(input_OLD_temp_simulation!E257)*INT(ABS(input_OLD_temp_simulation!E257)),"00"),":",TEXT(MOD(ABS(input_OLD_temp_simulation!E257),1)*60,"00")),"")</f>
        <v>2022-01-05T15:45:00+01:00</v>
      </c>
      <c r="D257" s="26">
        <f>IF(input_OLD_temp_simulation!D257&lt;&gt;"",input_OLD_temp_simulation!D257,"")</f>
        <v>1641393900.0000002</v>
      </c>
      <c r="E257" s="27">
        <f>calculation!R257</f>
        <v>885.625</v>
      </c>
      <c r="F257" s="18">
        <f>calculation!P257</f>
        <v>0.20749003984063744</v>
      </c>
      <c r="G257" s="29">
        <f>IF(input_OLD_temp_simulation!L257&lt;&gt;"",input_OLD_temp_simulation!L257,"")</f>
        <v>900</v>
      </c>
    </row>
    <row r="258" spans="1:7">
      <c r="A258" s="1">
        <f>IF(input_OLD_temp_simulation!A258&lt;&gt;"",input_OLD_temp_simulation!A258,"")</f>
        <v>256</v>
      </c>
      <c r="B258" s="57">
        <f>IF(input_OLD_temp_simulation!B258&lt;&gt;"",maxvent_m3_per_h*1000000+minvent_m3_per_h*1000+V_room_m3,"")</f>
        <v>500010090</v>
      </c>
      <c r="C258" s="2" t="str">
        <f>IF(input_OLD_temp_simulation!C258&lt;&gt;"",CONCATENATE(TEXT(input_OLD_temp_simulation!C258,"jjjj-mm-ddTuu:mm:ss"),IF(input_OLD_temp_simulation!E258&gt;=0,"+",""),TEXT(SIGN(input_OLD_temp_simulation!E258)*INT(ABS(input_OLD_temp_simulation!E258)),"00"),":",TEXT(MOD(ABS(input_OLD_temp_simulation!E258),1)*60,"00")),"")</f>
        <v>2022-01-05T16:00:00+01:00</v>
      </c>
      <c r="D258" s="26">
        <f>IF(input_OLD_temp_simulation!D258&lt;&gt;"",input_OLD_temp_simulation!D258,"")</f>
        <v>1641394799.9999993</v>
      </c>
      <c r="E258" s="27">
        <f>calculation!R258</f>
        <v>885.625</v>
      </c>
      <c r="F258" s="18">
        <f>calculation!P258</f>
        <v>0.20749003984063744</v>
      </c>
      <c r="G258" s="29">
        <f>IF(input_OLD_temp_simulation!L258&lt;&gt;"",input_OLD_temp_simulation!L258,"")</f>
        <v>900</v>
      </c>
    </row>
    <row r="259" spans="1:7">
      <c r="A259" s="1">
        <f>IF(input_OLD_temp_simulation!A259&lt;&gt;"",input_OLD_temp_simulation!A259,"")</f>
        <v>257</v>
      </c>
      <c r="B259" s="57">
        <f>IF(input_OLD_temp_simulation!B259&lt;&gt;"",maxvent_m3_per_h*1000000+minvent_m3_per_h*1000+V_room_m3,"")</f>
        <v>500010090</v>
      </c>
      <c r="C259" s="2" t="str">
        <f>IF(input_OLD_temp_simulation!C259&lt;&gt;"",CONCATENATE(TEXT(input_OLD_temp_simulation!C259,"jjjj-mm-ddTuu:mm:ss"),IF(input_OLD_temp_simulation!E259&gt;=0,"+",""),TEXT(SIGN(input_OLD_temp_simulation!E259)*INT(ABS(input_OLD_temp_simulation!E259)),"00"),":",TEXT(MOD(ABS(input_OLD_temp_simulation!E259),1)*60,"00")),"")</f>
        <v>2022-01-05T16:15:00+01:00</v>
      </c>
      <c r="D259" s="26">
        <f>IF(input_OLD_temp_simulation!D259&lt;&gt;"",input_OLD_temp_simulation!D259,"")</f>
        <v>1641395700.000001</v>
      </c>
      <c r="E259" s="27">
        <f>calculation!R259</f>
        <v>750</v>
      </c>
      <c r="F259" s="18">
        <f>calculation!P259</f>
        <v>0</v>
      </c>
      <c r="G259" s="29">
        <f>IF(input_OLD_temp_simulation!L259&lt;&gt;"",input_OLD_temp_simulation!L259,"")</f>
        <v>900</v>
      </c>
    </row>
    <row r="260" spans="1:7">
      <c r="A260" s="1">
        <f>IF(input_OLD_temp_simulation!A260&lt;&gt;"",input_OLD_temp_simulation!A260,"")</f>
        <v>258</v>
      </c>
      <c r="B260" s="57">
        <f>IF(input_OLD_temp_simulation!B260&lt;&gt;"",maxvent_m3_per_h*1000000+minvent_m3_per_h*1000+V_room_m3,"")</f>
        <v>500010090</v>
      </c>
      <c r="C260" s="2" t="str">
        <f>IF(input_OLD_temp_simulation!C260&lt;&gt;"",CONCATENATE(TEXT(input_OLD_temp_simulation!C260,"jjjj-mm-ddTuu:mm:ss"),IF(input_OLD_temp_simulation!E260&gt;=0,"+",""),TEXT(SIGN(input_OLD_temp_simulation!E260)*INT(ABS(input_OLD_temp_simulation!E260)),"00"),":",TEXT(MOD(ABS(input_OLD_temp_simulation!E260),1)*60,"00")),"")</f>
        <v>2022-01-05T16:30:00+01:00</v>
      </c>
      <c r="D260" s="26">
        <f>IF(input_OLD_temp_simulation!D260&lt;&gt;"",input_OLD_temp_simulation!D260,"")</f>
        <v>1641396600.0000002</v>
      </c>
      <c r="E260" s="27">
        <f>calculation!R260</f>
        <v>740.69444444444446</v>
      </c>
      <c r="F260" s="18">
        <f>calculation!P260</f>
        <v>0</v>
      </c>
      <c r="G260" s="29">
        <f>IF(input_OLD_temp_simulation!L260&lt;&gt;"",input_OLD_temp_simulation!L260,"")</f>
        <v>900</v>
      </c>
    </row>
    <row r="261" spans="1:7">
      <c r="A261" s="1">
        <f>IF(input_OLD_temp_simulation!A261&lt;&gt;"",input_OLD_temp_simulation!A261,"")</f>
        <v>259</v>
      </c>
      <c r="B261" s="57">
        <f>IF(input_OLD_temp_simulation!B261&lt;&gt;"",maxvent_m3_per_h*1000000+minvent_m3_per_h*1000+V_room_m3,"")</f>
        <v>500010090</v>
      </c>
      <c r="C261" s="2" t="str">
        <f>IF(input_OLD_temp_simulation!C261&lt;&gt;"",CONCATENATE(TEXT(input_OLD_temp_simulation!C261,"jjjj-mm-ddTuu:mm:ss"),IF(input_OLD_temp_simulation!E261&gt;=0,"+",""),TEXT(SIGN(input_OLD_temp_simulation!E261)*INT(ABS(input_OLD_temp_simulation!E261)),"00"),":",TEXT(MOD(ABS(input_OLD_temp_simulation!E261),1)*60,"00")),"")</f>
        <v>2022-01-05T16:45:00+01:00</v>
      </c>
      <c r="D261" s="26">
        <f>IF(input_OLD_temp_simulation!D261&lt;&gt;"",input_OLD_temp_simulation!D261,"")</f>
        <v>1641397499.9999993</v>
      </c>
      <c r="E261" s="27">
        <f>calculation!R261</f>
        <v>731.64737654320993</v>
      </c>
      <c r="F261" s="18">
        <f>calculation!P261</f>
        <v>0</v>
      </c>
      <c r="G261" s="29">
        <f>IF(input_OLD_temp_simulation!L261&lt;&gt;"",input_OLD_temp_simulation!L261,"")</f>
        <v>900</v>
      </c>
    </row>
    <row r="262" spans="1:7">
      <c r="A262" s="1">
        <f>IF(input_OLD_temp_simulation!A262&lt;&gt;"",input_OLD_temp_simulation!A262,"")</f>
        <v>260</v>
      </c>
      <c r="B262" s="57">
        <f>IF(input_OLD_temp_simulation!B262&lt;&gt;"",maxvent_m3_per_h*1000000+minvent_m3_per_h*1000+V_room_m3,"")</f>
        <v>500010090</v>
      </c>
      <c r="C262" s="2" t="str">
        <f>IF(input_OLD_temp_simulation!C262&lt;&gt;"",CONCATENATE(TEXT(input_OLD_temp_simulation!C262,"jjjj-mm-ddTuu:mm:ss"),IF(input_OLD_temp_simulation!E262&gt;=0,"+",""),TEXT(SIGN(input_OLD_temp_simulation!E262)*INT(ABS(input_OLD_temp_simulation!E262)),"00"),":",TEXT(MOD(ABS(input_OLD_temp_simulation!E262),1)*60,"00")),"")</f>
        <v>2022-01-05T17:00:00+01:00</v>
      </c>
      <c r="D262" s="26">
        <f>IF(input_OLD_temp_simulation!D262&lt;&gt;"",input_OLD_temp_simulation!D262,"")</f>
        <v>1641398400.000001</v>
      </c>
      <c r="E262" s="27">
        <f>calculation!R262</f>
        <v>722.85161608367628</v>
      </c>
      <c r="F262" s="18">
        <f>calculation!P262</f>
        <v>0</v>
      </c>
      <c r="G262" s="29">
        <f>IF(input_OLD_temp_simulation!L262&lt;&gt;"",input_OLD_temp_simulation!L262,"")</f>
        <v>900</v>
      </c>
    </row>
    <row r="263" spans="1:7">
      <c r="A263" s="1">
        <f>IF(input_OLD_temp_simulation!A263&lt;&gt;"",input_OLD_temp_simulation!A263,"")</f>
        <v>261</v>
      </c>
      <c r="B263" s="57">
        <f>IF(input_OLD_temp_simulation!B263&lt;&gt;"",maxvent_m3_per_h*1000000+minvent_m3_per_h*1000+V_room_m3,"")</f>
        <v>500010090</v>
      </c>
      <c r="C263" s="2" t="str">
        <f>IF(input_OLD_temp_simulation!C263&lt;&gt;"",CONCATENATE(TEXT(input_OLD_temp_simulation!C263,"jjjj-mm-ddTuu:mm:ss"),IF(input_OLD_temp_simulation!E263&gt;=0,"+",""),TEXT(SIGN(input_OLD_temp_simulation!E263)*INT(ABS(input_OLD_temp_simulation!E263)),"00"),":",TEXT(MOD(ABS(input_OLD_temp_simulation!E263),1)*60,"00")),"")</f>
        <v>2022-01-05T17:15:00+01:00</v>
      </c>
      <c r="D263" s="26">
        <f>IF(input_OLD_temp_simulation!D263&lt;&gt;"",input_OLD_temp_simulation!D263,"")</f>
        <v>1641399300.0000002</v>
      </c>
      <c r="E263" s="27">
        <f>calculation!R263</f>
        <v>714.30018230357416</v>
      </c>
      <c r="F263" s="18">
        <f>calculation!P263</f>
        <v>0</v>
      </c>
      <c r="G263" s="29">
        <f>IF(input_OLD_temp_simulation!L263&lt;&gt;"",input_OLD_temp_simulation!L263,"")</f>
        <v>900</v>
      </c>
    </row>
    <row r="264" spans="1:7">
      <c r="A264" s="1">
        <f>IF(input_OLD_temp_simulation!A264&lt;&gt;"",input_OLD_temp_simulation!A264,"")</f>
        <v>262</v>
      </c>
      <c r="B264" s="57">
        <f>IF(input_OLD_temp_simulation!B264&lt;&gt;"",maxvent_m3_per_h*1000000+minvent_m3_per_h*1000+V_room_m3,"")</f>
        <v>500010090</v>
      </c>
      <c r="C264" s="2" t="str">
        <f>IF(input_OLD_temp_simulation!C264&lt;&gt;"",CONCATENATE(TEXT(input_OLD_temp_simulation!C264,"jjjj-mm-ddTuu:mm:ss"),IF(input_OLD_temp_simulation!E264&gt;=0,"+",""),TEXT(SIGN(input_OLD_temp_simulation!E264)*INT(ABS(input_OLD_temp_simulation!E264)),"00"),":",TEXT(MOD(ABS(input_OLD_temp_simulation!E264),1)*60,"00")),"")</f>
        <v>2022-01-05T17:30:00+01:00</v>
      </c>
      <c r="D264" s="26">
        <f>IF(input_OLD_temp_simulation!D264&lt;&gt;"",input_OLD_temp_simulation!D264,"")</f>
        <v>1641400199.9999993</v>
      </c>
      <c r="E264" s="27">
        <f>calculation!R264</f>
        <v>705.98628835069712</v>
      </c>
      <c r="F264" s="18">
        <f>calculation!P264</f>
        <v>0</v>
      </c>
      <c r="G264" s="29">
        <f>IF(input_OLD_temp_simulation!L264&lt;&gt;"",input_OLD_temp_simulation!L264,"")</f>
        <v>900</v>
      </c>
    </row>
    <row r="265" spans="1:7">
      <c r="A265" s="1">
        <f>IF(input_OLD_temp_simulation!A265&lt;&gt;"",input_OLD_temp_simulation!A265,"")</f>
        <v>263</v>
      </c>
      <c r="B265" s="57">
        <f>IF(input_OLD_temp_simulation!B265&lt;&gt;"",maxvent_m3_per_h*1000000+minvent_m3_per_h*1000+V_room_m3,"")</f>
        <v>500010090</v>
      </c>
      <c r="C265" s="2" t="str">
        <f>IF(input_OLD_temp_simulation!C265&lt;&gt;"",CONCATENATE(TEXT(input_OLD_temp_simulation!C265,"jjjj-mm-ddTuu:mm:ss"),IF(input_OLD_temp_simulation!E265&gt;=0,"+",""),TEXT(SIGN(input_OLD_temp_simulation!E265)*INT(ABS(input_OLD_temp_simulation!E265)),"00"),":",TEXT(MOD(ABS(input_OLD_temp_simulation!E265),1)*60,"00")),"")</f>
        <v>2022-01-05T17:45:00+01:00</v>
      </c>
      <c r="D265" s="26">
        <f>IF(input_OLD_temp_simulation!D265&lt;&gt;"",input_OLD_temp_simulation!D265,"")</f>
        <v>1641401100.000001</v>
      </c>
      <c r="E265" s="27">
        <f>calculation!R265</f>
        <v>697.90333589651107</v>
      </c>
      <c r="F265" s="18">
        <f>calculation!P265</f>
        <v>0</v>
      </c>
      <c r="G265" s="29">
        <f>IF(input_OLD_temp_simulation!L265&lt;&gt;"",input_OLD_temp_simulation!L265,"")</f>
        <v>900</v>
      </c>
    </row>
    <row r="266" spans="1:7">
      <c r="A266" s="1">
        <f>IF(input_OLD_temp_simulation!A266&lt;&gt;"",input_OLD_temp_simulation!A266,"")</f>
        <v>264</v>
      </c>
      <c r="B266" s="57">
        <f>IF(input_OLD_temp_simulation!B266&lt;&gt;"",maxvent_m3_per_h*1000000+minvent_m3_per_h*1000+V_room_m3,"")</f>
        <v>500010090</v>
      </c>
      <c r="C266" s="2" t="str">
        <f>IF(input_OLD_temp_simulation!C266&lt;&gt;"",CONCATENATE(TEXT(input_OLD_temp_simulation!C266,"jjjj-mm-ddTuu:mm:ss"),IF(input_OLD_temp_simulation!E266&gt;=0,"+",""),TEXT(SIGN(input_OLD_temp_simulation!E266)*INT(ABS(input_OLD_temp_simulation!E266)),"00"),":",TEXT(MOD(ABS(input_OLD_temp_simulation!E266),1)*60,"00")),"")</f>
        <v>2022-01-05T18:00:00+01:00</v>
      </c>
      <c r="D266" s="26">
        <f>IF(input_OLD_temp_simulation!D266&lt;&gt;"",input_OLD_temp_simulation!D266,"")</f>
        <v>1641402000.0000002</v>
      </c>
      <c r="E266" s="27">
        <f>calculation!R266</f>
        <v>690.04490989938574</v>
      </c>
      <c r="F266" s="18">
        <f>calculation!P266</f>
        <v>0</v>
      </c>
      <c r="G266" s="29">
        <f>IF(input_OLD_temp_simulation!L266&lt;&gt;"",input_OLD_temp_simulation!L266,"")</f>
        <v>900</v>
      </c>
    </row>
    <row r="267" spans="1:7">
      <c r="A267" s="1">
        <f>IF(input_OLD_temp_simulation!A267&lt;&gt;"",input_OLD_temp_simulation!A267,"")</f>
        <v>265</v>
      </c>
      <c r="B267" s="57">
        <f>IF(input_OLD_temp_simulation!B267&lt;&gt;"",maxvent_m3_per_h*1000000+minvent_m3_per_h*1000+V_room_m3,"")</f>
        <v>500010090</v>
      </c>
      <c r="C267" s="2" t="str">
        <f>IF(input_OLD_temp_simulation!C267&lt;&gt;"",CONCATENATE(TEXT(input_OLD_temp_simulation!C267,"jjjj-mm-ddTuu:mm:ss"),IF(input_OLD_temp_simulation!E267&gt;=0,"+",""),TEXT(SIGN(input_OLD_temp_simulation!E267)*INT(ABS(input_OLD_temp_simulation!E267)),"00"),":",TEXT(MOD(ABS(input_OLD_temp_simulation!E267),1)*60,"00")),"")</f>
        <v>2022-01-05T18:15:00+01:00</v>
      </c>
      <c r="D267" s="26">
        <f>IF(input_OLD_temp_simulation!D267&lt;&gt;"",input_OLD_temp_simulation!D267,"")</f>
        <v>1641402899.9999993</v>
      </c>
      <c r="E267" s="27">
        <f>calculation!R267</f>
        <v>682.40477351329173</v>
      </c>
      <c r="F267" s="18">
        <f>calculation!P267</f>
        <v>0</v>
      </c>
      <c r="G267" s="29">
        <f>IF(input_OLD_temp_simulation!L267&lt;&gt;"",input_OLD_temp_simulation!L267,"")</f>
        <v>900</v>
      </c>
    </row>
    <row r="268" spans="1:7">
      <c r="A268" s="1">
        <f>IF(input_OLD_temp_simulation!A268&lt;&gt;"",input_OLD_temp_simulation!A268,"")</f>
        <v>266</v>
      </c>
      <c r="B268" s="57">
        <f>IF(input_OLD_temp_simulation!B268&lt;&gt;"",maxvent_m3_per_h*1000000+minvent_m3_per_h*1000+V_room_m3,"")</f>
        <v>500010090</v>
      </c>
      <c r="C268" s="2" t="str">
        <f>IF(input_OLD_temp_simulation!C268&lt;&gt;"",CONCATENATE(TEXT(input_OLD_temp_simulation!C268,"jjjj-mm-ddTuu:mm:ss"),IF(input_OLD_temp_simulation!E268&gt;=0,"+",""),TEXT(SIGN(input_OLD_temp_simulation!E268)*INT(ABS(input_OLD_temp_simulation!E268)),"00"),":",TEXT(MOD(ABS(input_OLD_temp_simulation!E268),1)*60,"00")),"")</f>
        <v>2022-01-05T18:30:00+01:00</v>
      </c>
      <c r="D268" s="26">
        <f>IF(input_OLD_temp_simulation!D268&lt;&gt;"",input_OLD_temp_simulation!D268,"")</f>
        <v>1641403800.000001</v>
      </c>
      <c r="E268" s="27">
        <f>calculation!R268</f>
        <v>674.97686313792246</v>
      </c>
      <c r="F268" s="18">
        <f>calculation!P268</f>
        <v>0</v>
      </c>
      <c r="G268" s="29">
        <f>IF(input_OLD_temp_simulation!L268&lt;&gt;"",input_OLD_temp_simulation!L268,"")</f>
        <v>900</v>
      </c>
    </row>
    <row r="269" spans="1:7">
      <c r="A269" s="1">
        <f>IF(input_OLD_temp_simulation!A269&lt;&gt;"",input_OLD_temp_simulation!A269,"")</f>
        <v>267</v>
      </c>
      <c r="B269" s="57">
        <f>IF(input_OLD_temp_simulation!B269&lt;&gt;"",maxvent_m3_per_h*1000000+minvent_m3_per_h*1000+V_room_m3,"")</f>
        <v>500010090</v>
      </c>
      <c r="C269" s="2" t="str">
        <f>IF(input_OLD_temp_simulation!C269&lt;&gt;"",CONCATENATE(TEXT(input_OLD_temp_simulation!C269,"jjjj-mm-ddTuu:mm:ss"),IF(input_OLD_temp_simulation!E269&gt;=0,"+",""),TEXT(SIGN(input_OLD_temp_simulation!E269)*INT(ABS(input_OLD_temp_simulation!E269)),"00"),":",TEXT(MOD(ABS(input_OLD_temp_simulation!E269),1)*60,"00")),"")</f>
        <v>2022-01-05T18:45:00+01:00</v>
      </c>
      <c r="D269" s="26">
        <f>IF(input_OLD_temp_simulation!D269&lt;&gt;"",input_OLD_temp_simulation!D269,"")</f>
        <v>1641404700.0000002</v>
      </c>
      <c r="E269" s="27">
        <f>calculation!R269</f>
        <v>667.75528360631347</v>
      </c>
      <c r="F269" s="18">
        <f>calculation!P269</f>
        <v>0</v>
      </c>
      <c r="G269" s="29">
        <f>IF(input_OLD_temp_simulation!L269&lt;&gt;"",input_OLD_temp_simulation!L269,"")</f>
        <v>900</v>
      </c>
    </row>
    <row r="270" spans="1:7">
      <c r="A270" s="1">
        <f>IF(input_OLD_temp_simulation!A270&lt;&gt;"",input_OLD_temp_simulation!A270,"")</f>
        <v>268</v>
      </c>
      <c r="B270" s="57">
        <f>IF(input_OLD_temp_simulation!B270&lt;&gt;"",maxvent_m3_per_h*1000000+minvent_m3_per_h*1000+V_room_m3,"")</f>
        <v>500010090</v>
      </c>
      <c r="C270" s="2" t="str">
        <f>IF(input_OLD_temp_simulation!C270&lt;&gt;"",CONCATENATE(TEXT(input_OLD_temp_simulation!C270,"jjjj-mm-ddTuu:mm:ss"),IF(input_OLD_temp_simulation!E270&gt;=0,"+",""),TEXT(SIGN(input_OLD_temp_simulation!E270)*INT(ABS(input_OLD_temp_simulation!E270)),"00"),":",TEXT(MOD(ABS(input_OLD_temp_simulation!E270),1)*60,"00")),"")</f>
        <v>2022-01-05T19:00:00+01:00</v>
      </c>
      <c r="D270" s="26">
        <f>IF(input_OLD_temp_simulation!D270&lt;&gt;"",input_OLD_temp_simulation!D270,"")</f>
        <v>1641405599.9999993</v>
      </c>
      <c r="E270" s="27">
        <f>calculation!R270</f>
        <v>660.73430350613808</v>
      </c>
      <c r="F270" s="18">
        <f>calculation!P270</f>
        <v>0</v>
      </c>
      <c r="G270" s="29">
        <f>IF(input_OLD_temp_simulation!L270&lt;&gt;"",input_OLD_temp_simulation!L270,"")</f>
        <v>900</v>
      </c>
    </row>
    <row r="271" spans="1:7">
      <c r="A271" s="1">
        <f>IF(input_OLD_temp_simulation!A271&lt;&gt;"",input_OLD_temp_simulation!A271,"")</f>
        <v>269</v>
      </c>
      <c r="B271" s="57">
        <f>IF(input_OLD_temp_simulation!B271&lt;&gt;"",maxvent_m3_per_h*1000000+minvent_m3_per_h*1000+V_room_m3,"")</f>
        <v>500010090</v>
      </c>
      <c r="C271" s="2" t="str">
        <f>IF(input_OLD_temp_simulation!C271&lt;&gt;"",CONCATENATE(TEXT(input_OLD_temp_simulation!C271,"jjjj-mm-ddTuu:mm:ss"),IF(input_OLD_temp_simulation!E271&gt;=0,"+",""),TEXT(SIGN(input_OLD_temp_simulation!E271)*INT(ABS(input_OLD_temp_simulation!E271)),"00"),":",TEXT(MOD(ABS(input_OLD_temp_simulation!E271),1)*60,"00")),"")</f>
        <v>2022-01-05T19:15:00+01:00</v>
      </c>
      <c r="D271" s="26">
        <f>IF(input_OLD_temp_simulation!D271&lt;&gt;"",input_OLD_temp_simulation!D271,"")</f>
        <v>1641406500.000001</v>
      </c>
      <c r="E271" s="27">
        <f>calculation!R271</f>
        <v>653.90835063096756</v>
      </c>
      <c r="F271" s="18">
        <f>calculation!P271</f>
        <v>0</v>
      </c>
      <c r="G271" s="29">
        <f>IF(input_OLD_temp_simulation!L271&lt;&gt;"",input_OLD_temp_simulation!L271,"")</f>
        <v>900</v>
      </c>
    </row>
    <row r="272" spans="1:7">
      <c r="A272" s="1">
        <f>IF(input_OLD_temp_simulation!A272&lt;&gt;"",input_OLD_temp_simulation!A272,"")</f>
        <v>270</v>
      </c>
      <c r="B272" s="57">
        <f>IF(input_OLD_temp_simulation!B272&lt;&gt;"",maxvent_m3_per_h*1000000+minvent_m3_per_h*1000+V_room_m3,"")</f>
        <v>500010090</v>
      </c>
      <c r="C272" s="2" t="str">
        <f>IF(input_OLD_temp_simulation!C272&lt;&gt;"",CONCATENATE(TEXT(input_OLD_temp_simulation!C272,"jjjj-mm-ddTuu:mm:ss"),IF(input_OLD_temp_simulation!E272&gt;=0,"+",""),TEXT(SIGN(input_OLD_temp_simulation!E272)*INT(ABS(input_OLD_temp_simulation!E272)),"00"),":",TEXT(MOD(ABS(input_OLD_temp_simulation!E272),1)*60,"00")),"")</f>
        <v>2022-01-05T19:30:00+01:00</v>
      </c>
      <c r="D272" s="26">
        <f>IF(input_OLD_temp_simulation!D272&lt;&gt;"",input_OLD_temp_simulation!D272,"")</f>
        <v>1641407400.0000002</v>
      </c>
      <c r="E272" s="27">
        <f>calculation!R272</f>
        <v>647.2720075578851</v>
      </c>
      <c r="F272" s="18">
        <f>calculation!P272</f>
        <v>0</v>
      </c>
      <c r="G272" s="29">
        <f>IF(input_OLD_temp_simulation!L272&lt;&gt;"",input_OLD_temp_simulation!L272,"")</f>
        <v>900</v>
      </c>
    </row>
    <row r="273" spans="1:7">
      <c r="A273" s="1">
        <f>IF(input_OLD_temp_simulation!A273&lt;&gt;"",input_OLD_temp_simulation!A273,"")</f>
        <v>271</v>
      </c>
      <c r="B273" s="57">
        <f>IF(input_OLD_temp_simulation!B273&lt;&gt;"",maxvent_m3_per_h*1000000+minvent_m3_per_h*1000+V_room_m3,"")</f>
        <v>500010090</v>
      </c>
      <c r="C273" s="2" t="str">
        <f>IF(input_OLD_temp_simulation!C273&lt;&gt;"",CONCATENATE(TEXT(input_OLD_temp_simulation!C273,"jjjj-mm-ddTuu:mm:ss"),IF(input_OLD_temp_simulation!E273&gt;=0,"+",""),TEXT(SIGN(input_OLD_temp_simulation!E273)*INT(ABS(input_OLD_temp_simulation!E273)),"00"),":",TEXT(MOD(ABS(input_OLD_temp_simulation!E273),1)*60,"00")),"")</f>
        <v>2022-01-05T19:45:00+01:00</v>
      </c>
      <c r="D273" s="26">
        <f>IF(input_OLD_temp_simulation!D273&lt;&gt;"",input_OLD_temp_simulation!D273,"")</f>
        <v>1641408299.9999993</v>
      </c>
      <c r="E273" s="27">
        <f>calculation!R273</f>
        <v>640.82000734794383</v>
      </c>
      <c r="F273" s="18">
        <f>calculation!P273</f>
        <v>0</v>
      </c>
      <c r="G273" s="29">
        <f>IF(input_OLD_temp_simulation!L273&lt;&gt;"",input_OLD_temp_simulation!L273,"")</f>
        <v>900</v>
      </c>
    </row>
    <row r="274" spans="1:7">
      <c r="A274" s="1">
        <f>IF(input_OLD_temp_simulation!A274&lt;&gt;"",input_OLD_temp_simulation!A274,"")</f>
        <v>272</v>
      </c>
      <c r="B274" s="57">
        <f>IF(input_OLD_temp_simulation!B274&lt;&gt;"",maxvent_m3_per_h*1000000+minvent_m3_per_h*1000+V_room_m3,"")</f>
        <v>500010090</v>
      </c>
      <c r="C274" s="2" t="str">
        <f>IF(input_OLD_temp_simulation!C274&lt;&gt;"",CONCATENATE(TEXT(input_OLD_temp_simulation!C274,"jjjj-mm-ddTuu:mm:ss"),IF(input_OLD_temp_simulation!E274&gt;=0,"+",""),TEXT(SIGN(input_OLD_temp_simulation!E274)*INT(ABS(input_OLD_temp_simulation!E274)),"00"),":",TEXT(MOD(ABS(input_OLD_temp_simulation!E274),1)*60,"00")),"")</f>
        <v>2022-01-05T20:00:00+01:00</v>
      </c>
      <c r="D274" s="26">
        <f>IF(input_OLD_temp_simulation!D274&lt;&gt;"",input_OLD_temp_simulation!D274,"")</f>
        <v>1641409200.000001</v>
      </c>
      <c r="E274" s="27">
        <f>calculation!R274</f>
        <v>634.54722936605651</v>
      </c>
      <c r="F274" s="18">
        <f>calculation!P274</f>
        <v>0</v>
      </c>
      <c r="G274" s="29">
        <f>IF(input_OLD_temp_simulation!L274&lt;&gt;"",input_OLD_temp_simulation!L274,"")</f>
        <v>900</v>
      </c>
    </row>
    <row r="275" spans="1:7">
      <c r="A275" s="1">
        <f>IF(input_OLD_temp_simulation!A275&lt;&gt;"",input_OLD_temp_simulation!A275,"")</f>
        <v>273</v>
      </c>
      <c r="B275" s="57">
        <f>IF(input_OLD_temp_simulation!B275&lt;&gt;"",maxvent_m3_per_h*1000000+minvent_m3_per_h*1000+V_room_m3,"")</f>
        <v>500010090</v>
      </c>
      <c r="C275" s="2" t="str">
        <f>IF(input_OLD_temp_simulation!C275&lt;&gt;"",CONCATENATE(TEXT(input_OLD_temp_simulation!C275,"jjjj-mm-ddTuu:mm:ss"),IF(input_OLD_temp_simulation!E275&gt;=0,"+",""),TEXT(SIGN(input_OLD_temp_simulation!E275)*INT(ABS(input_OLD_temp_simulation!E275)),"00"),":",TEXT(MOD(ABS(input_OLD_temp_simulation!E275),1)*60,"00")),"")</f>
        <v>2022-01-05T20:15:00+01:00</v>
      </c>
      <c r="D275" s="26">
        <f>IF(input_OLD_temp_simulation!D275&lt;&gt;"",input_OLD_temp_simulation!D275,"")</f>
        <v>1641410100.0000002</v>
      </c>
      <c r="E275" s="27">
        <f>calculation!R275</f>
        <v>628.44869521699934</v>
      </c>
      <c r="F275" s="18">
        <f>calculation!P275</f>
        <v>0</v>
      </c>
      <c r="G275" s="29">
        <f>IF(input_OLD_temp_simulation!L275&lt;&gt;"",input_OLD_temp_simulation!L275,"")</f>
        <v>900</v>
      </c>
    </row>
    <row r="276" spans="1:7">
      <c r="A276" s="1">
        <f>IF(input_OLD_temp_simulation!A276&lt;&gt;"",input_OLD_temp_simulation!A276,"")</f>
        <v>274</v>
      </c>
      <c r="B276" s="57">
        <f>IF(input_OLD_temp_simulation!B276&lt;&gt;"",maxvent_m3_per_h*1000000+minvent_m3_per_h*1000+V_room_m3,"")</f>
        <v>500010090</v>
      </c>
      <c r="C276" s="2" t="str">
        <f>IF(input_OLD_temp_simulation!C276&lt;&gt;"",CONCATENATE(TEXT(input_OLD_temp_simulation!C276,"jjjj-mm-ddTuu:mm:ss"),IF(input_OLD_temp_simulation!E276&gt;=0,"+",""),TEXT(SIGN(input_OLD_temp_simulation!E276)*INT(ABS(input_OLD_temp_simulation!E276)),"00"),":",TEXT(MOD(ABS(input_OLD_temp_simulation!E276),1)*60,"00")),"")</f>
        <v>2022-01-05T20:30:00+01:00</v>
      </c>
      <c r="D276" s="26">
        <f>IF(input_OLD_temp_simulation!D276&lt;&gt;"",input_OLD_temp_simulation!D276,"")</f>
        <v>1641410999.9999993</v>
      </c>
      <c r="E276" s="27">
        <f>calculation!R276</f>
        <v>622.51956479430487</v>
      </c>
      <c r="F276" s="18">
        <f>calculation!P276</f>
        <v>0</v>
      </c>
      <c r="G276" s="29">
        <f>IF(input_OLD_temp_simulation!L276&lt;&gt;"",input_OLD_temp_simulation!L276,"")</f>
        <v>900</v>
      </c>
    </row>
    <row r="277" spans="1:7">
      <c r="A277" s="1">
        <f>IF(input_OLD_temp_simulation!A277&lt;&gt;"",input_OLD_temp_simulation!A277,"")</f>
        <v>275</v>
      </c>
      <c r="B277" s="57">
        <f>IF(input_OLD_temp_simulation!B277&lt;&gt;"",maxvent_m3_per_h*1000000+minvent_m3_per_h*1000+V_room_m3,"")</f>
        <v>500010090</v>
      </c>
      <c r="C277" s="2" t="str">
        <f>IF(input_OLD_temp_simulation!C277&lt;&gt;"",CONCATENATE(TEXT(input_OLD_temp_simulation!C277,"jjjj-mm-ddTuu:mm:ss"),IF(input_OLD_temp_simulation!E277&gt;=0,"+",""),TEXT(SIGN(input_OLD_temp_simulation!E277)*INT(ABS(input_OLD_temp_simulation!E277)),"00"),":",TEXT(MOD(ABS(input_OLD_temp_simulation!E277),1)*60,"00")),"")</f>
        <v>2022-01-05T20:45:00+01:00</v>
      </c>
      <c r="D277" s="26">
        <f>IF(input_OLD_temp_simulation!D277&lt;&gt;"",input_OLD_temp_simulation!D277,"")</f>
        <v>1641411900.000001</v>
      </c>
      <c r="E277" s="27">
        <f>calculation!R277</f>
        <v>616.75513243890748</v>
      </c>
      <c r="F277" s="18">
        <f>calculation!P277</f>
        <v>0</v>
      </c>
      <c r="G277" s="29">
        <f>IF(input_OLD_temp_simulation!L277&lt;&gt;"",input_OLD_temp_simulation!L277,"")</f>
        <v>900</v>
      </c>
    </row>
    <row r="278" spans="1:7">
      <c r="A278" s="1">
        <f>IF(input_OLD_temp_simulation!A278&lt;&gt;"",input_OLD_temp_simulation!A278,"")</f>
        <v>276</v>
      </c>
      <c r="B278" s="57">
        <f>IF(input_OLD_temp_simulation!B278&lt;&gt;"",maxvent_m3_per_h*1000000+minvent_m3_per_h*1000+V_room_m3,"")</f>
        <v>500010090</v>
      </c>
      <c r="C278" s="2" t="str">
        <f>IF(input_OLD_temp_simulation!C278&lt;&gt;"",CONCATENATE(TEXT(input_OLD_temp_simulation!C278,"jjjj-mm-ddTuu:mm:ss"),IF(input_OLD_temp_simulation!E278&gt;=0,"+",""),TEXT(SIGN(input_OLD_temp_simulation!E278)*INT(ABS(input_OLD_temp_simulation!E278)),"00"),":",TEXT(MOD(ABS(input_OLD_temp_simulation!E278),1)*60,"00")),"")</f>
        <v>2022-01-05T21:00:00+01:00</v>
      </c>
      <c r="D278" s="26">
        <f>IF(input_OLD_temp_simulation!D278&lt;&gt;"",input_OLD_temp_simulation!D278,"")</f>
        <v>1641412800.0000002</v>
      </c>
      <c r="E278" s="27">
        <f>calculation!R278</f>
        <v>611.15082320449335</v>
      </c>
      <c r="F278" s="18">
        <f>calculation!P278</f>
        <v>0</v>
      </c>
      <c r="G278" s="29">
        <f>IF(input_OLD_temp_simulation!L278&lt;&gt;"",input_OLD_temp_simulation!L278,"")</f>
        <v>900</v>
      </c>
    </row>
    <row r="279" spans="1:7">
      <c r="A279" s="1">
        <f>IF(input_OLD_temp_simulation!A279&lt;&gt;"",input_OLD_temp_simulation!A279,"")</f>
        <v>277</v>
      </c>
      <c r="B279" s="57">
        <f>IF(input_OLD_temp_simulation!B279&lt;&gt;"",maxvent_m3_per_h*1000000+minvent_m3_per_h*1000+V_room_m3,"")</f>
        <v>500010090</v>
      </c>
      <c r="C279" s="2" t="str">
        <f>IF(input_OLD_temp_simulation!C279&lt;&gt;"",CONCATENATE(TEXT(input_OLD_temp_simulation!C279,"jjjj-mm-ddTuu:mm:ss"),IF(input_OLD_temp_simulation!E279&gt;=0,"+",""),TEXT(SIGN(input_OLD_temp_simulation!E279)*INT(ABS(input_OLD_temp_simulation!E279)),"00"),":",TEXT(MOD(ABS(input_OLD_temp_simulation!E279),1)*60,"00")),"")</f>
        <v>2022-01-05T21:15:00+01:00</v>
      </c>
      <c r="D279" s="26">
        <f>IF(input_OLD_temp_simulation!D279&lt;&gt;"",input_OLD_temp_simulation!D279,"")</f>
        <v>1641413699.9999993</v>
      </c>
      <c r="E279" s="27">
        <f>calculation!R279</f>
        <v>605.7021892265908</v>
      </c>
      <c r="F279" s="18">
        <f>calculation!P279</f>
        <v>0</v>
      </c>
      <c r="G279" s="29">
        <f>IF(input_OLD_temp_simulation!L279&lt;&gt;"",input_OLD_temp_simulation!L279,"")</f>
        <v>900</v>
      </c>
    </row>
    <row r="280" spans="1:7">
      <c r="A280" s="1">
        <f>IF(input_OLD_temp_simulation!A280&lt;&gt;"",input_OLD_temp_simulation!A280,"")</f>
        <v>278</v>
      </c>
      <c r="B280" s="57">
        <f>IF(input_OLD_temp_simulation!B280&lt;&gt;"",maxvent_m3_per_h*1000000+minvent_m3_per_h*1000+V_room_m3,"")</f>
        <v>500010090</v>
      </c>
      <c r="C280" s="2" t="str">
        <f>IF(input_OLD_temp_simulation!C280&lt;&gt;"",CONCATENATE(TEXT(input_OLD_temp_simulation!C280,"jjjj-mm-ddTuu:mm:ss"),IF(input_OLD_temp_simulation!E280&gt;=0,"+",""),TEXT(SIGN(input_OLD_temp_simulation!E280)*INT(ABS(input_OLD_temp_simulation!E280)),"00"),":",TEXT(MOD(ABS(input_OLD_temp_simulation!E280),1)*60,"00")),"")</f>
        <v>2022-01-05T21:30:00+01:00</v>
      </c>
      <c r="D280" s="26">
        <f>IF(input_OLD_temp_simulation!D280&lt;&gt;"",input_OLD_temp_simulation!D280,"")</f>
        <v>1641414600.000001</v>
      </c>
      <c r="E280" s="27">
        <f>calculation!R280</f>
        <v>600.40490619251887</v>
      </c>
      <c r="F280" s="18">
        <f>calculation!P280</f>
        <v>0</v>
      </c>
      <c r="G280" s="29">
        <f>IF(input_OLD_temp_simulation!L280&lt;&gt;"",input_OLD_temp_simulation!L280,"")</f>
        <v>900</v>
      </c>
    </row>
    <row r="281" spans="1:7">
      <c r="A281" s="1">
        <f>IF(input_OLD_temp_simulation!A281&lt;&gt;"",input_OLD_temp_simulation!A281,"")</f>
        <v>279</v>
      </c>
      <c r="B281" s="57">
        <f>IF(input_OLD_temp_simulation!B281&lt;&gt;"",maxvent_m3_per_h*1000000+minvent_m3_per_h*1000+V_room_m3,"")</f>
        <v>500010090</v>
      </c>
      <c r="C281" s="2" t="str">
        <f>IF(input_OLD_temp_simulation!C281&lt;&gt;"",CONCATENATE(TEXT(input_OLD_temp_simulation!C281,"jjjj-mm-ddTuu:mm:ss"),IF(input_OLD_temp_simulation!E281&gt;=0,"+",""),TEXT(SIGN(input_OLD_temp_simulation!E281)*INT(ABS(input_OLD_temp_simulation!E281)),"00"),":",TEXT(MOD(ABS(input_OLD_temp_simulation!E281),1)*60,"00")),"")</f>
        <v>2022-01-05T21:45:00+01:00</v>
      </c>
      <c r="D281" s="26">
        <f>IF(input_OLD_temp_simulation!D281&lt;&gt;"",input_OLD_temp_simulation!D281,"")</f>
        <v>1641415500.0000002</v>
      </c>
      <c r="E281" s="27">
        <f>calculation!R281</f>
        <v>595.2547699093933</v>
      </c>
      <c r="F281" s="18">
        <f>calculation!P281</f>
        <v>0</v>
      </c>
      <c r="G281" s="29">
        <f>IF(input_OLD_temp_simulation!L281&lt;&gt;"",input_OLD_temp_simulation!L281,"")</f>
        <v>900</v>
      </c>
    </row>
    <row r="282" spans="1:7">
      <c r="A282" s="1">
        <f>IF(input_OLD_temp_simulation!A282&lt;&gt;"",input_OLD_temp_simulation!A282,"")</f>
        <v>280</v>
      </c>
      <c r="B282" s="57">
        <f>IF(input_OLD_temp_simulation!B282&lt;&gt;"",maxvent_m3_per_h*1000000+minvent_m3_per_h*1000+V_room_m3,"")</f>
        <v>500010090</v>
      </c>
      <c r="C282" s="2" t="str">
        <f>IF(input_OLD_temp_simulation!C282&lt;&gt;"",CONCATENATE(TEXT(input_OLD_temp_simulation!C282,"jjjj-mm-ddTuu:mm:ss"),IF(input_OLD_temp_simulation!E282&gt;=0,"+",""),TEXT(SIGN(input_OLD_temp_simulation!E282)*INT(ABS(input_OLD_temp_simulation!E282)),"00"),":",TEXT(MOD(ABS(input_OLD_temp_simulation!E282),1)*60,"00")),"")</f>
        <v>2022-01-05T22:00:00+01:00</v>
      </c>
      <c r="D282" s="26">
        <f>IF(input_OLD_temp_simulation!D282&lt;&gt;"",input_OLD_temp_simulation!D282,"")</f>
        <v>1641416399.9999993</v>
      </c>
      <c r="E282" s="27">
        <f>calculation!R282</f>
        <v>590.2476929674657</v>
      </c>
      <c r="F282" s="18">
        <f>calculation!P282</f>
        <v>0</v>
      </c>
      <c r="G282" s="29">
        <f>IF(input_OLD_temp_simulation!L282&lt;&gt;"",input_OLD_temp_simulation!L282,"")</f>
        <v>900</v>
      </c>
    </row>
    <row r="283" spans="1:7">
      <c r="A283" s="1">
        <f>IF(input_OLD_temp_simulation!A283&lt;&gt;"",input_OLD_temp_simulation!A283,"")</f>
        <v>281</v>
      </c>
      <c r="B283" s="57">
        <f>IF(input_OLD_temp_simulation!B283&lt;&gt;"",maxvent_m3_per_h*1000000+minvent_m3_per_h*1000+V_room_m3,"")</f>
        <v>500010090</v>
      </c>
      <c r="C283" s="2" t="str">
        <f>IF(input_OLD_temp_simulation!C283&lt;&gt;"",CONCATENATE(TEXT(input_OLD_temp_simulation!C283,"jjjj-mm-ddTuu:mm:ss"),IF(input_OLD_temp_simulation!E283&gt;=0,"+",""),TEXT(SIGN(input_OLD_temp_simulation!E283)*INT(ABS(input_OLD_temp_simulation!E283)),"00"),":",TEXT(MOD(ABS(input_OLD_temp_simulation!E283),1)*60,"00")),"")</f>
        <v>2022-01-05T22:15:00+01:00</v>
      </c>
      <c r="D283" s="26">
        <f>IF(input_OLD_temp_simulation!D283&lt;&gt;"",input_OLD_temp_simulation!D283,"")</f>
        <v>1641417300.000001</v>
      </c>
      <c r="E283" s="27">
        <f>calculation!R283</f>
        <v>585.37970149614716</v>
      </c>
      <c r="F283" s="18">
        <f>calculation!P283</f>
        <v>0</v>
      </c>
      <c r="G283" s="29">
        <f>IF(input_OLD_temp_simulation!L283&lt;&gt;"",input_OLD_temp_simulation!L283,"")</f>
        <v>900</v>
      </c>
    </row>
    <row r="284" spans="1:7">
      <c r="A284" s="1">
        <f>IF(input_OLD_temp_simulation!A284&lt;&gt;"",input_OLD_temp_simulation!A284,"")</f>
        <v>282</v>
      </c>
      <c r="B284" s="57">
        <f>IF(input_OLD_temp_simulation!B284&lt;&gt;"",maxvent_m3_per_h*1000000+minvent_m3_per_h*1000+V_room_m3,"")</f>
        <v>500010090</v>
      </c>
      <c r="C284" s="2" t="str">
        <f>IF(input_OLD_temp_simulation!C284&lt;&gt;"",CONCATENATE(TEXT(input_OLD_temp_simulation!C284,"jjjj-mm-ddTuu:mm:ss"),IF(input_OLD_temp_simulation!E284&gt;=0,"+",""),TEXT(SIGN(input_OLD_temp_simulation!E284)*INT(ABS(input_OLD_temp_simulation!E284)),"00"),":",TEXT(MOD(ABS(input_OLD_temp_simulation!E284),1)*60,"00")),"")</f>
        <v>2022-01-05T22:30:00+01:00</v>
      </c>
      <c r="D284" s="26">
        <f>IF(input_OLD_temp_simulation!D284&lt;&gt;"",input_OLD_temp_simulation!D284,"")</f>
        <v>1641418200.0000002</v>
      </c>
      <c r="E284" s="27">
        <f>calculation!R284</f>
        <v>580.64693201014302</v>
      </c>
      <c r="F284" s="18">
        <f>calculation!P284</f>
        <v>0</v>
      </c>
      <c r="G284" s="29">
        <f>IF(input_OLD_temp_simulation!L284&lt;&gt;"",input_OLD_temp_simulation!L284,"")</f>
        <v>900</v>
      </c>
    </row>
    <row r="285" spans="1:7">
      <c r="A285" s="1">
        <f>IF(input_OLD_temp_simulation!A285&lt;&gt;"",input_OLD_temp_simulation!A285,"")</f>
        <v>283</v>
      </c>
      <c r="B285" s="57">
        <f>IF(input_OLD_temp_simulation!B285&lt;&gt;"",maxvent_m3_per_h*1000000+minvent_m3_per_h*1000+V_room_m3,"")</f>
        <v>500010090</v>
      </c>
      <c r="C285" s="2" t="str">
        <f>IF(input_OLD_temp_simulation!C285&lt;&gt;"",CONCATENATE(TEXT(input_OLD_temp_simulation!C285,"jjjj-mm-ddTuu:mm:ss"),IF(input_OLD_temp_simulation!E285&gt;=0,"+",""),TEXT(SIGN(input_OLD_temp_simulation!E285)*INT(ABS(input_OLD_temp_simulation!E285)),"00"),":",TEXT(MOD(ABS(input_OLD_temp_simulation!E285),1)*60,"00")),"")</f>
        <v>2022-01-05T22:45:00+01:00</v>
      </c>
      <c r="D285" s="26">
        <f>IF(input_OLD_temp_simulation!D285&lt;&gt;"",input_OLD_temp_simulation!D285,"")</f>
        <v>1641419099.9999993</v>
      </c>
      <c r="E285" s="27">
        <f>calculation!R285</f>
        <v>576.04562834319461</v>
      </c>
      <c r="F285" s="18">
        <f>calculation!P285</f>
        <v>0</v>
      </c>
      <c r="G285" s="29">
        <f>IF(input_OLD_temp_simulation!L285&lt;&gt;"",input_OLD_temp_simulation!L285,"")</f>
        <v>900</v>
      </c>
    </row>
    <row r="286" spans="1:7">
      <c r="A286" s="1">
        <f>IF(input_OLD_temp_simulation!A286&lt;&gt;"",input_OLD_temp_simulation!A286,"")</f>
        <v>284</v>
      </c>
      <c r="B286" s="57">
        <f>IF(input_OLD_temp_simulation!B286&lt;&gt;"",maxvent_m3_per_h*1000000+minvent_m3_per_h*1000+V_room_m3,"")</f>
        <v>500010090</v>
      </c>
      <c r="C286" s="2" t="str">
        <f>IF(input_OLD_temp_simulation!C286&lt;&gt;"",CONCATENATE(TEXT(input_OLD_temp_simulation!C286,"jjjj-mm-ddTuu:mm:ss"),IF(input_OLD_temp_simulation!E286&gt;=0,"+",""),TEXT(SIGN(input_OLD_temp_simulation!E286)*INT(ABS(input_OLD_temp_simulation!E286)),"00"),":",TEXT(MOD(ABS(input_OLD_temp_simulation!E286),1)*60,"00")),"")</f>
        <v>2022-01-05T23:00:00+01:00</v>
      </c>
      <c r="D286" s="26">
        <f>IF(input_OLD_temp_simulation!D286&lt;&gt;"",input_OLD_temp_simulation!D286,"")</f>
        <v>1641420000.000001</v>
      </c>
      <c r="E286" s="27">
        <f>calculation!R286</f>
        <v>571.57213866699476</v>
      </c>
      <c r="F286" s="18">
        <f>calculation!P286</f>
        <v>0</v>
      </c>
      <c r="G286" s="29">
        <f>IF(input_OLD_temp_simulation!L286&lt;&gt;"",input_OLD_temp_simulation!L286,"")</f>
        <v>900</v>
      </c>
    </row>
    <row r="287" spans="1:7">
      <c r="A287" s="1">
        <f>IF(input_OLD_temp_simulation!A287&lt;&gt;"",input_OLD_temp_simulation!A287,"")</f>
        <v>285</v>
      </c>
      <c r="B287" s="57">
        <f>IF(input_OLD_temp_simulation!B287&lt;&gt;"",maxvent_m3_per_h*1000000+minvent_m3_per_h*1000+V_room_m3,"")</f>
        <v>500010090</v>
      </c>
      <c r="C287" s="2" t="str">
        <f>IF(input_OLD_temp_simulation!C287&lt;&gt;"",CONCATENATE(TEXT(input_OLD_temp_simulation!C287,"jjjj-mm-ddTuu:mm:ss"),IF(input_OLD_temp_simulation!E287&gt;=0,"+",""),TEXT(SIGN(input_OLD_temp_simulation!E287)*INT(ABS(input_OLD_temp_simulation!E287)),"00"),":",TEXT(MOD(ABS(input_OLD_temp_simulation!E287),1)*60,"00")),"")</f>
        <v>2022-01-05T23:15:00+01:00</v>
      </c>
      <c r="D287" s="26">
        <f>IF(input_OLD_temp_simulation!D287&lt;&gt;"",input_OLD_temp_simulation!D287,"")</f>
        <v>1641420900.0000002</v>
      </c>
      <c r="E287" s="27">
        <f>calculation!R287</f>
        <v>567.2229125929116</v>
      </c>
      <c r="F287" s="18">
        <f>calculation!P287</f>
        <v>0</v>
      </c>
      <c r="G287" s="29">
        <f>IF(input_OLD_temp_simulation!L287&lt;&gt;"",input_OLD_temp_simulation!L287,"")</f>
        <v>900</v>
      </c>
    </row>
    <row r="288" spans="1:7">
      <c r="A288" s="1">
        <f>IF(input_OLD_temp_simulation!A288&lt;&gt;"",input_OLD_temp_simulation!A288,"")</f>
        <v>286</v>
      </c>
      <c r="B288" s="57">
        <f>IF(input_OLD_temp_simulation!B288&lt;&gt;"",maxvent_m3_per_h*1000000+minvent_m3_per_h*1000+V_room_m3,"")</f>
        <v>500010090</v>
      </c>
      <c r="C288" s="2" t="str">
        <f>IF(input_OLD_temp_simulation!C288&lt;&gt;"",CONCATENATE(TEXT(input_OLD_temp_simulation!C288,"jjjj-mm-ddTuu:mm:ss"),IF(input_OLD_temp_simulation!E288&gt;=0,"+",""),TEXT(SIGN(input_OLD_temp_simulation!E288)*INT(ABS(input_OLD_temp_simulation!E288)),"00"),":",TEXT(MOD(ABS(input_OLD_temp_simulation!E288),1)*60,"00")),"")</f>
        <v>2022-01-05T23:30:00+01:00</v>
      </c>
      <c r="D288" s="26">
        <f>IF(input_OLD_temp_simulation!D288&lt;&gt;"",input_OLD_temp_simulation!D288,"")</f>
        <v>1641421799.9999993</v>
      </c>
      <c r="E288" s="27">
        <f>calculation!R288</f>
        <v>562.99449835421956</v>
      </c>
      <c r="F288" s="18">
        <f>calculation!P288</f>
        <v>0</v>
      </c>
      <c r="G288" s="29">
        <f>IF(input_OLD_temp_simulation!L288&lt;&gt;"",input_OLD_temp_simulation!L288,"")</f>
        <v>900</v>
      </c>
    </row>
    <row r="289" spans="1:7">
      <c r="A289" s="1">
        <f>IF(input_OLD_temp_simulation!A289&lt;&gt;"",input_OLD_temp_simulation!A289,"")</f>
        <v>287</v>
      </c>
      <c r="B289" s="57">
        <f>IF(input_OLD_temp_simulation!B289&lt;&gt;"",maxvent_m3_per_h*1000000+minvent_m3_per_h*1000+V_room_m3,"")</f>
        <v>500010090</v>
      </c>
      <c r="C289" s="2" t="str">
        <f>IF(input_OLD_temp_simulation!C289&lt;&gt;"",CONCATENATE(TEXT(input_OLD_temp_simulation!C289,"jjjj-mm-ddTuu:mm:ss"),IF(input_OLD_temp_simulation!E289&gt;=0,"+",""),TEXT(SIGN(input_OLD_temp_simulation!E289)*INT(ABS(input_OLD_temp_simulation!E289)),"00"),":",TEXT(MOD(ABS(input_OLD_temp_simulation!E289),1)*60,"00")),"")</f>
        <v>2022-01-05T23:45:00+01:00</v>
      </c>
      <c r="D289" s="26">
        <f>IF(input_OLD_temp_simulation!D289&lt;&gt;"",input_OLD_temp_simulation!D289,"")</f>
        <v>1641422700.000001</v>
      </c>
      <c r="E289" s="27">
        <f>calculation!R289</f>
        <v>558.88354006660234</v>
      </c>
      <c r="F289" s="18">
        <f>calculation!P289</f>
        <v>0</v>
      </c>
      <c r="G289" s="29">
        <f>IF(input_OLD_temp_simulation!L289&lt;&gt;"",input_OLD_temp_simulation!L289,"")</f>
        <v>900</v>
      </c>
    </row>
    <row r="290" spans="1:7">
      <c r="A290" s="1">
        <f>IF(input_OLD_temp_simulation!A290&lt;&gt;"",input_OLD_temp_simulation!A290,"")</f>
        <v>288</v>
      </c>
      <c r="B290" s="57">
        <f>IF(input_OLD_temp_simulation!B290&lt;&gt;"",maxvent_m3_per_h*1000000+minvent_m3_per_h*1000+V_room_m3,"")</f>
        <v>500010090</v>
      </c>
      <c r="C290" s="2" t="str">
        <f>IF(input_OLD_temp_simulation!C290&lt;&gt;"",CONCATENATE(TEXT(input_OLD_temp_simulation!C290,"jjjj-mm-ddTuu:mm:ss"),IF(input_OLD_temp_simulation!E290&gt;=0,"+",""),TEXT(SIGN(input_OLD_temp_simulation!E290)*INT(ABS(input_OLD_temp_simulation!E290)),"00"),":",TEXT(MOD(ABS(input_OLD_temp_simulation!E290),1)*60,"00")),"")</f>
        <v>2022-01-06T00:00:00+01:00</v>
      </c>
      <c r="D290" s="26">
        <f>IF(input_OLD_temp_simulation!D290&lt;&gt;"",input_OLD_temp_simulation!D290,"")</f>
        <v>1641423600.0000002</v>
      </c>
      <c r="E290" s="27">
        <f>calculation!R290</f>
        <v>554.88677506475233</v>
      </c>
      <c r="F290" s="18">
        <f>calculation!P290</f>
        <v>0</v>
      </c>
      <c r="G290" s="29">
        <f>IF(input_OLD_temp_simulation!L290&lt;&gt;"",input_OLD_temp_simulation!L290,"")</f>
        <v>900</v>
      </c>
    </row>
    <row r="291" spans="1:7">
      <c r="A291" s="1">
        <f>IF(input_OLD_temp_simulation!A291&lt;&gt;"",input_OLD_temp_simulation!A291,"")</f>
        <v>289</v>
      </c>
      <c r="B291" s="57">
        <f>IF(input_OLD_temp_simulation!B291&lt;&gt;"",maxvent_m3_per_h*1000000+minvent_m3_per_h*1000+V_room_m3,"")</f>
        <v>500010090</v>
      </c>
      <c r="C291" s="2" t="str">
        <f>IF(input_OLD_temp_simulation!C291&lt;&gt;"",CONCATENATE(TEXT(input_OLD_temp_simulation!C291,"jjjj-mm-ddTuu:mm:ss"),IF(input_OLD_temp_simulation!E291&gt;=0,"+",""),TEXT(SIGN(input_OLD_temp_simulation!E291)*INT(ABS(input_OLD_temp_simulation!E291)),"00"),":",TEXT(MOD(ABS(input_OLD_temp_simulation!E291),1)*60,"00")),"")</f>
        <v>2022-01-06T00:15:00+01:00</v>
      </c>
      <c r="D291" s="26">
        <f>IF(input_OLD_temp_simulation!D291&lt;&gt;"",input_OLD_temp_simulation!D291,"")</f>
        <v>1641424499.9999993</v>
      </c>
      <c r="E291" s="27">
        <f>calculation!R291</f>
        <v>618.81353131295361</v>
      </c>
      <c r="F291" s="18">
        <f>calculation!P291</f>
        <v>0</v>
      </c>
      <c r="G291" s="29">
        <f>IF(input_OLD_temp_simulation!L291&lt;&gt;"",input_OLD_temp_simulation!L291,"")</f>
        <v>900</v>
      </c>
    </row>
    <row r="292" spans="1:7">
      <c r="A292" s="1">
        <f>IF(input_OLD_temp_simulation!A292&lt;&gt;"",input_OLD_temp_simulation!A292,"")</f>
        <v>290</v>
      </c>
      <c r="B292" s="57">
        <f>IF(input_OLD_temp_simulation!B292&lt;&gt;"",maxvent_m3_per_h*1000000+minvent_m3_per_h*1000+V_room_m3,"")</f>
        <v>500010090</v>
      </c>
      <c r="C292" s="2" t="str">
        <f>IF(input_OLD_temp_simulation!C292&lt;&gt;"",CONCATENATE(TEXT(input_OLD_temp_simulation!C292,"jjjj-mm-ddTuu:mm:ss"),IF(input_OLD_temp_simulation!E292&gt;=0,"+",""),TEXT(SIGN(input_OLD_temp_simulation!E292)*INT(ABS(input_OLD_temp_simulation!E292)),"00"),":",TEXT(MOD(ABS(input_OLD_temp_simulation!E292),1)*60,"00")),"")</f>
        <v>2022-01-06T00:30:00+01:00</v>
      </c>
      <c r="D292" s="26">
        <f>IF(input_OLD_temp_simulation!D292&lt;&gt;"",input_OLD_temp_simulation!D292,"")</f>
        <v>1641425400.000001</v>
      </c>
      <c r="E292" s="27">
        <f>calculation!R292</f>
        <v>680.96454433203826</v>
      </c>
      <c r="F292" s="18">
        <f>calculation!P292</f>
        <v>0</v>
      </c>
      <c r="G292" s="29">
        <f>IF(input_OLD_temp_simulation!L292&lt;&gt;"",input_OLD_temp_simulation!L292,"")</f>
        <v>900</v>
      </c>
    </row>
    <row r="293" spans="1:7">
      <c r="A293" s="1">
        <f>IF(input_OLD_temp_simulation!A293&lt;&gt;"",input_OLD_temp_simulation!A293,"")</f>
        <v>291</v>
      </c>
      <c r="B293" s="57">
        <f>IF(input_OLD_temp_simulation!B293&lt;&gt;"",maxvent_m3_per_h*1000000+minvent_m3_per_h*1000+V_room_m3,"")</f>
        <v>500010090</v>
      </c>
      <c r="C293" s="2" t="str">
        <f>IF(input_OLD_temp_simulation!C293&lt;&gt;"",CONCATENATE(TEXT(input_OLD_temp_simulation!C293,"jjjj-mm-ddTuu:mm:ss"),IF(input_OLD_temp_simulation!E293&gt;=0,"+",""),TEXT(SIGN(input_OLD_temp_simulation!E293)*INT(ABS(input_OLD_temp_simulation!E293)),"00"),":",TEXT(MOD(ABS(input_OLD_temp_simulation!E293),1)*60,"00")),"")</f>
        <v>2022-01-06T00:45:00+01:00</v>
      </c>
      <c r="D293" s="26">
        <f>IF(input_OLD_temp_simulation!D293&lt;&gt;"",input_OLD_temp_simulation!D293,"")</f>
        <v>1641426300.0000002</v>
      </c>
      <c r="E293" s="27">
        <f>calculation!R293</f>
        <v>741.38914032281491</v>
      </c>
      <c r="F293" s="18">
        <f>calculation!P293</f>
        <v>0</v>
      </c>
      <c r="G293" s="29">
        <f>IF(input_OLD_temp_simulation!L293&lt;&gt;"",input_OLD_temp_simulation!L293,"")</f>
        <v>900</v>
      </c>
    </row>
    <row r="294" spans="1:7">
      <c r="A294" s="1">
        <f>IF(input_OLD_temp_simulation!A294&lt;&gt;"",input_OLD_temp_simulation!A294,"")</f>
        <v>292</v>
      </c>
      <c r="B294" s="57">
        <f>IF(input_OLD_temp_simulation!B294&lt;&gt;"",maxvent_m3_per_h*1000000+minvent_m3_per_h*1000+V_room_m3,"")</f>
        <v>500010090</v>
      </c>
      <c r="C294" s="2" t="str">
        <f>IF(input_OLD_temp_simulation!C294&lt;&gt;"",CONCATENATE(TEXT(input_OLD_temp_simulation!C294,"jjjj-mm-ddTuu:mm:ss"),IF(input_OLD_temp_simulation!E294&gt;=0,"+",""),TEXT(SIGN(input_OLD_temp_simulation!E294)*INT(ABS(input_OLD_temp_simulation!E294)),"00"),":",TEXT(MOD(ABS(input_OLD_temp_simulation!E294),1)*60,"00")),"")</f>
        <v>2022-01-06T01:00:00+01:00</v>
      </c>
      <c r="D294" s="26">
        <f>IF(input_OLD_temp_simulation!D294&lt;&gt;"",input_OLD_temp_simulation!D294,"")</f>
        <v>1641427199.9999993</v>
      </c>
      <c r="E294" s="27">
        <f>calculation!R294</f>
        <v>800.13527531384784</v>
      </c>
      <c r="F294" s="18">
        <f>calculation!P294</f>
        <v>0</v>
      </c>
      <c r="G294" s="29">
        <f>IF(input_OLD_temp_simulation!L294&lt;&gt;"",input_OLD_temp_simulation!L294,"")</f>
        <v>900</v>
      </c>
    </row>
    <row r="295" spans="1:7">
      <c r="A295" s="1">
        <f>IF(input_OLD_temp_simulation!A295&lt;&gt;"",input_OLD_temp_simulation!A295,"")</f>
        <v>293</v>
      </c>
      <c r="B295" s="57">
        <f>IF(input_OLD_temp_simulation!B295&lt;&gt;"",maxvent_m3_per_h*1000000+minvent_m3_per_h*1000+V_room_m3,"")</f>
        <v>500010090</v>
      </c>
      <c r="C295" s="2" t="str">
        <f>IF(input_OLD_temp_simulation!C295&lt;&gt;"",CONCATENATE(TEXT(input_OLD_temp_simulation!C295,"jjjj-mm-ddTuu:mm:ss"),IF(input_OLD_temp_simulation!E295&gt;=0,"+",""),TEXT(SIGN(input_OLD_temp_simulation!E295)*INT(ABS(input_OLD_temp_simulation!E295)),"00"),":",TEXT(MOD(ABS(input_OLD_temp_simulation!E295),1)*60,"00")),"")</f>
        <v>2022-01-06T01:15:00+01:00</v>
      </c>
      <c r="D295" s="26">
        <f>IF(input_OLD_temp_simulation!D295&lt;&gt;"",input_OLD_temp_simulation!D295,"")</f>
        <v>1641428100.000001</v>
      </c>
      <c r="E295" s="27">
        <f>calculation!R295</f>
        <v>857.24957322179648</v>
      </c>
      <c r="F295" s="18">
        <f>calculation!P295</f>
        <v>0.17460659635496434</v>
      </c>
      <c r="G295" s="29">
        <f>IF(input_OLD_temp_simulation!L295&lt;&gt;"",input_OLD_temp_simulation!L295,"")</f>
        <v>900</v>
      </c>
    </row>
    <row r="296" spans="1:7">
      <c r="A296" s="1">
        <f>IF(input_OLD_temp_simulation!A296&lt;&gt;"",input_OLD_temp_simulation!A296,"")</f>
        <v>294</v>
      </c>
      <c r="B296" s="57">
        <f>IF(input_OLD_temp_simulation!B296&lt;&gt;"",maxvent_m3_per_h*1000000+minvent_m3_per_h*1000+V_room_m3,"")</f>
        <v>500010090</v>
      </c>
      <c r="C296" s="2" t="str">
        <f>IF(input_OLD_temp_simulation!C296&lt;&gt;"",CONCATENATE(TEXT(input_OLD_temp_simulation!C296,"jjjj-mm-ddTuu:mm:ss"),IF(input_OLD_temp_simulation!E296&gt;=0,"+",""),TEXT(SIGN(input_OLD_temp_simulation!E296)*INT(ABS(input_OLD_temp_simulation!E296)),"00"),":",TEXT(MOD(ABS(input_OLD_temp_simulation!E296),1)*60,"00")),"")</f>
        <v>2022-01-06T01:30:00+01:00</v>
      </c>
      <c r="D296" s="26">
        <f>IF(input_OLD_temp_simulation!D296&lt;&gt;"",input_OLD_temp_simulation!D296,"")</f>
        <v>1641429000.0000002</v>
      </c>
      <c r="E296" s="27">
        <f>calculation!R296</f>
        <v>817.8125</v>
      </c>
      <c r="F296" s="18">
        <f>calculation!P296</f>
        <v>0</v>
      </c>
      <c r="G296" s="29">
        <f>IF(input_OLD_temp_simulation!L296&lt;&gt;"",input_OLD_temp_simulation!L296,"")</f>
        <v>900</v>
      </c>
    </row>
    <row r="297" spans="1:7">
      <c r="A297" s="1">
        <f>IF(input_OLD_temp_simulation!A297&lt;&gt;"",input_OLD_temp_simulation!A297,"")</f>
        <v>295</v>
      </c>
      <c r="B297" s="57">
        <f>IF(input_OLD_temp_simulation!B297&lt;&gt;"",maxvent_m3_per_h*1000000+minvent_m3_per_h*1000+V_room_m3,"")</f>
        <v>500010090</v>
      </c>
      <c r="C297" s="2" t="str">
        <f>IF(input_OLD_temp_simulation!C297&lt;&gt;"",CONCATENATE(TEXT(input_OLD_temp_simulation!C297,"jjjj-mm-ddTuu:mm:ss"),IF(input_OLD_temp_simulation!E297&gt;=0,"+",""),TEXT(SIGN(input_OLD_temp_simulation!E297)*INT(ABS(input_OLD_temp_simulation!E297)),"00"),":",TEXT(MOD(ABS(input_OLD_temp_simulation!E297),1)*60,"00")),"")</f>
        <v>2022-01-06T01:45:00+01:00</v>
      </c>
      <c r="D297" s="26">
        <f>IF(input_OLD_temp_simulation!D297&lt;&gt;"",input_OLD_temp_simulation!D297,"")</f>
        <v>1641429899.9999993</v>
      </c>
      <c r="E297" s="27">
        <f>calculation!R297</f>
        <v>874.43576388888891</v>
      </c>
      <c r="F297" s="18">
        <f>calculation!P297</f>
        <v>0.19500821886749678</v>
      </c>
      <c r="G297" s="29">
        <f>IF(input_OLD_temp_simulation!L297&lt;&gt;"",input_OLD_temp_simulation!L297,"")</f>
        <v>900</v>
      </c>
    </row>
    <row r="298" spans="1:7">
      <c r="A298" s="1">
        <f>IF(input_OLD_temp_simulation!A298&lt;&gt;"",input_OLD_temp_simulation!A298,"")</f>
        <v>296</v>
      </c>
      <c r="B298" s="57">
        <f>IF(input_OLD_temp_simulation!B298&lt;&gt;"",maxvent_m3_per_h*1000000+minvent_m3_per_h*1000+V_room_m3,"")</f>
        <v>500010090</v>
      </c>
      <c r="C298" s="2" t="str">
        <f>IF(input_OLD_temp_simulation!C298&lt;&gt;"",CONCATENATE(TEXT(input_OLD_temp_simulation!C298,"jjjj-mm-ddTuu:mm:ss"),IF(input_OLD_temp_simulation!E298&gt;=0,"+",""),TEXT(SIGN(input_OLD_temp_simulation!E298)*INT(ABS(input_OLD_temp_simulation!E298)),"00"),":",TEXT(MOD(ABS(input_OLD_temp_simulation!E298),1)*60,"00")),"")</f>
        <v>2022-01-06T02:00:00+01:00</v>
      </c>
      <c r="D298" s="26">
        <f>IF(input_OLD_temp_simulation!D298&lt;&gt;"",input_OLD_temp_simulation!D298,"")</f>
        <v>1641430800.000001</v>
      </c>
      <c r="E298" s="27">
        <f>calculation!R298</f>
        <v>817.8125</v>
      </c>
      <c r="F298" s="18">
        <f>calculation!P298</f>
        <v>0</v>
      </c>
      <c r="G298" s="29">
        <f>IF(input_OLD_temp_simulation!L298&lt;&gt;"",input_OLD_temp_simulation!L298,"")</f>
        <v>900</v>
      </c>
    </row>
    <row r="299" spans="1:7">
      <c r="A299" s="1">
        <f>IF(input_OLD_temp_simulation!A299&lt;&gt;"",input_OLD_temp_simulation!A299,"")</f>
        <v>297</v>
      </c>
      <c r="B299" s="57">
        <f>IF(input_OLD_temp_simulation!B299&lt;&gt;"",maxvent_m3_per_h*1000000+minvent_m3_per_h*1000+V_room_m3,"")</f>
        <v>500010090</v>
      </c>
      <c r="C299" s="2" t="str">
        <f>IF(input_OLD_temp_simulation!C299&lt;&gt;"",CONCATENATE(TEXT(input_OLD_temp_simulation!C299,"jjjj-mm-ddTuu:mm:ss"),IF(input_OLD_temp_simulation!E299&gt;=0,"+",""),TEXT(SIGN(input_OLD_temp_simulation!E299)*INT(ABS(input_OLD_temp_simulation!E299)),"00"),":",TEXT(MOD(ABS(input_OLD_temp_simulation!E299),1)*60,"00")),"")</f>
        <v>2022-01-06T02:15:00+01:00</v>
      </c>
      <c r="D299" s="26">
        <f>IF(input_OLD_temp_simulation!D299&lt;&gt;"",input_OLD_temp_simulation!D299,"")</f>
        <v>1641431700.0000002</v>
      </c>
      <c r="E299" s="27">
        <f>calculation!R299</f>
        <v>874.43576388888891</v>
      </c>
      <c r="F299" s="18">
        <f>calculation!P299</f>
        <v>0.19500821886749678</v>
      </c>
      <c r="G299" s="29">
        <f>IF(input_OLD_temp_simulation!L299&lt;&gt;"",input_OLD_temp_simulation!L299,"")</f>
        <v>900</v>
      </c>
    </row>
    <row r="300" spans="1:7">
      <c r="A300" s="1">
        <f>IF(input_OLD_temp_simulation!A300&lt;&gt;"",input_OLD_temp_simulation!A300,"")</f>
        <v>298</v>
      </c>
      <c r="B300" s="57">
        <f>IF(input_OLD_temp_simulation!B300&lt;&gt;"",maxvent_m3_per_h*1000000+minvent_m3_per_h*1000+V_room_m3,"")</f>
        <v>500010090</v>
      </c>
      <c r="C300" s="2" t="str">
        <f>IF(input_OLD_temp_simulation!C300&lt;&gt;"",CONCATENATE(TEXT(input_OLD_temp_simulation!C300,"jjjj-mm-ddTuu:mm:ss"),IF(input_OLD_temp_simulation!E300&gt;=0,"+",""),TEXT(SIGN(input_OLD_temp_simulation!E300)*INT(ABS(input_OLD_temp_simulation!E300)),"00"),":",TEXT(MOD(ABS(input_OLD_temp_simulation!E300),1)*60,"00")),"")</f>
        <v>2022-01-06T02:30:00+01:00</v>
      </c>
      <c r="D300" s="26">
        <f>IF(input_OLD_temp_simulation!D300&lt;&gt;"",input_OLD_temp_simulation!D300,"")</f>
        <v>1641432599.9999993</v>
      </c>
      <c r="E300" s="27">
        <f>calculation!R300</f>
        <v>817.8125</v>
      </c>
      <c r="F300" s="18">
        <f>calculation!P300</f>
        <v>0</v>
      </c>
      <c r="G300" s="29">
        <f>IF(input_OLD_temp_simulation!L300&lt;&gt;"",input_OLD_temp_simulation!L300,"")</f>
        <v>900</v>
      </c>
    </row>
    <row r="301" spans="1:7">
      <c r="A301" s="1">
        <f>IF(input_OLD_temp_simulation!A301&lt;&gt;"",input_OLD_temp_simulation!A301,"")</f>
        <v>299</v>
      </c>
      <c r="B301" s="57">
        <f>IF(input_OLD_temp_simulation!B301&lt;&gt;"",maxvent_m3_per_h*1000000+minvent_m3_per_h*1000+V_room_m3,"")</f>
        <v>500010090</v>
      </c>
      <c r="C301" s="2" t="str">
        <f>IF(input_OLD_temp_simulation!C301&lt;&gt;"",CONCATENATE(TEXT(input_OLD_temp_simulation!C301,"jjjj-mm-ddTuu:mm:ss"),IF(input_OLD_temp_simulation!E301&gt;=0,"+",""),TEXT(SIGN(input_OLD_temp_simulation!E301)*INT(ABS(input_OLD_temp_simulation!E301)),"00"),":",TEXT(MOD(ABS(input_OLD_temp_simulation!E301),1)*60,"00")),"")</f>
        <v>2022-01-06T02:45:00+01:00</v>
      </c>
      <c r="D301" s="26">
        <f>IF(input_OLD_temp_simulation!D301&lt;&gt;"",input_OLD_temp_simulation!D301,"")</f>
        <v>1641433500.000001</v>
      </c>
      <c r="E301" s="27">
        <f>calculation!R301</f>
        <v>874.43576388888891</v>
      </c>
      <c r="F301" s="18">
        <f>calculation!P301</f>
        <v>0.19500821886749678</v>
      </c>
      <c r="G301" s="29">
        <f>IF(input_OLD_temp_simulation!L301&lt;&gt;"",input_OLD_temp_simulation!L301,"")</f>
        <v>900</v>
      </c>
    </row>
    <row r="302" spans="1:7">
      <c r="A302" s="1">
        <f>IF(input_OLD_temp_simulation!A302&lt;&gt;"",input_OLD_temp_simulation!A302,"")</f>
        <v>300</v>
      </c>
      <c r="B302" s="57">
        <f>IF(input_OLD_temp_simulation!B302&lt;&gt;"",maxvent_m3_per_h*1000000+minvent_m3_per_h*1000+V_room_m3,"")</f>
        <v>500010090</v>
      </c>
      <c r="C302" s="2" t="str">
        <f>IF(input_OLD_temp_simulation!C302&lt;&gt;"",CONCATENATE(TEXT(input_OLD_temp_simulation!C302,"jjjj-mm-ddTuu:mm:ss"),IF(input_OLD_temp_simulation!E302&gt;=0,"+",""),TEXT(SIGN(input_OLD_temp_simulation!E302)*INT(ABS(input_OLD_temp_simulation!E302)),"00"),":",TEXT(MOD(ABS(input_OLD_temp_simulation!E302),1)*60,"00")),"")</f>
        <v>2022-01-06T03:00:00+01:00</v>
      </c>
      <c r="D302" s="26">
        <f>IF(input_OLD_temp_simulation!D302&lt;&gt;"",input_OLD_temp_simulation!D302,"")</f>
        <v>1641434400.0000002</v>
      </c>
      <c r="E302" s="27">
        <f>calculation!R302</f>
        <v>817.8125</v>
      </c>
      <c r="F302" s="18">
        <f>calculation!P302</f>
        <v>0</v>
      </c>
      <c r="G302" s="29">
        <f>IF(input_OLD_temp_simulation!L302&lt;&gt;"",input_OLD_temp_simulation!L302,"")</f>
        <v>900</v>
      </c>
    </row>
    <row r="303" spans="1:7">
      <c r="A303" s="1">
        <f>IF(input_OLD_temp_simulation!A303&lt;&gt;"",input_OLD_temp_simulation!A303,"")</f>
        <v>301</v>
      </c>
      <c r="B303" s="57">
        <f>IF(input_OLD_temp_simulation!B303&lt;&gt;"",maxvent_m3_per_h*1000000+minvent_m3_per_h*1000+V_room_m3,"")</f>
        <v>500010090</v>
      </c>
      <c r="C303" s="2" t="str">
        <f>IF(input_OLD_temp_simulation!C303&lt;&gt;"",CONCATENATE(TEXT(input_OLD_temp_simulation!C303,"jjjj-mm-ddTuu:mm:ss"),IF(input_OLD_temp_simulation!E303&gt;=0,"+",""),TEXT(SIGN(input_OLD_temp_simulation!E303)*INT(ABS(input_OLD_temp_simulation!E303)),"00"),":",TEXT(MOD(ABS(input_OLD_temp_simulation!E303),1)*60,"00")),"")</f>
        <v>2022-01-06T03:15:00+01:00</v>
      </c>
      <c r="D303" s="26">
        <f>IF(input_OLD_temp_simulation!D303&lt;&gt;"",input_OLD_temp_simulation!D303,"")</f>
        <v>1641435299.9999993</v>
      </c>
      <c r="E303" s="27">
        <f>calculation!R303</f>
        <v>874.43576388888891</v>
      </c>
      <c r="F303" s="18">
        <f>calculation!P303</f>
        <v>0.19500821886749678</v>
      </c>
      <c r="G303" s="29">
        <f>IF(input_OLD_temp_simulation!L303&lt;&gt;"",input_OLD_temp_simulation!L303,"")</f>
        <v>900</v>
      </c>
    </row>
    <row r="304" spans="1:7">
      <c r="A304" s="1">
        <f>IF(input_OLD_temp_simulation!A304&lt;&gt;"",input_OLD_temp_simulation!A304,"")</f>
        <v>302</v>
      </c>
      <c r="B304" s="57">
        <f>IF(input_OLD_temp_simulation!B304&lt;&gt;"",maxvent_m3_per_h*1000000+minvent_m3_per_h*1000+V_room_m3,"")</f>
        <v>500010090</v>
      </c>
      <c r="C304" s="2" t="str">
        <f>IF(input_OLD_temp_simulation!C304&lt;&gt;"",CONCATENATE(TEXT(input_OLD_temp_simulation!C304,"jjjj-mm-ddTuu:mm:ss"),IF(input_OLD_temp_simulation!E304&gt;=0,"+",""),TEXT(SIGN(input_OLD_temp_simulation!E304)*INT(ABS(input_OLD_temp_simulation!E304)),"00"),":",TEXT(MOD(ABS(input_OLD_temp_simulation!E304),1)*60,"00")),"")</f>
        <v>2022-01-06T03:30:00+01:00</v>
      </c>
      <c r="D304" s="26">
        <f>IF(input_OLD_temp_simulation!D304&lt;&gt;"",input_OLD_temp_simulation!D304,"")</f>
        <v>1641436200.000001</v>
      </c>
      <c r="E304" s="27">
        <f>calculation!R304</f>
        <v>817.8125</v>
      </c>
      <c r="F304" s="18">
        <f>calculation!P304</f>
        <v>0</v>
      </c>
      <c r="G304" s="29">
        <f>IF(input_OLD_temp_simulation!L304&lt;&gt;"",input_OLD_temp_simulation!L304,"")</f>
        <v>900</v>
      </c>
    </row>
    <row r="305" spans="1:7">
      <c r="A305" s="1">
        <f>IF(input_OLD_temp_simulation!A305&lt;&gt;"",input_OLD_temp_simulation!A305,"")</f>
        <v>303</v>
      </c>
      <c r="B305" s="57">
        <f>IF(input_OLD_temp_simulation!B305&lt;&gt;"",maxvent_m3_per_h*1000000+minvent_m3_per_h*1000+V_room_m3,"")</f>
        <v>500010090</v>
      </c>
      <c r="C305" s="2" t="str">
        <f>IF(input_OLD_temp_simulation!C305&lt;&gt;"",CONCATENATE(TEXT(input_OLD_temp_simulation!C305,"jjjj-mm-ddTuu:mm:ss"),IF(input_OLD_temp_simulation!E305&gt;=0,"+",""),TEXT(SIGN(input_OLD_temp_simulation!E305)*INT(ABS(input_OLD_temp_simulation!E305)),"00"),":",TEXT(MOD(ABS(input_OLD_temp_simulation!E305),1)*60,"00")),"")</f>
        <v>2022-01-06T03:45:00+01:00</v>
      </c>
      <c r="D305" s="26">
        <f>IF(input_OLD_temp_simulation!D305&lt;&gt;"",input_OLD_temp_simulation!D305,"")</f>
        <v>1641437100.0000002</v>
      </c>
      <c r="E305" s="27">
        <f>calculation!R305</f>
        <v>874.43576388888891</v>
      </c>
      <c r="F305" s="18">
        <f>calculation!P305</f>
        <v>0.19500821886749678</v>
      </c>
      <c r="G305" s="29">
        <f>IF(input_OLD_temp_simulation!L305&lt;&gt;"",input_OLD_temp_simulation!L305,"")</f>
        <v>900</v>
      </c>
    </row>
    <row r="306" spans="1:7">
      <c r="A306" s="1">
        <f>IF(input_OLD_temp_simulation!A306&lt;&gt;"",input_OLD_temp_simulation!A306,"")</f>
        <v>304</v>
      </c>
      <c r="B306" s="57">
        <f>IF(input_OLD_temp_simulation!B306&lt;&gt;"",maxvent_m3_per_h*1000000+minvent_m3_per_h*1000+V_room_m3,"")</f>
        <v>500010090</v>
      </c>
      <c r="C306" s="2" t="str">
        <f>IF(input_OLD_temp_simulation!C306&lt;&gt;"",CONCATENATE(TEXT(input_OLD_temp_simulation!C306,"jjjj-mm-ddTuu:mm:ss"),IF(input_OLD_temp_simulation!E306&gt;=0,"+",""),TEXT(SIGN(input_OLD_temp_simulation!E306)*INT(ABS(input_OLD_temp_simulation!E306)),"00"),":",TEXT(MOD(ABS(input_OLD_temp_simulation!E306),1)*60,"00")),"")</f>
        <v>2022-01-06T04:00:00+01:00</v>
      </c>
      <c r="D306" s="26">
        <f>IF(input_OLD_temp_simulation!D306&lt;&gt;"",input_OLD_temp_simulation!D306,"")</f>
        <v>1641437999.9999993</v>
      </c>
      <c r="E306" s="27">
        <f>calculation!R306</f>
        <v>817.8125</v>
      </c>
      <c r="F306" s="18">
        <f>calculation!P306</f>
        <v>0</v>
      </c>
      <c r="G306" s="29">
        <f>IF(input_OLD_temp_simulation!L306&lt;&gt;"",input_OLD_temp_simulation!L306,"")</f>
        <v>900</v>
      </c>
    </row>
    <row r="307" spans="1:7">
      <c r="A307" s="1">
        <f>IF(input_OLD_temp_simulation!A307&lt;&gt;"",input_OLD_temp_simulation!A307,"")</f>
        <v>305</v>
      </c>
      <c r="B307" s="57">
        <f>IF(input_OLD_temp_simulation!B307&lt;&gt;"",maxvent_m3_per_h*1000000+minvent_m3_per_h*1000+V_room_m3,"")</f>
        <v>500010090</v>
      </c>
      <c r="C307" s="2" t="str">
        <f>IF(input_OLD_temp_simulation!C307&lt;&gt;"",CONCATENATE(TEXT(input_OLD_temp_simulation!C307,"jjjj-mm-ddTuu:mm:ss"),IF(input_OLD_temp_simulation!E307&gt;=0,"+",""),TEXT(SIGN(input_OLD_temp_simulation!E307)*INT(ABS(input_OLD_temp_simulation!E307)),"00"),":",TEXT(MOD(ABS(input_OLD_temp_simulation!E307),1)*60,"00")),"")</f>
        <v>2022-01-06T04:15:00+01:00</v>
      </c>
      <c r="D307" s="26">
        <f>IF(input_OLD_temp_simulation!D307&lt;&gt;"",input_OLD_temp_simulation!D307,"")</f>
        <v>1641438900.000001</v>
      </c>
      <c r="E307" s="27">
        <f>calculation!R307</f>
        <v>874.43576388888891</v>
      </c>
      <c r="F307" s="18">
        <f>calculation!P307</f>
        <v>0.19500821886749678</v>
      </c>
      <c r="G307" s="29">
        <f>IF(input_OLD_temp_simulation!L307&lt;&gt;"",input_OLD_temp_simulation!L307,"")</f>
        <v>900</v>
      </c>
    </row>
    <row r="308" spans="1:7">
      <c r="A308" s="1">
        <f>IF(input_OLD_temp_simulation!A308&lt;&gt;"",input_OLD_temp_simulation!A308,"")</f>
        <v>306</v>
      </c>
      <c r="B308" s="57">
        <f>IF(input_OLD_temp_simulation!B308&lt;&gt;"",maxvent_m3_per_h*1000000+minvent_m3_per_h*1000+V_room_m3,"")</f>
        <v>500010090</v>
      </c>
      <c r="C308" s="2" t="str">
        <f>IF(input_OLD_temp_simulation!C308&lt;&gt;"",CONCATENATE(TEXT(input_OLD_temp_simulation!C308,"jjjj-mm-ddTuu:mm:ss"),IF(input_OLD_temp_simulation!E308&gt;=0,"+",""),TEXT(SIGN(input_OLD_temp_simulation!E308)*INT(ABS(input_OLD_temp_simulation!E308)),"00"),":",TEXT(MOD(ABS(input_OLD_temp_simulation!E308),1)*60,"00")),"")</f>
        <v>2022-01-06T04:30:00+01:00</v>
      </c>
      <c r="D308" s="26">
        <f>IF(input_OLD_temp_simulation!D308&lt;&gt;"",input_OLD_temp_simulation!D308,"")</f>
        <v>1641439800.0000002</v>
      </c>
      <c r="E308" s="27">
        <f>calculation!R308</f>
        <v>817.8125</v>
      </c>
      <c r="F308" s="18">
        <f>calculation!P308</f>
        <v>0</v>
      </c>
      <c r="G308" s="29">
        <f>IF(input_OLD_temp_simulation!L308&lt;&gt;"",input_OLD_temp_simulation!L308,"")</f>
        <v>900</v>
      </c>
    </row>
    <row r="309" spans="1:7">
      <c r="A309" s="1">
        <f>IF(input_OLD_temp_simulation!A309&lt;&gt;"",input_OLD_temp_simulation!A309,"")</f>
        <v>307</v>
      </c>
      <c r="B309" s="57">
        <f>IF(input_OLD_temp_simulation!B309&lt;&gt;"",maxvent_m3_per_h*1000000+minvent_m3_per_h*1000+V_room_m3,"")</f>
        <v>500010090</v>
      </c>
      <c r="C309" s="2" t="str">
        <f>IF(input_OLD_temp_simulation!C309&lt;&gt;"",CONCATENATE(TEXT(input_OLD_temp_simulation!C309,"jjjj-mm-ddTuu:mm:ss"),IF(input_OLD_temp_simulation!E309&gt;=0,"+",""),TEXT(SIGN(input_OLD_temp_simulation!E309)*INT(ABS(input_OLD_temp_simulation!E309)),"00"),":",TEXT(MOD(ABS(input_OLD_temp_simulation!E309),1)*60,"00")),"")</f>
        <v>2022-01-06T04:45:00+01:00</v>
      </c>
      <c r="D309" s="26">
        <f>IF(input_OLD_temp_simulation!D309&lt;&gt;"",input_OLD_temp_simulation!D309,"")</f>
        <v>1641440699.9999993</v>
      </c>
      <c r="E309" s="27">
        <f>calculation!R309</f>
        <v>874.43576388888891</v>
      </c>
      <c r="F309" s="18">
        <f>calculation!P309</f>
        <v>0.19500821886749678</v>
      </c>
      <c r="G309" s="29">
        <f>IF(input_OLD_temp_simulation!L309&lt;&gt;"",input_OLD_temp_simulation!L309,"")</f>
        <v>900</v>
      </c>
    </row>
    <row r="310" spans="1:7">
      <c r="A310" s="1">
        <f>IF(input_OLD_temp_simulation!A310&lt;&gt;"",input_OLD_temp_simulation!A310,"")</f>
        <v>308</v>
      </c>
      <c r="B310" s="57">
        <f>IF(input_OLD_temp_simulation!B310&lt;&gt;"",maxvent_m3_per_h*1000000+minvent_m3_per_h*1000+V_room_m3,"")</f>
        <v>500010090</v>
      </c>
      <c r="C310" s="2" t="str">
        <f>IF(input_OLD_temp_simulation!C310&lt;&gt;"",CONCATENATE(TEXT(input_OLD_temp_simulation!C310,"jjjj-mm-ddTuu:mm:ss"),IF(input_OLD_temp_simulation!E310&gt;=0,"+",""),TEXT(SIGN(input_OLD_temp_simulation!E310)*INT(ABS(input_OLD_temp_simulation!E310)),"00"),":",TEXT(MOD(ABS(input_OLD_temp_simulation!E310),1)*60,"00")),"")</f>
        <v>2022-01-06T05:00:00+01:00</v>
      </c>
      <c r="D310" s="26">
        <f>IF(input_OLD_temp_simulation!D310&lt;&gt;"",input_OLD_temp_simulation!D310,"")</f>
        <v>1641441600.000001</v>
      </c>
      <c r="E310" s="27">
        <f>calculation!R310</f>
        <v>817.8125</v>
      </c>
      <c r="F310" s="18">
        <f>calculation!P310</f>
        <v>0</v>
      </c>
      <c r="G310" s="29">
        <f>IF(input_OLD_temp_simulation!L310&lt;&gt;"",input_OLD_temp_simulation!L310,"")</f>
        <v>900</v>
      </c>
    </row>
    <row r="311" spans="1:7">
      <c r="A311" s="1">
        <f>IF(input_OLD_temp_simulation!A311&lt;&gt;"",input_OLD_temp_simulation!A311,"")</f>
        <v>309</v>
      </c>
      <c r="B311" s="57">
        <f>IF(input_OLD_temp_simulation!B311&lt;&gt;"",maxvent_m3_per_h*1000000+minvent_m3_per_h*1000+V_room_m3,"")</f>
        <v>500010090</v>
      </c>
      <c r="C311" s="2" t="str">
        <f>IF(input_OLD_temp_simulation!C311&lt;&gt;"",CONCATENATE(TEXT(input_OLD_temp_simulation!C311,"jjjj-mm-ddTuu:mm:ss"),IF(input_OLD_temp_simulation!E311&gt;=0,"+",""),TEXT(SIGN(input_OLD_temp_simulation!E311)*INT(ABS(input_OLD_temp_simulation!E311)),"00"),":",TEXT(MOD(ABS(input_OLD_temp_simulation!E311),1)*60,"00")),"")</f>
        <v>2022-01-06T05:15:00+01:00</v>
      </c>
      <c r="D311" s="26">
        <f>IF(input_OLD_temp_simulation!D311&lt;&gt;"",input_OLD_temp_simulation!D311,"")</f>
        <v>1641442500.0000002</v>
      </c>
      <c r="E311" s="27">
        <f>calculation!R311</f>
        <v>874.43576388888891</v>
      </c>
      <c r="F311" s="18">
        <f>calculation!P311</f>
        <v>0.19500821886749678</v>
      </c>
      <c r="G311" s="29">
        <f>IF(input_OLD_temp_simulation!L311&lt;&gt;"",input_OLD_temp_simulation!L311,"")</f>
        <v>900</v>
      </c>
    </row>
    <row r="312" spans="1:7">
      <c r="A312" s="1">
        <f>IF(input_OLD_temp_simulation!A312&lt;&gt;"",input_OLD_temp_simulation!A312,"")</f>
        <v>310</v>
      </c>
      <c r="B312" s="57">
        <f>IF(input_OLD_temp_simulation!B312&lt;&gt;"",maxvent_m3_per_h*1000000+minvent_m3_per_h*1000+V_room_m3,"")</f>
        <v>500010090</v>
      </c>
      <c r="C312" s="2" t="str">
        <f>IF(input_OLD_temp_simulation!C312&lt;&gt;"",CONCATENATE(TEXT(input_OLD_temp_simulation!C312,"jjjj-mm-ddTuu:mm:ss"),IF(input_OLD_temp_simulation!E312&gt;=0,"+",""),TEXT(SIGN(input_OLD_temp_simulation!E312)*INT(ABS(input_OLD_temp_simulation!E312)),"00"),":",TEXT(MOD(ABS(input_OLD_temp_simulation!E312),1)*60,"00")),"")</f>
        <v>2022-01-06T05:30:00+01:00</v>
      </c>
      <c r="D312" s="26">
        <f>IF(input_OLD_temp_simulation!D312&lt;&gt;"",input_OLD_temp_simulation!D312,"")</f>
        <v>1641443399.9999993</v>
      </c>
      <c r="E312" s="27">
        <f>calculation!R312</f>
        <v>817.8125</v>
      </c>
      <c r="F312" s="18">
        <f>calculation!P312</f>
        <v>0</v>
      </c>
      <c r="G312" s="29">
        <f>IF(input_OLD_temp_simulation!L312&lt;&gt;"",input_OLD_temp_simulation!L312,"")</f>
        <v>900</v>
      </c>
    </row>
    <row r="313" spans="1:7">
      <c r="A313" s="1">
        <f>IF(input_OLD_temp_simulation!A313&lt;&gt;"",input_OLD_temp_simulation!A313,"")</f>
        <v>311</v>
      </c>
      <c r="B313" s="57">
        <f>IF(input_OLD_temp_simulation!B313&lt;&gt;"",maxvent_m3_per_h*1000000+minvent_m3_per_h*1000+V_room_m3,"")</f>
        <v>500010090</v>
      </c>
      <c r="C313" s="2" t="str">
        <f>IF(input_OLD_temp_simulation!C313&lt;&gt;"",CONCATENATE(TEXT(input_OLD_temp_simulation!C313,"jjjj-mm-ddTuu:mm:ss"),IF(input_OLD_temp_simulation!E313&gt;=0,"+",""),TEXT(SIGN(input_OLD_temp_simulation!E313)*INT(ABS(input_OLD_temp_simulation!E313)),"00"),":",TEXT(MOD(ABS(input_OLD_temp_simulation!E313),1)*60,"00")),"")</f>
        <v>2022-01-06T05:45:00+01:00</v>
      </c>
      <c r="D313" s="26">
        <f>IF(input_OLD_temp_simulation!D313&lt;&gt;"",input_OLD_temp_simulation!D313,"")</f>
        <v>1641444300.000001</v>
      </c>
      <c r="E313" s="27">
        <f>calculation!R313</f>
        <v>874.43576388888891</v>
      </c>
      <c r="F313" s="18">
        <f>calculation!P313</f>
        <v>0.19500821886749678</v>
      </c>
      <c r="G313" s="29">
        <f>IF(input_OLD_temp_simulation!L313&lt;&gt;"",input_OLD_temp_simulation!L313,"")</f>
        <v>900</v>
      </c>
    </row>
    <row r="314" spans="1:7">
      <c r="A314" s="1">
        <f>IF(input_OLD_temp_simulation!A314&lt;&gt;"",input_OLD_temp_simulation!A314,"")</f>
        <v>312</v>
      </c>
      <c r="B314" s="57">
        <f>IF(input_OLD_temp_simulation!B314&lt;&gt;"",maxvent_m3_per_h*1000000+minvent_m3_per_h*1000+V_room_m3,"")</f>
        <v>500010090</v>
      </c>
      <c r="C314" s="2" t="str">
        <f>IF(input_OLD_temp_simulation!C314&lt;&gt;"",CONCATENATE(TEXT(input_OLD_temp_simulation!C314,"jjjj-mm-ddTuu:mm:ss"),IF(input_OLD_temp_simulation!E314&gt;=0,"+",""),TEXT(SIGN(input_OLD_temp_simulation!E314)*INT(ABS(input_OLD_temp_simulation!E314)),"00"),":",TEXT(MOD(ABS(input_OLD_temp_simulation!E314),1)*60,"00")),"")</f>
        <v>2022-01-06T06:00:00+01:00</v>
      </c>
      <c r="D314" s="26">
        <f>IF(input_OLD_temp_simulation!D314&lt;&gt;"",input_OLD_temp_simulation!D314,"")</f>
        <v>1641445200.0000002</v>
      </c>
      <c r="E314" s="27">
        <f>calculation!R314</f>
        <v>817.8125</v>
      </c>
      <c r="F314" s="18">
        <f>calculation!P314</f>
        <v>0</v>
      </c>
      <c r="G314" s="29">
        <f>IF(input_OLD_temp_simulation!L314&lt;&gt;"",input_OLD_temp_simulation!L314,"")</f>
        <v>900</v>
      </c>
    </row>
    <row r="315" spans="1:7">
      <c r="A315" s="1">
        <f>IF(input_OLD_temp_simulation!A315&lt;&gt;"",input_OLD_temp_simulation!A315,"")</f>
        <v>313</v>
      </c>
      <c r="B315" s="57">
        <f>IF(input_OLD_temp_simulation!B315&lt;&gt;"",maxvent_m3_per_h*1000000+minvent_m3_per_h*1000+V_room_m3,"")</f>
        <v>500010090</v>
      </c>
      <c r="C315" s="2" t="str">
        <f>IF(input_OLD_temp_simulation!C315&lt;&gt;"",CONCATENATE(TEXT(input_OLD_temp_simulation!C315,"jjjj-mm-ddTuu:mm:ss"),IF(input_OLD_temp_simulation!E315&gt;=0,"+",""),TEXT(SIGN(input_OLD_temp_simulation!E315)*INT(ABS(input_OLD_temp_simulation!E315)),"00"),":",TEXT(MOD(ABS(input_OLD_temp_simulation!E315),1)*60,"00")),"")</f>
        <v>2022-01-06T06:15:00+01:00</v>
      </c>
      <c r="D315" s="26">
        <f>IF(input_OLD_temp_simulation!D315&lt;&gt;"",input_OLD_temp_simulation!D315,"")</f>
        <v>1641446099.9999993</v>
      </c>
      <c r="E315" s="27">
        <f>calculation!R315</f>
        <v>874.43576388888891</v>
      </c>
      <c r="F315" s="18">
        <f>calculation!P315</f>
        <v>0.19500821886749678</v>
      </c>
      <c r="G315" s="29">
        <f>IF(input_OLD_temp_simulation!L315&lt;&gt;"",input_OLD_temp_simulation!L315,"")</f>
        <v>900</v>
      </c>
    </row>
    <row r="316" spans="1:7">
      <c r="A316" s="1">
        <f>IF(input_OLD_temp_simulation!A316&lt;&gt;"",input_OLD_temp_simulation!A316,"")</f>
        <v>314</v>
      </c>
      <c r="B316" s="57">
        <f>IF(input_OLD_temp_simulation!B316&lt;&gt;"",maxvent_m3_per_h*1000000+minvent_m3_per_h*1000+V_room_m3,"")</f>
        <v>500010090</v>
      </c>
      <c r="C316" s="2" t="str">
        <f>IF(input_OLD_temp_simulation!C316&lt;&gt;"",CONCATENATE(TEXT(input_OLD_temp_simulation!C316,"jjjj-mm-ddTuu:mm:ss"),IF(input_OLD_temp_simulation!E316&gt;=0,"+",""),TEXT(SIGN(input_OLD_temp_simulation!E316)*INT(ABS(input_OLD_temp_simulation!E316)),"00"),":",TEXT(MOD(ABS(input_OLD_temp_simulation!E316),1)*60,"00")),"")</f>
        <v>2022-01-06T06:30:00+01:00</v>
      </c>
      <c r="D316" s="26">
        <f>IF(input_OLD_temp_simulation!D316&lt;&gt;"",input_OLD_temp_simulation!D316,"")</f>
        <v>1641447000.000001</v>
      </c>
      <c r="E316" s="27">
        <f>calculation!R316</f>
        <v>817.8125</v>
      </c>
      <c r="F316" s="18">
        <f>calculation!P316</f>
        <v>0</v>
      </c>
      <c r="G316" s="29">
        <f>IF(input_OLD_temp_simulation!L316&lt;&gt;"",input_OLD_temp_simulation!L316,"")</f>
        <v>900</v>
      </c>
    </row>
    <row r="317" spans="1:7">
      <c r="A317" s="1">
        <f>IF(input_OLD_temp_simulation!A317&lt;&gt;"",input_OLD_temp_simulation!A317,"")</f>
        <v>315</v>
      </c>
      <c r="B317" s="57">
        <f>IF(input_OLD_temp_simulation!B317&lt;&gt;"",maxvent_m3_per_h*1000000+minvent_m3_per_h*1000+V_room_m3,"")</f>
        <v>500010090</v>
      </c>
      <c r="C317" s="2" t="str">
        <f>IF(input_OLD_temp_simulation!C317&lt;&gt;"",CONCATENATE(TEXT(input_OLD_temp_simulation!C317,"jjjj-mm-ddTuu:mm:ss"),IF(input_OLD_temp_simulation!E317&gt;=0,"+",""),TEXT(SIGN(input_OLD_temp_simulation!E317)*INT(ABS(input_OLD_temp_simulation!E317)),"00"),":",TEXT(MOD(ABS(input_OLD_temp_simulation!E317),1)*60,"00")),"")</f>
        <v>2022-01-06T06:45:00+01:00</v>
      </c>
      <c r="D317" s="26">
        <f>IF(input_OLD_temp_simulation!D317&lt;&gt;"",input_OLD_temp_simulation!D317,"")</f>
        <v>1641447900.0000002</v>
      </c>
      <c r="E317" s="27">
        <f>calculation!R317</f>
        <v>874.43576388888891</v>
      </c>
      <c r="F317" s="18">
        <f>calculation!P317</f>
        <v>0.19500821886749678</v>
      </c>
      <c r="G317" s="29">
        <f>IF(input_OLD_temp_simulation!L317&lt;&gt;"",input_OLD_temp_simulation!L317,"")</f>
        <v>900</v>
      </c>
    </row>
    <row r="318" spans="1:7">
      <c r="A318" s="1">
        <f>IF(input_OLD_temp_simulation!A318&lt;&gt;"",input_OLD_temp_simulation!A318,"")</f>
        <v>316</v>
      </c>
      <c r="B318" s="57">
        <f>IF(input_OLD_temp_simulation!B318&lt;&gt;"",maxvent_m3_per_h*1000000+minvent_m3_per_h*1000+V_room_m3,"")</f>
        <v>500010090</v>
      </c>
      <c r="C318" s="2" t="str">
        <f>IF(input_OLD_temp_simulation!C318&lt;&gt;"",CONCATENATE(TEXT(input_OLD_temp_simulation!C318,"jjjj-mm-ddTuu:mm:ss"),IF(input_OLD_temp_simulation!E318&gt;=0,"+",""),TEXT(SIGN(input_OLD_temp_simulation!E318)*INT(ABS(input_OLD_temp_simulation!E318)),"00"),":",TEXT(MOD(ABS(input_OLD_temp_simulation!E318),1)*60,"00")),"")</f>
        <v>2022-01-06T07:00:00+01:00</v>
      </c>
      <c r="D318" s="26">
        <f>IF(input_OLD_temp_simulation!D318&lt;&gt;"",input_OLD_temp_simulation!D318,"")</f>
        <v>1641448799.9999993</v>
      </c>
      <c r="E318" s="27">
        <f>calculation!R318</f>
        <v>817.8125</v>
      </c>
      <c r="F318" s="18">
        <f>calculation!P318</f>
        <v>0</v>
      </c>
      <c r="G318" s="29">
        <f>IF(input_OLD_temp_simulation!L318&lt;&gt;"",input_OLD_temp_simulation!L318,"")</f>
        <v>900</v>
      </c>
    </row>
    <row r="319" spans="1:7">
      <c r="A319" s="1">
        <f>IF(input_OLD_temp_simulation!A319&lt;&gt;"",input_OLD_temp_simulation!A319,"")</f>
        <v>317</v>
      </c>
      <c r="B319" s="57">
        <f>IF(input_OLD_temp_simulation!B319&lt;&gt;"",maxvent_m3_per_h*1000000+minvent_m3_per_h*1000+V_room_m3,"")</f>
        <v>500010090</v>
      </c>
      <c r="C319" s="2" t="str">
        <f>IF(input_OLD_temp_simulation!C319&lt;&gt;"",CONCATENATE(TEXT(input_OLD_temp_simulation!C319,"jjjj-mm-ddTuu:mm:ss"),IF(input_OLD_temp_simulation!E319&gt;=0,"+",""),TEXT(SIGN(input_OLD_temp_simulation!E319)*INT(ABS(input_OLD_temp_simulation!E319)),"00"),":",TEXT(MOD(ABS(input_OLD_temp_simulation!E319),1)*60,"00")),"")</f>
        <v>2022-01-06T07:15:00+01:00</v>
      </c>
      <c r="D319" s="26">
        <f>IF(input_OLD_temp_simulation!D319&lt;&gt;"",input_OLD_temp_simulation!D319,"")</f>
        <v>1641449700.000001</v>
      </c>
      <c r="E319" s="27">
        <f>calculation!R319</f>
        <v>874.43576388888891</v>
      </c>
      <c r="F319" s="18">
        <f>calculation!P319</f>
        <v>0.19500821886749678</v>
      </c>
      <c r="G319" s="29">
        <f>IF(input_OLD_temp_simulation!L319&lt;&gt;"",input_OLD_temp_simulation!L319,"")</f>
        <v>900</v>
      </c>
    </row>
    <row r="320" spans="1:7">
      <c r="A320" s="1">
        <f>IF(input_OLD_temp_simulation!A320&lt;&gt;"",input_OLD_temp_simulation!A320,"")</f>
        <v>318</v>
      </c>
      <c r="B320" s="57">
        <f>IF(input_OLD_temp_simulation!B320&lt;&gt;"",maxvent_m3_per_h*1000000+minvent_m3_per_h*1000+V_room_m3,"")</f>
        <v>500010090</v>
      </c>
      <c r="C320" s="2" t="str">
        <f>IF(input_OLD_temp_simulation!C320&lt;&gt;"",CONCATENATE(TEXT(input_OLD_temp_simulation!C320,"jjjj-mm-ddTuu:mm:ss"),IF(input_OLD_temp_simulation!E320&gt;=0,"+",""),TEXT(SIGN(input_OLD_temp_simulation!E320)*INT(ABS(input_OLD_temp_simulation!E320)),"00"),":",TEXT(MOD(ABS(input_OLD_temp_simulation!E320),1)*60,"00")),"")</f>
        <v>2022-01-06T07:30:00+01:00</v>
      </c>
      <c r="D320" s="26">
        <f>IF(input_OLD_temp_simulation!D320&lt;&gt;"",input_OLD_temp_simulation!D320,"")</f>
        <v>1641450600.0000002</v>
      </c>
      <c r="E320" s="27">
        <f>calculation!R320</f>
        <v>817.8125</v>
      </c>
      <c r="F320" s="18">
        <f>calculation!P320</f>
        <v>0</v>
      </c>
      <c r="G320" s="29">
        <f>IF(input_OLD_temp_simulation!L320&lt;&gt;"",input_OLD_temp_simulation!L320,"")</f>
        <v>900</v>
      </c>
    </row>
    <row r="321" spans="1:7">
      <c r="A321" s="1">
        <f>IF(input_OLD_temp_simulation!A321&lt;&gt;"",input_OLD_temp_simulation!A321,"")</f>
        <v>319</v>
      </c>
      <c r="B321" s="57">
        <f>IF(input_OLD_temp_simulation!B321&lt;&gt;"",maxvent_m3_per_h*1000000+minvent_m3_per_h*1000+V_room_m3,"")</f>
        <v>500010090</v>
      </c>
      <c r="C321" s="2" t="str">
        <f>IF(input_OLD_temp_simulation!C321&lt;&gt;"",CONCATENATE(TEXT(input_OLD_temp_simulation!C321,"jjjj-mm-ddTuu:mm:ss"),IF(input_OLD_temp_simulation!E321&gt;=0,"+",""),TEXT(SIGN(input_OLD_temp_simulation!E321)*INT(ABS(input_OLD_temp_simulation!E321)),"00"),":",TEXT(MOD(ABS(input_OLD_temp_simulation!E321),1)*60,"00")),"")</f>
        <v>2022-01-06T07:45:00+01:00</v>
      </c>
      <c r="D321" s="26">
        <f>IF(input_OLD_temp_simulation!D321&lt;&gt;"",input_OLD_temp_simulation!D321,"")</f>
        <v>1641451499.9999993</v>
      </c>
      <c r="E321" s="27">
        <f>calculation!R321</f>
        <v>874.43576388888891</v>
      </c>
      <c r="F321" s="18">
        <f>calculation!P321</f>
        <v>0.19500821886749678</v>
      </c>
      <c r="G321" s="29">
        <f>IF(input_OLD_temp_simulation!L321&lt;&gt;"",input_OLD_temp_simulation!L321,"")</f>
        <v>900</v>
      </c>
    </row>
    <row r="322" spans="1:7">
      <c r="A322" s="1">
        <f>IF(input_OLD_temp_simulation!A322&lt;&gt;"",input_OLD_temp_simulation!A322,"")</f>
        <v>320</v>
      </c>
      <c r="B322" s="57">
        <f>IF(input_OLD_temp_simulation!B322&lt;&gt;"",maxvent_m3_per_h*1000000+minvent_m3_per_h*1000+V_room_m3,"")</f>
        <v>500010090</v>
      </c>
      <c r="C322" s="2" t="str">
        <f>IF(input_OLD_temp_simulation!C322&lt;&gt;"",CONCATENATE(TEXT(input_OLD_temp_simulation!C322,"jjjj-mm-ddTuu:mm:ss"),IF(input_OLD_temp_simulation!E322&gt;=0,"+",""),TEXT(SIGN(input_OLD_temp_simulation!E322)*INT(ABS(input_OLD_temp_simulation!E322)),"00"),":",TEXT(MOD(ABS(input_OLD_temp_simulation!E322),1)*60,"00")),"")</f>
        <v>2022-01-06T08:00:00+01:00</v>
      </c>
      <c r="D322" s="26">
        <f>IF(input_OLD_temp_simulation!D322&lt;&gt;"",input_OLD_temp_simulation!D322,"")</f>
        <v>1641452400.000001</v>
      </c>
      <c r="E322" s="27">
        <f>calculation!R322</f>
        <v>817.8125</v>
      </c>
      <c r="F322" s="18">
        <f>calculation!P322</f>
        <v>0</v>
      </c>
      <c r="G322" s="29">
        <f>IF(input_OLD_temp_simulation!L322&lt;&gt;"",input_OLD_temp_simulation!L322,"")</f>
        <v>900</v>
      </c>
    </row>
    <row r="323" spans="1:7">
      <c r="A323" s="1">
        <f>IF(input_OLD_temp_simulation!A323&lt;&gt;"",input_OLD_temp_simulation!A323,"")</f>
        <v>321</v>
      </c>
      <c r="B323" s="57">
        <f>IF(input_OLD_temp_simulation!B323&lt;&gt;"",maxvent_m3_per_h*1000000+minvent_m3_per_h*1000+V_room_m3,"")</f>
        <v>500010090</v>
      </c>
      <c r="C323" s="2" t="str">
        <f>IF(input_OLD_temp_simulation!C323&lt;&gt;"",CONCATENATE(TEXT(input_OLD_temp_simulation!C323,"jjjj-mm-ddTuu:mm:ss"),IF(input_OLD_temp_simulation!E323&gt;=0,"+",""),TEXT(SIGN(input_OLD_temp_simulation!E323)*INT(ABS(input_OLD_temp_simulation!E323)),"00"),":",TEXT(MOD(ABS(input_OLD_temp_simulation!E323),1)*60,"00")),"")</f>
        <v>2022-01-06T08:15:00+01:00</v>
      </c>
      <c r="D323" s="26">
        <f>IF(input_OLD_temp_simulation!D323&lt;&gt;"",input_OLD_temp_simulation!D323,"")</f>
        <v>1641453300.0000002</v>
      </c>
      <c r="E323" s="27">
        <f>calculation!R323</f>
        <v>874.43576388888891</v>
      </c>
      <c r="F323" s="18">
        <f>calculation!P323</f>
        <v>0.19500821886749678</v>
      </c>
      <c r="G323" s="29">
        <f>IF(input_OLD_temp_simulation!L323&lt;&gt;"",input_OLD_temp_simulation!L323,"")</f>
        <v>900</v>
      </c>
    </row>
    <row r="324" spans="1:7">
      <c r="A324" s="1">
        <f>IF(input_OLD_temp_simulation!A324&lt;&gt;"",input_OLD_temp_simulation!A324,"")</f>
        <v>322</v>
      </c>
      <c r="B324" s="57">
        <f>IF(input_OLD_temp_simulation!B324&lt;&gt;"",maxvent_m3_per_h*1000000+minvent_m3_per_h*1000+V_room_m3,"")</f>
        <v>500010090</v>
      </c>
      <c r="C324" s="2" t="str">
        <f>IF(input_OLD_temp_simulation!C324&lt;&gt;"",CONCATENATE(TEXT(input_OLD_temp_simulation!C324,"jjjj-mm-ddTuu:mm:ss"),IF(input_OLD_temp_simulation!E324&gt;=0,"+",""),TEXT(SIGN(input_OLD_temp_simulation!E324)*INT(ABS(input_OLD_temp_simulation!E324)),"00"),":",TEXT(MOD(ABS(input_OLD_temp_simulation!E324),1)*60,"00")),"")</f>
        <v>2022-01-06T08:30:00+01:00</v>
      </c>
      <c r="D324" s="26">
        <f>IF(input_OLD_temp_simulation!D324&lt;&gt;"",input_OLD_temp_simulation!D324,"")</f>
        <v>1641454199.9999993</v>
      </c>
      <c r="E324" s="27">
        <f>calculation!R324</f>
        <v>817.8125</v>
      </c>
      <c r="F324" s="18">
        <f>calculation!P324</f>
        <v>0</v>
      </c>
      <c r="G324" s="29">
        <f>IF(input_OLD_temp_simulation!L324&lt;&gt;"",input_OLD_temp_simulation!L324,"")</f>
        <v>900</v>
      </c>
    </row>
    <row r="325" spans="1:7">
      <c r="A325" s="1">
        <f>IF(input_OLD_temp_simulation!A325&lt;&gt;"",input_OLD_temp_simulation!A325,"")</f>
        <v>323</v>
      </c>
      <c r="B325" s="57">
        <f>IF(input_OLD_temp_simulation!B325&lt;&gt;"",maxvent_m3_per_h*1000000+minvent_m3_per_h*1000+V_room_m3,"")</f>
        <v>500010090</v>
      </c>
      <c r="C325" s="2" t="str">
        <f>IF(input_OLD_temp_simulation!C325&lt;&gt;"",CONCATENATE(TEXT(input_OLD_temp_simulation!C325,"jjjj-mm-ddTuu:mm:ss"),IF(input_OLD_temp_simulation!E325&gt;=0,"+",""),TEXT(SIGN(input_OLD_temp_simulation!E325)*INT(ABS(input_OLD_temp_simulation!E325)),"00"),":",TEXT(MOD(ABS(input_OLD_temp_simulation!E325),1)*60,"00")),"")</f>
        <v>2022-01-06T08:45:00+01:00</v>
      </c>
      <c r="D325" s="26">
        <f>IF(input_OLD_temp_simulation!D325&lt;&gt;"",input_OLD_temp_simulation!D325,"")</f>
        <v>1641455100.000001</v>
      </c>
      <c r="E325" s="27">
        <f>calculation!R325</f>
        <v>1010.0607638888889</v>
      </c>
      <c r="F325" s="18">
        <f>calculation!P325</f>
        <v>0.31466324342460361</v>
      </c>
      <c r="G325" s="29">
        <f>IF(input_OLD_temp_simulation!L325&lt;&gt;"",input_OLD_temp_simulation!L325,"")</f>
        <v>900</v>
      </c>
    </row>
    <row r="326" spans="1:7">
      <c r="A326" s="1">
        <f>IF(input_OLD_temp_simulation!A326&lt;&gt;"",input_OLD_temp_simulation!A326,"")</f>
        <v>324</v>
      </c>
      <c r="B326" s="57">
        <f>IF(input_OLD_temp_simulation!B326&lt;&gt;"",maxvent_m3_per_h*1000000+minvent_m3_per_h*1000+V_room_m3,"")</f>
        <v>500010090</v>
      </c>
      <c r="C326" s="2" t="str">
        <f>IF(input_OLD_temp_simulation!C326&lt;&gt;"",CONCATENATE(TEXT(input_OLD_temp_simulation!C326,"jjjj-mm-ddTuu:mm:ss"),IF(input_OLD_temp_simulation!E326&gt;=0,"+",""),TEXT(SIGN(input_OLD_temp_simulation!E326)*INT(ABS(input_OLD_temp_simulation!E326)),"00"),":",TEXT(MOD(ABS(input_OLD_temp_simulation!E326),1)*60,"00")),"")</f>
        <v>2022-01-06T09:00:00+01:00</v>
      </c>
      <c r="D326" s="26">
        <f>IF(input_OLD_temp_simulation!D326&lt;&gt;"",input_OLD_temp_simulation!D326,"")</f>
        <v>1641456000.0000002</v>
      </c>
      <c r="E326" s="27">
        <f>calculation!R326</f>
        <v>953.4375</v>
      </c>
      <c r="F326" s="18">
        <f>calculation!P326</f>
        <v>0.27203714451538014</v>
      </c>
      <c r="G326" s="29">
        <f>IF(input_OLD_temp_simulation!L326&lt;&gt;"",input_OLD_temp_simulation!L326,"")</f>
        <v>900</v>
      </c>
    </row>
    <row r="327" spans="1:7">
      <c r="A327" s="1">
        <f>IF(input_OLD_temp_simulation!A327&lt;&gt;"",input_OLD_temp_simulation!A327,"")</f>
        <v>325</v>
      </c>
      <c r="B327" s="57">
        <f>IF(input_OLD_temp_simulation!B327&lt;&gt;"",maxvent_m3_per_h*1000000+minvent_m3_per_h*1000+V_room_m3,"")</f>
        <v>500010090</v>
      </c>
      <c r="C327" s="2" t="str">
        <f>IF(input_OLD_temp_simulation!C327&lt;&gt;"",CONCATENATE(TEXT(input_OLD_temp_simulation!C327,"jjjj-mm-ddTuu:mm:ss"),IF(input_OLD_temp_simulation!E327&gt;=0,"+",""),TEXT(SIGN(input_OLD_temp_simulation!E327)*INT(ABS(input_OLD_temp_simulation!E327)),"00"),":",TEXT(MOD(ABS(input_OLD_temp_simulation!E327),1)*60,"00")),"")</f>
        <v>2022-01-06T09:15:00+01:00</v>
      </c>
      <c r="D327" s="26">
        <f>IF(input_OLD_temp_simulation!D327&lt;&gt;"",input_OLD_temp_simulation!D327,"")</f>
        <v>1641456899.9999993</v>
      </c>
      <c r="E327" s="27">
        <f>calculation!R327</f>
        <v>885.625</v>
      </c>
      <c r="F327" s="18">
        <f>calculation!P327</f>
        <v>0.20749003984063744</v>
      </c>
      <c r="G327" s="29">
        <f>IF(input_OLD_temp_simulation!L327&lt;&gt;"",input_OLD_temp_simulation!L327,"")</f>
        <v>900</v>
      </c>
    </row>
    <row r="328" spans="1:7">
      <c r="A328" s="1">
        <f>IF(input_OLD_temp_simulation!A328&lt;&gt;"",input_OLD_temp_simulation!A328,"")</f>
        <v>326</v>
      </c>
      <c r="B328" s="57">
        <f>IF(input_OLD_temp_simulation!B328&lt;&gt;"",maxvent_m3_per_h*1000000+minvent_m3_per_h*1000+V_room_m3,"")</f>
        <v>500010090</v>
      </c>
      <c r="C328" s="2" t="str">
        <f>IF(input_OLD_temp_simulation!C328&lt;&gt;"",CONCATENATE(TEXT(input_OLD_temp_simulation!C328,"jjjj-mm-ddTuu:mm:ss"),IF(input_OLD_temp_simulation!E328&gt;=0,"+",""),TEXT(SIGN(input_OLD_temp_simulation!E328)*INT(ABS(input_OLD_temp_simulation!E328)),"00"),":",TEXT(MOD(ABS(input_OLD_temp_simulation!E328),1)*60,"00")),"")</f>
        <v>2022-01-06T09:30:00+01:00</v>
      </c>
      <c r="D328" s="26">
        <f>IF(input_OLD_temp_simulation!D328&lt;&gt;"",input_OLD_temp_simulation!D328,"")</f>
        <v>1641457800.000001</v>
      </c>
      <c r="E328" s="27">
        <f>calculation!R328</f>
        <v>885.625</v>
      </c>
      <c r="F328" s="18">
        <f>calculation!P328</f>
        <v>0.20749003984063744</v>
      </c>
      <c r="G328" s="29">
        <f>IF(input_OLD_temp_simulation!L328&lt;&gt;"",input_OLD_temp_simulation!L328,"")</f>
        <v>900</v>
      </c>
    </row>
    <row r="329" spans="1:7">
      <c r="A329" s="1">
        <f>IF(input_OLD_temp_simulation!A329&lt;&gt;"",input_OLD_temp_simulation!A329,"")</f>
        <v>327</v>
      </c>
      <c r="B329" s="57">
        <f>IF(input_OLD_temp_simulation!B329&lt;&gt;"",maxvent_m3_per_h*1000000+minvent_m3_per_h*1000+V_room_m3,"")</f>
        <v>500010090</v>
      </c>
      <c r="C329" s="2" t="str">
        <f>IF(input_OLD_temp_simulation!C329&lt;&gt;"",CONCATENATE(TEXT(input_OLD_temp_simulation!C329,"jjjj-mm-ddTuu:mm:ss"),IF(input_OLD_temp_simulation!E329&gt;=0,"+",""),TEXT(SIGN(input_OLD_temp_simulation!E329)*INT(ABS(input_OLD_temp_simulation!E329)),"00"),":",TEXT(MOD(ABS(input_OLD_temp_simulation!E329),1)*60,"00")),"")</f>
        <v>2022-01-06T09:45:00+01:00</v>
      </c>
      <c r="D329" s="26">
        <f>IF(input_OLD_temp_simulation!D329&lt;&gt;"",input_OLD_temp_simulation!D329,"")</f>
        <v>1641458700.0000002</v>
      </c>
      <c r="E329" s="27">
        <f>calculation!R329</f>
        <v>885.625</v>
      </c>
      <c r="F329" s="18">
        <f>calculation!P329</f>
        <v>0.20749003984063744</v>
      </c>
      <c r="G329" s="29">
        <f>IF(input_OLD_temp_simulation!L329&lt;&gt;"",input_OLD_temp_simulation!L329,"")</f>
        <v>900</v>
      </c>
    </row>
    <row r="330" spans="1:7">
      <c r="A330" s="1">
        <f>IF(input_OLD_temp_simulation!A330&lt;&gt;"",input_OLD_temp_simulation!A330,"")</f>
        <v>328</v>
      </c>
      <c r="B330" s="57">
        <f>IF(input_OLD_temp_simulation!B330&lt;&gt;"",maxvent_m3_per_h*1000000+minvent_m3_per_h*1000+V_room_m3,"")</f>
        <v>500010090</v>
      </c>
      <c r="C330" s="2" t="str">
        <f>IF(input_OLD_temp_simulation!C330&lt;&gt;"",CONCATENATE(TEXT(input_OLD_temp_simulation!C330,"jjjj-mm-ddTuu:mm:ss"),IF(input_OLD_temp_simulation!E330&gt;=0,"+",""),TEXT(SIGN(input_OLD_temp_simulation!E330)*INT(ABS(input_OLD_temp_simulation!E330)),"00"),":",TEXT(MOD(ABS(input_OLD_temp_simulation!E330),1)*60,"00")),"")</f>
        <v>2022-01-06T10:00:00+01:00</v>
      </c>
      <c r="D330" s="26">
        <f>IF(input_OLD_temp_simulation!D330&lt;&gt;"",input_OLD_temp_simulation!D330,"")</f>
        <v>1641459599.9999993</v>
      </c>
      <c r="E330" s="27">
        <f>calculation!R330</f>
        <v>885.625</v>
      </c>
      <c r="F330" s="18">
        <f>calculation!P330</f>
        <v>0.20749003984063744</v>
      </c>
      <c r="G330" s="29">
        <f>IF(input_OLD_temp_simulation!L330&lt;&gt;"",input_OLD_temp_simulation!L330,"")</f>
        <v>900</v>
      </c>
    </row>
    <row r="331" spans="1:7">
      <c r="A331" s="1">
        <f>IF(input_OLD_temp_simulation!A331&lt;&gt;"",input_OLD_temp_simulation!A331,"")</f>
        <v>329</v>
      </c>
      <c r="B331" s="57">
        <f>IF(input_OLD_temp_simulation!B331&lt;&gt;"",maxvent_m3_per_h*1000000+minvent_m3_per_h*1000+V_room_m3,"")</f>
        <v>500010090</v>
      </c>
      <c r="C331" s="2" t="str">
        <f>IF(input_OLD_temp_simulation!C331&lt;&gt;"",CONCATENATE(TEXT(input_OLD_temp_simulation!C331,"jjjj-mm-ddTuu:mm:ss"),IF(input_OLD_temp_simulation!E331&gt;=0,"+",""),TEXT(SIGN(input_OLD_temp_simulation!E331)*INT(ABS(input_OLD_temp_simulation!E331)),"00"),":",TEXT(MOD(ABS(input_OLD_temp_simulation!E331),1)*60,"00")),"")</f>
        <v>2022-01-06T10:15:00+01:00</v>
      </c>
      <c r="D331" s="26">
        <f>IF(input_OLD_temp_simulation!D331&lt;&gt;"",input_OLD_temp_simulation!D331,"")</f>
        <v>1641460500.000001</v>
      </c>
      <c r="E331" s="27">
        <f>calculation!R331</f>
        <v>885.625</v>
      </c>
      <c r="F331" s="18">
        <f>calculation!P331</f>
        <v>0.20749003984063744</v>
      </c>
      <c r="G331" s="29">
        <f>IF(input_OLD_temp_simulation!L331&lt;&gt;"",input_OLD_temp_simulation!L331,"")</f>
        <v>900</v>
      </c>
    </row>
    <row r="332" spans="1:7">
      <c r="A332" s="1">
        <f>IF(input_OLD_temp_simulation!A332&lt;&gt;"",input_OLD_temp_simulation!A332,"")</f>
        <v>330</v>
      </c>
      <c r="B332" s="57">
        <f>IF(input_OLD_temp_simulation!B332&lt;&gt;"",maxvent_m3_per_h*1000000+minvent_m3_per_h*1000+V_room_m3,"")</f>
        <v>500010090</v>
      </c>
      <c r="C332" s="2" t="str">
        <f>IF(input_OLD_temp_simulation!C332&lt;&gt;"",CONCATENATE(TEXT(input_OLD_temp_simulation!C332,"jjjj-mm-ddTuu:mm:ss"),IF(input_OLD_temp_simulation!E332&gt;=0,"+",""),TEXT(SIGN(input_OLD_temp_simulation!E332)*INT(ABS(input_OLD_temp_simulation!E332)),"00"),":",TEXT(MOD(ABS(input_OLD_temp_simulation!E332),1)*60,"00")),"")</f>
        <v>2022-01-06T10:30:00+01:00</v>
      </c>
      <c r="D332" s="26">
        <f>IF(input_OLD_temp_simulation!D332&lt;&gt;"",input_OLD_temp_simulation!D332,"")</f>
        <v>1641461400.0000002</v>
      </c>
      <c r="E332" s="27">
        <f>calculation!R332</f>
        <v>885.625</v>
      </c>
      <c r="F332" s="18">
        <f>calculation!P332</f>
        <v>0.20749003984063744</v>
      </c>
      <c r="G332" s="29">
        <f>IF(input_OLD_temp_simulation!L332&lt;&gt;"",input_OLD_temp_simulation!L332,"")</f>
        <v>900</v>
      </c>
    </row>
    <row r="333" spans="1:7">
      <c r="A333" s="1">
        <f>IF(input_OLD_temp_simulation!A333&lt;&gt;"",input_OLD_temp_simulation!A333,"")</f>
        <v>331</v>
      </c>
      <c r="B333" s="57">
        <f>IF(input_OLD_temp_simulation!B333&lt;&gt;"",maxvent_m3_per_h*1000000+minvent_m3_per_h*1000+V_room_m3,"")</f>
        <v>500010090</v>
      </c>
      <c r="C333" s="2" t="str">
        <f>IF(input_OLD_temp_simulation!C333&lt;&gt;"",CONCATENATE(TEXT(input_OLD_temp_simulation!C333,"jjjj-mm-ddTuu:mm:ss"),IF(input_OLD_temp_simulation!E333&gt;=0,"+",""),TEXT(SIGN(input_OLD_temp_simulation!E333)*INT(ABS(input_OLD_temp_simulation!E333)),"00"),":",TEXT(MOD(ABS(input_OLD_temp_simulation!E333),1)*60,"00")),"")</f>
        <v>2022-01-06T10:45:00+01:00</v>
      </c>
      <c r="D333" s="26">
        <f>IF(input_OLD_temp_simulation!D333&lt;&gt;"",input_OLD_temp_simulation!D333,"")</f>
        <v>1641462299.9999993</v>
      </c>
      <c r="E333" s="27">
        <f>calculation!R333</f>
        <v>885.625</v>
      </c>
      <c r="F333" s="18">
        <f>calculation!P333</f>
        <v>0.20749003984063744</v>
      </c>
      <c r="G333" s="29">
        <f>IF(input_OLD_temp_simulation!L333&lt;&gt;"",input_OLD_temp_simulation!L333,"")</f>
        <v>900</v>
      </c>
    </row>
    <row r="334" spans="1:7">
      <c r="A334" s="1">
        <f>IF(input_OLD_temp_simulation!A334&lt;&gt;"",input_OLD_temp_simulation!A334,"")</f>
        <v>332</v>
      </c>
      <c r="B334" s="57">
        <f>IF(input_OLD_temp_simulation!B334&lt;&gt;"",maxvent_m3_per_h*1000000+minvent_m3_per_h*1000+V_room_m3,"")</f>
        <v>500010090</v>
      </c>
      <c r="C334" s="2" t="str">
        <f>IF(input_OLD_temp_simulation!C334&lt;&gt;"",CONCATENATE(TEXT(input_OLD_temp_simulation!C334,"jjjj-mm-ddTuu:mm:ss"),IF(input_OLD_temp_simulation!E334&gt;=0,"+",""),TEXT(SIGN(input_OLD_temp_simulation!E334)*INT(ABS(input_OLD_temp_simulation!E334)),"00"),":",TEXT(MOD(ABS(input_OLD_temp_simulation!E334),1)*60,"00")),"")</f>
        <v>2022-01-06T11:00:00+01:00</v>
      </c>
      <c r="D334" s="26">
        <f>IF(input_OLD_temp_simulation!D334&lt;&gt;"",input_OLD_temp_simulation!D334,"")</f>
        <v>1641463200.000001</v>
      </c>
      <c r="E334" s="27">
        <f>calculation!R334</f>
        <v>885.625</v>
      </c>
      <c r="F334" s="18">
        <f>calculation!P334</f>
        <v>0.20749003984063744</v>
      </c>
      <c r="G334" s="29">
        <f>IF(input_OLD_temp_simulation!L334&lt;&gt;"",input_OLD_temp_simulation!L334,"")</f>
        <v>900</v>
      </c>
    </row>
    <row r="335" spans="1:7">
      <c r="A335" s="1">
        <f>IF(input_OLD_temp_simulation!A335&lt;&gt;"",input_OLD_temp_simulation!A335,"")</f>
        <v>333</v>
      </c>
      <c r="B335" s="57">
        <f>IF(input_OLD_temp_simulation!B335&lt;&gt;"",maxvent_m3_per_h*1000000+minvent_m3_per_h*1000+V_room_m3,"")</f>
        <v>500010090</v>
      </c>
      <c r="C335" s="2" t="str">
        <f>IF(input_OLD_temp_simulation!C335&lt;&gt;"",CONCATENATE(TEXT(input_OLD_temp_simulation!C335,"jjjj-mm-ddTuu:mm:ss"),IF(input_OLD_temp_simulation!E335&gt;=0,"+",""),TEXT(SIGN(input_OLD_temp_simulation!E335)*INT(ABS(input_OLD_temp_simulation!E335)),"00"),":",TEXT(MOD(ABS(input_OLD_temp_simulation!E335),1)*60,"00")),"")</f>
        <v>2022-01-06T11:15:00+01:00</v>
      </c>
      <c r="D335" s="26">
        <f>IF(input_OLD_temp_simulation!D335&lt;&gt;"",input_OLD_temp_simulation!D335,"")</f>
        <v>1641464100.0000002</v>
      </c>
      <c r="E335" s="27">
        <f>calculation!R335</f>
        <v>885.625</v>
      </c>
      <c r="F335" s="18">
        <f>calculation!P335</f>
        <v>0.20749003984063744</v>
      </c>
      <c r="G335" s="29">
        <f>IF(input_OLD_temp_simulation!L335&lt;&gt;"",input_OLD_temp_simulation!L335,"")</f>
        <v>900</v>
      </c>
    </row>
    <row r="336" spans="1:7">
      <c r="A336" s="1">
        <f>IF(input_OLD_temp_simulation!A336&lt;&gt;"",input_OLD_temp_simulation!A336,"")</f>
        <v>334</v>
      </c>
      <c r="B336" s="57">
        <f>IF(input_OLD_temp_simulation!B336&lt;&gt;"",maxvent_m3_per_h*1000000+minvent_m3_per_h*1000+V_room_m3,"")</f>
        <v>500010090</v>
      </c>
      <c r="C336" s="2" t="str">
        <f>IF(input_OLD_temp_simulation!C336&lt;&gt;"",CONCATENATE(TEXT(input_OLD_temp_simulation!C336,"jjjj-mm-ddTuu:mm:ss"),IF(input_OLD_temp_simulation!E336&gt;=0,"+",""),TEXT(SIGN(input_OLD_temp_simulation!E336)*INT(ABS(input_OLD_temp_simulation!E336)),"00"),":",TEXT(MOD(ABS(input_OLD_temp_simulation!E336),1)*60,"00")),"")</f>
        <v>2022-01-06T11:30:00+01:00</v>
      </c>
      <c r="D336" s="26">
        <f>IF(input_OLD_temp_simulation!D336&lt;&gt;"",input_OLD_temp_simulation!D336,"")</f>
        <v>1641464999.9999993</v>
      </c>
      <c r="E336" s="27">
        <f>calculation!R336</f>
        <v>885.625</v>
      </c>
      <c r="F336" s="18">
        <f>calculation!P336</f>
        <v>0.20749003984063744</v>
      </c>
      <c r="G336" s="29">
        <f>IF(input_OLD_temp_simulation!L336&lt;&gt;"",input_OLD_temp_simulation!L336,"")</f>
        <v>900</v>
      </c>
    </row>
    <row r="337" spans="1:7">
      <c r="A337" s="1">
        <f>IF(input_OLD_temp_simulation!A337&lt;&gt;"",input_OLD_temp_simulation!A337,"")</f>
        <v>335</v>
      </c>
      <c r="B337" s="57">
        <f>IF(input_OLD_temp_simulation!B337&lt;&gt;"",maxvent_m3_per_h*1000000+minvent_m3_per_h*1000+V_room_m3,"")</f>
        <v>500010090</v>
      </c>
      <c r="C337" s="2" t="str">
        <f>IF(input_OLD_temp_simulation!C337&lt;&gt;"",CONCATENATE(TEXT(input_OLD_temp_simulation!C337,"jjjj-mm-ddTuu:mm:ss"),IF(input_OLD_temp_simulation!E337&gt;=0,"+",""),TEXT(SIGN(input_OLD_temp_simulation!E337)*INT(ABS(input_OLD_temp_simulation!E337)),"00"),":",TEXT(MOD(ABS(input_OLD_temp_simulation!E337),1)*60,"00")),"")</f>
        <v>2022-01-06T11:45:00+01:00</v>
      </c>
      <c r="D337" s="26">
        <f>IF(input_OLD_temp_simulation!D337&lt;&gt;"",input_OLD_temp_simulation!D337,"")</f>
        <v>1641465900.000001</v>
      </c>
      <c r="E337" s="27">
        <f>calculation!R337</f>
        <v>885.625</v>
      </c>
      <c r="F337" s="18">
        <f>calculation!P337</f>
        <v>0.20749003984063744</v>
      </c>
      <c r="G337" s="29">
        <f>IF(input_OLD_temp_simulation!L337&lt;&gt;"",input_OLD_temp_simulation!L337,"")</f>
        <v>900</v>
      </c>
    </row>
    <row r="338" spans="1:7">
      <c r="A338" s="1">
        <f>IF(input_OLD_temp_simulation!A338&lt;&gt;"",input_OLD_temp_simulation!A338,"")</f>
        <v>336</v>
      </c>
      <c r="B338" s="57">
        <f>IF(input_OLD_temp_simulation!B338&lt;&gt;"",maxvent_m3_per_h*1000000+minvent_m3_per_h*1000+V_room_m3,"")</f>
        <v>500010090</v>
      </c>
      <c r="C338" s="2" t="str">
        <f>IF(input_OLD_temp_simulation!C338&lt;&gt;"",CONCATENATE(TEXT(input_OLD_temp_simulation!C338,"jjjj-mm-ddTuu:mm:ss"),IF(input_OLD_temp_simulation!E338&gt;=0,"+",""),TEXT(SIGN(input_OLD_temp_simulation!E338)*INT(ABS(input_OLD_temp_simulation!E338)),"00"),":",TEXT(MOD(ABS(input_OLD_temp_simulation!E338),1)*60,"00")),"")</f>
        <v>2022-01-06T12:00:00+01:00</v>
      </c>
      <c r="D338" s="26">
        <f>IF(input_OLD_temp_simulation!D338&lt;&gt;"",input_OLD_temp_simulation!D338,"")</f>
        <v>1641466800.0000002</v>
      </c>
      <c r="E338" s="27">
        <f>calculation!R338</f>
        <v>885.625</v>
      </c>
      <c r="F338" s="18">
        <f>calculation!P338</f>
        <v>0.20749003984063744</v>
      </c>
      <c r="G338" s="29">
        <f>IF(input_OLD_temp_simulation!L338&lt;&gt;"",input_OLD_temp_simulation!L338,"")</f>
        <v>900</v>
      </c>
    </row>
    <row r="339" spans="1:7">
      <c r="A339" s="1">
        <f>IF(input_OLD_temp_simulation!A339&lt;&gt;"",input_OLD_temp_simulation!A339,"")</f>
        <v>337</v>
      </c>
      <c r="B339" s="57">
        <f>IF(input_OLD_temp_simulation!B339&lt;&gt;"",maxvent_m3_per_h*1000000+minvent_m3_per_h*1000+V_room_m3,"")</f>
        <v>500010090</v>
      </c>
      <c r="C339" s="2" t="str">
        <f>IF(input_OLD_temp_simulation!C339&lt;&gt;"",CONCATENATE(TEXT(input_OLD_temp_simulation!C339,"jjjj-mm-ddTuu:mm:ss"),IF(input_OLD_temp_simulation!E339&gt;=0,"+",""),TEXT(SIGN(input_OLD_temp_simulation!E339)*INT(ABS(input_OLD_temp_simulation!E339)),"00"),":",TEXT(MOD(ABS(input_OLD_temp_simulation!E339),1)*60,"00")),"")</f>
        <v>2022-01-06T12:15:00+01:00</v>
      </c>
      <c r="D339" s="26">
        <f>IF(input_OLD_temp_simulation!D339&lt;&gt;"",input_OLD_temp_simulation!D339,"")</f>
        <v>1641467699.9999993</v>
      </c>
      <c r="E339" s="27">
        <f>calculation!R339</f>
        <v>750</v>
      </c>
      <c r="F339" s="18">
        <f>calculation!P339</f>
        <v>0</v>
      </c>
      <c r="G339" s="29">
        <f>IF(input_OLD_temp_simulation!L339&lt;&gt;"",input_OLD_temp_simulation!L339,"")</f>
        <v>900</v>
      </c>
    </row>
    <row r="340" spans="1:7">
      <c r="A340" s="1">
        <f>IF(input_OLD_temp_simulation!A340&lt;&gt;"",input_OLD_temp_simulation!A340,"")</f>
        <v>338</v>
      </c>
      <c r="B340" s="57">
        <f>IF(input_OLD_temp_simulation!B340&lt;&gt;"",maxvent_m3_per_h*1000000+minvent_m3_per_h*1000+V_room_m3,"")</f>
        <v>500010090</v>
      </c>
      <c r="C340" s="2" t="str">
        <f>IF(input_OLD_temp_simulation!C340&lt;&gt;"",CONCATENATE(TEXT(input_OLD_temp_simulation!C340,"jjjj-mm-ddTuu:mm:ss"),IF(input_OLD_temp_simulation!E340&gt;=0,"+",""),TEXT(SIGN(input_OLD_temp_simulation!E340)*INT(ABS(input_OLD_temp_simulation!E340)),"00"),":",TEXT(MOD(ABS(input_OLD_temp_simulation!E340),1)*60,"00")),"")</f>
        <v>2022-01-06T12:30:00+01:00</v>
      </c>
      <c r="D340" s="26">
        <f>IF(input_OLD_temp_simulation!D340&lt;&gt;"",input_OLD_temp_simulation!D340,"")</f>
        <v>1641468600.000001</v>
      </c>
      <c r="E340" s="27">
        <f>calculation!R340</f>
        <v>740.69444444444446</v>
      </c>
      <c r="F340" s="18">
        <f>calculation!P340</f>
        <v>0</v>
      </c>
      <c r="G340" s="29">
        <f>IF(input_OLD_temp_simulation!L340&lt;&gt;"",input_OLD_temp_simulation!L340,"")</f>
        <v>900</v>
      </c>
    </row>
    <row r="341" spans="1:7">
      <c r="A341" s="1">
        <f>IF(input_OLD_temp_simulation!A341&lt;&gt;"",input_OLD_temp_simulation!A341,"")</f>
        <v>339</v>
      </c>
      <c r="B341" s="57">
        <f>IF(input_OLD_temp_simulation!B341&lt;&gt;"",maxvent_m3_per_h*1000000+minvent_m3_per_h*1000+V_room_m3,"")</f>
        <v>500010090</v>
      </c>
      <c r="C341" s="2" t="str">
        <f>IF(input_OLD_temp_simulation!C341&lt;&gt;"",CONCATENATE(TEXT(input_OLD_temp_simulation!C341,"jjjj-mm-ddTuu:mm:ss"),IF(input_OLD_temp_simulation!E341&gt;=0,"+",""),TEXT(SIGN(input_OLD_temp_simulation!E341)*INT(ABS(input_OLD_temp_simulation!E341)),"00"),":",TEXT(MOD(ABS(input_OLD_temp_simulation!E341),1)*60,"00")),"")</f>
        <v>2022-01-06T12:45:00+01:00</v>
      </c>
      <c r="D341" s="26">
        <f>IF(input_OLD_temp_simulation!D341&lt;&gt;"",input_OLD_temp_simulation!D341,"")</f>
        <v>1641469500.0000002</v>
      </c>
      <c r="E341" s="27">
        <f>calculation!R341</f>
        <v>867.27237654320993</v>
      </c>
      <c r="F341" s="18">
        <f>calculation!P341</f>
        <v>0.18669305376655956</v>
      </c>
      <c r="G341" s="29">
        <f>IF(input_OLD_temp_simulation!L341&lt;&gt;"",input_OLD_temp_simulation!L341,"")</f>
        <v>900</v>
      </c>
    </row>
    <row r="342" spans="1:7">
      <c r="A342" s="1">
        <f>IF(input_OLD_temp_simulation!A342&lt;&gt;"",input_OLD_temp_simulation!A342,"")</f>
        <v>340</v>
      </c>
      <c r="B342" s="57">
        <f>IF(input_OLD_temp_simulation!B342&lt;&gt;"",maxvent_m3_per_h*1000000+minvent_m3_per_h*1000+V_room_m3,"")</f>
        <v>500010090</v>
      </c>
      <c r="C342" s="2" t="str">
        <f>IF(input_OLD_temp_simulation!C342&lt;&gt;"",CONCATENATE(TEXT(input_OLD_temp_simulation!C342,"jjjj-mm-ddTuu:mm:ss"),IF(input_OLD_temp_simulation!E342&gt;=0,"+",""),TEXT(SIGN(input_OLD_temp_simulation!E342)*INT(ABS(input_OLD_temp_simulation!E342)),"00"),":",TEXT(MOD(ABS(input_OLD_temp_simulation!E342),1)*60,"00")),"")</f>
        <v>2022-01-06T13:00:00+01:00</v>
      </c>
      <c r="D342" s="26">
        <f>IF(input_OLD_temp_simulation!D342&lt;&gt;"",input_OLD_temp_simulation!D342,"")</f>
        <v>1641470399.9999993</v>
      </c>
      <c r="E342" s="27">
        <f>calculation!R342</f>
        <v>885.625</v>
      </c>
      <c r="F342" s="18">
        <f>calculation!P342</f>
        <v>0.20749003984063744</v>
      </c>
      <c r="G342" s="29">
        <f>IF(input_OLD_temp_simulation!L342&lt;&gt;"",input_OLD_temp_simulation!L342,"")</f>
        <v>900</v>
      </c>
    </row>
    <row r="343" spans="1:7">
      <c r="A343" s="1">
        <f>IF(input_OLD_temp_simulation!A343&lt;&gt;"",input_OLD_temp_simulation!A343,"")</f>
        <v>341</v>
      </c>
      <c r="B343" s="57">
        <f>IF(input_OLD_temp_simulation!B343&lt;&gt;"",maxvent_m3_per_h*1000000+minvent_m3_per_h*1000+V_room_m3,"")</f>
        <v>500010090</v>
      </c>
      <c r="C343" s="2" t="str">
        <f>IF(input_OLD_temp_simulation!C343&lt;&gt;"",CONCATENATE(TEXT(input_OLD_temp_simulation!C343,"jjjj-mm-ddTuu:mm:ss"),IF(input_OLD_temp_simulation!E343&gt;=0,"+",""),TEXT(SIGN(input_OLD_temp_simulation!E343)*INT(ABS(input_OLD_temp_simulation!E343)),"00"),":",TEXT(MOD(ABS(input_OLD_temp_simulation!E343),1)*60,"00")),"")</f>
        <v>2022-01-06T13:15:00+01:00</v>
      </c>
      <c r="D343" s="26">
        <f>IF(input_OLD_temp_simulation!D343&lt;&gt;"",input_OLD_temp_simulation!D343,"")</f>
        <v>1641471300.000001</v>
      </c>
      <c r="E343" s="27">
        <f>calculation!R343</f>
        <v>953.4375</v>
      </c>
      <c r="F343" s="18">
        <f>calculation!P343</f>
        <v>0.27203714451538014</v>
      </c>
      <c r="G343" s="29">
        <f>IF(input_OLD_temp_simulation!L343&lt;&gt;"",input_OLD_temp_simulation!L343,"")</f>
        <v>900</v>
      </c>
    </row>
    <row r="344" spans="1:7">
      <c r="A344" s="1">
        <f>IF(input_OLD_temp_simulation!A344&lt;&gt;"",input_OLD_temp_simulation!A344,"")</f>
        <v>342</v>
      </c>
      <c r="B344" s="57">
        <f>IF(input_OLD_temp_simulation!B344&lt;&gt;"",maxvent_m3_per_h*1000000+minvent_m3_per_h*1000+V_room_m3,"")</f>
        <v>500010090</v>
      </c>
      <c r="C344" s="2" t="str">
        <f>IF(input_OLD_temp_simulation!C344&lt;&gt;"",CONCATENATE(TEXT(input_OLD_temp_simulation!C344,"jjjj-mm-ddTuu:mm:ss"),IF(input_OLD_temp_simulation!E344&gt;=0,"+",""),TEXT(SIGN(input_OLD_temp_simulation!E344)*INT(ABS(input_OLD_temp_simulation!E344)),"00"),":",TEXT(MOD(ABS(input_OLD_temp_simulation!E344),1)*60,"00")),"")</f>
        <v>2022-01-06T13:30:00+01:00</v>
      </c>
      <c r="D344" s="26">
        <f>IF(input_OLD_temp_simulation!D344&lt;&gt;"",input_OLD_temp_simulation!D344,"")</f>
        <v>1641472200.0000002</v>
      </c>
      <c r="E344" s="27">
        <f>calculation!R344</f>
        <v>953.4375</v>
      </c>
      <c r="F344" s="18">
        <f>calculation!P344</f>
        <v>0.27203714451538014</v>
      </c>
      <c r="G344" s="29">
        <f>IF(input_OLD_temp_simulation!L344&lt;&gt;"",input_OLD_temp_simulation!L344,"")</f>
        <v>900</v>
      </c>
    </row>
    <row r="345" spans="1:7">
      <c r="A345" s="1">
        <f>IF(input_OLD_temp_simulation!A345&lt;&gt;"",input_OLD_temp_simulation!A345,"")</f>
        <v>343</v>
      </c>
      <c r="B345" s="57">
        <f>IF(input_OLD_temp_simulation!B345&lt;&gt;"",maxvent_m3_per_h*1000000+minvent_m3_per_h*1000+V_room_m3,"")</f>
        <v>500010090</v>
      </c>
      <c r="C345" s="2" t="str">
        <f>IF(input_OLD_temp_simulation!C345&lt;&gt;"",CONCATENATE(TEXT(input_OLD_temp_simulation!C345,"jjjj-mm-ddTuu:mm:ss"),IF(input_OLD_temp_simulation!E345&gt;=0,"+",""),TEXT(SIGN(input_OLD_temp_simulation!E345)*INT(ABS(input_OLD_temp_simulation!E345)),"00"),":",TEXT(MOD(ABS(input_OLD_temp_simulation!E345),1)*60,"00")),"")</f>
        <v>2022-01-06T13:45:00+01:00</v>
      </c>
      <c r="D345" s="26">
        <f>IF(input_OLD_temp_simulation!D345&lt;&gt;"",input_OLD_temp_simulation!D345,"")</f>
        <v>1641473099.9999993</v>
      </c>
      <c r="E345" s="27">
        <f>calculation!R345</f>
        <v>885.625</v>
      </c>
      <c r="F345" s="18">
        <f>calculation!P345</f>
        <v>0.20749003984063744</v>
      </c>
      <c r="G345" s="29">
        <f>IF(input_OLD_temp_simulation!L345&lt;&gt;"",input_OLD_temp_simulation!L345,"")</f>
        <v>900</v>
      </c>
    </row>
    <row r="346" spans="1:7">
      <c r="A346" s="1">
        <f>IF(input_OLD_temp_simulation!A346&lt;&gt;"",input_OLD_temp_simulation!A346,"")</f>
        <v>344</v>
      </c>
      <c r="B346" s="57">
        <f>IF(input_OLD_temp_simulation!B346&lt;&gt;"",maxvent_m3_per_h*1000000+minvent_m3_per_h*1000+V_room_m3,"")</f>
        <v>500010090</v>
      </c>
      <c r="C346" s="2" t="str">
        <f>IF(input_OLD_temp_simulation!C346&lt;&gt;"",CONCATENATE(TEXT(input_OLD_temp_simulation!C346,"jjjj-mm-ddTuu:mm:ss"),IF(input_OLD_temp_simulation!E346&gt;=0,"+",""),TEXT(SIGN(input_OLD_temp_simulation!E346)*INT(ABS(input_OLD_temp_simulation!E346)),"00"),":",TEXT(MOD(ABS(input_OLD_temp_simulation!E346),1)*60,"00")),"")</f>
        <v>2022-01-06T14:00:00+01:00</v>
      </c>
      <c r="D346" s="26">
        <f>IF(input_OLD_temp_simulation!D346&lt;&gt;"",input_OLD_temp_simulation!D346,"")</f>
        <v>1641474000.000001</v>
      </c>
      <c r="E346" s="27">
        <f>calculation!R346</f>
        <v>885.625</v>
      </c>
      <c r="F346" s="18">
        <f>calculation!P346</f>
        <v>0.20749003984063744</v>
      </c>
      <c r="G346" s="29">
        <f>IF(input_OLD_temp_simulation!L346&lt;&gt;"",input_OLD_temp_simulation!L346,"")</f>
        <v>900</v>
      </c>
    </row>
    <row r="347" spans="1:7">
      <c r="A347" s="1">
        <f>IF(input_OLD_temp_simulation!A347&lt;&gt;"",input_OLD_temp_simulation!A347,"")</f>
        <v>345</v>
      </c>
      <c r="B347" s="57">
        <f>IF(input_OLD_temp_simulation!B347&lt;&gt;"",maxvent_m3_per_h*1000000+minvent_m3_per_h*1000+V_room_m3,"")</f>
        <v>500010090</v>
      </c>
      <c r="C347" s="2" t="str">
        <f>IF(input_OLD_temp_simulation!C347&lt;&gt;"",CONCATENATE(TEXT(input_OLD_temp_simulation!C347,"jjjj-mm-ddTuu:mm:ss"),IF(input_OLD_temp_simulation!E347&gt;=0,"+",""),TEXT(SIGN(input_OLD_temp_simulation!E347)*INT(ABS(input_OLD_temp_simulation!E347)),"00"),":",TEXT(MOD(ABS(input_OLD_temp_simulation!E347),1)*60,"00")),"")</f>
        <v>2022-01-06T14:15:00+01:00</v>
      </c>
      <c r="D347" s="26">
        <f>IF(input_OLD_temp_simulation!D347&lt;&gt;"",input_OLD_temp_simulation!D347,"")</f>
        <v>1641474900.0000002</v>
      </c>
      <c r="E347" s="27">
        <f>calculation!R347</f>
        <v>885.625</v>
      </c>
      <c r="F347" s="18">
        <f>calculation!P347</f>
        <v>0.20749003984063744</v>
      </c>
      <c r="G347" s="29">
        <f>IF(input_OLD_temp_simulation!L347&lt;&gt;"",input_OLD_temp_simulation!L347,"")</f>
        <v>900</v>
      </c>
    </row>
    <row r="348" spans="1:7">
      <c r="A348" s="1">
        <f>IF(input_OLD_temp_simulation!A348&lt;&gt;"",input_OLD_temp_simulation!A348,"")</f>
        <v>346</v>
      </c>
      <c r="B348" s="57">
        <f>IF(input_OLD_temp_simulation!B348&lt;&gt;"",maxvent_m3_per_h*1000000+minvent_m3_per_h*1000+V_room_m3,"")</f>
        <v>500010090</v>
      </c>
      <c r="C348" s="2" t="str">
        <f>IF(input_OLD_temp_simulation!C348&lt;&gt;"",CONCATENATE(TEXT(input_OLD_temp_simulation!C348,"jjjj-mm-ddTuu:mm:ss"),IF(input_OLD_temp_simulation!E348&gt;=0,"+",""),TEXT(SIGN(input_OLD_temp_simulation!E348)*INT(ABS(input_OLD_temp_simulation!E348)),"00"),":",TEXT(MOD(ABS(input_OLD_temp_simulation!E348),1)*60,"00")),"")</f>
        <v>2022-01-06T14:30:00+01:00</v>
      </c>
      <c r="D348" s="26">
        <f>IF(input_OLD_temp_simulation!D348&lt;&gt;"",input_OLD_temp_simulation!D348,"")</f>
        <v>1641475799.9999993</v>
      </c>
      <c r="E348" s="27">
        <f>calculation!R348</f>
        <v>885.625</v>
      </c>
      <c r="F348" s="18">
        <f>calculation!P348</f>
        <v>0.20749003984063744</v>
      </c>
      <c r="G348" s="29">
        <f>IF(input_OLD_temp_simulation!L348&lt;&gt;"",input_OLD_temp_simulation!L348,"")</f>
        <v>900</v>
      </c>
    </row>
    <row r="349" spans="1:7">
      <c r="A349" s="1">
        <f>IF(input_OLD_temp_simulation!A349&lt;&gt;"",input_OLD_temp_simulation!A349,"")</f>
        <v>347</v>
      </c>
      <c r="B349" s="57">
        <f>IF(input_OLD_temp_simulation!B349&lt;&gt;"",maxvent_m3_per_h*1000000+minvent_m3_per_h*1000+V_room_m3,"")</f>
        <v>500010090</v>
      </c>
      <c r="C349" s="2" t="str">
        <f>IF(input_OLD_temp_simulation!C349&lt;&gt;"",CONCATENATE(TEXT(input_OLD_temp_simulation!C349,"jjjj-mm-ddTuu:mm:ss"),IF(input_OLD_temp_simulation!E349&gt;=0,"+",""),TEXT(SIGN(input_OLD_temp_simulation!E349)*INT(ABS(input_OLD_temp_simulation!E349)),"00"),":",TEXT(MOD(ABS(input_OLD_temp_simulation!E349),1)*60,"00")),"")</f>
        <v>2022-01-06T14:45:00+01:00</v>
      </c>
      <c r="D349" s="26">
        <f>IF(input_OLD_temp_simulation!D349&lt;&gt;"",input_OLD_temp_simulation!D349,"")</f>
        <v>1641476700.000001</v>
      </c>
      <c r="E349" s="27">
        <f>calculation!R349</f>
        <v>885.625</v>
      </c>
      <c r="F349" s="18">
        <f>calculation!P349</f>
        <v>0.20749003984063744</v>
      </c>
      <c r="G349" s="29">
        <f>IF(input_OLD_temp_simulation!L349&lt;&gt;"",input_OLD_temp_simulation!L349,"")</f>
        <v>900</v>
      </c>
    </row>
    <row r="350" spans="1:7">
      <c r="A350" s="1">
        <f>IF(input_OLD_temp_simulation!A350&lt;&gt;"",input_OLD_temp_simulation!A350,"")</f>
        <v>348</v>
      </c>
      <c r="B350" s="57">
        <f>IF(input_OLD_temp_simulation!B350&lt;&gt;"",maxvent_m3_per_h*1000000+minvent_m3_per_h*1000+V_room_m3,"")</f>
        <v>500010090</v>
      </c>
      <c r="C350" s="2" t="str">
        <f>IF(input_OLD_temp_simulation!C350&lt;&gt;"",CONCATENATE(TEXT(input_OLD_temp_simulation!C350,"jjjj-mm-ddTuu:mm:ss"),IF(input_OLD_temp_simulation!E350&gt;=0,"+",""),TEXT(SIGN(input_OLD_temp_simulation!E350)*INT(ABS(input_OLD_temp_simulation!E350)),"00"),":",TEXT(MOD(ABS(input_OLD_temp_simulation!E350),1)*60,"00")),"")</f>
        <v>2022-01-06T15:00:00+01:00</v>
      </c>
      <c r="D350" s="26">
        <f>IF(input_OLD_temp_simulation!D350&lt;&gt;"",input_OLD_temp_simulation!D350,"")</f>
        <v>1641477600.0000002</v>
      </c>
      <c r="E350" s="27">
        <f>calculation!R350</f>
        <v>885.625</v>
      </c>
      <c r="F350" s="18">
        <f>calculation!P350</f>
        <v>0.20749003984063744</v>
      </c>
      <c r="G350" s="29">
        <f>IF(input_OLD_temp_simulation!L350&lt;&gt;"",input_OLD_temp_simulation!L350,"")</f>
        <v>900</v>
      </c>
    </row>
    <row r="351" spans="1:7">
      <c r="A351" s="1">
        <f>IF(input_OLD_temp_simulation!A351&lt;&gt;"",input_OLD_temp_simulation!A351,"")</f>
        <v>349</v>
      </c>
      <c r="B351" s="57">
        <f>IF(input_OLD_temp_simulation!B351&lt;&gt;"",maxvent_m3_per_h*1000000+minvent_m3_per_h*1000+V_room_m3,"")</f>
        <v>500010090</v>
      </c>
      <c r="C351" s="2" t="str">
        <f>IF(input_OLD_temp_simulation!C351&lt;&gt;"",CONCATENATE(TEXT(input_OLD_temp_simulation!C351,"jjjj-mm-ddTuu:mm:ss"),IF(input_OLD_temp_simulation!E351&gt;=0,"+",""),TEXT(SIGN(input_OLD_temp_simulation!E351)*INT(ABS(input_OLD_temp_simulation!E351)),"00"),":",TEXT(MOD(ABS(input_OLD_temp_simulation!E351),1)*60,"00")),"")</f>
        <v>2022-01-06T15:15:00+01:00</v>
      </c>
      <c r="D351" s="26">
        <f>IF(input_OLD_temp_simulation!D351&lt;&gt;"",input_OLD_temp_simulation!D351,"")</f>
        <v>1641478499.9999993</v>
      </c>
      <c r="E351" s="27">
        <f>calculation!R351</f>
        <v>885.625</v>
      </c>
      <c r="F351" s="18">
        <f>calculation!P351</f>
        <v>0.20749003984063744</v>
      </c>
      <c r="G351" s="29">
        <f>IF(input_OLD_temp_simulation!L351&lt;&gt;"",input_OLD_temp_simulation!L351,"")</f>
        <v>900</v>
      </c>
    </row>
    <row r="352" spans="1:7">
      <c r="A352" s="1">
        <f>IF(input_OLD_temp_simulation!A352&lt;&gt;"",input_OLD_temp_simulation!A352,"")</f>
        <v>350</v>
      </c>
      <c r="B352" s="57">
        <f>IF(input_OLD_temp_simulation!B352&lt;&gt;"",maxvent_m3_per_h*1000000+minvent_m3_per_h*1000+V_room_m3,"")</f>
        <v>500010090</v>
      </c>
      <c r="C352" s="2" t="str">
        <f>IF(input_OLD_temp_simulation!C352&lt;&gt;"",CONCATENATE(TEXT(input_OLD_temp_simulation!C352,"jjjj-mm-ddTuu:mm:ss"),IF(input_OLD_temp_simulation!E352&gt;=0,"+",""),TEXT(SIGN(input_OLD_temp_simulation!E352)*INT(ABS(input_OLD_temp_simulation!E352)),"00"),":",TEXT(MOD(ABS(input_OLD_temp_simulation!E352),1)*60,"00")),"")</f>
        <v>2022-01-06T15:30:00+01:00</v>
      </c>
      <c r="D352" s="26">
        <f>IF(input_OLD_temp_simulation!D352&lt;&gt;"",input_OLD_temp_simulation!D352,"")</f>
        <v>1641479400.000001</v>
      </c>
      <c r="E352" s="27">
        <f>calculation!R352</f>
        <v>885.625</v>
      </c>
      <c r="F352" s="18">
        <f>calculation!P352</f>
        <v>0.20749003984063744</v>
      </c>
      <c r="G352" s="29">
        <f>IF(input_OLD_temp_simulation!L352&lt;&gt;"",input_OLD_temp_simulation!L352,"")</f>
        <v>900</v>
      </c>
    </row>
    <row r="353" spans="1:7">
      <c r="A353" s="1">
        <f>IF(input_OLD_temp_simulation!A353&lt;&gt;"",input_OLD_temp_simulation!A353,"")</f>
        <v>351</v>
      </c>
      <c r="B353" s="57">
        <f>IF(input_OLD_temp_simulation!B353&lt;&gt;"",maxvent_m3_per_h*1000000+minvent_m3_per_h*1000+V_room_m3,"")</f>
        <v>500010090</v>
      </c>
      <c r="C353" s="2" t="str">
        <f>IF(input_OLD_temp_simulation!C353&lt;&gt;"",CONCATENATE(TEXT(input_OLD_temp_simulation!C353,"jjjj-mm-ddTuu:mm:ss"),IF(input_OLD_temp_simulation!E353&gt;=0,"+",""),TEXT(SIGN(input_OLD_temp_simulation!E353)*INT(ABS(input_OLD_temp_simulation!E353)),"00"),":",TEXT(MOD(ABS(input_OLD_temp_simulation!E353),1)*60,"00")),"")</f>
        <v>2022-01-06T15:45:00+01:00</v>
      </c>
      <c r="D353" s="26">
        <f>IF(input_OLD_temp_simulation!D353&lt;&gt;"",input_OLD_temp_simulation!D353,"")</f>
        <v>1641480300.0000002</v>
      </c>
      <c r="E353" s="27">
        <f>calculation!R353</f>
        <v>885.625</v>
      </c>
      <c r="F353" s="18">
        <f>calculation!P353</f>
        <v>0.20749003984063744</v>
      </c>
      <c r="G353" s="29">
        <f>IF(input_OLD_temp_simulation!L353&lt;&gt;"",input_OLD_temp_simulation!L353,"")</f>
        <v>900</v>
      </c>
    </row>
    <row r="354" spans="1:7">
      <c r="A354" s="1">
        <f>IF(input_OLD_temp_simulation!A354&lt;&gt;"",input_OLD_temp_simulation!A354,"")</f>
        <v>352</v>
      </c>
      <c r="B354" s="57">
        <f>IF(input_OLD_temp_simulation!B354&lt;&gt;"",maxvent_m3_per_h*1000000+minvent_m3_per_h*1000+V_room_m3,"")</f>
        <v>500010090</v>
      </c>
      <c r="C354" s="2" t="str">
        <f>IF(input_OLD_temp_simulation!C354&lt;&gt;"",CONCATENATE(TEXT(input_OLD_temp_simulation!C354,"jjjj-mm-ddTuu:mm:ss"),IF(input_OLD_temp_simulation!E354&gt;=0,"+",""),TEXT(SIGN(input_OLD_temp_simulation!E354)*INT(ABS(input_OLD_temp_simulation!E354)),"00"),":",TEXT(MOD(ABS(input_OLD_temp_simulation!E354),1)*60,"00")),"")</f>
        <v>2022-01-06T16:00:00+01:00</v>
      </c>
      <c r="D354" s="26">
        <f>IF(input_OLD_temp_simulation!D354&lt;&gt;"",input_OLD_temp_simulation!D354,"")</f>
        <v>1641481199.9999993</v>
      </c>
      <c r="E354" s="27">
        <f>calculation!R354</f>
        <v>885.625</v>
      </c>
      <c r="F354" s="18">
        <f>calculation!P354</f>
        <v>0.20749003984063744</v>
      </c>
      <c r="G354" s="29">
        <f>IF(input_OLD_temp_simulation!L354&lt;&gt;"",input_OLD_temp_simulation!L354,"")</f>
        <v>900</v>
      </c>
    </row>
    <row r="355" spans="1:7">
      <c r="A355" s="1">
        <f>IF(input_OLD_temp_simulation!A355&lt;&gt;"",input_OLD_temp_simulation!A355,"")</f>
        <v>353</v>
      </c>
      <c r="B355" s="57">
        <f>IF(input_OLD_temp_simulation!B355&lt;&gt;"",maxvent_m3_per_h*1000000+minvent_m3_per_h*1000+V_room_m3,"")</f>
        <v>500010090</v>
      </c>
      <c r="C355" s="2" t="str">
        <f>IF(input_OLD_temp_simulation!C355&lt;&gt;"",CONCATENATE(TEXT(input_OLD_temp_simulation!C355,"jjjj-mm-ddTuu:mm:ss"),IF(input_OLD_temp_simulation!E355&gt;=0,"+",""),TEXT(SIGN(input_OLD_temp_simulation!E355)*INT(ABS(input_OLD_temp_simulation!E355)),"00"),":",TEXT(MOD(ABS(input_OLD_temp_simulation!E355),1)*60,"00")),"")</f>
        <v>2022-01-06T16:15:00+01:00</v>
      </c>
      <c r="D355" s="26">
        <f>IF(input_OLD_temp_simulation!D355&lt;&gt;"",input_OLD_temp_simulation!D355,"")</f>
        <v>1641482100.000001</v>
      </c>
      <c r="E355" s="27">
        <f>calculation!R355</f>
        <v>750</v>
      </c>
      <c r="F355" s="18">
        <f>calculation!P355</f>
        <v>0</v>
      </c>
      <c r="G355" s="29">
        <f>IF(input_OLD_temp_simulation!L355&lt;&gt;"",input_OLD_temp_simulation!L355,"")</f>
        <v>900</v>
      </c>
    </row>
    <row r="356" spans="1:7">
      <c r="A356" s="1">
        <f>IF(input_OLD_temp_simulation!A356&lt;&gt;"",input_OLD_temp_simulation!A356,"")</f>
        <v>354</v>
      </c>
      <c r="B356" s="57">
        <f>IF(input_OLD_temp_simulation!B356&lt;&gt;"",maxvent_m3_per_h*1000000+minvent_m3_per_h*1000+V_room_m3,"")</f>
        <v>500010090</v>
      </c>
      <c r="C356" s="2" t="str">
        <f>IF(input_OLD_temp_simulation!C356&lt;&gt;"",CONCATENATE(TEXT(input_OLD_temp_simulation!C356,"jjjj-mm-ddTuu:mm:ss"),IF(input_OLD_temp_simulation!E356&gt;=0,"+",""),TEXT(SIGN(input_OLD_temp_simulation!E356)*INT(ABS(input_OLD_temp_simulation!E356)),"00"),":",TEXT(MOD(ABS(input_OLD_temp_simulation!E356),1)*60,"00")),"")</f>
        <v>2022-01-06T16:30:00+01:00</v>
      </c>
      <c r="D356" s="26">
        <f>IF(input_OLD_temp_simulation!D356&lt;&gt;"",input_OLD_temp_simulation!D356,"")</f>
        <v>1641483000.0000002</v>
      </c>
      <c r="E356" s="27">
        <f>calculation!R356</f>
        <v>740.69444444444446</v>
      </c>
      <c r="F356" s="18">
        <f>calculation!P356</f>
        <v>0</v>
      </c>
      <c r="G356" s="29">
        <f>IF(input_OLD_temp_simulation!L356&lt;&gt;"",input_OLD_temp_simulation!L356,"")</f>
        <v>900</v>
      </c>
    </row>
    <row r="357" spans="1:7">
      <c r="A357" s="1">
        <f>IF(input_OLD_temp_simulation!A357&lt;&gt;"",input_OLD_temp_simulation!A357,"")</f>
        <v>355</v>
      </c>
      <c r="B357" s="57">
        <f>IF(input_OLD_temp_simulation!B357&lt;&gt;"",maxvent_m3_per_h*1000000+minvent_m3_per_h*1000+V_room_m3,"")</f>
        <v>500010090</v>
      </c>
      <c r="C357" s="2" t="str">
        <f>IF(input_OLD_temp_simulation!C357&lt;&gt;"",CONCATENATE(TEXT(input_OLD_temp_simulation!C357,"jjjj-mm-ddTuu:mm:ss"),IF(input_OLD_temp_simulation!E357&gt;=0,"+",""),TEXT(SIGN(input_OLD_temp_simulation!E357)*INT(ABS(input_OLD_temp_simulation!E357)),"00"),":",TEXT(MOD(ABS(input_OLD_temp_simulation!E357),1)*60,"00")),"")</f>
        <v>2022-01-06T16:45:00+01:00</v>
      </c>
      <c r="D357" s="26">
        <f>IF(input_OLD_temp_simulation!D357&lt;&gt;"",input_OLD_temp_simulation!D357,"")</f>
        <v>1641483899.9999993</v>
      </c>
      <c r="E357" s="27">
        <f>calculation!R357</f>
        <v>731.64737654320993</v>
      </c>
      <c r="F357" s="18">
        <f>calculation!P357</f>
        <v>0</v>
      </c>
      <c r="G357" s="29">
        <f>IF(input_OLD_temp_simulation!L357&lt;&gt;"",input_OLD_temp_simulation!L357,"")</f>
        <v>900</v>
      </c>
    </row>
    <row r="358" spans="1:7">
      <c r="A358" s="1">
        <f>IF(input_OLD_temp_simulation!A358&lt;&gt;"",input_OLD_temp_simulation!A358,"")</f>
        <v>356</v>
      </c>
      <c r="B358" s="57">
        <f>IF(input_OLD_temp_simulation!B358&lt;&gt;"",maxvent_m3_per_h*1000000+minvent_m3_per_h*1000+V_room_m3,"")</f>
        <v>500010090</v>
      </c>
      <c r="C358" s="2" t="str">
        <f>IF(input_OLD_temp_simulation!C358&lt;&gt;"",CONCATENATE(TEXT(input_OLD_temp_simulation!C358,"jjjj-mm-ddTuu:mm:ss"),IF(input_OLD_temp_simulation!E358&gt;=0,"+",""),TEXT(SIGN(input_OLD_temp_simulation!E358)*INT(ABS(input_OLD_temp_simulation!E358)),"00"),":",TEXT(MOD(ABS(input_OLD_temp_simulation!E358),1)*60,"00")),"")</f>
        <v>2022-01-06T17:00:00+01:00</v>
      </c>
      <c r="D358" s="26">
        <f>IF(input_OLD_temp_simulation!D358&lt;&gt;"",input_OLD_temp_simulation!D358,"")</f>
        <v>1641484800.000001</v>
      </c>
      <c r="E358" s="27">
        <f>calculation!R358</f>
        <v>722.85161608367628</v>
      </c>
      <c r="F358" s="18">
        <f>calculation!P358</f>
        <v>0</v>
      </c>
      <c r="G358" s="29">
        <f>IF(input_OLD_temp_simulation!L358&lt;&gt;"",input_OLD_temp_simulation!L358,"")</f>
        <v>900</v>
      </c>
    </row>
    <row r="359" spans="1:7">
      <c r="A359" s="1">
        <f>IF(input_OLD_temp_simulation!A359&lt;&gt;"",input_OLD_temp_simulation!A359,"")</f>
        <v>357</v>
      </c>
      <c r="B359" s="57">
        <f>IF(input_OLD_temp_simulation!B359&lt;&gt;"",maxvent_m3_per_h*1000000+minvent_m3_per_h*1000+V_room_m3,"")</f>
        <v>500010090</v>
      </c>
      <c r="C359" s="2" t="str">
        <f>IF(input_OLD_temp_simulation!C359&lt;&gt;"",CONCATENATE(TEXT(input_OLD_temp_simulation!C359,"jjjj-mm-ddTuu:mm:ss"),IF(input_OLD_temp_simulation!E359&gt;=0,"+",""),TEXT(SIGN(input_OLD_temp_simulation!E359)*INT(ABS(input_OLD_temp_simulation!E359)),"00"),":",TEXT(MOD(ABS(input_OLD_temp_simulation!E359),1)*60,"00")),"")</f>
        <v>2022-01-06T17:15:00+01:00</v>
      </c>
      <c r="D359" s="26">
        <f>IF(input_OLD_temp_simulation!D359&lt;&gt;"",input_OLD_temp_simulation!D359,"")</f>
        <v>1641485700.0000002</v>
      </c>
      <c r="E359" s="27">
        <f>calculation!R359</f>
        <v>714.30018230357416</v>
      </c>
      <c r="F359" s="18">
        <f>calculation!P359</f>
        <v>0</v>
      </c>
      <c r="G359" s="29">
        <f>IF(input_OLD_temp_simulation!L359&lt;&gt;"",input_OLD_temp_simulation!L359,"")</f>
        <v>900</v>
      </c>
    </row>
    <row r="360" spans="1:7">
      <c r="A360" s="1">
        <f>IF(input_OLD_temp_simulation!A360&lt;&gt;"",input_OLD_temp_simulation!A360,"")</f>
        <v>358</v>
      </c>
      <c r="B360" s="57">
        <f>IF(input_OLD_temp_simulation!B360&lt;&gt;"",maxvent_m3_per_h*1000000+minvent_m3_per_h*1000+V_room_m3,"")</f>
        <v>500010090</v>
      </c>
      <c r="C360" s="2" t="str">
        <f>IF(input_OLD_temp_simulation!C360&lt;&gt;"",CONCATENATE(TEXT(input_OLD_temp_simulation!C360,"jjjj-mm-ddTuu:mm:ss"),IF(input_OLD_temp_simulation!E360&gt;=0,"+",""),TEXT(SIGN(input_OLD_temp_simulation!E360)*INT(ABS(input_OLD_temp_simulation!E360)),"00"),":",TEXT(MOD(ABS(input_OLD_temp_simulation!E360),1)*60,"00")),"")</f>
        <v>2022-01-06T17:30:00+01:00</v>
      </c>
      <c r="D360" s="26">
        <f>IF(input_OLD_temp_simulation!D360&lt;&gt;"",input_OLD_temp_simulation!D360,"")</f>
        <v>1641486599.9999993</v>
      </c>
      <c r="E360" s="27">
        <f>calculation!R360</f>
        <v>705.98628835069712</v>
      </c>
      <c r="F360" s="18">
        <f>calculation!P360</f>
        <v>0</v>
      </c>
      <c r="G360" s="29">
        <f>IF(input_OLD_temp_simulation!L360&lt;&gt;"",input_OLD_temp_simulation!L360,"")</f>
        <v>900</v>
      </c>
    </row>
    <row r="361" spans="1:7">
      <c r="A361" s="1">
        <f>IF(input_OLD_temp_simulation!A361&lt;&gt;"",input_OLD_temp_simulation!A361,"")</f>
        <v>359</v>
      </c>
      <c r="B361" s="57">
        <f>IF(input_OLD_temp_simulation!B361&lt;&gt;"",maxvent_m3_per_h*1000000+minvent_m3_per_h*1000+V_room_m3,"")</f>
        <v>500010090</v>
      </c>
      <c r="C361" s="2" t="str">
        <f>IF(input_OLD_temp_simulation!C361&lt;&gt;"",CONCATENATE(TEXT(input_OLD_temp_simulation!C361,"jjjj-mm-ddTuu:mm:ss"),IF(input_OLD_temp_simulation!E361&gt;=0,"+",""),TEXT(SIGN(input_OLD_temp_simulation!E361)*INT(ABS(input_OLD_temp_simulation!E361)),"00"),":",TEXT(MOD(ABS(input_OLD_temp_simulation!E361),1)*60,"00")),"")</f>
        <v>2022-01-06T17:45:00+01:00</v>
      </c>
      <c r="D361" s="26">
        <f>IF(input_OLD_temp_simulation!D361&lt;&gt;"",input_OLD_temp_simulation!D361,"")</f>
        <v>1641487500.000001</v>
      </c>
      <c r="E361" s="27">
        <f>calculation!R361</f>
        <v>697.90333589651107</v>
      </c>
      <c r="F361" s="18">
        <f>calculation!P361</f>
        <v>0</v>
      </c>
      <c r="G361" s="29">
        <f>IF(input_OLD_temp_simulation!L361&lt;&gt;"",input_OLD_temp_simulation!L361,"")</f>
        <v>900</v>
      </c>
    </row>
    <row r="362" spans="1:7">
      <c r="A362" s="1">
        <f>IF(input_OLD_temp_simulation!A362&lt;&gt;"",input_OLD_temp_simulation!A362,"")</f>
        <v>360</v>
      </c>
      <c r="B362" s="57">
        <f>IF(input_OLD_temp_simulation!B362&lt;&gt;"",maxvent_m3_per_h*1000000+minvent_m3_per_h*1000+V_room_m3,"")</f>
        <v>500010090</v>
      </c>
      <c r="C362" s="2" t="str">
        <f>IF(input_OLD_temp_simulation!C362&lt;&gt;"",CONCATENATE(TEXT(input_OLD_temp_simulation!C362,"jjjj-mm-ddTuu:mm:ss"),IF(input_OLD_temp_simulation!E362&gt;=0,"+",""),TEXT(SIGN(input_OLD_temp_simulation!E362)*INT(ABS(input_OLD_temp_simulation!E362)),"00"),":",TEXT(MOD(ABS(input_OLD_temp_simulation!E362),1)*60,"00")),"")</f>
        <v>2022-01-06T18:00:00+01:00</v>
      </c>
      <c r="D362" s="26">
        <f>IF(input_OLD_temp_simulation!D362&lt;&gt;"",input_OLD_temp_simulation!D362,"")</f>
        <v>1641488400.0000002</v>
      </c>
      <c r="E362" s="27">
        <f>calculation!R362</f>
        <v>690.04490989938574</v>
      </c>
      <c r="F362" s="18">
        <f>calculation!P362</f>
        <v>0</v>
      </c>
      <c r="G362" s="29">
        <f>IF(input_OLD_temp_simulation!L362&lt;&gt;"",input_OLD_temp_simulation!L362,"")</f>
        <v>900</v>
      </c>
    </row>
    <row r="363" spans="1:7">
      <c r="A363" s="1">
        <f>IF(input_OLD_temp_simulation!A363&lt;&gt;"",input_OLD_temp_simulation!A363,"")</f>
        <v>361</v>
      </c>
      <c r="B363" s="57">
        <f>IF(input_OLD_temp_simulation!B363&lt;&gt;"",maxvent_m3_per_h*1000000+minvent_m3_per_h*1000+V_room_m3,"")</f>
        <v>500010090</v>
      </c>
      <c r="C363" s="2" t="str">
        <f>IF(input_OLD_temp_simulation!C363&lt;&gt;"",CONCATENATE(TEXT(input_OLD_temp_simulation!C363,"jjjj-mm-ddTuu:mm:ss"),IF(input_OLD_temp_simulation!E363&gt;=0,"+",""),TEXT(SIGN(input_OLD_temp_simulation!E363)*INT(ABS(input_OLD_temp_simulation!E363)),"00"),":",TEXT(MOD(ABS(input_OLD_temp_simulation!E363),1)*60,"00")),"")</f>
        <v>2022-01-06T18:15:00+01:00</v>
      </c>
      <c r="D363" s="26">
        <f>IF(input_OLD_temp_simulation!D363&lt;&gt;"",input_OLD_temp_simulation!D363,"")</f>
        <v>1641489299.9999993</v>
      </c>
      <c r="E363" s="27">
        <f>calculation!R363</f>
        <v>682.40477351329173</v>
      </c>
      <c r="F363" s="18">
        <f>calculation!P363</f>
        <v>0</v>
      </c>
      <c r="G363" s="29">
        <f>IF(input_OLD_temp_simulation!L363&lt;&gt;"",input_OLD_temp_simulation!L363,"")</f>
        <v>900</v>
      </c>
    </row>
    <row r="364" spans="1:7">
      <c r="A364" s="1">
        <f>IF(input_OLD_temp_simulation!A364&lt;&gt;"",input_OLD_temp_simulation!A364,"")</f>
        <v>362</v>
      </c>
      <c r="B364" s="57">
        <f>IF(input_OLD_temp_simulation!B364&lt;&gt;"",maxvent_m3_per_h*1000000+minvent_m3_per_h*1000+V_room_m3,"")</f>
        <v>500010090</v>
      </c>
      <c r="C364" s="2" t="str">
        <f>IF(input_OLD_temp_simulation!C364&lt;&gt;"",CONCATENATE(TEXT(input_OLD_temp_simulation!C364,"jjjj-mm-ddTuu:mm:ss"),IF(input_OLD_temp_simulation!E364&gt;=0,"+",""),TEXT(SIGN(input_OLD_temp_simulation!E364)*INT(ABS(input_OLD_temp_simulation!E364)),"00"),":",TEXT(MOD(ABS(input_OLD_temp_simulation!E364),1)*60,"00")),"")</f>
        <v>2022-01-06T18:30:00+01:00</v>
      </c>
      <c r="D364" s="26">
        <f>IF(input_OLD_temp_simulation!D364&lt;&gt;"",input_OLD_temp_simulation!D364,"")</f>
        <v>1641490200.000001</v>
      </c>
      <c r="E364" s="27">
        <f>calculation!R364</f>
        <v>674.97686313792246</v>
      </c>
      <c r="F364" s="18">
        <f>calculation!P364</f>
        <v>0</v>
      </c>
      <c r="G364" s="29">
        <f>IF(input_OLD_temp_simulation!L364&lt;&gt;"",input_OLD_temp_simulation!L364,"")</f>
        <v>900</v>
      </c>
    </row>
    <row r="365" spans="1:7">
      <c r="A365" s="1">
        <f>IF(input_OLD_temp_simulation!A365&lt;&gt;"",input_OLD_temp_simulation!A365,"")</f>
        <v>363</v>
      </c>
      <c r="B365" s="57">
        <f>IF(input_OLD_temp_simulation!B365&lt;&gt;"",maxvent_m3_per_h*1000000+minvent_m3_per_h*1000+V_room_m3,"")</f>
        <v>500010090</v>
      </c>
      <c r="C365" s="2" t="str">
        <f>IF(input_OLD_temp_simulation!C365&lt;&gt;"",CONCATENATE(TEXT(input_OLD_temp_simulation!C365,"jjjj-mm-ddTuu:mm:ss"),IF(input_OLD_temp_simulation!E365&gt;=0,"+",""),TEXT(SIGN(input_OLD_temp_simulation!E365)*INT(ABS(input_OLD_temp_simulation!E365)),"00"),":",TEXT(MOD(ABS(input_OLD_temp_simulation!E365),1)*60,"00")),"")</f>
        <v>2022-01-06T18:45:00+01:00</v>
      </c>
      <c r="D365" s="26">
        <f>IF(input_OLD_temp_simulation!D365&lt;&gt;"",input_OLD_temp_simulation!D365,"")</f>
        <v>1641491100.0000002</v>
      </c>
      <c r="E365" s="27">
        <f>calculation!R365</f>
        <v>667.75528360631347</v>
      </c>
      <c r="F365" s="18">
        <f>calculation!P365</f>
        <v>0</v>
      </c>
      <c r="G365" s="29">
        <f>IF(input_OLD_temp_simulation!L365&lt;&gt;"",input_OLD_temp_simulation!L365,"")</f>
        <v>900</v>
      </c>
    </row>
    <row r="366" spans="1:7">
      <c r="A366" s="1">
        <f>IF(input_OLD_temp_simulation!A366&lt;&gt;"",input_OLD_temp_simulation!A366,"")</f>
        <v>364</v>
      </c>
      <c r="B366" s="57">
        <f>IF(input_OLD_temp_simulation!B366&lt;&gt;"",maxvent_m3_per_h*1000000+minvent_m3_per_h*1000+V_room_m3,"")</f>
        <v>500010090</v>
      </c>
      <c r="C366" s="2" t="str">
        <f>IF(input_OLD_temp_simulation!C366&lt;&gt;"",CONCATENATE(TEXT(input_OLD_temp_simulation!C366,"jjjj-mm-ddTuu:mm:ss"),IF(input_OLD_temp_simulation!E366&gt;=0,"+",""),TEXT(SIGN(input_OLD_temp_simulation!E366)*INT(ABS(input_OLD_temp_simulation!E366)),"00"),":",TEXT(MOD(ABS(input_OLD_temp_simulation!E366),1)*60,"00")),"")</f>
        <v>2022-01-06T19:00:00+01:00</v>
      </c>
      <c r="D366" s="26">
        <f>IF(input_OLD_temp_simulation!D366&lt;&gt;"",input_OLD_temp_simulation!D366,"")</f>
        <v>1641491999.9999993</v>
      </c>
      <c r="E366" s="27">
        <f>calculation!R366</f>
        <v>660.73430350613808</v>
      </c>
      <c r="F366" s="18">
        <f>calculation!P366</f>
        <v>0</v>
      </c>
      <c r="G366" s="29">
        <f>IF(input_OLD_temp_simulation!L366&lt;&gt;"",input_OLD_temp_simulation!L366,"")</f>
        <v>900</v>
      </c>
    </row>
    <row r="367" spans="1:7">
      <c r="A367" s="1">
        <f>IF(input_OLD_temp_simulation!A367&lt;&gt;"",input_OLD_temp_simulation!A367,"")</f>
        <v>365</v>
      </c>
      <c r="B367" s="57">
        <f>IF(input_OLD_temp_simulation!B367&lt;&gt;"",maxvent_m3_per_h*1000000+minvent_m3_per_h*1000+V_room_m3,"")</f>
        <v>500010090</v>
      </c>
      <c r="C367" s="2" t="str">
        <f>IF(input_OLD_temp_simulation!C367&lt;&gt;"",CONCATENATE(TEXT(input_OLD_temp_simulation!C367,"jjjj-mm-ddTuu:mm:ss"),IF(input_OLD_temp_simulation!E367&gt;=0,"+",""),TEXT(SIGN(input_OLD_temp_simulation!E367)*INT(ABS(input_OLD_temp_simulation!E367)),"00"),":",TEXT(MOD(ABS(input_OLD_temp_simulation!E367),1)*60,"00")),"")</f>
        <v>2022-01-06T19:15:00+01:00</v>
      </c>
      <c r="D367" s="26">
        <f>IF(input_OLD_temp_simulation!D367&lt;&gt;"",input_OLD_temp_simulation!D367,"")</f>
        <v>1641492900.000001</v>
      </c>
      <c r="E367" s="27">
        <f>calculation!R367</f>
        <v>653.90835063096756</v>
      </c>
      <c r="F367" s="18">
        <f>calculation!P367</f>
        <v>0</v>
      </c>
      <c r="G367" s="29">
        <f>IF(input_OLD_temp_simulation!L367&lt;&gt;"",input_OLD_temp_simulation!L367,"")</f>
        <v>900</v>
      </c>
    </row>
    <row r="368" spans="1:7">
      <c r="A368" s="1">
        <f>IF(input_OLD_temp_simulation!A368&lt;&gt;"",input_OLD_temp_simulation!A368,"")</f>
        <v>366</v>
      </c>
      <c r="B368" s="57">
        <f>IF(input_OLD_temp_simulation!B368&lt;&gt;"",maxvent_m3_per_h*1000000+minvent_m3_per_h*1000+V_room_m3,"")</f>
        <v>500010090</v>
      </c>
      <c r="C368" s="2" t="str">
        <f>IF(input_OLD_temp_simulation!C368&lt;&gt;"",CONCATENATE(TEXT(input_OLD_temp_simulation!C368,"jjjj-mm-ddTuu:mm:ss"),IF(input_OLD_temp_simulation!E368&gt;=0,"+",""),TEXT(SIGN(input_OLD_temp_simulation!E368)*INT(ABS(input_OLD_temp_simulation!E368)),"00"),":",TEXT(MOD(ABS(input_OLD_temp_simulation!E368),1)*60,"00")),"")</f>
        <v>2022-01-06T19:30:00+01:00</v>
      </c>
      <c r="D368" s="26">
        <f>IF(input_OLD_temp_simulation!D368&lt;&gt;"",input_OLD_temp_simulation!D368,"")</f>
        <v>1641493800.0000002</v>
      </c>
      <c r="E368" s="27">
        <f>calculation!R368</f>
        <v>647.2720075578851</v>
      </c>
      <c r="F368" s="18">
        <f>calculation!P368</f>
        <v>0</v>
      </c>
      <c r="G368" s="29">
        <f>IF(input_OLD_temp_simulation!L368&lt;&gt;"",input_OLD_temp_simulation!L368,"")</f>
        <v>900</v>
      </c>
    </row>
    <row r="369" spans="1:7">
      <c r="A369" s="1">
        <f>IF(input_OLD_temp_simulation!A369&lt;&gt;"",input_OLD_temp_simulation!A369,"")</f>
        <v>367</v>
      </c>
      <c r="B369" s="57">
        <f>IF(input_OLD_temp_simulation!B369&lt;&gt;"",maxvent_m3_per_h*1000000+minvent_m3_per_h*1000+V_room_m3,"")</f>
        <v>500010090</v>
      </c>
      <c r="C369" s="2" t="str">
        <f>IF(input_OLD_temp_simulation!C369&lt;&gt;"",CONCATENATE(TEXT(input_OLD_temp_simulation!C369,"jjjj-mm-ddTuu:mm:ss"),IF(input_OLD_temp_simulation!E369&gt;=0,"+",""),TEXT(SIGN(input_OLD_temp_simulation!E369)*INT(ABS(input_OLD_temp_simulation!E369)),"00"),":",TEXT(MOD(ABS(input_OLD_temp_simulation!E369),1)*60,"00")),"")</f>
        <v>2022-01-06T19:45:00+01:00</v>
      </c>
      <c r="D369" s="26">
        <f>IF(input_OLD_temp_simulation!D369&lt;&gt;"",input_OLD_temp_simulation!D369,"")</f>
        <v>1641494699.9999993</v>
      </c>
      <c r="E369" s="27">
        <f>calculation!R369</f>
        <v>640.82000734794383</v>
      </c>
      <c r="F369" s="18">
        <f>calculation!P369</f>
        <v>0</v>
      </c>
      <c r="G369" s="29">
        <f>IF(input_OLD_temp_simulation!L369&lt;&gt;"",input_OLD_temp_simulation!L369,"")</f>
        <v>900</v>
      </c>
    </row>
    <row r="370" spans="1:7">
      <c r="A370" s="1">
        <f>IF(input_OLD_temp_simulation!A370&lt;&gt;"",input_OLD_temp_simulation!A370,"")</f>
        <v>368</v>
      </c>
      <c r="B370" s="57">
        <f>IF(input_OLD_temp_simulation!B370&lt;&gt;"",maxvent_m3_per_h*1000000+minvent_m3_per_h*1000+V_room_m3,"")</f>
        <v>500010090</v>
      </c>
      <c r="C370" s="2" t="str">
        <f>IF(input_OLD_temp_simulation!C370&lt;&gt;"",CONCATENATE(TEXT(input_OLD_temp_simulation!C370,"jjjj-mm-ddTuu:mm:ss"),IF(input_OLD_temp_simulation!E370&gt;=0,"+",""),TEXT(SIGN(input_OLD_temp_simulation!E370)*INT(ABS(input_OLD_temp_simulation!E370)),"00"),":",TEXT(MOD(ABS(input_OLD_temp_simulation!E370),1)*60,"00")),"")</f>
        <v>2022-01-06T20:00:00+01:00</v>
      </c>
      <c r="D370" s="26">
        <f>IF(input_OLD_temp_simulation!D370&lt;&gt;"",input_OLD_temp_simulation!D370,"")</f>
        <v>1641495600.000001</v>
      </c>
      <c r="E370" s="27">
        <f>calculation!R370</f>
        <v>634.54722936605651</v>
      </c>
      <c r="F370" s="18">
        <f>calculation!P370</f>
        <v>0</v>
      </c>
      <c r="G370" s="29">
        <f>IF(input_OLD_temp_simulation!L370&lt;&gt;"",input_OLD_temp_simulation!L370,"")</f>
        <v>900</v>
      </c>
    </row>
    <row r="371" spans="1:7">
      <c r="A371" s="1">
        <f>IF(input_OLD_temp_simulation!A371&lt;&gt;"",input_OLD_temp_simulation!A371,"")</f>
        <v>369</v>
      </c>
      <c r="B371" s="57">
        <f>IF(input_OLD_temp_simulation!B371&lt;&gt;"",maxvent_m3_per_h*1000000+minvent_m3_per_h*1000+V_room_m3,"")</f>
        <v>500010090</v>
      </c>
      <c r="C371" s="2" t="str">
        <f>IF(input_OLD_temp_simulation!C371&lt;&gt;"",CONCATENATE(TEXT(input_OLD_temp_simulation!C371,"jjjj-mm-ddTuu:mm:ss"),IF(input_OLD_temp_simulation!E371&gt;=0,"+",""),TEXT(SIGN(input_OLD_temp_simulation!E371)*INT(ABS(input_OLD_temp_simulation!E371)),"00"),":",TEXT(MOD(ABS(input_OLD_temp_simulation!E371),1)*60,"00")),"")</f>
        <v>2022-01-06T20:15:00+01:00</v>
      </c>
      <c r="D371" s="26">
        <f>IF(input_OLD_temp_simulation!D371&lt;&gt;"",input_OLD_temp_simulation!D371,"")</f>
        <v>1641496500.0000002</v>
      </c>
      <c r="E371" s="27">
        <f>calculation!R371</f>
        <v>628.44869521699934</v>
      </c>
      <c r="F371" s="18">
        <f>calculation!P371</f>
        <v>0</v>
      </c>
      <c r="G371" s="29">
        <f>IF(input_OLD_temp_simulation!L371&lt;&gt;"",input_OLD_temp_simulation!L371,"")</f>
        <v>900</v>
      </c>
    </row>
    <row r="372" spans="1:7">
      <c r="A372" s="1">
        <f>IF(input_OLD_temp_simulation!A372&lt;&gt;"",input_OLD_temp_simulation!A372,"")</f>
        <v>370</v>
      </c>
      <c r="B372" s="57">
        <f>IF(input_OLD_temp_simulation!B372&lt;&gt;"",maxvent_m3_per_h*1000000+minvent_m3_per_h*1000+V_room_m3,"")</f>
        <v>500010090</v>
      </c>
      <c r="C372" s="2" t="str">
        <f>IF(input_OLD_temp_simulation!C372&lt;&gt;"",CONCATENATE(TEXT(input_OLD_temp_simulation!C372,"jjjj-mm-ddTuu:mm:ss"),IF(input_OLD_temp_simulation!E372&gt;=0,"+",""),TEXT(SIGN(input_OLD_temp_simulation!E372)*INT(ABS(input_OLD_temp_simulation!E372)),"00"),":",TEXT(MOD(ABS(input_OLD_temp_simulation!E372),1)*60,"00")),"")</f>
        <v>2022-01-06T20:30:00+01:00</v>
      </c>
      <c r="D372" s="26">
        <f>IF(input_OLD_temp_simulation!D372&lt;&gt;"",input_OLD_temp_simulation!D372,"")</f>
        <v>1641497399.9999993</v>
      </c>
      <c r="E372" s="27">
        <f>calculation!R372</f>
        <v>622.51956479430487</v>
      </c>
      <c r="F372" s="18">
        <f>calculation!P372</f>
        <v>0</v>
      </c>
      <c r="G372" s="29">
        <f>IF(input_OLD_temp_simulation!L372&lt;&gt;"",input_OLD_temp_simulation!L372,"")</f>
        <v>900</v>
      </c>
    </row>
    <row r="373" spans="1:7">
      <c r="A373" s="1">
        <f>IF(input_OLD_temp_simulation!A373&lt;&gt;"",input_OLD_temp_simulation!A373,"")</f>
        <v>371</v>
      </c>
      <c r="B373" s="57">
        <f>IF(input_OLD_temp_simulation!B373&lt;&gt;"",maxvent_m3_per_h*1000000+minvent_m3_per_h*1000+V_room_m3,"")</f>
        <v>500010090</v>
      </c>
      <c r="C373" s="2" t="str">
        <f>IF(input_OLD_temp_simulation!C373&lt;&gt;"",CONCATENATE(TEXT(input_OLD_temp_simulation!C373,"jjjj-mm-ddTuu:mm:ss"),IF(input_OLD_temp_simulation!E373&gt;=0,"+",""),TEXT(SIGN(input_OLD_temp_simulation!E373)*INT(ABS(input_OLD_temp_simulation!E373)),"00"),":",TEXT(MOD(ABS(input_OLD_temp_simulation!E373),1)*60,"00")),"")</f>
        <v>2022-01-06T20:45:00+01:00</v>
      </c>
      <c r="D373" s="26">
        <f>IF(input_OLD_temp_simulation!D373&lt;&gt;"",input_OLD_temp_simulation!D373,"")</f>
        <v>1641498300.000001</v>
      </c>
      <c r="E373" s="27">
        <f>calculation!R373</f>
        <v>616.75513243890748</v>
      </c>
      <c r="F373" s="18">
        <f>calculation!P373</f>
        <v>0</v>
      </c>
      <c r="G373" s="29">
        <f>IF(input_OLD_temp_simulation!L373&lt;&gt;"",input_OLD_temp_simulation!L373,"")</f>
        <v>900</v>
      </c>
    </row>
    <row r="374" spans="1:7">
      <c r="A374" s="1">
        <f>IF(input_OLD_temp_simulation!A374&lt;&gt;"",input_OLD_temp_simulation!A374,"")</f>
        <v>372</v>
      </c>
      <c r="B374" s="57">
        <f>IF(input_OLD_temp_simulation!B374&lt;&gt;"",maxvent_m3_per_h*1000000+minvent_m3_per_h*1000+V_room_m3,"")</f>
        <v>500010090</v>
      </c>
      <c r="C374" s="2" t="str">
        <f>IF(input_OLD_temp_simulation!C374&lt;&gt;"",CONCATENATE(TEXT(input_OLD_temp_simulation!C374,"jjjj-mm-ddTuu:mm:ss"),IF(input_OLD_temp_simulation!E374&gt;=0,"+",""),TEXT(SIGN(input_OLD_temp_simulation!E374)*INT(ABS(input_OLD_temp_simulation!E374)),"00"),":",TEXT(MOD(ABS(input_OLD_temp_simulation!E374),1)*60,"00")),"")</f>
        <v>2022-01-06T21:00:00+01:00</v>
      </c>
      <c r="D374" s="26">
        <f>IF(input_OLD_temp_simulation!D374&lt;&gt;"",input_OLD_temp_simulation!D374,"")</f>
        <v>1641499200.0000002</v>
      </c>
      <c r="E374" s="27">
        <f>calculation!R374</f>
        <v>611.15082320449335</v>
      </c>
      <c r="F374" s="18">
        <f>calculation!P374</f>
        <v>0</v>
      </c>
      <c r="G374" s="29">
        <f>IF(input_OLD_temp_simulation!L374&lt;&gt;"",input_OLD_temp_simulation!L374,"")</f>
        <v>900</v>
      </c>
    </row>
    <row r="375" spans="1:7">
      <c r="A375" s="1">
        <f>IF(input_OLD_temp_simulation!A375&lt;&gt;"",input_OLD_temp_simulation!A375,"")</f>
        <v>373</v>
      </c>
      <c r="B375" s="57">
        <f>IF(input_OLD_temp_simulation!B375&lt;&gt;"",maxvent_m3_per_h*1000000+minvent_m3_per_h*1000+V_room_m3,"")</f>
        <v>500010090</v>
      </c>
      <c r="C375" s="2" t="str">
        <f>IF(input_OLD_temp_simulation!C375&lt;&gt;"",CONCATENATE(TEXT(input_OLD_temp_simulation!C375,"jjjj-mm-ddTuu:mm:ss"),IF(input_OLD_temp_simulation!E375&gt;=0,"+",""),TEXT(SIGN(input_OLD_temp_simulation!E375)*INT(ABS(input_OLD_temp_simulation!E375)),"00"),":",TEXT(MOD(ABS(input_OLD_temp_simulation!E375),1)*60,"00")),"")</f>
        <v>2022-01-06T21:15:00+01:00</v>
      </c>
      <c r="D375" s="26">
        <f>IF(input_OLD_temp_simulation!D375&lt;&gt;"",input_OLD_temp_simulation!D375,"")</f>
        <v>1641500099.9999993</v>
      </c>
      <c r="E375" s="27">
        <f>calculation!R375</f>
        <v>605.7021892265908</v>
      </c>
      <c r="F375" s="18">
        <f>calculation!P375</f>
        <v>0</v>
      </c>
      <c r="G375" s="29">
        <f>IF(input_OLD_temp_simulation!L375&lt;&gt;"",input_OLD_temp_simulation!L375,"")</f>
        <v>900</v>
      </c>
    </row>
    <row r="376" spans="1:7">
      <c r="A376" s="1">
        <f>IF(input_OLD_temp_simulation!A376&lt;&gt;"",input_OLD_temp_simulation!A376,"")</f>
        <v>374</v>
      </c>
      <c r="B376" s="57">
        <f>IF(input_OLD_temp_simulation!B376&lt;&gt;"",maxvent_m3_per_h*1000000+minvent_m3_per_h*1000+V_room_m3,"")</f>
        <v>500010090</v>
      </c>
      <c r="C376" s="2" t="str">
        <f>IF(input_OLD_temp_simulation!C376&lt;&gt;"",CONCATENATE(TEXT(input_OLD_temp_simulation!C376,"jjjj-mm-ddTuu:mm:ss"),IF(input_OLD_temp_simulation!E376&gt;=0,"+",""),TEXT(SIGN(input_OLD_temp_simulation!E376)*INT(ABS(input_OLD_temp_simulation!E376)),"00"),":",TEXT(MOD(ABS(input_OLD_temp_simulation!E376),1)*60,"00")),"")</f>
        <v>2022-01-06T21:30:00+01:00</v>
      </c>
      <c r="D376" s="26">
        <f>IF(input_OLD_temp_simulation!D376&lt;&gt;"",input_OLD_temp_simulation!D376,"")</f>
        <v>1641501000.000001</v>
      </c>
      <c r="E376" s="27">
        <f>calculation!R376</f>
        <v>600.40490619251887</v>
      </c>
      <c r="F376" s="18">
        <f>calculation!P376</f>
        <v>0</v>
      </c>
      <c r="G376" s="29">
        <f>IF(input_OLD_temp_simulation!L376&lt;&gt;"",input_OLD_temp_simulation!L376,"")</f>
        <v>900</v>
      </c>
    </row>
    <row r="377" spans="1:7">
      <c r="A377" s="1">
        <f>IF(input_OLD_temp_simulation!A377&lt;&gt;"",input_OLD_temp_simulation!A377,"")</f>
        <v>375</v>
      </c>
      <c r="B377" s="57">
        <f>IF(input_OLD_temp_simulation!B377&lt;&gt;"",maxvent_m3_per_h*1000000+minvent_m3_per_h*1000+V_room_m3,"")</f>
        <v>500010090</v>
      </c>
      <c r="C377" s="2" t="str">
        <f>IF(input_OLD_temp_simulation!C377&lt;&gt;"",CONCATENATE(TEXT(input_OLD_temp_simulation!C377,"jjjj-mm-ddTuu:mm:ss"),IF(input_OLD_temp_simulation!E377&gt;=0,"+",""),TEXT(SIGN(input_OLD_temp_simulation!E377)*INT(ABS(input_OLD_temp_simulation!E377)),"00"),":",TEXT(MOD(ABS(input_OLD_temp_simulation!E377),1)*60,"00")),"")</f>
        <v>2022-01-06T21:45:00+01:00</v>
      </c>
      <c r="D377" s="26">
        <f>IF(input_OLD_temp_simulation!D377&lt;&gt;"",input_OLD_temp_simulation!D377,"")</f>
        <v>1641501900.0000002</v>
      </c>
      <c r="E377" s="27">
        <f>calculation!R377</f>
        <v>595.2547699093933</v>
      </c>
      <c r="F377" s="18">
        <f>calculation!P377</f>
        <v>0</v>
      </c>
      <c r="G377" s="29">
        <f>IF(input_OLD_temp_simulation!L377&lt;&gt;"",input_OLD_temp_simulation!L377,"")</f>
        <v>900</v>
      </c>
    </row>
    <row r="378" spans="1:7">
      <c r="A378" s="1">
        <f>IF(input_OLD_temp_simulation!A378&lt;&gt;"",input_OLD_temp_simulation!A378,"")</f>
        <v>376</v>
      </c>
      <c r="B378" s="57">
        <f>IF(input_OLD_temp_simulation!B378&lt;&gt;"",maxvent_m3_per_h*1000000+minvent_m3_per_h*1000+V_room_m3,"")</f>
        <v>500010090</v>
      </c>
      <c r="C378" s="2" t="str">
        <f>IF(input_OLD_temp_simulation!C378&lt;&gt;"",CONCATENATE(TEXT(input_OLD_temp_simulation!C378,"jjjj-mm-ddTuu:mm:ss"),IF(input_OLD_temp_simulation!E378&gt;=0,"+",""),TEXT(SIGN(input_OLD_temp_simulation!E378)*INT(ABS(input_OLD_temp_simulation!E378)),"00"),":",TEXT(MOD(ABS(input_OLD_temp_simulation!E378),1)*60,"00")),"")</f>
        <v>2022-01-06T22:00:00+01:00</v>
      </c>
      <c r="D378" s="26">
        <f>IF(input_OLD_temp_simulation!D378&lt;&gt;"",input_OLD_temp_simulation!D378,"")</f>
        <v>1641502799.9999993</v>
      </c>
      <c r="E378" s="27">
        <f>calculation!R378</f>
        <v>590.2476929674657</v>
      </c>
      <c r="F378" s="18">
        <f>calculation!P378</f>
        <v>0</v>
      </c>
      <c r="G378" s="29">
        <f>IF(input_OLD_temp_simulation!L378&lt;&gt;"",input_OLD_temp_simulation!L378,"")</f>
        <v>900</v>
      </c>
    </row>
    <row r="379" spans="1:7">
      <c r="A379" s="1">
        <f>IF(input_OLD_temp_simulation!A379&lt;&gt;"",input_OLD_temp_simulation!A379,"")</f>
        <v>377</v>
      </c>
      <c r="B379" s="57">
        <f>IF(input_OLD_temp_simulation!B379&lt;&gt;"",maxvent_m3_per_h*1000000+minvent_m3_per_h*1000+V_room_m3,"")</f>
        <v>500010090</v>
      </c>
      <c r="C379" s="2" t="str">
        <f>IF(input_OLD_temp_simulation!C379&lt;&gt;"",CONCATENATE(TEXT(input_OLD_temp_simulation!C379,"jjjj-mm-ddTuu:mm:ss"),IF(input_OLD_temp_simulation!E379&gt;=0,"+",""),TEXT(SIGN(input_OLD_temp_simulation!E379)*INT(ABS(input_OLD_temp_simulation!E379)),"00"),":",TEXT(MOD(ABS(input_OLD_temp_simulation!E379),1)*60,"00")),"")</f>
        <v>2022-01-06T22:15:00+01:00</v>
      </c>
      <c r="D379" s="26">
        <f>IF(input_OLD_temp_simulation!D379&lt;&gt;"",input_OLD_temp_simulation!D379,"")</f>
        <v>1641503700.000001</v>
      </c>
      <c r="E379" s="27">
        <f>calculation!R379</f>
        <v>585.37970149614716</v>
      </c>
      <c r="F379" s="18">
        <f>calculation!P379</f>
        <v>0</v>
      </c>
      <c r="G379" s="29">
        <f>IF(input_OLD_temp_simulation!L379&lt;&gt;"",input_OLD_temp_simulation!L379,"")</f>
        <v>900</v>
      </c>
    </row>
    <row r="380" spans="1:7">
      <c r="A380" s="1">
        <f>IF(input_OLD_temp_simulation!A380&lt;&gt;"",input_OLD_temp_simulation!A380,"")</f>
        <v>378</v>
      </c>
      <c r="B380" s="57">
        <f>IF(input_OLD_temp_simulation!B380&lt;&gt;"",maxvent_m3_per_h*1000000+minvent_m3_per_h*1000+V_room_m3,"")</f>
        <v>500010090</v>
      </c>
      <c r="C380" s="2" t="str">
        <f>IF(input_OLD_temp_simulation!C380&lt;&gt;"",CONCATENATE(TEXT(input_OLD_temp_simulation!C380,"jjjj-mm-ddTuu:mm:ss"),IF(input_OLD_temp_simulation!E380&gt;=0,"+",""),TEXT(SIGN(input_OLD_temp_simulation!E380)*INT(ABS(input_OLD_temp_simulation!E380)),"00"),":",TEXT(MOD(ABS(input_OLD_temp_simulation!E380),1)*60,"00")),"")</f>
        <v>2022-01-06T22:30:00+01:00</v>
      </c>
      <c r="D380" s="26">
        <f>IF(input_OLD_temp_simulation!D380&lt;&gt;"",input_OLD_temp_simulation!D380,"")</f>
        <v>1641504600.0000002</v>
      </c>
      <c r="E380" s="27">
        <f>calculation!R380</f>
        <v>580.64693201014302</v>
      </c>
      <c r="F380" s="18">
        <f>calculation!P380</f>
        <v>0</v>
      </c>
      <c r="G380" s="29">
        <f>IF(input_OLD_temp_simulation!L380&lt;&gt;"",input_OLD_temp_simulation!L380,"")</f>
        <v>900</v>
      </c>
    </row>
    <row r="381" spans="1:7">
      <c r="A381" s="1">
        <f>IF(input_OLD_temp_simulation!A381&lt;&gt;"",input_OLD_temp_simulation!A381,"")</f>
        <v>379</v>
      </c>
      <c r="B381" s="57">
        <f>IF(input_OLD_temp_simulation!B381&lt;&gt;"",maxvent_m3_per_h*1000000+minvent_m3_per_h*1000+V_room_m3,"")</f>
        <v>500010090</v>
      </c>
      <c r="C381" s="2" t="str">
        <f>IF(input_OLD_temp_simulation!C381&lt;&gt;"",CONCATENATE(TEXT(input_OLD_temp_simulation!C381,"jjjj-mm-ddTuu:mm:ss"),IF(input_OLD_temp_simulation!E381&gt;=0,"+",""),TEXT(SIGN(input_OLD_temp_simulation!E381)*INT(ABS(input_OLD_temp_simulation!E381)),"00"),":",TEXT(MOD(ABS(input_OLD_temp_simulation!E381),1)*60,"00")),"")</f>
        <v>2022-01-06T22:45:00+01:00</v>
      </c>
      <c r="D381" s="26">
        <f>IF(input_OLD_temp_simulation!D381&lt;&gt;"",input_OLD_temp_simulation!D381,"")</f>
        <v>1641505499.9999993</v>
      </c>
      <c r="E381" s="27">
        <f>calculation!R381</f>
        <v>576.04562834319461</v>
      </c>
      <c r="F381" s="18">
        <f>calculation!P381</f>
        <v>0</v>
      </c>
      <c r="G381" s="29">
        <f>IF(input_OLD_temp_simulation!L381&lt;&gt;"",input_OLD_temp_simulation!L381,"")</f>
        <v>900</v>
      </c>
    </row>
    <row r="382" spans="1:7">
      <c r="A382" s="1">
        <f>IF(input_OLD_temp_simulation!A382&lt;&gt;"",input_OLD_temp_simulation!A382,"")</f>
        <v>380</v>
      </c>
      <c r="B382" s="57">
        <f>IF(input_OLD_temp_simulation!B382&lt;&gt;"",maxvent_m3_per_h*1000000+minvent_m3_per_h*1000+V_room_m3,"")</f>
        <v>500010090</v>
      </c>
      <c r="C382" s="2" t="str">
        <f>IF(input_OLD_temp_simulation!C382&lt;&gt;"",CONCATENATE(TEXT(input_OLD_temp_simulation!C382,"jjjj-mm-ddTuu:mm:ss"),IF(input_OLD_temp_simulation!E382&gt;=0,"+",""),TEXT(SIGN(input_OLD_temp_simulation!E382)*INT(ABS(input_OLD_temp_simulation!E382)),"00"),":",TEXT(MOD(ABS(input_OLD_temp_simulation!E382),1)*60,"00")),"")</f>
        <v>2022-01-06T23:00:00+01:00</v>
      </c>
      <c r="D382" s="26">
        <f>IF(input_OLD_temp_simulation!D382&lt;&gt;"",input_OLD_temp_simulation!D382,"")</f>
        <v>1641506400.000001</v>
      </c>
      <c r="E382" s="27">
        <f>calculation!R382</f>
        <v>571.57213866699476</v>
      </c>
      <c r="F382" s="18">
        <f>calculation!P382</f>
        <v>0</v>
      </c>
      <c r="G382" s="29">
        <f>IF(input_OLD_temp_simulation!L382&lt;&gt;"",input_OLD_temp_simulation!L382,"")</f>
        <v>900</v>
      </c>
    </row>
    <row r="383" spans="1:7">
      <c r="A383" s="1">
        <f>IF(input_OLD_temp_simulation!A383&lt;&gt;"",input_OLD_temp_simulation!A383,"")</f>
        <v>381</v>
      </c>
      <c r="B383" s="57">
        <f>IF(input_OLD_temp_simulation!B383&lt;&gt;"",maxvent_m3_per_h*1000000+minvent_m3_per_h*1000+V_room_m3,"")</f>
        <v>500010090</v>
      </c>
      <c r="C383" s="2" t="str">
        <f>IF(input_OLD_temp_simulation!C383&lt;&gt;"",CONCATENATE(TEXT(input_OLD_temp_simulation!C383,"jjjj-mm-ddTuu:mm:ss"),IF(input_OLD_temp_simulation!E383&gt;=0,"+",""),TEXT(SIGN(input_OLD_temp_simulation!E383)*INT(ABS(input_OLD_temp_simulation!E383)),"00"),":",TEXT(MOD(ABS(input_OLD_temp_simulation!E383),1)*60,"00")),"")</f>
        <v>2022-01-06T23:15:00+01:00</v>
      </c>
      <c r="D383" s="26">
        <f>IF(input_OLD_temp_simulation!D383&lt;&gt;"",input_OLD_temp_simulation!D383,"")</f>
        <v>1641507300.0000002</v>
      </c>
      <c r="E383" s="27">
        <f>calculation!R383</f>
        <v>567.2229125929116</v>
      </c>
      <c r="F383" s="18">
        <f>calculation!P383</f>
        <v>0</v>
      </c>
      <c r="G383" s="29">
        <f>IF(input_OLD_temp_simulation!L383&lt;&gt;"",input_OLD_temp_simulation!L383,"")</f>
        <v>900</v>
      </c>
    </row>
    <row r="384" spans="1:7">
      <c r="A384" s="1">
        <f>IF(input_OLD_temp_simulation!A384&lt;&gt;"",input_OLD_temp_simulation!A384,"")</f>
        <v>382</v>
      </c>
      <c r="B384" s="57">
        <f>IF(input_OLD_temp_simulation!B384&lt;&gt;"",maxvent_m3_per_h*1000000+minvent_m3_per_h*1000+V_room_m3,"")</f>
        <v>500010090</v>
      </c>
      <c r="C384" s="2" t="str">
        <f>IF(input_OLD_temp_simulation!C384&lt;&gt;"",CONCATENATE(TEXT(input_OLD_temp_simulation!C384,"jjjj-mm-ddTuu:mm:ss"),IF(input_OLD_temp_simulation!E384&gt;=0,"+",""),TEXT(SIGN(input_OLD_temp_simulation!E384)*INT(ABS(input_OLD_temp_simulation!E384)),"00"),":",TEXT(MOD(ABS(input_OLD_temp_simulation!E384),1)*60,"00")),"")</f>
        <v>2022-01-06T23:30:00+01:00</v>
      </c>
      <c r="D384" s="26">
        <f>IF(input_OLD_temp_simulation!D384&lt;&gt;"",input_OLD_temp_simulation!D384,"")</f>
        <v>1641508199.9999993</v>
      </c>
      <c r="E384" s="27">
        <f>calculation!R384</f>
        <v>562.99449835421956</v>
      </c>
      <c r="F384" s="18">
        <f>calculation!P384</f>
        <v>0</v>
      </c>
      <c r="G384" s="29">
        <f>IF(input_OLD_temp_simulation!L384&lt;&gt;"",input_OLD_temp_simulation!L384,"")</f>
        <v>900</v>
      </c>
    </row>
    <row r="385" spans="1:7">
      <c r="A385" s="1">
        <f>IF(input_OLD_temp_simulation!A385&lt;&gt;"",input_OLD_temp_simulation!A385,"")</f>
        <v>383</v>
      </c>
      <c r="B385" s="57">
        <f>IF(input_OLD_temp_simulation!B385&lt;&gt;"",maxvent_m3_per_h*1000000+minvent_m3_per_h*1000+V_room_m3,"")</f>
        <v>500010090</v>
      </c>
      <c r="C385" s="2" t="str">
        <f>IF(input_OLD_temp_simulation!C385&lt;&gt;"",CONCATENATE(TEXT(input_OLD_temp_simulation!C385,"jjjj-mm-ddTuu:mm:ss"),IF(input_OLD_temp_simulation!E385&gt;=0,"+",""),TEXT(SIGN(input_OLD_temp_simulation!E385)*INT(ABS(input_OLD_temp_simulation!E385)),"00"),":",TEXT(MOD(ABS(input_OLD_temp_simulation!E385),1)*60,"00")),"")</f>
        <v>2022-01-06T23:45:00+01:00</v>
      </c>
      <c r="D385" s="26">
        <f>IF(input_OLD_temp_simulation!D385&lt;&gt;"",input_OLD_temp_simulation!D385,"")</f>
        <v>1641509100.000001</v>
      </c>
      <c r="E385" s="27">
        <f>calculation!R385</f>
        <v>558.88354006660234</v>
      </c>
      <c r="F385" s="18">
        <f>calculation!P385</f>
        <v>0</v>
      </c>
      <c r="G385" s="29">
        <f>IF(input_OLD_temp_simulation!L385&lt;&gt;"",input_OLD_temp_simulation!L385,"")</f>
        <v>900</v>
      </c>
    </row>
    <row r="386" spans="1:7">
      <c r="A386" s="1">
        <f>IF(input_OLD_temp_simulation!A386&lt;&gt;"",input_OLD_temp_simulation!A386,"")</f>
        <v>384</v>
      </c>
      <c r="B386" s="57">
        <f>IF(input_OLD_temp_simulation!B386&lt;&gt;"",maxvent_m3_per_h*1000000+minvent_m3_per_h*1000+V_room_m3,"")</f>
        <v>500010090</v>
      </c>
      <c r="C386" s="2" t="str">
        <f>IF(input_OLD_temp_simulation!C386&lt;&gt;"",CONCATENATE(TEXT(input_OLD_temp_simulation!C386,"jjjj-mm-ddTuu:mm:ss"),IF(input_OLD_temp_simulation!E386&gt;=0,"+",""),TEXT(SIGN(input_OLD_temp_simulation!E386)*INT(ABS(input_OLD_temp_simulation!E386)),"00"),":",TEXT(MOD(ABS(input_OLD_temp_simulation!E386),1)*60,"00")),"")</f>
        <v>2022-01-07T00:00:00+01:00</v>
      </c>
      <c r="D386" s="26">
        <f>IF(input_OLD_temp_simulation!D386&lt;&gt;"",input_OLD_temp_simulation!D386,"")</f>
        <v>1641510000.0000002</v>
      </c>
      <c r="E386" s="27">
        <f>calculation!R386</f>
        <v>554.88677506475233</v>
      </c>
      <c r="F386" s="18">
        <f>calculation!P386</f>
        <v>0</v>
      </c>
      <c r="G386" s="29">
        <f>IF(input_OLD_temp_simulation!L386&lt;&gt;"",input_OLD_temp_simulation!L386,"")</f>
        <v>900</v>
      </c>
    </row>
    <row r="387" spans="1:7">
      <c r="A387" s="1">
        <f>IF(input_OLD_temp_simulation!A387&lt;&gt;"",input_OLD_temp_simulation!A387,"")</f>
        <v>385</v>
      </c>
      <c r="B387" s="57">
        <f>IF(input_OLD_temp_simulation!B387&lt;&gt;"",maxvent_m3_per_h*1000000+minvent_m3_per_h*1000+V_room_m3,"")</f>
        <v>500010090</v>
      </c>
      <c r="C387" s="2" t="str">
        <f>IF(input_OLD_temp_simulation!C387&lt;&gt;"",CONCATENATE(TEXT(input_OLD_temp_simulation!C387,"jjjj-mm-ddTuu:mm:ss"),IF(input_OLD_temp_simulation!E387&gt;=0,"+",""),TEXT(SIGN(input_OLD_temp_simulation!E387)*INT(ABS(input_OLD_temp_simulation!E387)),"00"),":",TEXT(MOD(ABS(input_OLD_temp_simulation!E387),1)*60,"00")),"")</f>
        <v>2022-01-07T00:15:00+01:00</v>
      </c>
      <c r="D387" s="26">
        <f>IF(input_OLD_temp_simulation!D387&lt;&gt;"",input_OLD_temp_simulation!D387,"")</f>
        <v>1641510899.9999993</v>
      </c>
      <c r="E387" s="27">
        <f>calculation!R387</f>
        <v>618.81353131295361</v>
      </c>
      <c r="F387" s="18">
        <f>calculation!P387</f>
        <v>0</v>
      </c>
      <c r="G387" s="29">
        <f>IF(input_OLD_temp_simulation!L387&lt;&gt;"",input_OLD_temp_simulation!L387,"")</f>
        <v>900</v>
      </c>
    </row>
    <row r="388" spans="1:7">
      <c r="A388" s="1">
        <f>IF(input_OLD_temp_simulation!A388&lt;&gt;"",input_OLD_temp_simulation!A388,"")</f>
        <v>386</v>
      </c>
      <c r="B388" s="57">
        <f>IF(input_OLD_temp_simulation!B388&lt;&gt;"",maxvent_m3_per_h*1000000+minvent_m3_per_h*1000+V_room_m3,"")</f>
        <v>500010090</v>
      </c>
      <c r="C388" s="2" t="str">
        <f>IF(input_OLD_temp_simulation!C388&lt;&gt;"",CONCATENATE(TEXT(input_OLD_temp_simulation!C388,"jjjj-mm-ddTuu:mm:ss"),IF(input_OLD_temp_simulation!E388&gt;=0,"+",""),TEXT(SIGN(input_OLD_temp_simulation!E388)*INT(ABS(input_OLD_temp_simulation!E388)),"00"),":",TEXT(MOD(ABS(input_OLD_temp_simulation!E388),1)*60,"00")),"")</f>
        <v>2022-01-07T00:30:00+01:00</v>
      </c>
      <c r="D388" s="26">
        <f>IF(input_OLD_temp_simulation!D388&lt;&gt;"",input_OLD_temp_simulation!D388,"")</f>
        <v>1641511800.000001</v>
      </c>
      <c r="E388" s="27">
        <f>calculation!R388</f>
        <v>680.96454433203826</v>
      </c>
      <c r="F388" s="18">
        <f>calculation!P388</f>
        <v>0</v>
      </c>
      <c r="G388" s="29">
        <f>IF(input_OLD_temp_simulation!L388&lt;&gt;"",input_OLD_temp_simulation!L388,"")</f>
        <v>900</v>
      </c>
    </row>
    <row r="389" spans="1:7">
      <c r="A389" s="1">
        <f>IF(input_OLD_temp_simulation!A389&lt;&gt;"",input_OLD_temp_simulation!A389,"")</f>
        <v>387</v>
      </c>
      <c r="B389" s="57">
        <f>IF(input_OLD_temp_simulation!B389&lt;&gt;"",maxvent_m3_per_h*1000000+minvent_m3_per_h*1000+V_room_m3,"")</f>
        <v>500010090</v>
      </c>
      <c r="C389" s="2" t="str">
        <f>IF(input_OLD_temp_simulation!C389&lt;&gt;"",CONCATENATE(TEXT(input_OLD_temp_simulation!C389,"jjjj-mm-ddTuu:mm:ss"),IF(input_OLD_temp_simulation!E389&gt;=0,"+",""),TEXT(SIGN(input_OLD_temp_simulation!E389)*INT(ABS(input_OLD_temp_simulation!E389)),"00"),":",TEXT(MOD(ABS(input_OLD_temp_simulation!E389),1)*60,"00")),"")</f>
        <v>2022-01-07T00:45:00+01:00</v>
      </c>
      <c r="D389" s="26">
        <f>IF(input_OLD_temp_simulation!D389&lt;&gt;"",input_OLD_temp_simulation!D389,"")</f>
        <v>1641512700.0000002</v>
      </c>
      <c r="E389" s="27">
        <f>calculation!R389</f>
        <v>741.38914032281491</v>
      </c>
      <c r="F389" s="18">
        <f>calculation!P389</f>
        <v>0</v>
      </c>
      <c r="G389" s="29">
        <f>IF(input_OLD_temp_simulation!L389&lt;&gt;"",input_OLD_temp_simulation!L389,"")</f>
        <v>900</v>
      </c>
    </row>
    <row r="390" spans="1:7">
      <c r="A390" s="1">
        <f>IF(input_OLD_temp_simulation!A390&lt;&gt;"",input_OLD_temp_simulation!A390,"")</f>
        <v>388</v>
      </c>
      <c r="B390" s="57">
        <f>IF(input_OLD_temp_simulation!B390&lt;&gt;"",maxvent_m3_per_h*1000000+minvent_m3_per_h*1000+V_room_m3,"")</f>
        <v>500010090</v>
      </c>
      <c r="C390" s="2" t="str">
        <f>IF(input_OLD_temp_simulation!C390&lt;&gt;"",CONCATENATE(TEXT(input_OLD_temp_simulation!C390,"jjjj-mm-ddTuu:mm:ss"),IF(input_OLD_temp_simulation!E390&gt;=0,"+",""),TEXT(SIGN(input_OLD_temp_simulation!E390)*INT(ABS(input_OLD_temp_simulation!E390)),"00"),":",TEXT(MOD(ABS(input_OLD_temp_simulation!E390),1)*60,"00")),"")</f>
        <v>2022-01-07T01:00:00+01:00</v>
      </c>
      <c r="D390" s="26">
        <f>IF(input_OLD_temp_simulation!D390&lt;&gt;"",input_OLD_temp_simulation!D390,"")</f>
        <v>1641513599.9999993</v>
      </c>
      <c r="E390" s="27">
        <f>calculation!R390</f>
        <v>800.13527531384784</v>
      </c>
      <c r="F390" s="18">
        <f>calculation!P390</f>
        <v>0</v>
      </c>
      <c r="G390" s="29">
        <f>IF(input_OLD_temp_simulation!L390&lt;&gt;"",input_OLD_temp_simulation!L390,"")</f>
        <v>900</v>
      </c>
    </row>
    <row r="391" spans="1:7">
      <c r="A391" s="1">
        <f>IF(input_OLD_temp_simulation!A391&lt;&gt;"",input_OLD_temp_simulation!A391,"")</f>
        <v>389</v>
      </c>
      <c r="B391" s="57">
        <f>IF(input_OLD_temp_simulation!B391&lt;&gt;"",maxvent_m3_per_h*1000000+minvent_m3_per_h*1000+V_room_m3,"")</f>
        <v>500010090</v>
      </c>
      <c r="C391" s="2" t="str">
        <f>IF(input_OLD_temp_simulation!C391&lt;&gt;"",CONCATENATE(TEXT(input_OLD_temp_simulation!C391,"jjjj-mm-ddTuu:mm:ss"),IF(input_OLD_temp_simulation!E391&gt;=0,"+",""),TEXT(SIGN(input_OLD_temp_simulation!E391)*INT(ABS(input_OLD_temp_simulation!E391)),"00"),":",TEXT(MOD(ABS(input_OLD_temp_simulation!E391),1)*60,"00")),"")</f>
        <v>2022-01-07T01:15:00+01:00</v>
      </c>
      <c r="D391" s="26">
        <f>IF(input_OLD_temp_simulation!D391&lt;&gt;"",input_OLD_temp_simulation!D391,"")</f>
        <v>1641514500.000001</v>
      </c>
      <c r="E391" s="27">
        <f>calculation!R391</f>
        <v>857.24957322179648</v>
      </c>
      <c r="F391" s="18">
        <f>calculation!P391</f>
        <v>0.17460659635496434</v>
      </c>
      <c r="G391" s="29">
        <f>IF(input_OLD_temp_simulation!L391&lt;&gt;"",input_OLD_temp_simulation!L391,"")</f>
        <v>900</v>
      </c>
    </row>
    <row r="392" spans="1:7">
      <c r="A392" s="1">
        <f>IF(input_OLD_temp_simulation!A392&lt;&gt;"",input_OLD_temp_simulation!A392,"")</f>
        <v>390</v>
      </c>
      <c r="B392" s="57">
        <f>IF(input_OLD_temp_simulation!B392&lt;&gt;"",maxvent_m3_per_h*1000000+minvent_m3_per_h*1000+V_room_m3,"")</f>
        <v>500010090</v>
      </c>
      <c r="C392" s="2" t="str">
        <f>IF(input_OLD_temp_simulation!C392&lt;&gt;"",CONCATENATE(TEXT(input_OLD_temp_simulation!C392,"jjjj-mm-ddTuu:mm:ss"),IF(input_OLD_temp_simulation!E392&gt;=0,"+",""),TEXT(SIGN(input_OLD_temp_simulation!E392)*INT(ABS(input_OLD_temp_simulation!E392)),"00"),":",TEXT(MOD(ABS(input_OLD_temp_simulation!E392),1)*60,"00")),"")</f>
        <v>2022-01-07T01:30:00+01:00</v>
      </c>
      <c r="D392" s="26">
        <f>IF(input_OLD_temp_simulation!D392&lt;&gt;"",input_OLD_temp_simulation!D392,"")</f>
        <v>1641515400.0000002</v>
      </c>
      <c r="E392" s="27">
        <f>calculation!R392</f>
        <v>817.8125</v>
      </c>
      <c r="F392" s="18">
        <f>calculation!P392</f>
        <v>0</v>
      </c>
      <c r="G392" s="29">
        <f>IF(input_OLD_temp_simulation!L392&lt;&gt;"",input_OLD_temp_simulation!L392,"")</f>
        <v>900</v>
      </c>
    </row>
    <row r="393" spans="1:7">
      <c r="A393" s="1">
        <f>IF(input_OLD_temp_simulation!A393&lt;&gt;"",input_OLD_temp_simulation!A393,"")</f>
        <v>391</v>
      </c>
      <c r="B393" s="57">
        <f>IF(input_OLD_temp_simulation!B393&lt;&gt;"",maxvent_m3_per_h*1000000+minvent_m3_per_h*1000+V_room_m3,"")</f>
        <v>500010090</v>
      </c>
      <c r="C393" s="2" t="str">
        <f>IF(input_OLD_temp_simulation!C393&lt;&gt;"",CONCATENATE(TEXT(input_OLD_temp_simulation!C393,"jjjj-mm-ddTuu:mm:ss"),IF(input_OLD_temp_simulation!E393&gt;=0,"+",""),TEXT(SIGN(input_OLD_temp_simulation!E393)*INT(ABS(input_OLD_temp_simulation!E393)),"00"),":",TEXT(MOD(ABS(input_OLD_temp_simulation!E393),1)*60,"00")),"")</f>
        <v>2022-01-07T01:45:00+01:00</v>
      </c>
      <c r="D393" s="26">
        <f>IF(input_OLD_temp_simulation!D393&lt;&gt;"",input_OLD_temp_simulation!D393,"")</f>
        <v>1641516299.9999993</v>
      </c>
      <c r="E393" s="27">
        <f>calculation!R393</f>
        <v>874.43576388888891</v>
      </c>
      <c r="F393" s="18">
        <f>calculation!P393</f>
        <v>0.19500821886749678</v>
      </c>
      <c r="G393" s="29">
        <f>IF(input_OLD_temp_simulation!L393&lt;&gt;"",input_OLD_temp_simulation!L393,"")</f>
        <v>900</v>
      </c>
    </row>
    <row r="394" spans="1:7">
      <c r="A394" s="1">
        <f>IF(input_OLD_temp_simulation!A394&lt;&gt;"",input_OLD_temp_simulation!A394,"")</f>
        <v>392</v>
      </c>
      <c r="B394" s="57">
        <f>IF(input_OLD_temp_simulation!B394&lt;&gt;"",maxvent_m3_per_h*1000000+minvent_m3_per_h*1000+V_room_m3,"")</f>
        <v>500010090</v>
      </c>
      <c r="C394" s="2" t="str">
        <f>IF(input_OLD_temp_simulation!C394&lt;&gt;"",CONCATENATE(TEXT(input_OLD_temp_simulation!C394,"jjjj-mm-ddTuu:mm:ss"),IF(input_OLD_temp_simulation!E394&gt;=0,"+",""),TEXT(SIGN(input_OLD_temp_simulation!E394)*INT(ABS(input_OLD_temp_simulation!E394)),"00"),":",TEXT(MOD(ABS(input_OLD_temp_simulation!E394),1)*60,"00")),"")</f>
        <v>2022-01-07T02:00:00+01:00</v>
      </c>
      <c r="D394" s="26">
        <f>IF(input_OLD_temp_simulation!D394&lt;&gt;"",input_OLD_temp_simulation!D394,"")</f>
        <v>1641517200.000001</v>
      </c>
      <c r="E394" s="27">
        <f>calculation!R394</f>
        <v>817.8125</v>
      </c>
      <c r="F394" s="18">
        <f>calculation!P394</f>
        <v>0</v>
      </c>
      <c r="G394" s="29">
        <f>IF(input_OLD_temp_simulation!L394&lt;&gt;"",input_OLD_temp_simulation!L394,"")</f>
        <v>900</v>
      </c>
    </row>
    <row r="395" spans="1:7">
      <c r="A395" s="1">
        <f>IF(input_OLD_temp_simulation!A395&lt;&gt;"",input_OLD_temp_simulation!A395,"")</f>
        <v>393</v>
      </c>
      <c r="B395" s="57">
        <f>IF(input_OLD_temp_simulation!B395&lt;&gt;"",maxvent_m3_per_h*1000000+minvent_m3_per_h*1000+V_room_m3,"")</f>
        <v>500010090</v>
      </c>
      <c r="C395" s="2" t="str">
        <f>IF(input_OLD_temp_simulation!C395&lt;&gt;"",CONCATENATE(TEXT(input_OLD_temp_simulation!C395,"jjjj-mm-ddTuu:mm:ss"),IF(input_OLD_temp_simulation!E395&gt;=0,"+",""),TEXT(SIGN(input_OLD_temp_simulation!E395)*INT(ABS(input_OLD_temp_simulation!E395)),"00"),":",TEXT(MOD(ABS(input_OLD_temp_simulation!E395),1)*60,"00")),"")</f>
        <v>2022-01-07T02:15:00+01:00</v>
      </c>
      <c r="D395" s="26">
        <f>IF(input_OLD_temp_simulation!D395&lt;&gt;"",input_OLD_temp_simulation!D395,"")</f>
        <v>1641518100.0000002</v>
      </c>
      <c r="E395" s="27">
        <f>calculation!R395</f>
        <v>874.43576388888891</v>
      </c>
      <c r="F395" s="18">
        <f>calculation!P395</f>
        <v>0.19500821886749678</v>
      </c>
      <c r="G395" s="29">
        <f>IF(input_OLD_temp_simulation!L395&lt;&gt;"",input_OLD_temp_simulation!L395,"")</f>
        <v>900</v>
      </c>
    </row>
    <row r="396" spans="1:7">
      <c r="A396" s="1">
        <f>IF(input_OLD_temp_simulation!A396&lt;&gt;"",input_OLD_temp_simulation!A396,"")</f>
        <v>394</v>
      </c>
      <c r="B396" s="57">
        <f>IF(input_OLD_temp_simulation!B396&lt;&gt;"",maxvent_m3_per_h*1000000+minvent_m3_per_h*1000+V_room_m3,"")</f>
        <v>500010090</v>
      </c>
      <c r="C396" s="2" t="str">
        <f>IF(input_OLD_temp_simulation!C396&lt;&gt;"",CONCATENATE(TEXT(input_OLD_temp_simulation!C396,"jjjj-mm-ddTuu:mm:ss"),IF(input_OLD_temp_simulation!E396&gt;=0,"+",""),TEXT(SIGN(input_OLD_temp_simulation!E396)*INT(ABS(input_OLD_temp_simulation!E396)),"00"),":",TEXT(MOD(ABS(input_OLD_temp_simulation!E396),1)*60,"00")),"")</f>
        <v>2022-01-07T02:30:00+01:00</v>
      </c>
      <c r="D396" s="26">
        <f>IF(input_OLD_temp_simulation!D396&lt;&gt;"",input_OLD_temp_simulation!D396,"")</f>
        <v>1641518999.9999993</v>
      </c>
      <c r="E396" s="27">
        <f>calculation!R396</f>
        <v>817.8125</v>
      </c>
      <c r="F396" s="18">
        <f>calculation!P396</f>
        <v>0</v>
      </c>
      <c r="G396" s="29">
        <f>IF(input_OLD_temp_simulation!L396&lt;&gt;"",input_OLD_temp_simulation!L396,"")</f>
        <v>900</v>
      </c>
    </row>
    <row r="397" spans="1:7">
      <c r="A397" s="1">
        <f>IF(input_OLD_temp_simulation!A397&lt;&gt;"",input_OLD_temp_simulation!A397,"")</f>
        <v>395</v>
      </c>
      <c r="B397" s="57">
        <f>IF(input_OLD_temp_simulation!B397&lt;&gt;"",maxvent_m3_per_h*1000000+minvent_m3_per_h*1000+V_room_m3,"")</f>
        <v>500010090</v>
      </c>
      <c r="C397" s="2" t="str">
        <f>IF(input_OLD_temp_simulation!C397&lt;&gt;"",CONCATENATE(TEXT(input_OLD_temp_simulation!C397,"jjjj-mm-ddTuu:mm:ss"),IF(input_OLD_temp_simulation!E397&gt;=0,"+",""),TEXT(SIGN(input_OLD_temp_simulation!E397)*INT(ABS(input_OLD_temp_simulation!E397)),"00"),":",TEXT(MOD(ABS(input_OLD_temp_simulation!E397),1)*60,"00")),"")</f>
        <v>2022-01-07T02:45:00+01:00</v>
      </c>
      <c r="D397" s="26">
        <f>IF(input_OLD_temp_simulation!D397&lt;&gt;"",input_OLD_temp_simulation!D397,"")</f>
        <v>1641519900.000001</v>
      </c>
      <c r="E397" s="27">
        <f>calculation!R397</f>
        <v>874.43576388888891</v>
      </c>
      <c r="F397" s="18">
        <f>calculation!P397</f>
        <v>0.19500821886749678</v>
      </c>
      <c r="G397" s="29">
        <f>IF(input_OLD_temp_simulation!L397&lt;&gt;"",input_OLD_temp_simulation!L397,"")</f>
        <v>900</v>
      </c>
    </row>
    <row r="398" spans="1:7">
      <c r="A398" s="1">
        <f>IF(input_OLD_temp_simulation!A398&lt;&gt;"",input_OLD_temp_simulation!A398,"")</f>
        <v>396</v>
      </c>
      <c r="B398" s="57">
        <f>IF(input_OLD_temp_simulation!B398&lt;&gt;"",maxvent_m3_per_h*1000000+minvent_m3_per_h*1000+V_room_m3,"")</f>
        <v>500010090</v>
      </c>
      <c r="C398" s="2" t="str">
        <f>IF(input_OLD_temp_simulation!C398&lt;&gt;"",CONCATENATE(TEXT(input_OLD_temp_simulation!C398,"jjjj-mm-ddTuu:mm:ss"),IF(input_OLD_temp_simulation!E398&gt;=0,"+",""),TEXT(SIGN(input_OLD_temp_simulation!E398)*INT(ABS(input_OLD_temp_simulation!E398)),"00"),":",TEXT(MOD(ABS(input_OLD_temp_simulation!E398),1)*60,"00")),"")</f>
        <v>2022-01-07T03:00:00+01:00</v>
      </c>
      <c r="D398" s="26">
        <f>IF(input_OLD_temp_simulation!D398&lt;&gt;"",input_OLD_temp_simulation!D398,"")</f>
        <v>1641520800.0000002</v>
      </c>
      <c r="E398" s="27">
        <f>calculation!R398</f>
        <v>817.8125</v>
      </c>
      <c r="F398" s="18">
        <f>calculation!P398</f>
        <v>0</v>
      </c>
      <c r="G398" s="29">
        <f>IF(input_OLD_temp_simulation!L398&lt;&gt;"",input_OLD_temp_simulation!L398,"")</f>
        <v>900</v>
      </c>
    </row>
    <row r="399" spans="1:7">
      <c r="A399" s="1">
        <f>IF(input_OLD_temp_simulation!A399&lt;&gt;"",input_OLD_temp_simulation!A399,"")</f>
        <v>397</v>
      </c>
      <c r="B399" s="57">
        <f>IF(input_OLD_temp_simulation!B399&lt;&gt;"",maxvent_m3_per_h*1000000+minvent_m3_per_h*1000+V_room_m3,"")</f>
        <v>500010090</v>
      </c>
      <c r="C399" s="2" t="str">
        <f>IF(input_OLD_temp_simulation!C399&lt;&gt;"",CONCATENATE(TEXT(input_OLD_temp_simulation!C399,"jjjj-mm-ddTuu:mm:ss"),IF(input_OLD_temp_simulation!E399&gt;=0,"+",""),TEXT(SIGN(input_OLD_temp_simulation!E399)*INT(ABS(input_OLD_temp_simulation!E399)),"00"),":",TEXT(MOD(ABS(input_OLD_temp_simulation!E399),1)*60,"00")),"")</f>
        <v>2022-01-07T03:15:00+01:00</v>
      </c>
      <c r="D399" s="26">
        <f>IF(input_OLD_temp_simulation!D399&lt;&gt;"",input_OLD_temp_simulation!D399,"")</f>
        <v>1641521699.9999993</v>
      </c>
      <c r="E399" s="27">
        <f>calculation!R399</f>
        <v>874.43576388888891</v>
      </c>
      <c r="F399" s="18">
        <f>calculation!P399</f>
        <v>0.19500821886749678</v>
      </c>
      <c r="G399" s="29">
        <f>IF(input_OLD_temp_simulation!L399&lt;&gt;"",input_OLD_temp_simulation!L399,"")</f>
        <v>900</v>
      </c>
    </row>
    <row r="400" spans="1:7">
      <c r="A400" s="1">
        <f>IF(input_OLD_temp_simulation!A400&lt;&gt;"",input_OLD_temp_simulation!A400,"")</f>
        <v>398</v>
      </c>
      <c r="B400" s="57">
        <f>IF(input_OLD_temp_simulation!B400&lt;&gt;"",maxvent_m3_per_h*1000000+minvent_m3_per_h*1000+V_room_m3,"")</f>
        <v>500010090</v>
      </c>
      <c r="C400" s="2" t="str">
        <f>IF(input_OLD_temp_simulation!C400&lt;&gt;"",CONCATENATE(TEXT(input_OLD_temp_simulation!C400,"jjjj-mm-ddTuu:mm:ss"),IF(input_OLD_temp_simulation!E400&gt;=0,"+",""),TEXT(SIGN(input_OLD_temp_simulation!E400)*INT(ABS(input_OLD_temp_simulation!E400)),"00"),":",TEXT(MOD(ABS(input_OLD_temp_simulation!E400),1)*60,"00")),"")</f>
        <v>2022-01-07T03:30:00+01:00</v>
      </c>
      <c r="D400" s="26">
        <f>IF(input_OLD_temp_simulation!D400&lt;&gt;"",input_OLD_temp_simulation!D400,"")</f>
        <v>1641522600.000001</v>
      </c>
      <c r="E400" s="27">
        <f>calculation!R400</f>
        <v>817.8125</v>
      </c>
      <c r="F400" s="18">
        <f>calculation!P400</f>
        <v>0</v>
      </c>
      <c r="G400" s="29">
        <f>IF(input_OLD_temp_simulation!L400&lt;&gt;"",input_OLD_temp_simulation!L400,"")</f>
        <v>900</v>
      </c>
    </row>
    <row r="401" spans="1:7">
      <c r="A401" s="1">
        <f>IF(input_OLD_temp_simulation!A401&lt;&gt;"",input_OLD_temp_simulation!A401,"")</f>
        <v>399</v>
      </c>
      <c r="B401" s="57">
        <f>IF(input_OLD_temp_simulation!B401&lt;&gt;"",maxvent_m3_per_h*1000000+minvent_m3_per_h*1000+V_room_m3,"")</f>
        <v>500010090</v>
      </c>
      <c r="C401" s="2" t="str">
        <f>IF(input_OLD_temp_simulation!C401&lt;&gt;"",CONCATENATE(TEXT(input_OLD_temp_simulation!C401,"jjjj-mm-ddTuu:mm:ss"),IF(input_OLD_temp_simulation!E401&gt;=0,"+",""),TEXT(SIGN(input_OLD_temp_simulation!E401)*INT(ABS(input_OLD_temp_simulation!E401)),"00"),":",TEXT(MOD(ABS(input_OLD_temp_simulation!E401),1)*60,"00")),"")</f>
        <v>2022-01-07T03:45:00+01:00</v>
      </c>
      <c r="D401" s="26">
        <f>IF(input_OLD_temp_simulation!D401&lt;&gt;"",input_OLD_temp_simulation!D401,"")</f>
        <v>1641523500.0000002</v>
      </c>
      <c r="E401" s="27">
        <f>calculation!R401</f>
        <v>874.43576388888891</v>
      </c>
      <c r="F401" s="18">
        <f>calculation!P401</f>
        <v>0.19500821886749678</v>
      </c>
      <c r="G401" s="29">
        <f>IF(input_OLD_temp_simulation!L401&lt;&gt;"",input_OLD_temp_simulation!L401,"")</f>
        <v>900</v>
      </c>
    </row>
    <row r="402" spans="1:7">
      <c r="A402" s="1">
        <f>IF(input_OLD_temp_simulation!A402&lt;&gt;"",input_OLD_temp_simulation!A402,"")</f>
        <v>400</v>
      </c>
      <c r="B402" s="57">
        <f>IF(input_OLD_temp_simulation!B402&lt;&gt;"",maxvent_m3_per_h*1000000+minvent_m3_per_h*1000+V_room_m3,"")</f>
        <v>500010090</v>
      </c>
      <c r="C402" s="2" t="str">
        <f>IF(input_OLD_temp_simulation!C402&lt;&gt;"",CONCATENATE(TEXT(input_OLD_temp_simulation!C402,"jjjj-mm-ddTuu:mm:ss"),IF(input_OLD_temp_simulation!E402&gt;=0,"+",""),TEXT(SIGN(input_OLD_temp_simulation!E402)*INT(ABS(input_OLD_temp_simulation!E402)),"00"),":",TEXT(MOD(ABS(input_OLD_temp_simulation!E402),1)*60,"00")),"")</f>
        <v>2022-01-07T04:00:00+01:00</v>
      </c>
      <c r="D402" s="26">
        <f>IF(input_OLD_temp_simulation!D402&lt;&gt;"",input_OLD_temp_simulation!D402,"")</f>
        <v>1641524399.9999993</v>
      </c>
      <c r="E402" s="27">
        <f>calculation!R402</f>
        <v>817.8125</v>
      </c>
      <c r="F402" s="18">
        <f>calculation!P402</f>
        <v>0</v>
      </c>
      <c r="G402" s="29">
        <f>IF(input_OLD_temp_simulation!L402&lt;&gt;"",input_OLD_temp_simulation!L402,"")</f>
        <v>900</v>
      </c>
    </row>
    <row r="403" spans="1:7">
      <c r="A403" s="1">
        <f>IF(input_OLD_temp_simulation!A403&lt;&gt;"",input_OLD_temp_simulation!A403,"")</f>
        <v>401</v>
      </c>
      <c r="B403" s="57">
        <f>IF(input_OLD_temp_simulation!B403&lt;&gt;"",maxvent_m3_per_h*1000000+minvent_m3_per_h*1000+V_room_m3,"")</f>
        <v>500010090</v>
      </c>
      <c r="C403" s="2" t="str">
        <f>IF(input_OLD_temp_simulation!C403&lt;&gt;"",CONCATENATE(TEXT(input_OLD_temp_simulation!C403,"jjjj-mm-ddTuu:mm:ss"),IF(input_OLD_temp_simulation!E403&gt;=0,"+",""),TEXT(SIGN(input_OLD_temp_simulation!E403)*INT(ABS(input_OLD_temp_simulation!E403)),"00"),":",TEXT(MOD(ABS(input_OLD_temp_simulation!E403),1)*60,"00")),"")</f>
        <v>2022-01-07T04:15:00+01:00</v>
      </c>
      <c r="D403" s="26">
        <f>IF(input_OLD_temp_simulation!D403&lt;&gt;"",input_OLD_temp_simulation!D403,"")</f>
        <v>1641525300.000001</v>
      </c>
      <c r="E403" s="27">
        <f>calculation!R403</f>
        <v>874.43576388888891</v>
      </c>
      <c r="F403" s="18">
        <f>calculation!P403</f>
        <v>0.19500821886749678</v>
      </c>
      <c r="G403" s="29">
        <f>IF(input_OLD_temp_simulation!L403&lt;&gt;"",input_OLD_temp_simulation!L403,"")</f>
        <v>900</v>
      </c>
    </row>
    <row r="404" spans="1:7">
      <c r="A404" s="1">
        <f>IF(input_OLD_temp_simulation!A404&lt;&gt;"",input_OLD_temp_simulation!A404,"")</f>
        <v>402</v>
      </c>
      <c r="B404" s="57">
        <f>IF(input_OLD_temp_simulation!B404&lt;&gt;"",maxvent_m3_per_h*1000000+minvent_m3_per_h*1000+V_room_m3,"")</f>
        <v>500010090</v>
      </c>
      <c r="C404" s="2" t="str">
        <f>IF(input_OLD_temp_simulation!C404&lt;&gt;"",CONCATENATE(TEXT(input_OLD_temp_simulation!C404,"jjjj-mm-ddTuu:mm:ss"),IF(input_OLD_temp_simulation!E404&gt;=0,"+",""),TEXT(SIGN(input_OLD_temp_simulation!E404)*INT(ABS(input_OLD_temp_simulation!E404)),"00"),":",TEXT(MOD(ABS(input_OLD_temp_simulation!E404),1)*60,"00")),"")</f>
        <v>2022-01-07T04:30:00+01:00</v>
      </c>
      <c r="D404" s="26">
        <f>IF(input_OLD_temp_simulation!D404&lt;&gt;"",input_OLD_temp_simulation!D404,"")</f>
        <v>1641526200.0000002</v>
      </c>
      <c r="E404" s="27">
        <f>calculation!R404</f>
        <v>817.8125</v>
      </c>
      <c r="F404" s="18">
        <f>calculation!P404</f>
        <v>0</v>
      </c>
      <c r="G404" s="29">
        <f>IF(input_OLD_temp_simulation!L404&lt;&gt;"",input_OLD_temp_simulation!L404,"")</f>
        <v>900</v>
      </c>
    </row>
    <row r="405" spans="1:7">
      <c r="A405" s="1">
        <f>IF(input_OLD_temp_simulation!A405&lt;&gt;"",input_OLD_temp_simulation!A405,"")</f>
        <v>403</v>
      </c>
      <c r="B405" s="57">
        <f>IF(input_OLD_temp_simulation!B405&lt;&gt;"",maxvent_m3_per_h*1000000+minvent_m3_per_h*1000+V_room_m3,"")</f>
        <v>500010090</v>
      </c>
      <c r="C405" s="2" t="str">
        <f>IF(input_OLD_temp_simulation!C405&lt;&gt;"",CONCATENATE(TEXT(input_OLD_temp_simulation!C405,"jjjj-mm-ddTuu:mm:ss"),IF(input_OLD_temp_simulation!E405&gt;=0,"+",""),TEXT(SIGN(input_OLD_temp_simulation!E405)*INT(ABS(input_OLD_temp_simulation!E405)),"00"),":",TEXT(MOD(ABS(input_OLD_temp_simulation!E405),1)*60,"00")),"")</f>
        <v>2022-01-07T04:45:00+01:00</v>
      </c>
      <c r="D405" s="26">
        <f>IF(input_OLD_temp_simulation!D405&lt;&gt;"",input_OLD_temp_simulation!D405,"")</f>
        <v>1641527099.9999993</v>
      </c>
      <c r="E405" s="27">
        <f>calculation!R405</f>
        <v>874.43576388888891</v>
      </c>
      <c r="F405" s="18">
        <f>calculation!P405</f>
        <v>0.19500821886749678</v>
      </c>
      <c r="G405" s="29">
        <f>IF(input_OLD_temp_simulation!L405&lt;&gt;"",input_OLD_temp_simulation!L405,"")</f>
        <v>900</v>
      </c>
    </row>
    <row r="406" spans="1:7">
      <c r="A406" s="1">
        <f>IF(input_OLD_temp_simulation!A406&lt;&gt;"",input_OLD_temp_simulation!A406,"")</f>
        <v>404</v>
      </c>
      <c r="B406" s="57">
        <f>IF(input_OLD_temp_simulation!B406&lt;&gt;"",maxvent_m3_per_h*1000000+minvent_m3_per_h*1000+V_room_m3,"")</f>
        <v>500010090</v>
      </c>
      <c r="C406" s="2" t="str">
        <f>IF(input_OLD_temp_simulation!C406&lt;&gt;"",CONCATENATE(TEXT(input_OLD_temp_simulation!C406,"jjjj-mm-ddTuu:mm:ss"),IF(input_OLD_temp_simulation!E406&gt;=0,"+",""),TEXT(SIGN(input_OLD_temp_simulation!E406)*INT(ABS(input_OLD_temp_simulation!E406)),"00"),":",TEXT(MOD(ABS(input_OLD_temp_simulation!E406),1)*60,"00")),"")</f>
        <v>2022-01-07T05:00:00+01:00</v>
      </c>
      <c r="D406" s="26">
        <f>IF(input_OLD_temp_simulation!D406&lt;&gt;"",input_OLD_temp_simulation!D406,"")</f>
        <v>1641528000.000001</v>
      </c>
      <c r="E406" s="27">
        <f>calculation!R406</f>
        <v>817.8125</v>
      </c>
      <c r="F406" s="18">
        <f>calculation!P406</f>
        <v>0</v>
      </c>
      <c r="G406" s="29">
        <f>IF(input_OLD_temp_simulation!L406&lt;&gt;"",input_OLD_temp_simulation!L406,"")</f>
        <v>900</v>
      </c>
    </row>
    <row r="407" spans="1:7">
      <c r="A407" s="1">
        <f>IF(input_OLD_temp_simulation!A407&lt;&gt;"",input_OLD_temp_simulation!A407,"")</f>
        <v>405</v>
      </c>
      <c r="B407" s="57">
        <f>IF(input_OLD_temp_simulation!B407&lt;&gt;"",maxvent_m3_per_h*1000000+minvent_m3_per_h*1000+V_room_m3,"")</f>
        <v>500010090</v>
      </c>
      <c r="C407" s="2" t="str">
        <f>IF(input_OLD_temp_simulation!C407&lt;&gt;"",CONCATENATE(TEXT(input_OLD_temp_simulation!C407,"jjjj-mm-ddTuu:mm:ss"),IF(input_OLD_temp_simulation!E407&gt;=0,"+",""),TEXT(SIGN(input_OLD_temp_simulation!E407)*INT(ABS(input_OLD_temp_simulation!E407)),"00"),":",TEXT(MOD(ABS(input_OLD_temp_simulation!E407),1)*60,"00")),"")</f>
        <v>2022-01-07T05:15:00+01:00</v>
      </c>
      <c r="D407" s="26">
        <f>IF(input_OLD_temp_simulation!D407&lt;&gt;"",input_OLD_temp_simulation!D407,"")</f>
        <v>1641528900.0000002</v>
      </c>
      <c r="E407" s="27">
        <f>calculation!R407</f>
        <v>874.43576388888891</v>
      </c>
      <c r="F407" s="18">
        <f>calculation!P407</f>
        <v>0.19500821886749678</v>
      </c>
      <c r="G407" s="29">
        <f>IF(input_OLD_temp_simulation!L407&lt;&gt;"",input_OLD_temp_simulation!L407,"")</f>
        <v>900</v>
      </c>
    </row>
    <row r="408" spans="1:7">
      <c r="A408" s="1">
        <f>IF(input_OLD_temp_simulation!A408&lt;&gt;"",input_OLD_temp_simulation!A408,"")</f>
        <v>406</v>
      </c>
      <c r="B408" s="57">
        <f>IF(input_OLD_temp_simulation!B408&lt;&gt;"",maxvent_m3_per_h*1000000+minvent_m3_per_h*1000+V_room_m3,"")</f>
        <v>500010090</v>
      </c>
      <c r="C408" s="2" t="str">
        <f>IF(input_OLD_temp_simulation!C408&lt;&gt;"",CONCATENATE(TEXT(input_OLD_temp_simulation!C408,"jjjj-mm-ddTuu:mm:ss"),IF(input_OLD_temp_simulation!E408&gt;=0,"+",""),TEXT(SIGN(input_OLD_temp_simulation!E408)*INT(ABS(input_OLD_temp_simulation!E408)),"00"),":",TEXT(MOD(ABS(input_OLD_temp_simulation!E408),1)*60,"00")),"")</f>
        <v>2022-01-07T05:30:00+01:00</v>
      </c>
      <c r="D408" s="26">
        <f>IF(input_OLD_temp_simulation!D408&lt;&gt;"",input_OLD_temp_simulation!D408,"")</f>
        <v>1641529799.9999993</v>
      </c>
      <c r="E408" s="27">
        <f>calculation!R408</f>
        <v>817.8125</v>
      </c>
      <c r="F408" s="18">
        <f>calculation!P408</f>
        <v>0</v>
      </c>
      <c r="G408" s="29">
        <f>IF(input_OLD_temp_simulation!L408&lt;&gt;"",input_OLD_temp_simulation!L408,"")</f>
        <v>900</v>
      </c>
    </row>
    <row r="409" spans="1:7">
      <c r="A409" s="1">
        <f>IF(input_OLD_temp_simulation!A409&lt;&gt;"",input_OLD_temp_simulation!A409,"")</f>
        <v>407</v>
      </c>
      <c r="B409" s="57">
        <f>IF(input_OLD_temp_simulation!B409&lt;&gt;"",maxvent_m3_per_h*1000000+minvent_m3_per_h*1000+V_room_m3,"")</f>
        <v>500010090</v>
      </c>
      <c r="C409" s="2" t="str">
        <f>IF(input_OLD_temp_simulation!C409&lt;&gt;"",CONCATENATE(TEXT(input_OLD_temp_simulation!C409,"jjjj-mm-ddTuu:mm:ss"),IF(input_OLD_temp_simulation!E409&gt;=0,"+",""),TEXT(SIGN(input_OLD_temp_simulation!E409)*INT(ABS(input_OLD_temp_simulation!E409)),"00"),":",TEXT(MOD(ABS(input_OLD_temp_simulation!E409),1)*60,"00")),"")</f>
        <v>2022-01-07T05:45:00+01:00</v>
      </c>
      <c r="D409" s="26">
        <f>IF(input_OLD_temp_simulation!D409&lt;&gt;"",input_OLD_temp_simulation!D409,"")</f>
        <v>1641530700.000001</v>
      </c>
      <c r="E409" s="27">
        <f>calculation!R409</f>
        <v>874.43576388888891</v>
      </c>
      <c r="F409" s="18">
        <f>calculation!P409</f>
        <v>0.19500821886749678</v>
      </c>
      <c r="G409" s="29">
        <f>IF(input_OLD_temp_simulation!L409&lt;&gt;"",input_OLD_temp_simulation!L409,"")</f>
        <v>900</v>
      </c>
    </row>
    <row r="410" spans="1:7">
      <c r="A410" s="1">
        <f>IF(input_OLD_temp_simulation!A410&lt;&gt;"",input_OLD_temp_simulation!A410,"")</f>
        <v>408</v>
      </c>
      <c r="B410" s="57">
        <f>IF(input_OLD_temp_simulation!B410&lt;&gt;"",maxvent_m3_per_h*1000000+minvent_m3_per_h*1000+V_room_m3,"")</f>
        <v>500010090</v>
      </c>
      <c r="C410" s="2" t="str">
        <f>IF(input_OLD_temp_simulation!C410&lt;&gt;"",CONCATENATE(TEXT(input_OLD_temp_simulation!C410,"jjjj-mm-ddTuu:mm:ss"),IF(input_OLD_temp_simulation!E410&gt;=0,"+",""),TEXT(SIGN(input_OLD_temp_simulation!E410)*INT(ABS(input_OLD_temp_simulation!E410)),"00"),":",TEXT(MOD(ABS(input_OLD_temp_simulation!E410),1)*60,"00")),"")</f>
        <v>2022-01-07T06:00:00+01:00</v>
      </c>
      <c r="D410" s="26">
        <f>IF(input_OLD_temp_simulation!D410&lt;&gt;"",input_OLD_temp_simulation!D410,"")</f>
        <v>1641531600.0000002</v>
      </c>
      <c r="E410" s="27">
        <f>calculation!R410</f>
        <v>817.8125</v>
      </c>
      <c r="F410" s="18">
        <f>calculation!P410</f>
        <v>0</v>
      </c>
      <c r="G410" s="29">
        <f>IF(input_OLD_temp_simulation!L410&lt;&gt;"",input_OLD_temp_simulation!L410,"")</f>
        <v>900</v>
      </c>
    </row>
    <row r="411" spans="1:7">
      <c r="A411" s="1">
        <f>IF(input_OLD_temp_simulation!A411&lt;&gt;"",input_OLD_temp_simulation!A411,"")</f>
        <v>409</v>
      </c>
      <c r="B411" s="57">
        <f>IF(input_OLD_temp_simulation!B411&lt;&gt;"",maxvent_m3_per_h*1000000+minvent_m3_per_h*1000+V_room_m3,"")</f>
        <v>500010090</v>
      </c>
      <c r="C411" s="2" t="str">
        <f>IF(input_OLD_temp_simulation!C411&lt;&gt;"",CONCATENATE(TEXT(input_OLD_temp_simulation!C411,"jjjj-mm-ddTuu:mm:ss"),IF(input_OLD_temp_simulation!E411&gt;=0,"+",""),TEXT(SIGN(input_OLD_temp_simulation!E411)*INT(ABS(input_OLD_temp_simulation!E411)),"00"),":",TEXT(MOD(ABS(input_OLD_temp_simulation!E411),1)*60,"00")),"")</f>
        <v>2022-01-07T06:15:00+01:00</v>
      </c>
      <c r="D411" s="26">
        <f>IF(input_OLD_temp_simulation!D411&lt;&gt;"",input_OLD_temp_simulation!D411,"")</f>
        <v>1641532499.9999993</v>
      </c>
      <c r="E411" s="27">
        <f>calculation!R411</f>
        <v>874.43576388888891</v>
      </c>
      <c r="F411" s="18">
        <f>calculation!P411</f>
        <v>0.19500821886749678</v>
      </c>
      <c r="G411" s="29">
        <f>IF(input_OLD_temp_simulation!L411&lt;&gt;"",input_OLD_temp_simulation!L411,"")</f>
        <v>900</v>
      </c>
    </row>
    <row r="412" spans="1:7">
      <c r="A412" s="1">
        <f>IF(input_OLD_temp_simulation!A412&lt;&gt;"",input_OLD_temp_simulation!A412,"")</f>
        <v>410</v>
      </c>
      <c r="B412" s="57">
        <f>IF(input_OLD_temp_simulation!B412&lt;&gt;"",maxvent_m3_per_h*1000000+minvent_m3_per_h*1000+V_room_m3,"")</f>
        <v>500010090</v>
      </c>
      <c r="C412" s="2" t="str">
        <f>IF(input_OLD_temp_simulation!C412&lt;&gt;"",CONCATENATE(TEXT(input_OLD_temp_simulation!C412,"jjjj-mm-ddTuu:mm:ss"),IF(input_OLD_temp_simulation!E412&gt;=0,"+",""),TEXT(SIGN(input_OLD_temp_simulation!E412)*INT(ABS(input_OLD_temp_simulation!E412)),"00"),":",TEXT(MOD(ABS(input_OLD_temp_simulation!E412),1)*60,"00")),"")</f>
        <v>2022-01-07T06:30:00+01:00</v>
      </c>
      <c r="D412" s="26">
        <f>IF(input_OLD_temp_simulation!D412&lt;&gt;"",input_OLD_temp_simulation!D412,"")</f>
        <v>1641533400.000001</v>
      </c>
      <c r="E412" s="27">
        <f>calculation!R412</f>
        <v>817.8125</v>
      </c>
      <c r="F412" s="18">
        <f>calculation!P412</f>
        <v>0</v>
      </c>
      <c r="G412" s="29">
        <f>IF(input_OLD_temp_simulation!L412&lt;&gt;"",input_OLD_temp_simulation!L412,"")</f>
        <v>900</v>
      </c>
    </row>
    <row r="413" spans="1:7">
      <c r="A413" s="1">
        <f>IF(input_OLD_temp_simulation!A413&lt;&gt;"",input_OLD_temp_simulation!A413,"")</f>
        <v>411</v>
      </c>
      <c r="B413" s="57">
        <f>IF(input_OLD_temp_simulation!B413&lt;&gt;"",maxvent_m3_per_h*1000000+minvent_m3_per_h*1000+V_room_m3,"")</f>
        <v>500010090</v>
      </c>
      <c r="C413" s="2" t="str">
        <f>IF(input_OLD_temp_simulation!C413&lt;&gt;"",CONCATENATE(TEXT(input_OLD_temp_simulation!C413,"jjjj-mm-ddTuu:mm:ss"),IF(input_OLD_temp_simulation!E413&gt;=0,"+",""),TEXT(SIGN(input_OLD_temp_simulation!E413)*INT(ABS(input_OLD_temp_simulation!E413)),"00"),":",TEXT(MOD(ABS(input_OLD_temp_simulation!E413),1)*60,"00")),"")</f>
        <v>2022-01-07T06:45:00+01:00</v>
      </c>
      <c r="D413" s="26">
        <f>IF(input_OLD_temp_simulation!D413&lt;&gt;"",input_OLD_temp_simulation!D413,"")</f>
        <v>1641534300.0000002</v>
      </c>
      <c r="E413" s="27">
        <f>calculation!R413</f>
        <v>874.43576388888891</v>
      </c>
      <c r="F413" s="18">
        <f>calculation!P413</f>
        <v>0.19500821886749678</v>
      </c>
      <c r="G413" s="29">
        <f>IF(input_OLD_temp_simulation!L413&lt;&gt;"",input_OLD_temp_simulation!L413,"")</f>
        <v>900</v>
      </c>
    </row>
    <row r="414" spans="1:7">
      <c r="A414" s="1">
        <f>IF(input_OLD_temp_simulation!A414&lt;&gt;"",input_OLD_temp_simulation!A414,"")</f>
        <v>412</v>
      </c>
      <c r="B414" s="57">
        <f>IF(input_OLD_temp_simulation!B414&lt;&gt;"",maxvent_m3_per_h*1000000+minvent_m3_per_h*1000+V_room_m3,"")</f>
        <v>500010090</v>
      </c>
      <c r="C414" s="2" t="str">
        <f>IF(input_OLD_temp_simulation!C414&lt;&gt;"",CONCATENATE(TEXT(input_OLD_temp_simulation!C414,"jjjj-mm-ddTuu:mm:ss"),IF(input_OLD_temp_simulation!E414&gt;=0,"+",""),TEXT(SIGN(input_OLD_temp_simulation!E414)*INT(ABS(input_OLD_temp_simulation!E414)),"00"),":",TEXT(MOD(ABS(input_OLD_temp_simulation!E414),1)*60,"00")),"")</f>
        <v>2022-01-07T07:00:00+01:00</v>
      </c>
      <c r="D414" s="26">
        <f>IF(input_OLD_temp_simulation!D414&lt;&gt;"",input_OLD_temp_simulation!D414,"")</f>
        <v>1641535199.9999993</v>
      </c>
      <c r="E414" s="27">
        <f>calculation!R414</f>
        <v>817.8125</v>
      </c>
      <c r="F414" s="18">
        <f>calculation!P414</f>
        <v>0</v>
      </c>
      <c r="G414" s="29">
        <f>IF(input_OLD_temp_simulation!L414&lt;&gt;"",input_OLD_temp_simulation!L414,"")</f>
        <v>900</v>
      </c>
    </row>
    <row r="415" spans="1:7">
      <c r="A415" s="1">
        <f>IF(input_OLD_temp_simulation!A415&lt;&gt;"",input_OLD_temp_simulation!A415,"")</f>
        <v>413</v>
      </c>
      <c r="B415" s="57">
        <f>IF(input_OLD_temp_simulation!B415&lt;&gt;"",maxvent_m3_per_h*1000000+minvent_m3_per_h*1000+V_room_m3,"")</f>
        <v>500010090</v>
      </c>
      <c r="C415" s="2" t="str">
        <f>IF(input_OLD_temp_simulation!C415&lt;&gt;"",CONCATENATE(TEXT(input_OLD_temp_simulation!C415,"jjjj-mm-ddTuu:mm:ss"),IF(input_OLD_temp_simulation!E415&gt;=0,"+",""),TEXT(SIGN(input_OLD_temp_simulation!E415)*INT(ABS(input_OLD_temp_simulation!E415)),"00"),":",TEXT(MOD(ABS(input_OLD_temp_simulation!E415),1)*60,"00")),"")</f>
        <v>2022-01-07T07:15:00+01:00</v>
      </c>
      <c r="D415" s="26">
        <f>IF(input_OLD_temp_simulation!D415&lt;&gt;"",input_OLD_temp_simulation!D415,"")</f>
        <v>1641536100.000001</v>
      </c>
      <c r="E415" s="27">
        <f>calculation!R415</f>
        <v>874.43576388888891</v>
      </c>
      <c r="F415" s="18">
        <f>calculation!P415</f>
        <v>0.19500821886749678</v>
      </c>
      <c r="G415" s="29">
        <f>IF(input_OLD_temp_simulation!L415&lt;&gt;"",input_OLD_temp_simulation!L415,"")</f>
        <v>900</v>
      </c>
    </row>
    <row r="416" spans="1:7">
      <c r="A416" s="1">
        <f>IF(input_OLD_temp_simulation!A416&lt;&gt;"",input_OLD_temp_simulation!A416,"")</f>
        <v>414</v>
      </c>
      <c r="B416" s="57">
        <f>IF(input_OLD_temp_simulation!B416&lt;&gt;"",maxvent_m3_per_h*1000000+minvent_m3_per_h*1000+V_room_m3,"")</f>
        <v>500010090</v>
      </c>
      <c r="C416" s="2" t="str">
        <f>IF(input_OLD_temp_simulation!C416&lt;&gt;"",CONCATENATE(TEXT(input_OLD_temp_simulation!C416,"jjjj-mm-ddTuu:mm:ss"),IF(input_OLD_temp_simulation!E416&gt;=0,"+",""),TEXT(SIGN(input_OLD_temp_simulation!E416)*INT(ABS(input_OLD_temp_simulation!E416)),"00"),":",TEXT(MOD(ABS(input_OLD_temp_simulation!E416),1)*60,"00")),"")</f>
        <v>2022-01-07T07:30:00+01:00</v>
      </c>
      <c r="D416" s="26">
        <f>IF(input_OLD_temp_simulation!D416&lt;&gt;"",input_OLD_temp_simulation!D416,"")</f>
        <v>1641537000.0000002</v>
      </c>
      <c r="E416" s="27">
        <f>calculation!R416</f>
        <v>817.8125</v>
      </c>
      <c r="F416" s="18">
        <f>calculation!P416</f>
        <v>0</v>
      </c>
      <c r="G416" s="29">
        <f>IF(input_OLD_temp_simulation!L416&lt;&gt;"",input_OLD_temp_simulation!L416,"")</f>
        <v>900</v>
      </c>
    </row>
    <row r="417" spans="1:7">
      <c r="A417" s="1">
        <f>IF(input_OLD_temp_simulation!A417&lt;&gt;"",input_OLD_temp_simulation!A417,"")</f>
        <v>415</v>
      </c>
      <c r="B417" s="57">
        <f>IF(input_OLD_temp_simulation!B417&lt;&gt;"",maxvent_m3_per_h*1000000+minvent_m3_per_h*1000+V_room_m3,"")</f>
        <v>500010090</v>
      </c>
      <c r="C417" s="2" t="str">
        <f>IF(input_OLD_temp_simulation!C417&lt;&gt;"",CONCATENATE(TEXT(input_OLD_temp_simulation!C417,"jjjj-mm-ddTuu:mm:ss"),IF(input_OLD_temp_simulation!E417&gt;=0,"+",""),TEXT(SIGN(input_OLD_temp_simulation!E417)*INT(ABS(input_OLD_temp_simulation!E417)),"00"),":",TEXT(MOD(ABS(input_OLD_temp_simulation!E417),1)*60,"00")),"")</f>
        <v>2022-01-07T07:45:00+01:00</v>
      </c>
      <c r="D417" s="26">
        <f>IF(input_OLD_temp_simulation!D417&lt;&gt;"",input_OLD_temp_simulation!D417,"")</f>
        <v>1641537899.9999993</v>
      </c>
      <c r="E417" s="27">
        <f>calculation!R417</f>
        <v>874.43576388888891</v>
      </c>
      <c r="F417" s="18">
        <f>calculation!P417</f>
        <v>0.19500821886749678</v>
      </c>
      <c r="G417" s="29">
        <f>IF(input_OLD_temp_simulation!L417&lt;&gt;"",input_OLD_temp_simulation!L417,"")</f>
        <v>900</v>
      </c>
    </row>
    <row r="418" spans="1:7">
      <c r="A418" s="1">
        <f>IF(input_OLD_temp_simulation!A418&lt;&gt;"",input_OLD_temp_simulation!A418,"")</f>
        <v>416</v>
      </c>
      <c r="B418" s="57">
        <f>IF(input_OLD_temp_simulation!B418&lt;&gt;"",maxvent_m3_per_h*1000000+minvent_m3_per_h*1000+V_room_m3,"")</f>
        <v>500010090</v>
      </c>
      <c r="C418" s="2" t="str">
        <f>IF(input_OLD_temp_simulation!C418&lt;&gt;"",CONCATENATE(TEXT(input_OLD_temp_simulation!C418,"jjjj-mm-ddTuu:mm:ss"),IF(input_OLD_temp_simulation!E418&gt;=0,"+",""),TEXT(SIGN(input_OLD_temp_simulation!E418)*INT(ABS(input_OLD_temp_simulation!E418)),"00"),":",TEXT(MOD(ABS(input_OLD_temp_simulation!E418),1)*60,"00")),"")</f>
        <v>2022-01-07T08:00:00+01:00</v>
      </c>
      <c r="D418" s="26">
        <f>IF(input_OLD_temp_simulation!D418&lt;&gt;"",input_OLD_temp_simulation!D418,"")</f>
        <v>1641538800.000001</v>
      </c>
      <c r="E418" s="27">
        <f>calculation!R418</f>
        <v>817.8125</v>
      </c>
      <c r="F418" s="18">
        <f>calculation!P418</f>
        <v>0</v>
      </c>
      <c r="G418" s="29">
        <f>IF(input_OLD_temp_simulation!L418&lt;&gt;"",input_OLD_temp_simulation!L418,"")</f>
        <v>900</v>
      </c>
    </row>
    <row r="419" spans="1:7">
      <c r="A419" s="1">
        <f>IF(input_OLD_temp_simulation!A419&lt;&gt;"",input_OLD_temp_simulation!A419,"")</f>
        <v>417</v>
      </c>
      <c r="B419" s="57">
        <f>IF(input_OLD_temp_simulation!B419&lt;&gt;"",maxvent_m3_per_h*1000000+minvent_m3_per_h*1000+V_room_m3,"")</f>
        <v>500010090</v>
      </c>
      <c r="C419" s="2" t="str">
        <f>IF(input_OLD_temp_simulation!C419&lt;&gt;"",CONCATENATE(TEXT(input_OLD_temp_simulation!C419,"jjjj-mm-ddTuu:mm:ss"),IF(input_OLD_temp_simulation!E419&gt;=0,"+",""),TEXT(SIGN(input_OLD_temp_simulation!E419)*INT(ABS(input_OLD_temp_simulation!E419)),"00"),":",TEXT(MOD(ABS(input_OLD_temp_simulation!E419),1)*60,"00")),"")</f>
        <v>2022-01-07T08:15:00+01:00</v>
      </c>
      <c r="D419" s="26">
        <f>IF(input_OLD_temp_simulation!D419&lt;&gt;"",input_OLD_temp_simulation!D419,"")</f>
        <v>1641539700.0000002</v>
      </c>
      <c r="E419" s="27">
        <f>calculation!R419</f>
        <v>874.43576388888891</v>
      </c>
      <c r="F419" s="18">
        <f>calculation!P419</f>
        <v>0.19500821886749678</v>
      </c>
      <c r="G419" s="29">
        <f>IF(input_OLD_temp_simulation!L419&lt;&gt;"",input_OLD_temp_simulation!L419,"")</f>
        <v>900</v>
      </c>
    </row>
    <row r="420" spans="1:7">
      <c r="A420" s="1">
        <f>IF(input_OLD_temp_simulation!A420&lt;&gt;"",input_OLD_temp_simulation!A420,"")</f>
        <v>418</v>
      </c>
      <c r="B420" s="57">
        <f>IF(input_OLD_temp_simulation!B420&lt;&gt;"",maxvent_m3_per_h*1000000+minvent_m3_per_h*1000+V_room_m3,"")</f>
        <v>500010090</v>
      </c>
      <c r="C420" s="2" t="str">
        <f>IF(input_OLD_temp_simulation!C420&lt;&gt;"",CONCATENATE(TEXT(input_OLD_temp_simulation!C420,"jjjj-mm-ddTuu:mm:ss"),IF(input_OLD_temp_simulation!E420&gt;=0,"+",""),TEXT(SIGN(input_OLD_temp_simulation!E420)*INT(ABS(input_OLD_temp_simulation!E420)),"00"),":",TEXT(MOD(ABS(input_OLD_temp_simulation!E420),1)*60,"00")),"")</f>
        <v>2022-01-07T08:30:00+01:00</v>
      </c>
      <c r="D420" s="26">
        <f>IF(input_OLD_temp_simulation!D420&lt;&gt;"",input_OLD_temp_simulation!D420,"")</f>
        <v>1641540599.9999993</v>
      </c>
      <c r="E420" s="27">
        <f>calculation!R420</f>
        <v>817.8125</v>
      </c>
      <c r="F420" s="18">
        <f>calculation!P420</f>
        <v>0</v>
      </c>
      <c r="G420" s="29">
        <f>IF(input_OLD_temp_simulation!L420&lt;&gt;"",input_OLD_temp_simulation!L420,"")</f>
        <v>900</v>
      </c>
    </row>
    <row r="421" spans="1:7">
      <c r="A421" s="1">
        <f>IF(input_OLD_temp_simulation!A421&lt;&gt;"",input_OLD_temp_simulation!A421,"")</f>
        <v>419</v>
      </c>
      <c r="B421" s="57">
        <f>IF(input_OLD_temp_simulation!B421&lt;&gt;"",maxvent_m3_per_h*1000000+minvent_m3_per_h*1000+V_room_m3,"")</f>
        <v>500010090</v>
      </c>
      <c r="C421" s="2" t="str">
        <f>IF(input_OLD_temp_simulation!C421&lt;&gt;"",CONCATENATE(TEXT(input_OLD_temp_simulation!C421,"jjjj-mm-ddTuu:mm:ss"),IF(input_OLD_temp_simulation!E421&gt;=0,"+",""),TEXT(SIGN(input_OLD_temp_simulation!E421)*INT(ABS(input_OLD_temp_simulation!E421)),"00"),":",TEXT(MOD(ABS(input_OLD_temp_simulation!E421),1)*60,"00")),"")</f>
        <v>2022-01-07T08:45:00+01:00</v>
      </c>
      <c r="D421" s="26">
        <f>IF(input_OLD_temp_simulation!D421&lt;&gt;"",input_OLD_temp_simulation!D421,"")</f>
        <v>1641541500.000001</v>
      </c>
      <c r="E421" s="27">
        <f>calculation!R421</f>
        <v>1010.0607638888889</v>
      </c>
      <c r="F421" s="18">
        <f>calculation!P421</f>
        <v>0.31466324342460361</v>
      </c>
      <c r="G421" s="29">
        <f>IF(input_OLD_temp_simulation!L421&lt;&gt;"",input_OLD_temp_simulation!L421,"")</f>
        <v>900</v>
      </c>
    </row>
    <row r="422" spans="1:7">
      <c r="A422" s="1">
        <f>IF(input_OLD_temp_simulation!A422&lt;&gt;"",input_OLD_temp_simulation!A422,"")</f>
        <v>420</v>
      </c>
      <c r="B422" s="57">
        <f>IF(input_OLD_temp_simulation!B422&lt;&gt;"",maxvent_m3_per_h*1000000+minvent_m3_per_h*1000+V_room_m3,"")</f>
        <v>500010090</v>
      </c>
      <c r="C422" s="2" t="str">
        <f>IF(input_OLD_temp_simulation!C422&lt;&gt;"",CONCATENATE(TEXT(input_OLD_temp_simulation!C422,"jjjj-mm-ddTuu:mm:ss"),IF(input_OLD_temp_simulation!E422&gt;=0,"+",""),TEXT(SIGN(input_OLD_temp_simulation!E422)*INT(ABS(input_OLD_temp_simulation!E422)),"00"),":",TEXT(MOD(ABS(input_OLD_temp_simulation!E422),1)*60,"00")),"")</f>
        <v>2022-01-07T09:00:00+01:00</v>
      </c>
      <c r="D422" s="26">
        <f>IF(input_OLD_temp_simulation!D422&lt;&gt;"",input_OLD_temp_simulation!D422,"")</f>
        <v>1641542400.0000002</v>
      </c>
      <c r="E422" s="27">
        <f>calculation!R422</f>
        <v>953.4375</v>
      </c>
      <c r="F422" s="18">
        <f>calculation!P422</f>
        <v>0.27203714451538014</v>
      </c>
      <c r="G422" s="29">
        <f>IF(input_OLD_temp_simulation!L422&lt;&gt;"",input_OLD_temp_simulation!L422,"")</f>
        <v>900</v>
      </c>
    </row>
    <row r="423" spans="1:7">
      <c r="A423" s="1">
        <f>IF(input_OLD_temp_simulation!A423&lt;&gt;"",input_OLD_temp_simulation!A423,"")</f>
        <v>421</v>
      </c>
      <c r="B423" s="57">
        <f>IF(input_OLD_temp_simulation!B423&lt;&gt;"",maxvent_m3_per_h*1000000+minvent_m3_per_h*1000+V_room_m3,"")</f>
        <v>500010090</v>
      </c>
      <c r="C423" s="2" t="str">
        <f>IF(input_OLD_temp_simulation!C423&lt;&gt;"",CONCATENATE(TEXT(input_OLD_temp_simulation!C423,"jjjj-mm-ddTuu:mm:ss"),IF(input_OLD_temp_simulation!E423&gt;=0,"+",""),TEXT(SIGN(input_OLD_temp_simulation!E423)*INT(ABS(input_OLD_temp_simulation!E423)),"00"),":",TEXT(MOD(ABS(input_OLD_temp_simulation!E423),1)*60,"00")),"")</f>
        <v>2022-01-07T09:15:00+01:00</v>
      </c>
      <c r="D423" s="26">
        <f>IF(input_OLD_temp_simulation!D423&lt;&gt;"",input_OLD_temp_simulation!D423,"")</f>
        <v>1641543299.9999993</v>
      </c>
      <c r="E423" s="27">
        <f>calculation!R423</f>
        <v>885.625</v>
      </c>
      <c r="F423" s="18">
        <f>calculation!P423</f>
        <v>0.20749003984063744</v>
      </c>
      <c r="G423" s="29">
        <f>IF(input_OLD_temp_simulation!L423&lt;&gt;"",input_OLD_temp_simulation!L423,"")</f>
        <v>900</v>
      </c>
    </row>
    <row r="424" spans="1:7">
      <c r="A424" s="1">
        <f>IF(input_OLD_temp_simulation!A424&lt;&gt;"",input_OLD_temp_simulation!A424,"")</f>
        <v>422</v>
      </c>
      <c r="B424" s="57">
        <f>IF(input_OLD_temp_simulation!B424&lt;&gt;"",maxvent_m3_per_h*1000000+minvent_m3_per_h*1000+V_room_m3,"")</f>
        <v>500010090</v>
      </c>
      <c r="C424" s="2" t="str">
        <f>IF(input_OLD_temp_simulation!C424&lt;&gt;"",CONCATENATE(TEXT(input_OLD_temp_simulation!C424,"jjjj-mm-ddTuu:mm:ss"),IF(input_OLD_temp_simulation!E424&gt;=0,"+",""),TEXT(SIGN(input_OLD_temp_simulation!E424)*INT(ABS(input_OLD_temp_simulation!E424)),"00"),":",TEXT(MOD(ABS(input_OLD_temp_simulation!E424),1)*60,"00")),"")</f>
        <v>2022-01-07T09:30:00+01:00</v>
      </c>
      <c r="D424" s="26">
        <f>IF(input_OLD_temp_simulation!D424&lt;&gt;"",input_OLD_temp_simulation!D424,"")</f>
        <v>1641544200.000001</v>
      </c>
      <c r="E424" s="27">
        <f>calculation!R424</f>
        <v>885.625</v>
      </c>
      <c r="F424" s="18">
        <f>calculation!P424</f>
        <v>0.20749003984063744</v>
      </c>
      <c r="G424" s="29">
        <f>IF(input_OLD_temp_simulation!L424&lt;&gt;"",input_OLD_temp_simulation!L424,"")</f>
        <v>900</v>
      </c>
    </row>
    <row r="425" spans="1:7">
      <c r="A425" s="1">
        <f>IF(input_OLD_temp_simulation!A425&lt;&gt;"",input_OLD_temp_simulation!A425,"")</f>
        <v>423</v>
      </c>
      <c r="B425" s="57">
        <f>IF(input_OLD_temp_simulation!B425&lt;&gt;"",maxvent_m3_per_h*1000000+minvent_m3_per_h*1000+V_room_m3,"")</f>
        <v>500010090</v>
      </c>
      <c r="C425" s="2" t="str">
        <f>IF(input_OLD_temp_simulation!C425&lt;&gt;"",CONCATENATE(TEXT(input_OLD_temp_simulation!C425,"jjjj-mm-ddTuu:mm:ss"),IF(input_OLD_temp_simulation!E425&gt;=0,"+",""),TEXT(SIGN(input_OLD_temp_simulation!E425)*INT(ABS(input_OLD_temp_simulation!E425)),"00"),":",TEXT(MOD(ABS(input_OLD_temp_simulation!E425),1)*60,"00")),"")</f>
        <v>2022-01-07T09:45:00+01:00</v>
      </c>
      <c r="D425" s="26">
        <f>IF(input_OLD_temp_simulation!D425&lt;&gt;"",input_OLD_temp_simulation!D425,"")</f>
        <v>1641545100.0000002</v>
      </c>
      <c r="E425" s="27">
        <f>calculation!R425</f>
        <v>885.625</v>
      </c>
      <c r="F425" s="18">
        <f>calculation!P425</f>
        <v>0.20749003984063744</v>
      </c>
      <c r="G425" s="29">
        <f>IF(input_OLD_temp_simulation!L425&lt;&gt;"",input_OLD_temp_simulation!L425,"")</f>
        <v>900</v>
      </c>
    </row>
    <row r="426" spans="1:7">
      <c r="A426" s="1">
        <f>IF(input_OLD_temp_simulation!A426&lt;&gt;"",input_OLD_temp_simulation!A426,"")</f>
        <v>424</v>
      </c>
      <c r="B426" s="57">
        <f>IF(input_OLD_temp_simulation!B426&lt;&gt;"",maxvent_m3_per_h*1000000+minvent_m3_per_h*1000+V_room_m3,"")</f>
        <v>500010090</v>
      </c>
      <c r="C426" s="2" t="str">
        <f>IF(input_OLD_temp_simulation!C426&lt;&gt;"",CONCATENATE(TEXT(input_OLD_temp_simulation!C426,"jjjj-mm-ddTuu:mm:ss"),IF(input_OLD_temp_simulation!E426&gt;=0,"+",""),TEXT(SIGN(input_OLD_temp_simulation!E426)*INT(ABS(input_OLD_temp_simulation!E426)),"00"),":",TEXT(MOD(ABS(input_OLD_temp_simulation!E426),1)*60,"00")),"")</f>
        <v>2022-01-07T10:00:00+01:00</v>
      </c>
      <c r="D426" s="26">
        <f>IF(input_OLD_temp_simulation!D426&lt;&gt;"",input_OLD_temp_simulation!D426,"")</f>
        <v>1641545999.9999993</v>
      </c>
      <c r="E426" s="27">
        <f>calculation!R426</f>
        <v>885.625</v>
      </c>
      <c r="F426" s="18">
        <f>calculation!P426</f>
        <v>0.20749003984063744</v>
      </c>
      <c r="G426" s="29">
        <f>IF(input_OLD_temp_simulation!L426&lt;&gt;"",input_OLD_temp_simulation!L426,"")</f>
        <v>900</v>
      </c>
    </row>
    <row r="427" spans="1:7">
      <c r="A427" s="1">
        <f>IF(input_OLD_temp_simulation!A427&lt;&gt;"",input_OLD_temp_simulation!A427,"")</f>
        <v>425</v>
      </c>
      <c r="B427" s="57">
        <f>IF(input_OLD_temp_simulation!B427&lt;&gt;"",maxvent_m3_per_h*1000000+minvent_m3_per_h*1000+V_room_m3,"")</f>
        <v>500010090</v>
      </c>
      <c r="C427" s="2" t="str">
        <f>IF(input_OLD_temp_simulation!C427&lt;&gt;"",CONCATENATE(TEXT(input_OLD_temp_simulation!C427,"jjjj-mm-ddTuu:mm:ss"),IF(input_OLD_temp_simulation!E427&gt;=0,"+",""),TEXT(SIGN(input_OLD_temp_simulation!E427)*INT(ABS(input_OLD_temp_simulation!E427)),"00"),":",TEXT(MOD(ABS(input_OLD_temp_simulation!E427),1)*60,"00")),"")</f>
        <v>2022-01-07T10:15:00+01:00</v>
      </c>
      <c r="D427" s="26">
        <f>IF(input_OLD_temp_simulation!D427&lt;&gt;"",input_OLD_temp_simulation!D427,"")</f>
        <v>1641546900.000001</v>
      </c>
      <c r="E427" s="27">
        <f>calculation!R427</f>
        <v>885.625</v>
      </c>
      <c r="F427" s="18">
        <f>calculation!P427</f>
        <v>0.20749003984063744</v>
      </c>
      <c r="G427" s="29">
        <f>IF(input_OLD_temp_simulation!L427&lt;&gt;"",input_OLD_temp_simulation!L427,"")</f>
        <v>900</v>
      </c>
    </row>
    <row r="428" spans="1:7">
      <c r="A428" s="1">
        <f>IF(input_OLD_temp_simulation!A428&lt;&gt;"",input_OLD_temp_simulation!A428,"")</f>
        <v>426</v>
      </c>
      <c r="B428" s="57">
        <f>IF(input_OLD_temp_simulation!B428&lt;&gt;"",maxvent_m3_per_h*1000000+minvent_m3_per_h*1000+V_room_m3,"")</f>
        <v>500010090</v>
      </c>
      <c r="C428" s="2" t="str">
        <f>IF(input_OLD_temp_simulation!C428&lt;&gt;"",CONCATENATE(TEXT(input_OLD_temp_simulation!C428,"jjjj-mm-ddTuu:mm:ss"),IF(input_OLD_temp_simulation!E428&gt;=0,"+",""),TEXT(SIGN(input_OLD_temp_simulation!E428)*INT(ABS(input_OLD_temp_simulation!E428)),"00"),":",TEXT(MOD(ABS(input_OLD_temp_simulation!E428),1)*60,"00")),"")</f>
        <v>2022-01-07T10:30:00+01:00</v>
      </c>
      <c r="D428" s="26">
        <f>IF(input_OLD_temp_simulation!D428&lt;&gt;"",input_OLD_temp_simulation!D428,"")</f>
        <v>1641547800.0000002</v>
      </c>
      <c r="E428" s="27">
        <f>calculation!R428</f>
        <v>885.625</v>
      </c>
      <c r="F428" s="18">
        <f>calculation!P428</f>
        <v>0.20749003984063744</v>
      </c>
      <c r="G428" s="29">
        <f>IF(input_OLD_temp_simulation!L428&lt;&gt;"",input_OLD_temp_simulation!L428,"")</f>
        <v>900</v>
      </c>
    </row>
    <row r="429" spans="1:7">
      <c r="A429" s="1">
        <f>IF(input_OLD_temp_simulation!A429&lt;&gt;"",input_OLD_temp_simulation!A429,"")</f>
        <v>427</v>
      </c>
      <c r="B429" s="57">
        <f>IF(input_OLD_temp_simulation!B429&lt;&gt;"",maxvent_m3_per_h*1000000+minvent_m3_per_h*1000+V_room_m3,"")</f>
        <v>500010090</v>
      </c>
      <c r="C429" s="2" t="str">
        <f>IF(input_OLD_temp_simulation!C429&lt;&gt;"",CONCATENATE(TEXT(input_OLD_temp_simulation!C429,"jjjj-mm-ddTuu:mm:ss"),IF(input_OLD_temp_simulation!E429&gt;=0,"+",""),TEXT(SIGN(input_OLD_temp_simulation!E429)*INT(ABS(input_OLD_temp_simulation!E429)),"00"),":",TEXT(MOD(ABS(input_OLD_temp_simulation!E429),1)*60,"00")),"")</f>
        <v>2022-01-07T10:45:00+01:00</v>
      </c>
      <c r="D429" s="26">
        <f>IF(input_OLD_temp_simulation!D429&lt;&gt;"",input_OLD_temp_simulation!D429,"")</f>
        <v>1641548699.9999993</v>
      </c>
      <c r="E429" s="27">
        <f>calculation!R429</f>
        <v>885.625</v>
      </c>
      <c r="F429" s="18">
        <f>calculation!P429</f>
        <v>0.20749003984063744</v>
      </c>
      <c r="G429" s="29">
        <f>IF(input_OLD_temp_simulation!L429&lt;&gt;"",input_OLD_temp_simulation!L429,"")</f>
        <v>900</v>
      </c>
    </row>
    <row r="430" spans="1:7">
      <c r="A430" s="1">
        <f>IF(input_OLD_temp_simulation!A430&lt;&gt;"",input_OLD_temp_simulation!A430,"")</f>
        <v>428</v>
      </c>
      <c r="B430" s="57">
        <f>IF(input_OLD_temp_simulation!B430&lt;&gt;"",maxvent_m3_per_h*1000000+minvent_m3_per_h*1000+V_room_m3,"")</f>
        <v>500010090</v>
      </c>
      <c r="C430" s="2" t="str">
        <f>IF(input_OLD_temp_simulation!C430&lt;&gt;"",CONCATENATE(TEXT(input_OLD_temp_simulation!C430,"jjjj-mm-ddTuu:mm:ss"),IF(input_OLD_temp_simulation!E430&gt;=0,"+",""),TEXT(SIGN(input_OLD_temp_simulation!E430)*INT(ABS(input_OLD_temp_simulation!E430)),"00"),":",TEXT(MOD(ABS(input_OLD_temp_simulation!E430),1)*60,"00")),"")</f>
        <v>2022-01-07T11:00:00+01:00</v>
      </c>
      <c r="D430" s="26">
        <f>IF(input_OLD_temp_simulation!D430&lt;&gt;"",input_OLD_temp_simulation!D430,"")</f>
        <v>1641549600.000001</v>
      </c>
      <c r="E430" s="27">
        <f>calculation!R430</f>
        <v>885.625</v>
      </c>
      <c r="F430" s="18">
        <f>calculation!P430</f>
        <v>0.20749003984063744</v>
      </c>
      <c r="G430" s="29">
        <f>IF(input_OLD_temp_simulation!L430&lt;&gt;"",input_OLD_temp_simulation!L430,"")</f>
        <v>900</v>
      </c>
    </row>
    <row r="431" spans="1:7">
      <c r="A431" s="1">
        <f>IF(input_OLD_temp_simulation!A431&lt;&gt;"",input_OLD_temp_simulation!A431,"")</f>
        <v>429</v>
      </c>
      <c r="B431" s="57">
        <f>IF(input_OLD_temp_simulation!B431&lt;&gt;"",maxvent_m3_per_h*1000000+minvent_m3_per_h*1000+V_room_m3,"")</f>
        <v>500010090</v>
      </c>
      <c r="C431" s="2" t="str">
        <f>IF(input_OLD_temp_simulation!C431&lt;&gt;"",CONCATENATE(TEXT(input_OLD_temp_simulation!C431,"jjjj-mm-ddTuu:mm:ss"),IF(input_OLD_temp_simulation!E431&gt;=0,"+",""),TEXT(SIGN(input_OLD_temp_simulation!E431)*INT(ABS(input_OLD_temp_simulation!E431)),"00"),":",TEXT(MOD(ABS(input_OLD_temp_simulation!E431),1)*60,"00")),"")</f>
        <v>2022-01-07T11:15:00+01:00</v>
      </c>
      <c r="D431" s="26">
        <f>IF(input_OLD_temp_simulation!D431&lt;&gt;"",input_OLD_temp_simulation!D431,"")</f>
        <v>1641550500.0000002</v>
      </c>
      <c r="E431" s="27">
        <f>calculation!R431</f>
        <v>885.625</v>
      </c>
      <c r="F431" s="18">
        <f>calculation!P431</f>
        <v>0.20749003984063744</v>
      </c>
      <c r="G431" s="29">
        <f>IF(input_OLD_temp_simulation!L431&lt;&gt;"",input_OLD_temp_simulation!L431,"")</f>
        <v>900</v>
      </c>
    </row>
    <row r="432" spans="1:7">
      <c r="A432" s="1">
        <f>IF(input_OLD_temp_simulation!A432&lt;&gt;"",input_OLD_temp_simulation!A432,"")</f>
        <v>430</v>
      </c>
      <c r="B432" s="57">
        <f>IF(input_OLD_temp_simulation!B432&lt;&gt;"",maxvent_m3_per_h*1000000+minvent_m3_per_h*1000+V_room_m3,"")</f>
        <v>500010090</v>
      </c>
      <c r="C432" s="2" t="str">
        <f>IF(input_OLD_temp_simulation!C432&lt;&gt;"",CONCATENATE(TEXT(input_OLD_temp_simulation!C432,"jjjj-mm-ddTuu:mm:ss"),IF(input_OLD_temp_simulation!E432&gt;=0,"+",""),TEXT(SIGN(input_OLD_temp_simulation!E432)*INT(ABS(input_OLD_temp_simulation!E432)),"00"),":",TEXT(MOD(ABS(input_OLD_temp_simulation!E432),1)*60,"00")),"")</f>
        <v>2022-01-07T11:30:00+01:00</v>
      </c>
      <c r="D432" s="26">
        <f>IF(input_OLD_temp_simulation!D432&lt;&gt;"",input_OLD_temp_simulation!D432,"")</f>
        <v>1641551399.9999993</v>
      </c>
      <c r="E432" s="27">
        <f>calculation!R432</f>
        <v>885.625</v>
      </c>
      <c r="F432" s="18">
        <f>calculation!P432</f>
        <v>0.20749003984063744</v>
      </c>
      <c r="G432" s="29">
        <f>IF(input_OLD_temp_simulation!L432&lt;&gt;"",input_OLD_temp_simulation!L432,"")</f>
        <v>900</v>
      </c>
    </row>
    <row r="433" spans="1:7">
      <c r="A433" s="1">
        <f>IF(input_OLD_temp_simulation!A433&lt;&gt;"",input_OLD_temp_simulation!A433,"")</f>
        <v>431</v>
      </c>
      <c r="B433" s="57">
        <f>IF(input_OLD_temp_simulation!B433&lt;&gt;"",maxvent_m3_per_h*1000000+minvent_m3_per_h*1000+V_room_m3,"")</f>
        <v>500010090</v>
      </c>
      <c r="C433" s="2" t="str">
        <f>IF(input_OLD_temp_simulation!C433&lt;&gt;"",CONCATENATE(TEXT(input_OLD_temp_simulation!C433,"jjjj-mm-ddTuu:mm:ss"),IF(input_OLD_temp_simulation!E433&gt;=0,"+",""),TEXT(SIGN(input_OLD_temp_simulation!E433)*INT(ABS(input_OLD_temp_simulation!E433)),"00"),":",TEXT(MOD(ABS(input_OLD_temp_simulation!E433),1)*60,"00")),"")</f>
        <v>2022-01-07T11:45:00+01:00</v>
      </c>
      <c r="D433" s="26">
        <f>IF(input_OLD_temp_simulation!D433&lt;&gt;"",input_OLD_temp_simulation!D433,"")</f>
        <v>1641552300.000001</v>
      </c>
      <c r="E433" s="27">
        <f>calculation!R433</f>
        <v>885.625</v>
      </c>
      <c r="F433" s="18">
        <f>calculation!P433</f>
        <v>0.20749003984063744</v>
      </c>
      <c r="G433" s="29">
        <f>IF(input_OLD_temp_simulation!L433&lt;&gt;"",input_OLD_temp_simulation!L433,"")</f>
        <v>900</v>
      </c>
    </row>
    <row r="434" spans="1:7">
      <c r="A434" s="1">
        <f>IF(input_OLD_temp_simulation!A434&lt;&gt;"",input_OLD_temp_simulation!A434,"")</f>
        <v>432</v>
      </c>
      <c r="B434" s="57">
        <f>IF(input_OLD_temp_simulation!B434&lt;&gt;"",maxvent_m3_per_h*1000000+minvent_m3_per_h*1000+V_room_m3,"")</f>
        <v>500010090</v>
      </c>
      <c r="C434" s="2" t="str">
        <f>IF(input_OLD_temp_simulation!C434&lt;&gt;"",CONCATENATE(TEXT(input_OLD_temp_simulation!C434,"jjjj-mm-ddTuu:mm:ss"),IF(input_OLD_temp_simulation!E434&gt;=0,"+",""),TEXT(SIGN(input_OLD_temp_simulation!E434)*INT(ABS(input_OLD_temp_simulation!E434)),"00"),":",TEXT(MOD(ABS(input_OLD_temp_simulation!E434),1)*60,"00")),"")</f>
        <v>2022-01-07T12:00:00+01:00</v>
      </c>
      <c r="D434" s="26">
        <f>IF(input_OLD_temp_simulation!D434&lt;&gt;"",input_OLD_temp_simulation!D434,"")</f>
        <v>1641553200.0000002</v>
      </c>
      <c r="E434" s="27">
        <f>calculation!R434</f>
        <v>885.625</v>
      </c>
      <c r="F434" s="18">
        <f>calculation!P434</f>
        <v>0.20749003984063744</v>
      </c>
      <c r="G434" s="29">
        <f>IF(input_OLD_temp_simulation!L434&lt;&gt;"",input_OLD_temp_simulation!L434,"")</f>
        <v>900</v>
      </c>
    </row>
    <row r="435" spans="1:7">
      <c r="A435" s="1">
        <f>IF(input_OLD_temp_simulation!A435&lt;&gt;"",input_OLD_temp_simulation!A435,"")</f>
        <v>433</v>
      </c>
      <c r="B435" s="57">
        <f>IF(input_OLD_temp_simulation!B435&lt;&gt;"",maxvent_m3_per_h*1000000+minvent_m3_per_h*1000+V_room_m3,"")</f>
        <v>500010090</v>
      </c>
      <c r="C435" s="2" t="str">
        <f>IF(input_OLD_temp_simulation!C435&lt;&gt;"",CONCATENATE(TEXT(input_OLD_temp_simulation!C435,"jjjj-mm-ddTuu:mm:ss"),IF(input_OLD_temp_simulation!E435&gt;=0,"+",""),TEXT(SIGN(input_OLD_temp_simulation!E435)*INT(ABS(input_OLD_temp_simulation!E435)),"00"),":",TEXT(MOD(ABS(input_OLD_temp_simulation!E435),1)*60,"00")),"")</f>
        <v>2022-01-07T12:15:00+01:00</v>
      </c>
      <c r="D435" s="26">
        <f>IF(input_OLD_temp_simulation!D435&lt;&gt;"",input_OLD_temp_simulation!D435,"")</f>
        <v>1641554099.9999993</v>
      </c>
      <c r="E435" s="27">
        <f>calculation!R435</f>
        <v>750</v>
      </c>
      <c r="F435" s="18">
        <f>calculation!P435</f>
        <v>0</v>
      </c>
      <c r="G435" s="29">
        <f>IF(input_OLD_temp_simulation!L435&lt;&gt;"",input_OLD_temp_simulation!L435,"")</f>
        <v>900</v>
      </c>
    </row>
    <row r="436" spans="1:7">
      <c r="A436" s="1">
        <f>IF(input_OLD_temp_simulation!A436&lt;&gt;"",input_OLD_temp_simulation!A436,"")</f>
        <v>434</v>
      </c>
      <c r="B436" s="57">
        <f>IF(input_OLD_temp_simulation!B436&lt;&gt;"",maxvent_m3_per_h*1000000+minvent_m3_per_h*1000+V_room_m3,"")</f>
        <v>500010090</v>
      </c>
      <c r="C436" s="2" t="str">
        <f>IF(input_OLD_temp_simulation!C436&lt;&gt;"",CONCATENATE(TEXT(input_OLD_temp_simulation!C436,"jjjj-mm-ddTuu:mm:ss"),IF(input_OLD_temp_simulation!E436&gt;=0,"+",""),TEXT(SIGN(input_OLD_temp_simulation!E436)*INT(ABS(input_OLD_temp_simulation!E436)),"00"),":",TEXT(MOD(ABS(input_OLD_temp_simulation!E436),1)*60,"00")),"")</f>
        <v>2022-01-07T12:30:00+01:00</v>
      </c>
      <c r="D436" s="26">
        <f>IF(input_OLD_temp_simulation!D436&lt;&gt;"",input_OLD_temp_simulation!D436,"")</f>
        <v>1641555000.000001</v>
      </c>
      <c r="E436" s="27">
        <f>calculation!R436</f>
        <v>740.69444444444446</v>
      </c>
      <c r="F436" s="18">
        <f>calculation!P436</f>
        <v>0</v>
      </c>
      <c r="G436" s="29">
        <f>IF(input_OLD_temp_simulation!L436&lt;&gt;"",input_OLD_temp_simulation!L436,"")</f>
        <v>900</v>
      </c>
    </row>
    <row r="437" spans="1:7">
      <c r="A437" s="1">
        <f>IF(input_OLD_temp_simulation!A437&lt;&gt;"",input_OLD_temp_simulation!A437,"")</f>
        <v>435</v>
      </c>
      <c r="B437" s="57">
        <f>IF(input_OLD_temp_simulation!B437&lt;&gt;"",maxvent_m3_per_h*1000000+minvent_m3_per_h*1000+V_room_m3,"")</f>
        <v>500010090</v>
      </c>
      <c r="C437" s="2" t="str">
        <f>IF(input_OLD_temp_simulation!C437&lt;&gt;"",CONCATENATE(TEXT(input_OLD_temp_simulation!C437,"jjjj-mm-ddTuu:mm:ss"),IF(input_OLD_temp_simulation!E437&gt;=0,"+",""),TEXT(SIGN(input_OLD_temp_simulation!E437)*INT(ABS(input_OLD_temp_simulation!E437)),"00"),":",TEXT(MOD(ABS(input_OLD_temp_simulation!E437),1)*60,"00")),"")</f>
        <v>2022-01-07T12:45:00+01:00</v>
      </c>
      <c r="D437" s="26">
        <f>IF(input_OLD_temp_simulation!D437&lt;&gt;"",input_OLD_temp_simulation!D437,"")</f>
        <v>1641555900.0000002</v>
      </c>
      <c r="E437" s="27">
        <f>calculation!R437</f>
        <v>867.27237654320993</v>
      </c>
      <c r="F437" s="18">
        <f>calculation!P437</f>
        <v>0.18669305376655956</v>
      </c>
      <c r="G437" s="29">
        <f>IF(input_OLD_temp_simulation!L437&lt;&gt;"",input_OLD_temp_simulation!L437,"")</f>
        <v>900</v>
      </c>
    </row>
    <row r="438" spans="1:7">
      <c r="A438" s="1">
        <f>IF(input_OLD_temp_simulation!A438&lt;&gt;"",input_OLD_temp_simulation!A438,"")</f>
        <v>436</v>
      </c>
      <c r="B438" s="57">
        <f>IF(input_OLD_temp_simulation!B438&lt;&gt;"",maxvent_m3_per_h*1000000+minvent_m3_per_h*1000+V_room_m3,"")</f>
        <v>500010090</v>
      </c>
      <c r="C438" s="2" t="str">
        <f>IF(input_OLD_temp_simulation!C438&lt;&gt;"",CONCATENATE(TEXT(input_OLD_temp_simulation!C438,"jjjj-mm-ddTuu:mm:ss"),IF(input_OLD_temp_simulation!E438&gt;=0,"+",""),TEXT(SIGN(input_OLD_temp_simulation!E438)*INT(ABS(input_OLD_temp_simulation!E438)),"00"),":",TEXT(MOD(ABS(input_OLD_temp_simulation!E438),1)*60,"00")),"")</f>
        <v>2022-01-07T13:00:00+01:00</v>
      </c>
      <c r="D438" s="26">
        <f>IF(input_OLD_temp_simulation!D438&lt;&gt;"",input_OLD_temp_simulation!D438,"")</f>
        <v>1641556799.9999993</v>
      </c>
      <c r="E438" s="27">
        <f>calculation!R438</f>
        <v>885.625</v>
      </c>
      <c r="F438" s="18">
        <f>calculation!P438</f>
        <v>0.20749003984063744</v>
      </c>
      <c r="G438" s="29">
        <f>IF(input_OLD_temp_simulation!L438&lt;&gt;"",input_OLD_temp_simulation!L438,"")</f>
        <v>900</v>
      </c>
    </row>
    <row r="439" spans="1:7">
      <c r="A439" s="1">
        <f>IF(input_OLD_temp_simulation!A439&lt;&gt;"",input_OLD_temp_simulation!A439,"")</f>
        <v>437</v>
      </c>
      <c r="B439" s="57">
        <f>IF(input_OLD_temp_simulation!B439&lt;&gt;"",maxvent_m3_per_h*1000000+minvent_m3_per_h*1000+V_room_m3,"")</f>
        <v>500010090</v>
      </c>
      <c r="C439" s="2" t="str">
        <f>IF(input_OLD_temp_simulation!C439&lt;&gt;"",CONCATENATE(TEXT(input_OLD_temp_simulation!C439,"jjjj-mm-ddTuu:mm:ss"),IF(input_OLD_temp_simulation!E439&gt;=0,"+",""),TEXT(SIGN(input_OLD_temp_simulation!E439)*INT(ABS(input_OLD_temp_simulation!E439)),"00"),":",TEXT(MOD(ABS(input_OLD_temp_simulation!E439),1)*60,"00")),"")</f>
        <v>2022-01-07T13:15:00+01:00</v>
      </c>
      <c r="D439" s="26">
        <f>IF(input_OLD_temp_simulation!D439&lt;&gt;"",input_OLD_temp_simulation!D439,"")</f>
        <v>1641557700.000001</v>
      </c>
      <c r="E439" s="27">
        <f>calculation!R439</f>
        <v>953.4375</v>
      </c>
      <c r="F439" s="18">
        <f>calculation!P439</f>
        <v>0.27203714451538014</v>
      </c>
      <c r="G439" s="29">
        <f>IF(input_OLD_temp_simulation!L439&lt;&gt;"",input_OLD_temp_simulation!L439,"")</f>
        <v>900</v>
      </c>
    </row>
    <row r="440" spans="1:7">
      <c r="A440" s="1">
        <f>IF(input_OLD_temp_simulation!A440&lt;&gt;"",input_OLD_temp_simulation!A440,"")</f>
        <v>438</v>
      </c>
      <c r="B440" s="57">
        <f>IF(input_OLD_temp_simulation!B440&lt;&gt;"",maxvent_m3_per_h*1000000+minvent_m3_per_h*1000+V_room_m3,"")</f>
        <v>500010090</v>
      </c>
      <c r="C440" s="2" t="str">
        <f>IF(input_OLD_temp_simulation!C440&lt;&gt;"",CONCATENATE(TEXT(input_OLD_temp_simulation!C440,"jjjj-mm-ddTuu:mm:ss"),IF(input_OLD_temp_simulation!E440&gt;=0,"+",""),TEXT(SIGN(input_OLD_temp_simulation!E440)*INT(ABS(input_OLD_temp_simulation!E440)),"00"),":",TEXT(MOD(ABS(input_OLD_temp_simulation!E440),1)*60,"00")),"")</f>
        <v>2022-01-07T13:30:00+01:00</v>
      </c>
      <c r="D440" s="26">
        <f>IF(input_OLD_temp_simulation!D440&lt;&gt;"",input_OLD_temp_simulation!D440,"")</f>
        <v>1641558600.0000002</v>
      </c>
      <c r="E440" s="27">
        <f>calculation!R440</f>
        <v>953.4375</v>
      </c>
      <c r="F440" s="18">
        <f>calculation!P440</f>
        <v>0.27203714451538014</v>
      </c>
      <c r="G440" s="29">
        <f>IF(input_OLD_temp_simulation!L440&lt;&gt;"",input_OLD_temp_simulation!L440,"")</f>
        <v>900</v>
      </c>
    </row>
    <row r="441" spans="1:7">
      <c r="A441" s="1">
        <f>IF(input_OLD_temp_simulation!A441&lt;&gt;"",input_OLD_temp_simulation!A441,"")</f>
        <v>439</v>
      </c>
      <c r="B441" s="57">
        <f>IF(input_OLD_temp_simulation!B441&lt;&gt;"",maxvent_m3_per_h*1000000+minvent_m3_per_h*1000+V_room_m3,"")</f>
        <v>500010090</v>
      </c>
      <c r="C441" s="2" t="str">
        <f>IF(input_OLD_temp_simulation!C441&lt;&gt;"",CONCATENATE(TEXT(input_OLD_temp_simulation!C441,"jjjj-mm-ddTuu:mm:ss"),IF(input_OLD_temp_simulation!E441&gt;=0,"+",""),TEXT(SIGN(input_OLD_temp_simulation!E441)*INT(ABS(input_OLD_temp_simulation!E441)),"00"),":",TEXT(MOD(ABS(input_OLD_temp_simulation!E441),1)*60,"00")),"")</f>
        <v>2022-01-07T13:45:00+01:00</v>
      </c>
      <c r="D441" s="26">
        <f>IF(input_OLD_temp_simulation!D441&lt;&gt;"",input_OLD_temp_simulation!D441,"")</f>
        <v>1641559499.9999993</v>
      </c>
      <c r="E441" s="27">
        <f>calculation!R441</f>
        <v>885.625</v>
      </c>
      <c r="F441" s="18">
        <f>calculation!P441</f>
        <v>0.20749003984063744</v>
      </c>
      <c r="G441" s="29">
        <f>IF(input_OLD_temp_simulation!L441&lt;&gt;"",input_OLD_temp_simulation!L441,"")</f>
        <v>900</v>
      </c>
    </row>
    <row r="442" spans="1:7">
      <c r="A442" s="1">
        <f>IF(input_OLD_temp_simulation!A442&lt;&gt;"",input_OLD_temp_simulation!A442,"")</f>
        <v>440</v>
      </c>
      <c r="B442" s="57">
        <f>IF(input_OLD_temp_simulation!B442&lt;&gt;"",maxvent_m3_per_h*1000000+minvent_m3_per_h*1000+V_room_m3,"")</f>
        <v>500010090</v>
      </c>
      <c r="C442" s="2" t="str">
        <f>IF(input_OLD_temp_simulation!C442&lt;&gt;"",CONCATENATE(TEXT(input_OLD_temp_simulation!C442,"jjjj-mm-ddTuu:mm:ss"),IF(input_OLD_temp_simulation!E442&gt;=0,"+",""),TEXT(SIGN(input_OLD_temp_simulation!E442)*INT(ABS(input_OLD_temp_simulation!E442)),"00"),":",TEXT(MOD(ABS(input_OLD_temp_simulation!E442),1)*60,"00")),"")</f>
        <v>2022-01-07T14:00:00+01:00</v>
      </c>
      <c r="D442" s="26">
        <f>IF(input_OLD_temp_simulation!D442&lt;&gt;"",input_OLD_temp_simulation!D442,"")</f>
        <v>1641560400.000001</v>
      </c>
      <c r="E442" s="27">
        <f>calculation!R442</f>
        <v>885.625</v>
      </c>
      <c r="F442" s="18">
        <f>calculation!P442</f>
        <v>0.20749003984063744</v>
      </c>
      <c r="G442" s="29">
        <f>IF(input_OLD_temp_simulation!L442&lt;&gt;"",input_OLD_temp_simulation!L442,"")</f>
        <v>900</v>
      </c>
    </row>
    <row r="443" spans="1:7">
      <c r="A443" s="1">
        <f>IF(input_OLD_temp_simulation!A443&lt;&gt;"",input_OLD_temp_simulation!A443,"")</f>
        <v>441</v>
      </c>
      <c r="B443" s="57">
        <f>IF(input_OLD_temp_simulation!B443&lt;&gt;"",maxvent_m3_per_h*1000000+minvent_m3_per_h*1000+V_room_m3,"")</f>
        <v>500010090</v>
      </c>
      <c r="C443" s="2" t="str">
        <f>IF(input_OLD_temp_simulation!C443&lt;&gt;"",CONCATENATE(TEXT(input_OLD_temp_simulation!C443,"jjjj-mm-ddTuu:mm:ss"),IF(input_OLD_temp_simulation!E443&gt;=0,"+",""),TEXT(SIGN(input_OLD_temp_simulation!E443)*INT(ABS(input_OLD_temp_simulation!E443)),"00"),":",TEXT(MOD(ABS(input_OLD_temp_simulation!E443),1)*60,"00")),"")</f>
        <v>2022-01-07T14:15:00+01:00</v>
      </c>
      <c r="D443" s="26">
        <f>IF(input_OLD_temp_simulation!D443&lt;&gt;"",input_OLD_temp_simulation!D443,"")</f>
        <v>1641561300.0000002</v>
      </c>
      <c r="E443" s="27">
        <f>calculation!R443</f>
        <v>885.625</v>
      </c>
      <c r="F443" s="18">
        <f>calculation!P443</f>
        <v>0.20749003984063744</v>
      </c>
      <c r="G443" s="29">
        <f>IF(input_OLD_temp_simulation!L443&lt;&gt;"",input_OLD_temp_simulation!L443,"")</f>
        <v>900</v>
      </c>
    </row>
    <row r="444" spans="1:7">
      <c r="A444" s="1">
        <f>IF(input_OLD_temp_simulation!A444&lt;&gt;"",input_OLD_temp_simulation!A444,"")</f>
        <v>442</v>
      </c>
      <c r="B444" s="57">
        <f>IF(input_OLD_temp_simulation!B444&lt;&gt;"",maxvent_m3_per_h*1000000+minvent_m3_per_h*1000+V_room_m3,"")</f>
        <v>500010090</v>
      </c>
      <c r="C444" s="2" t="str">
        <f>IF(input_OLD_temp_simulation!C444&lt;&gt;"",CONCATENATE(TEXT(input_OLD_temp_simulation!C444,"jjjj-mm-ddTuu:mm:ss"),IF(input_OLD_temp_simulation!E444&gt;=0,"+",""),TEXT(SIGN(input_OLD_temp_simulation!E444)*INT(ABS(input_OLD_temp_simulation!E444)),"00"),":",TEXT(MOD(ABS(input_OLD_temp_simulation!E444),1)*60,"00")),"")</f>
        <v>2022-01-07T14:30:00+01:00</v>
      </c>
      <c r="D444" s="26">
        <f>IF(input_OLD_temp_simulation!D444&lt;&gt;"",input_OLD_temp_simulation!D444,"")</f>
        <v>1641562199.9999993</v>
      </c>
      <c r="E444" s="27">
        <f>calculation!R444</f>
        <v>885.625</v>
      </c>
      <c r="F444" s="18">
        <f>calculation!P444</f>
        <v>0.20749003984063744</v>
      </c>
      <c r="G444" s="29">
        <f>IF(input_OLD_temp_simulation!L444&lt;&gt;"",input_OLD_temp_simulation!L444,"")</f>
        <v>900</v>
      </c>
    </row>
    <row r="445" spans="1:7">
      <c r="A445" s="1">
        <f>IF(input_OLD_temp_simulation!A445&lt;&gt;"",input_OLD_temp_simulation!A445,"")</f>
        <v>443</v>
      </c>
      <c r="B445" s="57">
        <f>IF(input_OLD_temp_simulation!B445&lt;&gt;"",maxvent_m3_per_h*1000000+minvent_m3_per_h*1000+V_room_m3,"")</f>
        <v>500010090</v>
      </c>
      <c r="C445" s="2" t="str">
        <f>IF(input_OLD_temp_simulation!C445&lt;&gt;"",CONCATENATE(TEXT(input_OLD_temp_simulation!C445,"jjjj-mm-ddTuu:mm:ss"),IF(input_OLD_temp_simulation!E445&gt;=0,"+",""),TEXT(SIGN(input_OLD_temp_simulation!E445)*INT(ABS(input_OLD_temp_simulation!E445)),"00"),":",TEXT(MOD(ABS(input_OLD_temp_simulation!E445),1)*60,"00")),"")</f>
        <v>2022-01-07T14:45:00+01:00</v>
      </c>
      <c r="D445" s="26">
        <f>IF(input_OLD_temp_simulation!D445&lt;&gt;"",input_OLD_temp_simulation!D445,"")</f>
        <v>1641563100.000001</v>
      </c>
      <c r="E445" s="27">
        <f>calculation!R445</f>
        <v>885.625</v>
      </c>
      <c r="F445" s="18">
        <f>calculation!P445</f>
        <v>0.20749003984063744</v>
      </c>
      <c r="G445" s="29">
        <f>IF(input_OLD_temp_simulation!L445&lt;&gt;"",input_OLD_temp_simulation!L445,"")</f>
        <v>900</v>
      </c>
    </row>
    <row r="446" spans="1:7">
      <c r="A446" s="1">
        <f>IF(input_OLD_temp_simulation!A446&lt;&gt;"",input_OLD_temp_simulation!A446,"")</f>
        <v>444</v>
      </c>
      <c r="B446" s="57">
        <f>IF(input_OLD_temp_simulation!B446&lt;&gt;"",maxvent_m3_per_h*1000000+minvent_m3_per_h*1000+V_room_m3,"")</f>
        <v>500010090</v>
      </c>
      <c r="C446" s="2" t="str">
        <f>IF(input_OLD_temp_simulation!C446&lt;&gt;"",CONCATENATE(TEXT(input_OLD_temp_simulation!C446,"jjjj-mm-ddTuu:mm:ss"),IF(input_OLD_temp_simulation!E446&gt;=0,"+",""),TEXT(SIGN(input_OLD_temp_simulation!E446)*INT(ABS(input_OLD_temp_simulation!E446)),"00"),":",TEXT(MOD(ABS(input_OLD_temp_simulation!E446),1)*60,"00")),"")</f>
        <v>2022-01-07T15:00:00+01:00</v>
      </c>
      <c r="D446" s="26">
        <f>IF(input_OLD_temp_simulation!D446&lt;&gt;"",input_OLD_temp_simulation!D446,"")</f>
        <v>1641564000.0000002</v>
      </c>
      <c r="E446" s="27">
        <f>calculation!R446</f>
        <v>885.625</v>
      </c>
      <c r="F446" s="18">
        <f>calculation!P446</f>
        <v>0.20749003984063744</v>
      </c>
      <c r="G446" s="29">
        <f>IF(input_OLD_temp_simulation!L446&lt;&gt;"",input_OLD_temp_simulation!L446,"")</f>
        <v>900</v>
      </c>
    </row>
    <row r="447" spans="1:7">
      <c r="A447" s="1">
        <f>IF(input_OLD_temp_simulation!A447&lt;&gt;"",input_OLD_temp_simulation!A447,"")</f>
        <v>445</v>
      </c>
      <c r="B447" s="57">
        <f>IF(input_OLD_temp_simulation!B447&lt;&gt;"",maxvent_m3_per_h*1000000+minvent_m3_per_h*1000+V_room_m3,"")</f>
        <v>500010090</v>
      </c>
      <c r="C447" s="2" t="str">
        <f>IF(input_OLD_temp_simulation!C447&lt;&gt;"",CONCATENATE(TEXT(input_OLD_temp_simulation!C447,"jjjj-mm-ddTuu:mm:ss"),IF(input_OLD_temp_simulation!E447&gt;=0,"+",""),TEXT(SIGN(input_OLD_temp_simulation!E447)*INT(ABS(input_OLD_temp_simulation!E447)),"00"),":",TEXT(MOD(ABS(input_OLD_temp_simulation!E447),1)*60,"00")),"")</f>
        <v>2022-01-07T15:15:00+01:00</v>
      </c>
      <c r="D447" s="26">
        <f>IF(input_OLD_temp_simulation!D447&lt;&gt;"",input_OLD_temp_simulation!D447,"")</f>
        <v>1641564899.9999993</v>
      </c>
      <c r="E447" s="27">
        <f>calculation!R447</f>
        <v>885.625</v>
      </c>
      <c r="F447" s="18">
        <f>calculation!P447</f>
        <v>0.20749003984063744</v>
      </c>
      <c r="G447" s="29">
        <f>IF(input_OLD_temp_simulation!L447&lt;&gt;"",input_OLD_temp_simulation!L447,"")</f>
        <v>900</v>
      </c>
    </row>
    <row r="448" spans="1:7">
      <c r="A448" s="1">
        <f>IF(input_OLD_temp_simulation!A448&lt;&gt;"",input_OLD_temp_simulation!A448,"")</f>
        <v>446</v>
      </c>
      <c r="B448" s="57">
        <f>IF(input_OLD_temp_simulation!B448&lt;&gt;"",maxvent_m3_per_h*1000000+minvent_m3_per_h*1000+V_room_m3,"")</f>
        <v>500010090</v>
      </c>
      <c r="C448" s="2" t="str">
        <f>IF(input_OLD_temp_simulation!C448&lt;&gt;"",CONCATENATE(TEXT(input_OLD_temp_simulation!C448,"jjjj-mm-ddTuu:mm:ss"),IF(input_OLD_temp_simulation!E448&gt;=0,"+",""),TEXT(SIGN(input_OLD_temp_simulation!E448)*INT(ABS(input_OLD_temp_simulation!E448)),"00"),":",TEXT(MOD(ABS(input_OLD_temp_simulation!E448),1)*60,"00")),"")</f>
        <v>2022-01-07T15:30:00+01:00</v>
      </c>
      <c r="D448" s="26">
        <f>IF(input_OLD_temp_simulation!D448&lt;&gt;"",input_OLD_temp_simulation!D448,"")</f>
        <v>1641565800.000001</v>
      </c>
      <c r="E448" s="27">
        <f>calculation!R448</f>
        <v>885.625</v>
      </c>
      <c r="F448" s="18">
        <f>calculation!P448</f>
        <v>0.20749003984063744</v>
      </c>
      <c r="G448" s="29">
        <f>IF(input_OLD_temp_simulation!L448&lt;&gt;"",input_OLD_temp_simulation!L448,"")</f>
        <v>900</v>
      </c>
    </row>
    <row r="449" spans="1:7">
      <c r="A449" s="1">
        <f>IF(input_OLD_temp_simulation!A449&lt;&gt;"",input_OLD_temp_simulation!A449,"")</f>
        <v>447</v>
      </c>
      <c r="B449" s="57">
        <f>IF(input_OLD_temp_simulation!B449&lt;&gt;"",maxvent_m3_per_h*1000000+minvent_m3_per_h*1000+V_room_m3,"")</f>
        <v>500010090</v>
      </c>
      <c r="C449" s="2" t="str">
        <f>IF(input_OLD_temp_simulation!C449&lt;&gt;"",CONCATENATE(TEXT(input_OLD_temp_simulation!C449,"jjjj-mm-ddTuu:mm:ss"),IF(input_OLD_temp_simulation!E449&gt;=0,"+",""),TEXT(SIGN(input_OLD_temp_simulation!E449)*INT(ABS(input_OLD_temp_simulation!E449)),"00"),":",TEXT(MOD(ABS(input_OLD_temp_simulation!E449),1)*60,"00")),"")</f>
        <v>2022-01-07T15:45:00+01:00</v>
      </c>
      <c r="D449" s="26">
        <f>IF(input_OLD_temp_simulation!D449&lt;&gt;"",input_OLD_temp_simulation!D449,"")</f>
        <v>1641566700.0000002</v>
      </c>
      <c r="E449" s="27">
        <f>calculation!R449</f>
        <v>885.625</v>
      </c>
      <c r="F449" s="18">
        <f>calculation!P449</f>
        <v>0.20749003984063744</v>
      </c>
      <c r="G449" s="29">
        <f>IF(input_OLD_temp_simulation!L449&lt;&gt;"",input_OLD_temp_simulation!L449,"")</f>
        <v>900</v>
      </c>
    </row>
    <row r="450" spans="1:7">
      <c r="A450" s="1">
        <f>IF(input_OLD_temp_simulation!A450&lt;&gt;"",input_OLD_temp_simulation!A450,"")</f>
        <v>448</v>
      </c>
      <c r="B450" s="57">
        <f>IF(input_OLD_temp_simulation!B450&lt;&gt;"",maxvent_m3_per_h*1000000+minvent_m3_per_h*1000+V_room_m3,"")</f>
        <v>500010090</v>
      </c>
      <c r="C450" s="2" t="str">
        <f>IF(input_OLD_temp_simulation!C450&lt;&gt;"",CONCATENATE(TEXT(input_OLD_temp_simulation!C450,"jjjj-mm-ddTuu:mm:ss"),IF(input_OLD_temp_simulation!E450&gt;=0,"+",""),TEXT(SIGN(input_OLD_temp_simulation!E450)*INT(ABS(input_OLD_temp_simulation!E450)),"00"),":",TEXT(MOD(ABS(input_OLD_temp_simulation!E450),1)*60,"00")),"")</f>
        <v>2022-01-07T16:00:00+01:00</v>
      </c>
      <c r="D450" s="26">
        <f>IF(input_OLD_temp_simulation!D450&lt;&gt;"",input_OLD_temp_simulation!D450,"")</f>
        <v>1641567599.9999993</v>
      </c>
      <c r="E450" s="27">
        <f>calculation!R450</f>
        <v>885.625</v>
      </c>
      <c r="F450" s="18">
        <f>calculation!P450</f>
        <v>0.20749003984063744</v>
      </c>
      <c r="G450" s="29">
        <f>IF(input_OLD_temp_simulation!L450&lt;&gt;"",input_OLD_temp_simulation!L450,"")</f>
        <v>900</v>
      </c>
    </row>
    <row r="451" spans="1:7">
      <c r="A451" s="1">
        <f>IF(input_OLD_temp_simulation!A451&lt;&gt;"",input_OLD_temp_simulation!A451,"")</f>
        <v>449</v>
      </c>
      <c r="B451" s="57">
        <f>IF(input_OLD_temp_simulation!B451&lt;&gt;"",maxvent_m3_per_h*1000000+minvent_m3_per_h*1000+V_room_m3,"")</f>
        <v>500010090</v>
      </c>
      <c r="C451" s="2" t="str">
        <f>IF(input_OLD_temp_simulation!C451&lt;&gt;"",CONCATENATE(TEXT(input_OLD_temp_simulation!C451,"jjjj-mm-ddTuu:mm:ss"),IF(input_OLD_temp_simulation!E451&gt;=0,"+",""),TEXT(SIGN(input_OLD_temp_simulation!E451)*INT(ABS(input_OLD_temp_simulation!E451)),"00"),":",TEXT(MOD(ABS(input_OLD_temp_simulation!E451),1)*60,"00")),"")</f>
        <v>2022-01-07T16:15:00+01:00</v>
      </c>
      <c r="D451" s="26">
        <f>IF(input_OLD_temp_simulation!D451&lt;&gt;"",input_OLD_temp_simulation!D451,"")</f>
        <v>1641568500.000001</v>
      </c>
      <c r="E451" s="27">
        <f>calculation!R451</f>
        <v>750</v>
      </c>
      <c r="F451" s="18">
        <f>calculation!P451</f>
        <v>0</v>
      </c>
      <c r="G451" s="29">
        <f>IF(input_OLD_temp_simulation!L451&lt;&gt;"",input_OLD_temp_simulation!L451,"")</f>
        <v>900</v>
      </c>
    </row>
    <row r="452" spans="1:7">
      <c r="A452" s="1">
        <f>IF(input_OLD_temp_simulation!A452&lt;&gt;"",input_OLD_temp_simulation!A452,"")</f>
        <v>450</v>
      </c>
      <c r="B452" s="57">
        <f>IF(input_OLD_temp_simulation!B452&lt;&gt;"",maxvent_m3_per_h*1000000+minvent_m3_per_h*1000+V_room_m3,"")</f>
        <v>500010090</v>
      </c>
      <c r="C452" s="2" t="str">
        <f>IF(input_OLD_temp_simulation!C452&lt;&gt;"",CONCATENATE(TEXT(input_OLD_temp_simulation!C452,"jjjj-mm-ddTuu:mm:ss"),IF(input_OLD_temp_simulation!E452&gt;=0,"+",""),TEXT(SIGN(input_OLD_temp_simulation!E452)*INT(ABS(input_OLD_temp_simulation!E452)),"00"),":",TEXT(MOD(ABS(input_OLD_temp_simulation!E452),1)*60,"00")),"")</f>
        <v>2022-01-07T16:30:00+01:00</v>
      </c>
      <c r="D452" s="26">
        <f>IF(input_OLD_temp_simulation!D452&lt;&gt;"",input_OLD_temp_simulation!D452,"")</f>
        <v>1641569400.0000002</v>
      </c>
      <c r="E452" s="27">
        <f>calculation!R452</f>
        <v>740.69444444444446</v>
      </c>
      <c r="F452" s="18">
        <f>calculation!P452</f>
        <v>0</v>
      </c>
      <c r="G452" s="29">
        <f>IF(input_OLD_temp_simulation!L452&lt;&gt;"",input_OLD_temp_simulation!L452,"")</f>
        <v>900</v>
      </c>
    </row>
    <row r="453" spans="1:7">
      <c r="A453" s="1">
        <f>IF(input_OLD_temp_simulation!A453&lt;&gt;"",input_OLD_temp_simulation!A453,"")</f>
        <v>451</v>
      </c>
      <c r="B453" s="57">
        <f>IF(input_OLD_temp_simulation!B453&lt;&gt;"",maxvent_m3_per_h*1000000+minvent_m3_per_h*1000+V_room_m3,"")</f>
        <v>500010090</v>
      </c>
      <c r="C453" s="2" t="str">
        <f>IF(input_OLD_temp_simulation!C453&lt;&gt;"",CONCATENATE(TEXT(input_OLD_temp_simulation!C453,"jjjj-mm-ddTuu:mm:ss"),IF(input_OLD_temp_simulation!E453&gt;=0,"+",""),TEXT(SIGN(input_OLD_temp_simulation!E453)*INT(ABS(input_OLD_temp_simulation!E453)),"00"),":",TEXT(MOD(ABS(input_OLD_temp_simulation!E453),1)*60,"00")),"")</f>
        <v>2022-01-07T16:45:00+01:00</v>
      </c>
      <c r="D453" s="26">
        <f>IF(input_OLD_temp_simulation!D453&lt;&gt;"",input_OLD_temp_simulation!D453,"")</f>
        <v>1641570299.9999993</v>
      </c>
      <c r="E453" s="27">
        <f>calculation!R453</f>
        <v>731.64737654320993</v>
      </c>
      <c r="F453" s="18">
        <f>calculation!P453</f>
        <v>0</v>
      </c>
      <c r="G453" s="29">
        <f>IF(input_OLD_temp_simulation!L453&lt;&gt;"",input_OLD_temp_simulation!L453,"")</f>
        <v>900</v>
      </c>
    </row>
    <row r="454" spans="1:7">
      <c r="A454" s="1">
        <f>IF(input_OLD_temp_simulation!A454&lt;&gt;"",input_OLD_temp_simulation!A454,"")</f>
        <v>452</v>
      </c>
      <c r="B454" s="57">
        <f>IF(input_OLD_temp_simulation!B454&lt;&gt;"",maxvent_m3_per_h*1000000+minvent_m3_per_h*1000+V_room_m3,"")</f>
        <v>500010090</v>
      </c>
      <c r="C454" s="2" t="str">
        <f>IF(input_OLD_temp_simulation!C454&lt;&gt;"",CONCATENATE(TEXT(input_OLD_temp_simulation!C454,"jjjj-mm-ddTuu:mm:ss"),IF(input_OLD_temp_simulation!E454&gt;=0,"+",""),TEXT(SIGN(input_OLD_temp_simulation!E454)*INT(ABS(input_OLD_temp_simulation!E454)),"00"),":",TEXT(MOD(ABS(input_OLD_temp_simulation!E454),1)*60,"00")),"")</f>
        <v>2022-01-07T17:00:00+01:00</v>
      </c>
      <c r="D454" s="26">
        <f>IF(input_OLD_temp_simulation!D454&lt;&gt;"",input_OLD_temp_simulation!D454,"")</f>
        <v>1641571200.000001</v>
      </c>
      <c r="E454" s="27">
        <f>calculation!R454</f>
        <v>722.85161608367628</v>
      </c>
      <c r="F454" s="18">
        <f>calculation!P454</f>
        <v>0</v>
      </c>
      <c r="G454" s="29">
        <f>IF(input_OLD_temp_simulation!L454&lt;&gt;"",input_OLD_temp_simulation!L454,"")</f>
        <v>900</v>
      </c>
    </row>
    <row r="455" spans="1:7">
      <c r="A455" s="1">
        <f>IF(input_OLD_temp_simulation!A455&lt;&gt;"",input_OLD_temp_simulation!A455,"")</f>
        <v>453</v>
      </c>
      <c r="B455" s="57">
        <f>IF(input_OLD_temp_simulation!B455&lt;&gt;"",maxvent_m3_per_h*1000000+minvent_m3_per_h*1000+V_room_m3,"")</f>
        <v>500010090</v>
      </c>
      <c r="C455" s="2" t="str">
        <f>IF(input_OLD_temp_simulation!C455&lt;&gt;"",CONCATENATE(TEXT(input_OLD_temp_simulation!C455,"jjjj-mm-ddTuu:mm:ss"),IF(input_OLD_temp_simulation!E455&gt;=0,"+",""),TEXT(SIGN(input_OLD_temp_simulation!E455)*INT(ABS(input_OLD_temp_simulation!E455)),"00"),":",TEXT(MOD(ABS(input_OLD_temp_simulation!E455),1)*60,"00")),"")</f>
        <v>2022-01-07T17:15:00+01:00</v>
      </c>
      <c r="D455" s="26">
        <f>IF(input_OLD_temp_simulation!D455&lt;&gt;"",input_OLD_temp_simulation!D455,"")</f>
        <v>1641572100.0000002</v>
      </c>
      <c r="E455" s="27">
        <f>calculation!R455</f>
        <v>714.30018230357416</v>
      </c>
      <c r="F455" s="18">
        <f>calculation!P455</f>
        <v>0</v>
      </c>
      <c r="G455" s="29">
        <f>IF(input_OLD_temp_simulation!L455&lt;&gt;"",input_OLD_temp_simulation!L455,"")</f>
        <v>900</v>
      </c>
    </row>
    <row r="456" spans="1:7">
      <c r="A456" s="1">
        <f>IF(input_OLD_temp_simulation!A456&lt;&gt;"",input_OLD_temp_simulation!A456,"")</f>
        <v>454</v>
      </c>
      <c r="B456" s="57">
        <f>IF(input_OLD_temp_simulation!B456&lt;&gt;"",maxvent_m3_per_h*1000000+minvent_m3_per_h*1000+V_room_m3,"")</f>
        <v>500010090</v>
      </c>
      <c r="C456" s="2" t="str">
        <f>IF(input_OLD_temp_simulation!C456&lt;&gt;"",CONCATENATE(TEXT(input_OLD_temp_simulation!C456,"jjjj-mm-ddTuu:mm:ss"),IF(input_OLD_temp_simulation!E456&gt;=0,"+",""),TEXT(SIGN(input_OLD_temp_simulation!E456)*INT(ABS(input_OLD_temp_simulation!E456)),"00"),":",TEXT(MOD(ABS(input_OLD_temp_simulation!E456),1)*60,"00")),"")</f>
        <v>2022-01-07T17:30:00+01:00</v>
      </c>
      <c r="D456" s="26">
        <f>IF(input_OLD_temp_simulation!D456&lt;&gt;"",input_OLD_temp_simulation!D456,"")</f>
        <v>1641572999.9999993</v>
      </c>
      <c r="E456" s="27">
        <f>calculation!R456</f>
        <v>705.98628835069712</v>
      </c>
      <c r="F456" s="18">
        <f>calculation!P456</f>
        <v>0</v>
      </c>
      <c r="G456" s="29">
        <f>IF(input_OLD_temp_simulation!L456&lt;&gt;"",input_OLD_temp_simulation!L456,"")</f>
        <v>900</v>
      </c>
    </row>
    <row r="457" spans="1:7">
      <c r="A457" s="1">
        <f>IF(input_OLD_temp_simulation!A457&lt;&gt;"",input_OLD_temp_simulation!A457,"")</f>
        <v>455</v>
      </c>
      <c r="B457" s="57">
        <f>IF(input_OLD_temp_simulation!B457&lt;&gt;"",maxvent_m3_per_h*1000000+minvent_m3_per_h*1000+V_room_m3,"")</f>
        <v>500010090</v>
      </c>
      <c r="C457" s="2" t="str">
        <f>IF(input_OLD_temp_simulation!C457&lt;&gt;"",CONCATENATE(TEXT(input_OLD_temp_simulation!C457,"jjjj-mm-ddTuu:mm:ss"),IF(input_OLD_temp_simulation!E457&gt;=0,"+",""),TEXT(SIGN(input_OLD_temp_simulation!E457)*INT(ABS(input_OLD_temp_simulation!E457)),"00"),":",TEXT(MOD(ABS(input_OLD_temp_simulation!E457),1)*60,"00")),"")</f>
        <v>2022-01-07T17:45:00+01:00</v>
      </c>
      <c r="D457" s="26">
        <f>IF(input_OLD_temp_simulation!D457&lt;&gt;"",input_OLD_temp_simulation!D457,"")</f>
        <v>1641573900.000001</v>
      </c>
      <c r="E457" s="27">
        <f>calculation!R457</f>
        <v>697.90333589651107</v>
      </c>
      <c r="F457" s="18">
        <f>calculation!P457</f>
        <v>0</v>
      </c>
      <c r="G457" s="29">
        <f>IF(input_OLD_temp_simulation!L457&lt;&gt;"",input_OLD_temp_simulation!L457,"")</f>
        <v>900</v>
      </c>
    </row>
    <row r="458" spans="1:7">
      <c r="A458" s="1">
        <f>IF(input_OLD_temp_simulation!A458&lt;&gt;"",input_OLD_temp_simulation!A458,"")</f>
        <v>456</v>
      </c>
      <c r="B458" s="57">
        <f>IF(input_OLD_temp_simulation!B458&lt;&gt;"",maxvent_m3_per_h*1000000+minvent_m3_per_h*1000+V_room_m3,"")</f>
        <v>500010090</v>
      </c>
      <c r="C458" s="2" t="str">
        <f>IF(input_OLD_temp_simulation!C458&lt;&gt;"",CONCATENATE(TEXT(input_OLD_temp_simulation!C458,"jjjj-mm-ddTuu:mm:ss"),IF(input_OLD_temp_simulation!E458&gt;=0,"+",""),TEXT(SIGN(input_OLD_temp_simulation!E458)*INT(ABS(input_OLD_temp_simulation!E458)),"00"),":",TEXT(MOD(ABS(input_OLD_temp_simulation!E458),1)*60,"00")),"")</f>
        <v>2022-01-07T18:00:00+01:00</v>
      </c>
      <c r="D458" s="26">
        <f>IF(input_OLD_temp_simulation!D458&lt;&gt;"",input_OLD_temp_simulation!D458,"")</f>
        <v>1641574800.0000002</v>
      </c>
      <c r="E458" s="27">
        <f>calculation!R458</f>
        <v>690.04490989938574</v>
      </c>
      <c r="F458" s="18">
        <f>calculation!P458</f>
        <v>0</v>
      </c>
      <c r="G458" s="29">
        <f>IF(input_OLD_temp_simulation!L458&lt;&gt;"",input_OLD_temp_simulation!L458,"")</f>
        <v>900</v>
      </c>
    </row>
    <row r="459" spans="1:7">
      <c r="A459" s="1">
        <f>IF(input_OLD_temp_simulation!A459&lt;&gt;"",input_OLD_temp_simulation!A459,"")</f>
        <v>457</v>
      </c>
      <c r="B459" s="57">
        <f>IF(input_OLD_temp_simulation!B459&lt;&gt;"",maxvent_m3_per_h*1000000+minvent_m3_per_h*1000+V_room_m3,"")</f>
        <v>500010090</v>
      </c>
      <c r="C459" s="2" t="str">
        <f>IF(input_OLD_temp_simulation!C459&lt;&gt;"",CONCATENATE(TEXT(input_OLD_temp_simulation!C459,"jjjj-mm-ddTuu:mm:ss"),IF(input_OLD_temp_simulation!E459&gt;=0,"+",""),TEXT(SIGN(input_OLD_temp_simulation!E459)*INT(ABS(input_OLD_temp_simulation!E459)),"00"),":",TEXT(MOD(ABS(input_OLD_temp_simulation!E459),1)*60,"00")),"")</f>
        <v>2022-01-07T18:15:00+01:00</v>
      </c>
      <c r="D459" s="26">
        <f>IF(input_OLD_temp_simulation!D459&lt;&gt;"",input_OLD_temp_simulation!D459,"")</f>
        <v>1641575699.9999993</v>
      </c>
      <c r="E459" s="27">
        <f>calculation!R459</f>
        <v>682.40477351329173</v>
      </c>
      <c r="F459" s="18">
        <f>calculation!P459</f>
        <v>0</v>
      </c>
      <c r="G459" s="29">
        <f>IF(input_OLD_temp_simulation!L459&lt;&gt;"",input_OLD_temp_simulation!L459,"")</f>
        <v>900</v>
      </c>
    </row>
    <row r="460" spans="1:7">
      <c r="A460" s="1">
        <f>IF(input_OLD_temp_simulation!A460&lt;&gt;"",input_OLD_temp_simulation!A460,"")</f>
        <v>458</v>
      </c>
      <c r="B460" s="57">
        <f>IF(input_OLD_temp_simulation!B460&lt;&gt;"",maxvent_m3_per_h*1000000+minvent_m3_per_h*1000+V_room_m3,"")</f>
        <v>500010090</v>
      </c>
      <c r="C460" s="2" t="str">
        <f>IF(input_OLD_temp_simulation!C460&lt;&gt;"",CONCATENATE(TEXT(input_OLD_temp_simulation!C460,"jjjj-mm-ddTuu:mm:ss"),IF(input_OLD_temp_simulation!E460&gt;=0,"+",""),TEXT(SIGN(input_OLD_temp_simulation!E460)*INT(ABS(input_OLD_temp_simulation!E460)),"00"),":",TEXT(MOD(ABS(input_OLD_temp_simulation!E460),1)*60,"00")),"")</f>
        <v>2022-01-07T18:30:00+01:00</v>
      </c>
      <c r="D460" s="26">
        <f>IF(input_OLD_temp_simulation!D460&lt;&gt;"",input_OLD_temp_simulation!D460,"")</f>
        <v>1641576600.000001</v>
      </c>
      <c r="E460" s="27">
        <f>calculation!R460</f>
        <v>674.97686313792246</v>
      </c>
      <c r="F460" s="18">
        <f>calculation!P460</f>
        <v>0</v>
      </c>
      <c r="G460" s="29">
        <f>IF(input_OLD_temp_simulation!L460&lt;&gt;"",input_OLD_temp_simulation!L460,"")</f>
        <v>900</v>
      </c>
    </row>
    <row r="461" spans="1:7">
      <c r="A461" s="1">
        <f>IF(input_OLD_temp_simulation!A461&lt;&gt;"",input_OLD_temp_simulation!A461,"")</f>
        <v>459</v>
      </c>
      <c r="B461" s="57">
        <f>IF(input_OLD_temp_simulation!B461&lt;&gt;"",maxvent_m3_per_h*1000000+minvent_m3_per_h*1000+V_room_m3,"")</f>
        <v>500010090</v>
      </c>
      <c r="C461" s="2" t="str">
        <f>IF(input_OLD_temp_simulation!C461&lt;&gt;"",CONCATENATE(TEXT(input_OLD_temp_simulation!C461,"jjjj-mm-ddTuu:mm:ss"),IF(input_OLD_temp_simulation!E461&gt;=0,"+",""),TEXT(SIGN(input_OLD_temp_simulation!E461)*INT(ABS(input_OLD_temp_simulation!E461)),"00"),":",TEXT(MOD(ABS(input_OLD_temp_simulation!E461),1)*60,"00")),"")</f>
        <v>2022-01-07T18:45:00+01:00</v>
      </c>
      <c r="D461" s="26">
        <f>IF(input_OLD_temp_simulation!D461&lt;&gt;"",input_OLD_temp_simulation!D461,"")</f>
        <v>1641577500.0000002</v>
      </c>
      <c r="E461" s="27">
        <f>calculation!R461</f>
        <v>667.75528360631347</v>
      </c>
      <c r="F461" s="18">
        <f>calculation!P461</f>
        <v>0</v>
      </c>
      <c r="G461" s="29">
        <f>IF(input_OLD_temp_simulation!L461&lt;&gt;"",input_OLD_temp_simulation!L461,"")</f>
        <v>900</v>
      </c>
    </row>
    <row r="462" spans="1:7">
      <c r="A462" s="1">
        <f>IF(input_OLD_temp_simulation!A462&lt;&gt;"",input_OLD_temp_simulation!A462,"")</f>
        <v>460</v>
      </c>
      <c r="B462" s="57">
        <f>IF(input_OLD_temp_simulation!B462&lt;&gt;"",maxvent_m3_per_h*1000000+minvent_m3_per_h*1000+V_room_m3,"")</f>
        <v>500010090</v>
      </c>
      <c r="C462" s="2" t="str">
        <f>IF(input_OLD_temp_simulation!C462&lt;&gt;"",CONCATENATE(TEXT(input_OLD_temp_simulation!C462,"jjjj-mm-ddTuu:mm:ss"),IF(input_OLD_temp_simulation!E462&gt;=0,"+",""),TEXT(SIGN(input_OLD_temp_simulation!E462)*INT(ABS(input_OLD_temp_simulation!E462)),"00"),":",TEXT(MOD(ABS(input_OLD_temp_simulation!E462),1)*60,"00")),"")</f>
        <v>2022-01-07T19:00:00+01:00</v>
      </c>
      <c r="D462" s="26">
        <f>IF(input_OLD_temp_simulation!D462&lt;&gt;"",input_OLD_temp_simulation!D462,"")</f>
        <v>1641578399.9999993</v>
      </c>
      <c r="E462" s="27">
        <f>calculation!R462</f>
        <v>660.73430350613808</v>
      </c>
      <c r="F462" s="18">
        <f>calculation!P462</f>
        <v>0</v>
      </c>
      <c r="G462" s="29">
        <f>IF(input_OLD_temp_simulation!L462&lt;&gt;"",input_OLD_temp_simulation!L462,"")</f>
        <v>900</v>
      </c>
    </row>
    <row r="463" spans="1:7">
      <c r="A463" s="1">
        <f>IF(input_OLD_temp_simulation!A463&lt;&gt;"",input_OLD_temp_simulation!A463,"")</f>
        <v>461</v>
      </c>
      <c r="B463" s="57">
        <f>IF(input_OLD_temp_simulation!B463&lt;&gt;"",maxvent_m3_per_h*1000000+minvent_m3_per_h*1000+V_room_m3,"")</f>
        <v>500010090</v>
      </c>
      <c r="C463" s="2" t="str">
        <f>IF(input_OLD_temp_simulation!C463&lt;&gt;"",CONCATENATE(TEXT(input_OLD_temp_simulation!C463,"jjjj-mm-ddTuu:mm:ss"),IF(input_OLD_temp_simulation!E463&gt;=0,"+",""),TEXT(SIGN(input_OLD_temp_simulation!E463)*INT(ABS(input_OLD_temp_simulation!E463)),"00"),":",TEXT(MOD(ABS(input_OLD_temp_simulation!E463),1)*60,"00")),"")</f>
        <v>2022-01-07T19:15:00+01:00</v>
      </c>
      <c r="D463" s="26">
        <f>IF(input_OLD_temp_simulation!D463&lt;&gt;"",input_OLD_temp_simulation!D463,"")</f>
        <v>1641579300.000001</v>
      </c>
      <c r="E463" s="27">
        <f>calculation!R463</f>
        <v>653.90835063096756</v>
      </c>
      <c r="F463" s="18">
        <f>calculation!P463</f>
        <v>0</v>
      </c>
      <c r="G463" s="29">
        <f>IF(input_OLD_temp_simulation!L463&lt;&gt;"",input_OLD_temp_simulation!L463,"")</f>
        <v>900</v>
      </c>
    </row>
    <row r="464" spans="1:7">
      <c r="A464" s="1">
        <f>IF(input_OLD_temp_simulation!A464&lt;&gt;"",input_OLD_temp_simulation!A464,"")</f>
        <v>462</v>
      </c>
      <c r="B464" s="57">
        <f>IF(input_OLD_temp_simulation!B464&lt;&gt;"",maxvent_m3_per_h*1000000+minvent_m3_per_h*1000+V_room_m3,"")</f>
        <v>500010090</v>
      </c>
      <c r="C464" s="2" t="str">
        <f>IF(input_OLD_temp_simulation!C464&lt;&gt;"",CONCATENATE(TEXT(input_OLD_temp_simulation!C464,"jjjj-mm-ddTuu:mm:ss"),IF(input_OLD_temp_simulation!E464&gt;=0,"+",""),TEXT(SIGN(input_OLD_temp_simulation!E464)*INT(ABS(input_OLD_temp_simulation!E464)),"00"),":",TEXT(MOD(ABS(input_OLD_temp_simulation!E464),1)*60,"00")),"")</f>
        <v>2022-01-07T19:30:00+01:00</v>
      </c>
      <c r="D464" s="26">
        <f>IF(input_OLD_temp_simulation!D464&lt;&gt;"",input_OLD_temp_simulation!D464,"")</f>
        <v>1641580200.0000002</v>
      </c>
      <c r="E464" s="27">
        <f>calculation!R464</f>
        <v>647.2720075578851</v>
      </c>
      <c r="F464" s="18">
        <f>calculation!P464</f>
        <v>0</v>
      </c>
      <c r="G464" s="29">
        <f>IF(input_OLD_temp_simulation!L464&lt;&gt;"",input_OLD_temp_simulation!L464,"")</f>
        <v>900</v>
      </c>
    </row>
    <row r="465" spans="1:7">
      <c r="A465" s="1">
        <f>IF(input_OLD_temp_simulation!A465&lt;&gt;"",input_OLD_temp_simulation!A465,"")</f>
        <v>463</v>
      </c>
      <c r="B465" s="57">
        <f>IF(input_OLD_temp_simulation!B465&lt;&gt;"",maxvent_m3_per_h*1000000+minvent_m3_per_h*1000+V_room_m3,"")</f>
        <v>500010090</v>
      </c>
      <c r="C465" s="2" t="str">
        <f>IF(input_OLD_temp_simulation!C465&lt;&gt;"",CONCATENATE(TEXT(input_OLD_temp_simulation!C465,"jjjj-mm-ddTuu:mm:ss"),IF(input_OLD_temp_simulation!E465&gt;=0,"+",""),TEXT(SIGN(input_OLD_temp_simulation!E465)*INT(ABS(input_OLD_temp_simulation!E465)),"00"),":",TEXT(MOD(ABS(input_OLD_temp_simulation!E465),1)*60,"00")),"")</f>
        <v>2022-01-07T19:45:00+01:00</v>
      </c>
      <c r="D465" s="26">
        <f>IF(input_OLD_temp_simulation!D465&lt;&gt;"",input_OLD_temp_simulation!D465,"")</f>
        <v>1641581099.9999993</v>
      </c>
      <c r="E465" s="27">
        <f>calculation!R465</f>
        <v>640.82000734794383</v>
      </c>
      <c r="F465" s="18">
        <f>calculation!P465</f>
        <v>0</v>
      </c>
      <c r="G465" s="29">
        <f>IF(input_OLD_temp_simulation!L465&lt;&gt;"",input_OLD_temp_simulation!L465,"")</f>
        <v>900</v>
      </c>
    </row>
    <row r="466" spans="1:7">
      <c r="A466" s="1">
        <f>IF(input_OLD_temp_simulation!A466&lt;&gt;"",input_OLD_temp_simulation!A466,"")</f>
        <v>464</v>
      </c>
      <c r="B466" s="57">
        <f>IF(input_OLD_temp_simulation!B466&lt;&gt;"",maxvent_m3_per_h*1000000+minvent_m3_per_h*1000+V_room_m3,"")</f>
        <v>500010090</v>
      </c>
      <c r="C466" s="2" t="str">
        <f>IF(input_OLD_temp_simulation!C466&lt;&gt;"",CONCATENATE(TEXT(input_OLD_temp_simulation!C466,"jjjj-mm-ddTuu:mm:ss"),IF(input_OLD_temp_simulation!E466&gt;=0,"+",""),TEXT(SIGN(input_OLD_temp_simulation!E466)*INT(ABS(input_OLD_temp_simulation!E466)),"00"),":",TEXT(MOD(ABS(input_OLD_temp_simulation!E466),1)*60,"00")),"")</f>
        <v>2022-01-07T20:00:00+01:00</v>
      </c>
      <c r="D466" s="26">
        <f>IF(input_OLD_temp_simulation!D466&lt;&gt;"",input_OLD_temp_simulation!D466,"")</f>
        <v>1641582000.000001</v>
      </c>
      <c r="E466" s="27">
        <f>calculation!R466</f>
        <v>634.54722936605651</v>
      </c>
      <c r="F466" s="18">
        <f>calculation!P466</f>
        <v>0</v>
      </c>
      <c r="G466" s="29">
        <f>IF(input_OLD_temp_simulation!L466&lt;&gt;"",input_OLD_temp_simulation!L466,"")</f>
        <v>900</v>
      </c>
    </row>
    <row r="467" spans="1:7">
      <c r="A467" s="1">
        <f>IF(input_OLD_temp_simulation!A467&lt;&gt;"",input_OLD_temp_simulation!A467,"")</f>
        <v>465</v>
      </c>
      <c r="B467" s="57">
        <f>IF(input_OLD_temp_simulation!B467&lt;&gt;"",maxvent_m3_per_h*1000000+minvent_m3_per_h*1000+V_room_m3,"")</f>
        <v>500010090</v>
      </c>
      <c r="C467" s="2" t="str">
        <f>IF(input_OLD_temp_simulation!C467&lt;&gt;"",CONCATENATE(TEXT(input_OLD_temp_simulation!C467,"jjjj-mm-ddTuu:mm:ss"),IF(input_OLD_temp_simulation!E467&gt;=0,"+",""),TEXT(SIGN(input_OLD_temp_simulation!E467)*INT(ABS(input_OLD_temp_simulation!E467)),"00"),":",TEXT(MOD(ABS(input_OLD_temp_simulation!E467),1)*60,"00")),"")</f>
        <v>2022-01-07T20:15:00+01:00</v>
      </c>
      <c r="D467" s="26">
        <f>IF(input_OLD_temp_simulation!D467&lt;&gt;"",input_OLD_temp_simulation!D467,"")</f>
        <v>1641582900.0000002</v>
      </c>
      <c r="E467" s="27">
        <f>calculation!R467</f>
        <v>628.44869521699934</v>
      </c>
      <c r="F467" s="18">
        <f>calculation!P467</f>
        <v>0</v>
      </c>
      <c r="G467" s="29">
        <f>IF(input_OLD_temp_simulation!L467&lt;&gt;"",input_OLD_temp_simulation!L467,"")</f>
        <v>900</v>
      </c>
    </row>
    <row r="468" spans="1:7">
      <c r="A468" s="1">
        <f>IF(input_OLD_temp_simulation!A468&lt;&gt;"",input_OLD_temp_simulation!A468,"")</f>
        <v>466</v>
      </c>
      <c r="B468" s="57">
        <f>IF(input_OLD_temp_simulation!B468&lt;&gt;"",maxvent_m3_per_h*1000000+minvent_m3_per_h*1000+V_room_m3,"")</f>
        <v>500010090</v>
      </c>
      <c r="C468" s="2" t="str">
        <f>IF(input_OLD_temp_simulation!C468&lt;&gt;"",CONCATENATE(TEXT(input_OLD_temp_simulation!C468,"jjjj-mm-ddTuu:mm:ss"),IF(input_OLD_temp_simulation!E468&gt;=0,"+",""),TEXT(SIGN(input_OLD_temp_simulation!E468)*INT(ABS(input_OLD_temp_simulation!E468)),"00"),":",TEXT(MOD(ABS(input_OLD_temp_simulation!E468),1)*60,"00")),"")</f>
        <v>2022-01-07T20:30:00+01:00</v>
      </c>
      <c r="D468" s="26">
        <f>IF(input_OLD_temp_simulation!D468&lt;&gt;"",input_OLD_temp_simulation!D468,"")</f>
        <v>1641583799.9999993</v>
      </c>
      <c r="E468" s="27">
        <f>calculation!R468</f>
        <v>622.51956479430487</v>
      </c>
      <c r="F468" s="18">
        <f>calculation!P468</f>
        <v>0</v>
      </c>
      <c r="G468" s="29">
        <f>IF(input_OLD_temp_simulation!L468&lt;&gt;"",input_OLD_temp_simulation!L468,"")</f>
        <v>900</v>
      </c>
    </row>
    <row r="469" spans="1:7">
      <c r="A469" s="1">
        <f>IF(input_OLD_temp_simulation!A469&lt;&gt;"",input_OLD_temp_simulation!A469,"")</f>
        <v>467</v>
      </c>
      <c r="B469" s="57">
        <f>IF(input_OLD_temp_simulation!B469&lt;&gt;"",maxvent_m3_per_h*1000000+minvent_m3_per_h*1000+V_room_m3,"")</f>
        <v>500010090</v>
      </c>
      <c r="C469" s="2" t="str">
        <f>IF(input_OLD_temp_simulation!C469&lt;&gt;"",CONCATENATE(TEXT(input_OLD_temp_simulation!C469,"jjjj-mm-ddTuu:mm:ss"),IF(input_OLD_temp_simulation!E469&gt;=0,"+",""),TEXT(SIGN(input_OLD_temp_simulation!E469)*INT(ABS(input_OLD_temp_simulation!E469)),"00"),":",TEXT(MOD(ABS(input_OLD_temp_simulation!E469),1)*60,"00")),"")</f>
        <v>2022-01-07T20:45:00+01:00</v>
      </c>
      <c r="D469" s="26">
        <f>IF(input_OLD_temp_simulation!D469&lt;&gt;"",input_OLD_temp_simulation!D469,"")</f>
        <v>1641584700.000001</v>
      </c>
      <c r="E469" s="27">
        <f>calculation!R469</f>
        <v>616.75513243890748</v>
      </c>
      <c r="F469" s="18">
        <f>calculation!P469</f>
        <v>0</v>
      </c>
      <c r="G469" s="29">
        <f>IF(input_OLD_temp_simulation!L469&lt;&gt;"",input_OLD_temp_simulation!L469,"")</f>
        <v>900</v>
      </c>
    </row>
    <row r="470" spans="1:7">
      <c r="A470" s="1">
        <f>IF(input_OLD_temp_simulation!A470&lt;&gt;"",input_OLD_temp_simulation!A470,"")</f>
        <v>468</v>
      </c>
      <c r="B470" s="57">
        <f>IF(input_OLD_temp_simulation!B470&lt;&gt;"",maxvent_m3_per_h*1000000+minvent_m3_per_h*1000+V_room_m3,"")</f>
        <v>500010090</v>
      </c>
      <c r="C470" s="2" t="str">
        <f>IF(input_OLD_temp_simulation!C470&lt;&gt;"",CONCATENATE(TEXT(input_OLD_temp_simulation!C470,"jjjj-mm-ddTuu:mm:ss"),IF(input_OLD_temp_simulation!E470&gt;=0,"+",""),TEXT(SIGN(input_OLD_temp_simulation!E470)*INT(ABS(input_OLD_temp_simulation!E470)),"00"),":",TEXT(MOD(ABS(input_OLD_temp_simulation!E470),1)*60,"00")),"")</f>
        <v>2022-01-07T21:00:00+01:00</v>
      </c>
      <c r="D470" s="26">
        <f>IF(input_OLD_temp_simulation!D470&lt;&gt;"",input_OLD_temp_simulation!D470,"")</f>
        <v>1641585600.0000002</v>
      </c>
      <c r="E470" s="27">
        <f>calculation!R470</f>
        <v>611.15082320449335</v>
      </c>
      <c r="F470" s="18">
        <f>calculation!P470</f>
        <v>0</v>
      </c>
      <c r="G470" s="29">
        <f>IF(input_OLD_temp_simulation!L470&lt;&gt;"",input_OLD_temp_simulation!L470,"")</f>
        <v>900</v>
      </c>
    </row>
    <row r="471" spans="1:7">
      <c r="A471" s="1">
        <f>IF(input_OLD_temp_simulation!A471&lt;&gt;"",input_OLD_temp_simulation!A471,"")</f>
        <v>469</v>
      </c>
      <c r="B471" s="57">
        <f>IF(input_OLD_temp_simulation!B471&lt;&gt;"",maxvent_m3_per_h*1000000+minvent_m3_per_h*1000+V_room_m3,"")</f>
        <v>500010090</v>
      </c>
      <c r="C471" s="2" t="str">
        <f>IF(input_OLD_temp_simulation!C471&lt;&gt;"",CONCATENATE(TEXT(input_OLD_temp_simulation!C471,"jjjj-mm-ddTuu:mm:ss"),IF(input_OLD_temp_simulation!E471&gt;=0,"+",""),TEXT(SIGN(input_OLD_temp_simulation!E471)*INT(ABS(input_OLD_temp_simulation!E471)),"00"),":",TEXT(MOD(ABS(input_OLD_temp_simulation!E471),1)*60,"00")),"")</f>
        <v>2022-01-07T21:15:00+01:00</v>
      </c>
      <c r="D471" s="26">
        <f>IF(input_OLD_temp_simulation!D471&lt;&gt;"",input_OLD_temp_simulation!D471,"")</f>
        <v>1641586499.9999993</v>
      </c>
      <c r="E471" s="27">
        <f>calculation!R471</f>
        <v>605.7021892265908</v>
      </c>
      <c r="F471" s="18">
        <f>calculation!P471</f>
        <v>0</v>
      </c>
      <c r="G471" s="29">
        <f>IF(input_OLD_temp_simulation!L471&lt;&gt;"",input_OLD_temp_simulation!L471,"")</f>
        <v>900</v>
      </c>
    </row>
    <row r="472" spans="1:7">
      <c r="A472" s="1">
        <f>IF(input_OLD_temp_simulation!A472&lt;&gt;"",input_OLD_temp_simulation!A472,"")</f>
        <v>470</v>
      </c>
      <c r="B472" s="57">
        <f>IF(input_OLD_temp_simulation!B472&lt;&gt;"",maxvent_m3_per_h*1000000+minvent_m3_per_h*1000+V_room_m3,"")</f>
        <v>500010090</v>
      </c>
      <c r="C472" s="2" t="str">
        <f>IF(input_OLD_temp_simulation!C472&lt;&gt;"",CONCATENATE(TEXT(input_OLD_temp_simulation!C472,"jjjj-mm-ddTuu:mm:ss"),IF(input_OLD_temp_simulation!E472&gt;=0,"+",""),TEXT(SIGN(input_OLD_temp_simulation!E472)*INT(ABS(input_OLD_temp_simulation!E472)),"00"),":",TEXT(MOD(ABS(input_OLD_temp_simulation!E472),1)*60,"00")),"")</f>
        <v>2022-01-07T21:30:00+01:00</v>
      </c>
      <c r="D472" s="26">
        <f>IF(input_OLD_temp_simulation!D472&lt;&gt;"",input_OLD_temp_simulation!D472,"")</f>
        <v>1641587400.000001</v>
      </c>
      <c r="E472" s="27">
        <f>calculation!R472</f>
        <v>600.40490619251887</v>
      </c>
      <c r="F472" s="18">
        <f>calculation!P472</f>
        <v>0</v>
      </c>
      <c r="G472" s="29">
        <f>IF(input_OLD_temp_simulation!L472&lt;&gt;"",input_OLD_temp_simulation!L472,"")</f>
        <v>900</v>
      </c>
    </row>
    <row r="473" spans="1:7">
      <c r="A473" s="1">
        <f>IF(input_OLD_temp_simulation!A473&lt;&gt;"",input_OLD_temp_simulation!A473,"")</f>
        <v>471</v>
      </c>
      <c r="B473" s="57">
        <f>IF(input_OLD_temp_simulation!B473&lt;&gt;"",maxvent_m3_per_h*1000000+minvent_m3_per_h*1000+V_room_m3,"")</f>
        <v>500010090</v>
      </c>
      <c r="C473" s="2" t="str">
        <f>IF(input_OLD_temp_simulation!C473&lt;&gt;"",CONCATENATE(TEXT(input_OLD_temp_simulation!C473,"jjjj-mm-ddTuu:mm:ss"),IF(input_OLD_temp_simulation!E473&gt;=0,"+",""),TEXT(SIGN(input_OLD_temp_simulation!E473)*INT(ABS(input_OLD_temp_simulation!E473)),"00"),":",TEXT(MOD(ABS(input_OLD_temp_simulation!E473),1)*60,"00")),"")</f>
        <v>2022-01-07T21:45:00+01:00</v>
      </c>
      <c r="D473" s="26">
        <f>IF(input_OLD_temp_simulation!D473&lt;&gt;"",input_OLD_temp_simulation!D473,"")</f>
        <v>1641588300.0000002</v>
      </c>
      <c r="E473" s="27">
        <f>calculation!R473</f>
        <v>595.2547699093933</v>
      </c>
      <c r="F473" s="18">
        <f>calculation!P473</f>
        <v>0</v>
      </c>
      <c r="G473" s="29">
        <f>IF(input_OLD_temp_simulation!L473&lt;&gt;"",input_OLD_temp_simulation!L473,"")</f>
        <v>900</v>
      </c>
    </row>
    <row r="474" spans="1:7">
      <c r="A474" s="1">
        <f>IF(input_OLD_temp_simulation!A474&lt;&gt;"",input_OLD_temp_simulation!A474,"")</f>
        <v>472</v>
      </c>
      <c r="B474" s="57">
        <f>IF(input_OLD_temp_simulation!B474&lt;&gt;"",maxvent_m3_per_h*1000000+minvent_m3_per_h*1000+V_room_m3,"")</f>
        <v>500010090</v>
      </c>
      <c r="C474" s="2" t="str">
        <f>IF(input_OLD_temp_simulation!C474&lt;&gt;"",CONCATENATE(TEXT(input_OLD_temp_simulation!C474,"jjjj-mm-ddTuu:mm:ss"),IF(input_OLD_temp_simulation!E474&gt;=0,"+",""),TEXT(SIGN(input_OLD_temp_simulation!E474)*INT(ABS(input_OLD_temp_simulation!E474)),"00"),":",TEXT(MOD(ABS(input_OLD_temp_simulation!E474),1)*60,"00")),"")</f>
        <v>2022-01-07T22:00:00+01:00</v>
      </c>
      <c r="D474" s="26">
        <f>IF(input_OLD_temp_simulation!D474&lt;&gt;"",input_OLD_temp_simulation!D474,"")</f>
        <v>1641589199.9999993</v>
      </c>
      <c r="E474" s="27">
        <f>calculation!R474</f>
        <v>590.2476929674657</v>
      </c>
      <c r="F474" s="18">
        <f>calculation!P474</f>
        <v>0</v>
      </c>
      <c r="G474" s="29">
        <f>IF(input_OLD_temp_simulation!L474&lt;&gt;"",input_OLD_temp_simulation!L474,"")</f>
        <v>900</v>
      </c>
    </row>
    <row r="475" spans="1:7">
      <c r="A475" s="1">
        <f>IF(input_OLD_temp_simulation!A475&lt;&gt;"",input_OLD_temp_simulation!A475,"")</f>
        <v>473</v>
      </c>
      <c r="B475" s="57">
        <f>IF(input_OLD_temp_simulation!B475&lt;&gt;"",maxvent_m3_per_h*1000000+minvent_m3_per_h*1000+V_room_m3,"")</f>
        <v>500010090</v>
      </c>
      <c r="C475" s="2" t="str">
        <f>IF(input_OLD_temp_simulation!C475&lt;&gt;"",CONCATENATE(TEXT(input_OLD_temp_simulation!C475,"jjjj-mm-ddTuu:mm:ss"),IF(input_OLD_temp_simulation!E475&gt;=0,"+",""),TEXT(SIGN(input_OLD_temp_simulation!E475)*INT(ABS(input_OLD_temp_simulation!E475)),"00"),":",TEXT(MOD(ABS(input_OLD_temp_simulation!E475),1)*60,"00")),"")</f>
        <v>2022-01-07T22:15:00+01:00</v>
      </c>
      <c r="D475" s="26">
        <f>IF(input_OLD_temp_simulation!D475&lt;&gt;"",input_OLD_temp_simulation!D475,"")</f>
        <v>1641590100.000001</v>
      </c>
      <c r="E475" s="27">
        <f>calculation!R475</f>
        <v>585.37970149614716</v>
      </c>
      <c r="F475" s="18">
        <f>calculation!P475</f>
        <v>0</v>
      </c>
      <c r="G475" s="29">
        <f>IF(input_OLD_temp_simulation!L475&lt;&gt;"",input_OLD_temp_simulation!L475,"")</f>
        <v>900</v>
      </c>
    </row>
    <row r="476" spans="1:7">
      <c r="A476" s="1">
        <f>IF(input_OLD_temp_simulation!A476&lt;&gt;"",input_OLD_temp_simulation!A476,"")</f>
        <v>474</v>
      </c>
      <c r="B476" s="57">
        <f>IF(input_OLD_temp_simulation!B476&lt;&gt;"",maxvent_m3_per_h*1000000+minvent_m3_per_h*1000+V_room_m3,"")</f>
        <v>500010090</v>
      </c>
      <c r="C476" s="2" t="str">
        <f>IF(input_OLD_temp_simulation!C476&lt;&gt;"",CONCATENATE(TEXT(input_OLD_temp_simulation!C476,"jjjj-mm-ddTuu:mm:ss"),IF(input_OLD_temp_simulation!E476&gt;=0,"+",""),TEXT(SIGN(input_OLD_temp_simulation!E476)*INT(ABS(input_OLD_temp_simulation!E476)),"00"),":",TEXT(MOD(ABS(input_OLD_temp_simulation!E476),1)*60,"00")),"")</f>
        <v>2022-01-07T22:30:00+01:00</v>
      </c>
      <c r="D476" s="26">
        <f>IF(input_OLD_temp_simulation!D476&lt;&gt;"",input_OLD_temp_simulation!D476,"")</f>
        <v>1641591000.0000002</v>
      </c>
      <c r="E476" s="27">
        <f>calculation!R476</f>
        <v>580.64693201014302</v>
      </c>
      <c r="F476" s="18">
        <f>calculation!P476</f>
        <v>0</v>
      </c>
      <c r="G476" s="29">
        <f>IF(input_OLD_temp_simulation!L476&lt;&gt;"",input_OLD_temp_simulation!L476,"")</f>
        <v>900</v>
      </c>
    </row>
    <row r="477" spans="1:7">
      <c r="A477" s="1">
        <f>IF(input_OLD_temp_simulation!A477&lt;&gt;"",input_OLD_temp_simulation!A477,"")</f>
        <v>475</v>
      </c>
      <c r="B477" s="57">
        <f>IF(input_OLD_temp_simulation!B477&lt;&gt;"",maxvent_m3_per_h*1000000+minvent_m3_per_h*1000+V_room_m3,"")</f>
        <v>500010090</v>
      </c>
      <c r="C477" s="2" t="str">
        <f>IF(input_OLD_temp_simulation!C477&lt;&gt;"",CONCATENATE(TEXT(input_OLD_temp_simulation!C477,"jjjj-mm-ddTuu:mm:ss"),IF(input_OLD_temp_simulation!E477&gt;=0,"+",""),TEXT(SIGN(input_OLD_temp_simulation!E477)*INT(ABS(input_OLD_temp_simulation!E477)),"00"),":",TEXT(MOD(ABS(input_OLD_temp_simulation!E477),1)*60,"00")),"")</f>
        <v>2022-01-07T22:45:00+01:00</v>
      </c>
      <c r="D477" s="26">
        <f>IF(input_OLD_temp_simulation!D477&lt;&gt;"",input_OLD_temp_simulation!D477,"")</f>
        <v>1641591899.9999993</v>
      </c>
      <c r="E477" s="27">
        <f>calculation!R477</f>
        <v>576.04562834319461</v>
      </c>
      <c r="F477" s="18">
        <f>calculation!P477</f>
        <v>0</v>
      </c>
      <c r="G477" s="29">
        <f>IF(input_OLD_temp_simulation!L477&lt;&gt;"",input_OLD_temp_simulation!L477,"")</f>
        <v>900</v>
      </c>
    </row>
    <row r="478" spans="1:7">
      <c r="A478" s="1">
        <f>IF(input_OLD_temp_simulation!A478&lt;&gt;"",input_OLD_temp_simulation!A478,"")</f>
        <v>476</v>
      </c>
      <c r="B478" s="57">
        <f>IF(input_OLD_temp_simulation!B478&lt;&gt;"",maxvent_m3_per_h*1000000+minvent_m3_per_h*1000+V_room_m3,"")</f>
        <v>500010090</v>
      </c>
      <c r="C478" s="2" t="str">
        <f>IF(input_OLD_temp_simulation!C478&lt;&gt;"",CONCATENATE(TEXT(input_OLD_temp_simulation!C478,"jjjj-mm-ddTuu:mm:ss"),IF(input_OLD_temp_simulation!E478&gt;=0,"+",""),TEXT(SIGN(input_OLD_temp_simulation!E478)*INT(ABS(input_OLD_temp_simulation!E478)),"00"),":",TEXT(MOD(ABS(input_OLD_temp_simulation!E478),1)*60,"00")),"")</f>
        <v>2022-01-07T23:00:00+01:00</v>
      </c>
      <c r="D478" s="26">
        <f>IF(input_OLD_temp_simulation!D478&lt;&gt;"",input_OLD_temp_simulation!D478,"")</f>
        <v>1641592800.000001</v>
      </c>
      <c r="E478" s="27">
        <f>calculation!R478</f>
        <v>571.57213866699476</v>
      </c>
      <c r="F478" s="18">
        <f>calculation!P478</f>
        <v>0</v>
      </c>
      <c r="G478" s="29">
        <f>IF(input_OLD_temp_simulation!L478&lt;&gt;"",input_OLD_temp_simulation!L478,"")</f>
        <v>900</v>
      </c>
    </row>
    <row r="479" spans="1:7">
      <c r="A479" s="1">
        <f>IF(input_OLD_temp_simulation!A479&lt;&gt;"",input_OLD_temp_simulation!A479,"")</f>
        <v>477</v>
      </c>
      <c r="B479" s="57">
        <f>IF(input_OLD_temp_simulation!B479&lt;&gt;"",maxvent_m3_per_h*1000000+minvent_m3_per_h*1000+V_room_m3,"")</f>
        <v>500010090</v>
      </c>
      <c r="C479" s="2" t="str">
        <f>IF(input_OLD_temp_simulation!C479&lt;&gt;"",CONCATENATE(TEXT(input_OLD_temp_simulation!C479,"jjjj-mm-ddTuu:mm:ss"),IF(input_OLD_temp_simulation!E479&gt;=0,"+",""),TEXT(SIGN(input_OLD_temp_simulation!E479)*INT(ABS(input_OLD_temp_simulation!E479)),"00"),":",TEXT(MOD(ABS(input_OLD_temp_simulation!E479),1)*60,"00")),"")</f>
        <v>2022-01-07T23:15:00+01:00</v>
      </c>
      <c r="D479" s="26">
        <f>IF(input_OLD_temp_simulation!D479&lt;&gt;"",input_OLD_temp_simulation!D479,"")</f>
        <v>1641593700.0000002</v>
      </c>
      <c r="E479" s="27">
        <f>calculation!R479</f>
        <v>567.2229125929116</v>
      </c>
      <c r="F479" s="18">
        <f>calculation!P479</f>
        <v>0</v>
      </c>
      <c r="G479" s="29">
        <f>IF(input_OLD_temp_simulation!L479&lt;&gt;"",input_OLD_temp_simulation!L479,"")</f>
        <v>900</v>
      </c>
    </row>
    <row r="480" spans="1:7">
      <c r="A480" s="1">
        <f>IF(input_OLD_temp_simulation!A480&lt;&gt;"",input_OLD_temp_simulation!A480,"")</f>
        <v>478</v>
      </c>
      <c r="B480" s="57">
        <f>IF(input_OLD_temp_simulation!B480&lt;&gt;"",maxvent_m3_per_h*1000000+minvent_m3_per_h*1000+V_room_m3,"")</f>
        <v>500010090</v>
      </c>
      <c r="C480" s="2" t="str">
        <f>IF(input_OLD_temp_simulation!C480&lt;&gt;"",CONCATENATE(TEXT(input_OLD_temp_simulation!C480,"jjjj-mm-ddTuu:mm:ss"),IF(input_OLD_temp_simulation!E480&gt;=0,"+",""),TEXT(SIGN(input_OLD_temp_simulation!E480)*INT(ABS(input_OLD_temp_simulation!E480)),"00"),":",TEXT(MOD(ABS(input_OLD_temp_simulation!E480),1)*60,"00")),"")</f>
        <v>2022-01-07T23:30:00+01:00</v>
      </c>
      <c r="D480" s="26">
        <f>IF(input_OLD_temp_simulation!D480&lt;&gt;"",input_OLD_temp_simulation!D480,"")</f>
        <v>1641594599.9999993</v>
      </c>
      <c r="E480" s="27">
        <f>calculation!R480</f>
        <v>562.99449835421956</v>
      </c>
      <c r="F480" s="18">
        <f>calculation!P480</f>
        <v>0</v>
      </c>
      <c r="G480" s="29">
        <f>IF(input_OLD_temp_simulation!L480&lt;&gt;"",input_OLD_temp_simulation!L480,"")</f>
        <v>900</v>
      </c>
    </row>
    <row r="481" spans="1:7">
      <c r="A481" s="1">
        <f>IF(input_OLD_temp_simulation!A481&lt;&gt;"",input_OLD_temp_simulation!A481,"")</f>
        <v>479</v>
      </c>
      <c r="B481" s="57">
        <f>IF(input_OLD_temp_simulation!B481&lt;&gt;"",maxvent_m3_per_h*1000000+minvent_m3_per_h*1000+V_room_m3,"")</f>
        <v>500010090</v>
      </c>
      <c r="C481" s="2" t="str">
        <f>IF(input_OLD_temp_simulation!C481&lt;&gt;"",CONCATENATE(TEXT(input_OLD_temp_simulation!C481,"jjjj-mm-ddTuu:mm:ss"),IF(input_OLD_temp_simulation!E481&gt;=0,"+",""),TEXT(SIGN(input_OLD_temp_simulation!E481)*INT(ABS(input_OLD_temp_simulation!E481)),"00"),":",TEXT(MOD(ABS(input_OLD_temp_simulation!E481),1)*60,"00")),"")</f>
        <v>2022-01-07T23:45:00+01:00</v>
      </c>
      <c r="D481" s="26">
        <f>IF(input_OLD_temp_simulation!D481&lt;&gt;"",input_OLD_temp_simulation!D481,"")</f>
        <v>1641595500.000001</v>
      </c>
      <c r="E481" s="27">
        <f>calculation!R481</f>
        <v>558.88354006660234</v>
      </c>
      <c r="F481" s="18">
        <f>calculation!P481</f>
        <v>0</v>
      </c>
      <c r="G481" s="29">
        <f>IF(input_OLD_temp_simulation!L481&lt;&gt;"",input_OLD_temp_simulation!L481,"")</f>
        <v>900</v>
      </c>
    </row>
    <row r="482" spans="1:7">
      <c r="A482" s="1">
        <f>IF(input_OLD_temp_simulation!A482&lt;&gt;"",input_OLD_temp_simulation!A482,"")</f>
        <v>480</v>
      </c>
      <c r="B482" s="57">
        <f>IF(input_OLD_temp_simulation!B482&lt;&gt;"",maxvent_m3_per_h*1000000+minvent_m3_per_h*1000+V_room_m3,"")</f>
        <v>500010090</v>
      </c>
      <c r="C482" s="2" t="str">
        <f>IF(input_OLD_temp_simulation!C482&lt;&gt;"",CONCATENATE(TEXT(input_OLD_temp_simulation!C482,"jjjj-mm-ddTuu:mm:ss"),IF(input_OLD_temp_simulation!E482&gt;=0,"+",""),TEXT(SIGN(input_OLD_temp_simulation!E482)*INT(ABS(input_OLD_temp_simulation!E482)),"00"),":",TEXT(MOD(ABS(input_OLD_temp_simulation!E482),1)*60,"00")),"")</f>
        <v>2022-01-08T00:00:00+01:00</v>
      </c>
      <c r="D482" s="26">
        <f>IF(input_OLD_temp_simulation!D482&lt;&gt;"",input_OLD_temp_simulation!D482,"")</f>
        <v>1641596400.0000002</v>
      </c>
      <c r="E482" s="27">
        <f>calculation!R482</f>
        <v>554.88677506475233</v>
      </c>
      <c r="F482" s="18">
        <f>calculation!P482</f>
        <v>0</v>
      </c>
      <c r="G482" s="29">
        <f>IF(input_OLD_temp_simulation!L482&lt;&gt;"",input_OLD_temp_simulation!L482,"")</f>
        <v>900</v>
      </c>
    </row>
    <row r="483" spans="1:7">
      <c r="A483" s="1">
        <f>IF(input_OLD_temp_simulation!A483&lt;&gt;"",input_OLD_temp_simulation!A483,"")</f>
        <v>481</v>
      </c>
      <c r="B483" s="57">
        <f>IF(input_OLD_temp_simulation!B483&lt;&gt;"",maxvent_m3_per_h*1000000+minvent_m3_per_h*1000+V_room_m3,"")</f>
        <v>500010090</v>
      </c>
      <c r="C483" s="2" t="str">
        <f>IF(input_OLD_temp_simulation!C483&lt;&gt;"",CONCATENATE(TEXT(input_OLD_temp_simulation!C483,"jjjj-mm-ddTuu:mm:ss"),IF(input_OLD_temp_simulation!E483&gt;=0,"+",""),TEXT(SIGN(input_OLD_temp_simulation!E483)*INT(ABS(input_OLD_temp_simulation!E483)),"00"),":",TEXT(MOD(ABS(input_OLD_temp_simulation!E483),1)*60,"00")),"")</f>
        <v>2022-01-08T00:15:00+01:00</v>
      </c>
      <c r="D483" s="26">
        <f>IF(input_OLD_temp_simulation!D483&lt;&gt;"",input_OLD_temp_simulation!D483,"")</f>
        <v>1641597299.9999993</v>
      </c>
      <c r="E483" s="27">
        <f>calculation!R483</f>
        <v>618.81353131295361</v>
      </c>
      <c r="F483" s="18">
        <f>calculation!P483</f>
        <v>0</v>
      </c>
      <c r="G483" s="29">
        <f>IF(input_OLD_temp_simulation!L483&lt;&gt;"",input_OLD_temp_simulation!L483,"")</f>
        <v>900</v>
      </c>
    </row>
    <row r="484" spans="1:7">
      <c r="A484" s="1">
        <f>IF(input_OLD_temp_simulation!A484&lt;&gt;"",input_OLD_temp_simulation!A484,"")</f>
        <v>482</v>
      </c>
      <c r="B484" s="57">
        <f>IF(input_OLD_temp_simulation!B484&lt;&gt;"",maxvent_m3_per_h*1000000+minvent_m3_per_h*1000+V_room_m3,"")</f>
        <v>500010090</v>
      </c>
      <c r="C484" s="2" t="str">
        <f>IF(input_OLD_temp_simulation!C484&lt;&gt;"",CONCATENATE(TEXT(input_OLD_temp_simulation!C484,"jjjj-mm-ddTuu:mm:ss"),IF(input_OLD_temp_simulation!E484&gt;=0,"+",""),TEXT(SIGN(input_OLD_temp_simulation!E484)*INT(ABS(input_OLD_temp_simulation!E484)),"00"),":",TEXT(MOD(ABS(input_OLD_temp_simulation!E484),1)*60,"00")),"")</f>
        <v>2022-01-08T00:30:00+01:00</v>
      </c>
      <c r="D484" s="26">
        <f>IF(input_OLD_temp_simulation!D484&lt;&gt;"",input_OLD_temp_simulation!D484,"")</f>
        <v>1641598200.000001</v>
      </c>
      <c r="E484" s="27">
        <f>calculation!R484</f>
        <v>680.96454433203826</v>
      </c>
      <c r="F484" s="18">
        <f>calculation!P484</f>
        <v>0</v>
      </c>
      <c r="G484" s="29">
        <f>IF(input_OLD_temp_simulation!L484&lt;&gt;"",input_OLD_temp_simulation!L484,"")</f>
        <v>900</v>
      </c>
    </row>
    <row r="485" spans="1:7">
      <c r="A485" s="1">
        <f>IF(input_OLD_temp_simulation!A485&lt;&gt;"",input_OLD_temp_simulation!A485,"")</f>
        <v>483</v>
      </c>
      <c r="B485" s="57">
        <f>IF(input_OLD_temp_simulation!B485&lt;&gt;"",maxvent_m3_per_h*1000000+minvent_m3_per_h*1000+V_room_m3,"")</f>
        <v>500010090</v>
      </c>
      <c r="C485" s="2" t="str">
        <f>IF(input_OLD_temp_simulation!C485&lt;&gt;"",CONCATENATE(TEXT(input_OLD_temp_simulation!C485,"jjjj-mm-ddTuu:mm:ss"),IF(input_OLD_temp_simulation!E485&gt;=0,"+",""),TEXT(SIGN(input_OLD_temp_simulation!E485)*INT(ABS(input_OLD_temp_simulation!E485)),"00"),":",TEXT(MOD(ABS(input_OLD_temp_simulation!E485),1)*60,"00")),"")</f>
        <v>2022-01-08T00:45:00+01:00</v>
      </c>
      <c r="D485" s="26">
        <f>IF(input_OLD_temp_simulation!D485&lt;&gt;"",input_OLD_temp_simulation!D485,"")</f>
        <v>1641599100.0000002</v>
      </c>
      <c r="E485" s="27">
        <f>calculation!R485</f>
        <v>741.38914032281491</v>
      </c>
      <c r="F485" s="18">
        <f>calculation!P485</f>
        <v>0</v>
      </c>
      <c r="G485" s="29">
        <f>IF(input_OLD_temp_simulation!L485&lt;&gt;"",input_OLD_temp_simulation!L485,"")</f>
        <v>900</v>
      </c>
    </row>
    <row r="486" spans="1:7">
      <c r="A486" s="1">
        <f>IF(input_OLD_temp_simulation!A486&lt;&gt;"",input_OLD_temp_simulation!A486,"")</f>
        <v>484</v>
      </c>
      <c r="B486" s="57">
        <f>IF(input_OLD_temp_simulation!B486&lt;&gt;"",maxvent_m3_per_h*1000000+minvent_m3_per_h*1000+V_room_m3,"")</f>
        <v>500010090</v>
      </c>
      <c r="C486" s="2" t="str">
        <f>IF(input_OLD_temp_simulation!C486&lt;&gt;"",CONCATENATE(TEXT(input_OLD_temp_simulation!C486,"jjjj-mm-ddTuu:mm:ss"),IF(input_OLD_temp_simulation!E486&gt;=0,"+",""),TEXT(SIGN(input_OLD_temp_simulation!E486)*INT(ABS(input_OLD_temp_simulation!E486)),"00"),":",TEXT(MOD(ABS(input_OLD_temp_simulation!E486),1)*60,"00")),"")</f>
        <v>2022-01-08T01:00:00+01:00</v>
      </c>
      <c r="D486" s="26">
        <f>IF(input_OLD_temp_simulation!D486&lt;&gt;"",input_OLD_temp_simulation!D486,"")</f>
        <v>1641599999.9999993</v>
      </c>
      <c r="E486" s="27">
        <f>calculation!R486</f>
        <v>800.13527531384784</v>
      </c>
      <c r="F486" s="18">
        <f>calculation!P486</f>
        <v>0</v>
      </c>
      <c r="G486" s="29">
        <f>IF(input_OLD_temp_simulation!L486&lt;&gt;"",input_OLD_temp_simulation!L486,"")</f>
        <v>900</v>
      </c>
    </row>
    <row r="487" spans="1:7">
      <c r="A487" s="1">
        <f>IF(input_OLD_temp_simulation!A487&lt;&gt;"",input_OLD_temp_simulation!A487,"")</f>
        <v>485</v>
      </c>
      <c r="B487" s="57">
        <f>IF(input_OLD_temp_simulation!B487&lt;&gt;"",maxvent_m3_per_h*1000000+minvent_m3_per_h*1000+V_room_m3,"")</f>
        <v>500010090</v>
      </c>
      <c r="C487" s="2" t="str">
        <f>IF(input_OLD_temp_simulation!C487&lt;&gt;"",CONCATENATE(TEXT(input_OLD_temp_simulation!C487,"jjjj-mm-ddTuu:mm:ss"),IF(input_OLD_temp_simulation!E487&gt;=0,"+",""),TEXT(SIGN(input_OLD_temp_simulation!E487)*INT(ABS(input_OLD_temp_simulation!E487)),"00"),":",TEXT(MOD(ABS(input_OLD_temp_simulation!E487),1)*60,"00")),"")</f>
        <v>2022-01-08T01:15:00+01:00</v>
      </c>
      <c r="D487" s="26">
        <f>IF(input_OLD_temp_simulation!D487&lt;&gt;"",input_OLD_temp_simulation!D487,"")</f>
        <v>1641600900.000001</v>
      </c>
      <c r="E487" s="27">
        <f>calculation!R487</f>
        <v>857.24957322179648</v>
      </c>
      <c r="F487" s="18">
        <f>calculation!P487</f>
        <v>0.17460659635496434</v>
      </c>
      <c r="G487" s="29">
        <f>IF(input_OLD_temp_simulation!L487&lt;&gt;"",input_OLD_temp_simulation!L487,"")</f>
        <v>900</v>
      </c>
    </row>
    <row r="488" spans="1:7">
      <c r="A488" s="1">
        <f>IF(input_OLD_temp_simulation!A488&lt;&gt;"",input_OLD_temp_simulation!A488,"")</f>
        <v>486</v>
      </c>
      <c r="B488" s="57">
        <f>IF(input_OLD_temp_simulation!B488&lt;&gt;"",maxvent_m3_per_h*1000000+minvent_m3_per_h*1000+V_room_m3,"")</f>
        <v>500010090</v>
      </c>
      <c r="C488" s="2" t="str">
        <f>IF(input_OLD_temp_simulation!C488&lt;&gt;"",CONCATENATE(TEXT(input_OLD_temp_simulation!C488,"jjjj-mm-ddTuu:mm:ss"),IF(input_OLD_temp_simulation!E488&gt;=0,"+",""),TEXT(SIGN(input_OLD_temp_simulation!E488)*INT(ABS(input_OLD_temp_simulation!E488)),"00"),":",TEXT(MOD(ABS(input_OLD_temp_simulation!E488),1)*60,"00")),"")</f>
        <v>2022-01-08T01:30:00+01:00</v>
      </c>
      <c r="D488" s="26">
        <f>IF(input_OLD_temp_simulation!D488&lt;&gt;"",input_OLD_temp_simulation!D488,"")</f>
        <v>1641601800.0000002</v>
      </c>
      <c r="E488" s="27">
        <f>calculation!R488</f>
        <v>817.8125</v>
      </c>
      <c r="F488" s="18">
        <f>calculation!P488</f>
        <v>0</v>
      </c>
      <c r="G488" s="29">
        <f>IF(input_OLD_temp_simulation!L488&lt;&gt;"",input_OLD_temp_simulation!L488,"")</f>
        <v>900</v>
      </c>
    </row>
    <row r="489" spans="1:7">
      <c r="A489" s="1">
        <f>IF(input_OLD_temp_simulation!A489&lt;&gt;"",input_OLD_temp_simulation!A489,"")</f>
        <v>487</v>
      </c>
      <c r="B489" s="57">
        <f>IF(input_OLD_temp_simulation!B489&lt;&gt;"",maxvent_m3_per_h*1000000+minvent_m3_per_h*1000+V_room_m3,"")</f>
        <v>500010090</v>
      </c>
      <c r="C489" s="2" t="str">
        <f>IF(input_OLD_temp_simulation!C489&lt;&gt;"",CONCATENATE(TEXT(input_OLD_temp_simulation!C489,"jjjj-mm-ddTuu:mm:ss"),IF(input_OLD_temp_simulation!E489&gt;=0,"+",""),TEXT(SIGN(input_OLD_temp_simulation!E489)*INT(ABS(input_OLD_temp_simulation!E489)),"00"),":",TEXT(MOD(ABS(input_OLD_temp_simulation!E489),1)*60,"00")),"")</f>
        <v>2022-01-08T01:45:00+01:00</v>
      </c>
      <c r="D489" s="26">
        <f>IF(input_OLD_temp_simulation!D489&lt;&gt;"",input_OLD_temp_simulation!D489,"")</f>
        <v>1641602699.9999993</v>
      </c>
      <c r="E489" s="27">
        <f>calculation!R489</f>
        <v>874.43576388888891</v>
      </c>
      <c r="F489" s="18">
        <f>calculation!P489</f>
        <v>0.19500821886749678</v>
      </c>
      <c r="G489" s="29">
        <f>IF(input_OLD_temp_simulation!L489&lt;&gt;"",input_OLD_temp_simulation!L489,"")</f>
        <v>900</v>
      </c>
    </row>
    <row r="490" spans="1:7">
      <c r="A490" s="1">
        <f>IF(input_OLD_temp_simulation!A490&lt;&gt;"",input_OLD_temp_simulation!A490,"")</f>
        <v>488</v>
      </c>
      <c r="B490" s="57">
        <f>IF(input_OLD_temp_simulation!B490&lt;&gt;"",maxvent_m3_per_h*1000000+minvent_m3_per_h*1000+V_room_m3,"")</f>
        <v>500010090</v>
      </c>
      <c r="C490" s="2" t="str">
        <f>IF(input_OLD_temp_simulation!C490&lt;&gt;"",CONCATENATE(TEXT(input_OLD_temp_simulation!C490,"jjjj-mm-ddTuu:mm:ss"),IF(input_OLD_temp_simulation!E490&gt;=0,"+",""),TEXT(SIGN(input_OLD_temp_simulation!E490)*INT(ABS(input_OLD_temp_simulation!E490)),"00"),":",TEXT(MOD(ABS(input_OLD_temp_simulation!E490),1)*60,"00")),"")</f>
        <v>2022-01-08T02:00:00+01:00</v>
      </c>
      <c r="D490" s="26">
        <f>IF(input_OLD_temp_simulation!D490&lt;&gt;"",input_OLD_temp_simulation!D490,"")</f>
        <v>1641603600.000001</v>
      </c>
      <c r="E490" s="27">
        <f>calculation!R490</f>
        <v>817.8125</v>
      </c>
      <c r="F490" s="18">
        <f>calculation!P490</f>
        <v>0</v>
      </c>
      <c r="G490" s="29">
        <f>IF(input_OLD_temp_simulation!L490&lt;&gt;"",input_OLD_temp_simulation!L490,"")</f>
        <v>900</v>
      </c>
    </row>
    <row r="491" spans="1:7">
      <c r="A491" s="1">
        <f>IF(input_OLD_temp_simulation!A491&lt;&gt;"",input_OLD_temp_simulation!A491,"")</f>
        <v>489</v>
      </c>
      <c r="B491" s="57">
        <f>IF(input_OLD_temp_simulation!B491&lt;&gt;"",maxvent_m3_per_h*1000000+minvent_m3_per_h*1000+V_room_m3,"")</f>
        <v>500010090</v>
      </c>
      <c r="C491" s="2" t="str">
        <f>IF(input_OLD_temp_simulation!C491&lt;&gt;"",CONCATENATE(TEXT(input_OLD_temp_simulation!C491,"jjjj-mm-ddTuu:mm:ss"),IF(input_OLD_temp_simulation!E491&gt;=0,"+",""),TEXT(SIGN(input_OLD_temp_simulation!E491)*INT(ABS(input_OLD_temp_simulation!E491)),"00"),":",TEXT(MOD(ABS(input_OLD_temp_simulation!E491),1)*60,"00")),"")</f>
        <v>2022-01-08T02:15:00+01:00</v>
      </c>
      <c r="D491" s="26">
        <f>IF(input_OLD_temp_simulation!D491&lt;&gt;"",input_OLD_temp_simulation!D491,"")</f>
        <v>1641604500.0000002</v>
      </c>
      <c r="E491" s="27">
        <f>calculation!R491</f>
        <v>874.43576388888891</v>
      </c>
      <c r="F491" s="18">
        <f>calculation!P491</f>
        <v>0.19500821886749678</v>
      </c>
      <c r="G491" s="29">
        <f>IF(input_OLD_temp_simulation!L491&lt;&gt;"",input_OLD_temp_simulation!L491,"")</f>
        <v>900</v>
      </c>
    </row>
    <row r="492" spans="1:7">
      <c r="A492" s="1">
        <f>IF(input_OLD_temp_simulation!A492&lt;&gt;"",input_OLD_temp_simulation!A492,"")</f>
        <v>490</v>
      </c>
      <c r="B492" s="57">
        <f>IF(input_OLD_temp_simulation!B492&lt;&gt;"",maxvent_m3_per_h*1000000+minvent_m3_per_h*1000+V_room_m3,"")</f>
        <v>500010090</v>
      </c>
      <c r="C492" s="2" t="str">
        <f>IF(input_OLD_temp_simulation!C492&lt;&gt;"",CONCATENATE(TEXT(input_OLD_temp_simulation!C492,"jjjj-mm-ddTuu:mm:ss"),IF(input_OLD_temp_simulation!E492&gt;=0,"+",""),TEXT(SIGN(input_OLD_temp_simulation!E492)*INT(ABS(input_OLD_temp_simulation!E492)),"00"),":",TEXT(MOD(ABS(input_OLD_temp_simulation!E492),1)*60,"00")),"")</f>
        <v>2022-01-08T02:30:00+01:00</v>
      </c>
      <c r="D492" s="26">
        <f>IF(input_OLD_temp_simulation!D492&lt;&gt;"",input_OLD_temp_simulation!D492,"")</f>
        <v>1641605399.9999993</v>
      </c>
      <c r="E492" s="27">
        <f>calculation!R492</f>
        <v>817.8125</v>
      </c>
      <c r="F492" s="18">
        <f>calculation!P492</f>
        <v>0</v>
      </c>
      <c r="G492" s="29">
        <f>IF(input_OLD_temp_simulation!L492&lt;&gt;"",input_OLD_temp_simulation!L492,"")</f>
        <v>900</v>
      </c>
    </row>
    <row r="493" spans="1:7">
      <c r="A493" s="1">
        <f>IF(input_OLD_temp_simulation!A493&lt;&gt;"",input_OLD_temp_simulation!A493,"")</f>
        <v>491</v>
      </c>
      <c r="B493" s="57">
        <f>IF(input_OLD_temp_simulation!B493&lt;&gt;"",maxvent_m3_per_h*1000000+minvent_m3_per_h*1000+V_room_m3,"")</f>
        <v>500010090</v>
      </c>
      <c r="C493" s="2" t="str">
        <f>IF(input_OLD_temp_simulation!C493&lt;&gt;"",CONCATENATE(TEXT(input_OLD_temp_simulation!C493,"jjjj-mm-ddTuu:mm:ss"),IF(input_OLD_temp_simulation!E493&gt;=0,"+",""),TEXT(SIGN(input_OLD_temp_simulation!E493)*INT(ABS(input_OLD_temp_simulation!E493)),"00"),":",TEXT(MOD(ABS(input_OLD_temp_simulation!E493),1)*60,"00")),"")</f>
        <v>2022-01-08T02:45:00+01:00</v>
      </c>
      <c r="D493" s="26">
        <f>IF(input_OLD_temp_simulation!D493&lt;&gt;"",input_OLD_temp_simulation!D493,"")</f>
        <v>1641606300.000001</v>
      </c>
      <c r="E493" s="27">
        <f>calculation!R493</f>
        <v>874.43576388888891</v>
      </c>
      <c r="F493" s="18">
        <f>calculation!P493</f>
        <v>0.19500821886749678</v>
      </c>
      <c r="G493" s="29">
        <f>IF(input_OLD_temp_simulation!L493&lt;&gt;"",input_OLD_temp_simulation!L493,"")</f>
        <v>900</v>
      </c>
    </row>
    <row r="494" spans="1:7">
      <c r="A494" s="1">
        <f>IF(input_OLD_temp_simulation!A494&lt;&gt;"",input_OLD_temp_simulation!A494,"")</f>
        <v>492</v>
      </c>
      <c r="B494" s="57">
        <f>IF(input_OLD_temp_simulation!B494&lt;&gt;"",maxvent_m3_per_h*1000000+minvent_m3_per_h*1000+V_room_m3,"")</f>
        <v>500010090</v>
      </c>
      <c r="C494" s="2" t="str">
        <f>IF(input_OLD_temp_simulation!C494&lt;&gt;"",CONCATENATE(TEXT(input_OLD_temp_simulation!C494,"jjjj-mm-ddTuu:mm:ss"),IF(input_OLD_temp_simulation!E494&gt;=0,"+",""),TEXT(SIGN(input_OLD_temp_simulation!E494)*INT(ABS(input_OLD_temp_simulation!E494)),"00"),":",TEXT(MOD(ABS(input_OLD_temp_simulation!E494),1)*60,"00")),"")</f>
        <v>2022-01-08T03:00:00+01:00</v>
      </c>
      <c r="D494" s="26">
        <f>IF(input_OLD_temp_simulation!D494&lt;&gt;"",input_OLD_temp_simulation!D494,"")</f>
        <v>1641607200.0000002</v>
      </c>
      <c r="E494" s="27">
        <f>calculation!R494</f>
        <v>817.8125</v>
      </c>
      <c r="F494" s="18">
        <f>calculation!P494</f>
        <v>0</v>
      </c>
      <c r="G494" s="29">
        <f>IF(input_OLD_temp_simulation!L494&lt;&gt;"",input_OLD_temp_simulation!L494,"")</f>
        <v>900</v>
      </c>
    </row>
    <row r="495" spans="1:7">
      <c r="A495" s="1">
        <f>IF(input_OLD_temp_simulation!A495&lt;&gt;"",input_OLD_temp_simulation!A495,"")</f>
        <v>493</v>
      </c>
      <c r="B495" s="57">
        <f>IF(input_OLD_temp_simulation!B495&lt;&gt;"",maxvent_m3_per_h*1000000+minvent_m3_per_h*1000+V_room_m3,"")</f>
        <v>500010090</v>
      </c>
      <c r="C495" s="2" t="str">
        <f>IF(input_OLD_temp_simulation!C495&lt;&gt;"",CONCATENATE(TEXT(input_OLD_temp_simulation!C495,"jjjj-mm-ddTuu:mm:ss"),IF(input_OLD_temp_simulation!E495&gt;=0,"+",""),TEXT(SIGN(input_OLD_temp_simulation!E495)*INT(ABS(input_OLD_temp_simulation!E495)),"00"),":",TEXT(MOD(ABS(input_OLD_temp_simulation!E495),1)*60,"00")),"")</f>
        <v>2022-01-08T03:15:00+01:00</v>
      </c>
      <c r="D495" s="26">
        <f>IF(input_OLD_temp_simulation!D495&lt;&gt;"",input_OLD_temp_simulation!D495,"")</f>
        <v>1641608099.9999993</v>
      </c>
      <c r="E495" s="27">
        <f>calculation!R495</f>
        <v>874.43576388888891</v>
      </c>
      <c r="F495" s="18">
        <f>calculation!P495</f>
        <v>0.19500821886749678</v>
      </c>
      <c r="G495" s="29">
        <f>IF(input_OLD_temp_simulation!L495&lt;&gt;"",input_OLD_temp_simulation!L495,"")</f>
        <v>900</v>
      </c>
    </row>
    <row r="496" spans="1:7">
      <c r="A496" s="1">
        <f>IF(input_OLD_temp_simulation!A496&lt;&gt;"",input_OLD_temp_simulation!A496,"")</f>
        <v>494</v>
      </c>
      <c r="B496" s="57">
        <f>IF(input_OLD_temp_simulation!B496&lt;&gt;"",maxvent_m3_per_h*1000000+minvent_m3_per_h*1000+V_room_m3,"")</f>
        <v>500010090</v>
      </c>
      <c r="C496" s="2" t="str">
        <f>IF(input_OLD_temp_simulation!C496&lt;&gt;"",CONCATENATE(TEXT(input_OLD_temp_simulation!C496,"jjjj-mm-ddTuu:mm:ss"),IF(input_OLD_temp_simulation!E496&gt;=0,"+",""),TEXT(SIGN(input_OLD_temp_simulation!E496)*INT(ABS(input_OLD_temp_simulation!E496)),"00"),":",TEXT(MOD(ABS(input_OLD_temp_simulation!E496),1)*60,"00")),"")</f>
        <v>2022-01-08T03:30:00+01:00</v>
      </c>
      <c r="D496" s="26">
        <f>IF(input_OLD_temp_simulation!D496&lt;&gt;"",input_OLD_temp_simulation!D496,"")</f>
        <v>1641609000.000001</v>
      </c>
      <c r="E496" s="27">
        <f>calculation!R496</f>
        <v>817.8125</v>
      </c>
      <c r="F496" s="18">
        <f>calculation!P496</f>
        <v>0</v>
      </c>
      <c r="G496" s="29">
        <f>IF(input_OLD_temp_simulation!L496&lt;&gt;"",input_OLD_temp_simulation!L496,"")</f>
        <v>900</v>
      </c>
    </row>
    <row r="497" spans="1:7">
      <c r="A497" s="1">
        <f>IF(input_OLD_temp_simulation!A497&lt;&gt;"",input_OLD_temp_simulation!A497,"")</f>
        <v>495</v>
      </c>
      <c r="B497" s="57">
        <f>IF(input_OLD_temp_simulation!B497&lt;&gt;"",maxvent_m3_per_h*1000000+minvent_m3_per_h*1000+V_room_m3,"")</f>
        <v>500010090</v>
      </c>
      <c r="C497" s="2" t="str">
        <f>IF(input_OLD_temp_simulation!C497&lt;&gt;"",CONCATENATE(TEXT(input_OLD_temp_simulation!C497,"jjjj-mm-ddTuu:mm:ss"),IF(input_OLD_temp_simulation!E497&gt;=0,"+",""),TEXT(SIGN(input_OLD_temp_simulation!E497)*INT(ABS(input_OLD_temp_simulation!E497)),"00"),":",TEXT(MOD(ABS(input_OLD_temp_simulation!E497),1)*60,"00")),"")</f>
        <v>2022-01-08T03:45:00+01:00</v>
      </c>
      <c r="D497" s="26">
        <f>IF(input_OLD_temp_simulation!D497&lt;&gt;"",input_OLD_temp_simulation!D497,"")</f>
        <v>1641609900.0000002</v>
      </c>
      <c r="E497" s="27">
        <f>calculation!R497</f>
        <v>874.43576388888891</v>
      </c>
      <c r="F497" s="18">
        <f>calculation!P497</f>
        <v>0.19500821886749678</v>
      </c>
      <c r="G497" s="29">
        <f>IF(input_OLD_temp_simulation!L497&lt;&gt;"",input_OLD_temp_simulation!L497,"")</f>
        <v>900</v>
      </c>
    </row>
    <row r="498" spans="1:7">
      <c r="A498" s="1">
        <f>IF(input_OLD_temp_simulation!A498&lt;&gt;"",input_OLD_temp_simulation!A498,"")</f>
        <v>496</v>
      </c>
      <c r="B498" s="57">
        <f>IF(input_OLD_temp_simulation!B498&lt;&gt;"",maxvent_m3_per_h*1000000+minvent_m3_per_h*1000+V_room_m3,"")</f>
        <v>500010090</v>
      </c>
      <c r="C498" s="2" t="str">
        <f>IF(input_OLD_temp_simulation!C498&lt;&gt;"",CONCATENATE(TEXT(input_OLD_temp_simulation!C498,"jjjj-mm-ddTuu:mm:ss"),IF(input_OLD_temp_simulation!E498&gt;=0,"+",""),TEXT(SIGN(input_OLD_temp_simulation!E498)*INT(ABS(input_OLD_temp_simulation!E498)),"00"),":",TEXT(MOD(ABS(input_OLD_temp_simulation!E498),1)*60,"00")),"")</f>
        <v>2022-01-08T04:00:00+01:00</v>
      </c>
      <c r="D498" s="26">
        <f>IF(input_OLD_temp_simulation!D498&lt;&gt;"",input_OLD_temp_simulation!D498,"")</f>
        <v>1641610799.9999993</v>
      </c>
      <c r="E498" s="27">
        <f>calculation!R498</f>
        <v>817.8125</v>
      </c>
      <c r="F498" s="18">
        <f>calculation!P498</f>
        <v>0</v>
      </c>
      <c r="G498" s="29">
        <f>IF(input_OLD_temp_simulation!L498&lt;&gt;"",input_OLD_temp_simulation!L498,"")</f>
        <v>900</v>
      </c>
    </row>
    <row r="499" spans="1:7">
      <c r="A499" s="1">
        <f>IF(input_OLD_temp_simulation!A499&lt;&gt;"",input_OLD_temp_simulation!A499,"")</f>
        <v>497</v>
      </c>
      <c r="B499" s="57">
        <f>IF(input_OLD_temp_simulation!B499&lt;&gt;"",maxvent_m3_per_h*1000000+minvent_m3_per_h*1000+V_room_m3,"")</f>
        <v>500010090</v>
      </c>
      <c r="C499" s="2" t="str">
        <f>IF(input_OLD_temp_simulation!C499&lt;&gt;"",CONCATENATE(TEXT(input_OLD_temp_simulation!C499,"jjjj-mm-ddTuu:mm:ss"),IF(input_OLD_temp_simulation!E499&gt;=0,"+",""),TEXT(SIGN(input_OLD_temp_simulation!E499)*INT(ABS(input_OLD_temp_simulation!E499)),"00"),":",TEXT(MOD(ABS(input_OLD_temp_simulation!E499),1)*60,"00")),"")</f>
        <v>2022-01-08T04:15:00+01:00</v>
      </c>
      <c r="D499" s="26">
        <f>IF(input_OLD_temp_simulation!D499&lt;&gt;"",input_OLD_temp_simulation!D499,"")</f>
        <v>1641611700.000001</v>
      </c>
      <c r="E499" s="27">
        <f>calculation!R499</f>
        <v>874.43576388888891</v>
      </c>
      <c r="F499" s="18">
        <f>calculation!P499</f>
        <v>0.19500821886749678</v>
      </c>
      <c r="G499" s="29">
        <f>IF(input_OLD_temp_simulation!L499&lt;&gt;"",input_OLD_temp_simulation!L499,"")</f>
        <v>900</v>
      </c>
    </row>
    <row r="500" spans="1:7">
      <c r="A500" s="1">
        <f>IF(input_OLD_temp_simulation!A500&lt;&gt;"",input_OLD_temp_simulation!A500,"")</f>
        <v>498</v>
      </c>
      <c r="B500" s="57">
        <f>IF(input_OLD_temp_simulation!B500&lt;&gt;"",maxvent_m3_per_h*1000000+minvent_m3_per_h*1000+V_room_m3,"")</f>
        <v>500010090</v>
      </c>
      <c r="C500" s="2" t="str">
        <f>IF(input_OLD_temp_simulation!C500&lt;&gt;"",CONCATENATE(TEXT(input_OLD_temp_simulation!C500,"jjjj-mm-ddTuu:mm:ss"),IF(input_OLD_temp_simulation!E500&gt;=0,"+",""),TEXT(SIGN(input_OLD_temp_simulation!E500)*INT(ABS(input_OLD_temp_simulation!E500)),"00"),":",TEXT(MOD(ABS(input_OLD_temp_simulation!E500),1)*60,"00")),"")</f>
        <v>2022-01-08T04:30:00+01:00</v>
      </c>
      <c r="D500" s="26">
        <f>IF(input_OLD_temp_simulation!D500&lt;&gt;"",input_OLD_temp_simulation!D500,"")</f>
        <v>1641612600.0000002</v>
      </c>
      <c r="E500" s="27">
        <f>calculation!R500</f>
        <v>817.8125</v>
      </c>
      <c r="F500" s="18">
        <f>calculation!P500</f>
        <v>0</v>
      </c>
      <c r="G500" s="29">
        <f>IF(input_OLD_temp_simulation!L500&lt;&gt;"",input_OLD_temp_simulation!L500,"")</f>
        <v>900</v>
      </c>
    </row>
    <row r="501" spans="1:7">
      <c r="A501" s="1">
        <f>IF(input_OLD_temp_simulation!A501&lt;&gt;"",input_OLD_temp_simulation!A501,"")</f>
        <v>499</v>
      </c>
      <c r="B501" s="57">
        <f>IF(input_OLD_temp_simulation!B501&lt;&gt;"",maxvent_m3_per_h*1000000+minvent_m3_per_h*1000+V_room_m3,"")</f>
        <v>500010090</v>
      </c>
      <c r="C501" s="2" t="str">
        <f>IF(input_OLD_temp_simulation!C501&lt;&gt;"",CONCATENATE(TEXT(input_OLD_temp_simulation!C501,"jjjj-mm-ddTuu:mm:ss"),IF(input_OLD_temp_simulation!E501&gt;=0,"+",""),TEXT(SIGN(input_OLD_temp_simulation!E501)*INT(ABS(input_OLD_temp_simulation!E501)),"00"),":",TEXT(MOD(ABS(input_OLD_temp_simulation!E501),1)*60,"00")),"")</f>
        <v>2022-01-08T04:45:00+01:00</v>
      </c>
      <c r="D501" s="26">
        <f>IF(input_OLD_temp_simulation!D501&lt;&gt;"",input_OLD_temp_simulation!D501,"")</f>
        <v>1641613499.9999993</v>
      </c>
      <c r="E501" s="27">
        <f>calculation!R501</f>
        <v>874.43576388888891</v>
      </c>
      <c r="F501" s="18">
        <f>calculation!P501</f>
        <v>0.19500821886749678</v>
      </c>
      <c r="G501" s="29">
        <f>IF(input_OLD_temp_simulation!L501&lt;&gt;"",input_OLD_temp_simulation!L501,"")</f>
        <v>900</v>
      </c>
    </row>
    <row r="502" spans="1:7">
      <c r="A502" s="1">
        <f>IF(input_OLD_temp_simulation!A502&lt;&gt;"",input_OLD_temp_simulation!A502,"")</f>
        <v>500</v>
      </c>
      <c r="B502" s="57">
        <f>IF(input_OLD_temp_simulation!B502&lt;&gt;"",maxvent_m3_per_h*1000000+minvent_m3_per_h*1000+V_room_m3,"")</f>
        <v>500010090</v>
      </c>
      <c r="C502" s="2" t="str">
        <f>IF(input_OLD_temp_simulation!C502&lt;&gt;"",CONCATENATE(TEXT(input_OLD_temp_simulation!C502,"jjjj-mm-ddTuu:mm:ss"),IF(input_OLD_temp_simulation!E502&gt;=0,"+",""),TEXT(SIGN(input_OLD_temp_simulation!E502)*INT(ABS(input_OLD_temp_simulation!E502)),"00"),":",TEXT(MOD(ABS(input_OLD_temp_simulation!E502),1)*60,"00")),"")</f>
        <v>2022-01-08T05:00:00+01:00</v>
      </c>
      <c r="D502" s="26">
        <f>IF(input_OLD_temp_simulation!D502&lt;&gt;"",input_OLD_temp_simulation!D502,"")</f>
        <v>1641614400.000001</v>
      </c>
      <c r="E502" s="27">
        <f>calculation!R502</f>
        <v>817.8125</v>
      </c>
      <c r="F502" s="18">
        <f>calculation!P502</f>
        <v>0</v>
      </c>
      <c r="G502" s="29">
        <f>IF(input_OLD_temp_simulation!L502&lt;&gt;"",input_OLD_temp_simulation!L502,"")</f>
        <v>900</v>
      </c>
    </row>
    <row r="503" spans="1:7">
      <c r="A503" s="1">
        <f>IF(input_OLD_temp_simulation!A503&lt;&gt;"",input_OLD_temp_simulation!A503,"")</f>
        <v>501</v>
      </c>
      <c r="B503" s="57">
        <f>IF(input_OLD_temp_simulation!B503&lt;&gt;"",maxvent_m3_per_h*1000000+minvent_m3_per_h*1000+V_room_m3,"")</f>
        <v>500010090</v>
      </c>
      <c r="C503" s="2" t="str">
        <f>IF(input_OLD_temp_simulation!C503&lt;&gt;"",CONCATENATE(TEXT(input_OLD_temp_simulation!C503,"jjjj-mm-ddTuu:mm:ss"),IF(input_OLD_temp_simulation!E503&gt;=0,"+",""),TEXT(SIGN(input_OLD_temp_simulation!E503)*INT(ABS(input_OLD_temp_simulation!E503)),"00"),":",TEXT(MOD(ABS(input_OLD_temp_simulation!E503),1)*60,"00")),"")</f>
        <v>2022-01-08T05:15:00+01:00</v>
      </c>
      <c r="D503" s="26">
        <f>IF(input_OLD_temp_simulation!D503&lt;&gt;"",input_OLD_temp_simulation!D503,"")</f>
        <v>1641615300.0000002</v>
      </c>
      <c r="E503" s="27">
        <f>calculation!R503</f>
        <v>874.43576388888891</v>
      </c>
      <c r="F503" s="18">
        <f>calculation!P503</f>
        <v>0.19500821886749678</v>
      </c>
      <c r="G503" s="29">
        <f>IF(input_OLD_temp_simulation!L503&lt;&gt;"",input_OLD_temp_simulation!L503,"")</f>
        <v>900</v>
      </c>
    </row>
    <row r="504" spans="1:7">
      <c r="A504" s="1">
        <f>IF(input_OLD_temp_simulation!A504&lt;&gt;"",input_OLD_temp_simulation!A504,"")</f>
        <v>502</v>
      </c>
      <c r="B504" s="57">
        <f>IF(input_OLD_temp_simulation!B504&lt;&gt;"",maxvent_m3_per_h*1000000+minvent_m3_per_h*1000+V_room_m3,"")</f>
        <v>500010090</v>
      </c>
      <c r="C504" s="2" t="str">
        <f>IF(input_OLD_temp_simulation!C504&lt;&gt;"",CONCATENATE(TEXT(input_OLD_temp_simulation!C504,"jjjj-mm-ddTuu:mm:ss"),IF(input_OLD_temp_simulation!E504&gt;=0,"+",""),TEXT(SIGN(input_OLD_temp_simulation!E504)*INT(ABS(input_OLD_temp_simulation!E504)),"00"),":",TEXT(MOD(ABS(input_OLD_temp_simulation!E504),1)*60,"00")),"")</f>
        <v>2022-01-08T05:30:00+01:00</v>
      </c>
      <c r="D504" s="26">
        <f>IF(input_OLD_temp_simulation!D504&lt;&gt;"",input_OLD_temp_simulation!D504,"")</f>
        <v>1641616199.9999993</v>
      </c>
      <c r="E504" s="27">
        <f>calculation!R504</f>
        <v>817.8125</v>
      </c>
      <c r="F504" s="18">
        <f>calculation!P504</f>
        <v>0</v>
      </c>
      <c r="G504" s="29">
        <f>IF(input_OLD_temp_simulation!L504&lt;&gt;"",input_OLD_temp_simulation!L504,"")</f>
        <v>900</v>
      </c>
    </row>
    <row r="505" spans="1:7">
      <c r="A505" s="1">
        <f>IF(input_OLD_temp_simulation!A505&lt;&gt;"",input_OLD_temp_simulation!A505,"")</f>
        <v>503</v>
      </c>
      <c r="B505" s="57">
        <f>IF(input_OLD_temp_simulation!B505&lt;&gt;"",maxvent_m3_per_h*1000000+minvent_m3_per_h*1000+V_room_m3,"")</f>
        <v>500010090</v>
      </c>
      <c r="C505" s="2" t="str">
        <f>IF(input_OLD_temp_simulation!C505&lt;&gt;"",CONCATENATE(TEXT(input_OLD_temp_simulation!C505,"jjjj-mm-ddTuu:mm:ss"),IF(input_OLD_temp_simulation!E505&gt;=0,"+",""),TEXT(SIGN(input_OLD_temp_simulation!E505)*INT(ABS(input_OLD_temp_simulation!E505)),"00"),":",TEXT(MOD(ABS(input_OLD_temp_simulation!E505),1)*60,"00")),"")</f>
        <v>2022-01-08T05:45:00+01:00</v>
      </c>
      <c r="D505" s="26">
        <f>IF(input_OLD_temp_simulation!D505&lt;&gt;"",input_OLD_temp_simulation!D505,"")</f>
        <v>1641617100.000001</v>
      </c>
      <c r="E505" s="27">
        <f>calculation!R505</f>
        <v>874.43576388888891</v>
      </c>
      <c r="F505" s="18">
        <f>calculation!P505</f>
        <v>0.19500821886749678</v>
      </c>
      <c r="G505" s="29">
        <f>IF(input_OLD_temp_simulation!L505&lt;&gt;"",input_OLD_temp_simulation!L505,"")</f>
        <v>900</v>
      </c>
    </row>
    <row r="506" spans="1:7">
      <c r="A506" s="1">
        <f>IF(input_OLD_temp_simulation!A506&lt;&gt;"",input_OLD_temp_simulation!A506,"")</f>
        <v>504</v>
      </c>
      <c r="B506" s="57">
        <f>IF(input_OLD_temp_simulation!B506&lt;&gt;"",maxvent_m3_per_h*1000000+minvent_m3_per_h*1000+V_room_m3,"")</f>
        <v>500010090</v>
      </c>
      <c r="C506" s="2" t="str">
        <f>IF(input_OLD_temp_simulation!C506&lt;&gt;"",CONCATENATE(TEXT(input_OLD_temp_simulation!C506,"jjjj-mm-ddTuu:mm:ss"),IF(input_OLD_temp_simulation!E506&gt;=0,"+",""),TEXT(SIGN(input_OLD_temp_simulation!E506)*INT(ABS(input_OLD_temp_simulation!E506)),"00"),":",TEXT(MOD(ABS(input_OLD_temp_simulation!E506),1)*60,"00")),"")</f>
        <v>2022-01-08T06:00:00+01:00</v>
      </c>
      <c r="D506" s="26">
        <f>IF(input_OLD_temp_simulation!D506&lt;&gt;"",input_OLD_temp_simulation!D506,"")</f>
        <v>1641618000.0000002</v>
      </c>
      <c r="E506" s="27">
        <f>calculation!R506</f>
        <v>817.8125</v>
      </c>
      <c r="F506" s="18">
        <f>calculation!P506</f>
        <v>0</v>
      </c>
      <c r="G506" s="29">
        <f>IF(input_OLD_temp_simulation!L506&lt;&gt;"",input_OLD_temp_simulation!L506,"")</f>
        <v>900</v>
      </c>
    </row>
    <row r="507" spans="1:7">
      <c r="A507" s="1">
        <f>IF(input_OLD_temp_simulation!A507&lt;&gt;"",input_OLD_temp_simulation!A507,"")</f>
        <v>505</v>
      </c>
      <c r="B507" s="57">
        <f>IF(input_OLD_temp_simulation!B507&lt;&gt;"",maxvent_m3_per_h*1000000+minvent_m3_per_h*1000+V_room_m3,"")</f>
        <v>500010090</v>
      </c>
      <c r="C507" s="2" t="str">
        <f>IF(input_OLD_temp_simulation!C507&lt;&gt;"",CONCATENATE(TEXT(input_OLD_temp_simulation!C507,"jjjj-mm-ddTuu:mm:ss"),IF(input_OLD_temp_simulation!E507&gt;=0,"+",""),TEXT(SIGN(input_OLD_temp_simulation!E507)*INT(ABS(input_OLD_temp_simulation!E507)),"00"),":",TEXT(MOD(ABS(input_OLD_temp_simulation!E507),1)*60,"00")),"")</f>
        <v>2022-01-08T06:15:00+01:00</v>
      </c>
      <c r="D507" s="26">
        <f>IF(input_OLD_temp_simulation!D507&lt;&gt;"",input_OLD_temp_simulation!D507,"")</f>
        <v>1641618899.9999993</v>
      </c>
      <c r="E507" s="27">
        <f>calculation!R507</f>
        <v>874.43576388888891</v>
      </c>
      <c r="F507" s="18">
        <f>calculation!P507</f>
        <v>0.19500821886749678</v>
      </c>
      <c r="G507" s="29">
        <f>IF(input_OLD_temp_simulation!L507&lt;&gt;"",input_OLD_temp_simulation!L507,"")</f>
        <v>900</v>
      </c>
    </row>
    <row r="508" spans="1:7">
      <c r="A508" s="1">
        <f>IF(input_OLD_temp_simulation!A508&lt;&gt;"",input_OLD_temp_simulation!A508,"")</f>
        <v>506</v>
      </c>
      <c r="B508" s="57">
        <f>IF(input_OLD_temp_simulation!B508&lt;&gt;"",maxvent_m3_per_h*1000000+minvent_m3_per_h*1000+V_room_m3,"")</f>
        <v>500010090</v>
      </c>
      <c r="C508" s="2" t="str">
        <f>IF(input_OLD_temp_simulation!C508&lt;&gt;"",CONCATENATE(TEXT(input_OLD_temp_simulation!C508,"jjjj-mm-ddTuu:mm:ss"),IF(input_OLD_temp_simulation!E508&gt;=0,"+",""),TEXT(SIGN(input_OLD_temp_simulation!E508)*INT(ABS(input_OLD_temp_simulation!E508)),"00"),":",TEXT(MOD(ABS(input_OLD_temp_simulation!E508),1)*60,"00")),"")</f>
        <v>2022-01-08T06:30:00+01:00</v>
      </c>
      <c r="D508" s="26">
        <f>IF(input_OLD_temp_simulation!D508&lt;&gt;"",input_OLD_temp_simulation!D508,"")</f>
        <v>1641619800.000001</v>
      </c>
      <c r="E508" s="27">
        <f>calculation!R508</f>
        <v>817.8125</v>
      </c>
      <c r="F508" s="18">
        <f>calculation!P508</f>
        <v>0</v>
      </c>
      <c r="G508" s="29">
        <f>IF(input_OLD_temp_simulation!L508&lt;&gt;"",input_OLD_temp_simulation!L508,"")</f>
        <v>900</v>
      </c>
    </row>
    <row r="509" spans="1:7">
      <c r="A509" s="1">
        <f>IF(input_OLD_temp_simulation!A509&lt;&gt;"",input_OLD_temp_simulation!A509,"")</f>
        <v>507</v>
      </c>
      <c r="B509" s="57">
        <f>IF(input_OLD_temp_simulation!B509&lt;&gt;"",maxvent_m3_per_h*1000000+minvent_m3_per_h*1000+V_room_m3,"")</f>
        <v>500010090</v>
      </c>
      <c r="C509" s="2" t="str">
        <f>IF(input_OLD_temp_simulation!C509&lt;&gt;"",CONCATENATE(TEXT(input_OLD_temp_simulation!C509,"jjjj-mm-ddTuu:mm:ss"),IF(input_OLD_temp_simulation!E509&gt;=0,"+",""),TEXT(SIGN(input_OLD_temp_simulation!E509)*INT(ABS(input_OLD_temp_simulation!E509)),"00"),":",TEXT(MOD(ABS(input_OLD_temp_simulation!E509),1)*60,"00")),"")</f>
        <v>2022-01-08T06:45:00+01:00</v>
      </c>
      <c r="D509" s="26">
        <f>IF(input_OLD_temp_simulation!D509&lt;&gt;"",input_OLD_temp_simulation!D509,"")</f>
        <v>1641620700.0000002</v>
      </c>
      <c r="E509" s="27">
        <f>calculation!R509</f>
        <v>874.43576388888891</v>
      </c>
      <c r="F509" s="18">
        <f>calculation!P509</f>
        <v>0.19500821886749678</v>
      </c>
      <c r="G509" s="29">
        <f>IF(input_OLD_temp_simulation!L509&lt;&gt;"",input_OLD_temp_simulation!L509,"")</f>
        <v>900</v>
      </c>
    </row>
    <row r="510" spans="1:7">
      <c r="A510" s="1">
        <f>IF(input_OLD_temp_simulation!A510&lt;&gt;"",input_OLD_temp_simulation!A510,"")</f>
        <v>508</v>
      </c>
      <c r="B510" s="57">
        <f>IF(input_OLD_temp_simulation!B510&lt;&gt;"",maxvent_m3_per_h*1000000+minvent_m3_per_h*1000+V_room_m3,"")</f>
        <v>500010090</v>
      </c>
      <c r="C510" s="2" t="str">
        <f>IF(input_OLD_temp_simulation!C510&lt;&gt;"",CONCATENATE(TEXT(input_OLD_temp_simulation!C510,"jjjj-mm-ddTuu:mm:ss"),IF(input_OLD_temp_simulation!E510&gt;=0,"+",""),TEXT(SIGN(input_OLD_temp_simulation!E510)*INT(ABS(input_OLD_temp_simulation!E510)),"00"),":",TEXT(MOD(ABS(input_OLD_temp_simulation!E510),1)*60,"00")),"")</f>
        <v>2022-01-08T07:00:00+01:00</v>
      </c>
      <c r="D510" s="26">
        <f>IF(input_OLD_temp_simulation!D510&lt;&gt;"",input_OLD_temp_simulation!D510,"")</f>
        <v>1641621599.9999993</v>
      </c>
      <c r="E510" s="27">
        <f>calculation!R510</f>
        <v>817.8125</v>
      </c>
      <c r="F510" s="18">
        <f>calculation!P510</f>
        <v>0</v>
      </c>
      <c r="G510" s="29">
        <f>IF(input_OLD_temp_simulation!L510&lt;&gt;"",input_OLD_temp_simulation!L510,"")</f>
        <v>900</v>
      </c>
    </row>
    <row r="511" spans="1:7">
      <c r="A511" s="1">
        <f>IF(input_OLD_temp_simulation!A511&lt;&gt;"",input_OLD_temp_simulation!A511,"")</f>
        <v>509</v>
      </c>
      <c r="B511" s="57">
        <f>IF(input_OLD_temp_simulation!B511&lt;&gt;"",maxvent_m3_per_h*1000000+minvent_m3_per_h*1000+V_room_m3,"")</f>
        <v>500010090</v>
      </c>
      <c r="C511" s="2" t="str">
        <f>IF(input_OLD_temp_simulation!C511&lt;&gt;"",CONCATENATE(TEXT(input_OLD_temp_simulation!C511,"jjjj-mm-ddTuu:mm:ss"),IF(input_OLD_temp_simulation!E511&gt;=0,"+",""),TEXT(SIGN(input_OLD_temp_simulation!E511)*INT(ABS(input_OLD_temp_simulation!E511)),"00"),":",TEXT(MOD(ABS(input_OLD_temp_simulation!E511),1)*60,"00")),"")</f>
        <v>2022-01-08T07:15:00+01:00</v>
      </c>
      <c r="D511" s="26">
        <f>IF(input_OLD_temp_simulation!D511&lt;&gt;"",input_OLD_temp_simulation!D511,"")</f>
        <v>1641622500.000001</v>
      </c>
      <c r="E511" s="27">
        <f>calculation!R511</f>
        <v>874.43576388888891</v>
      </c>
      <c r="F511" s="18">
        <f>calculation!P511</f>
        <v>0.19500821886749678</v>
      </c>
      <c r="G511" s="29">
        <f>IF(input_OLD_temp_simulation!L511&lt;&gt;"",input_OLD_temp_simulation!L511,"")</f>
        <v>900</v>
      </c>
    </row>
    <row r="512" spans="1:7">
      <c r="A512" s="1">
        <f>IF(input_OLD_temp_simulation!A512&lt;&gt;"",input_OLD_temp_simulation!A512,"")</f>
        <v>510</v>
      </c>
      <c r="B512" s="57">
        <f>IF(input_OLD_temp_simulation!B512&lt;&gt;"",maxvent_m3_per_h*1000000+minvent_m3_per_h*1000+V_room_m3,"")</f>
        <v>500010090</v>
      </c>
      <c r="C512" s="2" t="str">
        <f>IF(input_OLD_temp_simulation!C512&lt;&gt;"",CONCATENATE(TEXT(input_OLD_temp_simulation!C512,"jjjj-mm-ddTuu:mm:ss"),IF(input_OLD_temp_simulation!E512&gt;=0,"+",""),TEXT(SIGN(input_OLD_temp_simulation!E512)*INT(ABS(input_OLD_temp_simulation!E512)),"00"),":",TEXT(MOD(ABS(input_OLD_temp_simulation!E512),1)*60,"00")),"")</f>
        <v>2022-01-08T07:30:00+01:00</v>
      </c>
      <c r="D512" s="26">
        <f>IF(input_OLD_temp_simulation!D512&lt;&gt;"",input_OLD_temp_simulation!D512,"")</f>
        <v>1641623400.0000002</v>
      </c>
      <c r="E512" s="27">
        <f>calculation!R512</f>
        <v>817.8125</v>
      </c>
      <c r="F512" s="18">
        <f>calculation!P512</f>
        <v>0</v>
      </c>
      <c r="G512" s="29">
        <f>IF(input_OLD_temp_simulation!L512&lt;&gt;"",input_OLD_temp_simulation!L512,"")</f>
        <v>900</v>
      </c>
    </row>
    <row r="513" spans="1:7">
      <c r="A513" s="1">
        <f>IF(input_OLD_temp_simulation!A513&lt;&gt;"",input_OLD_temp_simulation!A513,"")</f>
        <v>511</v>
      </c>
      <c r="B513" s="57">
        <f>IF(input_OLD_temp_simulation!B513&lt;&gt;"",maxvent_m3_per_h*1000000+minvent_m3_per_h*1000+V_room_m3,"")</f>
        <v>500010090</v>
      </c>
      <c r="C513" s="2" t="str">
        <f>IF(input_OLD_temp_simulation!C513&lt;&gt;"",CONCATENATE(TEXT(input_OLD_temp_simulation!C513,"jjjj-mm-ddTuu:mm:ss"),IF(input_OLD_temp_simulation!E513&gt;=0,"+",""),TEXT(SIGN(input_OLD_temp_simulation!E513)*INT(ABS(input_OLD_temp_simulation!E513)),"00"),":",TEXT(MOD(ABS(input_OLD_temp_simulation!E513),1)*60,"00")),"")</f>
        <v>2022-01-08T07:45:00+01:00</v>
      </c>
      <c r="D513" s="26">
        <f>IF(input_OLD_temp_simulation!D513&lt;&gt;"",input_OLD_temp_simulation!D513,"")</f>
        <v>1641624299.9999993</v>
      </c>
      <c r="E513" s="27">
        <f>calculation!R513</f>
        <v>874.43576388888891</v>
      </c>
      <c r="F513" s="18">
        <f>calculation!P513</f>
        <v>0.19500821886749678</v>
      </c>
      <c r="G513" s="29">
        <f>IF(input_OLD_temp_simulation!L513&lt;&gt;"",input_OLD_temp_simulation!L513,"")</f>
        <v>900</v>
      </c>
    </row>
    <row r="514" spans="1:7">
      <c r="A514" s="1">
        <f>IF(input_OLD_temp_simulation!A514&lt;&gt;"",input_OLD_temp_simulation!A514,"")</f>
        <v>512</v>
      </c>
      <c r="B514" s="57">
        <f>IF(input_OLD_temp_simulation!B514&lt;&gt;"",maxvent_m3_per_h*1000000+minvent_m3_per_h*1000+V_room_m3,"")</f>
        <v>500010090</v>
      </c>
      <c r="C514" s="2" t="str">
        <f>IF(input_OLD_temp_simulation!C514&lt;&gt;"",CONCATENATE(TEXT(input_OLD_temp_simulation!C514,"jjjj-mm-ddTuu:mm:ss"),IF(input_OLD_temp_simulation!E514&gt;=0,"+",""),TEXT(SIGN(input_OLD_temp_simulation!E514)*INT(ABS(input_OLD_temp_simulation!E514)),"00"),":",TEXT(MOD(ABS(input_OLD_temp_simulation!E514),1)*60,"00")),"")</f>
        <v>2022-01-08T08:00:00+01:00</v>
      </c>
      <c r="D514" s="26">
        <f>IF(input_OLD_temp_simulation!D514&lt;&gt;"",input_OLD_temp_simulation!D514,"")</f>
        <v>1641625200.000001</v>
      </c>
      <c r="E514" s="27">
        <f>calculation!R514</f>
        <v>817.8125</v>
      </c>
      <c r="F514" s="18">
        <f>calculation!P514</f>
        <v>0</v>
      </c>
      <c r="G514" s="29">
        <f>IF(input_OLD_temp_simulation!L514&lt;&gt;"",input_OLD_temp_simulation!L514,"")</f>
        <v>900</v>
      </c>
    </row>
    <row r="515" spans="1:7">
      <c r="A515" s="1">
        <f>IF(input_OLD_temp_simulation!A515&lt;&gt;"",input_OLD_temp_simulation!A515,"")</f>
        <v>513</v>
      </c>
      <c r="B515" s="57">
        <f>IF(input_OLD_temp_simulation!B515&lt;&gt;"",maxvent_m3_per_h*1000000+minvent_m3_per_h*1000+V_room_m3,"")</f>
        <v>500010090</v>
      </c>
      <c r="C515" s="2" t="str">
        <f>IF(input_OLD_temp_simulation!C515&lt;&gt;"",CONCATENATE(TEXT(input_OLD_temp_simulation!C515,"jjjj-mm-ddTuu:mm:ss"),IF(input_OLD_temp_simulation!E515&gt;=0,"+",""),TEXT(SIGN(input_OLD_temp_simulation!E515)*INT(ABS(input_OLD_temp_simulation!E515)),"00"),":",TEXT(MOD(ABS(input_OLD_temp_simulation!E515),1)*60,"00")),"")</f>
        <v>2022-01-08T08:15:00+01:00</v>
      </c>
      <c r="D515" s="26">
        <f>IF(input_OLD_temp_simulation!D515&lt;&gt;"",input_OLD_temp_simulation!D515,"")</f>
        <v>1641626100.0000002</v>
      </c>
      <c r="E515" s="27">
        <f>calculation!R515</f>
        <v>874.43576388888891</v>
      </c>
      <c r="F515" s="18">
        <f>calculation!P515</f>
        <v>0.19500821886749678</v>
      </c>
      <c r="G515" s="29">
        <f>IF(input_OLD_temp_simulation!L515&lt;&gt;"",input_OLD_temp_simulation!L515,"")</f>
        <v>900</v>
      </c>
    </row>
    <row r="516" spans="1:7">
      <c r="A516" s="1">
        <f>IF(input_OLD_temp_simulation!A516&lt;&gt;"",input_OLD_temp_simulation!A516,"")</f>
        <v>514</v>
      </c>
      <c r="B516" s="57">
        <f>IF(input_OLD_temp_simulation!B516&lt;&gt;"",maxvent_m3_per_h*1000000+minvent_m3_per_h*1000+V_room_m3,"")</f>
        <v>500010090</v>
      </c>
      <c r="C516" s="2" t="str">
        <f>IF(input_OLD_temp_simulation!C516&lt;&gt;"",CONCATENATE(TEXT(input_OLD_temp_simulation!C516,"jjjj-mm-ddTuu:mm:ss"),IF(input_OLD_temp_simulation!E516&gt;=0,"+",""),TEXT(SIGN(input_OLD_temp_simulation!E516)*INT(ABS(input_OLD_temp_simulation!E516)),"00"),":",TEXT(MOD(ABS(input_OLD_temp_simulation!E516),1)*60,"00")),"")</f>
        <v>2022-01-08T08:30:00+01:00</v>
      </c>
      <c r="D516" s="26">
        <f>IF(input_OLD_temp_simulation!D516&lt;&gt;"",input_OLD_temp_simulation!D516,"")</f>
        <v>1641626999.9999993</v>
      </c>
      <c r="E516" s="27">
        <f>calculation!R516</f>
        <v>817.8125</v>
      </c>
      <c r="F516" s="18">
        <f>calculation!P516</f>
        <v>0</v>
      </c>
      <c r="G516" s="29">
        <f>IF(input_OLD_temp_simulation!L516&lt;&gt;"",input_OLD_temp_simulation!L516,"")</f>
        <v>900</v>
      </c>
    </row>
    <row r="517" spans="1:7">
      <c r="A517" s="1">
        <f>IF(input_OLD_temp_simulation!A517&lt;&gt;"",input_OLD_temp_simulation!A517,"")</f>
        <v>515</v>
      </c>
      <c r="B517" s="57">
        <f>IF(input_OLD_temp_simulation!B517&lt;&gt;"",maxvent_m3_per_h*1000000+minvent_m3_per_h*1000+V_room_m3,"")</f>
        <v>500010090</v>
      </c>
      <c r="C517" s="2" t="str">
        <f>IF(input_OLD_temp_simulation!C517&lt;&gt;"",CONCATENATE(TEXT(input_OLD_temp_simulation!C517,"jjjj-mm-ddTuu:mm:ss"),IF(input_OLD_temp_simulation!E517&gt;=0,"+",""),TEXT(SIGN(input_OLD_temp_simulation!E517)*INT(ABS(input_OLD_temp_simulation!E517)),"00"),":",TEXT(MOD(ABS(input_OLD_temp_simulation!E517),1)*60,"00")),"")</f>
        <v>2022-01-08T08:45:00+01:00</v>
      </c>
      <c r="D517" s="26">
        <f>IF(input_OLD_temp_simulation!D517&lt;&gt;"",input_OLD_temp_simulation!D517,"")</f>
        <v>1641627900.000001</v>
      </c>
      <c r="E517" s="27">
        <f>calculation!R517</f>
        <v>1010.0607638888889</v>
      </c>
      <c r="F517" s="18">
        <f>calculation!P517</f>
        <v>0.31466324342460361</v>
      </c>
      <c r="G517" s="29">
        <f>IF(input_OLD_temp_simulation!L517&lt;&gt;"",input_OLD_temp_simulation!L517,"")</f>
        <v>900</v>
      </c>
    </row>
    <row r="518" spans="1:7">
      <c r="A518" s="1">
        <f>IF(input_OLD_temp_simulation!A518&lt;&gt;"",input_OLD_temp_simulation!A518,"")</f>
        <v>516</v>
      </c>
      <c r="B518" s="57">
        <f>IF(input_OLD_temp_simulation!B518&lt;&gt;"",maxvent_m3_per_h*1000000+minvent_m3_per_h*1000+V_room_m3,"")</f>
        <v>500010090</v>
      </c>
      <c r="C518" s="2" t="str">
        <f>IF(input_OLD_temp_simulation!C518&lt;&gt;"",CONCATENATE(TEXT(input_OLD_temp_simulation!C518,"jjjj-mm-ddTuu:mm:ss"),IF(input_OLD_temp_simulation!E518&gt;=0,"+",""),TEXT(SIGN(input_OLD_temp_simulation!E518)*INT(ABS(input_OLD_temp_simulation!E518)),"00"),":",TEXT(MOD(ABS(input_OLD_temp_simulation!E518),1)*60,"00")),"")</f>
        <v>2022-01-08T09:00:00+01:00</v>
      </c>
      <c r="D518" s="26">
        <f>IF(input_OLD_temp_simulation!D518&lt;&gt;"",input_OLD_temp_simulation!D518,"")</f>
        <v>1641628800.0000002</v>
      </c>
      <c r="E518" s="27">
        <f>calculation!R518</f>
        <v>953.4375</v>
      </c>
      <c r="F518" s="18">
        <f>calculation!P518</f>
        <v>0.27203714451538014</v>
      </c>
      <c r="G518" s="29">
        <f>IF(input_OLD_temp_simulation!L518&lt;&gt;"",input_OLD_temp_simulation!L518,"")</f>
        <v>900</v>
      </c>
    </row>
    <row r="519" spans="1:7">
      <c r="A519" s="1">
        <f>IF(input_OLD_temp_simulation!A519&lt;&gt;"",input_OLD_temp_simulation!A519,"")</f>
        <v>517</v>
      </c>
      <c r="B519" s="57">
        <f>IF(input_OLD_temp_simulation!B519&lt;&gt;"",maxvent_m3_per_h*1000000+minvent_m3_per_h*1000+V_room_m3,"")</f>
        <v>500010090</v>
      </c>
      <c r="C519" s="2" t="str">
        <f>IF(input_OLD_temp_simulation!C519&lt;&gt;"",CONCATENATE(TEXT(input_OLD_temp_simulation!C519,"jjjj-mm-ddTuu:mm:ss"),IF(input_OLD_temp_simulation!E519&gt;=0,"+",""),TEXT(SIGN(input_OLD_temp_simulation!E519)*INT(ABS(input_OLD_temp_simulation!E519)),"00"),":",TEXT(MOD(ABS(input_OLD_temp_simulation!E519),1)*60,"00")),"")</f>
        <v>2022-01-08T09:15:00+01:00</v>
      </c>
      <c r="D519" s="26">
        <f>IF(input_OLD_temp_simulation!D519&lt;&gt;"",input_OLD_temp_simulation!D519,"")</f>
        <v>1641629699.9999993</v>
      </c>
      <c r="E519" s="27">
        <f>calculation!R519</f>
        <v>885.625</v>
      </c>
      <c r="F519" s="18">
        <f>calculation!P519</f>
        <v>0.20749003984063744</v>
      </c>
      <c r="G519" s="29">
        <f>IF(input_OLD_temp_simulation!L519&lt;&gt;"",input_OLD_temp_simulation!L519,"")</f>
        <v>900</v>
      </c>
    </row>
    <row r="520" spans="1:7">
      <c r="A520" s="1">
        <f>IF(input_OLD_temp_simulation!A520&lt;&gt;"",input_OLD_temp_simulation!A520,"")</f>
        <v>518</v>
      </c>
      <c r="B520" s="57">
        <f>IF(input_OLD_temp_simulation!B520&lt;&gt;"",maxvent_m3_per_h*1000000+minvent_m3_per_h*1000+V_room_m3,"")</f>
        <v>500010090</v>
      </c>
      <c r="C520" s="2" t="str">
        <f>IF(input_OLD_temp_simulation!C520&lt;&gt;"",CONCATENATE(TEXT(input_OLD_temp_simulation!C520,"jjjj-mm-ddTuu:mm:ss"),IF(input_OLD_temp_simulation!E520&gt;=0,"+",""),TEXT(SIGN(input_OLD_temp_simulation!E520)*INT(ABS(input_OLD_temp_simulation!E520)),"00"),":",TEXT(MOD(ABS(input_OLD_temp_simulation!E520),1)*60,"00")),"")</f>
        <v>2022-01-08T09:30:00+01:00</v>
      </c>
      <c r="D520" s="26">
        <f>IF(input_OLD_temp_simulation!D520&lt;&gt;"",input_OLD_temp_simulation!D520,"")</f>
        <v>1641630600.000001</v>
      </c>
      <c r="E520" s="27">
        <f>calculation!R520</f>
        <v>885.625</v>
      </c>
      <c r="F520" s="18">
        <f>calculation!P520</f>
        <v>0.20749003984063744</v>
      </c>
      <c r="G520" s="29">
        <f>IF(input_OLD_temp_simulation!L520&lt;&gt;"",input_OLD_temp_simulation!L520,"")</f>
        <v>900</v>
      </c>
    </row>
    <row r="521" spans="1:7">
      <c r="A521" s="1">
        <f>IF(input_OLD_temp_simulation!A521&lt;&gt;"",input_OLD_temp_simulation!A521,"")</f>
        <v>519</v>
      </c>
      <c r="B521" s="57">
        <f>IF(input_OLD_temp_simulation!B521&lt;&gt;"",maxvent_m3_per_h*1000000+minvent_m3_per_h*1000+V_room_m3,"")</f>
        <v>500010090</v>
      </c>
      <c r="C521" s="2" t="str">
        <f>IF(input_OLD_temp_simulation!C521&lt;&gt;"",CONCATENATE(TEXT(input_OLD_temp_simulation!C521,"jjjj-mm-ddTuu:mm:ss"),IF(input_OLD_temp_simulation!E521&gt;=0,"+",""),TEXT(SIGN(input_OLD_temp_simulation!E521)*INT(ABS(input_OLD_temp_simulation!E521)),"00"),":",TEXT(MOD(ABS(input_OLD_temp_simulation!E521),1)*60,"00")),"")</f>
        <v>2022-01-08T09:45:00+01:00</v>
      </c>
      <c r="D521" s="26">
        <f>IF(input_OLD_temp_simulation!D521&lt;&gt;"",input_OLD_temp_simulation!D521,"")</f>
        <v>1641631500.0000002</v>
      </c>
      <c r="E521" s="27">
        <f>calculation!R521</f>
        <v>885.625</v>
      </c>
      <c r="F521" s="18">
        <f>calculation!P521</f>
        <v>0.20749003984063744</v>
      </c>
      <c r="G521" s="29">
        <f>IF(input_OLD_temp_simulation!L521&lt;&gt;"",input_OLD_temp_simulation!L521,"")</f>
        <v>900</v>
      </c>
    </row>
    <row r="522" spans="1:7">
      <c r="A522" s="1">
        <f>IF(input_OLD_temp_simulation!A522&lt;&gt;"",input_OLD_temp_simulation!A522,"")</f>
        <v>520</v>
      </c>
      <c r="B522" s="57">
        <f>IF(input_OLD_temp_simulation!B522&lt;&gt;"",maxvent_m3_per_h*1000000+minvent_m3_per_h*1000+V_room_m3,"")</f>
        <v>500010090</v>
      </c>
      <c r="C522" s="2" t="str">
        <f>IF(input_OLD_temp_simulation!C522&lt;&gt;"",CONCATENATE(TEXT(input_OLD_temp_simulation!C522,"jjjj-mm-ddTuu:mm:ss"),IF(input_OLD_temp_simulation!E522&gt;=0,"+",""),TEXT(SIGN(input_OLD_temp_simulation!E522)*INT(ABS(input_OLD_temp_simulation!E522)),"00"),":",TEXT(MOD(ABS(input_OLD_temp_simulation!E522),1)*60,"00")),"")</f>
        <v>2022-01-08T10:00:00+01:00</v>
      </c>
      <c r="D522" s="26">
        <f>IF(input_OLD_temp_simulation!D522&lt;&gt;"",input_OLD_temp_simulation!D522,"")</f>
        <v>1641632399.9999993</v>
      </c>
      <c r="E522" s="27">
        <f>calculation!R522</f>
        <v>885.625</v>
      </c>
      <c r="F522" s="18">
        <f>calculation!P522</f>
        <v>0.20749003984063744</v>
      </c>
      <c r="G522" s="29">
        <f>IF(input_OLD_temp_simulation!L522&lt;&gt;"",input_OLD_temp_simulation!L522,"")</f>
        <v>900</v>
      </c>
    </row>
    <row r="523" spans="1:7">
      <c r="A523" s="1">
        <f>IF(input_OLD_temp_simulation!A523&lt;&gt;"",input_OLD_temp_simulation!A523,"")</f>
        <v>521</v>
      </c>
      <c r="B523" s="57">
        <f>IF(input_OLD_temp_simulation!B523&lt;&gt;"",maxvent_m3_per_h*1000000+minvent_m3_per_h*1000+V_room_m3,"")</f>
        <v>500010090</v>
      </c>
      <c r="C523" s="2" t="str">
        <f>IF(input_OLD_temp_simulation!C523&lt;&gt;"",CONCATENATE(TEXT(input_OLD_temp_simulation!C523,"jjjj-mm-ddTuu:mm:ss"),IF(input_OLD_temp_simulation!E523&gt;=0,"+",""),TEXT(SIGN(input_OLD_temp_simulation!E523)*INT(ABS(input_OLD_temp_simulation!E523)),"00"),":",TEXT(MOD(ABS(input_OLD_temp_simulation!E523),1)*60,"00")),"")</f>
        <v>2022-01-08T10:15:00+01:00</v>
      </c>
      <c r="D523" s="26">
        <f>IF(input_OLD_temp_simulation!D523&lt;&gt;"",input_OLD_temp_simulation!D523,"")</f>
        <v>1641633300.000001</v>
      </c>
      <c r="E523" s="27">
        <f>calculation!R523</f>
        <v>885.625</v>
      </c>
      <c r="F523" s="18">
        <f>calculation!P523</f>
        <v>0.20749003984063744</v>
      </c>
      <c r="G523" s="29">
        <f>IF(input_OLD_temp_simulation!L523&lt;&gt;"",input_OLD_temp_simulation!L523,"")</f>
        <v>900</v>
      </c>
    </row>
    <row r="524" spans="1:7">
      <c r="A524" s="1">
        <f>IF(input_OLD_temp_simulation!A524&lt;&gt;"",input_OLD_temp_simulation!A524,"")</f>
        <v>522</v>
      </c>
      <c r="B524" s="57">
        <f>IF(input_OLD_temp_simulation!B524&lt;&gt;"",maxvent_m3_per_h*1000000+minvent_m3_per_h*1000+V_room_m3,"")</f>
        <v>500010090</v>
      </c>
      <c r="C524" s="2" t="str">
        <f>IF(input_OLD_temp_simulation!C524&lt;&gt;"",CONCATENATE(TEXT(input_OLD_temp_simulation!C524,"jjjj-mm-ddTuu:mm:ss"),IF(input_OLD_temp_simulation!E524&gt;=0,"+",""),TEXT(SIGN(input_OLD_temp_simulation!E524)*INT(ABS(input_OLD_temp_simulation!E524)),"00"),":",TEXT(MOD(ABS(input_OLD_temp_simulation!E524),1)*60,"00")),"")</f>
        <v>2022-01-08T10:30:00+01:00</v>
      </c>
      <c r="D524" s="26">
        <f>IF(input_OLD_temp_simulation!D524&lt;&gt;"",input_OLD_temp_simulation!D524,"")</f>
        <v>1641634200.0000002</v>
      </c>
      <c r="E524" s="27">
        <f>calculation!R524</f>
        <v>885.625</v>
      </c>
      <c r="F524" s="18">
        <f>calculation!P524</f>
        <v>0.20749003984063744</v>
      </c>
      <c r="G524" s="29">
        <f>IF(input_OLD_temp_simulation!L524&lt;&gt;"",input_OLD_temp_simulation!L524,"")</f>
        <v>900</v>
      </c>
    </row>
    <row r="525" spans="1:7">
      <c r="A525" s="1">
        <f>IF(input_OLD_temp_simulation!A525&lt;&gt;"",input_OLD_temp_simulation!A525,"")</f>
        <v>523</v>
      </c>
      <c r="B525" s="57">
        <f>IF(input_OLD_temp_simulation!B525&lt;&gt;"",maxvent_m3_per_h*1000000+minvent_m3_per_h*1000+V_room_m3,"")</f>
        <v>500010090</v>
      </c>
      <c r="C525" s="2" t="str">
        <f>IF(input_OLD_temp_simulation!C525&lt;&gt;"",CONCATENATE(TEXT(input_OLD_temp_simulation!C525,"jjjj-mm-ddTuu:mm:ss"),IF(input_OLD_temp_simulation!E525&gt;=0,"+",""),TEXT(SIGN(input_OLD_temp_simulation!E525)*INT(ABS(input_OLD_temp_simulation!E525)),"00"),":",TEXT(MOD(ABS(input_OLD_temp_simulation!E525),1)*60,"00")),"")</f>
        <v>2022-01-08T10:45:00+01:00</v>
      </c>
      <c r="D525" s="26">
        <f>IF(input_OLD_temp_simulation!D525&lt;&gt;"",input_OLD_temp_simulation!D525,"")</f>
        <v>1641635099.9999993</v>
      </c>
      <c r="E525" s="27">
        <f>calculation!R525</f>
        <v>885.625</v>
      </c>
      <c r="F525" s="18">
        <f>calculation!P525</f>
        <v>0.20749003984063744</v>
      </c>
      <c r="G525" s="29">
        <f>IF(input_OLD_temp_simulation!L525&lt;&gt;"",input_OLD_temp_simulation!L525,"")</f>
        <v>900</v>
      </c>
    </row>
    <row r="526" spans="1:7">
      <c r="A526" s="1">
        <f>IF(input_OLD_temp_simulation!A526&lt;&gt;"",input_OLD_temp_simulation!A526,"")</f>
        <v>524</v>
      </c>
      <c r="B526" s="57">
        <f>IF(input_OLD_temp_simulation!B526&lt;&gt;"",maxvent_m3_per_h*1000000+minvent_m3_per_h*1000+V_room_m3,"")</f>
        <v>500010090</v>
      </c>
      <c r="C526" s="2" t="str">
        <f>IF(input_OLD_temp_simulation!C526&lt;&gt;"",CONCATENATE(TEXT(input_OLD_temp_simulation!C526,"jjjj-mm-ddTuu:mm:ss"),IF(input_OLD_temp_simulation!E526&gt;=0,"+",""),TEXT(SIGN(input_OLD_temp_simulation!E526)*INT(ABS(input_OLD_temp_simulation!E526)),"00"),":",TEXT(MOD(ABS(input_OLD_temp_simulation!E526),1)*60,"00")),"")</f>
        <v>2022-01-08T11:00:00+01:00</v>
      </c>
      <c r="D526" s="26">
        <f>IF(input_OLD_temp_simulation!D526&lt;&gt;"",input_OLD_temp_simulation!D526,"")</f>
        <v>1641636000.000001</v>
      </c>
      <c r="E526" s="27">
        <f>calculation!R526</f>
        <v>885.625</v>
      </c>
      <c r="F526" s="18">
        <f>calculation!P526</f>
        <v>0.20749003984063744</v>
      </c>
      <c r="G526" s="29">
        <f>IF(input_OLD_temp_simulation!L526&lt;&gt;"",input_OLD_temp_simulation!L526,"")</f>
        <v>900</v>
      </c>
    </row>
    <row r="527" spans="1:7">
      <c r="A527" s="1">
        <f>IF(input_OLD_temp_simulation!A527&lt;&gt;"",input_OLD_temp_simulation!A527,"")</f>
        <v>525</v>
      </c>
      <c r="B527" s="57">
        <f>IF(input_OLD_temp_simulation!B527&lt;&gt;"",maxvent_m3_per_h*1000000+minvent_m3_per_h*1000+V_room_m3,"")</f>
        <v>500010090</v>
      </c>
      <c r="C527" s="2" t="str">
        <f>IF(input_OLD_temp_simulation!C527&lt;&gt;"",CONCATENATE(TEXT(input_OLD_temp_simulation!C527,"jjjj-mm-ddTuu:mm:ss"),IF(input_OLD_temp_simulation!E527&gt;=0,"+",""),TEXT(SIGN(input_OLD_temp_simulation!E527)*INT(ABS(input_OLD_temp_simulation!E527)),"00"),":",TEXT(MOD(ABS(input_OLD_temp_simulation!E527),1)*60,"00")),"")</f>
        <v>2022-01-08T11:15:00+01:00</v>
      </c>
      <c r="D527" s="26">
        <f>IF(input_OLD_temp_simulation!D527&lt;&gt;"",input_OLD_temp_simulation!D527,"")</f>
        <v>1641636900.0000002</v>
      </c>
      <c r="E527" s="27">
        <f>calculation!R527</f>
        <v>885.625</v>
      </c>
      <c r="F527" s="18">
        <f>calculation!P527</f>
        <v>0.20749003984063744</v>
      </c>
      <c r="G527" s="29">
        <f>IF(input_OLD_temp_simulation!L527&lt;&gt;"",input_OLD_temp_simulation!L527,"")</f>
        <v>900</v>
      </c>
    </row>
    <row r="528" spans="1:7">
      <c r="A528" s="1">
        <f>IF(input_OLD_temp_simulation!A528&lt;&gt;"",input_OLD_temp_simulation!A528,"")</f>
        <v>526</v>
      </c>
      <c r="B528" s="57">
        <f>IF(input_OLD_temp_simulation!B528&lt;&gt;"",maxvent_m3_per_h*1000000+minvent_m3_per_h*1000+V_room_m3,"")</f>
        <v>500010090</v>
      </c>
      <c r="C528" s="2" t="str">
        <f>IF(input_OLD_temp_simulation!C528&lt;&gt;"",CONCATENATE(TEXT(input_OLD_temp_simulation!C528,"jjjj-mm-ddTuu:mm:ss"),IF(input_OLD_temp_simulation!E528&gt;=0,"+",""),TEXT(SIGN(input_OLD_temp_simulation!E528)*INT(ABS(input_OLD_temp_simulation!E528)),"00"),":",TEXT(MOD(ABS(input_OLD_temp_simulation!E528),1)*60,"00")),"")</f>
        <v>2022-01-08T11:30:00+01:00</v>
      </c>
      <c r="D528" s="26">
        <f>IF(input_OLD_temp_simulation!D528&lt;&gt;"",input_OLD_temp_simulation!D528,"")</f>
        <v>1641637799.9999993</v>
      </c>
      <c r="E528" s="27">
        <f>calculation!R528</f>
        <v>885.625</v>
      </c>
      <c r="F528" s="18">
        <f>calculation!P528</f>
        <v>0.20749003984063744</v>
      </c>
      <c r="G528" s="29">
        <f>IF(input_OLD_temp_simulation!L528&lt;&gt;"",input_OLD_temp_simulation!L528,"")</f>
        <v>900</v>
      </c>
    </row>
    <row r="529" spans="1:7">
      <c r="A529" s="1">
        <f>IF(input_OLD_temp_simulation!A529&lt;&gt;"",input_OLD_temp_simulation!A529,"")</f>
        <v>527</v>
      </c>
      <c r="B529" s="57">
        <f>IF(input_OLD_temp_simulation!B529&lt;&gt;"",maxvent_m3_per_h*1000000+minvent_m3_per_h*1000+V_room_m3,"")</f>
        <v>500010090</v>
      </c>
      <c r="C529" s="2" t="str">
        <f>IF(input_OLD_temp_simulation!C529&lt;&gt;"",CONCATENATE(TEXT(input_OLD_temp_simulation!C529,"jjjj-mm-ddTuu:mm:ss"),IF(input_OLD_temp_simulation!E529&gt;=0,"+",""),TEXT(SIGN(input_OLD_temp_simulation!E529)*INT(ABS(input_OLD_temp_simulation!E529)),"00"),":",TEXT(MOD(ABS(input_OLD_temp_simulation!E529),1)*60,"00")),"")</f>
        <v>2022-01-08T11:45:00+01:00</v>
      </c>
      <c r="D529" s="26">
        <f>IF(input_OLD_temp_simulation!D529&lt;&gt;"",input_OLD_temp_simulation!D529,"")</f>
        <v>1641638700.000001</v>
      </c>
      <c r="E529" s="27">
        <f>calculation!R529</f>
        <v>885.625</v>
      </c>
      <c r="F529" s="18">
        <f>calculation!P529</f>
        <v>0.20749003984063744</v>
      </c>
      <c r="G529" s="29">
        <f>IF(input_OLD_temp_simulation!L529&lt;&gt;"",input_OLD_temp_simulation!L529,"")</f>
        <v>900</v>
      </c>
    </row>
    <row r="530" spans="1:7">
      <c r="A530" s="1">
        <f>IF(input_OLD_temp_simulation!A530&lt;&gt;"",input_OLD_temp_simulation!A530,"")</f>
        <v>528</v>
      </c>
      <c r="B530" s="57">
        <f>IF(input_OLD_temp_simulation!B530&lt;&gt;"",maxvent_m3_per_h*1000000+minvent_m3_per_h*1000+V_room_m3,"")</f>
        <v>500010090</v>
      </c>
      <c r="C530" s="2" t="str">
        <f>IF(input_OLD_temp_simulation!C530&lt;&gt;"",CONCATENATE(TEXT(input_OLD_temp_simulation!C530,"jjjj-mm-ddTuu:mm:ss"),IF(input_OLD_temp_simulation!E530&gt;=0,"+",""),TEXT(SIGN(input_OLD_temp_simulation!E530)*INT(ABS(input_OLD_temp_simulation!E530)),"00"),":",TEXT(MOD(ABS(input_OLD_temp_simulation!E530),1)*60,"00")),"")</f>
        <v>2022-01-08T12:00:00+01:00</v>
      </c>
      <c r="D530" s="26">
        <f>IF(input_OLD_temp_simulation!D530&lt;&gt;"",input_OLD_temp_simulation!D530,"")</f>
        <v>1641639600.0000002</v>
      </c>
      <c r="E530" s="27">
        <f>calculation!R530</f>
        <v>885.625</v>
      </c>
      <c r="F530" s="18">
        <f>calculation!P530</f>
        <v>0.20749003984063744</v>
      </c>
      <c r="G530" s="29">
        <f>IF(input_OLD_temp_simulation!L530&lt;&gt;"",input_OLD_temp_simulation!L530,"")</f>
        <v>900</v>
      </c>
    </row>
    <row r="531" spans="1:7">
      <c r="A531" s="1">
        <f>IF(input_OLD_temp_simulation!A531&lt;&gt;"",input_OLD_temp_simulation!A531,"")</f>
        <v>529</v>
      </c>
      <c r="B531" s="57">
        <f>IF(input_OLD_temp_simulation!B531&lt;&gt;"",maxvent_m3_per_h*1000000+minvent_m3_per_h*1000+V_room_m3,"")</f>
        <v>500010090</v>
      </c>
      <c r="C531" s="2" t="str">
        <f>IF(input_OLD_temp_simulation!C531&lt;&gt;"",CONCATENATE(TEXT(input_OLD_temp_simulation!C531,"jjjj-mm-ddTuu:mm:ss"),IF(input_OLD_temp_simulation!E531&gt;=0,"+",""),TEXT(SIGN(input_OLD_temp_simulation!E531)*INT(ABS(input_OLD_temp_simulation!E531)),"00"),":",TEXT(MOD(ABS(input_OLD_temp_simulation!E531),1)*60,"00")),"")</f>
        <v>2022-01-08T12:15:00+01:00</v>
      </c>
      <c r="D531" s="26">
        <f>IF(input_OLD_temp_simulation!D531&lt;&gt;"",input_OLD_temp_simulation!D531,"")</f>
        <v>1641640499.9999993</v>
      </c>
      <c r="E531" s="27">
        <f>calculation!R531</f>
        <v>750</v>
      </c>
      <c r="F531" s="18">
        <f>calculation!P531</f>
        <v>0</v>
      </c>
      <c r="G531" s="29">
        <f>IF(input_OLD_temp_simulation!L531&lt;&gt;"",input_OLD_temp_simulation!L531,"")</f>
        <v>900</v>
      </c>
    </row>
    <row r="532" spans="1:7">
      <c r="A532" s="1">
        <f>IF(input_OLD_temp_simulation!A532&lt;&gt;"",input_OLD_temp_simulation!A532,"")</f>
        <v>530</v>
      </c>
      <c r="B532" s="57">
        <f>IF(input_OLD_temp_simulation!B532&lt;&gt;"",maxvent_m3_per_h*1000000+minvent_m3_per_h*1000+V_room_m3,"")</f>
        <v>500010090</v>
      </c>
      <c r="C532" s="2" t="str">
        <f>IF(input_OLD_temp_simulation!C532&lt;&gt;"",CONCATENATE(TEXT(input_OLD_temp_simulation!C532,"jjjj-mm-ddTuu:mm:ss"),IF(input_OLD_temp_simulation!E532&gt;=0,"+",""),TEXT(SIGN(input_OLD_temp_simulation!E532)*INT(ABS(input_OLD_temp_simulation!E532)),"00"),":",TEXT(MOD(ABS(input_OLD_temp_simulation!E532),1)*60,"00")),"")</f>
        <v>2022-01-08T12:30:00+01:00</v>
      </c>
      <c r="D532" s="26">
        <f>IF(input_OLD_temp_simulation!D532&lt;&gt;"",input_OLD_temp_simulation!D532,"")</f>
        <v>1641641400.000001</v>
      </c>
      <c r="E532" s="27">
        <f>calculation!R532</f>
        <v>740.69444444444446</v>
      </c>
      <c r="F532" s="18">
        <f>calculation!P532</f>
        <v>0</v>
      </c>
      <c r="G532" s="29">
        <f>IF(input_OLD_temp_simulation!L532&lt;&gt;"",input_OLD_temp_simulation!L532,"")</f>
        <v>900</v>
      </c>
    </row>
    <row r="533" spans="1:7">
      <c r="A533" s="1">
        <f>IF(input_OLD_temp_simulation!A533&lt;&gt;"",input_OLD_temp_simulation!A533,"")</f>
        <v>531</v>
      </c>
      <c r="B533" s="57">
        <f>IF(input_OLD_temp_simulation!B533&lt;&gt;"",maxvent_m3_per_h*1000000+minvent_m3_per_h*1000+V_room_m3,"")</f>
        <v>500010090</v>
      </c>
      <c r="C533" s="2" t="str">
        <f>IF(input_OLD_temp_simulation!C533&lt;&gt;"",CONCATENATE(TEXT(input_OLD_temp_simulation!C533,"jjjj-mm-ddTuu:mm:ss"),IF(input_OLD_temp_simulation!E533&gt;=0,"+",""),TEXT(SIGN(input_OLD_temp_simulation!E533)*INT(ABS(input_OLD_temp_simulation!E533)),"00"),":",TEXT(MOD(ABS(input_OLD_temp_simulation!E533),1)*60,"00")),"")</f>
        <v>2022-01-08T12:45:00+01:00</v>
      </c>
      <c r="D533" s="26">
        <f>IF(input_OLD_temp_simulation!D533&lt;&gt;"",input_OLD_temp_simulation!D533,"")</f>
        <v>1641642300.0000002</v>
      </c>
      <c r="E533" s="27">
        <f>calculation!R533</f>
        <v>867.27237654320993</v>
      </c>
      <c r="F533" s="18">
        <f>calculation!P533</f>
        <v>0.18669305376655956</v>
      </c>
      <c r="G533" s="29">
        <f>IF(input_OLD_temp_simulation!L533&lt;&gt;"",input_OLD_temp_simulation!L533,"")</f>
        <v>900</v>
      </c>
    </row>
    <row r="534" spans="1:7">
      <c r="A534" s="1">
        <f>IF(input_OLD_temp_simulation!A534&lt;&gt;"",input_OLD_temp_simulation!A534,"")</f>
        <v>532</v>
      </c>
      <c r="B534" s="57">
        <f>IF(input_OLD_temp_simulation!B534&lt;&gt;"",maxvent_m3_per_h*1000000+minvent_m3_per_h*1000+V_room_m3,"")</f>
        <v>500010090</v>
      </c>
      <c r="C534" s="2" t="str">
        <f>IF(input_OLD_temp_simulation!C534&lt;&gt;"",CONCATENATE(TEXT(input_OLD_temp_simulation!C534,"jjjj-mm-ddTuu:mm:ss"),IF(input_OLD_temp_simulation!E534&gt;=0,"+",""),TEXT(SIGN(input_OLD_temp_simulation!E534)*INT(ABS(input_OLD_temp_simulation!E534)),"00"),":",TEXT(MOD(ABS(input_OLD_temp_simulation!E534),1)*60,"00")),"")</f>
        <v>2022-01-08T13:00:00+01:00</v>
      </c>
      <c r="D534" s="26">
        <f>IF(input_OLD_temp_simulation!D534&lt;&gt;"",input_OLD_temp_simulation!D534,"")</f>
        <v>1641643199.9999993</v>
      </c>
      <c r="E534" s="27">
        <f>calculation!R534</f>
        <v>885.625</v>
      </c>
      <c r="F534" s="18">
        <f>calculation!P534</f>
        <v>0.20749003984063744</v>
      </c>
      <c r="G534" s="29">
        <f>IF(input_OLD_temp_simulation!L534&lt;&gt;"",input_OLD_temp_simulation!L534,"")</f>
        <v>900</v>
      </c>
    </row>
    <row r="535" spans="1:7">
      <c r="A535" s="1">
        <f>IF(input_OLD_temp_simulation!A535&lt;&gt;"",input_OLD_temp_simulation!A535,"")</f>
        <v>533</v>
      </c>
      <c r="B535" s="57">
        <f>IF(input_OLD_temp_simulation!B535&lt;&gt;"",maxvent_m3_per_h*1000000+minvent_m3_per_h*1000+V_room_m3,"")</f>
        <v>500010090</v>
      </c>
      <c r="C535" s="2" t="str">
        <f>IF(input_OLD_temp_simulation!C535&lt;&gt;"",CONCATENATE(TEXT(input_OLD_temp_simulation!C535,"jjjj-mm-ddTuu:mm:ss"),IF(input_OLD_temp_simulation!E535&gt;=0,"+",""),TEXT(SIGN(input_OLD_temp_simulation!E535)*INT(ABS(input_OLD_temp_simulation!E535)),"00"),":",TEXT(MOD(ABS(input_OLD_temp_simulation!E535),1)*60,"00")),"")</f>
        <v>2022-01-08T13:15:00+01:00</v>
      </c>
      <c r="D535" s="26">
        <f>IF(input_OLD_temp_simulation!D535&lt;&gt;"",input_OLD_temp_simulation!D535,"")</f>
        <v>1641644100.000001</v>
      </c>
      <c r="E535" s="27">
        <f>calculation!R535</f>
        <v>817.8125</v>
      </c>
      <c r="F535" s="18">
        <f>calculation!P535</f>
        <v>0</v>
      </c>
      <c r="G535" s="29">
        <f>IF(input_OLD_temp_simulation!L535&lt;&gt;"",input_OLD_temp_simulation!L535,"")</f>
        <v>900</v>
      </c>
    </row>
    <row r="536" spans="1:7">
      <c r="A536" s="1">
        <f>IF(input_OLD_temp_simulation!A536&lt;&gt;"",input_OLD_temp_simulation!A536,"")</f>
        <v>534</v>
      </c>
      <c r="B536" s="57">
        <f>IF(input_OLD_temp_simulation!B536&lt;&gt;"",maxvent_m3_per_h*1000000+minvent_m3_per_h*1000+V_room_m3,"")</f>
        <v>500010090</v>
      </c>
      <c r="C536" s="2" t="str">
        <f>IF(input_OLD_temp_simulation!C536&lt;&gt;"",CONCATENATE(TEXT(input_OLD_temp_simulation!C536,"jjjj-mm-ddTuu:mm:ss"),IF(input_OLD_temp_simulation!E536&gt;=0,"+",""),TEXT(SIGN(input_OLD_temp_simulation!E536)*INT(ABS(input_OLD_temp_simulation!E536)),"00"),":",TEXT(MOD(ABS(input_OLD_temp_simulation!E536),1)*60,"00")),"")</f>
        <v>2022-01-08T13:30:00+01:00</v>
      </c>
      <c r="D536" s="26">
        <f>IF(input_OLD_temp_simulation!D536&lt;&gt;"",input_OLD_temp_simulation!D536,"")</f>
        <v>1641645000.0000002</v>
      </c>
      <c r="E536" s="27">
        <f>calculation!R536</f>
        <v>874.43576388888891</v>
      </c>
      <c r="F536" s="18">
        <f>calculation!P536</f>
        <v>0.19500821886749678</v>
      </c>
      <c r="G536" s="29">
        <f>IF(input_OLD_temp_simulation!L536&lt;&gt;"",input_OLD_temp_simulation!L536,"")</f>
        <v>900</v>
      </c>
    </row>
    <row r="537" spans="1:7">
      <c r="A537" s="1">
        <f>IF(input_OLD_temp_simulation!A537&lt;&gt;"",input_OLD_temp_simulation!A537,"")</f>
        <v>535</v>
      </c>
      <c r="B537" s="57">
        <f>IF(input_OLD_temp_simulation!B537&lt;&gt;"",maxvent_m3_per_h*1000000+minvent_m3_per_h*1000+V_room_m3,"")</f>
        <v>500010090</v>
      </c>
      <c r="C537" s="2" t="str">
        <f>IF(input_OLD_temp_simulation!C537&lt;&gt;"",CONCATENATE(TEXT(input_OLD_temp_simulation!C537,"jjjj-mm-ddTuu:mm:ss"),IF(input_OLD_temp_simulation!E537&gt;=0,"+",""),TEXT(SIGN(input_OLD_temp_simulation!E537)*INT(ABS(input_OLD_temp_simulation!E537)),"00"),":",TEXT(MOD(ABS(input_OLD_temp_simulation!E537),1)*60,"00")),"")</f>
        <v>2022-01-08T13:45:00+01:00</v>
      </c>
      <c r="D537" s="26">
        <f>IF(input_OLD_temp_simulation!D537&lt;&gt;"",input_OLD_temp_simulation!D537,"")</f>
        <v>1641645899.9999993</v>
      </c>
      <c r="E537" s="27">
        <f>calculation!R537</f>
        <v>750</v>
      </c>
      <c r="F537" s="18">
        <f>calculation!P537</f>
        <v>0</v>
      </c>
      <c r="G537" s="29">
        <f>IF(input_OLD_temp_simulation!L537&lt;&gt;"",input_OLD_temp_simulation!L537,"")</f>
        <v>900</v>
      </c>
    </row>
    <row r="538" spans="1:7">
      <c r="A538" s="1">
        <f>IF(input_OLD_temp_simulation!A538&lt;&gt;"",input_OLD_temp_simulation!A538,"")</f>
        <v>536</v>
      </c>
      <c r="B538" s="57">
        <f>IF(input_OLD_temp_simulation!B538&lt;&gt;"",maxvent_m3_per_h*1000000+minvent_m3_per_h*1000+V_room_m3,"")</f>
        <v>500010090</v>
      </c>
      <c r="C538" s="2" t="str">
        <f>IF(input_OLD_temp_simulation!C538&lt;&gt;"",CONCATENATE(TEXT(input_OLD_temp_simulation!C538,"jjjj-mm-ddTuu:mm:ss"),IF(input_OLD_temp_simulation!E538&gt;=0,"+",""),TEXT(SIGN(input_OLD_temp_simulation!E538)*INT(ABS(input_OLD_temp_simulation!E538)),"00"),":",TEXT(MOD(ABS(input_OLD_temp_simulation!E538),1)*60,"00")),"")</f>
        <v>2022-01-08T14:00:00+01:00</v>
      </c>
      <c r="D538" s="26">
        <f>IF(input_OLD_temp_simulation!D538&lt;&gt;"",input_OLD_temp_simulation!D538,"")</f>
        <v>1641646800.000001</v>
      </c>
      <c r="E538" s="27">
        <f>calculation!R538</f>
        <v>740.69444444444446</v>
      </c>
      <c r="F538" s="18">
        <f>calculation!P538</f>
        <v>0</v>
      </c>
      <c r="G538" s="29">
        <f>IF(input_OLD_temp_simulation!L538&lt;&gt;"",input_OLD_temp_simulation!L538,"")</f>
        <v>900</v>
      </c>
    </row>
    <row r="539" spans="1:7">
      <c r="A539" s="1">
        <f>IF(input_OLD_temp_simulation!A539&lt;&gt;"",input_OLD_temp_simulation!A539,"")</f>
        <v>537</v>
      </c>
      <c r="B539" s="57">
        <f>IF(input_OLD_temp_simulation!B539&lt;&gt;"",maxvent_m3_per_h*1000000+minvent_m3_per_h*1000+V_room_m3,"")</f>
        <v>500010090</v>
      </c>
      <c r="C539" s="2" t="str">
        <f>IF(input_OLD_temp_simulation!C539&lt;&gt;"",CONCATENATE(TEXT(input_OLD_temp_simulation!C539,"jjjj-mm-ddTuu:mm:ss"),IF(input_OLD_temp_simulation!E539&gt;=0,"+",""),TEXT(SIGN(input_OLD_temp_simulation!E539)*INT(ABS(input_OLD_temp_simulation!E539)),"00"),":",TEXT(MOD(ABS(input_OLD_temp_simulation!E539),1)*60,"00")),"")</f>
        <v>2022-01-08T14:15:00+01:00</v>
      </c>
      <c r="D539" s="26">
        <f>IF(input_OLD_temp_simulation!D539&lt;&gt;"",input_OLD_temp_simulation!D539,"")</f>
        <v>1641647700.0000002</v>
      </c>
      <c r="E539" s="27">
        <f>calculation!R539</f>
        <v>731.64737654320993</v>
      </c>
      <c r="F539" s="18">
        <f>calculation!P539</f>
        <v>0</v>
      </c>
      <c r="G539" s="29">
        <f>IF(input_OLD_temp_simulation!L539&lt;&gt;"",input_OLD_temp_simulation!L539,"")</f>
        <v>900</v>
      </c>
    </row>
    <row r="540" spans="1:7">
      <c r="A540" s="1">
        <f>IF(input_OLD_temp_simulation!A540&lt;&gt;"",input_OLD_temp_simulation!A540,"")</f>
        <v>538</v>
      </c>
      <c r="B540" s="57">
        <f>IF(input_OLD_temp_simulation!B540&lt;&gt;"",maxvent_m3_per_h*1000000+minvent_m3_per_h*1000+V_room_m3,"")</f>
        <v>500010090</v>
      </c>
      <c r="C540" s="2" t="str">
        <f>IF(input_OLD_temp_simulation!C540&lt;&gt;"",CONCATENATE(TEXT(input_OLD_temp_simulation!C540,"jjjj-mm-ddTuu:mm:ss"),IF(input_OLD_temp_simulation!E540&gt;=0,"+",""),TEXT(SIGN(input_OLD_temp_simulation!E540)*INT(ABS(input_OLD_temp_simulation!E540)),"00"),":",TEXT(MOD(ABS(input_OLD_temp_simulation!E540),1)*60,"00")),"")</f>
        <v>2022-01-08T14:30:00+01:00</v>
      </c>
      <c r="D540" s="26">
        <f>IF(input_OLD_temp_simulation!D540&lt;&gt;"",input_OLD_temp_simulation!D540,"")</f>
        <v>1641648599.9999993</v>
      </c>
      <c r="E540" s="27">
        <f>calculation!R540</f>
        <v>722.85161608367628</v>
      </c>
      <c r="F540" s="18">
        <f>calculation!P540</f>
        <v>0</v>
      </c>
      <c r="G540" s="29">
        <f>IF(input_OLD_temp_simulation!L540&lt;&gt;"",input_OLD_temp_simulation!L540,"")</f>
        <v>900</v>
      </c>
    </row>
    <row r="541" spans="1:7">
      <c r="A541" s="1">
        <f>IF(input_OLD_temp_simulation!A541&lt;&gt;"",input_OLD_temp_simulation!A541,"")</f>
        <v>539</v>
      </c>
      <c r="B541" s="57">
        <f>IF(input_OLD_temp_simulation!B541&lt;&gt;"",maxvent_m3_per_h*1000000+minvent_m3_per_h*1000+V_room_m3,"")</f>
        <v>500010090</v>
      </c>
      <c r="C541" s="2" t="str">
        <f>IF(input_OLD_temp_simulation!C541&lt;&gt;"",CONCATENATE(TEXT(input_OLD_temp_simulation!C541,"jjjj-mm-ddTuu:mm:ss"),IF(input_OLD_temp_simulation!E541&gt;=0,"+",""),TEXT(SIGN(input_OLD_temp_simulation!E541)*INT(ABS(input_OLD_temp_simulation!E541)),"00"),":",TEXT(MOD(ABS(input_OLD_temp_simulation!E541),1)*60,"00")),"")</f>
        <v>2022-01-08T14:45:00+01:00</v>
      </c>
      <c r="D541" s="26">
        <f>IF(input_OLD_temp_simulation!D541&lt;&gt;"",input_OLD_temp_simulation!D541,"")</f>
        <v>1641649500.000001</v>
      </c>
      <c r="E541" s="27">
        <f>calculation!R541</f>
        <v>714.30018230357416</v>
      </c>
      <c r="F541" s="18">
        <f>calculation!P541</f>
        <v>0</v>
      </c>
      <c r="G541" s="29">
        <f>IF(input_OLD_temp_simulation!L541&lt;&gt;"",input_OLD_temp_simulation!L541,"")</f>
        <v>900</v>
      </c>
    </row>
    <row r="542" spans="1:7">
      <c r="A542" s="1">
        <f>IF(input_OLD_temp_simulation!A542&lt;&gt;"",input_OLD_temp_simulation!A542,"")</f>
        <v>540</v>
      </c>
      <c r="B542" s="57">
        <f>IF(input_OLD_temp_simulation!B542&lt;&gt;"",maxvent_m3_per_h*1000000+minvent_m3_per_h*1000+V_room_m3,"")</f>
        <v>500010090</v>
      </c>
      <c r="C542" s="2" t="str">
        <f>IF(input_OLD_temp_simulation!C542&lt;&gt;"",CONCATENATE(TEXT(input_OLD_temp_simulation!C542,"jjjj-mm-ddTuu:mm:ss"),IF(input_OLD_temp_simulation!E542&gt;=0,"+",""),TEXT(SIGN(input_OLD_temp_simulation!E542)*INT(ABS(input_OLD_temp_simulation!E542)),"00"),":",TEXT(MOD(ABS(input_OLD_temp_simulation!E542),1)*60,"00")),"")</f>
        <v>2022-01-08T15:00:00+01:00</v>
      </c>
      <c r="D542" s="26">
        <f>IF(input_OLD_temp_simulation!D542&lt;&gt;"",input_OLD_temp_simulation!D542,"")</f>
        <v>1641650400.0000002</v>
      </c>
      <c r="E542" s="27">
        <f>calculation!R542</f>
        <v>705.98628835069712</v>
      </c>
      <c r="F542" s="18">
        <f>calculation!P542</f>
        <v>0</v>
      </c>
      <c r="G542" s="29">
        <f>IF(input_OLD_temp_simulation!L542&lt;&gt;"",input_OLD_temp_simulation!L542,"")</f>
        <v>900</v>
      </c>
    </row>
    <row r="543" spans="1:7">
      <c r="A543" s="1">
        <f>IF(input_OLD_temp_simulation!A543&lt;&gt;"",input_OLD_temp_simulation!A543,"")</f>
        <v>541</v>
      </c>
      <c r="B543" s="57">
        <f>IF(input_OLD_temp_simulation!B543&lt;&gt;"",maxvent_m3_per_h*1000000+minvent_m3_per_h*1000+V_room_m3,"")</f>
        <v>500010090</v>
      </c>
      <c r="C543" s="2" t="str">
        <f>IF(input_OLD_temp_simulation!C543&lt;&gt;"",CONCATENATE(TEXT(input_OLD_temp_simulation!C543,"jjjj-mm-ddTuu:mm:ss"),IF(input_OLD_temp_simulation!E543&gt;=0,"+",""),TEXT(SIGN(input_OLD_temp_simulation!E543)*INT(ABS(input_OLD_temp_simulation!E543)),"00"),":",TEXT(MOD(ABS(input_OLD_temp_simulation!E543),1)*60,"00")),"")</f>
        <v>2022-01-08T15:15:00+01:00</v>
      </c>
      <c r="D543" s="26">
        <f>IF(input_OLD_temp_simulation!D543&lt;&gt;"",input_OLD_temp_simulation!D543,"")</f>
        <v>1641651299.9999993</v>
      </c>
      <c r="E543" s="27">
        <f>calculation!R543</f>
        <v>697.90333589651107</v>
      </c>
      <c r="F543" s="18">
        <f>calculation!P543</f>
        <v>0</v>
      </c>
      <c r="G543" s="29">
        <f>IF(input_OLD_temp_simulation!L543&lt;&gt;"",input_OLD_temp_simulation!L543,"")</f>
        <v>900</v>
      </c>
    </row>
    <row r="544" spans="1:7">
      <c r="A544" s="1">
        <f>IF(input_OLD_temp_simulation!A544&lt;&gt;"",input_OLD_temp_simulation!A544,"")</f>
        <v>542</v>
      </c>
      <c r="B544" s="57">
        <f>IF(input_OLD_temp_simulation!B544&lt;&gt;"",maxvent_m3_per_h*1000000+minvent_m3_per_h*1000+V_room_m3,"")</f>
        <v>500010090</v>
      </c>
      <c r="C544" s="2" t="str">
        <f>IF(input_OLD_temp_simulation!C544&lt;&gt;"",CONCATENATE(TEXT(input_OLD_temp_simulation!C544,"jjjj-mm-ddTuu:mm:ss"),IF(input_OLD_temp_simulation!E544&gt;=0,"+",""),TEXT(SIGN(input_OLD_temp_simulation!E544)*INT(ABS(input_OLD_temp_simulation!E544)),"00"),":",TEXT(MOD(ABS(input_OLD_temp_simulation!E544),1)*60,"00")),"")</f>
        <v>2022-01-08T15:30:00+01:00</v>
      </c>
      <c r="D544" s="26">
        <f>IF(input_OLD_temp_simulation!D544&lt;&gt;"",input_OLD_temp_simulation!D544,"")</f>
        <v>1641652200.000001</v>
      </c>
      <c r="E544" s="27">
        <f>calculation!R544</f>
        <v>690.04490989938574</v>
      </c>
      <c r="F544" s="18">
        <f>calculation!P544</f>
        <v>0</v>
      </c>
      <c r="G544" s="29">
        <f>IF(input_OLD_temp_simulation!L544&lt;&gt;"",input_OLD_temp_simulation!L544,"")</f>
        <v>900</v>
      </c>
    </row>
    <row r="545" spans="1:7">
      <c r="A545" s="1">
        <f>IF(input_OLD_temp_simulation!A545&lt;&gt;"",input_OLD_temp_simulation!A545,"")</f>
        <v>543</v>
      </c>
      <c r="B545" s="57">
        <f>IF(input_OLD_temp_simulation!B545&lt;&gt;"",maxvent_m3_per_h*1000000+minvent_m3_per_h*1000+V_room_m3,"")</f>
        <v>500010090</v>
      </c>
      <c r="C545" s="2" t="str">
        <f>IF(input_OLD_temp_simulation!C545&lt;&gt;"",CONCATENATE(TEXT(input_OLD_temp_simulation!C545,"jjjj-mm-ddTuu:mm:ss"),IF(input_OLD_temp_simulation!E545&gt;=0,"+",""),TEXT(SIGN(input_OLD_temp_simulation!E545)*INT(ABS(input_OLD_temp_simulation!E545)),"00"),":",TEXT(MOD(ABS(input_OLD_temp_simulation!E545),1)*60,"00")),"")</f>
        <v>2022-01-08T15:45:00+01:00</v>
      </c>
      <c r="D545" s="26">
        <f>IF(input_OLD_temp_simulation!D545&lt;&gt;"",input_OLD_temp_simulation!D545,"")</f>
        <v>1641653100.0000002</v>
      </c>
      <c r="E545" s="27">
        <f>calculation!R545</f>
        <v>682.40477351329173</v>
      </c>
      <c r="F545" s="18">
        <f>calculation!P545</f>
        <v>0</v>
      </c>
      <c r="G545" s="29">
        <f>IF(input_OLD_temp_simulation!L545&lt;&gt;"",input_OLD_temp_simulation!L545,"")</f>
        <v>900</v>
      </c>
    </row>
    <row r="546" spans="1:7">
      <c r="A546" s="1">
        <f>IF(input_OLD_temp_simulation!A546&lt;&gt;"",input_OLD_temp_simulation!A546,"")</f>
        <v>544</v>
      </c>
      <c r="B546" s="57">
        <f>IF(input_OLD_temp_simulation!B546&lt;&gt;"",maxvent_m3_per_h*1000000+minvent_m3_per_h*1000+V_room_m3,"")</f>
        <v>500010090</v>
      </c>
      <c r="C546" s="2" t="str">
        <f>IF(input_OLD_temp_simulation!C546&lt;&gt;"",CONCATENATE(TEXT(input_OLD_temp_simulation!C546,"jjjj-mm-ddTuu:mm:ss"),IF(input_OLD_temp_simulation!E546&gt;=0,"+",""),TEXT(SIGN(input_OLD_temp_simulation!E546)*INT(ABS(input_OLD_temp_simulation!E546)),"00"),":",TEXT(MOD(ABS(input_OLD_temp_simulation!E546),1)*60,"00")),"")</f>
        <v>2022-01-08T16:00:00+01:00</v>
      </c>
      <c r="D546" s="26">
        <f>IF(input_OLD_temp_simulation!D546&lt;&gt;"",input_OLD_temp_simulation!D546,"")</f>
        <v>1641653999.9999993</v>
      </c>
      <c r="E546" s="27">
        <f>calculation!R546</f>
        <v>674.97686313792246</v>
      </c>
      <c r="F546" s="18">
        <f>calculation!P546</f>
        <v>0</v>
      </c>
      <c r="G546" s="29">
        <f>IF(input_OLD_temp_simulation!L546&lt;&gt;"",input_OLD_temp_simulation!L546,"")</f>
        <v>900</v>
      </c>
    </row>
    <row r="547" spans="1:7">
      <c r="A547" s="1">
        <f>IF(input_OLD_temp_simulation!A547&lt;&gt;"",input_OLD_temp_simulation!A547,"")</f>
        <v>545</v>
      </c>
      <c r="B547" s="57">
        <f>IF(input_OLD_temp_simulation!B547&lt;&gt;"",maxvent_m3_per_h*1000000+minvent_m3_per_h*1000+V_room_m3,"")</f>
        <v>500010090</v>
      </c>
      <c r="C547" s="2" t="str">
        <f>IF(input_OLD_temp_simulation!C547&lt;&gt;"",CONCATENATE(TEXT(input_OLD_temp_simulation!C547,"jjjj-mm-ddTuu:mm:ss"),IF(input_OLD_temp_simulation!E547&gt;=0,"+",""),TEXT(SIGN(input_OLD_temp_simulation!E547)*INT(ABS(input_OLD_temp_simulation!E547)),"00"),":",TEXT(MOD(ABS(input_OLD_temp_simulation!E547),1)*60,"00")),"")</f>
        <v>2022-01-08T16:15:00+01:00</v>
      </c>
      <c r="D547" s="26">
        <f>IF(input_OLD_temp_simulation!D547&lt;&gt;"",input_OLD_temp_simulation!D547,"")</f>
        <v>1641654900.000001</v>
      </c>
      <c r="E547" s="27">
        <f>calculation!R547</f>
        <v>667.75528360631347</v>
      </c>
      <c r="F547" s="18">
        <f>calculation!P547</f>
        <v>0</v>
      </c>
      <c r="G547" s="29">
        <f>IF(input_OLD_temp_simulation!L547&lt;&gt;"",input_OLD_temp_simulation!L547,"")</f>
        <v>900</v>
      </c>
    </row>
    <row r="548" spans="1:7">
      <c r="A548" s="1">
        <f>IF(input_OLD_temp_simulation!A548&lt;&gt;"",input_OLD_temp_simulation!A548,"")</f>
        <v>546</v>
      </c>
      <c r="B548" s="57">
        <f>IF(input_OLD_temp_simulation!B548&lt;&gt;"",maxvent_m3_per_h*1000000+minvent_m3_per_h*1000+V_room_m3,"")</f>
        <v>500010090</v>
      </c>
      <c r="C548" s="2" t="str">
        <f>IF(input_OLD_temp_simulation!C548&lt;&gt;"",CONCATENATE(TEXT(input_OLD_temp_simulation!C548,"jjjj-mm-ddTuu:mm:ss"),IF(input_OLD_temp_simulation!E548&gt;=0,"+",""),TEXT(SIGN(input_OLD_temp_simulation!E548)*INT(ABS(input_OLD_temp_simulation!E548)),"00"),":",TEXT(MOD(ABS(input_OLD_temp_simulation!E548),1)*60,"00")),"")</f>
        <v>2022-01-08T16:30:00+01:00</v>
      </c>
      <c r="D548" s="26">
        <f>IF(input_OLD_temp_simulation!D548&lt;&gt;"",input_OLD_temp_simulation!D548,"")</f>
        <v>1641655800.0000002</v>
      </c>
      <c r="E548" s="27">
        <f>calculation!R548</f>
        <v>660.73430350613808</v>
      </c>
      <c r="F548" s="18">
        <f>calculation!P548</f>
        <v>0</v>
      </c>
      <c r="G548" s="29">
        <f>IF(input_OLD_temp_simulation!L548&lt;&gt;"",input_OLD_temp_simulation!L548,"")</f>
        <v>900</v>
      </c>
    </row>
    <row r="549" spans="1:7">
      <c r="A549" s="1">
        <f>IF(input_OLD_temp_simulation!A549&lt;&gt;"",input_OLD_temp_simulation!A549,"")</f>
        <v>547</v>
      </c>
      <c r="B549" s="57">
        <f>IF(input_OLD_temp_simulation!B549&lt;&gt;"",maxvent_m3_per_h*1000000+minvent_m3_per_h*1000+V_room_m3,"")</f>
        <v>500010090</v>
      </c>
      <c r="C549" s="2" t="str">
        <f>IF(input_OLD_temp_simulation!C549&lt;&gt;"",CONCATENATE(TEXT(input_OLD_temp_simulation!C549,"jjjj-mm-ddTuu:mm:ss"),IF(input_OLD_temp_simulation!E549&gt;=0,"+",""),TEXT(SIGN(input_OLD_temp_simulation!E549)*INT(ABS(input_OLD_temp_simulation!E549)),"00"),":",TEXT(MOD(ABS(input_OLD_temp_simulation!E549),1)*60,"00")),"")</f>
        <v>2022-01-08T16:45:00+01:00</v>
      </c>
      <c r="D549" s="26">
        <f>IF(input_OLD_temp_simulation!D549&lt;&gt;"",input_OLD_temp_simulation!D549,"")</f>
        <v>1641656699.9999993</v>
      </c>
      <c r="E549" s="27">
        <f>calculation!R549</f>
        <v>653.90835063096756</v>
      </c>
      <c r="F549" s="18">
        <f>calculation!P549</f>
        <v>0</v>
      </c>
      <c r="G549" s="29">
        <f>IF(input_OLD_temp_simulation!L549&lt;&gt;"",input_OLD_temp_simulation!L549,"")</f>
        <v>900</v>
      </c>
    </row>
    <row r="550" spans="1:7">
      <c r="A550" s="1">
        <f>IF(input_OLD_temp_simulation!A550&lt;&gt;"",input_OLD_temp_simulation!A550,"")</f>
        <v>548</v>
      </c>
      <c r="B550" s="57">
        <f>IF(input_OLD_temp_simulation!B550&lt;&gt;"",maxvent_m3_per_h*1000000+minvent_m3_per_h*1000+V_room_m3,"")</f>
        <v>500010090</v>
      </c>
      <c r="C550" s="2" t="str">
        <f>IF(input_OLD_temp_simulation!C550&lt;&gt;"",CONCATENATE(TEXT(input_OLD_temp_simulation!C550,"jjjj-mm-ddTuu:mm:ss"),IF(input_OLD_temp_simulation!E550&gt;=0,"+",""),TEXT(SIGN(input_OLD_temp_simulation!E550)*INT(ABS(input_OLD_temp_simulation!E550)),"00"),":",TEXT(MOD(ABS(input_OLD_temp_simulation!E550),1)*60,"00")),"")</f>
        <v>2022-01-08T17:00:00+01:00</v>
      </c>
      <c r="D550" s="26">
        <f>IF(input_OLD_temp_simulation!D550&lt;&gt;"",input_OLD_temp_simulation!D550,"")</f>
        <v>1641657600.000001</v>
      </c>
      <c r="E550" s="27">
        <f>calculation!R550</f>
        <v>647.2720075578851</v>
      </c>
      <c r="F550" s="18">
        <f>calculation!P550</f>
        <v>0</v>
      </c>
      <c r="G550" s="29">
        <f>IF(input_OLD_temp_simulation!L550&lt;&gt;"",input_OLD_temp_simulation!L550,"")</f>
        <v>900</v>
      </c>
    </row>
    <row r="551" spans="1:7">
      <c r="A551" s="1">
        <f>IF(input_OLD_temp_simulation!A551&lt;&gt;"",input_OLD_temp_simulation!A551,"")</f>
        <v>549</v>
      </c>
      <c r="B551" s="57">
        <f>IF(input_OLD_temp_simulation!B551&lt;&gt;"",maxvent_m3_per_h*1000000+minvent_m3_per_h*1000+V_room_m3,"")</f>
        <v>500010090</v>
      </c>
      <c r="C551" s="2" t="str">
        <f>IF(input_OLD_temp_simulation!C551&lt;&gt;"",CONCATENATE(TEXT(input_OLD_temp_simulation!C551,"jjjj-mm-ddTuu:mm:ss"),IF(input_OLD_temp_simulation!E551&gt;=0,"+",""),TEXT(SIGN(input_OLD_temp_simulation!E551)*INT(ABS(input_OLD_temp_simulation!E551)),"00"),":",TEXT(MOD(ABS(input_OLD_temp_simulation!E551),1)*60,"00")),"")</f>
        <v>2022-01-08T17:15:00+01:00</v>
      </c>
      <c r="D551" s="26">
        <f>IF(input_OLD_temp_simulation!D551&lt;&gt;"",input_OLD_temp_simulation!D551,"")</f>
        <v>1641658500.0000002</v>
      </c>
      <c r="E551" s="27">
        <f>calculation!R551</f>
        <v>640.82000734794383</v>
      </c>
      <c r="F551" s="18">
        <f>calculation!P551</f>
        <v>0</v>
      </c>
      <c r="G551" s="29">
        <f>IF(input_OLD_temp_simulation!L551&lt;&gt;"",input_OLD_temp_simulation!L551,"")</f>
        <v>900</v>
      </c>
    </row>
    <row r="552" spans="1:7">
      <c r="A552" s="1">
        <f>IF(input_OLD_temp_simulation!A552&lt;&gt;"",input_OLD_temp_simulation!A552,"")</f>
        <v>550</v>
      </c>
      <c r="B552" s="57">
        <f>IF(input_OLD_temp_simulation!B552&lt;&gt;"",maxvent_m3_per_h*1000000+minvent_m3_per_h*1000+V_room_m3,"")</f>
        <v>500010090</v>
      </c>
      <c r="C552" s="2" t="str">
        <f>IF(input_OLD_temp_simulation!C552&lt;&gt;"",CONCATENATE(TEXT(input_OLD_temp_simulation!C552,"jjjj-mm-ddTuu:mm:ss"),IF(input_OLD_temp_simulation!E552&gt;=0,"+",""),TEXT(SIGN(input_OLD_temp_simulation!E552)*INT(ABS(input_OLD_temp_simulation!E552)),"00"),":",TEXT(MOD(ABS(input_OLD_temp_simulation!E552),1)*60,"00")),"")</f>
        <v>2022-01-08T17:30:00+01:00</v>
      </c>
      <c r="D552" s="26">
        <f>IF(input_OLD_temp_simulation!D552&lt;&gt;"",input_OLD_temp_simulation!D552,"")</f>
        <v>1641659399.9999993</v>
      </c>
      <c r="E552" s="27">
        <f>calculation!R552</f>
        <v>634.54722936605651</v>
      </c>
      <c r="F552" s="18">
        <f>calculation!P552</f>
        <v>0</v>
      </c>
      <c r="G552" s="29">
        <f>IF(input_OLD_temp_simulation!L552&lt;&gt;"",input_OLD_temp_simulation!L552,"")</f>
        <v>900</v>
      </c>
    </row>
    <row r="553" spans="1:7">
      <c r="A553" s="1">
        <f>IF(input_OLD_temp_simulation!A553&lt;&gt;"",input_OLD_temp_simulation!A553,"")</f>
        <v>551</v>
      </c>
      <c r="B553" s="57">
        <f>IF(input_OLD_temp_simulation!B553&lt;&gt;"",maxvent_m3_per_h*1000000+minvent_m3_per_h*1000+V_room_m3,"")</f>
        <v>500010090</v>
      </c>
      <c r="C553" s="2" t="str">
        <f>IF(input_OLD_temp_simulation!C553&lt;&gt;"",CONCATENATE(TEXT(input_OLD_temp_simulation!C553,"jjjj-mm-ddTuu:mm:ss"),IF(input_OLD_temp_simulation!E553&gt;=0,"+",""),TEXT(SIGN(input_OLD_temp_simulation!E553)*INT(ABS(input_OLD_temp_simulation!E553)),"00"),":",TEXT(MOD(ABS(input_OLD_temp_simulation!E553),1)*60,"00")),"")</f>
        <v>2022-01-08T17:45:00+01:00</v>
      </c>
      <c r="D553" s="26">
        <f>IF(input_OLD_temp_simulation!D553&lt;&gt;"",input_OLD_temp_simulation!D553,"")</f>
        <v>1641660300.000001</v>
      </c>
      <c r="E553" s="27">
        <f>calculation!R553</f>
        <v>628.44869521699934</v>
      </c>
      <c r="F553" s="18">
        <f>calculation!P553</f>
        <v>0</v>
      </c>
      <c r="G553" s="29">
        <f>IF(input_OLD_temp_simulation!L553&lt;&gt;"",input_OLD_temp_simulation!L553,"")</f>
        <v>900</v>
      </c>
    </row>
    <row r="554" spans="1:7">
      <c r="A554" s="1">
        <f>IF(input_OLD_temp_simulation!A554&lt;&gt;"",input_OLD_temp_simulation!A554,"")</f>
        <v>552</v>
      </c>
      <c r="B554" s="57">
        <f>IF(input_OLD_temp_simulation!B554&lt;&gt;"",maxvent_m3_per_h*1000000+minvent_m3_per_h*1000+V_room_m3,"")</f>
        <v>500010090</v>
      </c>
      <c r="C554" s="2" t="str">
        <f>IF(input_OLD_temp_simulation!C554&lt;&gt;"",CONCATENATE(TEXT(input_OLD_temp_simulation!C554,"jjjj-mm-ddTuu:mm:ss"),IF(input_OLD_temp_simulation!E554&gt;=0,"+",""),TEXT(SIGN(input_OLD_temp_simulation!E554)*INT(ABS(input_OLD_temp_simulation!E554)),"00"),":",TEXT(MOD(ABS(input_OLD_temp_simulation!E554),1)*60,"00")),"")</f>
        <v>2022-01-08T18:00:00+01:00</v>
      </c>
      <c r="D554" s="26">
        <f>IF(input_OLD_temp_simulation!D554&lt;&gt;"",input_OLD_temp_simulation!D554,"")</f>
        <v>1641661200.0000002</v>
      </c>
      <c r="E554" s="27">
        <f>calculation!R554</f>
        <v>622.51956479430487</v>
      </c>
      <c r="F554" s="18">
        <f>calculation!P554</f>
        <v>0</v>
      </c>
      <c r="G554" s="29">
        <f>IF(input_OLD_temp_simulation!L554&lt;&gt;"",input_OLD_temp_simulation!L554,"")</f>
        <v>900</v>
      </c>
    </row>
    <row r="555" spans="1:7">
      <c r="A555" s="1">
        <f>IF(input_OLD_temp_simulation!A555&lt;&gt;"",input_OLD_temp_simulation!A555,"")</f>
        <v>553</v>
      </c>
      <c r="B555" s="57">
        <f>IF(input_OLD_temp_simulation!B555&lt;&gt;"",maxvent_m3_per_h*1000000+minvent_m3_per_h*1000+V_room_m3,"")</f>
        <v>500010090</v>
      </c>
      <c r="C555" s="2" t="str">
        <f>IF(input_OLD_temp_simulation!C555&lt;&gt;"",CONCATENATE(TEXT(input_OLD_temp_simulation!C555,"jjjj-mm-ddTuu:mm:ss"),IF(input_OLD_temp_simulation!E555&gt;=0,"+",""),TEXT(SIGN(input_OLD_temp_simulation!E555)*INT(ABS(input_OLD_temp_simulation!E555)),"00"),":",TEXT(MOD(ABS(input_OLD_temp_simulation!E555),1)*60,"00")),"")</f>
        <v>2022-01-08T18:15:00+01:00</v>
      </c>
      <c r="D555" s="26">
        <f>IF(input_OLD_temp_simulation!D555&lt;&gt;"",input_OLD_temp_simulation!D555,"")</f>
        <v>1641662099.9999993</v>
      </c>
      <c r="E555" s="27">
        <f>calculation!R555</f>
        <v>616.75513243890748</v>
      </c>
      <c r="F555" s="18">
        <f>calculation!P555</f>
        <v>0</v>
      </c>
      <c r="G555" s="29">
        <f>IF(input_OLD_temp_simulation!L555&lt;&gt;"",input_OLD_temp_simulation!L555,"")</f>
        <v>900</v>
      </c>
    </row>
    <row r="556" spans="1:7">
      <c r="A556" s="1">
        <f>IF(input_OLD_temp_simulation!A556&lt;&gt;"",input_OLD_temp_simulation!A556,"")</f>
        <v>554</v>
      </c>
      <c r="B556" s="57">
        <f>IF(input_OLD_temp_simulation!B556&lt;&gt;"",maxvent_m3_per_h*1000000+minvent_m3_per_h*1000+V_room_m3,"")</f>
        <v>500010090</v>
      </c>
      <c r="C556" s="2" t="str">
        <f>IF(input_OLD_temp_simulation!C556&lt;&gt;"",CONCATENATE(TEXT(input_OLD_temp_simulation!C556,"jjjj-mm-ddTuu:mm:ss"),IF(input_OLD_temp_simulation!E556&gt;=0,"+",""),TEXT(SIGN(input_OLD_temp_simulation!E556)*INT(ABS(input_OLD_temp_simulation!E556)),"00"),":",TEXT(MOD(ABS(input_OLD_temp_simulation!E556),1)*60,"00")),"")</f>
        <v>2022-01-08T18:30:00+01:00</v>
      </c>
      <c r="D556" s="26">
        <f>IF(input_OLD_temp_simulation!D556&lt;&gt;"",input_OLD_temp_simulation!D556,"")</f>
        <v>1641663000.000001</v>
      </c>
      <c r="E556" s="27">
        <f>calculation!R556</f>
        <v>611.15082320449335</v>
      </c>
      <c r="F556" s="18">
        <f>calculation!P556</f>
        <v>0</v>
      </c>
      <c r="G556" s="29">
        <f>IF(input_OLD_temp_simulation!L556&lt;&gt;"",input_OLD_temp_simulation!L556,"")</f>
        <v>900</v>
      </c>
    </row>
    <row r="557" spans="1:7">
      <c r="A557" s="1">
        <f>IF(input_OLD_temp_simulation!A557&lt;&gt;"",input_OLD_temp_simulation!A557,"")</f>
        <v>555</v>
      </c>
      <c r="B557" s="57">
        <f>IF(input_OLD_temp_simulation!B557&lt;&gt;"",maxvent_m3_per_h*1000000+minvent_m3_per_h*1000+V_room_m3,"")</f>
        <v>500010090</v>
      </c>
      <c r="C557" s="2" t="str">
        <f>IF(input_OLD_temp_simulation!C557&lt;&gt;"",CONCATENATE(TEXT(input_OLD_temp_simulation!C557,"jjjj-mm-ddTuu:mm:ss"),IF(input_OLD_temp_simulation!E557&gt;=0,"+",""),TEXT(SIGN(input_OLD_temp_simulation!E557)*INT(ABS(input_OLD_temp_simulation!E557)),"00"),":",TEXT(MOD(ABS(input_OLD_temp_simulation!E557),1)*60,"00")),"")</f>
        <v>2022-01-08T18:45:00+01:00</v>
      </c>
      <c r="D557" s="26">
        <f>IF(input_OLD_temp_simulation!D557&lt;&gt;"",input_OLD_temp_simulation!D557,"")</f>
        <v>1641663900.0000002</v>
      </c>
      <c r="E557" s="27">
        <f>calculation!R557</f>
        <v>605.7021892265908</v>
      </c>
      <c r="F557" s="18">
        <f>calculation!P557</f>
        <v>0</v>
      </c>
      <c r="G557" s="29">
        <f>IF(input_OLD_temp_simulation!L557&lt;&gt;"",input_OLD_temp_simulation!L557,"")</f>
        <v>900</v>
      </c>
    </row>
    <row r="558" spans="1:7">
      <c r="A558" s="1">
        <f>IF(input_OLD_temp_simulation!A558&lt;&gt;"",input_OLD_temp_simulation!A558,"")</f>
        <v>556</v>
      </c>
      <c r="B558" s="57">
        <f>IF(input_OLD_temp_simulation!B558&lt;&gt;"",maxvent_m3_per_h*1000000+minvent_m3_per_h*1000+V_room_m3,"")</f>
        <v>500010090</v>
      </c>
      <c r="C558" s="2" t="str">
        <f>IF(input_OLD_temp_simulation!C558&lt;&gt;"",CONCATENATE(TEXT(input_OLD_temp_simulation!C558,"jjjj-mm-ddTuu:mm:ss"),IF(input_OLD_temp_simulation!E558&gt;=0,"+",""),TEXT(SIGN(input_OLD_temp_simulation!E558)*INT(ABS(input_OLD_temp_simulation!E558)),"00"),":",TEXT(MOD(ABS(input_OLD_temp_simulation!E558),1)*60,"00")),"")</f>
        <v>2022-01-08T19:00:00+01:00</v>
      </c>
      <c r="D558" s="26">
        <f>IF(input_OLD_temp_simulation!D558&lt;&gt;"",input_OLD_temp_simulation!D558,"")</f>
        <v>1641664799.9999993</v>
      </c>
      <c r="E558" s="27">
        <f>calculation!R558</f>
        <v>600.40490619251887</v>
      </c>
      <c r="F558" s="18">
        <f>calculation!P558</f>
        <v>0</v>
      </c>
      <c r="G558" s="29">
        <f>IF(input_OLD_temp_simulation!L558&lt;&gt;"",input_OLD_temp_simulation!L558,"")</f>
        <v>900</v>
      </c>
    </row>
    <row r="559" spans="1:7">
      <c r="A559" s="1">
        <f>IF(input_OLD_temp_simulation!A559&lt;&gt;"",input_OLD_temp_simulation!A559,"")</f>
        <v>557</v>
      </c>
      <c r="B559" s="57">
        <f>IF(input_OLD_temp_simulation!B559&lt;&gt;"",maxvent_m3_per_h*1000000+minvent_m3_per_h*1000+V_room_m3,"")</f>
        <v>500010090</v>
      </c>
      <c r="C559" s="2" t="str">
        <f>IF(input_OLD_temp_simulation!C559&lt;&gt;"",CONCATENATE(TEXT(input_OLD_temp_simulation!C559,"jjjj-mm-ddTuu:mm:ss"),IF(input_OLD_temp_simulation!E559&gt;=0,"+",""),TEXT(SIGN(input_OLD_temp_simulation!E559)*INT(ABS(input_OLD_temp_simulation!E559)),"00"),":",TEXT(MOD(ABS(input_OLD_temp_simulation!E559),1)*60,"00")),"")</f>
        <v>2022-01-08T19:15:00+01:00</v>
      </c>
      <c r="D559" s="26">
        <f>IF(input_OLD_temp_simulation!D559&lt;&gt;"",input_OLD_temp_simulation!D559,"")</f>
        <v>1641665700.000001</v>
      </c>
      <c r="E559" s="27">
        <f>calculation!R559</f>
        <v>595.2547699093933</v>
      </c>
      <c r="F559" s="18">
        <f>calculation!P559</f>
        <v>0</v>
      </c>
      <c r="G559" s="29">
        <f>IF(input_OLD_temp_simulation!L559&lt;&gt;"",input_OLD_temp_simulation!L559,"")</f>
        <v>900</v>
      </c>
    </row>
    <row r="560" spans="1:7">
      <c r="A560" s="1">
        <f>IF(input_OLD_temp_simulation!A560&lt;&gt;"",input_OLD_temp_simulation!A560,"")</f>
        <v>558</v>
      </c>
      <c r="B560" s="57">
        <f>IF(input_OLD_temp_simulation!B560&lt;&gt;"",maxvent_m3_per_h*1000000+minvent_m3_per_h*1000+V_room_m3,"")</f>
        <v>500010090</v>
      </c>
      <c r="C560" s="2" t="str">
        <f>IF(input_OLD_temp_simulation!C560&lt;&gt;"",CONCATENATE(TEXT(input_OLD_temp_simulation!C560,"jjjj-mm-ddTuu:mm:ss"),IF(input_OLD_temp_simulation!E560&gt;=0,"+",""),TEXT(SIGN(input_OLD_temp_simulation!E560)*INT(ABS(input_OLD_temp_simulation!E560)),"00"),":",TEXT(MOD(ABS(input_OLD_temp_simulation!E560),1)*60,"00")),"")</f>
        <v>2022-01-08T19:30:00+01:00</v>
      </c>
      <c r="D560" s="26">
        <f>IF(input_OLD_temp_simulation!D560&lt;&gt;"",input_OLD_temp_simulation!D560,"")</f>
        <v>1641666600.0000002</v>
      </c>
      <c r="E560" s="27">
        <f>calculation!R560</f>
        <v>590.2476929674657</v>
      </c>
      <c r="F560" s="18">
        <f>calculation!P560</f>
        <v>0</v>
      </c>
      <c r="G560" s="29">
        <f>IF(input_OLD_temp_simulation!L560&lt;&gt;"",input_OLD_temp_simulation!L560,"")</f>
        <v>900</v>
      </c>
    </row>
    <row r="561" spans="1:7">
      <c r="A561" s="1">
        <f>IF(input_OLD_temp_simulation!A561&lt;&gt;"",input_OLD_temp_simulation!A561,"")</f>
        <v>559</v>
      </c>
      <c r="B561" s="57">
        <f>IF(input_OLD_temp_simulation!B561&lt;&gt;"",maxvent_m3_per_h*1000000+minvent_m3_per_h*1000+V_room_m3,"")</f>
        <v>500010090</v>
      </c>
      <c r="C561" s="2" t="str">
        <f>IF(input_OLD_temp_simulation!C561&lt;&gt;"",CONCATENATE(TEXT(input_OLD_temp_simulation!C561,"jjjj-mm-ddTuu:mm:ss"),IF(input_OLD_temp_simulation!E561&gt;=0,"+",""),TEXT(SIGN(input_OLD_temp_simulation!E561)*INT(ABS(input_OLD_temp_simulation!E561)),"00"),":",TEXT(MOD(ABS(input_OLD_temp_simulation!E561),1)*60,"00")),"")</f>
        <v>2022-01-08T19:45:00+01:00</v>
      </c>
      <c r="D561" s="26">
        <f>IF(input_OLD_temp_simulation!D561&lt;&gt;"",input_OLD_temp_simulation!D561,"")</f>
        <v>1641667499.9999993</v>
      </c>
      <c r="E561" s="27">
        <f>calculation!R561</f>
        <v>585.37970149614716</v>
      </c>
      <c r="F561" s="18">
        <f>calculation!P561</f>
        <v>0</v>
      </c>
      <c r="G561" s="29">
        <f>IF(input_OLD_temp_simulation!L561&lt;&gt;"",input_OLD_temp_simulation!L561,"")</f>
        <v>900</v>
      </c>
    </row>
    <row r="562" spans="1:7">
      <c r="A562" s="1">
        <f>IF(input_OLD_temp_simulation!A562&lt;&gt;"",input_OLD_temp_simulation!A562,"")</f>
        <v>560</v>
      </c>
      <c r="B562" s="57">
        <f>IF(input_OLD_temp_simulation!B562&lt;&gt;"",maxvent_m3_per_h*1000000+minvent_m3_per_h*1000+V_room_m3,"")</f>
        <v>500010090</v>
      </c>
      <c r="C562" s="2" t="str">
        <f>IF(input_OLD_temp_simulation!C562&lt;&gt;"",CONCATENATE(TEXT(input_OLD_temp_simulation!C562,"jjjj-mm-ddTuu:mm:ss"),IF(input_OLD_temp_simulation!E562&gt;=0,"+",""),TEXT(SIGN(input_OLD_temp_simulation!E562)*INT(ABS(input_OLD_temp_simulation!E562)),"00"),":",TEXT(MOD(ABS(input_OLD_temp_simulation!E562),1)*60,"00")),"")</f>
        <v>2022-01-08T20:00:00+01:00</v>
      </c>
      <c r="D562" s="26">
        <f>IF(input_OLD_temp_simulation!D562&lt;&gt;"",input_OLD_temp_simulation!D562,"")</f>
        <v>1641668400.000001</v>
      </c>
      <c r="E562" s="27">
        <f>calculation!R562</f>
        <v>580.64693201014302</v>
      </c>
      <c r="F562" s="18">
        <f>calculation!P562</f>
        <v>0</v>
      </c>
      <c r="G562" s="29">
        <f>IF(input_OLD_temp_simulation!L562&lt;&gt;"",input_OLD_temp_simulation!L562,"")</f>
        <v>900</v>
      </c>
    </row>
    <row r="563" spans="1:7">
      <c r="A563" s="1">
        <f>IF(input_OLD_temp_simulation!A563&lt;&gt;"",input_OLD_temp_simulation!A563,"")</f>
        <v>561</v>
      </c>
      <c r="B563" s="57">
        <f>IF(input_OLD_temp_simulation!B563&lt;&gt;"",maxvent_m3_per_h*1000000+minvent_m3_per_h*1000+V_room_m3,"")</f>
        <v>500010090</v>
      </c>
      <c r="C563" s="2" t="str">
        <f>IF(input_OLD_temp_simulation!C563&lt;&gt;"",CONCATENATE(TEXT(input_OLD_temp_simulation!C563,"jjjj-mm-ddTuu:mm:ss"),IF(input_OLD_temp_simulation!E563&gt;=0,"+",""),TEXT(SIGN(input_OLD_temp_simulation!E563)*INT(ABS(input_OLD_temp_simulation!E563)),"00"),":",TEXT(MOD(ABS(input_OLD_temp_simulation!E563),1)*60,"00")),"")</f>
        <v>2022-01-08T20:15:00+01:00</v>
      </c>
      <c r="D563" s="26">
        <f>IF(input_OLD_temp_simulation!D563&lt;&gt;"",input_OLD_temp_simulation!D563,"")</f>
        <v>1641669300.0000002</v>
      </c>
      <c r="E563" s="27">
        <f>calculation!R563</f>
        <v>576.04562834319461</v>
      </c>
      <c r="F563" s="18">
        <f>calculation!P563</f>
        <v>0</v>
      </c>
      <c r="G563" s="29">
        <f>IF(input_OLD_temp_simulation!L563&lt;&gt;"",input_OLD_temp_simulation!L563,"")</f>
        <v>900</v>
      </c>
    </row>
    <row r="564" spans="1:7">
      <c r="A564" s="1">
        <f>IF(input_OLD_temp_simulation!A564&lt;&gt;"",input_OLD_temp_simulation!A564,"")</f>
        <v>562</v>
      </c>
      <c r="B564" s="57">
        <f>IF(input_OLD_temp_simulation!B564&lt;&gt;"",maxvent_m3_per_h*1000000+minvent_m3_per_h*1000+V_room_m3,"")</f>
        <v>500010090</v>
      </c>
      <c r="C564" s="2" t="str">
        <f>IF(input_OLD_temp_simulation!C564&lt;&gt;"",CONCATENATE(TEXT(input_OLD_temp_simulation!C564,"jjjj-mm-ddTuu:mm:ss"),IF(input_OLD_temp_simulation!E564&gt;=0,"+",""),TEXT(SIGN(input_OLD_temp_simulation!E564)*INT(ABS(input_OLD_temp_simulation!E564)),"00"),":",TEXT(MOD(ABS(input_OLD_temp_simulation!E564),1)*60,"00")),"")</f>
        <v>2022-01-08T20:30:00+01:00</v>
      </c>
      <c r="D564" s="26">
        <f>IF(input_OLD_temp_simulation!D564&lt;&gt;"",input_OLD_temp_simulation!D564,"")</f>
        <v>1641670199.9999993</v>
      </c>
      <c r="E564" s="27">
        <f>calculation!R564</f>
        <v>571.57213866699476</v>
      </c>
      <c r="F564" s="18">
        <f>calculation!P564</f>
        <v>0</v>
      </c>
      <c r="G564" s="29">
        <f>IF(input_OLD_temp_simulation!L564&lt;&gt;"",input_OLD_temp_simulation!L564,"")</f>
        <v>900</v>
      </c>
    </row>
    <row r="565" spans="1:7">
      <c r="A565" s="1">
        <f>IF(input_OLD_temp_simulation!A565&lt;&gt;"",input_OLD_temp_simulation!A565,"")</f>
        <v>563</v>
      </c>
      <c r="B565" s="57">
        <f>IF(input_OLD_temp_simulation!B565&lt;&gt;"",maxvent_m3_per_h*1000000+minvent_m3_per_h*1000+V_room_m3,"")</f>
        <v>500010090</v>
      </c>
      <c r="C565" s="2" t="str">
        <f>IF(input_OLD_temp_simulation!C565&lt;&gt;"",CONCATENATE(TEXT(input_OLD_temp_simulation!C565,"jjjj-mm-ddTuu:mm:ss"),IF(input_OLD_temp_simulation!E565&gt;=0,"+",""),TEXT(SIGN(input_OLD_temp_simulation!E565)*INT(ABS(input_OLD_temp_simulation!E565)),"00"),":",TEXT(MOD(ABS(input_OLD_temp_simulation!E565),1)*60,"00")),"")</f>
        <v>2022-01-08T20:45:00+01:00</v>
      </c>
      <c r="D565" s="26">
        <f>IF(input_OLD_temp_simulation!D565&lt;&gt;"",input_OLD_temp_simulation!D565,"")</f>
        <v>1641671100.000001</v>
      </c>
      <c r="E565" s="27">
        <f>calculation!R565</f>
        <v>567.2229125929116</v>
      </c>
      <c r="F565" s="18">
        <f>calculation!P565</f>
        <v>0</v>
      </c>
      <c r="G565" s="29">
        <f>IF(input_OLD_temp_simulation!L565&lt;&gt;"",input_OLD_temp_simulation!L565,"")</f>
        <v>900</v>
      </c>
    </row>
    <row r="566" spans="1:7">
      <c r="A566" s="1">
        <f>IF(input_OLD_temp_simulation!A566&lt;&gt;"",input_OLD_temp_simulation!A566,"")</f>
        <v>564</v>
      </c>
      <c r="B566" s="57">
        <f>IF(input_OLD_temp_simulation!B566&lt;&gt;"",maxvent_m3_per_h*1000000+minvent_m3_per_h*1000+V_room_m3,"")</f>
        <v>500010090</v>
      </c>
      <c r="C566" s="2" t="str">
        <f>IF(input_OLD_temp_simulation!C566&lt;&gt;"",CONCATENATE(TEXT(input_OLD_temp_simulation!C566,"jjjj-mm-ddTuu:mm:ss"),IF(input_OLD_temp_simulation!E566&gt;=0,"+",""),TEXT(SIGN(input_OLD_temp_simulation!E566)*INT(ABS(input_OLD_temp_simulation!E566)),"00"),":",TEXT(MOD(ABS(input_OLD_temp_simulation!E566),1)*60,"00")),"")</f>
        <v>2022-01-08T21:00:00+01:00</v>
      </c>
      <c r="D566" s="26">
        <f>IF(input_OLD_temp_simulation!D566&lt;&gt;"",input_OLD_temp_simulation!D566,"")</f>
        <v>1641672000.0000002</v>
      </c>
      <c r="E566" s="27">
        <f>calculation!R566</f>
        <v>562.99449835421956</v>
      </c>
      <c r="F566" s="18">
        <f>calculation!P566</f>
        <v>0</v>
      </c>
      <c r="G566" s="29">
        <f>IF(input_OLD_temp_simulation!L566&lt;&gt;"",input_OLD_temp_simulation!L566,"")</f>
        <v>900</v>
      </c>
    </row>
    <row r="567" spans="1:7">
      <c r="A567" s="1">
        <f>IF(input_OLD_temp_simulation!A567&lt;&gt;"",input_OLD_temp_simulation!A567,"")</f>
        <v>565</v>
      </c>
      <c r="B567" s="57">
        <f>IF(input_OLD_temp_simulation!B567&lt;&gt;"",maxvent_m3_per_h*1000000+minvent_m3_per_h*1000+V_room_m3,"")</f>
        <v>500010090</v>
      </c>
      <c r="C567" s="2" t="str">
        <f>IF(input_OLD_temp_simulation!C567&lt;&gt;"",CONCATENATE(TEXT(input_OLD_temp_simulation!C567,"jjjj-mm-ddTuu:mm:ss"),IF(input_OLD_temp_simulation!E567&gt;=0,"+",""),TEXT(SIGN(input_OLD_temp_simulation!E567)*INT(ABS(input_OLD_temp_simulation!E567)),"00"),":",TEXT(MOD(ABS(input_OLD_temp_simulation!E567),1)*60,"00")),"")</f>
        <v>2022-01-08T21:15:00+01:00</v>
      </c>
      <c r="D567" s="26">
        <f>IF(input_OLD_temp_simulation!D567&lt;&gt;"",input_OLD_temp_simulation!D567,"")</f>
        <v>1641672899.9999993</v>
      </c>
      <c r="E567" s="27">
        <f>calculation!R567</f>
        <v>558.88354006660234</v>
      </c>
      <c r="F567" s="18">
        <f>calculation!P567</f>
        <v>0</v>
      </c>
      <c r="G567" s="29">
        <f>IF(input_OLD_temp_simulation!L567&lt;&gt;"",input_OLD_temp_simulation!L567,"")</f>
        <v>900</v>
      </c>
    </row>
    <row r="568" spans="1:7">
      <c r="A568" s="1">
        <f>IF(input_OLD_temp_simulation!A568&lt;&gt;"",input_OLD_temp_simulation!A568,"")</f>
        <v>566</v>
      </c>
      <c r="B568" s="57">
        <f>IF(input_OLD_temp_simulation!B568&lt;&gt;"",maxvent_m3_per_h*1000000+minvent_m3_per_h*1000+V_room_m3,"")</f>
        <v>500010090</v>
      </c>
      <c r="C568" s="2" t="str">
        <f>IF(input_OLD_temp_simulation!C568&lt;&gt;"",CONCATENATE(TEXT(input_OLD_temp_simulation!C568,"jjjj-mm-ddTuu:mm:ss"),IF(input_OLD_temp_simulation!E568&gt;=0,"+",""),TEXT(SIGN(input_OLD_temp_simulation!E568)*INT(ABS(input_OLD_temp_simulation!E568)),"00"),":",TEXT(MOD(ABS(input_OLD_temp_simulation!E568),1)*60,"00")),"")</f>
        <v>2022-01-08T21:30:00+01:00</v>
      </c>
      <c r="D568" s="26">
        <f>IF(input_OLD_temp_simulation!D568&lt;&gt;"",input_OLD_temp_simulation!D568,"")</f>
        <v>1641673800.000001</v>
      </c>
      <c r="E568" s="27">
        <f>calculation!R568</f>
        <v>554.88677506475233</v>
      </c>
      <c r="F568" s="18">
        <f>calculation!P568</f>
        <v>0</v>
      </c>
      <c r="G568" s="29">
        <f>IF(input_OLD_temp_simulation!L568&lt;&gt;"",input_OLD_temp_simulation!L568,"")</f>
        <v>900</v>
      </c>
    </row>
    <row r="569" spans="1:7">
      <c r="A569" s="1">
        <f>IF(input_OLD_temp_simulation!A569&lt;&gt;"",input_OLD_temp_simulation!A569,"")</f>
        <v>567</v>
      </c>
      <c r="B569" s="57">
        <f>IF(input_OLD_temp_simulation!B569&lt;&gt;"",maxvent_m3_per_h*1000000+minvent_m3_per_h*1000+V_room_m3,"")</f>
        <v>500010090</v>
      </c>
      <c r="C569" s="2" t="str">
        <f>IF(input_OLD_temp_simulation!C569&lt;&gt;"",CONCATENATE(TEXT(input_OLD_temp_simulation!C569,"jjjj-mm-ddTuu:mm:ss"),IF(input_OLD_temp_simulation!E569&gt;=0,"+",""),TEXT(SIGN(input_OLD_temp_simulation!E569)*INT(ABS(input_OLD_temp_simulation!E569)),"00"),":",TEXT(MOD(ABS(input_OLD_temp_simulation!E569),1)*60,"00")),"")</f>
        <v>2022-01-08T21:45:00+01:00</v>
      </c>
      <c r="D569" s="26">
        <f>IF(input_OLD_temp_simulation!D569&lt;&gt;"",input_OLD_temp_simulation!D569,"")</f>
        <v>1641674700.0000002</v>
      </c>
      <c r="E569" s="27">
        <f>calculation!R569</f>
        <v>551.00103131295361</v>
      </c>
      <c r="F569" s="18">
        <f>calculation!P569</f>
        <v>0</v>
      </c>
      <c r="G569" s="29">
        <f>IF(input_OLD_temp_simulation!L569&lt;&gt;"",input_OLD_temp_simulation!L569,"")</f>
        <v>900</v>
      </c>
    </row>
    <row r="570" spans="1:7">
      <c r="A570" s="1">
        <f>IF(input_OLD_temp_simulation!A570&lt;&gt;"",input_OLD_temp_simulation!A570,"")</f>
        <v>568</v>
      </c>
      <c r="B570" s="57">
        <f>IF(input_OLD_temp_simulation!B570&lt;&gt;"",maxvent_m3_per_h*1000000+minvent_m3_per_h*1000+V_room_m3,"")</f>
        <v>500010090</v>
      </c>
      <c r="C570" s="2" t="str">
        <f>IF(input_OLD_temp_simulation!C570&lt;&gt;"",CONCATENATE(TEXT(input_OLD_temp_simulation!C570,"jjjj-mm-ddTuu:mm:ss"),IF(input_OLD_temp_simulation!E570&gt;=0,"+",""),TEXT(SIGN(input_OLD_temp_simulation!E570)*INT(ABS(input_OLD_temp_simulation!E570)),"00"),":",TEXT(MOD(ABS(input_OLD_temp_simulation!E570),1)*60,"00")),"")</f>
        <v>2022-01-08T22:00:00+01:00</v>
      </c>
      <c r="D570" s="26">
        <f>IF(input_OLD_temp_simulation!D570&lt;&gt;"",input_OLD_temp_simulation!D570,"")</f>
        <v>1641675599.9999993</v>
      </c>
      <c r="E570" s="27">
        <f>calculation!R570</f>
        <v>547.2232248875938</v>
      </c>
      <c r="F570" s="18">
        <f>calculation!P570</f>
        <v>0</v>
      </c>
      <c r="G570" s="29">
        <f>IF(input_OLD_temp_simulation!L570&lt;&gt;"",input_OLD_temp_simulation!L570,"")</f>
        <v>900</v>
      </c>
    </row>
    <row r="571" spans="1:7">
      <c r="A571" s="1">
        <f>IF(input_OLD_temp_simulation!A571&lt;&gt;"",input_OLD_temp_simulation!A571,"")</f>
        <v>569</v>
      </c>
      <c r="B571" s="57">
        <f>IF(input_OLD_temp_simulation!B571&lt;&gt;"",maxvent_m3_per_h*1000000+minvent_m3_per_h*1000+V_room_m3,"")</f>
        <v>500010090</v>
      </c>
      <c r="C571" s="2" t="str">
        <f>IF(input_OLD_temp_simulation!C571&lt;&gt;"",CONCATENATE(TEXT(input_OLD_temp_simulation!C571,"jjjj-mm-ddTuu:mm:ss"),IF(input_OLD_temp_simulation!E571&gt;=0,"+",""),TEXT(SIGN(input_OLD_temp_simulation!E571)*INT(ABS(input_OLD_temp_simulation!E571)),"00"),":",TEXT(MOD(ABS(input_OLD_temp_simulation!E571),1)*60,"00")),"")</f>
        <v>2022-01-08T22:15:00+01:00</v>
      </c>
      <c r="D571" s="26">
        <f>IF(input_OLD_temp_simulation!D571&lt;&gt;"",input_OLD_temp_simulation!D571,"")</f>
        <v>1641676500.000001</v>
      </c>
      <c r="E571" s="27">
        <f>calculation!R571</f>
        <v>543.55035752960509</v>
      </c>
      <c r="F571" s="18">
        <f>calculation!P571</f>
        <v>0</v>
      </c>
      <c r="G571" s="29">
        <f>IF(input_OLD_temp_simulation!L571&lt;&gt;"",input_OLD_temp_simulation!L571,"")</f>
        <v>900</v>
      </c>
    </row>
    <row r="572" spans="1:7">
      <c r="A572" s="1">
        <f>IF(input_OLD_temp_simulation!A572&lt;&gt;"",input_OLD_temp_simulation!A572,"")</f>
        <v>570</v>
      </c>
      <c r="B572" s="57">
        <f>IF(input_OLD_temp_simulation!B572&lt;&gt;"",maxvent_m3_per_h*1000000+minvent_m3_per_h*1000+V_room_m3,"")</f>
        <v>500010090</v>
      </c>
      <c r="C572" s="2" t="str">
        <f>IF(input_OLD_temp_simulation!C572&lt;&gt;"",CONCATENATE(TEXT(input_OLD_temp_simulation!C572,"jjjj-mm-ddTuu:mm:ss"),IF(input_OLD_temp_simulation!E572&gt;=0,"+",""),TEXT(SIGN(input_OLD_temp_simulation!E572)*INT(ABS(input_OLD_temp_simulation!E572)),"00"),":",TEXT(MOD(ABS(input_OLD_temp_simulation!E572),1)*60,"00")),"")</f>
        <v>2022-01-08T22:30:00+01:00</v>
      </c>
      <c r="D572" s="26">
        <f>IF(input_OLD_temp_simulation!D572&lt;&gt;"",input_OLD_temp_simulation!D572,"")</f>
        <v>1641677400.0000002</v>
      </c>
      <c r="E572" s="27">
        <f>calculation!R572</f>
        <v>539.97951426489385</v>
      </c>
      <c r="F572" s="18">
        <f>calculation!P572</f>
        <v>0</v>
      </c>
      <c r="G572" s="29">
        <f>IF(input_OLD_temp_simulation!L572&lt;&gt;"",input_OLD_temp_simulation!L572,"")</f>
        <v>900</v>
      </c>
    </row>
    <row r="573" spans="1:7">
      <c r="A573" s="1">
        <f>IF(input_OLD_temp_simulation!A573&lt;&gt;"",input_OLD_temp_simulation!A573,"")</f>
        <v>571</v>
      </c>
      <c r="B573" s="57">
        <f>IF(input_OLD_temp_simulation!B573&lt;&gt;"",maxvent_m3_per_h*1000000+minvent_m3_per_h*1000+V_room_m3,"")</f>
        <v>500010090</v>
      </c>
      <c r="C573" s="2" t="str">
        <f>IF(input_OLD_temp_simulation!C573&lt;&gt;"",CONCATENATE(TEXT(input_OLD_temp_simulation!C573,"jjjj-mm-ddTuu:mm:ss"),IF(input_OLD_temp_simulation!E573&gt;=0,"+",""),TEXT(SIGN(input_OLD_temp_simulation!E573)*INT(ABS(input_OLD_temp_simulation!E573)),"00"),":",TEXT(MOD(ABS(input_OLD_temp_simulation!E573),1)*60,"00")),"")</f>
        <v>2022-01-08T22:45:00+01:00</v>
      </c>
      <c r="D573" s="26">
        <f>IF(input_OLD_temp_simulation!D573&lt;&gt;"",input_OLD_temp_simulation!D573,"")</f>
        <v>1641678299.9999993</v>
      </c>
      <c r="E573" s="27">
        <f>calculation!R573</f>
        <v>536.50786109086903</v>
      </c>
      <c r="F573" s="18">
        <f>calculation!P573</f>
        <v>0</v>
      </c>
      <c r="G573" s="29">
        <f>IF(input_OLD_temp_simulation!L573&lt;&gt;"",input_OLD_temp_simulation!L573,"")</f>
        <v>900</v>
      </c>
    </row>
    <row r="574" spans="1:7">
      <c r="A574" s="1">
        <f>IF(input_OLD_temp_simulation!A574&lt;&gt;"",input_OLD_temp_simulation!A574,"")</f>
        <v>572</v>
      </c>
      <c r="B574" s="57">
        <f>IF(input_OLD_temp_simulation!B574&lt;&gt;"",maxvent_m3_per_h*1000000+minvent_m3_per_h*1000+V_room_m3,"")</f>
        <v>500010090</v>
      </c>
      <c r="C574" s="2" t="str">
        <f>IF(input_OLD_temp_simulation!C574&lt;&gt;"",CONCATENATE(TEXT(input_OLD_temp_simulation!C574,"jjjj-mm-ddTuu:mm:ss"),IF(input_OLD_temp_simulation!E574&gt;=0,"+",""),TEXT(SIGN(input_OLD_temp_simulation!E574)*INT(ABS(input_OLD_temp_simulation!E574)),"00"),":",TEXT(MOD(ABS(input_OLD_temp_simulation!E574),1)*60,"00")),"")</f>
        <v>2022-01-08T23:00:00+01:00</v>
      </c>
      <c r="D574" s="26">
        <f>IF(input_OLD_temp_simulation!D574&lt;&gt;"",input_OLD_temp_simulation!D574,"")</f>
        <v>1641679200.000001</v>
      </c>
      <c r="E574" s="27">
        <f>calculation!R574</f>
        <v>533.13264272723382</v>
      </c>
      <c r="F574" s="18">
        <f>calculation!P574</f>
        <v>0</v>
      </c>
      <c r="G574" s="29">
        <f>IF(input_OLD_temp_simulation!L574&lt;&gt;"",input_OLD_temp_simulation!L574,"")</f>
        <v>900</v>
      </c>
    </row>
    <row r="575" spans="1:7">
      <c r="A575" s="1">
        <f>IF(input_OLD_temp_simulation!A575&lt;&gt;"",input_OLD_temp_simulation!A575,"")</f>
        <v>573</v>
      </c>
      <c r="B575" s="57">
        <f>IF(input_OLD_temp_simulation!B575&lt;&gt;"",maxvent_m3_per_h*1000000+minvent_m3_per_h*1000+V_room_m3,"")</f>
        <v>500010090</v>
      </c>
      <c r="C575" s="2" t="str">
        <f>IF(input_OLD_temp_simulation!C575&lt;&gt;"",CONCATENATE(TEXT(input_OLD_temp_simulation!C575,"jjjj-mm-ddTuu:mm:ss"),IF(input_OLD_temp_simulation!E575&gt;=0,"+",""),TEXT(SIGN(input_OLD_temp_simulation!E575)*INT(ABS(input_OLD_temp_simulation!E575)),"00"),":",TEXT(MOD(ABS(input_OLD_temp_simulation!E575),1)*60,"00")),"")</f>
        <v>2022-01-08T23:15:00+01:00</v>
      </c>
      <c r="D575" s="26">
        <f>IF(input_OLD_temp_simulation!D575&lt;&gt;"",input_OLD_temp_simulation!D575,"")</f>
        <v>1641680100.0000002</v>
      </c>
      <c r="E575" s="27">
        <f>calculation!R575</f>
        <v>529.85118042925512</v>
      </c>
      <c r="F575" s="18">
        <f>calculation!P575</f>
        <v>0</v>
      </c>
      <c r="G575" s="29">
        <f>IF(input_OLD_temp_simulation!L575&lt;&gt;"",input_OLD_temp_simulation!L575,"")</f>
        <v>900</v>
      </c>
    </row>
    <row r="576" spans="1:7">
      <c r="A576" s="1">
        <f>IF(input_OLD_temp_simulation!A576&lt;&gt;"",input_OLD_temp_simulation!A576,"")</f>
        <v>574</v>
      </c>
      <c r="B576" s="57">
        <f>IF(input_OLD_temp_simulation!B576&lt;&gt;"",maxvent_m3_per_h*1000000+minvent_m3_per_h*1000+V_room_m3,"")</f>
        <v>500010090</v>
      </c>
      <c r="C576" s="2" t="str">
        <f>IF(input_OLD_temp_simulation!C576&lt;&gt;"",CONCATENATE(TEXT(input_OLD_temp_simulation!C576,"jjjj-mm-ddTuu:mm:ss"),IF(input_OLD_temp_simulation!E576&gt;=0,"+",""),TEXT(SIGN(input_OLD_temp_simulation!E576)*INT(ABS(input_OLD_temp_simulation!E576)),"00"),":",TEXT(MOD(ABS(input_OLD_temp_simulation!E576),1)*60,"00")),"")</f>
        <v>2022-01-08T23:30:00+01:00</v>
      </c>
      <c r="D576" s="26">
        <f>IF(input_OLD_temp_simulation!D576&lt;&gt;"",input_OLD_temp_simulation!D576,"")</f>
        <v>1641680999.9999993</v>
      </c>
      <c r="E576" s="27">
        <f>calculation!R576</f>
        <v>526.66086986177584</v>
      </c>
      <c r="F576" s="18">
        <f>calculation!P576</f>
        <v>0</v>
      </c>
      <c r="G576" s="29">
        <f>IF(input_OLD_temp_simulation!L576&lt;&gt;"",input_OLD_temp_simulation!L576,"")</f>
        <v>900</v>
      </c>
    </row>
    <row r="577" spans="1:7">
      <c r="A577" s="1">
        <f>IF(input_OLD_temp_simulation!A577&lt;&gt;"",input_OLD_temp_simulation!A577,"")</f>
        <v>575</v>
      </c>
      <c r="B577" s="57">
        <f>IF(input_OLD_temp_simulation!B577&lt;&gt;"",maxvent_m3_per_h*1000000+minvent_m3_per_h*1000+V_room_m3,"")</f>
        <v>500010090</v>
      </c>
      <c r="C577" s="2" t="str">
        <f>IF(input_OLD_temp_simulation!C577&lt;&gt;"",CONCATENATE(TEXT(input_OLD_temp_simulation!C577,"jjjj-mm-ddTuu:mm:ss"),IF(input_OLD_temp_simulation!E577&gt;=0,"+",""),TEXT(SIGN(input_OLD_temp_simulation!E577)*INT(ABS(input_OLD_temp_simulation!E577)),"00"),":",TEXT(MOD(ABS(input_OLD_temp_simulation!E577),1)*60,"00")),"")</f>
        <v>2022-01-08T23:45:00+01:00</v>
      </c>
      <c r="D577" s="26">
        <f>IF(input_OLD_temp_simulation!D577&lt;&gt;"",input_OLD_temp_simulation!D577,"")</f>
        <v>1641681900.000001</v>
      </c>
      <c r="E577" s="27">
        <f>calculation!R577</f>
        <v>523.55917903228203</v>
      </c>
      <c r="F577" s="18">
        <f>calculation!P577</f>
        <v>0</v>
      </c>
      <c r="G577" s="29">
        <f>IF(input_OLD_temp_simulation!L577&lt;&gt;"",input_OLD_temp_simulation!L577,"")</f>
        <v>900</v>
      </c>
    </row>
    <row r="578" spans="1:7">
      <c r="A578" s="1">
        <f>IF(input_OLD_temp_simulation!A578&lt;&gt;"",input_OLD_temp_simulation!A578,"")</f>
        <v>576</v>
      </c>
      <c r="B578" s="57">
        <f>IF(input_OLD_temp_simulation!B578&lt;&gt;"",maxvent_m3_per_h*1000000+minvent_m3_per_h*1000+V_room_m3,"")</f>
        <v>500010090</v>
      </c>
      <c r="C578" s="2" t="str">
        <f>IF(input_OLD_temp_simulation!C578&lt;&gt;"",CONCATENATE(TEXT(input_OLD_temp_simulation!C578,"jjjj-mm-ddTuu:mm:ss"),IF(input_OLD_temp_simulation!E578&gt;=0,"+",""),TEXT(SIGN(input_OLD_temp_simulation!E578)*INT(ABS(input_OLD_temp_simulation!E578)),"00"),":",TEXT(MOD(ABS(input_OLD_temp_simulation!E578),1)*60,"00")),"")</f>
        <v>2022-01-09T00:00:00+01:00</v>
      </c>
      <c r="D578" s="26">
        <f>IF(input_OLD_temp_simulation!D578&lt;&gt;"",input_OLD_temp_simulation!D578,"")</f>
        <v>1641682800.0000002</v>
      </c>
      <c r="E578" s="27">
        <f>calculation!R578</f>
        <v>520.54364628138535</v>
      </c>
      <c r="F578" s="18">
        <f>calculation!P578</f>
        <v>0</v>
      </c>
      <c r="G578" s="29">
        <f>IF(input_OLD_temp_simulation!L578&lt;&gt;"",input_OLD_temp_simulation!L578,"")</f>
        <v>900</v>
      </c>
    </row>
    <row r="579" spans="1:7">
      <c r="A579" s="1">
        <f>IF(input_OLD_temp_simulation!A579&lt;&gt;"",input_OLD_temp_simulation!A579,"")</f>
        <v>577</v>
      </c>
      <c r="B579" s="57">
        <f>IF(input_OLD_temp_simulation!B579&lt;&gt;"",maxvent_m3_per_h*1000000+minvent_m3_per_h*1000+V_room_m3,"")</f>
        <v>500010090</v>
      </c>
      <c r="C579" s="2" t="str">
        <f>IF(input_OLD_temp_simulation!C579&lt;&gt;"",CONCATENATE(TEXT(input_OLD_temp_simulation!C579,"jjjj-mm-ddTuu:mm:ss"),IF(input_OLD_temp_simulation!E579&gt;=0,"+",""),TEXT(SIGN(input_OLD_temp_simulation!E579)*INT(ABS(input_OLD_temp_simulation!E579)),"00"),":",TEXT(MOD(ABS(input_OLD_temp_simulation!E579),1)*60,"00")),"")</f>
        <v>2022-01-09T00:15:00+01:00</v>
      </c>
      <c r="D579" s="26">
        <f>IF(input_OLD_temp_simulation!D579&lt;&gt;"",input_OLD_temp_simulation!D579,"")</f>
        <v>1641683699.9999993</v>
      </c>
      <c r="E579" s="27">
        <f>calculation!R579</f>
        <v>517.61187832912469</v>
      </c>
      <c r="F579" s="18">
        <f>calculation!P579</f>
        <v>0</v>
      </c>
      <c r="G579" s="29">
        <f>IF(input_OLD_temp_simulation!L579&lt;&gt;"",input_OLD_temp_simulation!L579,"")</f>
        <v>900</v>
      </c>
    </row>
    <row r="580" spans="1:7">
      <c r="A580" s="1">
        <f>IF(input_OLD_temp_simulation!A580&lt;&gt;"",input_OLD_temp_simulation!A580,"")</f>
        <v>578</v>
      </c>
      <c r="B580" s="57">
        <f>IF(input_OLD_temp_simulation!B580&lt;&gt;"",maxvent_m3_per_h*1000000+minvent_m3_per_h*1000+V_room_m3,"")</f>
        <v>500010090</v>
      </c>
      <c r="C580" s="2" t="str">
        <f>IF(input_OLD_temp_simulation!C580&lt;&gt;"",CONCATENATE(TEXT(input_OLD_temp_simulation!C580,"jjjj-mm-ddTuu:mm:ss"),IF(input_OLD_temp_simulation!E580&gt;=0,"+",""),TEXT(SIGN(input_OLD_temp_simulation!E580)*INT(ABS(input_OLD_temp_simulation!E580)),"00"),":",TEXT(MOD(ABS(input_OLD_temp_simulation!E580),1)*60,"00")),"")</f>
        <v>2022-01-09T00:30:00+01:00</v>
      </c>
      <c r="D580" s="26">
        <f>IF(input_OLD_temp_simulation!D580&lt;&gt;"",input_OLD_temp_simulation!D580,"")</f>
        <v>1641684600.000001</v>
      </c>
      <c r="E580" s="27">
        <f>calculation!R580</f>
        <v>514.76154837553793</v>
      </c>
      <c r="F580" s="18">
        <f>calculation!P580</f>
        <v>0</v>
      </c>
      <c r="G580" s="29">
        <f>IF(input_OLD_temp_simulation!L580&lt;&gt;"",input_OLD_temp_simulation!L580,"")</f>
        <v>900</v>
      </c>
    </row>
    <row r="581" spans="1:7">
      <c r="A581" s="1">
        <f>IF(input_OLD_temp_simulation!A581&lt;&gt;"",input_OLD_temp_simulation!A581,"")</f>
        <v>579</v>
      </c>
      <c r="B581" s="57">
        <f>IF(input_OLD_temp_simulation!B581&lt;&gt;"",maxvent_m3_per_h*1000000+minvent_m3_per_h*1000+V_room_m3,"")</f>
        <v>500010090</v>
      </c>
      <c r="C581" s="2" t="str">
        <f>IF(input_OLD_temp_simulation!C581&lt;&gt;"",CONCATENATE(TEXT(input_OLD_temp_simulation!C581,"jjjj-mm-ddTuu:mm:ss"),IF(input_OLD_temp_simulation!E581&gt;=0,"+",""),TEXT(SIGN(input_OLD_temp_simulation!E581)*INT(ABS(input_OLD_temp_simulation!E581)),"00"),":",TEXT(MOD(ABS(input_OLD_temp_simulation!E581),1)*60,"00")),"")</f>
        <v>2022-01-09T00:45:00+01:00</v>
      </c>
      <c r="D581" s="26">
        <f>IF(input_OLD_temp_simulation!D581&lt;&gt;"",input_OLD_temp_simulation!D581,"")</f>
        <v>1641685500.0000002</v>
      </c>
      <c r="E581" s="27">
        <f>calculation!R581</f>
        <v>511.99039425399519</v>
      </c>
      <c r="F581" s="18">
        <f>calculation!P581</f>
        <v>0</v>
      </c>
      <c r="G581" s="29">
        <f>IF(input_OLD_temp_simulation!L581&lt;&gt;"",input_OLD_temp_simulation!L581,"")</f>
        <v>900</v>
      </c>
    </row>
    <row r="582" spans="1:7">
      <c r="A582" s="1">
        <f>IF(input_OLD_temp_simulation!A582&lt;&gt;"",input_OLD_temp_simulation!A582,"")</f>
        <v>580</v>
      </c>
      <c r="B582" s="57">
        <f>IF(input_OLD_temp_simulation!B582&lt;&gt;"",maxvent_m3_per_h*1000000+minvent_m3_per_h*1000+V_room_m3,"")</f>
        <v>500010090</v>
      </c>
      <c r="C582" s="2" t="str">
        <f>IF(input_OLD_temp_simulation!C582&lt;&gt;"",CONCATENATE(TEXT(input_OLD_temp_simulation!C582,"jjjj-mm-ddTuu:mm:ss"),IF(input_OLD_temp_simulation!E582&gt;=0,"+",""),TEXT(SIGN(input_OLD_temp_simulation!E582)*INT(ABS(input_OLD_temp_simulation!E582)),"00"),":",TEXT(MOD(ABS(input_OLD_temp_simulation!E582),1)*60,"00")),"")</f>
        <v>2022-01-09T01:00:00+01:00</v>
      </c>
      <c r="D582" s="26">
        <f>IF(input_OLD_temp_simulation!D582&lt;&gt;"",input_OLD_temp_simulation!D582,"")</f>
        <v>1641686399.9999993</v>
      </c>
      <c r="E582" s="27">
        <f>calculation!R582</f>
        <v>509.29621663582867</v>
      </c>
      <c r="F582" s="18">
        <f>calculation!P582</f>
        <v>0</v>
      </c>
      <c r="G582" s="29">
        <f>IF(input_OLD_temp_simulation!L582&lt;&gt;"",input_OLD_temp_simulation!L582,"")</f>
        <v>900</v>
      </c>
    </row>
    <row r="583" spans="1:7">
      <c r="A583" s="1">
        <f>IF(input_OLD_temp_simulation!A583&lt;&gt;"",input_OLD_temp_simulation!A583,"")</f>
        <v>581</v>
      </c>
      <c r="B583" s="57">
        <f>IF(input_OLD_temp_simulation!B583&lt;&gt;"",maxvent_m3_per_h*1000000+minvent_m3_per_h*1000+V_room_m3,"")</f>
        <v>500010090</v>
      </c>
      <c r="C583" s="2" t="str">
        <f>IF(input_OLD_temp_simulation!C583&lt;&gt;"",CONCATENATE(TEXT(input_OLD_temp_simulation!C583,"jjjj-mm-ddTuu:mm:ss"),IF(input_OLD_temp_simulation!E583&gt;=0,"+",""),TEXT(SIGN(input_OLD_temp_simulation!E583)*INT(ABS(input_OLD_temp_simulation!E583)),"00"),":",TEXT(MOD(ABS(input_OLD_temp_simulation!E583),1)*60,"00")),"")</f>
        <v>2022-01-09T01:15:00+01:00</v>
      </c>
      <c r="D583" s="26">
        <f>IF(input_OLD_temp_simulation!D583&lt;&gt;"",input_OLD_temp_simulation!D583,"")</f>
        <v>1641687300.000001</v>
      </c>
      <c r="E583" s="27">
        <f>calculation!R583</f>
        <v>506.67687728483344</v>
      </c>
      <c r="F583" s="18">
        <f>calculation!P583</f>
        <v>0</v>
      </c>
      <c r="G583" s="29">
        <f>IF(input_OLD_temp_simulation!L583&lt;&gt;"",input_OLD_temp_simulation!L583,"")</f>
        <v>900</v>
      </c>
    </row>
    <row r="584" spans="1:7">
      <c r="A584" s="1">
        <f>IF(input_OLD_temp_simulation!A584&lt;&gt;"",input_OLD_temp_simulation!A584,"")</f>
        <v>582</v>
      </c>
      <c r="B584" s="57">
        <f>IF(input_OLD_temp_simulation!B584&lt;&gt;"",maxvent_m3_per_h*1000000+minvent_m3_per_h*1000+V_room_m3,"")</f>
        <v>500010090</v>
      </c>
      <c r="C584" s="2" t="str">
        <f>IF(input_OLD_temp_simulation!C584&lt;&gt;"",CONCATENATE(TEXT(input_OLD_temp_simulation!C584,"jjjj-mm-ddTuu:mm:ss"),IF(input_OLD_temp_simulation!E584&gt;=0,"+",""),TEXT(SIGN(input_OLD_temp_simulation!E584)*INT(ABS(input_OLD_temp_simulation!E584)),"00"),":",TEXT(MOD(ABS(input_OLD_temp_simulation!E584),1)*60,"00")),"")</f>
        <v>2022-01-09T01:30:00+01:00</v>
      </c>
      <c r="D584" s="26">
        <f>IF(input_OLD_temp_simulation!D584&lt;&gt;"",input_OLD_temp_simulation!D584,"")</f>
        <v>1641688200.0000002</v>
      </c>
      <c r="E584" s="27">
        <f>calculation!R584</f>
        <v>504.13029736025476</v>
      </c>
      <c r="F584" s="18">
        <f>calculation!P584</f>
        <v>0</v>
      </c>
      <c r="G584" s="29">
        <f>IF(input_OLD_temp_simulation!L584&lt;&gt;"",input_OLD_temp_simulation!L584,"")</f>
        <v>900</v>
      </c>
    </row>
    <row r="585" spans="1:7">
      <c r="A585" s="1">
        <f>IF(input_OLD_temp_simulation!A585&lt;&gt;"",input_OLD_temp_simulation!A585,"")</f>
        <v>583</v>
      </c>
      <c r="B585" s="57">
        <f>IF(input_OLD_temp_simulation!B585&lt;&gt;"",maxvent_m3_per_h*1000000+minvent_m3_per_h*1000+V_room_m3,"")</f>
        <v>500010090</v>
      </c>
      <c r="C585" s="2" t="str">
        <f>IF(input_OLD_temp_simulation!C585&lt;&gt;"",CONCATENATE(TEXT(input_OLD_temp_simulation!C585,"jjjj-mm-ddTuu:mm:ss"),IF(input_OLD_temp_simulation!E585&gt;=0,"+",""),TEXT(SIGN(input_OLD_temp_simulation!E585)*INT(ABS(input_OLD_temp_simulation!E585)),"00"),":",TEXT(MOD(ABS(input_OLD_temp_simulation!E585),1)*60,"00")),"")</f>
        <v>2022-01-09T01:45:00+01:00</v>
      </c>
      <c r="D585" s="26">
        <f>IF(input_OLD_temp_simulation!D585&lt;&gt;"",input_OLD_temp_simulation!D585,"")</f>
        <v>1641689099.9999993</v>
      </c>
      <c r="E585" s="27">
        <f>calculation!R585</f>
        <v>501.65445576691434</v>
      </c>
      <c r="F585" s="18">
        <f>calculation!P585</f>
        <v>0</v>
      </c>
      <c r="G585" s="29">
        <f>IF(input_OLD_temp_simulation!L585&lt;&gt;"",input_OLD_temp_simulation!L585,"")</f>
        <v>900</v>
      </c>
    </row>
    <row r="586" spans="1:7">
      <c r="A586" s="1">
        <f>IF(input_OLD_temp_simulation!A586&lt;&gt;"",input_OLD_temp_simulation!A586,"")</f>
        <v>584</v>
      </c>
      <c r="B586" s="57">
        <f>IF(input_OLD_temp_simulation!B586&lt;&gt;"",maxvent_m3_per_h*1000000+minvent_m3_per_h*1000+V_room_m3,"")</f>
        <v>500010090</v>
      </c>
      <c r="C586" s="2" t="str">
        <f>IF(input_OLD_temp_simulation!C586&lt;&gt;"",CONCATENATE(TEXT(input_OLD_temp_simulation!C586,"jjjj-mm-ddTuu:mm:ss"),IF(input_OLD_temp_simulation!E586&gt;=0,"+",""),TEXT(SIGN(input_OLD_temp_simulation!E586)*INT(ABS(input_OLD_temp_simulation!E586)),"00"),":",TEXT(MOD(ABS(input_OLD_temp_simulation!E586),1)*60,"00")),"")</f>
        <v>2022-01-09T02:00:00+01:00</v>
      </c>
      <c r="D586" s="26">
        <f>IF(input_OLD_temp_simulation!D586&lt;&gt;"",input_OLD_temp_simulation!D586,"")</f>
        <v>1641690000.000001</v>
      </c>
      <c r="E586" s="27">
        <f>calculation!R586</f>
        <v>499.2473875511667</v>
      </c>
      <c r="F586" s="18">
        <f>calculation!P586</f>
        <v>0</v>
      </c>
      <c r="G586" s="29">
        <f>IF(input_OLD_temp_simulation!L586&lt;&gt;"",input_OLD_temp_simulation!L586,"")</f>
        <v>900</v>
      </c>
    </row>
    <row r="587" spans="1:7">
      <c r="A587" s="1">
        <f>IF(input_OLD_temp_simulation!A587&lt;&gt;"",input_OLD_temp_simulation!A587,"")</f>
        <v>585</v>
      </c>
      <c r="B587" s="57">
        <f>IF(input_OLD_temp_simulation!B587&lt;&gt;"",maxvent_m3_per_h*1000000+minvent_m3_per_h*1000+V_room_m3,"")</f>
        <v>500010090</v>
      </c>
      <c r="C587" s="2" t="str">
        <f>IF(input_OLD_temp_simulation!C587&lt;&gt;"",CONCATENATE(TEXT(input_OLD_temp_simulation!C587,"jjjj-mm-ddTuu:mm:ss"),IF(input_OLD_temp_simulation!E587&gt;=0,"+",""),TEXT(SIGN(input_OLD_temp_simulation!E587)*INT(ABS(input_OLD_temp_simulation!E587)),"00"),":",TEXT(MOD(ABS(input_OLD_temp_simulation!E587),1)*60,"00")),"")</f>
        <v>2022-01-09T02:15:00+01:00</v>
      </c>
      <c r="D587" s="26">
        <f>IF(input_OLD_temp_simulation!D587&lt;&gt;"",input_OLD_temp_simulation!D587,"")</f>
        <v>1641690900.0000002</v>
      </c>
      <c r="E587" s="27">
        <f>calculation!R587</f>
        <v>496.90718234141207</v>
      </c>
      <c r="F587" s="18">
        <f>calculation!P587</f>
        <v>0</v>
      </c>
      <c r="G587" s="29">
        <f>IF(input_OLD_temp_simulation!L587&lt;&gt;"",input_OLD_temp_simulation!L587,"")</f>
        <v>900</v>
      </c>
    </row>
    <row r="588" spans="1:7">
      <c r="A588" s="1">
        <f>IF(input_OLD_temp_simulation!A588&lt;&gt;"",input_OLD_temp_simulation!A588,"")</f>
        <v>586</v>
      </c>
      <c r="B588" s="57">
        <f>IF(input_OLD_temp_simulation!B588&lt;&gt;"",maxvent_m3_per_h*1000000+minvent_m3_per_h*1000+V_room_m3,"")</f>
        <v>500010090</v>
      </c>
      <c r="C588" s="2" t="str">
        <f>IF(input_OLD_temp_simulation!C588&lt;&gt;"",CONCATENATE(TEXT(input_OLD_temp_simulation!C588,"jjjj-mm-ddTuu:mm:ss"),IF(input_OLD_temp_simulation!E588&gt;=0,"+",""),TEXT(SIGN(input_OLD_temp_simulation!E588)*INT(ABS(input_OLD_temp_simulation!E588)),"00"),":",TEXT(MOD(ABS(input_OLD_temp_simulation!E588),1)*60,"00")),"")</f>
        <v>2022-01-09T02:30:00+01:00</v>
      </c>
      <c r="D588" s="26">
        <f>IF(input_OLD_temp_simulation!D588&lt;&gt;"",input_OLD_temp_simulation!D588,"")</f>
        <v>1641691799.9999993</v>
      </c>
      <c r="E588" s="27">
        <f>calculation!R588</f>
        <v>494.63198283192838</v>
      </c>
      <c r="F588" s="18">
        <f>calculation!P588</f>
        <v>0</v>
      </c>
      <c r="G588" s="29">
        <f>IF(input_OLD_temp_simulation!L588&lt;&gt;"",input_OLD_temp_simulation!L588,"")</f>
        <v>900</v>
      </c>
    </row>
    <row r="589" spans="1:7">
      <c r="A589" s="1">
        <f>IF(input_OLD_temp_simulation!A589&lt;&gt;"",input_OLD_temp_simulation!A589,"")</f>
        <v>587</v>
      </c>
      <c r="B589" s="57">
        <f>IF(input_OLD_temp_simulation!B589&lt;&gt;"",maxvent_m3_per_h*1000000+minvent_m3_per_h*1000+V_room_m3,"")</f>
        <v>500010090</v>
      </c>
      <c r="C589" s="2" t="str">
        <f>IF(input_OLD_temp_simulation!C589&lt;&gt;"",CONCATENATE(TEXT(input_OLD_temp_simulation!C589,"jjjj-mm-ddTuu:mm:ss"),IF(input_OLD_temp_simulation!E589&gt;=0,"+",""),TEXT(SIGN(input_OLD_temp_simulation!E589)*INT(ABS(input_OLD_temp_simulation!E589)),"00"),":",TEXT(MOD(ABS(input_OLD_temp_simulation!E589),1)*60,"00")),"")</f>
        <v>2022-01-09T02:45:00+01:00</v>
      </c>
      <c r="D589" s="26">
        <f>IF(input_OLD_temp_simulation!D589&lt;&gt;"",input_OLD_temp_simulation!D589,"")</f>
        <v>1641692700.000001</v>
      </c>
      <c r="E589" s="27">
        <f>calculation!R589</f>
        <v>492.41998330881927</v>
      </c>
      <c r="F589" s="18">
        <f>calculation!P589</f>
        <v>0</v>
      </c>
      <c r="G589" s="29">
        <f>IF(input_OLD_temp_simulation!L589&lt;&gt;"",input_OLD_temp_simulation!L589,"")</f>
        <v>900</v>
      </c>
    </row>
    <row r="590" spans="1:7">
      <c r="A590" s="1">
        <f>IF(input_OLD_temp_simulation!A590&lt;&gt;"",input_OLD_temp_simulation!A590,"")</f>
        <v>588</v>
      </c>
      <c r="B590" s="57">
        <f>IF(input_OLD_temp_simulation!B590&lt;&gt;"",maxvent_m3_per_h*1000000+minvent_m3_per_h*1000+V_room_m3,"")</f>
        <v>500010090</v>
      </c>
      <c r="C590" s="2" t="str">
        <f>IF(input_OLD_temp_simulation!C590&lt;&gt;"",CONCATENATE(TEXT(input_OLD_temp_simulation!C590,"jjjj-mm-ddTuu:mm:ss"),IF(input_OLD_temp_simulation!E590&gt;=0,"+",""),TEXT(SIGN(input_OLD_temp_simulation!E590)*INT(ABS(input_OLD_temp_simulation!E590)),"00"),":",TEXT(MOD(ABS(input_OLD_temp_simulation!E590),1)*60,"00")),"")</f>
        <v>2022-01-09T03:00:00+01:00</v>
      </c>
      <c r="D590" s="26">
        <f>IF(input_OLD_temp_simulation!D590&lt;&gt;"",input_OLD_temp_simulation!D590,"")</f>
        <v>1641693600.0000002</v>
      </c>
      <c r="E590" s="27">
        <f>calculation!R590</f>
        <v>490.26942821690761</v>
      </c>
      <c r="F590" s="18">
        <f>calculation!P590</f>
        <v>0</v>
      </c>
      <c r="G590" s="29">
        <f>IF(input_OLD_temp_simulation!L590&lt;&gt;"",input_OLD_temp_simulation!L590,"")</f>
        <v>900</v>
      </c>
    </row>
    <row r="591" spans="1:7">
      <c r="A591" s="1">
        <f>IF(input_OLD_temp_simulation!A591&lt;&gt;"",input_OLD_temp_simulation!A591,"")</f>
        <v>589</v>
      </c>
      <c r="B591" s="57">
        <f>IF(input_OLD_temp_simulation!B591&lt;&gt;"",maxvent_m3_per_h*1000000+minvent_m3_per_h*1000+V_room_m3,"")</f>
        <v>500010090</v>
      </c>
      <c r="C591" s="2" t="str">
        <f>IF(input_OLD_temp_simulation!C591&lt;&gt;"",CONCATENATE(TEXT(input_OLD_temp_simulation!C591,"jjjj-mm-ddTuu:mm:ss"),IF(input_OLD_temp_simulation!E591&gt;=0,"+",""),TEXT(SIGN(input_OLD_temp_simulation!E591)*INT(ABS(input_OLD_temp_simulation!E591)),"00"),":",TEXT(MOD(ABS(input_OLD_temp_simulation!E591),1)*60,"00")),"")</f>
        <v>2022-01-09T03:15:00+01:00</v>
      </c>
      <c r="D591" s="26">
        <f>IF(input_OLD_temp_simulation!D591&lt;&gt;"",input_OLD_temp_simulation!D591,"")</f>
        <v>1641694499.9999993</v>
      </c>
      <c r="E591" s="27">
        <f>calculation!R591</f>
        <v>488.17861076643794</v>
      </c>
      <c r="F591" s="18">
        <f>calculation!P591</f>
        <v>0</v>
      </c>
      <c r="G591" s="29">
        <f>IF(input_OLD_temp_simulation!L591&lt;&gt;"",input_OLD_temp_simulation!L591,"")</f>
        <v>900</v>
      </c>
    </row>
    <row r="592" spans="1:7">
      <c r="A592" s="1">
        <f>IF(input_OLD_temp_simulation!A592&lt;&gt;"",input_OLD_temp_simulation!A592,"")</f>
        <v>590</v>
      </c>
      <c r="B592" s="57">
        <f>IF(input_OLD_temp_simulation!B592&lt;&gt;"",maxvent_m3_per_h*1000000+minvent_m3_per_h*1000+V_room_m3,"")</f>
        <v>500010090</v>
      </c>
      <c r="C592" s="2" t="str">
        <f>IF(input_OLD_temp_simulation!C592&lt;&gt;"",CONCATENATE(TEXT(input_OLD_temp_simulation!C592,"jjjj-mm-ddTuu:mm:ss"),IF(input_OLD_temp_simulation!E592&gt;=0,"+",""),TEXT(SIGN(input_OLD_temp_simulation!E592)*INT(ABS(input_OLD_temp_simulation!E592)),"00"),":",TEXT(MOD(ABS(input_OLD_temp_simulation!E592),1)*60,"00")),"")</f>
        <v>2022-01-09T03:30:00+01:00</v>
      </c>
      <c r="D592" s="26">
        <f>IF(input_OLD_temp_simulation!D592&lt;&gt;"",input_OLD_temp_simulation!D592,"")</f>
        <v>1641695400.000001</v>
      </c>
      <c r="E592" s="27">
        <f>calculation!R592</f>
        <v>486.14587157848132</v>
      </c>
      <c r="F592" s="18">
        <f>calculation!P592</f>
        <v>0</v>
      </c>
      <c r="G592" s="29">
        <f>IF(input_OLD_temp_simulation!L592&lt;&gt;"",input_OLD_temp_simulation!L592,"")</f>
        <v>900</v>
      </c>
    </row>
    <row r="593" spans="1:7">
      <c r="A593" s="1">
        <f>IF(input_OLD_temp_simulation!A593&lt;&gt;"",input_OLD_temp_simulation!A593,"")</f>
        <v>591</v>
      </c>
      <c r="B593" s="57">
        <f>IF(input_OLD_temp_simulation!B593&lt;&gt;"",maxvent_m3_per_h*1000000+minvent_m3_per_h*1000+V_room_m3,"")</f>
        <v>500010090</v>
      </c>
      <c r="C593" s="2" t="str">
        <f>IF(input_OLD_temp_simulation!C593&lt;&gt;"",CONCATENATE(TEXT(input_OLD_temp_simulation!C593,"jjjj-mm-ddTuu:mm:ss"),IF(input_OLD_temp_simulation!E593&gt;=0,"+",""),TEXT(SIGN(input_OLD_temp_simulation!E593)*INT(ABS(input_OLD_temp_simulation!E593)),"00"),":",TEXT(MOD(ABS(input_OLD_temp_simulation!E593),1)*60,"00")),"")</f>
        <v>2022-01-09T03:45:00+01:00</v>
      </c>
      <c r="D593" s="26">
        <f>IF(input_OLD_temp_simulation!D593&lt;&gt;"",input_OLD_temp_simulation!D593,"")</f>
        <v>1641696300.0000002</v>
      </c>
      <c r="E593" s="27">
        <f>calculation!R593</f>
        <v>484.16959736796792</v>
      </c>
      <c r="F593" s="18">
        <f>calculation!P593</f>
        <v>0</v>
      </c>
      <c r="G593" s="29">
        <f>IF(input_OLD_temp_simulation!L593&lt;&gt;"",input_OLD_temp_simulation!L593,"")</f>
        <v>900</v>
      </c>
    </row>
    <row r="594" spans="1:7">
      <c r="A594" s="1">
        <f>IF(input_OLD_temp_simulation!A594&lt;&gt;"",input_OLD_temp_simulation!A594,"")</f>
        <v>592</v>
      </c>
      <c r="B594" s="57">
        <f>IF(input_OLD_temp_simulation!B594&lt;&gt;"",maxvent_m3_per_h*1000000+minvent_m3_per_h*1000+V_room_m3,"")</f>
        <v>500010090</v>
      </c>
      <c r="C594" s="2" t="str">
        <f>IF(input_OLD_temp_simulation!C594&lt;&gt;"",CONCATENATE(TEXT(input_OLD_temp_simulation!C594,"jjjj-mm-ddTuu:mm:ss"),IF(input_OLD_temp_simulation!E594&gt;=0,"+",""),TEXT(SIGN(input_OLD_temp_simulation!E594)*INT(ABS(input_OLD_temp_simulation!E594)),"00"),":",TEXT(MOD(ABS(input_OLD_temp_simulation!E594),1)*60,"00")),"")</f>
        <v>2022-01-09T04:00:00+01:00</v>
      </c>
      <c r="D594" s="26">
        <f>IF(input_OLD_temp_simulation!D594&lt;&gt;"",input_OLD_temp_simulation!D594,"")</f>
        <v>1641697199.9999993</v>
      </c>
      <c r="E594" s="27">
        <f>calculation!R594</f>
        <v>482.24821966330217</v>
      </c>
      <c r="F594" s="18">
        <f>calculation!P594</f>
        <v>0</v>
      </c>
      <c r="G594" s="29">
        <f>IF(input_OLD_temp_simulation!L594&lt;&gt;"",input_OLD_temp_simulation!L594,"")</f>
        <v>900</v>
      </c>
    </row>
    <row r="595" spans="1:7">
      <c r="A595" s="1">
        <f>IF(input_OLD_temp_simulation!A595&lt;&gt;"",input_OLD_temp_simulation!A595,"")</f>
        <v>593</v>
      </c>
      <c r="B595" s="57">
        <f>IF(input_OLD_temp_simulation!B595&lt;&gt;"",maxvent_m3_per_h*1000000+minvent_m3_per_h*1000+V_room_m3,"")</f>
        <v>500010090</v>
      </c>
      <c r="C595" s="2" t="str">
        <f>IF(input_OLD_temp_simulation!C595&lt;&gt;"",CONCATENATE(TEXT(input_OLD_temp_simulation!C595,"jjjj-mm-ddTuu:mm:ss"),IF(input_OLD_temp_simulation!E595&gt;=0,"+",""),TEXT(SIGN(input_OLD_temp_simulation!E595)*INT(ABS(input_OLD_temp_simulation!E595)),"00"),":",TEXT(MOD(ABS(input_OLD_temp_simulation!E595),1)*60,"00")),"")</f>
        <v>2022-01-09T04:15:00+01:00</v>
      </c>
      <c r="D595" s="26">
        <f>IF(input_OLD_temp_simulation!D595&lt;&gt;"",input_OLD_temp_simulation!D595,"")</f>
        <v>1641698100.000001</v>
      </c>
      <c r="E595" s="27">
        <f>calculation!R595</f>
        <v>480.38021356154377</v>
      </c>
      <c r="F595" s="18">
        <f>calculation!P595</f>
        <v>0</v>
      </c>
      <c r="G595" s="29">
        <f>IF(input_OLD_temp_simulation!L595&lt;&gt;"",input_OLD_temp_simulation!L595,"")</f>
        <v>900</v>
      </c>
    </row>
    <row r="596" spans="1:7">
      <c r="A596" s="1">
        <f>IF(input_OLD_temp_simulation!A596&lt;&gt;"",input_OLD_temp_simulation!A596,"")</f>
        <v>594</v>
      </c>
      <c r="B596" s="57">
        <f>IF(input_OLD_temp_simulation!B596&lt;&gt;"",maxvent_m3_per_h*1000000+minvent_m3_per_h*1000+V_room_m3,"")</f>
        <v>500010090</v>
      </c>
      <c r="C596" s="2" t="str">
        <f>IF(input_OLD_temp_simulation!C596&lt;&gt;"",CONCATENATE(TEXT(input_OLD_temp_simulation!C596,"jjjj-mm-ddTuu:mm:ss"),IF(input_OLD_temp_simulation!E596&gt;=0,"+",""),TEXT(SIGN(input_OLD_temp_simulation!E596)*INT(ABS(input_OLD_temp_simulation!E596)),"00"),":",TEXT(MOD(ABS(input_OLD_temp_simulation!E596),1)*60,"00")),"")</f>
        <v>2022-01-09T04:30:00+01:00</v>
      </c>
      <c r="D596" s="26">
        <f>IF(input_OLD_temp_simulation!D596&lt;&gt;"",input_OLD_temp_simulation!D596,"")</f>
        <v>1641699000.0000002</v>
      </c>
      <c r="E596" s="27">
        <f>calculation!R596</f>
        <v>478.56409651816756</v>
      </c>
      <c r="F596" s="18">
        <f>calculation!P596</f>
        <v>0</v>
      </c>
      <c r="G596" s="29">
        <f>IF(input_OLD_temp_simulation!L596&lt;&gt;"",input_OLD_temp_simulation!L596,"")</f>
        <v>900</v>
      </c>
    </row>
    <row r="597" spans="1:7">
      <c r="A597" s="1">
        <f>IF(input_OLD_temp_simulation!A597&lt;&gt;"",input_OLD_temp_simulation!A597,"")</f>
        <v>595</v>
      </c>
      <c r="B597" s="57">
        <f>IF(input_OLD_temp_simulation!B597&lt;&gt;"",maxvent_m3_per_h*1000000+minvent_m3_per_h*1000+V_room_m3,"")</f>
        <v>500010090</v>
      </c>
      <c r="C597" s="2" t="str">
        <f>IF(input_OLD_temp_simulation!C597&lt;&gt;"",CONCATENATE(TEXT(input_OLD_temp_simulation!C597,"jjjj-mm-ddTuu:mm:ss"),IF(input_OLD_temp_simulation!E597&gt;=0,"+",""),TEXT(SIGN(input_OLD_temp_simulation!E597)*INT(ABS(input_OLD_temp_simulation!E597)),"00"),":",TEXT(MOD(ABS(input_OLD_temp_simulation!E597),1)*60,"00")),"")</f>
        <v>2022-01-09T04:45:00+01:00</v>
      </c>
      <c r="D597" s="26">
        <f>IF(input_OLD_temp_simulation!D597&lt;&gt;"",input_OLD_temp_simulation!D597,"")</f>
        <v>1641699899.9999993</v>
      </c>
      <c r="E597" s="27">
        <f>calculation!R597</f>
        <v>476.79842717044068</v>
      </c>
      <c r="F597" s="18">
        <f>calculation!P597</f>
        <v>0</v>
      </c>
      <c r="G597" s="29">
        <f>IF(input_OLD_temp_simulation!L597&lt;&gt;"",input_OLD_temp_simulation!L597,"")</f>
        <v>900</v>
      </c>
    </row>
    <row r="598" spans="1:7">
      <c r="A598" s="1">
        <f>IF(input_OLD_temp_simulation!A598&lt;&gt;"",input_OLD_temp_simulation!A598,"")</f>
        <v>596</v>
      </c>
      <c r="B598" s="57">
        <f>IF(input_OLD_temp_simulation!B598&lt;&gt;"",maxvent_m3_per_h*1000000+minvent_m3_per_h*1000+V_room_m3,"")</f>
        <v>500010090</v>
      </c>
      <c r="C598" s="2" t="str">
        <f>IF(input_OLD_temp_simulation!C598&lt;&gt;"",CONCATENATE(TEXT(input_OLD_temp_simulation!C598,"jjjj-mm-ddTuu:mm:ss"),IF(input_OLD_temp_simulation!E598&gt;=0,"+",""),TEXT(SIGN(input_OLD_temp_simulation!E598)*INT(ABS(input_OLD_temp_simulation!E598)),"00"),":",TEXT(MOD(ABS(input_OLD_temp_simulation!E598),1)*60,"00")),"")</f>
        <v>2022-01-09T05:00:00+01:00</v>
      </c>
      <c r="D598" s="26">
        <f>IF(input_OLD_temp_simulation!D598&lt;&gt;"",input_OLD_temp_simulation!D598,"")</f>
        <v>1641700800.000001</v>
      </c>
      <c r="E598" s="27">
        <f>calculation!R598</f>
        <v>475.081804193484</v>
      </c>
      <c r="F598" s="18">
        <f>calculation!P598</f>
        <v>0</v>
      </c>
      <c r="G598" s="29">
        <f>IF(input_OLD_temp_simulation!L598&lt;&gt;"",input_OLD_temp_simulation!L598,"")</f>
        <v>900</v>
      </c>
    </row>
    <row r="599" spans="1:7">
      <c r="A599" s="1">
        <f>IF(input_OLD_temp_simulation!A599&lt;&gt;"",input_OLD_temp_simulation!A599,"")</f>
        <v>597</v>
      </c>
      <c r="B599" s="57">
        <f>IF(input_OLD_temp_simulation!B599&lt;&gt;"",maxvent_m3_per_h*1000000+minvent_m3_per_h*1000+V_room_m3,"")</f>
        <v>500010090</v>
      </c>
      <c r="C599" s="2" t="str">
        <f>IF(input_OLD_temp_simulation!C599&lt;&gt;"",CONCATENATE(TEXT(input_OLD_temp_simulation!C599,"jjjj-mm-ddTuu:mm:ss"),IF(input_OLD_temp_simulation!E599&gt;=0,"+",""),TEXT(SIGN(input_OLD_temp_simulation!E599)*INT(ABS(input_OLD_temp_simulation!E599)),"00"),":",TEXT(MOD(ABS(input_OLD_temp_simulation!E599),1)*60,"00")),"")</f>
        <v>2022-01-09T05:15:00+01:00</v>
      </c>
      <c r="D599" s="26">
        <f>IF(input_OLD_temp_simulation!D599&lt;&gt;"",input_OLD_temp_simulation!D599,"")</f>
        <v>1641701700.0000002</v>
      </c>
      <c r="E599" s="27">
        <f>calculation!R599</f>
        <v>473.41286518810944</v>
      </c>
      <c r="F599" s="18">
        <f>calculation!P599</f>
        <v>0</v>
      </c>
      <c r="G599" s="29">
        <f>IF(input_OLD_temp_simulation!L599&lt;&gt;"",input_OLD_temp_simulation!L599,"")</f>
        <v>900</v>
      </c>
    </row>
    <row r="600" spans="1:7">
      <c r="A600" s="1">
        <f>IF(input_OLD_temp_simulation!A600&lt;&gt;"",input_OLD_temp_simulation!A600,"")</f>
        <v>598</v>
      </c>
      <c r="B600" s="57">
        <f>IF(input_OLD_temp_simulation!B600&lt;&gt;"",maxvent_m3_per_h*1000000+minvent_m3_per_h*1000+V_room_m3,"")</f>
        <v>500010090</v>
      </c>
      <c r="C600" s="2" t="str">
        <f>IF(input_OLD_temp_simulation!C600&lt;&gt;"",CONCATENATE(TEXT(input_OLD_temp_simulation!C600,"jjjj-mm-ddTuu:mm:ss"),IF(input_OLD_temp_simulation!E600&gt;=0,"+",""),TEXT(SIGN(input_OLD_temp_simulation!E600)*INT(ABS(input_OLD_temp_simulation!E600)),"00"),":",TEXT(MOD(ABS(input_OLD_temp_simulation!E600),1)*60,"00")),"")</f>
        <v>2022-01-09T05:30:00+01:00</v>
      </c>
      <c r="D600" s="26">
        <f>IF(input_OLD_temp_simulation!D600&lt;&gt;"",input_OLD_temp_simulation!D600,"")</f>
        <v>1641702599.9999993</v>
      </c>
      <c r="E600" s="27">
        <f>calculation!R600</f>
        <v>471.79028559955083</v>
      </c>
      <c r="F600" s="18">
        <f>calculation!P600</f>
        <v>0</v>
      </c>
      <c r="G600" s="29">
        <f>IF(input_OLD_temp_simulation!L600&lt;&gt;"",input_OLD_temp_simulation!L600,"")</f>
        <v>900</v>
      </c>
    </row>
    <row r="601" spans="1:7">
      <c r="A601" s="1">
        <f>IF(input_OLD_temp_simulation!A601&lt;&gt;"",input_OLD_temp_simulation!A601,"")</f>
        <v>599</v>
      </c>
      <c r="B601" s="57">
        <f>IF(input_OLD_temp_simulation!B601&lt;&gt;"",maxvent_m3_per_h*1000000+minvent_m3_per_h*1000+V_room_m3,"")</f>
        <v>500010090</v>
      </c>
      <c r="C601" s="2" t="str">
        <f>IF(input_OLD_temp_simulation!C601&lt;&gt;"",CONCATENATE(TEXT(input_OLD_temp_simulation!C601,"jjjj-mm-ddTuu:mm:ss"),IF(input_OLD_temp_simulation!E601&gt;=0,"+",""),TEXT(SIGN(input_OLD_temp_simulation!E601)*INT(ABS(input_OLD_temp_simulation!E601)),"00"),":",TEXT(MOD(ABS(input_OLD_temp_simulation!E601),1)*60,"00")),"")</f>
        <v>2022-01-09T05:45:00+01:00</v>
      </c>
      <c r="D601" s="26">
        <f>IF(input_OLD_temp_simulation!D601&lt;&gt;"",input_OLD_temp_simulation!D601,"")</f>
        <v>1641703500.000001</v>
      </c>
      <c r="E601" s="27">
        <f>calculation!R601</f>
        <v>470.21277766622995</v>
      </c>
      <c r="F601" s="18">
        <f>calculation!P601</f>
        <v>0</v>
      </c>
      <c r="G601" s="29">
        <f>IF(input_OLD_temp_simulation!L601&lt;&gt;"",input_OLD_temp_simulation!L601,"")</f>
        <v>900</v>
      </c>
    </row>
    <row r="602" spans="1:7">
      <c r="A602" s="1">
        <f>IF(input_OLD_temp_simulation!A602&lt;&gt;"",input_OLD_temp_simulation!A602,"")</f>
        <v>600</v>
      </c>
      <c r="B602" s="57">
        <f>IF(input_OLD_temp_simulation!B602&lt;&gt;"",maxvent_m3_per_h*1000000+minvent_m3_per_h*1000+V_room_m3,"")</f>
        <v>500010090</v>
      </c>
      <c r="C602" s="2" t="str">
        <f>IF(input_OLD_temp_simulation!C602&lt;&gt;"",CONCATENATE(TEXT(input_OLD_temp_simulation!C602,"jjjj-mm-ddTuu:mm:ss"),IF(input_OLD_temp_simulation!E602&gt;=0,"+",""),TEXT(SIGN(input_OLD_temp_simulation!E602)*INT(ABS(input_OLD_temp_simulation!E602)),"00"),":",TEXT(MOD(ABS(input_OLD_temp_simulation!E602),1)*60,"00")),"")</f>
        <v>2022-01-09T06:00:00+01:00</v>
      </c>
      <c r="D602" s="26">
        <f>IF(input_OLD_temp_simulation!D602&lt;&gt;"",input_OLD_temp_simulation!D602,"")</f>
        <v>1641704400.0000002</v>
      </c>
      <c r="E602" s="27">
        <f>calculation!R602</f>
        <v>468.67908939772354</v>
      </c>
      <c r="F602" s="18">
        <f>calculation!P602</f>
        <v>0</v>
      </c>
      <c r="G602" s="29">
        <f>IF(input_OLD_temp_simulation!L602&lt;&gt;"",input_OLD_temp_simulation!L602,"")</f>
        <v>900</v>
      </c>
    </row>
    <row r="603" spans="1:7">
      <c r="A603" s="1">
        <f>IF(input_OLD_temp_simulation!A603&lt;&gt;"",input_OLD_temp_simulation!A603,"")</f>
        <v>601</v>
      </c>
      <c r="B603" s="57">
        <f>IF(input_OLD_temp_simulation!B603&lt;&gt;"",maxvent_m3_per_h*1000000+minvent_m3_per_h*1000+V_room_m3,"")</f>
        <v>500010090</v>
      </c>
      <c r="C603" s="2" t="str">
        <f>IF(input_OLD_temp_simulation!C603&lt;&gt;"",CONCATENATE(TEXT(input_OLD_temp_simulation!C603,"jjjj-mm-ddTuu:mm:ss"),IF(input_OLD_temp_simulation!E603&gt;=0,"+",""),TEXT(SIGN(input_OLD_temp_simulation!E603)*INT(ABS(input_OLD_temp_simulation!E603)),"00"),":",TEXT(MOD(ABS(input_OLD_temp_simulation!E603),1)*60,"00")),"")</f>
        <v>2022-01-09T06:15:00+01:00</v>
      </c>
      <c r="D603" s="26">
        <f>IF(input_OLD_temp_simulation!D603&lt;&gt;"",input_OLD_temp_simulation!D603,"")</f>
        <v>1641705299.9999993</v>
      </c>
      <c r="E603" s="27">
        <f>calculation!R603</f>
        <v>467.18800358112009</v>
      </c>
      <c r="F603" s="18">
        <f>calculation!P603</f>
        <v>0</v>
      </c>
      <c r="G603" s="29">
        <f>IF(input_OLD_temp_simulation!L603&lt;&gt;"",input_OLD_temp_simulation!L603,"")</f>
        <v>900</v>
      </c>
    </row>
    <row r="604" spans="1:7">
      <c r="A604" s="1">
        <f>IF(input_OLD_temp_simulation!A604&lt;&gt;"",input_OLD_temp_simulation!A604,"")</f>
        <v>602</v>
      </c>
      <c r="B604" s="57">
        <f>IF(input_OLD_temp_simulation!B604&lt;&gt;"",maxvent_m3_per_h*1000000+minvent_m3_per_h*1000+V_room_m3,"")</f>
        <v>500010090</v>
      </c>
      <c r="C604" s="2" t="str">
        <f>IF(input_OLD_temp_simulation!C604&lt;&gt;"",CONCATENATE(TEXT(input_OLD_temp_simulation!C604,"jjjj-mm-ddTuu:mm:ss"),IF(input_OLD_temp_simulation!E604&gt;=0,"+",""),TEXT(SIGN(input_OLD_temp_simulation!E604)*INT(ABS(input_OLD_temp_simulation!E604)),"00"),":",TEXT(MOD(ABS(input_OLD_temp_simulation!E604),1)*60,"00")),"")</f>
        <v>2022-01-09T06:30:00+01:00</v>
      </c>
      <c r="D604" s="26">
        <f>IF(input_OLD_temp_simulation!D604&lt;&gt;"",input_OLD_temp_simulation!D604,"")</f>
        <v>1641706200.000001</v>
      </c>
      <c r="E604" s="27">
        <f>calculation!R604</f>
        <v>465.73833681497786</v>
      </c>
      <c r="F604" s="18">
        <f>calculation!P604</f>
        <v>0</v>
      </c>
      <c r="G604" s="29">
        <f>IF(input_OLD_temp_simulation!L604&lt;&gt;"",input_OLD_temp_simulation!L604,"")</f>
        <v>900</v>
      </c>
    </row>
    <row r="605" spans="1:7">
      <c r="A605" s="1">
        <f>IF(input_OLD_temp_simulation!A605&lt;&gt;"",input_OLD_temp_simulation!A605,"")</f>
        <v>603</v>
      </c>
      <c r="B605" s="57">
        <f>IF(input_OLD_temp_simulation!B605&lt;&gt;"",maxvent_m3_per_h*1000000+minvent_m3_per_h*1000+V_room_m3,"")</f>
        <v>500010090</v>
      </c>
      <c r="C605" s="2" t="str">
        <f>IF(input_OLD_temp_simulation!C605&lt;&gt;"",CONCATENATE(TEXT(input_OLD_temp_simulation!C605,"jjjj-mm-ddTuu:mm:ss"),IF(input_OLD_temp_simulation!E605&gt;=0,"+",""),TEXT(SIGN(input_OLD_temp_simulation!E605)*INT(ABS(input_OLD_temp_simulation!E605)),"00"),":",TEXT(MOD(ABS(input_OLD_temp_simulation!E605),1)*60,"00")),"")</f>
        <v>2022-01-09T06:45:00+01:00</v>
      </c>
      <c r="D605" s="26">
        <f>IF(input_OLD_temp_simulation!D605&lt;&gt;"",input_OLD_temp_simulation!D605,"")</f>
        <v>1641707100.0000002</v>
      </c>
      <c r="E605" s="27">
        <f>calculation!R605</f>
        <v>464.32893857011737</v>
      </c>
      <c r="F605" s="18">
        <f>calculation!P605</f>
        <v>0</v>
      </c>
      <c r="G605" s="29">
        <f>IF(input_OLD_temp_simulation!L605&lt;&gt;"",input_OLD_temp_simulation!L605,"")</f>
        <v>900</v>
      </c>
    </row>
    <row r="606" spans="1:7">
      <c r="A606" s="1">
        <f>IF(input_OLD_temp_simulation!A606&lt;&gt;"",input_OLD_temp_simulation!A606,"")</f>
        <v>604</v>
      </c>
      <c r="B606" s="57">
        <f>IF(input_OLD_temp_simulation!B606&lt;&gt;"",maxvent_m3_per_h*1000000+minvent_m3_per_h*1000+V_room_m3,"")</f>
        <v>500010090</v>
      </c>
      <c r="C606" s="2" t="str">
        <f>IF(input_OLD_temp_simulation!C606&lt;&gt;"",CONCATENATE(TEXT(input_OLD_temp_simulation!C606,"jjjj-mm-ddTuu:mm:ss"),IF(input_OLD_temp_simulation!E606&gt;=0,"+",""),TEXT(SIGN(input_OLD_temp_simulation!E606)*INT(ABS(input_OLD_temp_simulation!E606)),"00"),":",TEXT(MOD(ABS(input_OLD_temp_simulation!E606),1)*60,"00")),"")</f>
        <v>2022-01-09T07:00:00+01:00</v>
      </c>
      <c r="D606" s="26">
        <f>IF(input_OLD_temp_simulation!D606&lt;&gt;"",input_OLD_temp_simulation!D606,"")</f>
        <v>1641707999.9999993</v>
      </c>
      <c r="E606" s="27">
        <f>calculation!R606</f>
        <v>462.95869027650298</v>
      </c>
      <c r="F606" s="18">
        <f>calculation!P606</f>
        <v>0</v>
      </c>
      <c r="G606" s="29">
        <f>IF(input_OLD_temp_simulation!L606&lt;&gt;"",input_OLD_temp_simulation!L606,"")</f>
        <v>900</v>
      </c>
    </row>
    <row r="607" spans="1:7">
      <c r="A607" s="1">
        <f>IF(input_OLD_temp_simulation!A607&lt;&gt;"",input_OLD_temp_simulation!A607,"")</f>
        <v>605</v>
      </c>
      <c r="B607" s="57">
        <f>IF(input_OLD_temp_simulation!B607&lt;&gt;"",maxvent_m3_per_h*1000000+minvent_m3_per_h*1000+V_room_m3,"")</f>
        <v>500010090</v>
      </c>
      <c r="C607" s="2" t="str">
        <f>IF(input_OLD_temp_simulation!C607&lt;&gt;"",CONCATENATE(TEXT(input_OLD_temp_simulation!C607,"jjjj-mm-ddTuu:mm:ss"),IF(input_OLD_temp_simulation!E607&gt;=0,"+",""),TEXT(SIGN(input_OLD_temp_simulation!E607)*INT(ABS(input_OLD_temp_simulation!E607)),"00"),":",TEXT(MOD(ABS(input_OLD_temp_simulation!E607),1)*60,"00")),"")</f>
        <v>2022-01-09T07:15:00+01:00</v>
      </c>
      <c r="D607" s="26">
        <f>IF(input_OLD_temp_simulation!D607&lt;&gt;"",input_OLD_temp_simulation!D607,"")</f>
        <v>1641708900.000001</v>
      </c>
      <c r="E607" s="27">
        <f>calculation!R607</f>
        <v>461.62650443548898</v>
      </c>
      <c r="F607" s="18">
        <f>calculation!P607</f>
        <v>0</v>
      </c>
      <c r="G607" s="29">
        <f>IF(input_OLD_temp_simulation!L607&lt;&gt;"",input_OLD_temp_simulation!L607,"")</f>
        <v>900</v>
      </c>
    </row>
    <row r="608" spans="1:7">
      <c r="A608" s="1">
        <f>IF(input_OLD_temp_simulation!A608&lt;&gt;"",input_OLD_temp_simulation!A608,"")</f>
        <v>606</v>
      </c>
      <c r="B608" s="57">
        <f>IF(input_OLD_temp_simulation!B608&lt;&gt;"",maxvent_m3_per_h*1000000+minvent_m3_per_h*1000+V_room_m3,"")</f>
        <v>500010090</v>
      </c>
      <c r="C608" s="2" t="str">
        <f>IF(input_OLD_temp_simulation!C608&lt;&gt;"",CONCATENATE(TEXT(input_OLD_temp_simulation!C608,"jjjj-mm-ddTuu:mm:ss"),IF(input_OLD_temp_simulation!E608&gt;=0,"+",""),TEXT(SIGN(input_OLD_temp_simulation!E608)*INT(ABS(input_OLD_temp_simulation!E608)),"00"),":",TEXT(MOD(ABS(input_OLD_temp_simulation!E608),1)*60,"00")),"")</f>
        <v>2022-01-09T07:30:00+01:00</v>
      </c>
      <c r="D608" s="26">
        <f>IF(input_OLD_temp_simulation!D608&lt;&gt;"",input_OLD_temp_simulation!D608,"")</f>
        <v>1641709800.0000002</v>
      </c>
      <c r="E608" s="27">
        <f>calculation!R608</f>
        <v>460.3313237567254</v>
      </c>
      <c r="F608" s="18">
        <f>calculation!P608</f>
        <v>0</v>
      </c>
      <c r="G608" s="29">
        <f>IF(input_OLD_temp_simulation!L608&lt;&gt;"",input_OLD_temp_simulation!L608,"")</f>
        <v>900</v>
      </c>
    </row>
    <row r="609" spans="1:7">
      <c r="A609" s="1">
        <f>IF(input_OLD_temp_simulation!A609&lt;&gt;"",input_OLD_temp_simulation!A609,"")</f>
        <v>607</v>
      </c>
      <c r="B609" s="57">
        <f>IF(input_OLD_temp_simulation!B609&lt;&gt;"",maxvent_m3_per_h*1000000+minvent_m3_per_h*1000+V_room_m3,"")</f>
        <v>500010090</v>
      </c>
      <c r="C609" s="2" t="str">
        <f>IF(input_OLD_temp_simulation!C609&lt;&gt;"",CONCATENATE(TEXT(input_OLD_temp_simulation!C609,"jjjj-mm-ddTuu:mm:ss"),IF(input_OLD_temp_simulation!E609&gt;=0,"+",""),TEXT(SIGN(input_OLD_temp_simulation!E609)*INT(ABS(input_OLD_temp_simulation!E609)),"00"),":",TEXT(MOD(ABS(input_OLD_temp_simulation!E609),1)*60,"00")),"")</f>
        <v>2022-01-09T07:45:00+01:00</v>
      </c>
      <c r="D609" s="26">
        <f>IF(input_OLD_temp_simulation!D609&lt;&gt;"",input_OLD_temp_simulation!D609,"")</f>
        <v>1641710699.9999993</v>
      </c>
      <c r="E609" s="27">
        <f>calculation!R609</f>
        <v>459.07212031903856</v>
      </c>
      <c r="F609" s="18">
        <f>calculation!P609</f>
        <v>0</v>
      </c>
      <c r="G609" s="29">
        <f>IF(input_OLD_temp_simulation!L609&lt;&gt;"",input_OLD_temp_simulation!L609,"")</f>
        <v>900</v>
      </c>
    </row>
    <row r="610" spans="1:7">
      <c r="A610" s="1">
        <f>IF(input_OLD_temp_simulation!A610&lt;&gt;"",input_OLD_temp_simulation!A610,"")</f>
        <v>608</v>
      </c>
      <c r="B610" s="57">
        <f>IF(input_OLD_temp_simulation!B610&lt;&gt;"",maxvent_m3_per_h*1000000+minvent_m3_per_h*1000+V_room_m3,"")</f>
        <v>500010090</v>
      </c>
      <c r="C610" s="2" t="str">
        <f>IF(input_OLD_temp_simulation!C610&lt;&gt;"",CONCATENATE(TEXT(input_OLD_temp_simulation!C610,"jjjj-mm-ddTuu:mm:ss"),IF(input_OLD_temp_simulation!E610&gt;=0,"+",""),TEXT(SIGN(input_OLD_temp_simulation!E610)*INT(ABS(input_OLD_temp_simulation!E610)),"00"),":",TEXT(MOD(ABS(input_OLD_temp_simulation!E610),1)*60,"00")),"")</f>
        <v>2022-01-09T08:00:00+01:00</v>
      </c>
      <c r="D610" s="26">
        <f>IF(input_OLD_temp_simulation!D610&lt;&gt;"",input_OLD_temp_simulation!D610,"")</f>
        <v>1641711600.000001</v>
      </c>
      <c r="E610" s="27">
        <f>calculation!R610</f>
        <v>457.84789475462082</v>
      </c>
      <c r="F610" s="18">
        <f>calculation!P610</f>
        <v>0</v>
      </c>
      <c r="G610" s="29">
        <f>IF(input_OLD_temp_simulation!L610&lt;&gt;"",input_OLD_temp_simulation!L610,"")</f>
        <v>900</v>
      </c>
    </row>
    <row r="611" spans="1:7">
      <c r="A611" s="1">
        <f>IF(input_OLD_temp_simulation!A611&lt;&gt;"",input_OLD_temp_simulation!A611,"")</f>
        <v>609</v>
      </c>
      <c r="B611" s="57">
        <f>IF(input_OLD_temp_simulation!B611&lt;&gt;"",maxvent_m3_per_h*1000000+minvent_m3_per_h*1000+V_room_m3,"")</f>
        <v>500010090</v>
      </c>
      <c r="C611" s="2" t="str">
        <f>IF(input_OLD_temp_simulation!C611&lt;&gt;"",CONCATENATE(TEXT(input_OLD_temp_simulation!C611,"jjjj-mm-ddTuu:mm:ss"),IF(input_OLD_temp_simulation!E611&gt;=0,"+",""),TEXT(SIGN(input_OLD_temp_simulation!E611)*INT(ABS(input_OLD_temp_simulation!E611)),"00"),":",TEXT(MOD(ABS(input_OLD_temp_simulation!E611),1)*60,"00")),"")</f>
        <v>2022-01-09T08:15:00+01:00</v>
      </c>
      <c r="D611" s="26">
        <f>IF(input_OLD_temp_simulation!D611&lt;&gt;"",input_OLD_temp_simulation!D611,"")</f>
        <v>1641712500.0000002</v>
      </c>
      <c r="E611" s="27">
        <f>calculation!R611</f>
        <v>456.65767545588136</v>
      </c>
      <c r="F611" s="18">
        <f>calculation!P611</f>
        <v>0</v>
      </c>
      <c r="G611" s="29">
        <f>IF(input_OLD_temp_simulation!L611&lt;&gt;"",input_OLD_temp_simulation!L611,"")</f>
        <v>900</v>
      </c>
    </row>
    <row r="612" spans="1:7">
      <c r="A612" s="1">
        <f>IF(input_OLD_temp_simulation!A612&lt;&gt;"",input_OLD_temp_simulation!A612,"")</f>
        <v>610</v>
      </c>
      <c r="B612" s="57">
        <f>IF(input_OLD_temp_simulation!B612&lt;&gt;"",maxvent_m3_per_h*1000000+minvent_m3_per_h*1000+V_room_m3,"")</f>
        <v>500010090</v>
      </c>
      <c r="C612" s="2" t="str">
        <f>IF(input_OLD_temp_simulation!C612&lt;&gt;"",CONCATENATE(TEXT(input_OLD_temp_simulation!C612,"jjjj-mm-ddTuu:mm:ss"),IF(input_OLD_temp_simulation!E612&gt;=0,"+",""),TEXT(SIGN(input_OLD_temp_simulation!E612)*INT(ABS(input_OLD_temp_simulation!E612)),"00"),":",TEXT(MOD(ABS(input_OLD_temp_simulation!E612),1)*60,"00")),"")</f>
        <v>2022-01-09T08:30:00+01:00</v>
      </c>
      <c r="D612" s="26">
        <f>IF(input_OLD_temp_simulation!D612&lt;&gt;"",input_OLD_temp_simulation!D612,"")</f>
        <v>1641713399.9999993</v>
      </c>
      <c r="E612" s="27">
        <f>calculation!R612</f>
        <v>455.50051780432909</v>
      </c>
      <c r="F612" s="18">
        <f>calculation!P612</f>
        <v>0</v>
      </c>
      <c r="G612" s="29">
        <f>IF(input_OLD_temp_simulation!L612&lt;&gt;"",input_OLD_temp_simulation!L612,"")</f>
        <v>900</v>
      </c>
    </row>
    <row r="613" spans="1:7">
      <c r="A613" s="1">
        <f>IF(input_OLD_temp_simulation!A613&lt;&gt;"",input_OLD_temp_simulation!A613,"")</f>
        <v>611</v>
      </c>
      <c r="B613" s="57">
        <f>IF(input_OLD_temp_simulation!B613&lt;&gt;"",maxvent_m3_per_h*1000000+minvent_m3_per_h*1000+V_room_m3,"")</f>
        <v>500010090</v>
      </c>
      <c r="C613" s="2" t="str">
        <f>IF(input_OLD_temp_simulation!C613&lt;&gt;"",CONCATENATE(TEXT(input_OLD_temp_simulation!C613,"jjjj-mm-ddTuu:mm:ss"),IF(input_OLD_temp_simulation!E613&gt;=0,"+",""),TEXT(SIGN(input_OLD_temp_simulation!E613)*INT(ABS(input_OLD_temp_simulation!E613)),"00"),":",TEXT(MOD(ABS(input_OLD_temp_simulation!E613),1)*60,"00")),"")</f>
        <v>2022-01-09T08:45:00+01:00</v>
      </c>
      <c r="D613" s="26">
        <f>IF(input_OLD_temp_simulation!D613&lt;&gt;"",input_OLD_temp_simulation!D613,"")</f>
        <v>1641714300.000001</v>
      </c>
      <c r="E613" s="27">
        <f>calculation!R613</f>
        <v>454.37550342087553</v>
      </c>
      <c r="F613" s="18">
        <f>calculation!P613</f>
        <v>0</v>
      </c>
      <c r="G613" s="29">
        <f>IF(input_OLD_temp_simulation!L613&lt;&gt;"",input_OLD_temp_simulation!L613,"")</f>
        <v>900</v>
      </c>
    </row>
    <row r="614" spans="1:7">
      <c r="A614" s="1">
        <f>IF(input_OLD_temp_simulation!A614&lt;&gt;"",input_OLD_temp_simulation!A614,"")</f>
        <v>612</v>
      </c>
      <c r="B614" s="57">
        <f>IF(input_OLD_temp_simulation!B614&lt;&gt;"",maxvent_m3_per_h*1000000+minvent_m3_per_h*1000+V_room_m3,"")</f>
        <v>500010090</v>
      </c>
      <c r="C614" s="2" t="str">
        <f>IF(input_OLD_temp_simulation!C614&lt;&gt;"",CONCATENATE(TEXT(input_OLD_temp_simulation!C614,"jjjj-mm-ddTuu:mm:ss"),IF(input_OLD_temp_simulation!E614&gt;=0,"+",""),TEXT(SIGN(input_OLD_temp_simulation!E614)*INT(ABS(input_OLD_temp_simulation!E614)),"00"),":",TEXT(MOD(ABS(input_OLD_temp_simulation!E614),1)*60,"00")),"")</f>
        <v>2022-01-09T09:00:00+01:00</v>
      </c>
      <c r="D614" s="26">
        <f>IF(input_OLD_temp_simulation!D614&lt;&gt;"",input_OLD_temp_simulation!D614,"")</f>
        <v>1641715200.0000002</v>
      </c>
      <c r="E614" s="27">
        <f>calculation!R614</f>
        <v>453.28173943696231</v>
      </c>
      <c r="F614" s="18">
        <f>calculation!P614</f>
        <v>0</v>
      </c>
      <c r="G614" s="29">
        <f>IF(input_OLD_temp_simulation!L614&lt;&gt;"",input_OLD_temp_simulation!L614,"")</f>
        <v>900</v>
      </c>
    </row>
    <row r="615" spans="1:7">
      <c r="A615" s="1">
        <f>IF(input_OLD_temp_simulation!A615&lt;&gt;"",input_OLD_temp_simulation!A615,"")</f>
        <v>613</v>
      </c>
      <c r="B615" s="57">
        <f>IF(input_OLD_temp_simulation!B615&lt;&gt;"",maxvent_m3_per_h*1000000+minvent_m3_per_h*1000+V_room_m3,"")</f>
        <v>500010090</v>
      </c>
      <c r="C615" s="2" t="str">
        <f>IF(input_OLD_temp_simulation!C615&lt;&gt;"",CONCATENATE(TEXT(input_OLD_temp_simulation!C615,"jjjj-mm-ddTuu:mm:ss"),IF(input_OLD_temp_simulation!E615&gt;=0,"+",""),TEXT(SIGN(input_OLD_temp_simulation!E615)*INT(ABS(input_OLD_temp_simulation!E615)),"00"),":",TEXT(MOD(ABS(input_OLD_temp_simulation!E615),1)*60,"00")),"")</f>
        <v>2022-01-09T09:15:00+01:00</v>
      </c>
      <c r="D615" s="26">
        <f>IF(input_OLD_temp_simulation!D615&lt;&gt;"",input_OLD_temp_simulation!D615,"")</f>
        <v>1641716099.9999993</v>
      </c>
      <c r="E615" s="27">
        <f>calculation!R615</f>
        <v>452.21835778593561</v>
      </c>
      <c r="F615" s="18">
        <f>calculation!P615</f>
        <v>0</v>
      </c>
      <c r="G615" s="29">
        <f>IF(input_OLD_temp_simulation!L615&lt;&gt;"",input_OLD_temp_simulation!L615,"")</f>
        <v>900</v>
      </c>
    </row>
    <row r="616" spans="1:7">
      <c r="A616" s="1">
        <f>IF(input_OLD_temp_simulation!A616&lt;&gt;"",input_OLD_temp_simulation!A616,"")</f>
        <v>614</v>
      </c>
      <c r="B616" s="57">
        <f>IF(input_OLD_temp_simulation!B616&lt;&gt;"",maxvent_m3_per_h*1000000+minvent_m3_per_h*1000+V_room_m3,"")</f>
        <v>500010090</v>
      </c>
      <c r="C616" s="2" t="str">
        <f>IF(input_OLD_temp_simulation!C616&lt;&gt;"",CONCATENATE(TEXT(input_OLD_temp_simulation!C616,"jjjj-mm-ddTuu:mm:ss"),IF(input_OLD_temp_simulation!E616&gt;=0,"+",""),TEXT(SIGN(input_OLD_temp_simulation!E616)*INT(ABS(input_OLD_temp_simulation!E616)),"00"),":",TEXT(MOD(ABS(input_OLD_temp_simulation!E616),1)*60,"00")),"")</f>
        <v>2022-01-09T09:30:00+01:00</v>
      </c>
      <c r="D616" s="26">
        <f>IF(input_OLD_temp_simulation!D616&lt;&gt;"",input_OLD_temp_simulation!D616,"")</f>
        <v>1641717000.000001</v>
      </c>
      <c r="E616" s="27">
        <f>calculation!R616</f>
        <v>451.18451451410408</v>
      </c>
      <c r="F616" s="18">
        <f>calculation!P616</f>
        <v>0</v>
      </c>
      <c r="G616" s="29">
        <f>IF(input_OLD_temp_simulation!L616&lt;&gt;"",input_OLD_temp_simulation!L616,"")</f>
        <v>900</v>
      </c>
    </row>
    <row r="617" spans="1:7">
      <c r="A617" s="1">
        <f>IF(input_OLD_temp_simulation!A617&lt;&gt;"",input_OLD_temp_simulation!A617,"")</f>
        <v>615</v>
      </c>
      <c r="B617" s="57">
        <f>IF(input_OLD_temp_simulation!B617&lt;&gt;"",maxvent_m3_per_h*1000000+minvent_m3_per_h*1000+V_room_m3,"")</f>
        <v>500010090</v>
      </c>
      <c r="C617" s="2" t="str">
        <f>IF(input_OLD_temp_simulation!C617&lt;&gt;"",CONCATENATE(TEXT(input_OLD_temp_simulation!C617,"jjjj-mm-ddTuu:mm:ss"),IF(input_OLD_temp_simulation!E617&gt;=0,"+",""),TEXT(SIGN(input_OLD_temp_simulation!E617)*INT(ABS(input_OLD_temp_simulation!E617)),"00"),":",TEXT(MOD(ABS(input_OLD_temp_simulation!E617),1)*60,"00")),"")</f>
        <v>2022-01-09T09:45:00+01:00</v>
      </c>
      <c r="D617" s="26">
        <f>IF(input_OLD_temp_simulation!D617&lt;&gt;"",input_OLD_temp_simulation!D617,"")</f>
        <v>1641717900.0000002</v>
      </c>
      <c r="E617" s="27">
        <f>calculation!R617</f>
        <v>450.17938911093449</v>
      </c>
      <c r="F617" s="18">
        <f>calculation!P617</f>
        <v>0</v>
      </c>
      <c r="G617" s="29">
        <f>IF(input_OLD_temp_simulation!L617&lt;&gt;"",input_OLD_temp_simulation!L617,"")</f>
        <v>900</v>
      </c>
    </row>
    <row r="618" spans="1:7">
      <c r="A618" s="1">
        <f>IF(input_OLD_temp_simulation!A618&lt;&gt;"",input_OLD_temp_simulation!A618,"")</f>
        <v>616</v>
      </c>
      <c r="B618" s="57">
        <f>IF(input_OLD_temp_simulation!B618&lt;&gt;"",maxvent_m3_per_h*1000000+minvent_m3_per_h*1000+V_room_m3,"")</f>
        <v>500010090</v>
      </c>
      <c r="C618" s="2" t="str">
        <f>IF(input_OLD_temp_simulation!C618&lt;&gt;"",CONCATENATE(TEXT(input_OLD_temp_simulation!C618,"jjjj-mm-ddTuu:mm:ss"),IF(input_OLD_temp_simulation!E618&gt;=0,"+",""),TEXT(SIGN(input_OLD_temp_simulation!E618)*INT(ABS(input_OLD_temp_simulation!E618)),"00"),":",TEXT(MOD(ABS(input_OLD_temp_simulation!E618),1)*60,"00")),"")</f>
        <v>2022-01-09T10:00:00+01:00</v>
      </c>
      <c r="D618" s="26">
        <f>IF(input_OLD_temp_simulation!D618&lt;&gt;"",input_OLD_temp_simulation!D618,"")</f>
        <v>1641718799.9999993</v>
      </c>
      <c r="E618" s="27">
        <f>calculation!R618</f>
        <v>449.20218385785296</v>
      </c>
      <c r="F618" s="18">
        <f>calculation!P618</f>
        <v>0</v>
      </c>
      <c r="G618" s="29">
        <f>IF(input_OLD_temp_simulation!L618&lt;&gt;"",input_OLD_temp_simulation!L618,"")</f>
        <v>900</v>
      </c>
    </row>
    <row r="619" spans="1:7">
      <c r="A619" s="1">
        <f>IF(input_OLD_temp_simulation!A619&lt;&gt;"",input_OLD_temp_simulation!A619,"")</f>
        <v>617</v>
      </c>
      <c r="B619" s="57">
        <f>IF(input_OLD_temp_simulation!B619&lt;&gt;"",maxvent_m3_per_h*1000000+minvent_m3_per_h*1000+V_room_m3,"")</f>
        <v>500010090</v>
      </c>
      <c r="C619" s="2" t="str">
        <f>IF(input_OLD_temp_simulation!C619&lt;&gt;"",CONCATENATE(TEXT(input_OLD_temp_simulation!C619,"jjjj-mm-ddTuu:mm:ss"),IF(input_OLD_temp_simulation!E619&gt;=0,"+",""),TEXT(SIGN(input_OLD_temp_simulation!E619)*INT(ABS(input_OLD_temp_simulation!E619)),"00"),":",TEXT(MOD(ABS(input_OLD_temp_simulation!E619),1)*60,"00")),"")</f>
        <v>2022-01-09T10:15:00+01:00</v>
      </c>
      <c r="D619" s="26">
        <f>IF(input_OLD_temp_simulation!D619&lt;&gt;"",input_OLD_temp_simulation!D619,"")</f>
        <v>1641719700.000001</v>
      </c>
      <c r="E619" s="27">
        <f>calculation!R619</f>
        <v>448.2521231951348</v>
      </c>
      <c r="F619" s="18">
        <f>calculation!P619</f>
        <v>0</v>
      </c>
      <c r="G619" s="29">
        <f>IF(input_OLD_temp_simulation!L619&lt;&gt;"",input_OLD_temp_simulation!L619,"")</f>
        <v>900</v>
      </c>
    </row>
    <row r="620" spans="1:7">
      <c r="A620" s="1">
        <f>IF(input_OLD_temp_simulation!A620&lt;&gt;"",input_OLD_temp_simulation!A620,"")</f>
        <v>618</v>
      </c>
      <c r="B620" s="57">
        <f>IF(input_OLD_temp_simulation!B620&lt;&gt;"",maxvent_m3_per_h*1000000+minvent_m3_per_h*1000+V_room_m3,"")</f>
        <v>500010090</v>
      </c>
      <c r="C620" s="2" t="str">
        <f>IF(input_OLD_temp_simulation!C620&lt;&gt;"",CONCATENATE(TEXT(input_OLD_temp_simulation!C620,"jjjj-mm-ddTuu:mm:ss"),IF(input_OLD_temp_simulation!E620&gt;=0,"+",""),TEXT(SIGN(input_OLD_temp_simulation!E620)*INT(ABS(input_OLD_temp_simulation!E620)),"00"),":",TEXT(MOD(ABS(input_OLD_temp_simulation!E620),1)*60,"00")),"")</f>
        <v>2022-01-09T10:30:00+01:00</v>
      </c>
      <c r="D620" s="26">
        <f>IF(input_OLD_temp_simulation!D620&lt;&gt;"",input_OLD_temp_simulation!D620,"")</f>
        <v>1641720600.0000002</v>
      </c>
      <c r="E620" s="27">
        <f>calculation!R620</f>
        <v>447.32845310638106</v>
      </c>
      <c r="F620" s="18">
        <f>calculation!P620</f>
        <v>0</v>
      </c>
      <c r="G620" s="29">
        <f>IF(input_OLD_temp_simulation!L620&lt;&gt;"",input_OLD_temp_simulation!L620,"")</f>
        <v>900</v>
      </c>
    </row>
    <row r="621" spans="1:7">
      <c r="A621" s="1">
        <f>IF(input_OLD_temp_simulation!A621&lt;&gt;"",input_OLD_temp_simulation!A621,"")</f>
        <v>619</v>
      </c>
      <c r="B621" s="57">
        <f>IF(input_OLD_temp_simulation!B621&lt;&gt;"",maxvent_m3_per_h*1000000+minvent_m3_per_h*1000+V_room_m3,"")</f>
        <v>500010090</v>
      </c>
      <c r="C621" s="2" t="str">
        <f>IF(input_OLD_temp_simulation!C621&lt;&gt;"",CONCATENATE(TEXT(input_OLD_temp_simulation!C621,"jjjj-mm-ddTuu:mm:ss"),IF(input_OLD_temp_simulation!E621&gt;=0,"+",""),TEXT(SIGN(input_OLD_temp_simulation!E621)*INT(ABS(input_OLD_temp_simulation!E621)),"00"),":",TEXT(MOD(ABS(input_OLD_temp_simulation!E621),1)*60,"00")),"")</f>
        <v>2022-01-09T10:45:00+01:00</v>
      </c>
      <c r="D621" s="26">
        <f>IF(input_OLD_temp_simulation!D621&lt;&gt;"",input_OLD_temp_simulation!D621,"")</f>
        <v>1641721499.9999993</v>
      </c>
      <c r="E621" s="27">
        <f>calculation!R621</f>
        <v>446.4304405200927</v>
      </c>
      <c r="F621" s="18">
        <f>calculation!P621</f>
        <v>0</v>
      </c>
      <c r="G621" s="29">
        <f>IF(input_OLD_temp_simulation!L621&lt;&gt;"",input_OLD_temp_simulation!L621,"")</f>
        <v>900</v>
      </c>
    </row>
    <row r="622" spans="1:7">
      <c r="A622" s="1">
        <f>IF(input_OLD_temp_simulation!A622&lt;&gt;"",input_OLD_temp_simulation!A622,"")</f>
        <v>620</v>
      </c>
      <c r="B622" s="57">
        <f>IF(input_OLD_temp_simulation!B622&lt;&gt;"",maxvent_m3_per_h*1000000+minvent_m3_per_h*1000+V_room_m3,"")</f>
        <v>500010090</v>
      </c>
      <c r="C622" s="2" t="str">
        <f>IF(input_OLD_temp_simulation!C622&lt;&gt;"",CONCATENATE(TEXT(input_OLD_temp_simulation!C622,"jjjj-mm-ddTuu:mm:ss"),IF(input_OLD_temp_simulation!E622&gt;=0,"+",""),TEXT(SIGN(input_OLD_temp_simulation!E622)*INT(ABS(input_OLD_temp_simulation!E622)),"00"),":",TEXT(MOD(ABS(input_OLD_temp_simulation!E622),1)*60,"00")),"")</f>
        <v>2022-01-09T11:00:00+01:00</v>
      </c>
      <c r="D622" s="26">
        <f>IF(input_OLD_temp_simulation!D622&lt;&gt;"",input_OLD_temp_simulation!D622,"")</f>
        <v>1641722400.000001</v>
      </c>
      <c r="E622" s="27">
        <f>calculation!R622</f>
        <v>445.55737272786791</v>
      </c>
      <c r="F622" s="18">
        <f>calculation!P622</f>
        <v>0</v>
      </c>
      <c r="G622" s="29">
        <f>IF(input_OLD_temp_simulation!L622&lt;&gt;"",input_OLD_temp_simulation!L622,"")</f>
        <v>900</v>
      </c>
    </row>
    <row r="623" spans="1:7">
      <c r="A623" s="1">
        <f>IF(input_OLD_temp_simulation!A623&lt;&gt;"",input_OLD_temp_simulation!A623,"")</f>
        <v>621</v>
      </c>
      <c r="B623" s="57">
        <f>IF(input_OLD_temp_simulation!B623&lt;&gt;"",maxvent_m3_per_h*1000000+minvent_m3_per_h*1000+V_room_m3,"")</f>
        <v>500010090</v>
      </c>
      <c r="C623" s="2" t="str">
        <f>IF(input_OLD_temp_simulation!C623&lt;&gt;"",CONCATENATE(TEXT(input_OLD_temp_simulation!C623,"jjjj-mm-ddTuu:mm:ss"),IF(input_OLD_temp_simulation!E623&gt;=0,"+",""),TEXT(SIGN(input_OLD_temp_simulation!E623)*INT(ABS(input_OLD_temp_simulation!E623)),"00"),":",TEXT(MOD(ABS(input_OLD_temp_simulation!E623),1)*60,"00")),"")</f>
        <v>2022-01-09T11:15:00+01:00</v>
      </c>
      <c r="D623" s="26">
        <f>IF(input_OLD_temp_simulation!D623&lt;&gt;"",input_OLD_temp_simulation!D623,"")</f>
        <v>1641723300.0000002</v>
      </c>
      <c r="E623" s="27">
        <f>calculation!R623</f>
        <v>444.70855681876048</v>
      </c>
      <c r="F623" s="18">
        <f>calculation!P623</f>
        <v>0</v>
      </c>
      <c r="G623" s="29">
        <f>IF(input_OLD_temp_simulation!L623&lt;&gt;"",input_OLD_temp_simulation!L623,"")</f>
        <v>900</v>
      </c>
    </row>
    <row r="624" spans="1:7">
      <c r="A624" s="1">
        <f>IF(input_OLD_temp_simulation!A624&lt;&gt;"",input_OLD_temp_simulation!A624,"")</f>
        <v>622</v>
      </c>
      <c r="B624" s="57">
        <f>IF(input_OLD_temp_simulation!B624&lt;&gt;"",maxvent_m3_per_h*1000000+minvent_m3_per_h*1000+V_room_m3,"")</f>
        <v>500010090</v>
      </c>
      <c r="C624" s="2" t="str">
        <f>IF(input_OLD_temp_simulation!C624&lt;&gt;"",CONCATENATE(TEXT(input_OLD_temp_simulation!C624,"jjjj-mm-ddTuu:mm:ss"),IF(input_OLD_temp_simulation!E624&gt;=0,"+",""),TEXT(SIGN(input_OLD_temp_simulation!E624)*INT(ABS(input_OLD_temp_simulation!E624)),"00"),":",TEXT(MOD(ABS(input_OLD_temp_simulation!E624),1)*60,"00")),"")</f>
        <v>2022-01-09T11:30:00+01:00</v>
      </c>
      <c r="D624" s="26">
        <f>IF(input_OLD_temp_simulation!D624&lt;&gt;"",input_OLD_temp_simulation!D624,"")</f>
        <v>1641724199.9999993</v>
      </c>
      <c r="E624" s="27">
        <f>calculation!R624</f>
        <v>443.88331912935047</v>
      </c>
      <c r="F624" s="18">
        <f>calculation!P624</f>
        <v>0</v>
      </c>
      <c r="G624" s="29">
        <f>IF(input_OLD_temp_simulation!L624&lt;&gt;"",input_OLD_temp_simulation!L624,"")</f>
        <v>900</v>
      </c>
    </row>
    <row r="625" spans="1:7">
      <c r="A625" s="1">
        <f>IF(input_OLD_temp_simulation!A625&lt;&gt;"",input_OLD_temp_simulation!A625,"")</f>
        <v>623</v>
      </c>
      <c r="B625" s="57">
        <f>IF(input_OLD_temp_simulation!B625&lt;&gt;"",maxvent_m3_per_h*1000000+minvent_m3_per_h*1000+V_room_m3,"")</f>
        <v>500010090</v>
      </c>
      <c r="C625" s="2" t="str">
        <f>IF(input_OLD_temp_simulation!C625&lt;&gt;"",CONCATENATE(TEXT(input_OLD_temp_simulation!C625,"jjjj-mm-ddTuu:mm:ss"),IF(input_OLD_temp_simulation!E625&gt;=0,"+",""),TEXT(SIGN(input_OLD_temp_simulation!E625)*INT(ABS(input_OLD_temp_simulation!E625)),"00"),":",TEXT(MOD(ABS(input_OLD_temp_simulation!E625),1)*60,"00")),"")</f>
        <v>2022-01-09T11:45:00+01:00</v>
      </c>
      <c r="D625" s="26">
        <f>IF(input_OLD_temp_simulation!D625&lt;&gt;"",input_OLD_temp_simulation!D625,"")</f>
        <v>1641725100.000001</v>
      </c>
      <c r="E625" s="27">
        <f>calculation!R625</f>
        <v>443.08100470909073</v>
      </c>
      <c r="F625" s="18">
        <f>calculation!P625</f>
        <v>0</v>
      </c>
      <c r="G625" s="29">
        <f>IF(input_OLD_temp_simulation!L625&lt;&gt;"",input_OLD_temp_simulation!L625,"")</f>
        <v>900</v>
      </c>
    </row>
    <row r="626" spans="1:7">
      <c r="A626" s="1">
        <f>IF(input_OLD_temp_simulation!A626&lt;&gt;"",input_OLD_temp_simulation!A626,"")</f>
        <v>624</v>
      </c>
      <c r="B626" s="57">
        <f>IF(input_OLD_temp_simulation!B626&lt;&gt;"",maxvent_m3_per_h*1000000+minvent_m3_per_h*1000+V_room_m3,"")</f>
        <v>500010090</v>
      </c>
      <c r="C626" s="2" t="str">
        <f>IF(input_OLD_temp_simulation!C626&lt;&gt;"",CONCATENATE(TEXT(input_OLD_temp_simulation!C626,"jjjj-mm-ddTuu:mm:ss"),IF(input_OLD_temp_simulation!E626&gt;=0,"+",""),TEXT(SIGN(input_OLD_temp_simulation!E626)*INT(ABS(input_OLD_temp_simulation!E626)),"00"),":",TEXT(MOD(ABS(input_OLD_temp_simulation!E626),1)*60,"00")),"")</f>
        <v>2022-01-09T12:00:00+01:00</v>
      </c>
      <c r="D626" s="26">
        <f>IF(input_OLD_temp_simulation!D626&lt;&gt;"",input_OLD_temp_simulation!D626,"")</f>
        <v>1641726000.0000002</v>
      </c>
      <c r="E626" s="27">
        <f>calculation!R626</f>
        <v>442.30097680050488</v>
      </c>
      <c r="F626" s="18">
        <f>calculation!P626</f>
        <v>0</v>
      </c>
      <c r="G626" s="29">
        <f>IF(input_OLD_temp_simulation!L626&lt;&gt;"",input_OLD_temp_simulation!L626,"")</f>
        <v>900</v>
      </c>
    </row>
    <row r="627" spans="1:7">
      <c r="A627" s="1">
        <f>IF(input_OLD_temp_simulation!A627&lt;&gt;"",input_OLD_temp_simulation!A627,"")</f>
        <v>625</v>
      </c>
      <c r="B627" s="57">
        <f>IF(input_OLD_temp_simulation!B627&lt;&gt;"",maxvent_m3_per_h*1000000+minvent_m3_per_h*1000+V_room_m3,"")</f>
        <v>500010090</v>
      </c>
      <c r="C627" s="2" t="str">
        <f>IF(input_OLD_temp_simulation!C627&lt;&gt;"",CONCATENATE(TEXT(input_OLD_temp_simulation!C627,"jjjj-mm-ddTuu:mm:ss"),IF(input_OLD_temp_simulation!E627&gt;=0,"+",""),TEXT(SIGN(input_OLD_temp_simulation!E627)*INT(ABS(input_OLD_temp_simulation!E627)),"00"),":",TEXT(MOD(ABS(input_OLD_temp_simulation!E627),1)*60,"00")),"")</f>
        <v>2022-01-09T12:15:00+01:00</v>
      </c>
      <c r="D627" s="26">
        <f>IF(input_OLD_temp_simulation!D627&lt;&gt;"",input_OLD_temp_simulation!D627,"")</f>
        <v>1641726899.9999993</v>
      </c>
      <c r="E627" s="27">
        <f>calculation!R627</f>
        <v>441.54261633382418</v>
      </c>
      <c r="F627" s="18">
        <f>calculation!P627</f>
        <v>0</v>
      </c>
      <c r="G627" s="29">
        <f>IF(input_OLD_temp_simulation!L627&lt;&gt;"",input_OLD_temp_simulation!L627,"")</f>
        <v>900</v>
      </c>
    </row>
    <row r="628" spans="1:7">
      <c r="A628" s="1">
        <f>IF(input_OLD_temp_simulation!A628&lt;&gt;"",input_OLD_temp_simulation!A628,"")</f>
        <v>626</v>
      </c>
      <c r="B628" s="57">
        <f>IF(input_OLD_temp_simulation!B628&lt;&gt;"",maxvent_m3_per_h*1000000+minvent_m3_per_h*1000+V_room_m3,"")</f>
        <v>500010090</v>
      </c>
      <c r="C628" s="2" t="str">
        <f>IF(input_OLD_temp_simulation!C628&lt;&gt;"",CONCATENATE(TEXT(input_OLD_temp_simulation!C628,"jjjj-mm-ddTuu:mm:ss"),IF(input_OLD_temp_simulation!E628&gt;=0,"+",""),TEXT(SIGN(input_OLD_temp_simulation!E628)*INT(ABS(input_OLD_temp_simulation!E628)),"00"),":",TEXT(MOD(ABS(input_OLD_temp_simulation!E628),1)*60,"00")),"")</f>
        <v>2022-01-09T12:30:00+01:00</v>
      </c>
      <c r="D628" s="26">
        <f>IF(input_OLD_temp_simulation!D628&lt;&gt;"",input_OLD_temp_simulation!D628,"")</f>
        <v>1641727800.000001</v>
      </c>
      <c r="E628" s="27">
        <f>calculation!R628</f>
        <v>440.80532143566239</v>
      </c>
      <c r="F628" s="18">
        <f>calculation!P628</f>
        <v>0</v>
      </c>
      <c r="G628" s="29">
        <f>IF(input_OLD_temp_simulation!L628&lt;&gt;"",input_OLD_temp_simulation!L628,"")</f>
        <v>900</v>
      </c>
    </row>
    <row r="629" spans="1:7">
      <c r="A629" s="1">
        <f>IF(input_OLD_temp_simulation!A629&lt;&gt;"",input_OLD_temp_simulation!A629,"")</f>
        <v>627</v>
      </c>
      <c r="B629" s="57">
        <f>IF(input_OLD_temp_simulation!B629&lt;&gt;"",maxvent_m3_per_h*1000000+minvent_m3_per_h*1000+V_room_m3,"")</f>
        <v>500010090</v>
      </c>
      <c r="C629" s="2" t="str">
        <f>IF(input_OLD_temp_simulation!C629&lt;&gt;"",CONCATENATE(TEXT(input_OLD_temp_simulation!C629,"jjjj-mm-ddTuu:mm:ss"),IF(input_OLD_temp_simulation!E629&gt;=0,"+",""),TEXT(SIGN(input_OLD_temp_simulation!E629)*INT(ABS(input_OLD_temp_simulation!E629)),"00"),":",TEXT(MOD(ABS(input_OLD_temp_simulation!E629),1)*60,"00")),"")</f>
        <v>2022-01-09T12:45:00+01:00</v>
      </c>
      <c r="D629" s="26">
        <f>IF(input_OLD_temp_simulation!D629&lt;&gt;"",input_OLD_temp_simulation!D629,"")</f>
        <v>1641728700.0000002</v>
      </c>
      <c r="E629" s="27">
        <f>calculation!R629</f>
        <v>440.08850695133845</v>
      </c>
      <c r="F629" s="18">
        <f>calculation!P629</f>
        <v>0</v>
      </c>
      <c r="G629" s="29">
        <f>IF(input_OLD_temp_simulation!L629&lt;&gt;"",input_OLD_temp_simulation!L629,"")</f>
        <v>900</v>
      </c>
    </row>
    <row r="630" spans="1:7">
      <c r="A630" s="1">
        <f>IF(input_OLD_temp_simulation!A630&lt;&gt;"",input_OLD_temp_simulation!A630,"")</f>
        <v>628</v>
      </c>
      <c r="B630" s="57">
        <f>IF(input_OLD_temp_simulation!B630&lt;&gt;"",maxvent_m3_per_h*1000000+minvent_m3_per_h*1000+V_room_m3,"")</f>
        <v>500010090</v>
      </c>
      <c r="C630" s="2" t="str">
        <f>IF(input_OLD_temp_simulation!C630&lt;&gt;"",CONCATENATE(TEXT(input_OLD_temp_simulation!C630,"jjjj-mm-ddTuu:mm:ss"),IF(input_OLD_temp_simulation!E630&gt;=0,"+",""),TEXT(SIGN(input_OLD_temp_simulation!E630)*INT(ABS(input_OLD_temp_simulation!E630)),"00"),":",TEXT(MOD(ABS(input_OLD_temp_simulation!E630),1)*60,"00")),"")</f>
        <v>2022-01-09T13:00:00+01:00</v>
      </c>
      <c r="D630" s="26">
        <f>IF(input_OLD_temp_simulation!D630&lt;&gt;"",input_OLD_temp_simulation!D630,"")</f>
        <v>1641729599.9999993</v>
      </c>
      <c r="E630" s="27">
        <f>calculation!R630</f>
        <v>439.39160398046795</v>
      </c>
      <c r="F630" s="18">
        <f>calculation!P630</f>
        <v>0</v>
      </c>
      <c r="G630" s="29">
        <f>IF(input_OLD_temp_simulation!L630&lt;&gt;"",input_OLD_temp_simulation!L630,"")</f>
        <v>900</v>
      </c>
    </row>
    <row r="631" spans="1:7">
      <c r="A631" s="1">
        <f>IF(input_OLD_temp_simulation!A631&lt;&gt;"",input_OLD_temp_simulation!A631,"")</f>
        <v>629</v>
      </c>
      <c r="B631" s="57">
        <f>IF(input_OLD_temp_simulation!B631&lt;&gt;"",maxvent_m3_per_h*1000000+minvent_m3_per_h*1000+V_room_m3,"")</f>
        <v>500010090</v>
      </c>
      <c r="C631" s="2" t="str">
        <f>IF(input_OLD_temp_simulation!C631&lt;&gt;"",CONCATENATE(TEXT(input_OLD_temp_simulation!C631,"jjjj-mm-ddTuu:mm:ss"),IF(input_OLD_temp_simulation!E631&gt;=0,"+",""),TEXT(SIGN(input_OLD_temp_simulation!E631)*INT(ABS(input_OLD_temp_simulation!E631)),"00"),":",TEXT(MOD(ABS(input_OLD_temp_simulation!E631),1)*60,"00")),"")</f>
        <v>2022-01-09T13:15:00+01:00</v>
      </c>
      <c r="D631" s="26">
        <f>IF(input_OLD_temp_simulation!D631&lt;&gt;"",input_OLD_temp_simulation!D631,"")</f>
        <v>1641730500.000001</v>
      </c>
      <c r="E631" s="27">
        <f>calculation!R631</f>
        <v>438.71405942545493</v>
      </c>
      <c r="F631" s="18">
        <f>calculation!P631</f>
        <v>0</v>
      </c>
      <c r="G631" s="29">
        <f>IF(input_OLD_temp_simulation!L631&lt;&gt;"",input_OLD_temp_simulation!L631,"")</f>
        <v>900</v>
      </c>
    </row>
    <row r="632" spans="1:7">
      <c r="A632" s="1">
        <f>IF(input_OLD_temp_simulation!A632&lt;&gt;"",input_OLD_temp_simulation!A632,"")</f>
        <v>630</v>
      </c>
      <c r="B632" s="57">
        <f>IF(input_OLD_temp_simulation!B632&lt;&gt;"",maxvent_m3_per_h*1000000+minvent_m3_per_h*1000+V_room_m3,"")</f>
        <v>500010090</v>
      </c>
      <c r="C632" s="2" t="str">
        <f>IF(input_OLD_temp_simulation!C632&lt;&gt;"",CONCATENATE(TEXT(input_OLD_temp_simulation!C632,"jjjj-mm-ddTuu:mm:ss"),IF(input_OLD_temp_simulation!E632&gt;=0,"+",""),TEXT(SIGN(input_OLD_temp_simulation!E632)*INT(ABS(input_OLD_temp_simulation!E632)),"00"),":",TEXT(MOD(ABS(input_OLD_temp_simulation!E632),1)*60,"00")),"")</f>
        <v>2022-01-09T13:30:00+01:00</v>
      </c>
      <c r="D632" s="26">
        <f>IF(input_OLD_temp_simulation!D632&lt;&gt;"",input_OLD_temp_simulation!D632,"")</f>
        <v>1641731400.0000002</v>
      </c>
      <c r="E632" s="27">
        <f>calculation!R632</f>
        <v>438.05533555252561</v>
      </c>
      <c r="F632" s="18">
        <f>calculation!P632</f>
        <v>0</v>
      </c>
      <c r="G632" s="29">
        <f>IF(input_OLD_temp_simulation!L632&lt;&gt;"",input_OLD_temp_simulation!L632,"")</f>
        <v>900</v>
      </c>
    </row>
    <row r="633" spans="1:7">
      <c r="A633" s="1">
        <f>IF(input_OLD_temp_simulation!A633&lt;&gt;"",input_OLD_temp_simulation!A633,"")</f>
        <v>631</v>
      </c>
      <c r="B633" s="57">
        <f>IF(input_OLD_temp_simulation!B633&lt;&gt;"",maxvent_m3_per_h*1000000+minvent_m3_per_h*1000+V_room_m3,"")</f>
        <v>500010090</v>
      </c>
      <c r="C633" s="2" t="str">
        <f>IF(input_OLD_temp_simulation!C633&lt;&gt;"",CONCATENATE(TEXT(input_OLD_temp_simulation!C633,"jjjj-mm-ddTuu:mm:ss"),IF(input_OLD_temp_simulation!E633&gt;=0,"+",""),TEXT(SIGN(input_OLD_temp_simulation!E633)*INT(ABS(input_OLD_temp_simulation!E633)),"00"),":",TEXT(MOD(ABS(input_OLD_temp_simulation!E633),1)*60,"00")),"")</f>
        <v>2022-01-09T13:45:00+01:00</v>
      </c>
      <c r="D633" s="26">
        <f>IF(input_OLD_temp_simulation!D633&lt;&gt;"",input_OLD_temp_simulation!D633,"")</f>
        <v>1641732299.9999993</v>
      </c>
      <c r="E633" s="27">
        <f>calculation!R633</f>
        <v>437.41490956495545</v>
      </c>
      <c r="F633" s="18">
        <f>calculation!P633</f>
        <v>0</v>
      </c>
      <c r="G633" s="29">
        <f>IF(input_OLD_temp_simulation!L633&lt;&gt;"",input_OLD_temp_simulation!L633,"")</f>
        <v>900</v>
      </c>
    </row>
    <row r="634" spans="1:7">
      <c r="A634" s="1">
        <f>IF(input_OLD_temp_simulation!A634&lt;&gt;"",input_OLD_temp_simulation!A634,"")</f>
        <v>632</v>
      </c>
      <c r="B634" s="57">
        <f>IF(input_OLD_temp_simulation!B634&lt;&gt;"",maxvent_m3_per_h*1000000+minvent_m3_per_h*1000+V_room_m3,"")</f>
        <v>500010090</v>
      </c>
      <c r="C634" s="2" t="str">
        <f>IF(input_OLD_temp_simulation!C634&lt;&gt;"",CONCATENATE(TEXT(input_OLD_temp_simulation!C634,"jjjj-mm-ddTuu:mm:ss"),IF(input_OLD_temp_simulation!E634&gt;=0,"+",""),TEXT(SIGN(input_OLD_temp_simulation!E634)*INT(ABS(input_OLD_temp_simulation!E634)),"00"),":",TEXT(MOD(ABS(input_OLD_temp_simulation!E634),1)*60,"00")),"")</f>
        <v>2022-01-09T14:00:00+01:00</v>
      </c>
      <c r="D634" s="26">
        <f>IF(input_OLD_temp_simulation!D634&lt;&gt;"",input_OLD_temp_simulation!D634,"")</f>
        <v>1641733200.000001</v>
      </c>
      <c r="E634" s="27">
        <f>calculation!R634</f>
        <v>436.79227318815111</v>
      </c>
      <c r="F634" s="18">
        <f>calculation!P634</f>
        <v>0</v>
      </c>
      <c r="G634" s="29">
        <f>IF(input_OLD_temp_simulation!L634&lt;&gt;"",input_OLD_temp_simulation!L634,"")</f>
        <v>900</v>
      </c>
    </row>
    <row r="635" spans="1:7">
      <c r="A635" s="1">
        <f>IF(input_OLD_temp_simulation!A635&lt;&gt;"",input_OLD_temp_simulation!A635,"")</f>
        <v>633</v>
      </c>
      <c r="B635" s="57">
        <f>IF(input_OLD_temp_simulation!B635&lt;&gt;"",maxvent_m3_per_h*1000000+minvent_m3_per_h*1000+V_room_m3,"")</f>
        <v>500010090</v>
      </c>
      <c r="C635" s="2" t="str">
        <f>IF(input_OLD_temp_simulation!C635&lt;&gt;"",CONCATENATE(TEXT(input_OLD_temp_simulation!C635,"jjjj-mm-ddTuu:mm:ss"),IF(input_OLD_temp_simulation!E635&gt;=0,"+",""),TEXT(SIGN(input_OLD_temp_simulation!E635)*INT(ABS(input_OLD_temp_simulation!E635)),"00"),":",TEXT(MOD(ABS(input_OLD_temp_simulation!E635),1)*60,"00")),"")</f>
        <v>2022-01-09T14:15:00+01:00</v>
      </c>
      <c r="D635" s="26">
        <f>IF(input_OLD_temp_simulation!D635&lt;&gt;"",input_OLD_temp_simulation!D635,"")</f>
        <v>1641734100.0000002</v>
      </c>
      <c r="E635" s="27">
        <f>calculation!R635</f>
        <v>436.18693226625805</v>
      </c>
      <c r="F635" s="18">
        <f>calculation!P635</f>
        <v>0</v>
      </c>
      <c r="G635" s="29">
        <f>IF(input_OLD_temp_simulation!L635&lt;&gt;"",input_OLD_temp_simulation!L635,"")</f>
        <v>900</v>
      </c>
    </row>
    <row r="636" spans="1:7">
      <c r="A636" s="1">
        <f>IF(input_OLD_temp_simulation!A636&lt;&gt;"",input_OLD_temp_simulation!A636,"")</f>
        <v>634</v>
      </c>
      <c r="B636" s="57">
        <f>IF(input_OLD_temp_simulation!B636&lt;&gt;"",maxvent_m3_per_h*1000000+minvent_m3_per_h*1000+V_room_m3,"")</f>
        <v>500010090</v>
      </c>
      <c r="C636" s="2" t="str">
        <f>IF(input_OLD_temp_simulation!C636&lt;&gt;"",CONCATENATE(TEXT(input_OLD_temp_simulation!C636,"jjjj-mm-ddTuu:mm:ss"),IF(input_OLD_temp_simulation!E636&gt;=0,"+",""),TEXT(SIGN(input_OLD_temp_simulation!E636)*INT(ABS(input_OLD_temp_simulation!E636)),"00"),":",TEXT(MOD(ABS(input_OLD_temp_simulation!E636),1)*60,"00")),"")</f>
        <v>2022-01-09T14:30:00+01:00</v>
      </c>
      <c r="D636" s="26">
        <f>IF(input_OLD_temp_simulation!D636&lt;&gt;"",input_OLD_temp_simulation!D636,"")</f>
        <v>1641734999.9999993</v>
      </c>
      <c r="E636" s="27">
        <f>calculation!R636</f>
        <v>435.59840636997313</v>
      </c>
      <c r="F636" s="18">
        <f>calculation!P636</f>
        <v>0</v>
      </c>
      <c r="G636" s="29">
        <f>IF(input_OLD_temp_simulation!L636&lt;&gt;"",input_OLD_temp_simulation!L636,"")</f>
        <v>900</v>
      </c>
    </row>
    <row r="637" spans="1:7">
      <c r="A637" s="1">
        <f>IF(input_OLD_temp_simulation!A637&lt;&gt;"",input_OLD_temp_simulation!A637,"")</f>
        <v>635</v>
      </c>
      <c r="B637" s="57">
        <f>IF(input_OLD_temp_simulation!B637&lt;&gt;"",maxvent_m3_per_h*1000000+minvent_m3_per_h*1000+V_room_m3,"")</f>
        <v>500010090</v>
      </c>
      <c r="C637" s="2" t="str">
        <f>IF(input_OLD_temp_simulation!C637&lt;&gt;"",CONCATENATE(TEXT(input_OLD_temp_simulation!C637,"jjjj-mm-ddTuu:mm:ss"),IF(input_OLD_temp_simulation!E637&gt;=0,"+",""),TEXT(SIGN(input_OLD_temp_simulation!E637)*INT(ABS(input_OLD_temp_simulation!E637)),"00"),":",TEXT(MOD(ABS(input_OLD_temp_simulation!E637),1)*60,"00")),"")</f>
        <v>2022-01-09T14:45:00+01:00</v>
      </c>
      <c r="D637" s="26">
        <f>IF(input_OLD_temp_simulation!D637&lt;&gt;"",input_OLD_temp_simulation!D637,"")</f>
        <v>1641735900.000001</v>
      </c>
      <c r="E637" s="27">
        <f>calculation!R637</f>
        <v>435.02622841525164</v>
      </c>
      <c r="F637" s="18">
        <f>calculation!P637</f>
        <v>0</v>
      </c>
      <c r="G637" s="29">
        <f>IF(input_OLD_temp_simulation!L637&lt;&gt;"",input_OLD_temp_simulation!L637,"")</f>
        <v>900</v>
      </c>
    </row>
    <row r="638" spans="1:7">
      <c r="A638" s="1">
        <f>IF(input_OLD_temp_simulation!A638&lt;&gt;"",input_OLD_temp_simulation!A638,"")</f>
        <v>636</v>
      </c>
      <c r="B638" s="57">
        <f>IF(input_OLD_temp_simulation!B638&lt;&gt;"",maxvent_m3_per_h*1000000+minvent_m3_per_h*1000+V_room_m3,"")</f>
        <v>500010090</v>
      </c>
      <c r="C638" s="2" t="str">
        <f>IF(input_OLD_temp_simulation!C638&lt;&gt;"",CONCATENATE(TEXT(input_OLD_temp_simulation!C638,"jjjj-mm-ddTuu:mm:ss"),IF(input_OLD_temp_simulation!E638&gt;=0,"+",""),TEXT(SIGN(input_OLD_temp_simulation!E638)*INT(ABS(input_OLD_temp_simulation!E638)),"00"),":",TEXT(MOD(ABS(input_OLD_temp_simulation!E638),1)*60,"00")),"")</f>
        <v>2022-01-09T15:00:00+01:00</v>
      </c>
      <c r="D638" s="26">
        <f>IF(input_OLD_temp_simulation!D638&lt;&gt;"",input_OLD_temp_simulation!D638,"")</f>
        <v>1641736800.0000002</v>
      </c>
      <c r="E638" s="27">
        <f>calculation!R638</f>
        <v>434.46994429260576</v>
      </c>
      <c r="F638" s="18">
        <f>calculation!P638</f>
        <v>0</v>
      </c>
      <c r="G638" s="29">
        <f>IF(input_OLD_temp_simulation!L638&lt;&gt;"",input_OLD_temp_simulation!L638,"")</f>
        <v>900</v>
      </c>
    </row>
    <row r="639" spans="1:7">
      <c r="A639" s="1">
        <f>IF(input_OLD_temp_simulation!A639&lt;&gt;"",input_OLD_temp_simulation!A639,"")</f>
        <v>637</v>
      </c>
      <c r="B639" s="57">
        <f>IF(input_OLD_temp_simulation!B639&lt;&gt;"",maxvent_m3_per_h*1000000+minvent_m3_per_h*1000+V_room_m3,"")</f>
        <v>500010090</v>
      </c>
      <c r="C639" s="2" t="str">
        <f>IF(input_OLD_temp_simulation!C639&lt;&gt;"",CONCATENATE(TEXT(input_OLD_temp_simulation!C639,"jjjj-mm-ddTuu:mm:ss"),IF(input_OLD_temp_simulation!E639&gt;=0,"+",""),TEXT(SIGN(input_OLD_temp_simulation!E639)*INT(ABS(input_OLD_temp_simulation!E639)),"00"),":",TEXT(MOD(ABS(input_OLD_temp_simulation!E639),1)*60,"00")),"")</f>
        <v>2022-01-09T15:15:00+01:00</v>
      </c>
      <c r="D639" s="26">
        <f>IF(input_OLD_temp_simulation!D639&lt;&gt;"",input_OLD_temp_simulation!D639,"")</f>
        <v>1641737699.9999993</v>
      </c>
      <c r="E639" s="27">
        <f>calculation!R639</f>
        <v>433.92911250670005</v>
      </c>
      <c r="F639" s="18">
        <f>calculation!P639</f>
        <v>0</v>
      </c>
      <c r="G639" s="29">
        <f>IF(input_OLD_temp_simulation!L639&lt;&gt;"",input_OLD_temp_simulation!L639,"")</f>
        <v>900</v>
      </c>
    </row>
    <row r="640" spans="1:7">
      <c r="A640" s="1">
        <f>IF(input_OLD_temp_simulation!A640&lt;&gt;"",input_OLD_temp_simulation!A640,"")</f>
        <v>638</v>
      </c>
      <c r="B640" s="57">
        <f>IF(input_OLD_temp_simulation!B640&lt;&gt;"",maxvent_m3_per_h*1000000+minvent_m3_per_h*1000+V_room_m3,"")</f>
        <v>500010090</v>
      </c>
      <c r="C640" s="2" t="str">
        <f>IF(input_OLD_temp_simulation!C640&lt;&gt;"",CONCATENATE(TEXT(input_OLD_temp_simulation!C640,"jjjj-mm-ddTuu:mm:ss"),IF(input_OLD_temp_simulation!E640&gt;=0,"+",""),TEXT(SIGN(input_OLD_temp_simulation!E640)*INT(ABS(input_OLD_temp_simulation!E640)),"00"),":",TEXT(MOD(ABS(input_OLD_temp_simulation!E640),1)*60,"00")),"")</f>
        <v>2022-01-09T15:30:00+01:00</v>
      </c>
      <c r="D640" s="26">
        <f>IF(input_OLD_temp_simulation!D640&lt;&gt;"",input_OLD_temp_simulation!D640,"")</f>
        <v>1641738600.000001</v>
      </c>
      <c r="E640" s="27">
        <f>calculation!R640</f>
        <v>433.4033038259584</v>
      </c>
      <c r="F640" s="18">
        <f>calculation!P640</f>
        <v>0</v>
      </c>
      <c r="G640" s="29">
        <f>IF(input_OLD_temp_simulation!L640&lt;&gt;"",input_OLD_temp_simulation!L640,"")</f>
        <v>900</v>
      </c>
    </row>
    <row r="641" spans="1:7">
      <c r="A641" s="1">
        <f>IF(input_OLD_temp_simulation!A641&lt;&gt;"",input_OLD_temp_simulation!A641,"")</f>
        <v>639</v>
      </c>
      <c r="B641" s="57">
        <f>IF(input_OLD_temp_simulation!B641&lt;&gt;"",maxvent_m3_per_h*1000000+minvent_m3_per_h*1000+V_room_m3,"")</f>
        <v>500010090</v>
      </c>
      <c r="C641" s="2" t="str">
        <f>IF(input_OLD_temp_simulation!C641&lt;&gt;"",CONCATENATE(TEXT(input_OLD_temp_simulation!C641,"jjjj-mm-ddTuu:mm:ss"),IF(input_OLD_temp_simulation!E641&gt;=0,"+",""),TEXT(SIGN(input_OLD_temp_simulation!E641)*INT(ABS(input_OLD_temp_simulation!E641)),"00"),":",TEXT(MOD(ABS(input_OLD_temp_simulation!E641),1)*60,"00")),"")</f>
        <v>2022-01-09T15:45:00+01:00</v>
      </c>
      <c r="D641" s="26">
        <f>IF(input_OLD_temp_simulation!D641&lt;&gt;"",input_OLD_temp_simulation!D641,"")</f>
        <v>1641739500.0000002</v>
      </c>
      <c r="E641" s="27">
        <f>calculation!R641</f>
        <v>432.892100941904</v>
      </c>
      <c r="F641" s="18">
        <f>calculation!P641</f>
        <v>0</v>
      </c>
      <c r="G641" s="29">
        <f>IF(input_OLD_temp_simulation!L641&lt;&gt;"",input_OLD_temp_simulation!L641,"")</f>
        <v>900</v>
      </c>
    </row>
    <row r="642" spans="1:7">
      <c r="A642" s="1">
        <f>IF(input_OLD_temp_simulation!A642&lt;&gt;"",input_OLD_temp_simulation!A642,"")</f>
        <v>640</v>
      </c>
      <c r="B642" s="57">
        <f>IF(input_OLD_temp_simulation!B642&lt;&gt;"",maxvent_m3_per_h*1000000+minvent_m3_per_h*1000+V_room_m3,"")</f>
        <v>500010090</v>
      </c>
      <c r="C642" s="2" t="str">
        <f>IF(input_OLD_temp_simulation!C642&lt;&gt;"",CONCATENATE(TEXT(input_OLD_temp_simulation!C642,"jjjj-mm-ddTuu:mm:ss"),IF(input_OLD_temp_simulation!E642&gt;=0,"+",""),TEXT(SIGN(input_OLD_temp_simulation!E642)*INT(ABS(input_OLD_temp_simulation!E642)),"00"),":",TEXT(MOD(ABS(input_OLD_temp_simulation!E642),1)*60,"00")),"")</f>
        <v>2022-01-09T16:00:00+01:00</v>
      </c>
      <c r="D642" s="26">
        <f>IF(input_OLD_temp_simulation!D642&lt;&gt;"",input_OLD_temp_simulation!D642,"")</f>
        <v>1641740399.9999993</v>
      </c>
      <c r="E642" s="27">
        <f>calculation!R642</f>
        <v>432.39509813796224</v>
      </c>
      <c r="F642" s="18">
        <f>calculation!P642</f>
        <v>0</v>
      </c>
      <c r="G642" s="29">
        <f>IF(input_OLD_temp_simulation!L642&lt;&gt;"",input_OLD_temp_simulation!L642,"")</f>
        <v>900</v>
      </c>
    </row>
    <row r="643" spans="1:7">
      <c r="A643" s="1">
        <f>IF(input_OLD_temp_simulation!A643&lt;&gt;"",input_OLD_temp_simulation!A643,"")</f>
        <v>641</v>
      </c>
      <c r="B643" s="57">
        <f>IF(input_OLD_temp_simulation!B643&lt;&gt;"",maxvent_m3_per_h*1000000+minvent_m3_per_h*1000+V_room_m3,"")</f>
        <v>500010090</v>
      </c>
      <c r="C643" s="2" t="str">
        <f>IF(input_OLD_temp_simulation!C643&lt;&gt;"",CONCATENATE(TEXT(input_OLD_temp_simulation!C643,"jjjj-mm-ddTuu:mm:ss"),IF(input_OLD_temp_simulation!E643&gt;=0,"+",""),TEXT(SIGN(input_OLD_temp_simulation!E643)*INT(ABS(input_OLD_temp_simulation!E643)),"00"),":",TEXT(MOD(ABS(input_OLD_temp_simulation!E643),1)*60,"00")),"")</f>
        <v>2022-01-09T16:15:00+01:00</v>
      </c>
      <c r="D643" s="26">
        <f>IF(input_OLD_temp_simulation!D643&lt;&gt;"",input_OLD_temp_simulation!D643,"")</f>
        <v>1641741300.000001</v>
      </c>
      <c r="E643" s="27">
        <f>calculation!R643</f>
        <v>431.91190096746328</v>
      </c>
      <c r="F643" s="18">
        <f>calculation!P643</f>
        <v>0</v>
      </c>
      <c r="G643" s="29">
        <f>IF(input_OLD_temp_simulation!L643&lt;&gt;"",input_OLD_temp_simulation!L643,"")</f>
        <v>900</v>
      </c>
    </row>
    <row r="644" spans="1:7">
      <c r="A644" s="1">
        <f>IF(input_OLD_temp_simulation!A644&lt;&gt;"",input_OLD_temp_simulation!A644,"")</f>
        <v>642</v>
      </c>
      <c r="B644" s="57">
        <f>IF(input_OLD_temp_simulation!B644&lt;&gt;"",maxvent_m3_per_h*1000000+minvent_m3_per_h*1000+V_room_m3,"")</f>
        <v>500010090</v>
      </c>
      <c r="C644" s="2" t="str">
        <f>IF(input_OLD_temp_simulation!C644&lt;&gt;"",CONCATENATE(TEXT(input_OLD_temp_simulation!C644,"jjjj-mm-ddTuu:mm:ss"),IF(input_OLD_temp_simulation!E644&gt;=0,"+",""),TEXT(SIGN(input_OLD_temp_simulation!E644)*INT(ABS(input_OLD_temp_simulation!E644)),"00"),":",TEXT(MOD(ABS(input_OLD_temp_simulation!E644),1)*60,"00")),"")</f>
        <v>2022-01-09T16:30:00+01:00</v>
      </c>
      <c r="D644" s="26">
        <f>IF(input_OLD_temp_simulation!D644&lt;&gt;"",input_OLD_temp_simulation!D644,"")</f>
        <v>1641742200.0000002</v>
      </c>
      <c r="E644" s="27">
        <f>calculation!R644</f>
        <v>431.44212594058928</v>
      </c>
      <c r="F644" s="18">
        <f>calculation!P644</f>
        <v>0</v>
      </c>
      <c r="G644" s="29">
        <f>IF(input_OLD_temp_simulation!L644&lt;&gt;"",input_OLD_temp_simulation!L644,"")</f>
        <v>900</v>
      </c>
    </row>
    <row r="645" spans="1:7">
      <c r="A645" s="1">
        <f>IF(input_OLD_temp_simulation!A645&lt;&gt;"",input_OLD_temp_simulation!A645,"")</f>
        <v>643</v>
      </c>
      <c r="B645" s="57">
        <f>IF(input_OLD_temp_simulation!B645&lt;&gt;"",maxvent_m3_per_h*1000000+minvent_m3_per_h*1000+V_room_m3,"")</f>
        <v>500010090</v>
      </c>
      <c r="C645" s="2" t="str">
        <f>IF(input_OLD_temp_simulation!C645&lt;&gt;"",CONCATENATE(TEXT(input_OLD_temp_simulation!C645,"jjjj-mm-ddTuu:mm:ss"),IF(input_OLD_temp_simulation!E645&gt;=0,"+",""),TEXT(SIGN(input_OLD_temp_simulation!E645)*INT(ABS(input_OLD_temp_simulation!E645)),"00"),":",TEXT(MOD(ABS(input_OLD_temp_simulation!E645),1)*60,"00")),"")</f>
        <v>2022-01-09T16:45:00+01:00</v>
      </c>
      <c r="D645" s="26">
        <f>IF(input_OLD_temp_simulation!D645&lt;&gt;"",input_OLD_temp_simulation!D645,"")</f>
        <v>1641743099.9999993</v>
      </c>
      <c r="E645" s="27">
        <f>calculation!R645</f>
        <v>430.98540022001737</v>
      </c>
      <c r="F645" s="18">
        <f>calculation!P645</f>
        <v>0</v>
      </c>
      <c r="G645" s="29">
        <f>IF(input_OLD_temp_simulation!L645&lt;&gt;"",input_OLD_temp_simulation!L645,"")</f>
        <v>900</v>
      </c>
    </row>
    <row r="646" spans="1:7">
      <c r="A646" s="1">
        <f>IF(input_OLD_temp_simulation!A646&lt;&gt;"",input_OLD_temp_simulation!A646,"")</f>
        <v>644</v>
      </c>
      <c r="B646" s="57">
        <f>IF(input_OLD_temp_simulation!B646&lt;&gt;"",maxvent_m3_per_h*1000000+minvent_m3_per_h*1000+V_room_m3,"")</f>
        <v>500010090</v>
      </c>
      <c r="C646" s="2" t="str">
        <f>IF(input_OLD_temp_simulation!C646&lt;&gt;"",CONCATENATE(TEXT(input_OLD_temp_simulation!C646,"jjjj-mm-ddTuu:mm:ss"),IF(input_OLD_temp_simulation!E646&gt;=0,"+",""),TEXT(SIGN(input_OLD_temp_simulation!E646)*INT(ABS(input_OLD_temp_simulation!E646)),"00"),":",TEXT(MOD(ABS(input_OLD_temp_simulation!E646),1)*60,"00")),"")</f>
        <v>2022-01-09T17:00:00+01:00</v>
      </c>
      <c r="D646" s="26">
        <f>IF(input_OLD_temp_simulation!D646&lt;&gt;"",input_OLD_temp_simulation!D646,"")</f>
        <v>1641744000.000001</v>
      </c>
      <c r="E646" s="27">
        <f>calculation!R646</f>
        <v>430.54136132501691</v>
      </c>
      <c r="F646" s="18">
        <f>calculation!P646</f>
        <v>0</v>
      </c>
      <c r="G646" s="29">
        <f>IF(input_OLD_temp_simulation!L646&lt;&gt;"",input_OLD_temp_simulation!L646,"")</f>
        <v>900</v>
      </c>
    </row>
    <row r="647" spans="1:7">
      <c r="A647" s="1">
        <f>IF(input_OLD_temp_simulation!A647&lt;&gt;"",input_OLD_temp_simulation!A647,"")</f>
        <v>645</v>
      </c>
      <c r="B647" s="57">
        <f>IF(input_OLD_temp_simulation!B647&lt;&gt;"",maxvent_m3_per_h*1000000+minvent_m3_per_h*1000+V_room_m3,"")</f>
        <v>500010090</v>
      </c>
      <c r="C647" s="2" t="str">
        <f>IF(input_OLD_temp_simulation!C647&lt;&gt;"",CONCATENATE(TEXT(input_OLD_temp_simulation!C647,"jjjj-mm-ddTuu:mm:ss"),IF(input_OLD_temp_simulation!E647&gt;=0,"+",""),TEXT(SIGN(input_OLD_temp_simulation!E647)*INT(ABS(input_OLD_temp_simulation!E647)),"00"),":",TEXT(MOD(ABS(input_OLD_temp_simulation!E647),1)*60,"00")),"")</f>
        <v>2022-01-09T17:15:00+01:00</v>
      </c>
      <c r="D647" s="26">
        <f>IF(input_OLD_temp_simulation!D647&lt;&gt;"",input_OLD_temp_simulation!D647,"")</f>
        <v>1641744900.0000002</v>
      </c>
      <c r="E647" s="27">
        <f>calculation!R647</f>
        <v>430.10965684376646</v>
      </c>
      <c r="F647" s="18">
        <f>calculation!P647</f>
        <v>0</v>
      </c>
      <c r="G647" s="29">
        <f>IF(input_OLD_temp_simulation!L647&lt;&gt;"",input_OLD_temp_simulation!L647,"")</f>
        <v>900</v>
      </c>
    </row>
    <row r="648" spans="1:7">
      <c r="A648" s="1">
        <f>IF(input_OLD_temp_simulation!A648&lt;&gt;"",input_OLD_temp_simulation!A648,"")</f>
        <v>646</v>
      </c>
      <c r="B648" s="57">
        <f>IF(input_OLD_temp_simulation!B648&lt;&gt;"",maxvent_m3_per_h*1000000+minvent_m3_per_h*1000+V_room_m3,"")</f>
        <v>500010090</v>
      </c>
      <c r="C648" s="2" t="str">
        <f>IF(input_OLD_temp_simulation!C648&lt;&gt;"",CONCATENATE(TEXT(input_OLD_temp_simulation!C648,"jjjj-mm-ddTuu:mm:ss"),IF(input_OLD_temp_simulation!E648&gt;=0,"+",""),TEXT(SIGN(input_OLD_temp_simulation!E648)*INT(ABS(input_OLD_temp_simulation!E648)),"00"),":",TEXT(MOD(ABS(input_OLD_temp_simulation!E648),1)*60,"00")),"")</f>
        <v>2022-01-09T17:30:00+01:00</v>
      </c>
      <c r="D648" s="26">
        <f>IF(input_OLD_temp_simulation!D648&lt;&gt;"",input_OLD_temp_simulation!D648,"")</f>
        <v>1641745799.9999993</v>
      </c>
      <c r="E648" s="27">
        <f>calculation!R648</f>
        <v>429.68994415366183</v>
      </c>
      <c r="F648" s="18">
        <f>calculation!P648</f>
        <v>0</v>
      </c>
      <c r="G648" s="29">
        <f>IF(input_OLD_temp_simulation!L648&lt;&gt;"",input_OLD_temp_simulation!L648,"")</f>
        <v>900</v>
      </c>
    </row>
    <row r="649" spans="1:7">
      <c r="A649" s="1">
        <f>IF(input_OLD_temp_simulation!A649&lt;&gt;"",input_OLD_temp_simulation!A649,"")</f>
        <v>647</v>
      </c>
      <c r="B649" s="57">
        <f>IF(input_OLD_temp_simulation!B649&lt;&gt;"",maxvent_m3_per_h*1000000+minvent_m3_per_h*1000+V_room_m3,"")</f>
        <v>500010090</v>
      </c>
      <c r="C649" s="2" t="str">
        <f>IF(input_OLD_temp_simulation!C649&lt;&gt;"",CONCATENATE(TEXT(input_OLD_temp_simulation!C649,"jjjj-mm-ddTuu:mm:ss"),IF(input_OLD_temp_simulation!E649&gt;=0,"+",""),TEXT(SIGN(input_OLD_temp_simulation!E649)*INT(ABS(input_OLD_temp_simulation!E649)),"00"),":",TEXT(MOD(ABS(input_OLD_temp_simulation!E649),1)*60,"00")),"")</f>
        <v>2022-01-09T17:45:00+01:00</v>
      </c>
      <c r="D649" s="26">
        <f>IF(input_OLD_temp_simulation!D649&lt;&gt;"",input_OLD_temp_simulation!D649,"")</f>
        <v>1641746700.000001</v>
      </c>
      <c r="E649" s="27">
        <f>calculation!R649</f>
        <v>429.28189014939346</v>
      </c>
      <c r="F649" s="18">
        <f>calculation!P649</f>
        <v>0</v>
      </c>
      <c r="G649" s="29">
        <f>IF(input_OLD_temp_simulation!L649&lt;&gt;"",input_OLD_temp_simulation!L649,"")</f>
        <v>900</v>
      </c>
    </row>
    <row r="650" spans="1:7">
      <c r="A650" s="1">
        <f>IF(input_OLD_temp_simulation!A650&lt;&gt;"",input_OLD_temp_simulation!A650,"")</f>
        <v>648</v>
      </c>
      <c r="B650" s="57">
        <f>IF(input_OLD_temp_simulation!B650&lt;&gt;"",maxvent_m3_per_h*1000000+minvent_m3_per_h*1000+V_room_m3,"")</f>
        <v>500010090</v>
      </c>
      <c r="C650" s="2" t="str">
        <f>IF(input_OLD_temp_simulation!C650&lt;&gt;"",CONCATENATE(TEXT(input_OLD_temp_simulation!C650,"jjjj-mm-ddTuu:mm:ss"),IF(input_OLD_temp_simulation!E650&gt;=0,"+",""),TEXT(SIGN(input_OLD_temp_simulation!E650)*INT(ABS(input_OLD_temp_simulation!E650)),"00"),":",TEXT(MOD(ABS(input_OLD_temp_simulation!E650),1)*60,"00")),"")</f>
        <v>2022-01-09T18:00:00+01:00</v>
      </c>
      <c r="D650" s="26">
        <f>IF(input_OLD_temp_simulation!D650&lt;&gt;"",input_OLD_temp_simulation!D650,"")</f>
        <v>1641747600.0000002</v>
      </c>
      <c r="E650" s="27">
        <f>calculation!R650</f>
        <v>428.88517097857698</v>
      </c>
      <c r="F650" s="18">
        <f>calculation!P650</f>
        <v>0</v>
      </c>
      <c r="G650" s="29">
        <f>IF(input_OLD_temp_simulation!L650&lt;&gt;"",input_OLD_temp_simulation!L650,"")</f>
        <v>900</v>
      </c>
    </row>
    <row r="651" spans="1:7">
      <c r="A651" s="1">
        <f>IF(input_OLD_temp_simulation!A651&lt;&gt;"",input_OLD_temp_simulation!A651,"")</f>
        <v>649</v>
      </c>
      <c r="B651" s="57">
        <f>IF(input_OLD_temp_simulation!B651&lt;&gt;"",maxvent_m3_per_h*1000000+minvent_m3_per_h*1000+V_room_m3,"")</f>
        <v>500010090</v>
      </c>
      <c r="C651" s="2" t="str">
        <f>IF(input_OLD_temp_simulation!C651&lt;&gt;"",CONCATENATE(TEXT(input_OLD_temp_simulation!C651,"jjjj-mm-ddTuu:mm:ss"),IF(input_OLD_temp_simulation!E651&gt;=0,"+",""),TEXT(SIGN(input_OLD_temp_simulation!E651)*INT(ABS(input_OLD_temp_simulation!E651)),"00"),":",TEXT(MOD(ABS(input_OLD_temp_simulation!E651),1)*60,"00")),"")</f>
        <v>2022-01-09T18:15:00+01:00</v>
      </c>
      <c r="D651" s="26">
        <f>IF(input_OLD_temp_simulation!D651&lt;&gt;"",input_OLD_temp_simulation!D651,"")</f>
        <v>1641748499.9999993</v>
      </c>
      <c r="E651" s="27">
        <f>calculation!R651</f>
        <v>428.49947178472763</v>
      </c>
      <c r="F651" s="18">
        <f>calculation!P651</f>
        <v>0</v>
      </c>
      <c r="G651" s="29">
        <f>IF(input_OLD_temp_simulation!L651&lt;&gt;"",input_OLD_temp_simulation!L651,"")</f>
        <v>900</v>
      </c>
    </row>
    <row r="652" spans="1:7">
      <c r="A652" s="1">
        <f>IF(input_OLD_temp_simulation!A652&lt;&gt;"",input_OLD_temp_simulation!A652,"")</f>
        <v>650</v>
      </c>
      <c r="B652" s="57">
        <f>IF(input_OLD_temp_simulation!B652&lt;&gt;"",maxvent_m3_per_h*1000000+minvent_m3_per_h*1000+V_room_m3,"")</f>
        <v>500010090</v>
      </c>
      <c r="C652" s="2" t="str">
        <f>IF(input_OLD_temp_simulation!C652&lt;&gt;"",CONCATENATE(TEXT(input_OLD_temp_simulation!C652,"jjjj-mm-ddTuu:mm:ss"),IF(input_OLD_temp_simulation!E652&gt;=0,"+",""),TEXT(SIGN(input_OLD_temp_simulation!E652)*INT(ABS(input_OLD_temp_simulation!E652)),"00"),":",TEXT(MOD(ABS(input_OLD_temp_simulation!E652),1)*60,"00")),"")</f>
        <v>2022-01-09T18:30:00+01:00</v>
      </c>
      <c r="D652" s="26">
        <f>IF(input_OLD_temp_simulation!D652&lt;&gt;"",input_OLD_temp_simulation!D652,"")</f>
        <v>1641749400.000001</v>
      </c>
      <c r="E652" s="27">
        <f>calculation!R652</f>
        <v>428.12448645737408</v>
      </c>
      <c r="F652" s="18">
        <f>calculation!P652</f>
        <v>0</v>
      </c>
      <c r="G652" s="29">
        <f>IF(input_OLD_temp_simulation!L652&lt;&gt;"",input_OLD_temp_simulation!L652,"")</f>
        <v>900</v>
      </c>
    </row>
    <row r="653" spans="1:7">
      <c r="A653" s="1">
        <f>IF(input_OLD_temp_simulation!A653&lt;&gt;"",input_OLD_temp_simulation!A653,"")</f>
        <v>651</v>
      </c>
      <c r="B653" s="57">
        <f>IF(input_OLD_temp_simulation!B653&lt;&gt;"",maxvent_m3_per_h*1000000+minvent_m3_per_h*1000+V_room_m3,"")</f>
        <v>500010090</v>
      </c>
      <c r="C653" s="2" t="str">
        <f>IF(input_OLD_temp_simulation!C653&lt;&gt;"",CONCATENATE(TEXT(input_OLD_temp_simulation!C653,"jjjj-mm-ddTuu:mm:ss"),IF(input_OLD_temp_simulation!E653&gt;=0,"+",""),TEXT(SIGN(input_OLD_temp_simulation!E653)*INT(ABS(input_OLD_temp_simulation!E653)),"00"),":",TEXT(MOD(ABS(input_OLD_temp_simulation!E653),1)*60,"00")),"")</f>
        <v>2022-01-09T18:45:00+01:00</v>
      </c>
      <c r="D653" s="26">
        <f>IF(input_OLD_temp_simulation!D653&lt;&gt;"",input_OLD_temp_simulation!D653,"")</f>
        <v>1641750300.0000002</v>
      </c>
      <c r="E653" s="27">
        <f>calculation!R653</f>
        <v>427.7599173891137</v>
      </c>
      <c r="F653" s="18">
        <f>calculation!P653</f>
        <v>0</v>
      </c>
      <c r="G653" s="29">
        <f>IF(input_OLD_temp_simulation!L653&lt;&gt;"",input_OLD_temp_simulation!L653,"")</f>
        <v>900</v>
      </c>
    </row>
    <row r="654" spans="1:7">
      <c r="A654" s="1">
        <f>IF(input_OLD_temp_simulation!A654&lt;&gt;"",input_OLD_temp_simulation!A654,"")</f>
        <v>652</v>
      </c>
      <c r="B654" s="57">
        <f>IF(input_OLD_temp_simulation!B654&lt;&gt;"",maxvent_m3_per_h*1000000+minvent_m3_per_h*1000+V_room_m3,"")</f>
        <v>500010090</v>
      </c>
      <c r="C654" s="2" t="str">
        <f>IF(input_OLD_temp_simulation!C654&lt;&gt;"",CONCATENATE(TEXT(input_OLD_temp_simulation!C654,"jjjj-mm-ddTuu:mm:ss"),IF(input_OLD_temp_simulation!E654&gt;=0,"+",""),TEXT(SIGN(input_OLD_temp_simulation!E654)*INT(ABS(input_OLD_temp_simulation!E654)),"00"),":",TEXT(MOD(ABS(input_OLD_temp_simulation!E654),1)*60,"00")),"")</f>
        <v>2022-01-09T19:00:00+01:00</v>
      </c>
      <c r="D654" s="26">
        <f>IF(input_OLD_temp_simulation!D654&lt;&gt;"",input_OLD_temp_simulation!D654,"")</f>
        <v>1641751199.9999993</v>
      </c>
      <c r="E654" s="27">
        <f>calculation!R654</f>
        <v>427.40547523941609</v>
      </c>
      <c r="F654" s="18">
        <f>calculation!P654</f>
        <v>0</v>
      </c>
      <c r="G654" s="29">
        <f>IF(input_OLD_temp_simulation!L654&lt;&gt;"",input_OLD_temp_simulation!L654,"")</f>
        <v>900</v>
      </c>
    </row>
    <row r="655" spans="1:7">
      <c r="A655" s="1">
        <f>IF(input_OLD_temp_simulation!A655&lt;&gt;"",input_OLD_temp_simulation!A655,"")</f>
        <v>653</v>
      </c>
      <c r="B655" s="57">
        <f>IF(input_OLD_temp_simulation!B655&lt;&gt;"",maxvent_m3_per_h*1000000+minvent_m3_per_h*1000+V_room_m3,"")</f>
        <v>500010090</v>
      </c>
      <c r="C655" s="2" t="str">
        <f>IF(input_OLD_temp_simulation!C655&lt;&gt;"",CONCATENATE(TEXT(input_OLD_temp_simulation!C655,"jjjj-mm-ddTuu:mm:ss"),IF(input_OLD_temp_simulation!E655&gt;=0,"+",""),TEXT(SIGN(input_OLD_temp_simulation!E655)*INT(ABS(input_OLD_temp_simulation!E655)),"00"),":",TEXT(MOD(ABS(input_OLD_temp_simulation!E655),1)*60,"00")),"")</f>
        <v>2022-01-09T19:15:00+01:00</v>
      </c>
      <c r="D655" s="26">
        <f>IF(input_OLD_temp_simulation!D655&lt;&gt;"",input_OLD_temp_simulation!D655,"")</f>
        <v>1641752100.000001</v>
      </c>
      <c r="E655" s="27">
        <f>calculation!R655</f>
        <v>427.06087870498789</v>
      </c>
      <c r="F655" s="18">
        <f>calculation!P655</f>
        <v>0</v>
      </c>
      <c r="G655" s="29">
        <f>IF(input_OLD_temp_simulation!L655&lt;&gt;"",input_OLD_temp_simulation!L655,"")</f>
        <v>900</v>
      </c>
    </row>
    <row r="656" spans="1:7">
      <c r="A656" s="1">
        <f>IF(input_OLD_temp_simulation!A656&lt;&gt;"",input_OLD_temp_simulation!A656,"")</f>
        <v>654</v>
      </c>
      <c r="B656" s="57">
        <f>IF(input_OLD_temp_simulation!B656&lt;&gt;"",maxvent_m3_per_h*1000000+minvent_m3_per_h*1000+V_room_m3,"")</f>
        <v>500010090</v>
      </c>
      <c r="C656" s="2" t="str">
        <f>IF(input_OLD_temp_simulation!C656&lt;&gt;"",CONCATENATE(TEXT(input_OLD_temp_simulation!C656,"jjjj-mm-ddTuu:mm:ss"),IF(input_OLD_temp_simulation!E656&gt;=0,"+",""),TEXT(SIGN(input_OLD_temp_simulation!E656)*INT(ABS(input_OLD_temp_simulation!E656)),"00"),":",TEXT(MOD(ABS(input_OLD_temp_simulation!E656),1)*60,"00")),"")</f>
        <v>2022-01-09T19:30:00+01:00</v>
      </c>
      <c r="D656" s="26">
        <f>IF(input_OLD_temp_simulation!D656&lt;&gt;"",input_OLD_temp_simulation!D656,"")</f>
        <v>1641753000.0000002</v>
      </c>
      <c r="E656" s="27">
        <f>calculation!R656</f>
        <v>426.72585429651599</v>
      </c>
      <c r="F656" s="18">
        <f>calculation!P656</f>
        <v>0</v>
      </c>
      <c r="G656" s="29">
        <f>IF(input_OLD_temp_simulation!L656&lt;&gt;"",input_OLD_temp_simulation!L656,"")</f>
        <v>900</v>
      </c>
    </row>
    <row r="657" spans="1:7">
      <c r="A657" s="1">
        <f>IF(input_OLD_temp_simulation!A657&lt;&gt;"",input_OLD_temp_simulation!A657,"")</f>
        <v>655</v>
      </c>
      <c r="B657" s="57">
        <f>IF(input_OLD_temp_simulation!B657&lt;&gt;"",maxvent_m3_per_h*1000000+minvent_m3_per_h*1000+V_room_m3,"")</f>
        <v>500010090</v>
      </c>
      <c r="C657" s="2" t="str">
        <f>IF(input_OLD_temp_simulation!C657&lt;&gt;"",CONCATENATE(TEXT(input_OLD_temp_simulation!C657,"jjjj-mm-ddTuu:mm:ss"),IF(input_OLD_temp_simulation!E657&gt;=0,"+",""),TEXT(SIGN(input_OLD_temp_simulation!E657)*INT(ABS(input_OLD_temp_simulation!E657)),"00"),":",TEXT(MOD(ABS(input_OLD_temp_simulation!E657),1)*60,"00")),"")</f>
        <v>2022-01-09T19:45:00+01:00</v>
      </c>
      <c r="D657" s="26">
        <f>IF(input_OLD_temp_simulation!D657&lt;&gt;"",input_OLD_temp_simulation!D657,"")</f>
        <v>1641753899.9999993</v>
      </c>
      <c r="E657" s="27">
        <f>calculation!R657</f>
        <v>426.40013612161277</v>
      </c>
      <c r="F657" s="18">
        <f>calculation!P657</f>
        <v>0</v>
      </c>
      <c r="G657" s="29">
        <f>IF(input_OLD_temp_simulation!L657&lt;&gt;"",input_OLD_temp_simulation!L657,"")</f>
        <v>900</v>
      </c>
    </row>
    <row r="658" spans="1:7">
      <c r="A658" s="1">
        <f>IF(input_OLD_temp_simulation!A658&lt;&gt;"",input_OLD_temp_simulation!A658,"")</f>
        <v>656</v>
      </c>
      <c r="B658" s="57">
        <f>IF(input_OLD_temp_simulation!B658&lt;&gt;"",maxvent_m3_per_h*1000000+minvent_m3_per_h*1000+V_room_m3,"")</f>
        <v>500010090</v>
      </c>
      <c r="C658" s="2" t="str">
        <f>IF(input_OLD_temp_simulation!C658&lt;&gt;"",CONCATENATE(TEXT(input_OLD_temp_simulation!C658,"jjjj-mm-ddTuu:mm:ss"),IF(input_OLD_temp_simulation!E658&gt;=0,"+",""),TEXT(SIGN(input_OLD_temp_simulation!E658)*INT(ABS(input_OLD_temp_simulation!E658)),"00"),":",TEXT(MOD(ABS(input_OLD_temp_simulation!E658),1)*60,"00")),"")</f>
        <v>2022-01-09T20:00:00+01:00</v>
      </c>
      <c r="D658" s="26">
        <f>IF(input_OLD_temp_simulation!D658&lt;&gt;"",input_OLD_temp_simulation!D658,"")</f>
        <v>1641754800.000001</v>
      </c>
      <c r="E658" s="27">
        <f>calculation!R658</f>
        <v>426.08346567379022</v>
      </c>
      <c r="F658" s="18">
        <f>calculation!P658</f>
        <v>0</v>
      </c>
      <c r="G658" s="29">
        <f>IF(input_OLD_temp_simulation!L658&lt;&gt;"",input_OLD_temp_simulation!L658,"")</f>
        <v>900</v>
      </c>
    </row>
    <row r="659" spans="1:7">
      <c r="A659" s="1">
        <f>IF(input_OLD_temp_simulation!A659&lt;&gt;"",input_OLD_temp_simulation!A659,"")</f>
        <v>657</v>
      </c>
      <c r="B659" s="57">
        <f>IF(input_OLD_temp_simulation!B659&lt;&gt;"",maxvent_m3_per_h*1000000+minvent_m3_per_h*1000+V_room_m3,"")</f>
        <v>500010090</v>
      </c>
      <c r="C659" s="2" t="str">
        <f>IF(input_OLD_temp_simulation!C659&lt;&gt;"",CONCATENATE(TEXT(input_OLD_temp_simulation!C659,"jjjj-mm-ddTuu:mm:ss"),IF(input_OLD_temp_simulation!E659&gt;=0,"+",""),TEXT(SIGN(input_OLD_temp_simulation!E659)*INT(ABS(input_OLD_temp_simulation!E659)),"00"),":",TEXT(MOD(ABS(input_OLD_temp_simulation!E659),1)*60,"00")),"")</f>
        <v>2022-01-09T20:15:00+01:00</v>
      </c>
      <c r="D659" s="26">
        <f>IF(input_OLD_temp_simulation!D659&lt;&gt;"",input_OLD_temp_simulation!D659,"")</f>
        <v>1641755700.0000002</v>
      </c>
      <c r="E659" s="27">
        <f>calculation!R659</f>
        <v>425.77559162729602</v>
      </c>
      <c r="F659" s="18">
        <f>calculation!P659</f>
        <v>0</v>
      </c>
      <c r="G659" s="29">
        <f>IF(input_OLD_temp_simulation!L659&lt;&gt;"",input_OLD_temp_simulation!L659,"")</f>
        <v>900</v>
      </c>
    </row>
    <row r="660" spans="1:7">
      <c r="A660" s="1">
        <f>IF(input_OLD_temp_simulation!A660&lt;&gt;"",input_OLD_temp_simulation!A660,"")</f>
        <v>658</v>
      </c>
      <c r="B660" s="57">
        <f>IF(input_OLD_temp_simulation!B660&lt;&gt;"",maxvent_m3_per_h*1000000+minvent_m3_per_h*1000+V_room_m3,"")</f>
        <v>500010090</v>
      </c>
      <c r="C660" s="2" t="str">
        <f>IF(input_OLD_temp_simulation!C660&lt;&gt;"",CONCATENATE(TEXT(input_OLD_temp_simulation!C660,"jjjj-mm-ddTuu:mm:ss"),IF(input_OLD_temp_simulation!E660&gt;=0,"+",""),TEXT(SIGN(input_OLD_temp_simulation!E660)*INT(ABS(input_OLD_temp_simulation!E660)),"00"),":",TEXT(MOD(ABS(input_OLD_temp_simulation!E660),1)*60,"00")),"")</f>
        <v>2022-01-09T20:30:00+01:00</v>
      </c>
      <c r="D660" s="26">
        <f>IF(input_OLD_temp_simulation!D660&lt;&gt;"",input_OLD_temp_simulation!D660,"")</f>
        <v>1641756599.9999993</v>
      </c>
      <c r="E660" s="27">
        <f>calculation!R660</f>
        <v>425.4762696376489</v>
      </c>
      <c r="F660" s="18">
        <f>calculation!P660</f>
        <v>0</v>
      </c>
      <c r="G660" s="29">
        <f>IF(input_OLD_temp_simulation!L660&lt;&gt;"",input_OLD_temp_simulation!L660,"")</f>
        <v>900</v>
      </c>
    </row>
    <row r="661" spans="1:7">
      <c r="A661" s="1">
        <f>IF(input_OLD_temp_simulation!A661&lt;&gt;"",input_OLD_temp_simulation!A661,"")</f>
        <v>659</v>
      </c>
      <c r="B661" s="57">
        <f>IF(input_OLD_temp_simulation!B661&lt;&gt;"",maxvent_m3_per_h*1000000+minvent_m3_per_h*1000+V_room_m3,"")</f>
        <v>500010090</v>
      </c>
      <c r="C661" s="2" t="str">
        <f>IF(input_OLD_temp_simulation!C661&lt;&gt;"",CONCATENATE(TEXT(input_OLD_temp_simulation!C661,"jjjj-mm-ddTuu:mm:ss"),IF(input_OLD_temp_simulation!E661&gt;=0,"+",""),TEXT(SIGN(input_OLD_temp_simulation!E661)*INT(ABS(input_OLD_temp_simulation!E661)),"00"),":",TEXT(MOD(ABS(input_OLD_temp_simulation!E661),1)*60,"00")),"")</f>
        <v>2022-01-09T20:45:00+01:00</v>
      </c>
      <c r="D661" s="26">
        <f>IF(input_OLD_temp_simulation!D661&lt;&gt;"",input_OLD_temp_simulation!D661,"")</f>
        <v>1641757500.000001</v>
      </c>
      <c r="E661" s="27">
        <f>calculation!R661</f>
        <v>425.18526214771418</v>
      </c>
      <c r="F661" s="18">
        <f>calculation!P661</f>
        <v>0</v>
      </c>
      <c r="G661" s="29">
        <f>IF(input_OLD_temp_simulation!L661&lt;&gt;"",input_OLD_temp_simulation!L661,"")</f>
        <v>900</v>
      </c>
    </row>
    <row r="662" spans="1:7">
      <c r="A662" s="1">
        <f>IF(input_OLD_temp_simulation!A662&lt;&gt;"",input_OLD_temp_simulation!A662,"")</f>
        <v>660</v>
      </c>
      <c r="B662" s="57">
        <f>IF(input_OLD_temp_simulation!B662&lt;&gt;"",maxvent_m3_per_h*1000000+minvent_m3_per_h*1000+V_room_m3,"")</f>
        <v>500010090</v>
      </c>
      <c r="C662" s="2" t="str">
        <f>IF(input_OLD_temp_simulation!C662&lt;&gt;"",CONCATENATE(TEXT(input_OLD_temp_simulation!C662,"jjjj-mm-ddTuu:mm:ss"),IF(input_OLD_temp_simulation!E662&gt;=0,"+",""),TEXT(SIGN(input_OLD_temp_simulation!E662)*INT(ABS(input_OLD_temp_simulation!E662)),"00"),":",TEXT(MOD(ABS(input_OLD_temp_simulation!E662),1)*60,"00")),"")</f>
        <v>2022-01-09T21:00:00+01:00</v>
      </c>
      <c r="D662" s="26">
        <f>IF(input_OLD_temp_simulation!D662&lt;&gt;"",input_OLD_temp_simulation!D662,"")</f>
        <v>1641758400.0000002</v>
      </c>
      <c r="E662" s="27">
        <f>calculation!R662</f>
        <v>424.90233819916659</v>
      </c>
      <c r="F662" s="18">
        <f>calculation!P662</f>
        <v>0</v>
      </c>
      <c r="G662" s="29">
        <f>IF(input_OLD_temp_simulation!L662&lt;&gt;"",input_OLD_temp_simulation!L662,"")</f>
        <v>900</v>
      </c>
    </row>
    <row r="663" spans="1:7">
      <c r="A663" s="1">
        <f>IF(input_OLD_temp_simulation!A663&lt;&gt;"",input_OLD_temp_simulation!A663,"")</f>
        <v>661</v>
      </c>
      <c r="B663" s="57">
        <f>IF(input_OLD_temp_simulation!B663&lt;&gt;"",maxvent_m3_per_h*1000000+minvent_m3_per_h*1000+V_room_m3,"")</f>
        <v>500010090</v>
      </c>
      <c r="C663" s="2" t="str">
        <f>IF(input_OLD_temp_simulation!C663&lt;&gt;"",CONCATENATE(TEXT(input_OLD_temp_simulation!C663,"jjjj-mm-ddTuu:mm:ss"),IF(input_OLD_temp_simulation!E663&gt;=0,"+",""),TEXT(SIGN(input_OLD_temp_simulation!E663)*INT(ABS(input_OLD_temp_simulation!E663)),"00"),":",TEXT(MOD(ABS(input_OLD_temp_simulation!E663),1)*60,"00")),"")</f>
        <v>2022-01-09T21:15:00+01:00</v>
      </c>
      <c r="D663" s="26">
        <f>IF(input_OLD_temp_simulation!D663&lt;&gt;"",input_OLD_temp_simulation!D663,"")</f>
        <v>1641759299.9999993</v>
      </c>
      <c r="E663" s="27">
        <f>calculation!R663</f>
        <v>424.62727324918973</v>
      </c>
      <c r="F663" s="18">
        <f>calculation!P663</f>
        <v>0</v>
      </c>
      <c r="G663" s="29">
        <f>IF(input_OLD_temp_simulation!L663&lt;&gt;"",input_OLD_temp_simulation!L663,"")</f>
        <v>900</v>
      </c>
    </row>
    <row r="664" spans="1:7">
      <c r="A664" s="1">
        <f>IF(input_OLD_temp_simulation!A664&lt;&gt;"",input_OLD_temp_simulation!A664,"")</f>
        <v>662</v>
      </c>
      <c r="B664" s="57">
        <f>IF(input_OLD_temp_simulation!B664&lt;&gt;"",maxvent_m3_per_h*1000000+minvent_m3_per_h*1000+V_room_m3,"")</f>
        <v>500010090</v>
      </c>
      <c r="C664" s="2" t="str">
        <f>IF(input_OLD_temp_simulation!C664&lt;&gt;"",CONCATENATE(TEXT(input_OLD_temp_simulation!C664,"jjjj-mm-ddTuu:mm:ss"),IF(input_OLD_temp_simulation!E664&gt;=0,"+",""),TEXT(SIGN(input_OLD_temp_simulation!E664)*INT(ABS(input_OLD_temp_simulation!E664)),"00"),":",TEXT(MOD(ABS(input_OLD_temp_simulation!E664),1)*60,"00")),"")</f>
        <v>2022-01-09T21:30:00+01:00</v>
      </c>
      <c r="D664" s="26">
        <f>IF(input_OLD_temp_simulation!D664&lt;&gt;"",input_OLD_temp_simulation!D664,"")</f>
        <v>1641760200.000001</v>
      </c>
      <c r="E664" s="27">
        <f>calculation!R664</f>
        <v>424.35984899226781</v>
      </c>
      <c r="F664" s="18">
        <f>calculation!P664</f>
        <v>0</v>
      </c>
      <c r="G664" s="29">
        <f>IF(input_OLD_temp_simulation!L664&lt;&gt;"",input_OLD_temp_simulation!L664,"")</f>
        <v>900</v>
      </c>
    </row>
    <row r="665" spans="1:7">
      <c r="A665" s="1">
        <f>IF(input_OLD_temp_simulation!A665&lt;&gt;"",input_OLD_temp_simulation!A665,"")</f>
        <v>663</v>
      </c>
      <c r="B665" s="57">
        <f>IF(input_OLD_temp_simulation!B665&lt;&gt;"",maxvent_m3_per_h*1000000+minvent_m3_per_h*1000+V_room_m3,"")</f>
        <v>500010090</v>
      </c>
      <c r="C665" s="2" t="str">
        <f>IF(input_OLD_temp_simulation!C665&lt;&gt;"",CONCATENATE(TEXT(input_OLD_temp_simulation!C665,"jjjj-mm-ddTuu:mm:ss"),IF(input_OLD_temp_simulation!E665&gt;=0,"+",""),TEXT(SIGN(input_OLD_temp_simulation!E665)*INT(ABS(input_OLD_temp_simulation!E665)),"00"),":",TEXT(MOD(ABS(input_OLD_temp_simulation!E665),1)*60,"00")),"")</f>
        <v>2022-01-09T21:45:00+01:00</v>
      </c>
      <c r="D665" s="26">
        <f>IF(input_OLD_temp_simulation!D665&lt;&gt;"",input_OLD_temp_simulation!D665,"")</f>
        <v>1641761100.0000002</v>
      </c>
      <c r="E665" s="27">
        <f>calculation!R665</f>
        <v>424.09985318692702</v>
      </c>
      <c r="F665" s="18">
        <f>calculation!P665</f>
        <v>0</v>
      </c>
      <c r="G665" s="29">
        <f>IF(input_OLD_temp_simulation!L665&lt;&gt;"",input_OLD_temp_simulation!L665,"")</f>
        <v>900</v>
      </c>
    </row>
    <row r="666" spans="1:7">
      <c r="A666" s="1">
        <f>IF(input_OLD_temp_simulation!A666&lt;&gt;"",input_OLD_temp_simulation!A666,"")</f>
        <v>664</v>
      </c>
      <c r="B666" s="57">
        <f>IF(input_OLD_temp_simulation!B666&lt;&gt;"",maxvent_m3_per_h*1000000+minvent_m3_per_h*1000+V_room_m3,"")</f>
        <v>500010090</v>
      </c>
      <c r="C666" s="2" t="str">
        <f>IF(input_OLD_temp_simulation!C666&lt;&gt;"",CONCATENATE(TEXT(input_OLD_temp_simulation!C666,"jjjj-mm-ddTuu:mm:ss"),IF(input_OLD_temp_simulation!E666&gt;=0,"+",""),TEXT(SIGN(input_OLD_temp_simulation!E666)*INT(ABS(input_OLD_temp_simulation!E666)),"00"),":",TEXT(MOD(ABS(input_OLD_temp_simulation!E666),1)*60,"00")),"")</f>
        <v>2022-01-09T22:00:00+01:00</v>
      </c>
      <c r="D666" s="26">
        <f>IF(input_OLD_temp_simulation!D666&lt;&gt;"",input_OLD_temp_simulation!D666,"")</f>
        <v>1641761999.9999993</v>
      </c>
      <c r="E666" s="27">
        <f>calculation!R666</f>
        <v>423.84707948729016</v>
      </c>
      <c r="F666" s="18">
        <f>calculation!P666</f>
        <v>0</v>
      </c>
      <c r="G666" s="29">
        <f>IF(input_OLD_temp_simulation!L666&lt;&gt;"",input_OLD_temp_simulation!L666,"")</f>
        <v>900</v>
      </c>
    </row>
    <row r="667" spans="1:7">
      <c r="A667" s="1">
        <f>IF(input_OLD_temp_simulation!A667&lt;&gt;"",input_OLD_temp_simulation!A667,"")</f>
        <v>665</v>
      </c>
      <c r="B667" s="57">
        <f>IF(input_OLD_temp_simulation!B667&lt;&gt;"",maxvent_m3_per_h*1000000+minvent_m3_per_h*1000+V_room_m3,"")</f>
        <v>500010090</v>
      </c>
      <c r="C667" s="2" t="str">
        <f>IF(input_OLD_temp_simulation!C667&lt;&gt;"",CONCATENATE(TEXT(input_OLD_temp_simulation!C667,"jjjj-mm-ddTuu:mm:ss"),IF(input_OLD_temp_simulation!E667&gt;=0,"+",""),TEXT(SIGN(input_OLD_temp_simulation!E667)*INT(ABS(input_OLD_temp_simulation!E667)),"00"),":",TEXT(MOD(ABS(input_OLD_temp_simulation!E667),1)*60,"00")),"")</f>
        <v>2022-01-09T22:15:00+01:00</v>
      </c>
      <c r="D667" s="26">
        <f>IF(input_OLD_temp_simulation!D667&lt;&gt;"",input_OLD_temp_simulation!D667,"")</f>
        <v>1641762900.000001</v>
      </c>
      <c r="E667" s="27">
        <f>calculation!R667</f>
        <v>423.60132727930988</v>
      </c>
      <c r="F667" s="18">
        <f>calculation!P667</f>
        <v>0</v>
      </c>
      <c r="G667" s="29">
        <f>IF(input_OLD_temp_simulation!L667&lt;&gt;"",input_OLD_temp_simulation!L667,"")</f>
        <v>900</v>
      </c>
    </row>
    <row r="668" spans="1:7">
      <c r="A668" s="1">
        <f>IF(input_OLD_temp_simulation!A668&lt;&gt;"",input_OLD_temp_simulation!A668,"")</f>
        <v>666</v>
      </c>
      <c r="B668" s="57">
        <f>IF(input_OLD_temp_simulation!B668&lt;&gt;"",maxvent_m3_per_h*1000000+minvent_m3_per_h*1000+V_room_m3,"")</f>
        <v>500010090</v>
      </c>
      <c r="C668" s="2" t="str">
        <f>IF(input_OLD_temp_simulation!C668&lt;&gt;"",CONCATENATE(TEXT(input_OLD_temp_simulation!C668,"jjjj-mm-ddTuu:mm:ss"),IF(input_OLD_temp_simulation!E668&gt;=0,"+",""),TEXT(SIGN(input_OLD_temp_simulation!E668)*INT(ABS(input_OLD_temp_simulation!E668)),"00"),":",TEXT(MOD(ABS(input_OLD_temp_simulation!E668),1)*60,"00")),"")</f>
        <v>2022-01-09T22:30:00+01:00</v>
      </c>
      <c r="D668" s="26">
        <f>IF(input_OLD_temp_simulation!D668&lt;&gt;"",input_OLD_temp_simulation!D668,"")</f>
        <v>1641763800.0000002</v>
      </c>
      <c r="E668" s="27">
        <f>calculation!R668</f>
        <v>423.36240152155131</v>
      </c>
      <c r="F668" s="18">
        <f>calculation!P668</f>
        <v>0</v>
      </c>
      <c r="G668" s="29">
        <f>IF(input_OLD_temp_simulation!L668&lt;&gt;"",input_OLD_temp_simulation!L668,"")</f>
        <v>900</v>
      </c>
    </row>
    <row r="669" spans="1:7">
      <c r="A669" s="1">
        <f>IF(input_OLD_temp_simulation!A669&lt;&gt;"",input_OLD_temp_simulation!A669,"")</f>
        <v>667</v>
      </c>
      <c r="B669" s="57">
        <f>IF(input_OLD_temp_simulation!B669&lt;&gt;"",maxvent_m3_per_h*1000000+minvent_m3_per_h*1000+V_room_m3,"")</f>
        <v>500010090</v>
      </c>
      <c r="C669" s="2" t="str">
        <f>IF(input_OLD_temp_simulation!C669&lt;&gt;"",CONCATENATE(TEXT(input_OLD_temp_simulation!C669,"jjjj-mm-ddTuu:mm:ss"),IF(input_OLD_temp_simulation!E669&gt;=0,"+",""),TEXT(SIGN(input_OLD_temp_simulation!E669)*INT(ABS(input_OLD_temp_simulation!E669)),"00"),":",TEXT(MOD(ABS(input_OLD_temp_simulation!E669),1)*60,"00")),"")</f>
        <v>2022-01-09T22:45:00+01:00</v>
      </c>
      <c r="D669" s="26">
        <f>IF(input_OLD_temp_simulation!D669&lt;&gt;"",input_OLD_temp_simulation!D669,"")</f>
        <v>1641764699.9999993</v>
      </c>
      <c r="E669" s="27">
        <f>calculation!R669</f>
        <v>423.13011259039712</v>
      </c>
      <c r="F669" s="18">
        <f>calculation!P669</f>
        <v>0</v>
      </c>
      <c r="G669" s="29">
        <f>IF(input_OLD_temp_simulation!L669&lt;&gt;"",input_OLD_temp_simulation!L669,"")</f>
        <v>900</v>
      </c>
    </row>
    <row r="670" spans="1:7">
      <c r="A670" s="1">
        <f>IF(input_OLD_temp_simulation!A670&lt;&gt;"",input_OLD_temp_simulation!A670,"")</f>
        <v>668</v>
      </c>
      <c r="B670" s="57">
        <f>IF(input_OLD_temp_simulation!B670&lt;&gt;"",maxvent_m3_per_h*1000000+minvent_m3_per_h*1000+V_room_m3,"")</f>
        <v>500010090</v>
      </c>
      <c r="C670" s="2" t="str">
        <f>IF(input_OLD_temp_simulation!C670&lt;&gt;"",CONCATENATE(TEXT(input_OLD_temp_simulation!C670,"jjjj-mm-ddTuu:mm:ss"),IF(input_OLD_temp_simulation!E670&gt;=0,"+",""),TEXT(SIGN(input_OLD_temp_simulation!E670)*INT(ABS(input_OLD_temp_simulation!E670)),"00"),":",TEXT(MOD(ABS(input_OLD_temp_simulation!E670),1)*60,"00")),"")</f>
        <v>2022-01-09T23:00:00+01:00</v>
      </c>
      <c r="D670" s="26">
        <f>IF(input_OLD_temp_simulation!D670&lt;&gt;"",input_OLD_temp_simulation!D670,"")</f>
        <v>1641765600.000001</v>
      </c>
      <c r="E670" s="27">
        <f>calculation!R670</f>
        <v>422.90427612955273</v>
      </c>
      <c r="F670" s="18">
        <f>calculation!P670</f>
        <v>0</v>
      </c>
      <c r="G670" s="29">
        <f>IF(input_OLD_temp_simulation!L670&lt;&gt;"",input_OLD_temp_simulation!L670,"")</f>
        <v>900</v>
      </c>
    </row>
    <row r="671" spans="1:7">
      <c r="A671" s="1">
        <f>IF(input_OLD_temp_simulation!A671&lt;&gt;"",input_OLD_temp_simulation!A671,"")</f>
        <v>669</v>
      </c>
      <c r="B671" s="57">
        <f>IF(input_OLD_temp_simulation!B671&lt;&gt;"",maxvent_m3_per_h*1000000+minvent_m3_per_h*1000+V_room_m3,"")</f>
        <v>500010090</v>
      </c>
      <c r="C671" s="2" t="str">
        <f>IF(input_OLD_temp_simulation!C671&lt;&gt;"",CONCATENATE(TEXT(input_OLD_temp_simulation!C671,"jjjj-mm-ddTuu:mm:ss"),IF(input_OLD_temp_simulation!E671&gt;=0,"+",""),TEXT(SIGN(input_OLD_temp_simulation!E671)*INT(ABS(input_OLD_temp_simulation!E671)),"00"),":",TEXT(MOD(ABS(input_OLD_temp_simulation!E671),1)*60,"00")),"")</f>
        <v>2022-01-09T23:15:00+01:00</v>
      </c>
      <c r="D671" s="26">
        <f>IF(input_OLD_temp_simulation!D671&lt;&gt;"",input_OLD_temp_simulation!D671,"")</f>
        <v>1641766500.0000002</v>
      </c>
      <c r="E671" s="27">
        <f>calculation!R671</f>
        <v>422.68471290373179</v>
      </c>
      <c r="F671" s="18">
        <f>calculation!P671</f>
        <v>0</v>
      </c>
      <c r="G671" s="29">
        <f>IF(input_OLD_temp_simulation!L671&lt;&gt;"",input_OLD_temp_simulation!L671,"")</f>
        <v>900</v>
      </c>
    </row>
    <row r="672" spans="1:7">
      <c r="A672" s="1">
        <f>IF(input_OLD_temp_simulation!A672&lt;&gt;"",input_OLD_temp_simulation!A672,"")</f>
        <v>670</v>
      </c>
      <c r="B672" s="57">
        <f>IF(input_OLD_temp_simulation!B672&lt;&gt;"",maxvent_m3_per_h*1000000+minvent_m3_per_h*1000+V_room_m3,"")</f>
        <v>500010090</v>
      </c>
      <c r="C672" s="2" t="str">
        <f>IF(input_OLD_temp_simulation!C672&lt;&gt;"",CONCATENATE(TEXT(input_OLD_temp_simulation!C672,"jjjj-mm-ddTuu:mm:ss"),IF(input_OLD_temp_simulation!E672&gt;=0,"+",""),TEXT(SIGN(input_OLD_temp_simulation!E672)*INT(ABS(input_OLD_temp_simulation!E672)),"00"),":",TEXT(MOD(ABS(input_OLD_temp_simulation!E672),1)*60,"00")),"")</f>
        <v>2022-01-09T23:30:00+01:00</v>
      </c>
      <c r="D672" s="26">
        <f>IF(input_OLD_temp_simulation!D672&lt;&gt;"",input_OLD_temp_simulation!D672,"")</f>
        <v>1641767399.9999993</v>
      </c>
      <c r="E672" s="27">
        <f>calculation!R672</f>
        <v>422.47124865640592</v>
      </c>
      <c r="F672" s="18">
        <f>calculation!P672</f>
        <v>0</v>
      </c>
      <c r="G672" s="29">
        <f>IF(input_OLD_temp_simulation!L672&lt;&gt;"",input_OLD_temp_simulation!L672,"")</f>
        <v>900</v>
      </c>
    </row>
    <row r="673" spans="1:7">
      <c r="A673" s="1">
        <f>IF(input_OLD_temp_simulation!A673&lt;&gt;"",input_OLD_temp_simulation!A673,"")</f>
        <v>671</v>
      </c>
      <c r="B673" s="57">
        <f>IF(input_OLD_temp_simulation!B673&lt;&gt;"",maxvent_m3_per_h*1000000+minvent_m3_per_h*1000+V_room_m3,"")</f>
        <v>500010090</v>
      </c>
      <c r="C673" s="2" t="str">
        <f>IF(input_OLD_temp_simulation!C673&lt;&gt;"",CONCATENATE(TEXT(input_OLD_temp_simulation!C673,"jjjj-mm-ddTuu:mm:ss"),IF(input_OLD_temp_simulation!E673&gt;=0,"+",""),TEXT(SIGN(input_OLD_temp_simulation!E673)*INT(ABS(input_OLD_temp_simulation!E673)),"00"),":",TEXT(MOD(ABS(input_OLD_temp_simulation!E673),1)*60,"00")),"")</f>
        <v>2022-01-09T23:45:00+01:00</v>
      </c>
      <c r="D673" s="26">
        <f>IF(input_OLD_temp_simulation!D673&lt;&gt;"",input_OLD_temp_simulation!D673,"")</f>
        <v>1641768300.000001</v>
      </c>
      <c r="E673" s="27">
        <f>calculation!R673</f>
        <v>422.26371397150575</v>
      </c>
      <c r="F673" s="18">
        <f>calculation!P673</f>
        <v>0</v>
      </c>
      <c r="G673" s="29">
        <f>IF(input_OLD_temp_simulation!L673&lt;&gt;"",input_OLD_temp_simulation!L673,"")</f>
        <v>900</v>
      </c>
    </row>
    <row r="674" spans="1:7">
      <c r="A674" s="1">
        <f>IF(input_OLD_temp_simulation!A674&lt;&gt;"",input_OLD_temp_simulation!A674,"")</f>
        <v>672</v>
      </c>
      <c r="B674" s="57">
        <f>IF(input_OLD_temp_simulation!B674&lt;&gt;"",maxvent_m3_per_h*1000000+minvent_m3_per_h*1000+V_room_m3,"")</f>
        <v>500010090</v>
      </c>
      <c r="C674" s="2" t="str">
        <f>IF(input_OLD_temp_simulation!C674&lt;&gt;"",CONCATENATE(TEXT(input_OLD_temp_simulation!C674,"jjjj-mm-ddTuu:mm:ss"),IF(input_OLD_temp_simulation!E674&gt;=0,"+",""),TEXT(SIGN(input_OLD_temp_simulation!E674)*INT(ABS(input_OLD_temp_simulation!E674)),"00"),":",TEXT(MOD(ABS(input_OLD_temp_simulation!E674),1)*60,"00")),"")</f>
        <v>2022-01-10T00:00:00+01:00</v>
      </c>
      <c r="D674" s="26">
        <f>IF(input_OLD_temp_simulation!D674&lt;&gt;"",input_OLD_temp_simulation!D674,"")</f>
        <v>1641769200.0000002</v>
      </c>
      <c r="E674" s="27">
        <f>calculation!R674</f>
        <v>422.06194413896395</v>
      </c>
      <c r="F674" s="18">
        <f>calculation!P674</f>
        <v>0</v>
      </c>
      <c r="G674" s="29">
        <f>IF(input_OLD_temp_simulation!L674&lt;&gt;"",input_OLD_temp_simulation!L674,"")</f>
        <v>900</v>
      </c>
    </row>
    <row r="675" spans="1:7">
      <c r="A675" s="1">
        <f>IF(input_OLD_temp_simulation!A675&lt;&gt;"",input_OLD_temp_simulation!A675,"")</f>
        <v>673</v>
      </c>
      <c r="B675" s="57">
        <f>IF(input_OLD_temp_simulation!B675&lt;&gt;"",maxvent_m3_per_h*1000000+minvent_m3_per_h*1000+V_room_m3,"")</f>
        <v>500010090</v>
      </c>
      <c r="C675" s="2" t="str">
        <f>IF(input_OLD_temp_simulation!C675&lt;&gt;"",CONCATENATE(TEXT(input_OLD_temp_simulation!C675,"jjjj-mm-ddTuu:mm:ss"),IF(input_OLD_temp_simulation!E675&gt;=0,"+",""),TEXT(SIGN(input_OLD_temp_simulation!E675)*INT(ABS(input_OLD_temp_simulation!E675)),"00"),":",TEXT(MOD(ABS(input_OLD_temp_simulation!E675),1)*60,"00")),"")</f>
        <v>2022-01-10T00:15:00+01:00</v>
      </c>
      <c r="D675" s="26">
        <f>IF(input_OLD_temp_simulation!D675&lt;&gt;"",input_OLD_temp_simulation!D675,"")</f>
        <v>1641770099.9999993</v>
      </c>
      <c r="E675" s="27">
        <f>calculation!R675</f>
        <v>489.67827902399273</v>
      </c>
      <c r="F675" s="18">
        <f>calculation!P675</f>
        <v>0</v>
      </c>
      <c r="G675" s="29">
        <f>IF(input_OLD_temp_simulation!L675&lt;&gt;"",input_OLD_temp_simulation!L675,"")</f>
        <v>900</v>
      </c>
    </row>
    <row r="676" spans="1:7">
      <c r="A676" s="1">
        <f>IF(input_OLD_temp_simulation!A676&lt;&gt;"",input_OLD_temp_simulation!A676,"")</f>
        <v>674</v>
      </c>
      <c r="B676" s="57">
        <f>IF(input_OLD_temp_simulation!B676&lt;&gt;"",maxvent_m3_per_h*1000000+minvent_m3_per_h*1000+V_room_m3,"")</f>
        <v>500010090</v>
      </c>
      <c r="C676" s="2" t="str">
        <f>IF(input_OLD_temp_simulation!C676&lt;&gt;"",CONCATENATE(TEXT(input_OLD_temp_simulation!C676,"jjjj-mm-ddTuu:mm:ss"),IF(input_OLD_temp_simulation!E676&gt;=0,"+",""),TEXT(SIGN(input_OLD_temp_simulation!E676)*INT(ABS(input_OLD_temp_simulation!E676)),"00"),":",TEXT(MOD(ABS(input_OLD_temp_simulation!E676),1)*60,"00")),"")</f>
        <v>2022-01-10T00:30:00+01:00</v>
      </c>
      <c r="D676" s="26">
        <f>IF(input_OLD_temp_simulation!D676&lt;&gt;"",input_OLD_temp_simulation!D676,"")</f>
        <v>1641771000.000001</v>
      </c>
      <c r="E676" s="27">
        <f>calculation!R676</f>
        <v>555.41638238443738</v>
      </c>
      <c r="F676" s="18">
        <f>calculation!P676</f>
        <v>0</v>
      </c>
      <c r="G676" s="29">
        <f>IF(input_OLD_temp_simulation!L676&lt;&gt;"",input_OLD_temp_simulation!L676,"")</f>
        <v>900</v>
      </c>
    </row>
    <row r="677" spans="1:7">
      <c r="A677" s="1">
        <f>IF(input_OLD_temp_simulation!A677&lt;&gt;"",input_OLD_temp_simulation!A677,"")</f>
        <v>675</v>
      </c>
      <c r="B677" s="57">
        <f>IF(input_OLD_temp_simulation!B677&lt;&gt;"",maxvent_m3_per_h*1000000+minvent_m3_per_h*1000+V_room_m3,"")</f>
        <v>500010090</v>
      </c>
      <c r="C677" s="2" t="str">
        <f>IF(input_OLD_temp_simulation!C677&lt;&gt;"",CONCATENATE(TEXT(input_OLD_temp_simulation!C677,"jjjj-mm-ddTuu:mm:ss"),IF(input_OLD_temp_simulation!E677&gt;=0,"+",""),TEXT(SIGN(input_OLD_temp_simulation!E677)*INT(ABS(input_OLD_temp_simulation!E677)),"00"),":",TEXT(MOD(ABS(input_OLD_temp_simulation!E677),1)*60,"00")),"")</f>
        <v>2022-01-10T00:45:00+01:00</v>
      </c>
      <c r="D677" s="26">
        <f>IF(input_OLD_temp_simulation!D677&lt;&gt;"",input_OLD_temp_simulation!D677,"")</f>
        <v>1641771900.0000002</v>
      </c>
      <c r="E677" s="27">
        <f>calculation!R677</f>
        <v>619.32842731820301</v>
      </c>
      <c r="F677" s="18">
        <f>calculation!P677</f>
        <v>0</v>
      </c>
      <c r="G677" s="29">
        <f>IF(input_OLD_temp_simulation!L677&lt;&gt;"",input_OLD_temp_simulation!L677,"")</f>
        <v>900</v>
      </c>
    </row>
    <row r="678" spans="1:7">
      <c r="A678" s="1">
        <f>IF(input_OLD_temp_simulation!A678&lt;&gt;"",input_OLD_temp_simulation!A678,"")</f>
        <v>676</v>
      </c>
      <c r="B678" s="57">
        <f>IF(input_OLD_temp_simulation!B678&lt;&gt;"",maxvent_m3_per_h*1000000+minvent_m3_per_h*1000+V_room_m3,"")</f>
        <v>500010090</v>
      </c>
      <c r="C678" s="2" t="str">
        <f>IF(input_OLD_temp_simulation!C678&lt;&gt;"",CONCATENATE(TEXT(input_OLD_temp_simulation!C678,"jjjj-mm-ddTuu:mm:ss"),IF(input_OLD_temp_simulation!E678&gt;=0,"+",""),TEXT(SIGN(input_OLD_temp_simulation!E678)*INT(ABS(input_OLD_temp_simulation!E678)),"00"),":",TEXT(MOD(ABS(input_OLD_temp_simulation!E678),1)*60,"00")),"")</f>
        <v>2022-01-10T01:00:00+01:00</v>
      </c>
      <c r="D678" s="26">
        <f>IF(input_OLD_temp_simulation!D678&lt;&gt;"",input_OLD_temp_simulation!D678,"")</f>
        <v>1641772799.9999993</v>
      </c>
      <c r="E678" s="27">
        <f>calculation!R678</f>
        <v>681.46513767047509</v>
      </c>
      <c r="F678" s="18">
        <f>calculation!P678</f>
        <v>0</v>
      </c>
      <c r="G678" s="29">
        <f>IF(input_OLD_temp_simulation!L678&lt;&gt;"",input_OLD_temp_simulation!L678,"")</f>
        <v>900</v>
      </c>
    </row>
    <row r="679" spans="1:7">
      <c r="A679" s="1">
        <f>IF(input_OLD_temp_simulation!A679&lt;&gt;"",input_OLD_temp_simulation!A679,"")</f>
        <v>677</v>
      </c>
      <c r="B679" s="57">
        <f>IF(input_OLD_temp_simulation!B679&lt;&gt;"",maxvent_m3_per_h*1000000+minvent_m3_per_h*1000+V_room_m3,"")</f>
        <v>500010090</v>
      </c>
      <c r="C679" s="2" t="str">
        <f>IF(input_OLD_temp_simulation!C679&lt;&gt;"",CONCATENATE(TEXT(input_OLD_temp_simulation!C679,"jjjj-mm-ddTuu:mm:ss"),IF(input_OLD_temp_simulation!E679&gt;=0,"+",""),TEXT(SIGN(input_OLD_temp_simulation!E679)*INT(ABS(input_OLD_temp_simulation!E679)),"00"),":",TEXT(MOD(ABS(input_OLD_temp_simulation!E679),1)*60,"00")),"")</f>
        <v>2022-01-10T01:15:00+01:00</v>
      </c>
      <c r="D679" s="26">
        <f>IF(input_OLD_temp_simulation!D679&lt;&gt;"",input_OLD_temp_simulation!D679,"")</f>
        <v>1641773700.000001</v>
      </c>
      <c r="E679" s="27">
        <f>calculation!R679</f>
        <v>741.87582829073972</v>
      </c>
      <c r="F679" s="18">
        <f>calculation!P679</f>
        <v>0</v>
      </c>
      <c r="G679" s="29">
        <f>IF(input_OLD_temp_simulation!L679&lt;&gt;"",input_OLD_temp_simulation!L679,"")</f>
        <v>900</v>
      </c>
    </row>
    <row r="680" spans="1:7">
      <c r="A680" s="1">
        <f>IF(input_OLD_temp_simulation!A680&lt;&gt;"",input_OLD_temp_simulation!A680,"")</f>
        <v>678</v>
      </c>
      <c r="B680" s="57">
        <f>IF(input_OLD_temp_simulation!B680&lt;&gt;"",maxvent_m3_per_h*1000000+minvent_m3_per_h*1000+V_room_m3,"")</f>
        <v>500010090</v>
      </c>
      <c r="C680" s="2" t="str">
        <f>IF(input_OLD_temp_simulation!C680&lt;&gt;"",CONCATENATE(TEXT(input_OLD_temp_simulation!C680,"jjjj-mm-ddTuu:mm:ss"),IF(input_OLD_temp_simulation!E680&gt;=0,"+",""),TEXT(SIGN(input_OLD_temp_simulation!E680)*INT(ABS(input_OLD_temp_simulation!E680)),"00"),":",TEXT(MOD(ABS(input_OLD_temp_simulation!E680),1)*60,"00")),"")</f>
        <v>2022-01-10T01:30:00+01:00</v>
      </c>
      <c r="D680" s="26">
        <f>IF(input_OLD_temp_simulation!D680&lt;&gt;"",input_OLD_temp_simulation!D680,"")</f>
        <v>1641774600.0000002</v>
      </c>
      <c r="E680" s="27">
        <f>calculation!R680</f>
        <v>800.60844417155249</v>
      </c>
      <c r="F680" s="18">
        <f>calculation!P680</f>
        <v>0</v>
      </c>
      <c r="G680" s="29">
        <f>IF(input_OLD_temp_simulation!L680&lt;&gt;"",input_OLD_temp_simulation!L680,"")</f>
        <v>900</v>
      </c>
    </row>
    <row r="681" spans="1:7">
      <c r="A681" s="1">
        <f>IF(input_OLD_temp_simulation!A681&lt;&gt;"",input_OLD_temp_simulation!A681,"")</f>
        <v>679</v>
      </c>
      <c r="B681" s="57">
        <f>IF(input_OLD_temp_simulation!B681&lt;&gt;"",maxvent_m3_per_h*1000000+minvent_m3_per_h*1000+V_room_m3,"")</f>
        <v>500010090</v>
      </c>
      <c r="C681" s="2" t="str">
        <f>IF(input_OLD_temp_simulation!C681&lt;&gt;"",CONCATENATE(TEXT(input_OLD_temp_simulation!C681,"jjjj-mm-ddTuu:mm:ss"),IF(input_OLD_temp_simulation!E681&gt;=0,"+",""),TEXT(SIGN(input_OLD_temp_simulation!E681)*INT(ABS(input_OLD_temp_simulation!E681)),"00"),":",TEXT(MOD(ABS(input_OLD_temp_simulation!E681),1)*60,"00")),"")</f>
        <v>2022-01-10T01:45:00+01:00</v>
      </c>
      <c r="D681" s="26">
        <f>IF(input_OLD_temp_simulation!D681&lt;&gt;"",input_OLD_temp_simulation!D681,"")</f>
        <v>1641775499.9999993</v>
      </c>
      <c r="E681" s="27">
        <f>calculation!R681</f>
        <v>857.70959850012048</v>
      </c>
      <c r="F681" s="18">
        <f>calculation!P681</f>
        <v>0.17517332170530214</v>
      </c>
      <c r="G681" s="29">
        <f>IF(input_OLD_temp_simulation!L681&lt;&gt;"",input_OLD_temp_simulation!L681,"")</f>
        <v>900</v>
      </c>
    </row>
    <row r="682" spans="1:7">
      <c r="A682" s="1">
        <f>IF(input_OLD_temp_simulation!A682&lt;&gt;"",input_OLD_temp_simulation!A682,"")</f>
        <v>680</v>
      </c>
      <c r="B682" s="57">
        <f>IF(input_OLD_temp_simulation!B682&lt;&gt;"",maxvent_m3_per_h*1000000+minvent_m3_per_h*1000+V_room_m3,"")</f>
        <v>500010090</v>
      </c>
      <c r="C682" s="2" t="str">
        <f>IF(input_OLD_temp_simulation!C682&lt;&gt;"",CONCATENATE(TEXT(input_OLD_temp_simulation!C682,"jjjj-mm-ddTuu:mm:ss"),IF(input_OLD_temp_simulation!E682&gt;=0,"+",""),TEXT(SIGN(input_OLD_temp_simulation!E682)*INT(ABS(input_OLD_temp_simulation!E682)),"00"),":",TEXT(MOD(ABS(input_OLD_temp_simulation!E682),1)*60,"00")),"")</f>
        <v>2022-01-10T02:00:00+01:00</v>
      </c>
      <c r="D682" s="26">
        <f>IF(input_OLD_temp_simulation!D682&lt;&gt;"",input_OLD_temp_simulation!D682,"")</f>
        <v>1641776400.000001</v>
      </c>
      <c r="E682" s="27">
        <f>calculation!R682</f>
        <v>817.8125</v>
      </c>
      <c r="F682" s="18">
        <f>calculation!P682</f>
        <v>0</v>
      </c>
      <c r="G682" s="29">
        <f>IF(input_OLD_temp_simulation!L682&lt;&gt;"",input_OLD_temp_simulation!L682,"")</f>
        <v>900</v>
      </c>
    </row>
    <row r="683" spans="1:7">
      <c r="A683" s="1">
        <f>IF(input_OLD_temp_simulation!A683&lt;&gt;"",input_OLD_temp_simulation!A683,"")</f>
        <v>681</v>
      </c>
      <c r="B683" s="57">
        <f>IF(input_OLD_temp_simulation!B683&lt;&gt;"",maxvent_m3_per_h*1000000+minvent_m3_per_h*1000+V_room_m3,"")</f>
        <v>500010090</v>
      </c>
      <c r="C683" s="2" t="str">
        <f>IF(input_OLD_temp_simulation!C683&lt;&gt;"",CONCATENATE(TEXT(input_OLD_temp_simulation!C683,"jjjj-mm-ddTuu:mm:ss"),IF(input_OLD_temp_simulation!E683&gt;=0,"+",""),TEXT(SIGN(input_OLD_temp_simulation!E683)*INT(ABS(input_OLD_temp_simulation!E683)),"00"),":",TEXT(MOD(ABS(input_OLD_temp_simulation!E683),1)*60,"00")),"")</f>
        <v>2022-01-10T02:15:00+01:00</v>
      </c>
      <c r="D683" s="26">
        <f>IF(input_OLD_temp_simulation!D683&lt;&gt;"",input_OLD_temp_simulation!D683,"")</f>
        <v>1641777300.0000002</v>
      </c>
      <c r="E683" s="27">
        <f>calculation!R683</f>
        <v>874.43576388888891</v>
      </c>
      <c r="F683" s="18">
        <f>calculation!P683</f>
        <v>0.19500821886749678</v>
      </c>
      <c r="G683" s="29">
        <f>IF(input_OLD_temp_simulation!L683&lt;&gt;"",input_OLD_temp_simulation!L683,"")</f>
        <v>900</v>
      </c>
    </row>
    <row r="684" spans="1:7">
      <c r="A684" s="1">
        <f>IF(input_OLD_temp_simulation!A684&lt;&gt;"",input_OLD_temp_simulation!A684,"")</f>
        <v>682</v>
      </c>
      <c r="B684" s="57">
        <f>IF(input_OLD_temp_simulation!B684&lt;&gt;"",maxvent_m3_per_h*1000000+minvent_m3_per_h*1000+V_room_m3,"")</f>
        <v>500010090</v>
      </c>
      <c r="C684" s="2" t="str">
        <f>IF(input_OLD_temp_simulation!C684&lt;&gt;"",CONCATENATE(TEXT(input_OLD_temp_simulation!C684,"jjjj-mm-ddTuu:mm:ss"),IF(input_OLD_temp_simulation!E684&gt;=0,"+",""),TEXT(SIGN(input_OLD_temp_simulation!E684)*INT(ABS(input_OLD_temp_simulation!E684)),"00"),":",TEXT(MOD(ABS(input_OLD_temp_simulation!E684),1)*60,"00")),"")</f>
        <v>2022-01-10T02:30:00+01:00</v>
      </c>
      <c r="D684" s="26">
        <f>IF(input_OLD_temp_simulation!D684&lt;&gt;"",input_OLD_temp_simulation!D684,"")</f>
        <v>1641778199.9999993</v>
      </c>
      <c r="E684" s="27">
        <f>calculation!R684</f>
        <v>817.8125</v>
      </c>
      <c r="F684" s="18">
        <f>calculation!P684</f>
        <v>0</v>
      </c>
      <c r="G684" s="29">
        <f>IF(input_OLD_temp_simulation!L684&lt;&gt;"",input_OLD_temp_simulation!L684,"")</f>
        <v>900</v>
      </c>
    </row>
    <row r="685" spans="1:7">
      <c r="A685" s="1">
        <f>IF(input_OLD_temp_simulation!A685&lt;&gt;"",input_OLD_temp_simulation!A685,"")</f>
        <v>683</v>
      </c>
      <c r="B685" s="57">
        <f>IF(input_OLD_temp_simulation!B685&lt;&gt;"",maxvent_m3_per_h*1000000+minvent_m3_per_h*1000+V_room_m3,"")</f>
        <v>500010090</v>
      </c>
      <c r="C685" s="2" t="str">
        <f>IF(input_OLD_temp_simulation!C685&lt;&gt;"",CONCATENATE(TEXT(input_OLD_temp_simulation!C685,"jjjj-mm-ddTuu:mm:ss"),IF(input_OLD_temp_simulation!E685&gt;=0,"+",""),TEXT(SIGN(input_OLD_temp_simulation!E685)*INT(ABS(input_OLD_temp_simulation!E685)),"00"),":",TEXT(MOD(ABS(input_OLD_temp_simulation!E685),1)*60,"00")),"")</f>
        <v>2022-01-10T02:45:00+01:00</v>
      </c>
      <c r="D685" s="26">
        <f>IF(input_OLD_temp_simulation!D685&lt;&gt;"",input_OLD_temp_simulation!D685,"")</f>
        <v>1641779100.000001</v>
      </c>
      <c r="E685" s="27">
        <f>calculation!R685</f>
        <v>874.43576388888891</v>
      </c>
      <c r="F685" s="18">
        <f>calculation!P685</f>
        <v>0.19500821886749678</v>
      </c>
      <c r="G685" s="29">
        <f>IF(input_OLD_temp_simulation!L685&lt;&gt;"",input_OLD_temp_simulation!L685,"")</f>
        <v>900</v>
      </c>
    </row>
    <row r="686" spans="1:7">
      <c r="A686" s="1">
        <f>IF(input_OLD_temp_simulation!A686&lt;&gt;"",input_OLD_temp_simulation!A686,"")</f>
        <v>684</v>
      </c>
      <c r="B686" s="57">
        <f>IF(input_OLD_temp_simulation!B686&lt;&gt;"",maxvent_m3_per_h*1000000+minvent_m3_per_h*1000+V_room_m3,"")</f>
        <v>500010090</v>
      </c>
      <c r="C686" s="2" t="str">
        <f>IF(input_OLD_temp_simulation!C686&lt;&gt;"",CONCATENATE(TEXT(input_OLD_temp_simulation!C686,"jjjj-mm-ddTuu:mm:ss"),IF(input_OLD_temp_simulation!E686&gt;=0,"+",""),TEXT(SIGN(input_OLD_temp_simulation!E686)*INT(ABS(input_OLD_temp_simulation!E686)),"00"),":",TEXT(MOD(ABS(input_OLD_temp_simulation!E686),1)*60,"00")),"")</f>
        <v>2022-01-10T03:00:00+01:00</v>
      </c>
      <c r="D686" s="26">
        <f>IF(input_OLD_temp_simulation!D686&lt;&gt;"",input_OLD_temp_simulation!D686,"")</f>
        <v>1641780000.0000002</v>
      </c>
      <c r="E686" s="27">
        <f>calculation!R686</f>
        <v>817.8125</v>
      </c>
      <c r="F686" s="18">
        <f>calculation!P686</f>
        <v>0</v>
      </c>
      <c r="G686" s="29">
        <f>IF(input_OLD_temp_simulation!L686&lt;&gt;"",input_OLD_temp_simulation!L686,"")</f>
        <v>900</v>
      </c>
    </row>
    <row r="687" spans="1:7">
      <c r="A687" s="1">
        <f>IF(input_OLD_temp_simulation!A687&lt;&gt;"",input_OLD_temp_simulation!A687,"")</f>
        <v>685</v>
      </c>
      <c r="B687" s="57">
        <f>IF(input_OLD_temp_simulation!B687&lt;&gt;"",maxvent_m3_per_h*1000000+minvent_m3_per_h*1000+V_room_m3,"")</f>
        <v>500010090</v>
      </c>
      <c r="C687" s="2" t="str">
        <f>IF(input_OLD_temp_simulation!C687&lt;&gt;"",CONCATENATE(TEXT(input_OLD_temp_simulation!C687,"jjjj-mm-ddTuu:mm:ss"),IF(input_OLD_temp_simulation!E687&gt;=0,"+",""),TEXT(SIGN(input_OLD_temp_simulation!E687)*INT(ABS(input_OLD_temp_simulation!E687)),"00"),":",TEXT(MOD(ABS(input_OLD_temp_simulation!E687),1)*60,"00")),"")</f>
        <v>2022-01-10T03:15:00+01:00</v>
      </c>
      <c r="D687" s="26">
        <f>IF(input_OLD_temp_simulation!D687&lt;&gt;"",input_OLD_temp_simulation!D687,"")</f>
        <v>1641780899.9999993</v>
      </c>
      <c r="E687" s="27">
        <f>calculation!R687</f>
        <v>874.43576388888891</v>
      </c>
      <c r="F687" s="18">
        <f>calculation!P687</f>
        <v>0.19500821886749678</v>
      </c>
      <c r="G687" s="29">
        <f>IF(input_OLD_temp_simulation!L687&lt;&gt;"",input_OLD_temp_simulation!L687,"")</f>
        <v>900</v>
      </c>
    </row>
    <row r="688" spans="1:7">
      <c r="A688" s="1">
        <f>IF(input_OLD_temp_simulation!A688&lt;&gt;"",input_OLD_temp_simulation!A688,"")</f>
        <v>686</v>
      </c>
      <c r="B688" s="57">
        <f>IF(input_OLD_temp_simulation!B688&lt;&gt;"",maxvent_m3_per_h*1000000+minvent_m3_per_h*1000+V_room_m3,"")</f>
        <v>500010090</v>
      </c>
      <c r="C688" s="2" t="str">
        <f>IF(input_OLD_temp_simulation!C688&lt;&gt;"",CONCATENATE(TEXT(input_OLD_temp_simulation!C688,"jjjj-mm-ddTuu:mm:ss"),IF(input_OLD_temp_simulation!E688&gt;=0,"+",""),TEXT(SIGN(input_OLD_temp_simulation!E688)*INT(ABS(input_OLD_temp_simulation!E688)),"00"),":",TEXT(MOD(ABS(input_OLD_temp_simulation!E688),1)*60,"00")),"")</f>
        <v>2022-01-10T03:30:00+01:00</v>
      </c>
      <c r="D688" s="26">
        <f>IF(input_OLD_temp_simulation!D688&lt;&gt;"",input_OLD_temp_simulation!D688,"")</f>
        <v>1641781800.000001</v>
      </c>
      <c r="E688" s="27">
        <f>calculation!R688</f>
        <v>817.8125</v>
      </c>
      <c r="F688" s="18">
        <f>calculation!P688</f>
        <v>0</v>
      </c>
      <c r="G688" s="29">
        <f>IF(input_OLD_temp_simulation!L688&lt;&gt;"",input_OLD_temp_simulation!L688,"")</f>
        <v>900</v>
      </c>
    </row>
    <row r="689" spans="1:7">
      <c r="A689" s="1">
        <f>IF(input_OLD_temp_simulation!A689&lt;&gt;"",input_OLD_temp_simulation!A689,"")</f>
        <v>687</v>
      </c>
      <c r="B689" s="57">
        <f>IF(input_OLD_temp_simulation!B689&lt;&gt;"",maxvent_m3_per_h*1000000+minvent_m3_per_h*1000+V_room_m3,"")</f>
        <v>500010090</v>
      </c>
      <c r="C689" s="2" t="str">
        <f>IF(input_OLD_temp_simulation!C689&lt;&gt;"",CONCATENATE(TEXT(input_OLD_temp_simulation!C689,"jjjj-mm-ddTuu:mm:ss"),IF(input_OLD_temp_simulation!E689&gt;=0,"+",""),TEXT(SIGN(input_OLD_temp_simulation!E689)*INT(ABS(input_OLD_temp_simulation!E689)),"00"),":",TEXT(MOD(ABS(input_OLD_temp_simulation!E689),1)*60,"00")),"")</f>
        <v>2022-01-10T03:45:00+01:00</v>
      </c>
      <c r="D689" s="26">
        <f>IF(input_OLD_temp_simulation!D689&lt;&gt;"",input_OLD_temp_simulation!D689,"")</f>
        <v>1641782700.0000002</v>
      </c>
      <c r="E689" s="27">
        <f>calculation!R689</f>
        <v>874.43576388888891</v>
      </c>
      <c r="F689" s="18">
        <f>calculation!P689</f>
        <v>0.19500821886749678</v>
      </c>
      <c r="G689" s="29">
        <f>IF(input_OLD_temp_simulation!L689&lt;&gt;"",input_OLD_temp_simulation!L689,"")</f>
        <v>900</v>
      </c>
    </row>
    <row r="690" spans="1:7">
      <c r="A690" s="1">
        <f>IF(input_OLD_temp_simulation!A690&lt;&gt;"",input_OLD_temp_simulation!A690,"")</f>
        <v>688</v>
      </c>
      <c r="B690" s="57">
        <f>IF(input_OLD_temp_simulation!B690&lt;&gt;"",maxvent_m3_per_h*1000000+minvent_m3_per_h*1000+V_room_m3,"")</f>
        <v>500010090</v>
      </c>
      <c r="C690" s="2" t="str">
        <f>IF(input_OLD_temp_simulation!C690&lt;&gt;"",CONCATENATE(TEXT(input_OLD_temp_simulation!C690,"jjjj-mm-ddTuu:mm:ss"),IF(input_OLD_temp_simulation!E690&gt;=0,"+",""),TEXT(SIGN(input_OLD_temp_simulation!E690)*INT(ABS(input_OLD_temp_simulation!E690)),"00"),":",TEXT(MOD(ABS(input_OLD_temp_simulation!E690),1)*60,"00")),"")</f>
        <v>2022-01-10T04:00:00+01:00</v>
      </c>
      <c r="D690" s="26">
        <f>IF(input_OLD_temp_simulation!D690&lt;&gt;"",input_OLD_temp_simulation!D690,"")</f>
        <v>1641783599.9999993</v>
      </c>
      <c r="E690" s="27">
        <f>calculation!R690</f>
        <v>817.8125</v>
      </c>
      <c r="F690" s="18">
        <f>calculation!P690</f>
        <v>0</v>
      </c>
      <c r="G690" s="29">
        <f>IF(input_OLD_temp_simulation!L690&lt;&gt;"",input_OLD_temp_simulation!L690,"")</f>
        <v>900</v>
      </c>
    </row>
    <row r="691" spans="1:7">
      <c r="A691" s="1">
        <f>IF(input_OLD_temp_simulation!A691&lt;&gt;"",input_OLD_temp_simulation!A691,"")</f>
        <v>689</v>
      </c>
      <c r="B691" s="57">
        <f>IF(input_OLD_temp_simulation!B691&lt;&gt;"",maxvent_m3_per_h*1000000+minvent_m3_per_h*1000+V_room_m3,"")</f>
        <v>500010090</v>
      </c>
      <c r="C691" s="2" t="str">
        <f>IF(input_OLD_temp_simulation!C691&lt;&gt;"",CONCATENATE(TEXT(input_OLD_temp_simulation!C691,"jjjj-mm-ddTuu:mm:ss"),IF(input_OLD_temp_simulation!E691&gt;=0,"+",""),TEXT(SIGN(input_OLD_temp_simulation!E691)*INT(ABS(input_OLD_temp_simulation!E691)),"00"),":",TEXT(MOD(ABS(input_OLD_temp_simulation!E691),1)*60,"00")),"")</f>
        <v>2022-01-10T04:15:00+01:00</v>
      </c>
      <c r="D691" s="26">
        <f>IF(input_OLD_temp_simulation!D691&lt;&gt;"",input_OLD_temp_simulation!D691,"")</f>
        <v>1641784500.000001</v>
      </c>
      <c r="E691" s="27">
        <f>calculation!R691</f>
        <v>874.43576388888891</v>
      </c>
      <c r="F691" s="18">
        <f>calculation!P691</f>
        <v>0.19500821886749678</v>
      </c>
      <c r="G691" s="29">
        <f>IF(input_OLD_temp_simulation!L691&lt;&gt;"",input_OLD_temp_simulation!L691,"")</f>
        <v>900</v>
      </c>
    </row>
    <row r="692" spans="1:7">
      <c r="A692" s="1">
        <f>IF(input_OLD_temp_simulation!A692&lt;&gt;"",input_OLD_temp_simulation!A692,"")</f>
        <v>690</v>
      </c>
      <c r="B692" s="57">
        <f>IF(input_OLD_temp_simulation!B692&lt;&gt;"",maxvent_m3_per_h*1000000+minvent_m3_per_h*1000+V_room_m3,"")</f>
        <v>500010090</v>
      </c>
      <c r="C692" s="2" t="str">
        <f>IF(input_OLD_temp_simulation!C692&lt;&gt;"",CONCATENATE(TEXT(input_OLD_temp_simulation!C692,"jjjj-mm-ddTuu:mm:ss"),IF(input_OLD_temp_simulation!E692&gt;=0,"+",""),TEXT(SIGN(input_OLD_temp_simulation!E692)*INT(ABS(input_OLD_temp_simulation!E692)),"00"),":",TEXT(MOD(ABS(input_OLD_temp_simulation!E692),1)*60,"00")),"")</f>
        <v>2022-01-10T04:30:00+01:00</v>
      </c>
      <c r="D692" s="26">
        <f>IF(input_OLD_temp_simulation!D692&lt;&gt;"",input_OLD_temp_simulation!D692,"")</f>
        <v>1641785400.0000002</v>
      </c>
      <c r="E692" s="27">
        <f>calculation!R692</f>
        <v>817.8125</v>
      </c>
      <c r="F692" s="18">
        <f>calculation!P692</f>
        <v>0</v>
      </c>
      <c r="G692" s="29">
        <f>IF(input_OLD_temp_simulation!L692&lt;&gt;"",input_OLD_temp_simulation!L692,"")</f>
        <v>900</v>
      </c>
    </row>
    <row r="693" spans="1:7">
      <c r="A693" s="1">
        <f>IF(input_OLD_temp_simulation!A693&lt;&gt;"",input_OLD_temp_simulation!A693,"")</f>
        <v>691</v>
      </c>
      <c r="B693" s="57">
        <f>IF(input_OLD_temp_simulation!B693&lt;&gt;"",maxvent_m3_per_h*1000000+minvent_m3_per_h*1000+V_room_m3,"")</f>
        <v>500010090</v>
      </c>
      <c r="C693" s="2" t="str">
        <f>IF(input_OLD_temp_simulation!C693&lt;&gt;"",CONCATENATE(TEXT(input_OLD_temp_simulation!C693,"jjjj-mm-ddTuu:mm:ss"),IF(input_OLD_temp_simulation!E693&gt;=0,"+",""),TEXT(SIGN(input_OLD_temp_simulation!E693)*INT(ABS(input_OLD_temp_simulation!E693)),"00"),":",TEXT(MOD(ABS(input_OLD_temp_simulation!E693),1)*60,"00")),"")</f>
        <v>2022-01-10T04:45:00+01:00</v>
      </c>
      <c r="D693" s="26">
        <f>IF(input_OLD_temp_simulation!D693&lt;&gt;"",input_OLD_temp_simulation!D693,"")</f>
        <v>1641786299.9999993</v>
      </c>
      <c r="E693" s="27">
        <f>calculation!R693</f>
        <v>874.43576388888891</v>
      </c>
      <c r="F693" s="18">
        <f>calculation!P693</f>
        <v>0.19500821886749678</v>
      </c>
      <c r="G693" s="29">
        <f>IF(input_OLD_temp_simulation!L693&lt;&gt;"",input_OLD_temp_simulation!L693,"")</f>
        <v>900</v>
      </c>
    </row>
    <row r="694" spans="1:7">
      <c r="A694" s="1">
        <f>IF(input_OLD_temp_simulation!A694&lt;&gt;"",input_OLD_temp_simulation!A694,"")</f>
        <v>692</v>
      </c>
      <c r="B694" s="57">
        <f>IF(input_OLD_temp_simulation!B694&lt;&gt;"",maxvent_m3_per_h*1000000+minvent_m3_per_h*1000+V_room_m3,"")</f>
        <v>500010090</v>
      </c>
      <c r="C694" s="2" t="str">
        <f>IF(input_OLD_temp_simulation!C694&lt;&gt;"",CONCATENATE(TEXT(input_OLD_temp_simulation!C694,"jjjj-mm-ddTuu:mm:ss"),IF(input_OLD_temp_simulation!E694&gt;=0,"+",""),TEXT(SIGN(input_OLD_temp_simulation!E694)*INT(ABS(input_OLD_temp_simulation!E694)),"00"),":",TEXT(MOD(ABS(input_OLD_temp_simulation!E694),1)*60,"00")),"")</f>
        <v>2022-01-10T05:00:00+01:00</v>
      </c>
      <c r="D694" s="26">
        <f>IF(input_OLD_temp_simulation!D694&lt;&gt;"",input_OLD_temp_simulation!D694,"")</f>
        <v>1641787200.000001</v>
      </c>
      <c r="E694" s="27">
        <f>calculation!R694</f>
        <v>817.8125</v>
      </c>
      <c r="F694" s="18">
        <f>calculation!P694</f>
        <v>0</v>
      </c>
      <c r="G694" s="29">
        <f>IF(input_OLD_temp_simulation!L694&lt;&gt;"",input_OLD_temp_simulation!L694,"")</f>
        <v>900</v>
      </c>
    </row>
    <row r="695" spans="1:7">
      <c r="A695" s="1">
        <f>IF(input_OLD_temp_simulation!A695&lt;&gt;"",input_OLD_temp_simulation!A695,"")</f>
        <v>693</v>
      </c>
      <c r="B695" s="57">
        <f>IF(input_OLD_temp_simulation!B695&lt;&gt;"",maxvent_m3_per_h*1000000+minvent_m3_per_h*1000+V_room_m3,"")</f>
        <v>500010090</v>
      </c>
      <c r="C695" s="2" t="str">
        <f>IF(input_OLD_temp_simulation!C695&lt;&gt;"",CONCATENATE(TEXT(input_OLD_temp_simulation!C695,"jjjj-mm-ddTuu:mm:ss"),IF(input_OLD_temp_simulation!E695&gt;=0,"+",""),TEXT(SIGN(input_OLD_temp_simulation!E695)*INT(ABS(input_OLD_temp_simulation!E695)),"00"),":",TEXT(MOD(ABS(input_OLD_temp_simulation!E695),1)*60,"00")),"")</f>
        <v>2022-01-10T05:15:00+01:00</v>
      </c>
      <c r="D695" s="26">
        <f>IF(input_OLD_temp_simulation!D695&lt;&gt;"",input_OLD_temp_simulation!D695,"")</f>
        <v>1641788100.0000002</v>
      </c>
      <c r="E695" s="27">
        <f>calculation!R695</f>
        <v>874.43576388888891</v>
      </c>
      <c r="F695" s="18">
        <f>calculation!P695</f>
        <v>0.19500821886749678</v>
      </c>
      <c r="G695" s="29">
        <f>IF(input_OLD_temp_simulation!L695&lt;&gt;"",input_OLD_temp_simulation!L695,"")</f>
        <v>900</v>
      </c>
    </row>
    <row r="696" spans="1:7">
      <c r="A696" s="1">
        <f>IF(input_OLD_temp_simulation!A696&lt;&gt;"",input_OLD_temp_simulation!A696,"")</f>
        <v>694</v>
      </c>
      <c r="B696" s="57">
        <f>IF(input_OLD_temp_simulation!B696&lt;&gt;"",maxvent_m3_per_h*1000000+minvent_m3_per_h*1000+V_room_m3,"")</f>
        <v>500010090</v>
      </c>
      <c r="C696" s="2" t="str">
        <f>IF(input_OLD_temp_simulation!C696&lt;&gt;"",CONCATENATE(TEXT(input_OLD_temp_simulation!C696,"jjjj-mm-ddTuu:mm:ss"),IF(input_OLD_temp_simulation!E696&gt;=0,"+",""),TEXT(SIGN(input_OLD_temp_simulation!E696)*INT(ABS(input_OLD_temp_simulation!E696)),"00"),":",TEXT(MOD(ABS(input_OLD_temp_simulation!E696),1)*60,"00")),"")</f>
        <v>2022-01-10T05:30:00+01:00</v>
      </c>
      <c r="D696" s="26">
        <f>IF(input_OLD_temp_simulation!D696&lt;&gt;"",input_OLD_temp_simulation!D696,"")</f>
        <v>1641788999.9999993</v>
      </c>
      <c r="E696" s="27">
        <f>calculation!R696</f>
        <v>817.8125</v>
      </c>
      <c r="F696" s="18">
        <f>calculation!P696</f>
        <v>0</v>
      </c>
      <c r="G696" s="29">
        <f>IF(input_OLD_temp_simulation!L696&lt;&gt;"",input_OLD_temp_simulation!L696,"")</f>
        <v>900</v>
      </c>
    </row>
    <row r="697" spans="1:7">
      <c r="A697" s="1">
        <f>IF(input_OLD_temp_simulation!A697&lt;&gt;"",input_OLD_temp_simulation!A697,"")</f>
        <v>695</v>
      </c>
      <c r="B697" s="57">
        <f>IF(input_OLD_temp_simulation!B697&lt;&gt;"",maxvent_m3_per_h*1000000+minvent_m3_per_h*1000+V_room_m3,"")</f>
        <v>500010090</v>
      </c>
      <c r="C697" s="2" t="str">
        <f>IF(input_OLD_temp_simulation!C697&lt;&gt;"",CONCATENATE(TEXT(input_OLD_temp_simulation!C697,"jjjj-mm-ddTuu:mm:ss"),IF(input_OLD_temp_simulation!E697&gt;=0,"+",""),TEXT(SIGN(input_OLD_temp_simulation!E697)*INT(ABS(input_OLD_temp_simulation!E697)),"00"),":",TEXT(MOD(ABS(input_OLD_temp_simulation!E697),1)*60,"00")),"")</f>
        <v>2022-01-10T05:45:00+01:00</v>
      </c>
      <c r="D697" s="26">
        <f>IF(input_OLD_temp_simulation!D697&lt;&gt;"",input_OLD_temp_simulation!D697,"")</f>
        <v>1641789900.000001</v>
      </c>
      <c r="E697" s="27">
        <f>calculation!R697</f>
        <v>874.43576388888891</v>
      </c>
      <c r="F697" s="18">
        <f>calculation!P697</f>
        <v>0.19500821886749678</v>
      </c>
      <c r="G697" s="29">
        <f>IF(input_OLD_temp_simulation!L697&lt;&gt;"",input_OLD_temp_simulation!L697,"")</f>
        <v>900</v>
      </c>
    </row>
    <row r="698" spans="1:7">
      <c r="A698" s="1">
        <f>IF(input_OLD_temp_simulation!A698&lt;&gt;"",input_OLD_temp_simulation!A698,"")</f>
        <v>696</v>
      </c>
      <c r="B698" s="57">
        <f>IF(input_OLD_temp_simulation!B698&lt;&gt;"",maxvent_m3_per_h*1000000+minvent_m3_per_h*1000+V_room_m3,"")</f>
        <v>500010090</v>
      </c>
      <c r="C698" s="2" t="str">
        <f>IF(input_OLD_temp_simulation!C698&lt;&gt;"",CONCATENATE(TEXT(input_OLD_temp_simulation!C698,"jjjj-mm-ddTuu:mm:ss"),IF(input_OLD_temp_simulation!E698&gt;=0,"+",""),TEXT(SIGN(input_OLD_temp_simulation!E698)*INT(ABS(input_OLD_temp_simulation!E698)),"00"),":",TEXT(MOD(ABS(input_OLD_temp_simulation!E698),1)*60,"00")),"")</f>
        <v>2022-01-10T06:00:00+01:00</v>
      </c>
      <c r="D698" s="26">
        <f>IF(input_OLD_temp_simulation!D698&lt;&gt;"",input_OLD_temp_simulation!D698,"")</f>
        <v>1641790800.0000002</v>
      </c>
      <c r="E698" s="27">
        <f>calculation!R698</f>
        <v>817.8125</v>
      </c>
      <c r="F698" s="18">
        <f>calculation!P698</f>
        <v>0</v>
      </c>
      <c r="G698" s="29">
        <f>IF(input_OLD_temp_simulation!L698&lt;&gt;"",input_OLD_temp_simulation!L698,"")</f>
        <v>900</v>
      </c>
    </row>
    <row r="699" spans="1:7">
      <c r="A699" s="1">
        <f>IF(input_OLD_temp_simulation!A699&lt;&gt;"",input_OLD_temp_simulation!A699,"")</f>
        <v>697</v>
      </c>
      <c r="B699" s="57">
        <f>IF(input_OLD_temp_simulation!B699&lt;&gt;"",maxvent_m3_per_h*1000000+minvent_m3_per_h*1000+V_room_m3,"")</f>
        <v>500010090</v>
      </c>
      <c r="C699" s="2" t="str">
        <f>IF(input_OLD_temp_simulation!C699&lt;&gt;"",CONCATENATE(TEXT(input_OLD_temp_simulation!C699,"jjjj-mm-ddTuu:mm:ss"),IF(input_OLD_temp_simulation!E699&gt;=0,"+",""),TEXT(SIGN(input_OLD_temp_simulation!E699)*INT(ABS(input_OLD_temp_simulation!E699)),"00"),":",TEXT(MOD(ABS(input_OLD_temp_simulation!E699),1)*60,"00")),"")</f>
        <v>2022-01-10T06:15:00+01:00</v>
      </c>
      <c r="D699" s="26">
        <f>IF(input_OLD_temp_simulation!D699&lt;&gt;"",input_OLD_temp_simulation!D699,"")</f>
        <v>1641791699.9999993</v>
      </c>
      <c r="E699" s="27">
        <f>calculation!R699</f>
        <v>874.43576388888891</v>
      </c>
      <c r="F699" s="18">
        <f>calculation!P699</f>
        <v>0.19500821886749678</v>
      </c>
      <c r="G699" s="29">
        <f>IF(input_OLD_temp_simulation!L699&lt;&gt;"",input_OLD_temp_simulation!L699,"")</f>
        <v>900</v>
      </c>
    </row>
    <row r="700" spans="1:7">
      <c r="A700" s="1">
        <f>IF(input_OLD_temp_simulation!A700&lt;&gt;"",input_OLD_temp_simulation!A700,"")</f>
        <v>698</v>
      </c>
      <c r="B700" s="57">
        <f>IF(input_OLD_temp_simulation!B700&lt;&gt;"",maxvent_m3_per_h*1000000+minvent_m3_per_h*1000+V_room_m3,"")</f>
        <v>500010090</v>
      </c>
      <c r="C700" s="2" t="str">
        <f>IF(input_OLD_temp_simulation!C700&lt;&gt;"",CONCATENATE(TEXT(input_OLD_temp_simulation!C700,"jjjj-mm-ddTuu:mm:ss"),IF(input_OLD_temp_simulation!E700&gt;=0,"+",""),TEXT(SIGN(input_OLD_temp_simulation!E700)*INT(ABS(input_OLD_temp_simulation!E700)),"00"),":",TEXT(MOD(ABS(input_OLD_temp_simulation!E700),1)*60,"00")),"")</f>
        <v>2022-01-10T06:30:00+01:00</v>
      </c>
      <c r="D700" s="26">
        <f>IF(input_OLD_temp_simulation!D700&lt;&gt;"",input_OLD_temp_simulation!D700,"")</f>
        <v>1641792600.000001</v>
      </c>
      <c r="E700" s="27">
        <f>calculation!R700</f>
        <v>817.8125</v>
      </c>
      <c r="F700" s="18">
        <f>calculation!P700</f>
        <v>0</v>
      </c>
      <c r="G700" s="29">
        <f>IF(input_OLD_temp_simulation!L700&lt;&gt;"",input_OLD_temp_simulation!L700,"")</f>
        <v>900</v>
      </c>
    </row>
    <row r="701" spans="1:7">
      <c r="A701" s="1">
        <f>IF(input_OLD_temp_simulation!A701&lt;&gt;"",input_OLD_temp_simulation!A701,"")</f>
        <v>699</v>
      </c>
      <c r="B701" s="57">
        <f>IF(input_OLD_temp_simulation!B701&lt;&gt;"",maxvent_m3_per_h*1000000+minvent_m3_per_h*1000+V_room_m3,"")</f>
        <v>500010090</v>
      </c>
      <c r="C701" s="2" t="str">
        <f>IF(input_OLD_temp_simulation!C701&lt;&gt;"",CONCATENATE(TEXT(input_OLD_temp_simulation!C701,"jjjj-mm-ddTuu:mm:ss"),IF(input_OLD_temp_simulation!E701&gt;=0,"+",""),TEXT(SIGN(input_OLD_temp_simulation!E701)*INT(ABS(input_OLD_temp_simulation!E701)),"00"),":",TEXT(MOD(ABS(input_OLD_temp_simulation!E701),1)*60,"00")),"")</f>
        <v>2022-01-10T06:45:00+01:00</v>
      </c>
      <c r="D701" s="26">
        <f>IF(input_OLD_temp_simulation!D701&lt;&gt;"",input_OLD_temp_simulation!D701,"")</f>
        <v>1641793500.0000002</v>
      </c>
      <c r="E701" s="27">
        <f>calculation!R701</f>
        <v>874.43576388888891</v>
      </c>
      <c r="F701" s="18">
        <f>calculation!P701</f>
        <v>0.19500821886749678</v>
      </c>
      <c r="G701" s="29">
        <f>IF(input_OLD_temp_simulation!L701&lt;&gt;"",input_OLD_temp_simulation!L701,"")</f>
        <v>900</v>
      </c>
    </row>
    <row r="702" spans="1:7">
      <c r="A702" s="1">
        <f>IF(input_OLD_temp_simulation!A702&lt;&gt;"",input_OLD_temp_simulation!A702,"")</f>
        <v>700</v>
      </c>
      <c r="B702" s="57">
        <f>IF(input_OLD_temp_simulation!B702&lt;&gt;"",maxvent_m3_per_h*1000000+minvent_m3_per_h*1000+V_room_m3,"")</f>
        <v>500010090</v>
      </c>
      <c r="C702" s="2" t="str">
        <f>IF(input_OLD_temp_simulation!C702&lt;&gt;"",CONCATENATE(TEXT(input_OLD_temp_simulation!C702,"jjjj-mm-ddTuu:mm:ss"),IF(input_OLD_temp_simulation!E702&gt;=0,"+",""),TEXT(SIGN(input_OLD_temp_simulation!E702)*INT(ABS(input_OLD_temp_simulation!E702)),"00"),":",TEXT(MOD(ABS(input_OLD_temp_simulation!E702),1)*60,"00")),"")</f>
        <v>2022-01-10T07:00:00+01:00</v>
      </c>
      <c r="D702" s="26">
        <f>IF(input_OLD_temp_simulation!D702&lt;&gt;"",input_OLD_temp_simulation!D702,"")</f>
        <v>1641794399.9999993</v>
      </c>
      <c r="E702" s="27">
        <f>calculation!R702</f>
        <v>817.8125</v>
      </c>
      <c r="F702" s="18">
        <f>calculation!P702</f>
        <v>0</v>
      </c>
      <c r="G702" s="29">
        <f>IF(input_OLD_temp_simulation!L702&lt;&gt;"",input_OLD_temp_simulation!L702,"")</f>
        <v>900</v>
      </c>
    </row>
    <row r="703" spans="1:7">
      <c r="A703" s="1">
        <f>IF(input_OLD_temp_simulation!A703&lt;&gt;"",input_OLD_temp_simulation!A703,"")</f>
        <v>701</v>
      </c>
      <c r="B703" s="57">
        <f>IF(input_OLD_temp_simulation!B703&lt;&gt;"",maxvent_m3_per_h*1000000+minvent_m3_per_h*1000+V_room_m3,"")</f>
        <v>500010090</v>
      </c>
      <c r="C703" s="2" t="str">
        <f>IF(input_OLD_temp_simulation!C703&lt;&gt;"",CONCATENATE(TEXT(input_OLD_temp_simulation!C703,"jjjj-mm-ddTuu:mm:ss"),IF(input_OLD_temp_simulation!E703&gt;=0,"+",""),TEXT(SIGN(input_OLD_temp_simulation!E703)*INT(ABS(input_OLD_temp_simulation!E703)),"00"),":",TEXT(MOD(ABS(input_OLD_temp_simulation!E703),1)*60,"00")),"")</f>
        <v>2022-01-10T07:15:00+01:00</v>
      </c>
      <c r="D703" s="26">
        <f>IF(input_OLD_temp_simulation!D703&lt;&gt;"",input_OLD_temp_simulation!D703,"")</f>
        <v>1641795300.000001</v>
      </c>
      <c r="E703" s="27">
        <f>calculation!R703</f>
        <v>874.43576388888891</v>
      </c>
      <c r="F703" s="18">
        <f>calculation!P703</f>
        <v>0.19500821886749678</v>
      </c>
      <c r="G703" s="29">
        <f>IF(input_OLD_temp_simulation!L703&lt;&gt;"",input_OLD_temp_simulation!L703,"")</f>
        <v>900</v>
      </c>
    </row>
    <row r="704" spans="1:7">
      <c r="A704" s="1">
        <f>IF(input_OLD_temp_simulation!A704&lt;&gt;"",input_OLD_temp_simulation!A704,"")</f>
        <v>702</v>
      </c>
      <c r="B704" s="57">
        <f>IF(input_OLD_temp_simulation!B704&lt;&gt;"",maxvent_m3_per_h*1000000+minvent_m3_per_h*1000+V_room_m3,"")</f>
        <v>500010090</v>
      </c>
      <c r="C704" s="2" t="str">
        <f>IF(input_OLD_temp_simulation!C704&lt;&gt;"",CONCATENATE(TEXT(input_OLD_temp_simulation!C704,"jjjj-mm-ddTuu:mm:ss"),IF(input_OLD_temp_simulation!E704&gt;=0,"+",""),TEXT(SIGN(input_OLD_temp_simulation!E704)*INT(ABS(input_OLD_temp_simulation!E704)),"00"),":",TEXT(MOD(ABS(input_OLD_temp_simulation!E704),1)*60,"00")),"")</f>
        <v>2022-01-10T07:30:00+01:00</v>
      </c>
      <c r="D704" s="26">
        <f>IF(input_OLD_temp_simulation!D704&lt;&gt;"",input_OLD_temp_simulation!D704,"")</f>
        <v>1641796200.0000002</v>
      </c>
      <c r="E704" s="27">
        <f>calculation!R704</f>
        <v>817.8125</v>
      </c>
      <c r="F704" s="18">
        <f>calculation!P704</f>
        <v>0</v>
      </c>
      <c r="G704" s="29">
        <f>IF(input_OLD_temp_simulation!L704&lt;&gt;"",input_OLD_temp_simulation!L704,"")</f>
        <v>900</v>
      </c>
    </row>
    <row r="705" spans="1:7">
      <c r="A705" s="1">
        <f>IF(input_OLD_temp_simulation!A705&lt;&gt;"",input_OLD_temp_simulation!A705,"")</f>
        <v>703</v>
      </c>
      <c r="B705" s="57">
        <f>IF(input_OLD_temp_simulation!B705&lt;&gt;"",maxvent_m3_per_h*1000000+minvent_m3_per_h*1000+V_room_m3,"")</f>
        <v>500010090</v>
      </c>
      <c r="C705" s="2" t="str">
        <f>IF(input_OLD_temp_simulation!C705&lt;&gt;"",CONCATENATE(TEXT(input_OLD_temp_simulation!C705,"jjjj-mm-ddTuu:mm:ss"),IF(input_OLD_temp_simulation!E705&gt;=0,"+",""),TEXT(SIGN(input_OLD_temp_simulation!E705)*INT(ABS(input_OLD_temp_simulation!E705)),"00"),":",TEXT(MOD(ABS(input_OLD_temp_simulation!E705),1)*60,"00")),"")</f>
        <v>2022-01-10T07:45:00+01:00</v>
      </c>
      <c r="D705" s="26">
        <f>IF(input_OLD_temp_simulation!D705&lt;&gt;"",input_OLD_temp_simulation!D705,"")</f>
        <v>1641797099.9999993</v>
      </c>
      <c r="E705" s="27">
        <f>calculation!R705</f>
        <v>874.43576388888891</v>
      </c>
      <c r="F705" s="18">
        <f>calculation!P705</f>
        <v>0.19500821886749678</v>
      </c>
      <c r="G705" s="29">
        <f>IF(input_OLD_temp_simulation!L705&lt;&gt;"",input_OLD_temp_simulation!L705,"")</f>
        <v>900</v>
      </c>
    </row>
    <row r="706" spans="1:7">
      <c r="A706" s="1">
        <f>IF(input_OLD_temp_simulation!A706&lt;&gt;"",input_OLD_temp_simulation!A706,"")</f>
        <v>704</v>
      </c>
      <c r="B706" s="57">
        <f>IF(input_OLD_temp_simulation!B706&lt;&gt;"",maxvent_m3_per_h*1000000+minvent_m3_per_h*1000+V_room_m3,"")</f>
        <v>500010090</v>
      </c>
      <c r="C706" s="2" t="str">
        <f>IF(input_OLD_temp_simulation!C706&lt;&gt;"",CONCATENATE(TEXT(input_OLD_temp_simulation!C706,"jjjj-mm-ddTuu:mm:ss"),IF(input_OLD_temp_simulation!E706&gt;=0,"+",""),TEXT(SIGN(input_OLD_temp_simulation!E706)*INT(ABS(input_OLD_temp_simulation!E706)),"00"),":",TEXT(MOD(ABS(input_OLD_temp_simulation!E706),1)*60,"00")),"")</f>
        <v>2022-01-10T08:00:00+01:00</v>
      </c>
      <c r="D706" s="26">
        <f>IF(input_OLD_temp_simulation!D706&lt;&gt;"",input_OLD_temp_simulation!D706,"")</f>
        <v>1641798000.000001</v>
      </c>
      <c r="E706" s="27">
        <f>calculation!R706</f>
        <v>817.8125</v>
      </c>
      <c r="F706" s="18">
        <f>calculation!P706</f>
        <v>0</v>
      </c>
      <c r="G706" s="29">
        <f>IF(input_OLD_temp_simulation!L706&lt;&gt;"",input_OLD_temp_simulation!L706,"")</f>
        <v>900</v>
      </c>
    </row>
    <row r="707" spans="1:7">
      <c r="A707" s="1">
        <f>IF(input_OLD_temp_simulation!A707&lt;&gt;"",input_OLD_temp_simulation!A707,"")</f>
        <v>705</v>
      </c>
      <c r="B707" s="57">
        <f>IF(input_OLD_temp_simulation!B707&lt;&gt;"",maxvent_m3_per_h*1000000+minvent_m3_per_h*1000+V_room_m3,"")</f>
        <v>500010090</v>
      </c>
      <c r="C707" s="2" t="str">
        <f>IF(input_OLD_temp_simulation!C707&lt;&gt;"",CONCATENATE(TEXT(input_OLD_temp_simulation!C707,"jjjj-mm-ddTuu:mm:ss"),IF(input_OLD_temp_simulation!E707&gt;=0,"+",""),TEXT(SIGN(input_OLD_temp_simulation!E707)*INT(ABS(input_OLD_temp_simulation!E707)),"00"),":",TEXT(MOD(ABS(input_OLD_temp_simulation!E707),1)*60,"00")),"")</f>
        <v>2022-01-10T08:15:00+01:00</v>
      </c>
      <c r="D707" s="26">
        <f>IF(input_OLD_temp_simulation!D707&lt;&gt;"",input_OLD_temp_simulation!D707,"")</f>
        <v>1641798900.0000002</v>
      </c>
      <c r="E707" s="27">
        <f>calculation!R707</f>
        <v>874.43576388888891</v>
      </c>
      <c r="F707" s="18">
        <f>calculation!P707</f>
        <v>0.19500821886749678</v>
      </c>
      <c r="G707" s="29">
        <f>IF(input_OLD_temp_simulation!L707&lt;&gt;"",input_OLD_temp_simulation!L707,"")</f>
        <v>900</v>
      </c>
    </row>
    <row r="708" spans="1:7">
      <c r="A708" s="1">
        <f>IF(input_OLD_temp_simulation!A708&lt;&gt;"",input_OLD_temp_simulation!A708,"")</f>
        <v>706</v>
      </c>
      <c r="B708" s="57">
        <f>IF(input_OLD_temp_simulation!B708&lt;&gt;"",maxvent_m3_per_h*1000000+minvent_m3_per_h*1000+V_room_m3,"")</f>
        <v>500010090</v>
      </c>
      <c r="C708" s="2" t="str">
        <f>IF(input_OLD_temp_simulation!C708&lt;&gt;"",CONCATENATE(TEXT(input_OLD_temp_simulation!C708,"jjjj-mm-ddTuu:mm:ss"),IF(input_OLD_temp_simulation!E708&gt;=0,"+",""),TEXT(SIGN(input_OLD_temp_simulation!E708)*INT(ABS(input_OLD_temp_simulation!E708)),"00"),":",TEXT(MOD(ABS(input_OLD_temp_simulation!E708),1)*60,"00")),"")</f>
        <v>2022-01-10T08:30:00+01:00</v>
      </c>
      <c r="D708" s="26">
        <f>IF(input_OLD_temp_simulation!D708&lt;&gt;"",input_OLD_temp_simulation!D708,"")</f>
        <v>1641799799.9999993</v>
      </c>
      <c r="E708" s="27">
        <f>calculation!R708</f>
        <v>817.8125</v>
      </c>
      <c r="F708" s="18">
        <f>calculation!P708</f>
        <v>0</v>
      </c>
      <c r="G708" s="29">
        <f>IF(input_OLD_temp_simulation!L708&lt;&gt;"",input_OLD_temp_simulation!L708,"")</f>
        <v>900</v>
      </c>
    </row>
    <row r="709" spans="1:7">
      <c r="A709" s="1">
        <f>IF(input_OLD_temp_simulation!A709&lt;&gt;"",input_OLD_temp_simulation!A709,"")</f>
        <v>707</v>
      </c>
      <c r="B709" s="57">
        <f>IF(input_OLD_temp_simulation!B709&lt;&gt;"",maxvent_m3_per_h*1000000+minvent_m3_per_h*1000+V_room_m3,"")</f>
        <v>500010090</v>
      </c>
      <c r="C709" s="2" t="str">
        <f>IF(input_OLD_temp_simulation!C709&lt;&gt;"",CONCATENATE(TEXT(input_OLD_temp_simulation!C709,"jjjj-mm-ddTuu:mm:ss"),IF(input_OLD_temp_simulation!E709&gt;=0,"+",""),TEXT(SIGN(input_OLD_temp_simulation!E709)*INT(ABS(input_OLD_temp_simulation!E709)),"00"),":",TEXT(MOD(ABS(input_OLD_temp_simulation!E709),1)*60,"00")),"")</f>
        <v>2022-01-10T08:45:00+01:00</v>
      </c>
      <c r="D709" s="26">
        <f>IF(input_OLD_temp_simulation!D709&lt;&gt;"",input_OLD_temp_simulation!D709,"")</f>
        <v>1641800700.000001</v>
      </c>
      <c r="E709" s="27">
        <f>calculation!R709</f>
        <v>1010.0607638888889</v>
      </c>
      <c r="F709" s="18">
        <f>calculation!P709</f>
        <v>0.31466324342460361</v>
      </c>
      <c r="G709" s="29">
        <f>IF(input_OLD_temp_simulation!L709&lt;&gt;"",input_OLD_temp_simulation!L709,"")</f>
        <v>900</v>
      </c>
    </row>
    <row r="710" spans="1:7">
      <c r="A710" s="1">
        <f>IF(input_OLD_temp_simulation!A710&lt;&gt;"",input_OLD_temp_simulation!A710,"")</f>
        <v>708</v>
      </c>
      <c r="B710" s="57">
        <f>IF(input_OLD_temp_simulation!B710&lt;&gt;"",maxvent_m3_per_h*1000000+minvent_m3_per_h*1000+V_room_m3,"")</f>
        <v>500010090</v>
      </c>
      <c r="C710" s="2" t="str">
        <f>IF(input_OLD_temp_simulation!C710&lt;&gt;"",CONCATENATE(TEXT(input_OLD_temp_simulation!C710,"jjjj-mm-ddTuu:mm:ss"),IF(input_OLD_temp_simulation!E710&gt;=0,"+",""),TEXT(SIGN(input_OLD_temp_simulation!E710)*INT(ABS(input_OLD_temp_simulation!E710)),"00"),":",TEXT(MOD(ABS(input_OLD_temp_simulation!E710),1)*60,"00")),"")</f>
        <v>2022-01-10T09:00:00+01:00</v>
      </c>
      <c r="D710" s="26">
        <f>IF(input_OLD_temp_simulation!D710&lt;&gt;"",input_OLD_temp_simulation!D710,"")</f>
        <v>1641801600.0000002</v>
      </c>
      <c r="E710" s="27">
        <f>calculation!R710</f>
        <v>953.4375</v>
      </c>
      <c r="F710" s="18">
        <f>calculation!P710</f>
        <v>0.27203714451538014</v>
      </c>
      <c r="G710" s="29">
        <f>IF(input_OLD_temp_simulation!L710&lt;&gt;"",input_OLD_temp_simulation!L710,"")</f>
        <v>900</v>
      </c>
    </row>
    <row r="711" spans="1:7">
      <c r="A711" s="1">
        <f>IF(input_OLD_temp_simulation!A711&lt;&gt;"",input_OLD_temp_simulation!A711,"")</f>
        <v>709</v>
      </c>
      <c r="B711" s="57">
        <f>IF(input_OLD_temp_simulation!B711&lt;&gt;"",maxvent_m3_per_h*1000000+minvent_m3_per_h*1000+V_room_m3,"")</f>
        <v>500010090</v>
      </c>
      <c r="C711" s="2" t="str">
        <f>IF(input_OLD_temp_simulation!C711&lt;&gt;"",CONCATENATE(TEXT(input_OLD_temp_simulation!C711,"jjjj-mm-ddTuu:mm:ss"),IF(input_OLD_temp_simulation!E711&gt;=0,"+",""),TEXT(SIGN(input_OLD_temp_simulation!E711)*INT(ABS(input_OLD_temp_simulation!E711)),"00"),":",TEXT(MOD(ABS(input_OLD_temp_simulation!E711),1)*60,"00")),"")</f>
        <v>2022-01-10T09:15:00+01:00</v>
      </c>
      <c r="D711" s="26">
        <f>IF(input_OLD_temp_simulation!D711&lt;&gt;"",input_OLD_temp_simulation!D711,"")</f>
        <v>1641802499.9999993</v>
      </c>
      <c r="E711" s="27">
        <f>calculation!R711</f>
        <v>885.625</v>
      </c>
      <c r="F711" s="18">
        <f>calculation!P711</f>
        <v>0.20749003984063744</v>
      </c>
      <c r="G711" s="29">
        <f>IF(input_OLD_temp_simulation!L711&lt;&gt;"",input_OLD_temp_simulation!L711,"")</f>
        <v>900</v>
      </c>
    </row>
    <row r="712" spans="1:7">
      <c r="A712" s="1">
        <f>IF(input_OLD_temp_simulation!A712&lt;&gt;"",input_OLD_temp_simulation!A712,"")</f>
        <v>710</v>
      </c>
      <c r="B712" s="57">
        <f>IF(input_OLD_temp_simulation!B712&lt;&gt;"",maxvent_m3_per_h*1000000+minvent_m3_per_h*1000+V_room_m3,"")</f>
        <v>500010090</v>
      </c>
      <c r="C712" s="2" t="str">
        <f>IF(input_OLD_temp_simulation!C712&lt;&gt;"",CONCATENATE(TEXT(input_OLD_temp_simulation!C712,"jjjj-mm-ddTuu:mm:ss"),IF(input_OLD_temp_simulation!E712&gt;=0,"+",""),TEXT(SIGN(input_OLD_temp_simulation!E712)*INT(ABS(input_OLD_temp_simulation!E712)),"00"),":",TEXT(MOD(ABS(input_OLD_temp_simulation!E712),1)*60,"00")),"")</f>
        <v>2022-01-10T09:30:00+01:00</v>
      </c>
      <c r="D712" s="26">
        <f>IF(input_OLD_temp_simulation!D712&lt;&gt;"",input_OLD_temp_simulation!D712,"")</f>
        <v>1641803400.000001</v>
      </c>
      <c r="E712" s="27">
        <f>calculation!R712</f>
        <v>885.625</v>
      </c>
      <c r="F712" s="18">
        <f>calculation!P712</f>
        <v>0.20749003984063744</v>
      </c>
      <c r="G712" s="29">
        <f>IF(input_OLD_temp_simulation!L712&lt;&gt;"",input_OLD_temp_simulation!L712,"")</f>
        <v>900</v>
      </c>
    </row>
    <row r="713" spans="1:7">
      <c r="A713" s="1">
        <f>IF(input_OLD_temp_simulation!A713&lt;&gt;"",input_OLD_temp_simulation!A713,"")</f>
        <v>711</v>
      </c>
      <c r="B713" s="57">
        <f>IF(input_OLD_temp_simulation!B713&lt;&gt;"",maxvent_m3_per_h*1000000+minvent_m3_per_h*1000+V_room_m3,"")</f>
        <v>500010090</v>
      </c>
      <c r="C713" s="2" t="str">
        <f>IF(input_OLD_temp_simulation!C713&lt;&gt;"",CONCATENATE(TEXT(input_OLD_temp_simulation!C713,"jjjj-mm-ddTuu:mm:ss"),IF(input_OLD_temp_simulation!E713&gt;=0,"+",""),TEXT(SIGN(input_OLD_temp_simulation!E713)*INT(ABS(input_OLD_temp_simulation!E713)),"00"),":",TEXT(MOD(ABS(input_OLD_temp_simulation!E713),1)*60,"00")),"")</f>
        <v>2022-01-10T09:45:00+01:00</v>
      </c>
      <c r="D713" s="26">
        <f>IF(input_OLD_temp_simulation!D713&lt;&gt;"",input_OLD_temp_simulation!D713,"")</f>
        <v>1641804300.0000002</v>
      </c>
      <c r="E713" s="27">
        <f>calculation!R713</f>
        <v>885.625</v>
      </c>
      <c r="F713" s="18">
        <f>calculation!P713</f>
        <v>0.20749003984063744</v>
      </c>
      <c r="G713" s="29">
        <f>IF(input_OLD_temp_simulation!L713&lt;&gt;"",input_OLD_temp_simulation!L713,"")</f>
        <v>900</v>
      </c>
    </row>
    <row r="714" spans="1:7">
      <c r="A714" s="1">
        <f>IF(input_OLD_temp_simulation!A714&lt;&gt;"",input_OLD_temp_simulation!A714,"")</f>
        <v>712</v>
      </c>
      <c r="B714" s="57">
        <f>IF(input_OLD_temp_simulation!B714&lt;&gt;"",maxvent_m3_per_h*1000000+minvent_m3_per_h*1000+V_room_m3,"")</f>
        <v>500010090</v>
      </c>
      <c r="C714" s="2" t="str">
        <f>IF(input_OLD_temp_simulation!C714&lt;&gt;"",CONCATENATE(TEXT(input_OLD_temp_simulation!C714,"jjjj-mm-ddTuu:mm:ss"),IF(input_OLD_temp_simulation!E714&gt;=0,"+",""),TEXT(SIGN(input_OLD_temp_simulation!E714)*INT(ABS(input_OLD_temp_simulation!E714)),"00"),":",TEXT(MOD(ABS(input_OLD_temp_simulation!E714),1)*60,"00")),"")</f>
        <v>2022-01-10T10:00:00+01:00</v>
      </c>
      <c r="D714" s="26">
        <f>IF(input_OLD_temp_simulation!D714&lt;&gt;"",input_OLD_temp_simulation!D714,"")</f>
        <v>1641805199.9999993</v>
      </c>
      <c r="E714" s="27">
        <f>calculation!R714</f>
        <v>885.625</v>
      </c>
      <c r="F714" s="18">
        <f>calculation!P714</f>
        <v>0.20749003984063744</v>
      </c>
      <c r="G714" s="29">
        <f>IF(input_OLD_temp_simulation!L714&lt;&gt;"",input_OLD_temp_simulation!L714,"")</f>
        <v>900</v>
      </c>
    </row>
    <row r="715" spans="1:7">
      <c r="A715" s="1">
        <f>IF(input_OLD_temp_simulation!A715&lt;&gt;"",input_OLD_temp_simulation!A715,"")</f>
        <v>713</v>
      </c>
      <c r="B715" s="57">
        <f>IF(input_OLD_temp_simulation!B715&lt;&gt;"",maxvent_m3_per_h*1000000+minvent_m3_per_h*1000+V_room_m3,"")</f>
        <v>500010090</v>
      </c>
      <c r="C715" s="2" t="str">
        <f>IF(input_OLD_temp_simulation!C715&lt;&gt;"",CONCATENATE(TEXT(input_OLD_temp_simulation!C715,"jjjj-mm-ddTuu:mm:ss"),IF(input_OLD_temp_simulation!E715&gt;=0,"+",""),TEXT(SIGN(input_OLD_temp_simulation!E715)*INT(ABS(input_OLD_temp_simulation!E715)),"00"),":",TEXT(MOD(ABS(input_OLD_temp_simulation!E715),1)*60,"00")),"")</f>
        <v>2022-01-10T10:15:00+01:00</v>
      </c>
      <c r="D715" s="26">
        <f>IF(input_OLD_temp_simulation!D715&lt;&gt;"",input_OLD_temp_simulation!D715,"")</f>
        <v>1641806100.000001</v>
      </c>
      <c r="E715" s="27">
        <f>calculation!R715</f>
        <v>885.625</v>
      </c>
      <c r="F715" s="18">
        <f>calculation!P715</f>
        <v>0.20749003984063744</v>
      </c>
      <c r="G715" s="29">
        <f>IF(input_OLD_temp_simulation!L715&lt;&gt;"",input_OLD_temp_simulation!L715,"")</f>
        <v>900</v>
      </c>
    </row>
    <row r="716" spans="1:7">
      <c r="A716" s="1">
        <f>IF(input_OLD_temp_simulation!A716&lt;&gt;"",input_OLD_temp_simulation!A716,"")</f>
        <v>714</v>
      </c>
      <c r="B716" s="57">
        <f>IF(input_OLD_temp_simulation!B716&lt;&gt;"",maxvent_m3_per_h*1000000+minvent_m3_per_h*1000+V_room_m3,"")</f>
        <v>500010090</v>
      </c>
      <c r="C716" s="2" t="str">
        <f>IF(input_OLD_temp_simulation!C716&lt;&gt;"",CONCATENATE(TEXT(input_OLD_temp_simulation!C716,"jjjj-mm-ddTuu:mm:ss"),IF(input_OLD_temp_simulation!E716&gt;=0,"+",""),TEXT(SIGN(input_OLD_temp_simulation!E716)*INT(ABS(input_OLD_temp_simulation!E716)),"00"),":",TEXT(MOD(ABS(input_OLD_temp_simulation!E716),1)*60,"00")),"")</f>
        <v>2022-01-10T10:30:00+01:00</v>
      </c>
      <c r="D716" s="26">
        <f>IF(input_OLD_temp_simulation!D716&lt;&gt;"",input_OLD_temp_simulation!D716,"")</f>
        <v>1641807000.0000002</v>
      </c>
      <c r="E716" s="27">
        <f>calculation!R716</f>
        <v>885.625</v>
      </c>
      <c r="F716" s="18">
        <f>calculation!P716</f>
        <v>0.20749003984063744</v>
      </c>
      <c r="G716" s="29">
        <f>IF(input_OLD_temp_simulation!L716&lt;&gt;"",input_OLD_temp_simulation!L716,"")</f>
        <v>900</v>
      </c>
    </row>
    <row r="717" spans="1:7">
      <c r="A717" s="1">
        <f>IF(input_OLD_temp_simulation!A717&lt;&gt;"",input_OLD_temp_simulation!A717,"")</f>
        <v>715</v>
      </c>
      <c r="B717" s="57">
        <f>IF(input_OLD_temp_simulation!B717&lt;&gt;"",maxvent_m3_per_h*1000000+minvent_m3_per_h*1000+V_room_m3,"")</f>
        <v>500010090</v>
      </c>
      <c r="C717" s="2" t="str">
        <f>IF(input_OLD_temp_simulation!C717&lt;&gt;"",CONCATENATE(TEXT(input_OLD_temp_simulation!C717,"jjjj-mm-ddTuu:mm:ss"),IF(input_OLD_temp_simulation!E717&gt;=0,"+",""),TEXT(SIGN(input_OLD_temp_simulation!E717)*INT(ABS(input_OLD_temp_simulation!E717)),"00"),":",TEXT(MOD(ABS(input_OLD_temp_simulation!E717),1)*60,"00")),"")</f>
        <v>2022-01-10T10:45:00+01:00</v>
      </c>
      <c r="D717" s="26">
        <f>IF(input_OLD_temp_simulation!D717&lt;&gt;"",input_OLD_temp_simulation!D717,"")</f>
        <v>1641807899.9999993</v>
      </c>
      <c r="E717" s="27">
        <f>calculation!R717</f>
        <v>885.625</v>
      </c>
      <c r="F717" s="18">
        <f>calculation!P717</f>
        <v>0.20749003984063744</v>
      </c>
      <c r="G717" s="29">
        <f>IF(input_OLD_temp_simulation!L717&lt;&gt;"",input_OLD_temp_simulation!L717,"")</f>
        <v>900</v>
      </c>
    </row>
    <row r="718" spans="1:7">
      <c r="A718" s="1">
        <f>IF(input_OLD_temp_simulation!A718&lt;&gt;"",input_OLD_temp_simulation!A718,"")</f>
        <v>716</v>
      </c>
      <c r="B718" s="57">
        <f>IF(input_OLD_temp_simulation!B718&lt;&gt;"",maxvent_m3_per_h*1000000+minvent_m3_per_h*1000+V_room_m3,"")</f>
        <v>500010090</v>
      </c>
      <c r="C718" s="2" t="str">
        <f>IF(input_OLD_temp_simulation!C718&lt;&gt;"",CONCATENATE(TEXT(input_OLD_temp_simulation!C718,"jjjj-mm-ddTuu:mm:ss"),IF(input_OLD_temp_simulation!E718&gt;=0,"+",""),TEXT(SIGN(input_OLD_temp_simulation!E718)*INT(ABS(input_OLD_temp_simulation!E718)),"00"),":",TEXT(MOD(ABS(input_OLD_temp_simulation!E718),1)*60,"00")),"")</f>
        <v>2022-01-10T11:00:00+01:00</v>
      </c>
      <c r="D718" s="26">
        <f>IF(input_OLD_temp_simulation!D718&lt;&gt;"",input_OLD_temp_simulation!D718,"")</f>
        <v>1641808800.000001</v>
      </c>
      <c r="E718" s="27">
        <f>calculation!R718</f>
        <v>885.625</v>
      </c>
      <c r="F718" s="18">
        <f>calculation!P718</f>
        <v>0.20749003984063744</v>
      </c>
      <c r="G718" s="29">
        <f>IF(input_OLD_temp_simulation!L718&lt;&gt;"",input_OLD_temp_simulation!L718,"")</f>
        <v>900</v>
      </c>
    </row>
    <row r="719" spans="1:7">
      <c r="A719" s="1">
        <f>IF(input_OLD_temp_simulation!A719&lt;&gt;"",input_OLD_temp_simulation!A719,"")</f>
        <v>717</v>
      </c>
      <c r="B719" s="57">
        <f>IF(input_OLD_temp_simulation!B719&lt;&gt;"",maxvent_m3_per_h*1000000+minvent_m3_per_h*1000+V_room_m3,"")</f>
        <v>500010090</v>
      </c>
      <c r="C719" s="2" t="str">
        <f>IF(input_OLD_temp_simulation!C719&lt;&gt;"",CONCATENATE(TEXT(input_OLD_temp_simulation!C719,"jjjj-mm-ddTuu:mm:ss"),IF(input_OLD_temp_simulation!E719&gt;=0,"+",""),TEXT(SIGN(input_OLD_temp_simulation!E719)*INT(ABS(input_OLD_temp_simulation!E719)),"00"),":",TEXT(MOD(ABS(input_OLD_temp_simulation!E719),1)*60,"00")),"")</f>
        <v>2022-01-10T11:15:00+01:00</v>
      </c>
      <c r="D719" s="26">
        <f>IF(input_OLD_temp_simulation!D719&lt;&gt;"",input_OLD_temp_simulation!D719,"")</f>
        <v>1641809700.0000002</v>
      </c>
      <c r="E719" s="27">
        <f>calculation!R719</f>
        <v>885.625</v>
      </c>
      <c r="F719" s="18">
        <f>calculation!P719</f>
        <v>0.20749003984063744</v>
      </c>
      <c r="G719" s="29">
        <f>IF(input_OLD_temp_simulation!L719&lt;&gt;"",input_OLD_temp_simulation!L719,"")</f>
        <v>900</v>
      </c>
    </row>
    <row r="720" spans="1:7">
      <c r="A720" s="1">
        <f>IF(input_OLD_temp_simulation!A720&lt;&gt;"",input_OLD_temp_simulation!A720,"")</f>
        <v>718</v>
      </c>
      <c r="B720" s="57">
        <f>IF(input_OLD_temp_simulation!B720&lt;&gt;"",maxvent_m3_per_h*1000000+minvent_m3_per_h*1000+V_room_m3,"")</f>
        <v>500010090</v>
      </c>
      <c r="C720" s="2" t="str">
        <f>IF(input_OLD_temp_simulation!C720&lt;&gt;"",CONCATENATE(TEXT(input_OLD_temp_simulation!C720,"jjjj-mm-ddTuu:mm:ss"),IF(input_OLD_temp_simulation!E720&gt;=0,"+",""),TEXT(SIGN(input_OLD_temp_simulation!E720)*INT(ABS(input_OLD_temp_simulation!E720)),"00"),":",TEXT(MOD(ABS(input_OLD_temp_simulation!E720),1)*60,"00")),"")</f>
        <v>2022-01-10T11:30:00+01:00</v>
      </c>
      <c r="D720" s="26">
        <f>IF(input_OLD_temp_simulation!D720&lt;&gt;"",input_OLD_temp_simulation!D720,"")</f>
        <v>1641810599.9999993</v>
      </c>
      <c r="E720" s="27">
        <f>calculation!R720</f>
        <v>885.625</v>
      </c>
      <c r="F720" s="18">
        <f>calculation!P720</f>
        <v>0.20749003984063744</v>
      </c>
      <c r="G720" s="29">
        <f>IF(input_OLD_temp_simulation!L720&lt;&gt;"",input_OLD_temp_simulation!L720,"")</f>
        <v>900</v>
      </c>
    </row>
    <row r="721" spans="1:7">
      <c r="A721" s="1">
        <f>IF(input_OLD_temp_simulation!A721&lt;&gt;"",input_OLD_temp_simulation!A721,"")</f>
        <v>719</v>
      </c>
      <c r="B721" s="57">
        <f>IF(input_OLD_temp_simulation!B721&lt;&gt;"",maxvent_m3_per_h*1000000+minvent_m3_per_h*1000+V_room_m3,"")</f>
        <v>500010090</v>
      </c>
      <c r="C721" s="2" t="str">
        <f>IF(input_OLD_temp_simulation!C721&lt;&gt;"",CONCATENATE(TEXT(input_OLD_temp_simulation!C721,"jjjj-mm-ddTuu:mm:ss"),IF(input_OLD_temp_simulation!E721&gt;=0,"+",""),TEXT(SIGN(input_OLD_temp_simulation!E721)*INT(ABS(input_OLD_temp_simulation!E721)),"00"),":",TEXT(MOD(ABS(input_OLD_temp_simulation!E721),1)*60,"00")),"")</f>
        <v>2022-01-10T11:45:00+01:00</v>
      </c>
      <c r="D721" s="26">
        <f>IF(input_OLD_temp_simulation!D721&lt;&gt;"",input_OLD_temp_simulation!D721,"")</f>
        <v>1641811500.000001</v>
      </c>
      <c r="E721" s="27">
        <f>calculation!R721</f>
        <v>885.625</v>
      </c>
      <c r="F721" s="18">
        <f>calculation!P721</f>
        <v>0.20749003984063744</v>
      </c>
      <c r="G721" s="29">
        <f>IF(input_OLD_temp_simulation!L721&lt;&gt;"",input_OLD_temp_simulation!L721,"")</f>
        <v>900</v>
      </c>
    </row>
    <row r="722" spans="1:7">
      <c r="A722" s="1">
        <f>IF(input_OLD_temp_simulation!A722&lt;&gt;"",input_OLD_temp_simulation!A722,"")</f>
        <v>720</v>
      </c>
      <c r="B722" s="57">
        <f>IF(input_OLD_temp_simulation!B722&lt;&gt;"",maxvent_m3_per_h*1000000+minvent_m3_per_h*1000+V_room_m3,"")</f>
        <v>500010090</v>
      </c>
      <c r="C722" s="2" t="str">
        <f>IF(input_OLD_temp_simulation!C722&lt;&gt;"",CONCATENATE(TEXT(input_OLD_temp_simulation!C722,"jjjj-mm-ddTuu:mm:ss"),IF(input_OLD_temp_simulation!E722&gt;=0,"+",""),TEXT(SIGN(input_OLD_temp_simulation!E722)*INT(ABS(input_OLD_temp_simulation!E722)),"00"),":",TEXT(MOD(ABS(input_OLD_temp_simulation!E722),1)*60,"00")),"")</f>
        <v>2022-01-10T12:00:00+01:00</v>
      </c>
      <c r="D722" s="26">
        <f>IF(input_OLD_temp_simulation!D722&lt;&gt;"",input_OLD_temp_simulation!D722,"")</f>
        <v>1641812400.0000002</v>
      </c>
      <c r="E722" s="27">
        <f>calculation!R722</f>
        <v>885.625</v>
      </c>
      <c r="F722" s="18">
        <f>calculation!P722</f>
        <v>0.20749003984063744</v>
      </c>
      <c r="G722" s="29">
        <f>IF(input_OLD_temp_simulation!L722&lt;&gt;"",input_OLD_temp_simulation!L722,"")</f>
        <v>900</v>
      </c>
    </row>
    <row r="723" spans="1:7">
      <c r="A723" s="1">
        <f>IF(input_OLD_temp_simulation!A723&lt;&gt;"",input_OLD_temp_simulation!A723,"")</f>
        <v>721</v>
      </c>
      <c r="B723" s="57">
        <f>IF(input_OLD_temp_simulation!B723&lt;&gt;"",maxvent_m3_per_h*1000000+minvent_m3_per_h*1000+V_room_m3,"")</f>
        <v>500010090</v>
      </c>
      <c r="C723" s="2" t="str">
        <f>IF(input_OLD_temp_simulation!C723&lt;&gt;"",CONCATENATE(TEXT(input_OLD_temp_simulation!C723,"jjjj-mm-ddTuu:mm:ss"),IF(input_OLD_temp_simulation!E723&gt;=0,"+",""),TEXT(SIGN(input_OLD_temp_simulation!E723)*INT(ABS(input_OLD_temp_simulation!E723)),"00"),":",TEXT(MOD(ABS(input_OLD_temp_simulation!E723),1)*60,"00")),"")</f>
        <v>2022-01-10T12:15:00+01:00</v>
      </c>
      <c r="D723" s="26">
        <f>IF(input_OLD_temp_simulation!D723&lt;&gt;"",input_OLD_temp_simulation!D723,"")</f>
        <v>1641813299.9999993</v>
      </c>
      <c r="E723" s="27">
        <f>calculation!R723</f>
        <v>750</v>
      </c>
      <c r="F723" s="18">
        <f>calculation!P723</f>
        <v>0</v>
      </c>
      <c r="G723" s="29">
        <f>IF(input_OLD_temp_simulation!L723&lt;&gt;"",input_OLD_temp_simulation!L723,"")</f>
        <v>900</v>
      </c>
    </row>
    <row r="724" spans="1:7">
      <c r="A724" s="1">
        <f>IF(input_OLD_temp_simulation!A724&lt;&gt;"",input_OLD_temp_simulation!A724,"")</f>
        <v>722</v>
      </c>
      <c r="B724" s="57">
        <f>IF(input_OLD_temp_simulation!B724&lt;&gt;"",maxvent_m3_per_h*1000000+minvent_m3_per_h*1000+V_room_m3,"")</f>
        <v>500010090</v>
      </c>
      <c r="C724" s="2" t="str">
        <f>IF(input_OLD_temp_simulation!C724&lt;&gt;"",CONCATENATE(TEXT(input_OLD_temp_simulation!C724,"jjjj-mm-ddTuu:mm:ss"),IF(input_OLD_temp_simulation!E724&gt;=0,"+",""),TEXT(SIGN(input_OLD_temp_simulation!E724)*INT(ABS(input_OLD_temp_simulation!E724)),"00"),":",TEXT(MOD(ABS(input_OLD_temp_simulation!E724),1)*60,"00")),"")</f>
        <v>2022-01-10T12:30:00+01:00</v>
      </c>
      <c r="D724" s="26">
        <f>IF(input_OLD_temp_simulation!D724&lt;&gt;"",input_OLD_temp_simulation!D724,"")</f>
        <v>1641814200.000001</v>
      </c>
      <c r="E724" s="27">
        <f>calculation!R724</f>
        <v>740.69444444444446</v>
      </c>
      <c r="F724" s="18">
        <f>calculation!P724</f>
        <v>0</v>
      </c>
      <c r="G724" s="29">
        <f>IF(input_OLD_temp_simulation!L724&lt;&gt;"",input_OLD_temp_simulation!L724,"")</f>
        <v>900</v>
      </c>
    </row>
    <row r="725" spans="1:7">
      <c r="A725" s="1">
        <f>IF(input_OLD_temp_simulation!A725&lt;&gt;"",input_OLD_temp_simulation!A725,"")</f>
        <v>723</v>
      </c>
      <c r="B725" s="57">
        <f>IF(input_OLD_temp_simulation!B725&lt;&gt;"",maxvent_m3_per_h*1000000+minvent_m3_per_h*1000+V_room_m3,"")</f>
        <v>500010090</v>
      </c>
      <c r="C725" s="2" t="str">
        <f>IF(input_OLD_temp_simulation!C725&lt;&gt;"",CONCATENATE(TEXT(input_OLD_temp_simulation!C725,"jjjj-mm-ddTuu:mm:ss"),IF(input_OLD_temp_simulation!E725&gt;=0,"+",""),TEXT(SIGN(input_OLD_temp_simulation!E725)*INT(ABS(input_OLD_temp_simulation!E725)),"00"),":",TEXT(MOD(ABS(input_OLD_temp_simulation!E725),1)*60,"00")),"")</f>
        <v>2022-01-10T12:45:00+01:00</v>
      </c>
      <c r="D725" s="26">
        <f>IF(input_OLD_temp_simulation!D725&lt;&gt;"",input_OLD_temp_simulation!D725,"")</f>
        <v>1641815100.0000002</v>
      </c>
      <c r="E725" s="27">
        <f>calculation!R725</f>
        <v>867.27237654320993</v>
      </c>
      <c r="F725" s="18">
        <f>calculation!P725</f>
        <v>0.18669305376655956</v>
      </c>
      <c r="G725" s="29">
        <f>IF(input_OLD_temp_simulation!L725&lt;&gt;"",input_OLD_temp_simulation!L725,"")</f>
        <v>900</v>
      </c>
    </row>
    <row r="726" spans="1:7">
      <c r="A726" s="1">
        <f>IF(input_OLD_temp_simulation!A726&lt;&gt;"",input_OLD_temp_simulation!A726,"")</f>
        <v>724</v>
      </c>
      <c r="B726" s="57">
        <f>IF(input_OLD_temp_simulation!B726&lt;&gt;"",maxvent_m3_per_h*1000000+minvent_m3_per_h*1000+V_room_m3,"")</f>
        <v>500010090</v>
      </c>
      <c r="C726" s="2" t="str">
        <f>IF(input_OLD_temp_simulation!C726&lt;&gt;"",CONCATENATE(TEXT(input_OLD_temp_simulation!C726,"jjjj-mm-ddTuu:mm:ss"),IF(input_OLD_temp_simulation!E726&gt;=0,"+",""),TEXT(SIGN(input_OLD_temp_simulation!E726)*INT(ABS(input_OLD_temp_simulation!E726)),"00"),":",TEXT(MOD(ABS(input_OLD_temp_simulation!E726),1)*60,"00")),"")</f>
        <v>2022-01-10T13:00:00+01:00</v>
      </c>
      <c r="D726" s="26">
        <f>IF(input_OLD_temp_simulation!D726&lt;&gt;"",input_OLD_temp_simulation!D726,"")</f>
        <v>1641815999.9999993</v>
      </c>
      <c r="E726" s="27">
        <f>calculation!R726</f>
        <v>885.625</v>
      </c>
      <c r="F726" s="18">
        <f>calculation!P726</f>
        <v>0.20749003984063744</v>
      </c>
      <c r="G726" s="29">
        <f>IF(input_OLD_temp_simulation!L726&lt;&gt;"",input_OLD_temp_simulation!L726,"")</f>
        <v>900</v>
      </c>
    </row>
    <row r="727" spans="1:7">
      <c r="A727" s="1">
        <f>IF(input_OLD_temp_simulation!A727&lt;&gt;"",input_OLD_temp_simulation!A727,"")</f>
        <v>725</v>
      </c>
      <c r="B727" s="57">
        <f>IF(input_OLD_temp_simulation!B727&lt;&gt;"",maxvent_m3_per_h*1000000+minvent_m3_per_h*1000+V_room_m3,"")</f>
        <v>500010090</v>
      </c>
      <c r="C727" s="2" t="str">
        <f>IF(input_OLD_temp_simulation!C727&lt;&gt;"",CONCATENATE(TEXT(input_OLD_temp_simulation!C727,"jjjj-mm-ddTuu:mm:ss"),IF(input_OLD_temp_simulation!E727&gt;=0,"+",""),TEXT(SIGN(input_OLD_temp_simulation!E727)*INT(ABS(input_OLD_temp_simulation!E727)),"00"),":",TEXT(MOD(ABS(input_OLD_temp_simulation!E727),1)*60,"00")),"")</f>
        <v>2022-01-10T13:15:00+01:00</v>
      </c>
      <c r="D727" s="26">
        <f>IF(input_OLD_temp_simulation!D727&lt;&gt;"",input_OLD_temp_simulation!D727,"")</f>
        <v>1641816900.000001</v>
      </c>
      <c r="E727" s="27">
        <f>calculation!R727</f>
        <v>953.4375</v>
      </c>
      <c r="F727" s="18">
        <f>calculation!P727</f>
        <v>0.27203714451538014</v>
      </c>
      <c r="G727" s="29">
        <f>IF(input_OLD_temp_simulation!L727&lt;&gt;"",input_OLD_temp_simulation!L727,"")</f>
        <v>900</v>
      </c>
    </row>
    <row r="728" spans="1:7">
      <c r="A728" s="1">
        <f>IF(input_OLD_temp_simulation!A728&lt;&gt;"",input_OLD_temp_simulation!A728,"")</f>
        <v>726</v>
      </c>
      <c r="B728" s="57">
        <f>IF(input_OLD_temp_simulation!B728&lt;&gt;"",maxvent_m3_per_h*1000000+minvent_m3_per_h*1000+V_room_m3,"")</f>
        <v>500010090</v>
      </c>
      <c r="C728" s="2" t="str">
        <f>IF(input_OLD_temp_simulation!C728&lt;&gt;"",CONCATENATE(TEXT(input_OLD_temp_simulation!C728,"jjjj-mm-ddTuu:mm:ss"),IF(input_OLD_temp_simulation!E728&gt;=0,"+",""),TEXT(SIGN(input_OLD_temp_simulation!E728)*INT(ABS(input_OLD_temp_simulation!E728)),"00"),":",TEXT(MOD(ABS(input_OLD_temp_simulation!E728),1)*60,"00")),"")</f>
        <v>2022-01-10T13:30:00+01:00</v>
      </c>
      <c r="D728" s="26">
        <f>IF(input_OLD_temp_simulation!D728&lt;&gt;"",input_OLD_temp_simulation!D728,"")</f>
        <v>1641817800.0000002</v>
      </c>
      <c r="E728" s="27">
        <f>calculation!R728</f>
        <v>953.4375</v>
      </c>
      <c r="F728" s="18">
        <f>calculation!P728</f>
        <v>0.27203714451538014</v>
      </c>
      <c r="G728" s="29">
        <f>IF(input_OLD_temp_simulation!L728&lt;&gt;"",input_OLD_temp_simulation!L728,"")</f>
        <v>900</v>
      </c>
    </row>
    <row r="729" spans="1:7">
      <c r="A729" s="1">
        <f>IF(input_OLD_temp_simulation!A729&lt;&gt;"",input_OLD_temp_simulation!A729,"")</f>
        <v>727</v>
      </c>
      <c r="B729" s="57">
        <f>IF(input_OLD_temp_simulation!B729&lt;&gt;"",maxvent_m3_per_h*1000000+minvent_m3_per_h*1000+V_room_m3,"")</f>
        <v>500010090</v>
      </c>
      <c r="C729" s="2" t="str">
        <f>IF(input_OLD_temp_simulation!C729&lt;&gt;"",CONCATENATE(TEXT(input_OLD_temp_simulation!C729,"jjjj-mm-ddTuu:mm:ss"),IF(input_OLD_temp_simulation!E729&gt;=0,"+",""),TEXT(SIGN(input_OLD_temp_simulation!E729)*INT(ABS(input_OLD_temp_simulation!E729)),"00"),":",TEXT(MOD(ABS(input_OLD_temp_simulation!E729),1)*60,"00")),"")</f>
        <v>2022-01-10T13:45:00+01:00</v>
      </c>
      <c r="D729" s="26">
        <f>IF(input_OLD_temp_simulation!D729&lt;&gt;"",input_OLD_temp_simulation!D729,"")</f>
        <v>1641818699.9999993</v>
      </c>
      <c r="E729" s="27">
        <f>calculation!R729</f>
        <v>885.625</v>
      </c>
      <c r="F729" s="18">
        <f>calculation!P729</f>
        <v>0.20749003984063744</v>
      </c>
      <c r="G729" s="29">
        <f>IF(input_OLD_temp_simulation!L729&lt;&gt;"",input_OLD_temp_simulation!L729,"")</f>
        <v>900</v>
      </c>
    </row>
    <row r="730" spans="1:7">
      <c r="A730" s="1">
        <f>IF(input_OLD_temp_simulation!A730&lt;&gt;"",input_OLD_temp_simulation!A730,"")</f>
        <v>728</v>
      </c>
      <c r="B730" s="57">
        <f>IF(input_OLD_temp_simulation!B730&lt;&gt;"",maxvent_m3_per_h*1000000+minvent_m3_per_h*1000+V_room_m3,"")</f>
        <v>500010090</v>
      </c>
      <c r="C730" s="2" t="str">
        <f>IF(input_OLD_temp_simulation!C730&lt;&gt;"",CONCATENATE(TEXT(input_OLD_temp_simulation!C730,"jjjj-mm-ddTuu:mm:ss"),IF(input_OLD_temp_simulation!E730&gt;=0,"+",""),TEXT(SIGN(input_OLD_temp_simulation!E730)*INT(ABS(input_OLD_temp_simulation!E730)),"00"),":",TEXT(MOD(ABS(input_OLD_temp_simulation!E730),1)*60,"00")),"")</f>
        <v>2022-01-10T14:00:00+01:00</v>
      </c>
      <c r="D730" s="26">
        <f>IF(input_OLD_temp_simulation!D730&lt;&gt;"",input_OLD_temp_simulation!D730,"")</f>
        <v>1641819600.000001</v>
      </c>
      <c r="E730" s="27">
        <f>calculation!R730</f>
        <v>885.625</v>
      </c>
      <c r="F730" s="18">
        <f>calculation!P730</f>
        <v>0.20749003984063744</v>
      </c>
      <c r="G730" s="29">
        <f>IF(input_OLD_temp_simulation!L730&lt;&gt;"",input_OLD_temp_simulation!L730,"")</f>
        <v>900</v>
      </c>
    </row>
    <row r="731" spans="1:7">
      <c r="A731" s="1">
        <f>IF(input_OLD_temp_simulation!A731&lt;&gt;"",input_OLD_temp_simulation!A731,"")</f>
        <v>729</v>
      </c>
      <c r="B731" s="57">
        <f>IF(input_OLD_temp_simulation!B731&lt;&gt;"",maxvent_m3_per_h*1000000+minvent_m3_per_h*1000+V_room_m3,"")</f>
        <v>500010090</v>
      </c>
      <c r="C731" s="2" t="str">
        <f>IF(input_OLD_temp_simulation!C731&lt;&gt;"",CONCATENATE(TEXT(input_OLD_temp_simulation!C731,"jjjj-mm-ddTuu:mm:ss"),IF(input_OLD_temp_simulation!E731&gt;=0,"+",""),TEXT(SIGN(input_OLD_temp_simulation!E731)*INT(ABS(input_OLD_temp_simulation!E731)),"00"),":",TEXT(MOD(ABS(input_OLD_temp_simulation!E731),1)*60,"00")),"")</f>
        <v>2022-01-10T14:15:00+01:00</v>
      </c>
      <c r="D731" s="26">
        <f>IF(input_OLD_temp_simulation!D731&lt;&gt;"",input_OLD_temp_simulation!D731,"")</f>
        <v>1641820500.0000002</v>
      </c>
      <c r="E731" s="27">
        <f>calculation!R731</f>
        <v>885.625</v>
      </c>
      <c r="F731" s="18">
        <f>calculation!P731</f>
        <v>0.20749003984063744</v>
      </c>
      <c r="G731" s="29">
        <f>IF(input_OLD_temp_simulation!L731&lt;&gt;"",input_OLD_temp_simulation!L731,"")</f>
        <v>900</v>
      </c>
    </row>
    <row r="732" spans="1:7">
      <c r="A732" s="1">
        <f>IF(input_OLD_temp_simulation!A732&lt;&gt;"",input_OLD_temp_simulation!A732,"")</f>
        <v>730</v>
      </c>
      <c r="B732" s="57">
        <f>IF(input_OLD_temp_simulation!B732&lt;&gt;"",maxvent_m3_per_h*1000000+minvent_m3_per_h*1000+V_room_m3,"")</f>
        <v>500010090</v>
      </c>
      <c r="C732" s="2" t="str">
        <f>IF(input_OLD_temp_simulation!C732&lt;&gt;"",CONCATENATE(TEXT(input_OLD_temp_simulation!C732,"jjjj-mm-ddTuu:mm:ss"),IF(input_OLD_temp_simulation!E732&gt;=0,"+",""),TEXT(SIGN(input_OLD_temp_simulation!E732)*INT(ABS(input_OLD_temp_simulation!E732)),"00"),":",TEXT(MOD(ABS(input_OLD_temp_simulation!E732),1)*60,"00")),"")</f>
        <v>2022-01-10T14:30:00+01:00</v>
      </c>
      <c r="D732" s="26">
        <f>IF(input_OLD_temp_simulation!D732&lt;&gt;"",input_OLD_temp_simulation!D732,"")</f>
        <v>1641821399.9999993</v>
      </c>
      <c r="E732" s="27">
        <f>calculation!R732</f>
        <v>885.625</v>
      </c>
      <c r="F732" s="18">
        <f>calculation!P732</f>
        <v>0.20749003984063744</v>
      </c>
      <c r="G732" s="29">
        <f>IF(input_OLD_temp_simulation!L732&lt;&gt;"",input_OLD_temp_simulation!L732,"")</f>
        <v>900</v>
      </c>
    </row>
    <row r="733" spans="1:7">
      <c r="A733" s="1">
        <f>IF(input_OLD_temp_simulation!A733&lt;&gt;"",input_OLD_temp_simulation!A733,"")</f>
        <v>731</v>
      </c>
      <c r="B733" s="57">
        <f>IF(input_OLD_temp_simulation!B733&lt;&gt;"",maxvent_m3_per_h*1000000+minvent_m3_per_h*1000+V_room_m3,"")</f>
        <v>500010090</v>
      </c>
      <c r="C733" s="2" t="str">
        <f>IF(input_OLD_temp_simulation!C733&lt;&gt;"",CONCATENATE(TEXT(input_OLD_temp_simulation!C733,"jjjj-mm-ddTuu:mm:ss"),IF(input_OLD_temp_simulation!E733&gt;=0,"+",""),TEXT(SIGN(input_OLD_temp_simulation!E733)*INT(ABS(input_OLD_temp_simulation!E733)),"00"),":",TEXT(MOD(ABS(input_OLD_temp_simulation!E733),1)*60,"00")),"")</f>
        <v>2022-01-10T14:45:00+01:00</v>
      </c>
      <c r="D733" s="26">
        <f>IF(input_OLD_temp_simulation!D733&lt;&gt;"",input_OLD_temp_simulation!D733,"")</f>
        <v>1641822300.000001</v>
      </c>
      <c r="E733" s="27">
        <f>calculation!R733</f>
        <v>885.625</v>
      </c>
      <c r="F733" s="18">
        <f>calculation!P733</f>
        <v>0.20749003984063744</v>
      </c>
      <c r="G733" s="29">
        <f>IF(input_OLD_temp_simulation!L733&lt;&gt;"",input_OLD_temp_simulation!L733,"")</f>
        <v>900</v>
      </c>
    </row>
    <row r="734" spans="1:7">
      <c r="A734" s="1">
        <f>IF(input_OLD_temp_simulation!A734&lt;&gt;"",input_OLD_temp_simulation!A734,"")</f>
        <v>732</v>
      </c>
      <c r="B734" s="57">
        <f>IF(input_OLD_temp_simulation!B734&lt;&gt;"",maxvent_m3_per_h*1000000+minvent_m3_per_h*1000+V_room_m3,"")</f>
        <v>500010090</v>
      </c>
      <c r="C734" s="2" t="str">
        <f>IF(input_OLD_temp_simulation!C734&lt;&gt;"",CONCATENATE(TEXT(input_OLD_temp_simulation!C734,"jjjj-mm-ddTuu:mm:ss"),IF(input_OLD_temp_simulation!E734&gt;=0,"+",""),TEXT(SIGN(input_OLD_temp_simulation!E734)*INT(ABS(input_OLD_temp_simulation!E734)),"00"),":",TEXT(MOD(ABS(input_OLD_temp_simulation!E734),1)*60,"00")),"")</f>
        <v>2022-01-10T15:00:00+01:00</v>
      </c>
      <c r="D734" s="26">
        <f>IF(input_OLD_temp_simulation!D734&lt;&gt;"",input_OLD_temp_simulation!D734,"")</f>
        <v>1641823200.0000002</v>
      </c>
      <c r="E734" s="27">
        <f>calculation!R734</f>
        <v>885.625</v>
      </c>
      <c r="F734" s="18">
        <f>calculation!P734</f>
        <v>0.20749003984063744</v>
      </c>
      <c r="G734" s="29">
        <f>IF(input_OLD_temp_simulation!L734&lt;&gt;"",input_OLD_temp_simulation!L734,"")</f>
        <v>900</v>
      </c>
    </row>
    <row r="735" spans="1:7">
      <c r="A735" s="1">
        <f>IF(input_OLD_temp_simulation!A735&lt;&gt;"",input_OLD_temp_simulation!A735,"")</f>
        <v>733</v>
      </c>
      <c r="B735" s="57">
        <f>IF(input_OLD_temp_simulation!B735&lt;&gt;"",maxvent_m3_per_h*1000000+minvent_m3_per_h*1000+V_room_m3,"")</f>
        <v>500010090</v>
      </c>
      <c r="C735" s="2" t="str">
        <f>IF(input_OLD_temp_simulation!C735&lt;&gt;"",CONCATENATE(TEXT(input_OLD_temp_simulation!C735,"jjjj-mm-ddTuu:mm:ss"),IF(input_OLD_temp_simulation!E735&gt;=0,"+",""),TEXT(SIGN(input_OLD_temp_simulation!E735)*INT(ABS(input_OLD_temp_simulation!E735)),"00"),":",TEXT(MOD(ABS(input_OLD_temp_simulation!E735),1)*60,"00")),"")</f>
        <v>2022-01-10T15:15:00+01:00</v>
      </c>
      <c r="D735" s="26">
        <f>IF(input_OLD_temp_simulation!D735&lt;&gt;"",input_OLD_temp_simulation!D735,"")</f>
        <v>1641824099.9999993</v>
      </c>
      <c r="E735" s="27">
        <f>calculation!R735</f>
        <v>885.625</v>
      </c>
      <c r="F735" s="18">
        <f>calculation!P735</f>
        <v>0.20749003984063744</v>
      </c>
      <c r="G735" s="29">
        <f>IF(input_OLD_temp_simulation!L735&lt;&gt;"",input_OLD_temp_simulation!L735,"")</f>
        <v>900</v>
      </c>
    </row>
    <row r="736" spans="1:7">
      <c r="A736" s="1">
        <f>IF(input_OLD_temp_simulation!A736&lt;&gt;"",input_OLD_temp_simulation!A736,"")</f>
        <v>734</v>
      </c>
      <c r="B736" s="57">
        <f>IF(input_OLD_temp_simulation!B736&lt;&gt;"",maxvent_m3_per_h*1000000+minvent_m3_per_h*1000+V_room_m3,"")</f>
        <v>500010090</v>
      </c>
      <c r="C736" s="2" t="str">
        <f>IF(input_OLD_temp_simulation!C736&lt;&gt;"",CONCATENATE(TEXT(input_OLD_temp_simulation!C736,"jjjj-mm-ddTuu:mm:ss"),IF(input_OLD_temp_simulation!E736&gt;=0,"+",""),TEXT(SIGN(input_OLD_temp_simulation!E736)*INT(ABS(input_OLD_temp_simulation!E736)),"00"),":",TEXT(MOD(ABS(input_OLD_temp_simulation!E736),1)*60,"00")),"")</f>
        <v>2022-01-10T15:30:00+01:00</v>
      </c>
      <c r="D736" s="26">
        <f>IF(input_OLD_temp_simulation!D736&lt;&gt;"",input_OLD_temp_simulation!D736,"")</f>
        <v>1641825000.000001</v>
      </c>
      <c r="E736" s="27">
        <f>calculation!R736</f>
        <v>885.625</v>
      </c>
      <c r="F736" s="18">
        <f>calculation!P736</f>
        <v>0.20749003984063744</v>
      </c>
      <c r="G736" s="29">
        <f>IF(input_OLD_temp_simulation!L736&lt;&gt;"",input_OLD_temp_simulation!L736,"")</f>
        <v>900</v>
      </c>
    </row>
    <row r="737" spans="1:7">
      <c r="A737" s="1">
        <f>IF(input_OLD_temp_simulation!A737&lt;&gt;"",input_OLD_temp_simulation!A737,"")</f>
        <v>735</v>
      </c>
      <c r="B737" s="57">
        <f>IF(input_OLD_temp_simulation!B737&lt;&gt;"",maxvent_m3_per_h*1000000+minvent_m3_per_h*1000+V_room_m3,"")</f>
        <v>500010090</v>
      </c>
      <c r="C737" s="2" t="str">
        <f>IF(input_OLD_temp_simulation!C737&lt;&gt;"",CONCATENATE(TEXT(input_OLD_temp_simulation!C737,"jjjj-mm-ddTuu:mm:ss"),IF(input_OLD_temp_simulation!E737&gt;=0,"+",""),TEXT(SIGN(input_OLD_temp_simulation!E737)*INT(ABS(input_OLD_temp_simulation!E737)),"00"),":",TEXT(MOD(ABS(input_OLD_temp_simulation!E737),1)*60,"00")),"")</f>
        <v>2022-01-10T15:45:00+01:00</v>
      </c>
      <c r="D737" s="26">
        <f>IF(input_OLD_temp_simulation!D737&lt;&gt;"",input_OLD_temp_simulation!D737,"")</f>
        <v>1641825900.0000002</v>
      </c>
      <c r="E737" s="27">
        <f>calculation!R737</f>
        <v>885.625</v>
      </c>
      <c r="F737" s="18">
        <f>calculation!P737</f>
        <v>0.20749003984063744</v>
      </c>
      <c r="G737" s="29">
        <f>IF(input_OLD_temp_simulation!L737&lt;&gt;"",input_OLD_temp_simulation!L737,"")</f>
        <v>900</v>
      </c>
    </row>
    <row r="738" spans="1:7">
      <c r="A738" s="1">
        <f>IF(input_OLD_temp_simulation!A738&lt;&gt;"",input_OLD_temp_simulation!A738,"")</f>
        <v>736</v>
      </c>
      <c r="B738" s="57">
        <f>IF(input_OLD_temp_simulation!B738&lt;&gt;"",maxvent_m3_per_h*1000000+minvent_m3_per_h*1000+V_room_m3,"")</f>
        <v>500010090</v>
      </c>
      <c r="C738" s="2" t="str">
        <f>IF(input_OLD_temp_simulation!C738&lt;&gt;"",CONCATENATE(TEXT(input_OLD_temp_simulation!C738,"jjjj-mm-ddTuu:mm:ss"),IF(input_OLD_temp_simulation!E738&gt;=0,"+",""),TEXT(SIGN(input_OLD_temp_simulation!E738)*INT(ABS(input_OLD_temp_simulation!E738)),"00"),":",TEXT(MOD(ABS(input_OLD_temp_simulation!E738),1)*60,"00")),"")</f>
        <v>2022-01-10T16:00:00+01:00</v>
      </c>
      <c r="D738" s="26">
        <f>IF(input_OLD_temp_simulation!D738&lt;&gt;"",input_OLD_temp_simulation!D738,"")</f>
        <v>1641826799.9999993</v>
      </c>
      <c r="E738" s="27">
        <f>calculation!R738</f>
        <v>885.625</v>
      </c>
      <c r="F738" s="18">
        <f>calculation!P738</f>
        <v>0.20749003984063744</v>
      </c>
      <c r="G738" s="29">
        <f>IF(input_OLD_temp_simulation!L738&lt;&gt;"",input_OLD_temp_simulation!L738,"")</f>
        <v>900</v>
      </c>
    </row>
    <row r="739" spans="1:7">
      <c r="A739" s="1">
        <f>IF(input_OLD_temp_simulation!A739&lt;&gt;"",input_OLD_temp_simulation!A739,"")</f>
        <v>737</v>
      </c>
      <c r="B739" s="57">
        <f>IF(input_OLD_temp_simulation!B739&lt;&gt;"",maxvent_m3_per_h*1000000+minvent_m3_per_h*1000+V_room_m3,"")</f>
        <v>500010090</v>
      </c>
      <c r="C739" s="2" t="str">
        <f>IF(input_OLD_temp_simulation!C739&lt;&gt;"",CONCATENATE(TEXT(input_OLD_temp_simulation!C739,"jjjj-mm-ddTuu:mm:ss"),IF(input_OLD_temp_simulation!E739&gt;=0,"+",""),TEXT(SIGN(input_OLD_temp_simulation!E739)*INT(ABS(input_OLD_temp_simulation!E739)),"00"),":",TEXT(MOD(ABS(input_OLD_temp_simulation!E739),1)*60,"00")),"")</f>
        <v>2022-01-10T16:15:00+01:00</v>
      </c>
      <c r="D739" s="26">
        <f>IF(input_OLD_temp_simulation!D739&lt;&gt;"",input_OLD_temp_simulation!D739,"")</f>
        <v>1641827700.000001</v>
      </c>
      <c r="E739" s="27">
        <f>calculation!R739</f>
        <v>750</v>
      </c>
      <c r="F739" s="18">
        <f>calculation!P739</f>
        <v>0</v>
      </c>
      <c r="G739" s="29">
        <f>IF(input_OLD_temp_simulation!L739&lt;&gt;"",input_OLD_temp_simulation!L739,"")</f>
        <v>900</v>
      </c>
    </row>
    <row r="740" spans="1:7">
      <c r="A740" s="1">
        <f>IF(input_OLD_temp_simulation!A740&lt;&gt;"",input_OLD_temp_simulation!A740,"")</f>
        <v>738</v>
      </c>
      <c r="B740" s="57">
        <f>IF(input_OLD_temp_simulation!B740&lt;&gt;"",maxvent_m3_per_h*1000000+minvent_m3_per_h*1000+V_room_m3,"")</f>
        <v>500010090</v>
      </c>
      <c r="C740" s="2" t="str">
        <f>IF(input_OLD_temp_simulation!C740&lt;&gt;"",CONCATENATE(TEXT(input_OLD_temp_simulation!C740,"jjjj-mm-ddTuu:mm:ss"),IF(input_OLD_temp_simulation!E740&gt;=0,"+",""),TEXT(SIGN(input_OLD_temp_simulation!E740)*INT(ABS(input_OLD_temp_simulation!E740)),"00"),":",TEXT(MOD(ABS(input_OLD_temp_simulation!E740),1)*60,"00")),"")</f>
        <v>2022-01-10T16:30:00+01:00</v>
      </c>
      <c r="D740" s="26">
        <f>IF(input_OLD_temp_simulation!D740&lt;&gt;"",input_OLD_temp_simulation!D740,"")</f>
        <v>1641828600.0000002</v>
      </c>
      <c r="E740" s="27">
        <f>calculation!R740</f>
        <v>740.69444444444446</v>
      </c>
      <c r="F740" s="18">
        <f>calculation!P740</f>
        <v>0</v>
      </c>
      <c r="G740" s="29">
        <f>IF(input_OLD_temp_simulation!L740&lt;&gt;"",input_OLD_temp_simulation!L740,"")</f>
        <v>900</v>
      </c>
    </row>
    <row r="741" spans="1:7">
      <c r="A741" s="1">
        <f>IF(input_OLD_temp_simulation!A741&lt;&gt;"",input_OLD_temp_simulation!A741,"")</f>
        <v>739</v>
      </c>
      <c r="B741" s="57">
        <f>IF(input_OLD_temp_simulation!B741&lt;&gt;"",maxvent_m3_per_h*1000000+minvent_m3_per_h*1000+V_room_m3,"")</f>
        <v>500010090</v>
      </c>
      <c r="C741" s="2" t="str">
        <f>IF(input_OLD_temp_simulation!C741&lt;&gt;"",CONCATENATE(TEXT(input_OLD_temp_simulation!C741,"jjjj-mm-ddTuu:mm:ss"),IF(input_OLD_temp_simulation!E741&gt;=0,"+",""),TEXT(SIGN(input_OLD_temp_simulation!E741)*INT(ABS(input_OLD_temp_simulation!E741)),"00"),":",TEXT(MOD(ABS(input_OLD_temp_simulation!E741),1)*60,"00")),"")</f>
        <v>2022-01-10T16:45:00+01:00</v>
      </c>
      <c r="D741" s="26">
        <f>IF(input_OLD_temp_simulation!D741&lt;&gt;"",input_OLD_temp_simulation!D741,"")</f>
        <v>1641829499.9999993</v>
      </c>
      <c r="E741" s="27">
        <f>calculation!R741</f>
        <v>731.64737654320993</v>
      </c>
      <c r="F741" s="18">
        <f>calculation!P741</f>
        <v>0</v>
      </c>
      <c r="G741" s="29">
        <f>IF(input_OLD_temp_simulation!L741&lt;&gt;"",input_OLD_temp_simulation!L741,"")</f>
        <v>900</v>
      </c>
    </row>
    <row r="742" spans="1:7">
      <c r="A742" s="1">
        <f>IF(input_OLD_temp_simulation!A742&lt;&gt;"",input_OLD_temp_simulation!A742,"")</f>
        <v>740</v>
      </c>
      <c r="B742" s="57">
        <f>IF(input_OLD_temp_simulation!B742&lt;&gt;"",maxvent_m3_per_h*1000000+minvent_m3_per_h*1000+V_room_m3,"")</f>
        <v>500010090</v>
      </c>
      <c r="C742" s="2" t="str">
        <f>IF(input_OLD_temp_simulation!C742&lt;&gt;"",CONCATENATE(TEXT(input_OLD_temp_simulation!C742,"jjjj-mm-ddTuu:mm:ss"),IF(input_OLD_temp_simulation!E742&gt;=0,"+",""),TEXT(SIGN(input_OLD_temp_simulation!E742)*INT(ABS(input_OLD_temp_simulation!E742)),"00"),":",TEXT(MOD(ABS(input_OLD_temp_simulation!E742),1)*60,"00")),"")</f>
        <v>2022-01-10T17:00:00+01:00</v>
      </c>
      <c r="D742" s="26">
        <f>IF(input_OLD_temp_simulation!D742&lt;&gt;"",input_OLD_temp_simulation!D742,"")</f>
        <v>1641830400.000001</v>
      </c>
      <c r="E742" s="27">
        <f>calculation!R742</f>
        <v>722.85161608367628</v>
      </c>
      <c r="F742" s="18">
        <f>calculation!P742</f>
        <v>0</v>
      </c>
      <c r="G742" s="29">
        <f>IF(input_OLD_temp_simulation!L742&lt;&gt;"",input_OLD_temp_simulation!L742,"")</f>
        <v>900</v>
      </c>
    </row>
    <row r="743" spans="1:7">
      <c r="A743" s="1">
        <f>IF(input_OLD_temp_simulation!A743&lt;&gt;"",input_OLD_temp_simulation!A743,"")</f>
        <v>741</v>
      </c>
      <c r="B743" s="57">
        <f>IF(input_OLD_temp_simulation!B743&lt;&gt;"",maxvent_m3_per_h*1000000+minvent_m3_per_h*1000+V_room_m3,"")</f>
        <v>500010090</v>
      </c>
      <c r="C743" s="2" t="str">
        <f>IF(input_OLD_temp_simulation!C743&lt;&gt;"",CONCATENATE(TEXT(input_OLD_temp_simulation!C743,"jjjj-mm-ddTuu:mm:ss"),IF(input_OLD_temp_simulation!E743&gt;=0,"+",""),TEXT(SIGN(input_OLD_temp_simulation!E743)*INT(ABS(input_OLD_temp_simulation!E743)),"00"),":",TEXT(MOD(ABS(input_OLD_temp_simulation!E743),1)*60,"00")),"")</f>
        <v>2022-01-10T17:15:00+01:00</v>
      </c>
      <c r="D743" s="26">
        <f>IF(input_OLD_temp_simulation!D743&lt;&gt;"",input_OLD_temp_simulation!D743,"")</f>
        <v>1641831300.0000002</v>
      </c>
      <c r="E743" s="27">
        <f>calculation!R743</f>
        <v>714.30018230357416</v>
      </c>
      <c r="F743" s="18">
        <f>calculation!P743</f>
        <v>0</v>
      </c>
      <c r="G743" s="29">
        <f>IF(input_OLD_temp_simulation!L743&lt;&gt;"",input_OLD_temp_simulation!L743,"")</f>
        <v>900</v>
      </c>
    </row>
    <row r="744" spans="1:7">
      <c r="A744" s="1">
        <f>IF(input_OLD_temp_simulation!A744&lt;&gt;"",input_OLD_temp_simulation!A744,"")</f>
        <v>742</v>
      </c>
      <c r="B744" s="57">
        <f>IF(input_OLD_temp_simulation!B744&lt;&gt;"",maxvent_m3_per_h*1000000+minvent_m3_per_h*1000+V_room_m3,"")</f>
        <v>500010090</v>
      </c>
      <c r="C744" s="2" t="str">
        <f>IF(input_OLD_temp_simulation!C744&lt;&gt;"",CONCATENATE(TEXT(input_OLD_temp_simulation!C744,"jjjj-mm-ddTuu:mm:ss"),IF(input_OLD_temp_simulation!E744&gt;=0,"+",""),TEXT(SIGN(input_OLD_temp_simulation!E744)*INT(ABS(input_OLD_temp_simulation!E744)),"00"),":",TEXT(MOD(ABS(input_OLD_temp_simulation!E744),1)*60,"00")),"")</f>
        <v>2022-01-10T17:30:00+01:00</v>
      </c>
      <c r="D744" s="26">
        <f>IF(input_OLD_temp_simulation!D744&lt;&gt;"",input_OLD_temp_simulation!D744,"")</f>
        <v>1641832199.9999993</v>
      </c>
      <c r="E744" s="27">
        <f>calculation!R744</f>
        <v>705.98628835069712</v>
      </c>
      <c r="F744" s="18">
        <f>calculation!P744</f>
        <v>0</v>
      </c>
      <c r="G744" s="29">
        <f>IF(input_OLD_temp_simulation!L744&lt;&gt;"",input_OLD_temp_simulation!L744,"")</f>
        <v>900</v>
      </c>
    </row>
    <row r="745" spans="1:7">
      <c r="A745" s="1">
        <f>IF(input_OLD_temp_simulation!A745&lt;&gt;"",input_OLD_temp_simulation!A745,"")</f>
        <v>743</v>
      </c>
      <c r="B745" s="57">
        <f>IF(input_OLD_temp_simulation!B745&lt;&gt;"",maxvent_m3_per_h*1000000+minvent_m3_per_h*1000+V_room_m3,"")</f>
        <v>500010090</v>
      </c>
      <c r="C745" s="2" t="str">
        <f>IF(input_OLD_temp_simulation!C745&lt;&gt;"",CONCATENATE(TEXT(input_OLD_temp_simulation!C745,"jjjj-mm-ddTuu:mm:ss"),IF(input_OLD_temp_simulation!E745&gt;=0,"+",""),TEXT(SIGN(input_OLD_temp_simulation!E745)*INT(ABS(input_OLD_temp_simulation!E745)),"00"),":",TEXT(MOD(ABS(input_OLD_temp_simulation!E745),1)*60,"00")),"")</f>
        <v>2022-01-10T17:45:00+01:00</v>
      </c>
      <c r="D745" s="26">
        <f>IF(input_OLD_temp_simulation!D745&lt;&gt;"",input_OLD_temp_simulation!D745,"")</f>
        <v>1641833100.000001</v>
      </c>
      <c r="E745" s="27">
        <f>calculation!R745</f>
        <v>697.90333589651107</v>
      </c>
      <c r="F745" s="18">
        <f>calculation!P745</f>
        <v>0</v>
      </c>
      <c r="G745" s="29">
        <f>IF(input_OLD_temp_simulation!L745&lt;&gt;"",input_OLD_temp_simulation!L745,"")</f>
        <v>900</v>
      </c>
    </row>
    <row r="746" spans="1:7">
      <c r="A746" s="1">
        <f>IF(input_OLD_temp_simulation!A746&lt;&gt;"",input_OLD_temp_simulation!A746,"")</f>
        <v>744</v>
      </c>
      <c r="B746" s="57">
        <f>IF(input_OLD_temp_simulation!B746&lt;&gt;"",maxvent_m3_per_h*1000000+minvent_m3_per_h*1000+V_room_m3,"")</f>
        <v>500010090</v>
      </c>
      <c r="C746" s="2" t="str">
        <f>IF(input_OLD_temp_simulation!C746&lt;&gt;"",CONCATENATE(TEXT(input_OLD_temp_simulation!C746,"jjjj-mm-ddTuu:mm:ss"),IF(input_OLD_temp_simulation!E746&gt;=0,"+",""),TEXT(SIGN(input_OLD_temp_simulation!E746)*INT(ABS(input_OLD_temp_simulation!E746)),"00"),":",TEXT(MOD(ABS(input_OLD_temp_simulation!E746),1)*60,"00")),"")</f>
        <v>2022-01-10T18:00:00+01:00</v>
      </c>
      <c r="D746" s="26">
        <f>IF(input_OLD_temp_simulation!D746&lt;&gt;"",input_OLD_temp_simulation!D746,"")</f>
        <v>1641834000.0000002</v>
      </c>
      <c r="E746" s="27">
        <f>calculation!R746</f>
        <v>690.04490989938574</v>
      </c>
      <c r="F746" s="18">
        <f>calculation!P746</f>
        <v>0</v>
      </c>
      <c r="G746" s="29">
        <f>IF(input_OLD_temp_simulation!L746&lt;&gt;"",input_OLD_temp_simulation!L746,"")</f>
        <v>900</v>
      </c>
    </row>
    <row r="747" spans="1:7">
      <c r="A747" s="1">
        <f>IF(input_OLD_temp_simulation!A747&lt;&gt;"",input_OLD_temp_simulation!A747,"")</f>
        <v>745</v>
      </c>
      <c r="B747" s="57">
        <f>IF(input_OLD_temp_simulation!B747&lt;&gt;"",maxvent_m3_per_h*1000000+minvent_m3_per_h*1000+V_room_m3,"")</f>
        <v>500010090</v>
      </c>
      <c r="C747" s="2" t="str">
        <f>IF(input_OLD_temp_simulation!C747&lt;&gt;"",CONCATENATE(TEXT(input_OLD_temp_simulation!C747,"jjjj-mm-ddTuu:mm:ss"),IF(input_OLD_temp_simulation!E747&gt;=0,"+",""),TEXT(SIGN(input_OLD_temp_simulation!E747)*INT(ABS(input_OLD_temp_simulation!E747)),"00"),":",TEXT(MOD(ABS(input_OLD_temp_simulation!E747),1)*60,"00")),"")</f>
        <v>2022-01-10T18:15:00+01:00</v>
      </c>
      <c r="D747" s="26">
        <f>IF(input_OLD_temp_simulation!D747&lt;&gt;"",input_OLD_temp_simulation!D747,"")</f>
        <v>1641834899.9999993</v>
      </c>
      <c r="E747" s="27">
        <f>calculation!R747</f>
        <v>682.40477351329173</v>
      </c>
      <c r="F747" s="18">
        <f>calculation!P747</f>
        <v>0</v>
      </c>
      <c r="G747" s="29">
        <f>IF(input_OLD_temp_simulation!L747&lt;&gt;"",input_OLD_temp_simulation!L747,"")</f>
        <v>900</v>
      </c>
    </row>
    <row r="748" spans="1:7">
      <c r="A748" s="1">
        <f>IF(input_OLD_temp_simulation!A748&lt;&gt;"",input_OLD_temp_simulation!A748,"")</f>
        <v>746</v>
      </c>
      <c r="B748" s="57">
        <f>IF(input_OLD_temp_simulation!B748&lt;&gt;"",maxvent_m3_per_h*1000000+minvent_m3_per_h*1000+V_room_m3,"")</f>
        <v>500010090</v>
      </c>
      <c r="C748" s="2" t="str">
        <f>IF(input_OLD_temp_simulation!C748&lt;&gt;"",CONCATENATE(TEXT(input_OLD_temp_simulation!C748,"jjjj-mm-ddTuu:mm:ss"),IF(input_OLD_temp_simulation!E748&gt;=0,"+",""),TEXT(SIGN(input_OLD_temp_simulation!E748)*INT(ABS(input_OLD_temp_simulation!E748)),"00"),":",TEXT(MOD(ABS(input_OLD_temp_simulation!E748),1)*60,"00")),"")</f>
        <v>2022-01-10T18:30:00+01:00</v>
      </c>
      <c r="D748" s="26">
        <f>IF(input_OLD_temp_simulation!D748&lt;&gt;"",input_OLD_temp_simulation!D748,"")</f>
        <v>1641835800.000001</v>
      </c>
      <c r="E748" s="27">
        <f>calculation!R748</f>
        <v>674.97686313792246</v>
      </c>
      <c r="F748" s="18">
        <f>calculation!P748</f>
        <v>0</v>
      </c>
      <c r="G748" s="29">
        <f>IF(input_OLD_temp_simulation!L748&lt;&gt;"",input_OLD_temp_simulation!L748,"")</f>
        <v>900</v>
      </c>
    </row>
    <row r="749" spans="1:7">
      <c r="A749" s="1">
        <f>IF(input_OLD_temp_simulation!A749&lt;&gt;"",input_OLD_temp_simulation!A749,"")</f>
        <v>747</v>
      </c>
      <c r="B749" s="57">
        <f>IF(input_OLD_temp_simulation!B749&lt;&gt;"",maxvent_m3_per_h*1000000+minvent_m3_per_h*1000+V_room_m3,"")</f>
        <v>500010090</v>
      </c>
      <c r="C749" s="2" t="str">
        <f>IF(input_OLD_temp_simulation!C749&lt;&gt;"",CONCATENATE(TEXT(input_OLD_temp_simulation!C749,"jjjj-mm-ddTuu:mm:ss"),IF(input_OLD_temp_simulation!E749&gt;=0,"+",""),TEXT(SIGN(input_OLD_temp_simulation!E749)*INT(ABS(input_OLD_temp_simulation!E749)),"00"),":",TEXT(MOD(ABS(input_OLD_temp_simulation!E749),1)*60,"00")),"")</f>
        <v>2022-01-10T18:45:00+01:00</v>
      </c>
      <c r="D749" s="26">
        <f>IF(input_OLD_temp_simulation!D749&lt;&gt;"",input_OLD_temp_simulation!D749,"")</f>
        <v>1641836700.0000002</v>
      </c>
      <c r="E749" s="27">
        <f>calculation!R749</f>
        <v>667.75528360631347</v>
      </c>
      <c r="F749" s="18">
        <f>calculation!P749</f>
        <v>0</v>
      </c>
      <c r="G749" s="29">
        <f>IF(input_OLD_temp_simulation!L749&lt;&gt;"",input_OLD_temp_simulation!L749,"")</f>
        <v>900</v>
      </c>
    </row>
    <row r="750" spans="1:7">
      <c r="A750" s="1">
        <f>IF(input_OLD_temp_simulation!A750&lt;&gt;"",input_OLD_temp_simulation!A750,"")</f>
        <v>748</v>
      </c>
      <c r="B750" s="57">
        <f>IF(input_OLD_temp_simulation!B750&lt;&gt;"",maxvent_m3_per_h*1000000+minvent_m3_per_h*1000+V_room_m3,"")</f>
        <v>500010090</v>
      </c>
      <c r="C750" s="2" t="str">
        <f>IF(input_OLD_temp_simulation!C750&lt;&gt;"",CONCATENATE(TEXT(input_OLD_temp_simulation!C750,"jjjj-mm-ddTuu:mm:ss"),IF(input_OLD_temp_simulation!E750&gt;=0,"+",""),TEXT(SIGN(input_OLD_temp_simulation!E750)*INT(ABS(input_OLD_temp_simulation!E750)),"00"),":",TEXT(MOD(ABS(input_OLD_temp_simulation!E750),1)*60,"00")),"")</f>
        <v>2022-01-10T19:00:00+01:00</v>
      </c>
      <c r="D750" s="26">
        <f>IF(input_OLD_temp_simulation!D750&lt;&gt;"",input_OLD_temp_simulation!D750,"")</f>
        <v>1641837599.9999993</v>
      </c>
      <c r="E750" s="27">
        <f>calculation!R750</f>
        <v>660.73430350613808</v>
      </c>
      <c r="F750" s="18">
        <f>calculation!P750</f>
        <v>0</v>
      </c>
      <c r="G750" s="29">
        <f>IF(input_OLD_temp_simulation!L750&lt;&gt;"",input_OLD_temp_simulation!L750,"")</f>
        <v>900</v>
      </c>
    </row>
    <row r="751" spans="1:7">
      <c r="A751" s="1">
        <f>IF(input_OLD_temp_simulation!A751&lt;&gt;"",input_OLD_temp_simulation!A751,"")</f>
        <v>749</v>
      </c>
      <c r="B751" s="57">
        <f>IF(input_OLD_temp_simulation!B751&lt;&gt;"",maxvent_m3_per_h*1000000+minvent_m3_per_h*1000+V_room_m3,"")</f>
        <v>500010090</v>
      </c>
      <c r="C751" s="2" t="str">
        <f>IF(input_OLD_temp_simulation!C751&lt;&gt;"",CONCATENATE(TEXT(input_OLD_temp_simulation!C751,"jjjj-mm-ddTuu:mm:ss"),IF(input_OLD_temp_simulation!E751&gt;=0,"+",""),TEXT(SIGN(input_OLD_temp_simulation!E751)*INT(ABS(input_OLD_temp_simulation!E751)),"00"),":",TEXT(MOD(ABS(input_OLD_temp_simulation!E751),1)*60,"00")),"")</f>
        <v>2022-01-10T19:15:00+01:00</v>
      </c>
      <c r="D751" s="26">
        <f>IF(input_OLD_temp_simulation!D751&lt;&gt;"",input_OLD_temp_simulation!D751,"")</f>
        <v>1641838500.000001</v>
      </c>
      <c r="E751" s="27">
        <f>calculation!R751</f>
        <v>653.90835063096756</v>
      </c>
      <c r="F751" s="18">
        <f>calculation!P751</f>
        <v>0</v>
      </c>
      <c r="G751" s="29">
        <f>IF(input_OLD_temp_simulation!L751&lt;&gt;"",input_OLD_temp_simulation!L751,"")</f>
        <v>900</v>
      </c>
    </row>
    <row r="752" spans="1:7">
      <c r="A752" s="1">
        <f>IF(input_OLD_temp_simulation!A752&lt;&gt;"",input_OLD_temp_simulation!A752,"")</f>
        <v>750</v>
      </c>
      <c r="B752" s="57">
        <f>IF(input_OLD_temp_simulation!B752&lt;&gt;"",maxvent_m3_per_h*1000000+minvent_m3_per_h*1000+V_room_m3,"")</f>
        <v>500010090</v>
      </c>
      <c r="C752" s="2" t="str">
        <f>IF(input_OLD_temp_simulation!C752&lt;&gt;"",CONCATENATE(TEXT(input_OLD_temp_simulation!C752,"jjjj-mm-ddTuu:mm:ss"),IF(input_OLD_temp_simulation!E752&gt;=0,"+",""),TEXT(SIGN(input_OLD_temp_simulation!E752)*INT(ABS(input_OLD_temp_simulation!E752)),"00"),":",TEXT(MOD(ABS(input_OLD_temp_simulation!E752),1)*60,"00")),"")</f>
        <v>2022-01-10T19:30:00+01:00</v>
      </c>
      <c r="D752" s="26">
        <f>IF(input_OLD_temp_simulation!D752&lt;&gt;"",input_OLD_temp_simulation!D752,"")</f>
        <v>1641839400.0000002</v>
      </c>
      <c r="E752" s="27">
        <f>calculation!R752</f>
        <v>647.2720075578851</v>
      </c>
      <c r="F752" s="18">
        <f>calculation!P752</f>
        <v>0</v>
      </c>
      <c r="G752" s="29">
        <f>IF(input_OLD_temp_simulation!L752&lt;&gt;"",input_OLD_temp_simulation!L752,"")</f>
        <v>900</v>
      </c>
    </row>
    <row r="753" spans="1:7">
      <c r="A753" s="1">
        <f>IF(input_OLD_temp_simulation!A753&lt;&gt;"",input_OLD_temp_simulation!A753,"")</f>
        <v>751</v>
      </c>
      <c r="B753" s="57">
        <f>IF(input_OLD_temp_simulation!B753&lt;&gt;"",maxvent_m3_per_h*1000000+minvent_m3_per_h*1000+V_room_m3,"")</f>
        <v>500010090</v>
      </c>
      <c r="C753" s="2" t="str">
        <f>IF(input_OLD_temp_simulation!C753&lt;&gt;"",CONCATENATE(TEXT(input_OLD_temp_simulation!C753,"jjjj-mm-ddTuu:mm:ss"),IF(input_OLD_temp_simulation!E753&gt;=0,"+",""),TEXT(SIGN(input_OLD_temp_simulation!E753)*INT(ABS(input_OLD_temp_simulation!E753)),"00"),":",TEXT(MOD(ABS(input_OLD_temp_simulation!E753),1)*60,"00")),"")</f>
        <v>2022-01-10T19:45:00+01:00</v>
      </c>
      <c r="D753" s="26">
        <f>IF(input_OLD_temp_simulation!D753&lt;&gt;"",input_OLD_temp_simulation!D753,"")</f>
        <v>1641840299.9999993</v>
      </c>
      <c r="E753" s="27">
        <f>calculation!R753</f>
        <v>640.82000734794383</v>
      </c>
      <c r="F753" s="18">
        <f>calculation!P753</f>
        <v>0</v>
      </c>
      <c r="G753" s="29">
        <f>IF(input_OLD_temp_simulation!L753&lt;&gt;"",input_OLD_temp_simulation!L753,"")</f>
        <v>900</v>
      </c>
    </row>
    <row r="754" spans="1:7">
      <c r="A754" s="1">
        <f>IF(input_OLD_temp_simulation!A754&lt;&gt;"",input_OLD_temp_simulation!A754,"")</f>
        <v>752</v>
      </c>
      <c r="B754" s="57">
        <f>IF(input_OLD_temp_simulation!B754&lt;&gt;"",maxvent_m3_per_h*1000000+minvent_m3_per_h*1000+V_room_m3,"")</f>
        <v>500010090</v>
      </c>
      <c r="C754" s="2" t="str">
        <f>IF(input_OLD_temp_simulation!C754&lt;&gt;"",CONCATENATE(TEXT(input_OLD_temp_simulation!C754,"jjjj-mm-ddTuu:mm:ss"),IF(input_OLD_temp_simulation!E754&gt;=0,"+",""),TEXT(SIGN(input_OLD_temp_simulation!E754)*INT(ABS(input_OLD_temp_simulation!E754)),"00"),":",TEXT(MOD(ABS(input_OLD_temp_simulation!E754),1)*60,"00")),"")</f>
        <v>2022-01-10T20:00:00+01:00</v>
      </c>
      <c r="D754" s="26">
        <f>IF(input_OLD_temp_simulation!D754&lt;&gt;"",input_OLD_temp_simulation!D754,"")</f>
        <v>1641841200.000001</v>
      </c>
      <c r="E754" s="27">
        <f>calculation!R754</f>
        <v>634.54722936605651</v>
      </c>
      <c r="F754" s="18">
        <f>calculation!P754</f>
        <v>0</v>
      </c>
      <c r="G754" s="29">
        <f>IF(input_OLD_temp_simulation!L754&lt;&gt;"",input_OLD_temp_simulation!L754,"")</f>
        <v>900</v>
      </c>
    </row>
    <row r="755" spans="1:7">
      <c r="A755" s="1">
        <f>IF(input_OLD_temp_simulation!A755&lt;&gt;"",input_OLD_temp_simulation!A755,"")</f>
        <v>753</v>
      </c>
      <c r="B755" s="57">
        <f>IF(input_OLD_temp_simulation!B755&lt;&gt;"",maxvent_m3_per_h*1000000+minvent_m3_per_h*1000+V_room_m3,"")</f>
        <v>500010090</v>
      </c>
      <c r="C755" s="2" t="str">
        <f>IF(input_OLD_temp_simulation!C755&lt;&gt;"",CONCATENATE(TEXT(input_OLD_temp_simulation!C755,"jjjj-mm-ddTuu:mm:ss"),IF(input_OLD_temp_simulation!E755&gt;=0,"+",""),TEXT(SIGN(input_OLD_temp_simulation!E755)*INT(ABS(input_OLD_temp_simulation!E755)),"00"),":",TEXT(MOD(ABS(input_OLD_temp_simulation!E755),1)*60,"00")),"")</f>
        <v>2022-01-10T20:15:00+01:00</v>
      </c>
      <c r="D755" s="26">
        <f>IF(input_OLD_temp_simulation!D755&lt;&gt;"",input_OLD_temp_simulation!D755,"")</f>
        <v>1641842100.0000002</v>
      </c>
      <c r="E755" s="27">
        <f>calculation!R755</f>
        <v>628.44869521699934</v>
      </c>
      <c r="F755" s="18">
        <f>calculation!P755</f>
        <v>0</v>
      </c>
      <c r="G755" s="29">
        <f>IF(input_OLD_temp_simulation!L755&lt;&gt;"",input_OLD_temp_simulation!L755,"")</f>
        <v>900</v>
      </c>
    </row>
    <row r="756" spans="1:7">
      <c r="A756" s="1">
        <f>IF(input_OLD_temp_simulation!A756&lt;&gt;"",input_OLD_temp_simulation!A756,"")</f>
        <v>754</v>
      </c>
      <c r="B756" s="57">
        <f>IF(input_OLD_temp_simulation!B756&lt;&gt;"",maxvent_m3_per_h*1000000+minvent_m3_per_h*1000+V_room_m3,"")</f>
        <v>500010090</v>
      </c>
      <c r="C756" s="2" t="str">
        <f>IF(input_OLD_temp_simulation!C756&lt;&gt;"",CONCATENATE(TEXT(input_OLD_temp_simulation!C756,"jjjj-mm-ddTuu:mm:ss"),IF(input_OLD_temp_simulation!E756&gt;=0,"+",""),TEXT(SIGN(input_OLD_temp_simulation!E756)*INT(ABS(input_OLD_temp_simulation!E756)),"00"),":",TEXT(MOD(ABS(input_OLD_temp_simulation!E756),1)*60,"00")),"")</f>
        <v>2022-01-10T20:30:00+01:00</v>
      </c>
      <c r="D756" s="26">
        <f>IF(input_OLD_temp_simulation!D756&lt;&gt;"",input_OLD_temp_simulation!D756,"")</f>
        <v>1641842999.9999993</v>
      </c>
      <c r="E756" s="27">
        <f>calculation!R756</f>
        <v>622.51956479430487</v>
      </c>
      <c r="F756" s="18">
        <f>calculation!P756</f>
        <v>0</v>
      </c>
      <c r="G756" s="29">
        <f>IF(input_OLD_temp_simulation!L756&lt;&gt;"",input_OLD_temp_simulation!L756,"")</f>
        <v>900</v>
      </c>
    </row>
    <row r="757" spans="1:7">
      <c r="A757" s="1">
        <f>IF(input_OLD_temp_simulation!A757&lt;&gt;"",input_OLD_temp_simulation!A757,"")</f>
        <v>755</v>
      </c>
      <c r="B757" s="57">
        <f>IF(input_OLD_temp_simulation!B757&lt;&gt;"",maxvent_m3_per_h*1000000+minvent_m3_per_h*1000+V_room_m3,"")</f>
        <v>500010090</v>
      </c>
      <c r="C757" s="2" t="str">
        <f>IF(input_OLD_temp_simulation!C757&lt;&gt;"",CONCATENATE(TEXT(input_OLD_temp_simulation!C757,"jjjj-mm-ddTuu:mm:ss"),IF(input_OLD_temp_simulation!E757&gt;=0,"+",""),TEXT(SIGN(input_OLD_temp_simulation!E757)*INT(ABS(input_OLD_temp_simulation!E757)),"00"),":",TEXT(MOD(ABS(input_OLD_temp_simulation!E757),1)*60,"00")),"")</f>
        <v>2022-01-10T20:45:00+01:00</v>
      </c>
      <c r="D757" s="26">
        <f>IF(input_OLD_temp_simulation!D757&lt;&gt;"",input_OLD_temp_simulation!D757,"")</f>
        <v>1641843900.000001</v>
      </c>
      <c r="E757" s="27">
        <f>calculation!R757</f>
        <v>616.75513243890748</v>
      </c>
      <c r="F757" s="18">
        <f>calculation!P757</f>
        <v>0</v>
      </c>
      <c r="G757" s="29">
        <f>IF(input_OLD_temp_simulation!L757&lt;&gt;"",input_OLD_temp_simulation!L757,"")</f>
        <v>900</v>
      </c>
    </row>
    <row r="758" spans="1:7">
      <c r="A758" s="1">
        <f>IF(input_OLD_temp_simulation!A758&lt;&gt;"",input_OLD_temp_simulation!A758,"")</f>
        <v>756</v>
      </c>
      <c r="B758" s="57">
        <f>IF(input_OLD_temp_simulation!B758&lt;&gt;"",maxvent_m3_per_h*1000000+minvent_m3_per_h*1000+V_room_m3,"")</f>
        <v>500010090</v>
      </c>
      <c r="C758" s="2" t="str">
        <f>IF(input_OLD_temp_simulation!C758&lt;&gt;"",CONCATENATE(TEXT(input_OLD_temp_simulation!C758,"jjjj-mm-ddTuu:mm:ss"),IF(input_OLD_temp_simulation!E758&gt;=0,"+",""),TEXT(SIGN(input_OLD_temp_simulation!E758)*INT(ABS(input_OLD_temp_simulation!E758)),"00"),":",TEXT(MOD(ABS(input_OLD_temp_simulation!E758),1)*60,"00")),"")</f>
        <v>2022-01-10T21:00:00+01:00</v>
      </c>
      <c r="D758" s="26">
        <f>IF(input_OLD_temp_simulation!D758&lt;&gt;"",input_OLD_temp_simulation!D758,"")</f>
        <v>1641844800.0000002</v>
      </c>
      <c r="E758" s="27">
        <f>calculation!R758</f>
        <v>611.15082320449335</v>
      </c>
      <c r="F758" s="18">
        <f>calculation!P758</f>
        <v>0</v>
      </c>
      <c r="G758" s="29">
        <f>IF(input_OLD_temp_simulation!L758&lt;&gt;"",input_OLD_temp_simulation!L758,"")</f>
        <v>900</v>
      </c>
    </row>
    <row r="759" spans="1:7">
      <c r="A759" s="1">
        <f>IF(input_OLD_temp_simulation!A759&lt;&gt;"",input_OLD_temp_simulation!A759,"")</f>
        <v>757</v>
      </c>
      <c r="B759" s="57">
        <f>IF(input_OLD_temp_simulation!B759&lt;&gt;"",maxvent_m3_per_h*1000000+minvent_m3_per_h*1000+V_room_m3,"")</f>
        <v>500010090</v>
      </c>
      <c r="C759" s="2" t="str">
        <f>IF(input_OLD_temp_simulation!C759&lt;&gt;"",CONCATENATE(TEXT(input_OLD_temp_simulation!C759,"jjjj-mm-ddTuu:mm:ss"),IF(input_OLD_temp_simulation!E759&gt;=0,"+",""),TEXT(SIGN(input_OLD_temp_simulation!E759)*INT(ABS(input_OLD_temp_simulation!E759)),"00"),":",TEXT(MOD(ABS(input_OLD_temp_simulation!E759),1)*60,"00")),"")</f>
        <v>2022-01-10T21:15:00+01:00</v>
      </c>
      <c r="D759" s="26">
        <f>IF(input_OLD_temp_simulation!D759&lt;&gt;"",input_OLD_temp_simulation!D759,"")</f>
        <v>1641845699.9999993</v>
      </c>
      <c r="E759" s="27">
        <f>calculation!R759</f>
        <v>605.7021892265908</v>
      </c>
      <c r="F759" s="18">
        <f>calculation!P759</f>
        <v>0</v>
      </c>
      <c r="G759" s="29">
        <f>IF(input_OLD_temp_simulation!L759&lt;&gt;"",input_OLD_temp_simulation!L759,"")</f>
        <v>900</v>
      </c>
    </row>
    <row r="760" spans="1:7">
      <c r="A760" s="1">
        <f>IF(input_OLD_temp_simulation!A760&lt;&gt;"",input_OLD_temp_simulation!A760,"")</f>
        <v>758</v>
      </c>
      <c r="B760" s="57">
        <f>IF(input_OLD_temp_simulation!B760&lt;&gt;"",maxvent_m3_per_h*1000000+minvent_m3_per_h*1000+V_room_m3,"")</f>
        <v>500010090</v>
      </c>
      <c r="C760" s="2" t="str">
        <f>IF(input_OLD_temp_simulation!C760&lt;&gt;"",CONCATENATE(TEXT(input_OLD_temp_simulation!C760,"jjjj-mm-ddTuu:mm:ss"),IF(input_OLD_temp_simulation!E760&gt;=0,"+",""),TEXT(SIGN(input_OLD_temp_simulation!E760)*INT(ABS(input_OLD_temp_simulation!E760)),"00"),":",TEXT(MOD(ABS(input_OLD_temp_simulation!E760),1)*60,"00")),"")</f>
        <v>2022-01-10T21:30:00+01:00</v>
      </c>
      <c r="D760" s="26">
        <f>IF(input_OLD_temp_simulation!D760&lt;&gt;"",input_OLD_temp_simulation!D760,"")</f>
        <v>1641846600.000001</v>
      </c>
      <c r="E760" s="27">
        <f>calculation!R760</f>
        <v>600.40490619251887</v>
      </c>
      <c r="F760" s="18">
        <f>calculation!P760</f>
        <v>0</v>
      </c>
      <c r="G760" s="29">
        <f>IF(input_OLD_temp_simulation!L760&lt;&gt;"",input_OLD_temp_simulation!L760,"")</f>
        <v>900</v>
      </c>
    </row>
    <row r="761" spans="1:7">
      <c r="A761" s="1">
        <f>IF(input_OLD_temp_simulation!A761&lt;&gt;"",input_OLD_temp_simulation!A761,"")</f>
        <v>759</v>
      </c>
      <c r="B761" s="57">
        <f>IF(input_OLD_temp_simulation!B761&lt;&gt;"",maxvent_m3_per_h*1000000+minvent_m3_per_h*1000+V_room_m3,"")</f>
        <v>500010090</v>
      </c>
      <c r="C761" s="2" t="str">
        <f>IF(input_OLD_temp_simulation!C761&lt;&gt;"",CONCATENATE(TEXT(input_OLD_temp_simulation!C761,"jjjj-mm-ddTuu:mm:ss"),IF(input_OLD_temp_simulation!E761&gt;=0,"+",""),TEXT(SIGN(input_OLD_temp_simulation!E761)*INT(ABS(input_OLD_temp_simulation!E761)),"00"),":",TEXT(MOD(ABS(input_OLD_temp_simulation!E761),1)*60,"00")),"")</f>
        <v>2022-01-10T21:45:00+01:00</v>
      </c>
      <c r="D761" s="26">
        <f>IF(input_OLD_temp_simulation!D761&lt;&gt;"",input_OLD_temp_simulation!D761,"")</f>
        <v>1641847500.0000002</v>
      </c>
      <c r="E761" s="27">
        <f>calculation!R761</f>
        <v>595.2547699093933</v>
      </c>
      <c r="F761" s="18">
        <f>calculation!P761</f>
        <v>0</v>
      </c>
      <c r="G761" s="29">
        <f>IF(input_OLD_temp_simulation!L761&lt;&gt;"",input_OLD_temp_simulation!L761,"")</f>
        <v>900</v>
      </c>
    </row>
    <row r="762" spans="1:7">
      <c r="A762" s="1">
        <f>IF(input_OLD_temp_simulation!A762&lt;&gt;"",input_OLD_temp_simulation!A762,"")</f>
        <v>760</v>
      </c>
      <c r="B762" s="57">
        <f>IF(input_OLD_temp_simulation!B762&lt;&gt;"",maxvent_m3_per_h*1000000+minvent_m3_per_h*1000+V_room_m3,"")</f>
        <v>500010090</v>
      </c>
      <c r="C762" s="2" t="str">
        <f>IF(input_OLD_temp_simulation!C762&lt;&gt;"",CONCATENATE(TEXT(input_OLD_temp_simulation!C762,"jjjj-mm-ddTuu:mm:ss"),IF(input_OLD_temp_simulation!E762&gt;=0,"+",""),TEXT(SIGN(input_OLD_temp_simulation!E762)*INT(ABS(input_OLD_temp_simulation!E762)),"00"),":",TEXT(MOD(ABS(input_OLD_temp_simulation!E762),1)*60,"00")),"")</f>
        <v>2022-01-10T22:00:00+01:00</v>
      </c>
      <c r="D762" s="26">
        <f>IF(input_OLD_temp_simulation!D762&lt;&gt;"",input_OLD_temp_simulation!D762,"")</f>
        <v>1641848399.9999993</v>
      </c>
      <c r="E762" s="27">
        <f>calculation!R762</f>
        <v>590.2476929674657</v>
      </c>
      <c r="F762" s="18">
        <f>calculation!P762</f>
        <v>0</v>
      </c>
      <c r="G762" s="29">
        <f>IF(input_OLD_temp_simulation!L762&lt;&gt;"",input_OLD_temp_simulation!L762,"")</f>
        <v>900</v>
      </c>
    </row>
    <row r="763" spans="1:7">
      <c r="A763" s="1">
        <f>IF(input_OLD_temp_simulation!A763&lt;&gt;"",input_OLD_temp_simulation!A763,"")</f>
        <v>761</v>
      </c>
      <c r="B763" s="57">
        <f>IF(input_OLD_temp_simulation!B763&lt;&gt;"",maxvent_m3_per_h*1000000+minvent_m3_per_h*1000+V_room_m3,"")</f>
        <v>500010090</v>
      </c>
      <c r="C763" s="2" t="str">
        <f>IF(input_OLD_temp_simulation!C763&lt;&gt;"",CONCATENATE(TEXT(input_OLD_temp_simulation!C763,"jjjj-mm-ddTuu:mm:ss"),IF(input_OLD_temp_simulation!E763&gt;=0,"+",""),TEXT(SIGN(input_OLD_temp_simulation!E763)*INT(ABS(input_OLD_temp_simulation!E763)),"00"),":",TEXT(MOD(ABS(input_OLD_temp_simulation!E763),1)*60,"00")),"")</f>
        <v>2022-01-10T22:15:00+01:00</v>
      </c>
      <c r="D763" s="26">
        <f>IF(input_OLD_temp_simulation!D763&lt;&gt;"",input_OLD_temp_simulation!D763,"")</f>
        <v>1641849300.000001</v>
      </c>
      <c r="E763" s="27">
        <f>calculation!R763</f>
        <v>585.37970149614716</v>
      </c>
      <c r="F763" s="18">
        <f>calculation!P763</f>
        <v>0</v>
      </c>
      <c r="G763" s="29">
        <f>IF(input_OLD_temp_simulation!L763&lt;&gt;"",input_OLD_temp_simulation!L763,"")</f>
        <v>900</v>
      </c>
    </row>
    <row r="764" spans="1:7">
      <c r="A764" s="1">
        <f>IF(input_OLD_temp_simulation!A764&lt;&gt;"",input_OLD_temp_simulation!A764,"")</f>
        <v>762</v>
      </c>
      <c r="B764" s="57">
        <f>IF(input_OLD_temp_simulation!B764&lt;&gt;"",maxvent_m3_per_h*1000000+minvent_m3_per_h*1000+V_room_m3,"")</f>
        <v>500010090</v>
      </c>
      <c r="C764" s="2" t="str">
        <f>IF(input_OLD_temp_simulation!C764&lt;&gt;"",CONCATENATE(TEXT(input_OLD_temp_simulation!C764,"jjjj-mm-ddTuu:mm:ss"),IF(input_OLD_temp_simulation!E764&gt;=0,"+",""),TEXT(SIGN(input_OLD_temp_simulation!E764)*INT(ABS(input_OLD_temp_simulation!E764)),"00"),":",TEXT(MOD(ABS(input_OLD_temp_simulation!E764),1)*60,"00")),"")</f>
        <v>2022-01-10T22:30:00+01:00</v>
      </c>
      <c r="D764" s="26">
        <f>IF(input_OLD_temp_simulation!D764&lt;&gt;"",input_OLD_temp_simulation!D764,"")</f>
        <v>1641850200.0000002</v>
      </c>
      <c r="E764" s="27">
        <f>calculation!R764</f>
        <v>580.64693201014302</v>
      </c>
      <c r="F764" s="18">
        <f>calculation!P764</f>
        <v>0</v>
      </c>
      <c r="G764" s="29">
        <f>IF(input_OLD_temp_simulation!L764&lt;&gt;"",input_OLD_temp_simulation!L764,"")</f>
        <v>900</v>
      </c>
    </row>
    <row r="765" spans="1:7">
      <c r="A765" s="1">
        <f>IF(input_OLD_temp_simulation!A765&lt;&gt;"",input_OLD_temp_simulation!A765,"")</f>
        <v>763</v>
      </c>
      <c r="B765" s="57">
        <f>IF(input_OLD_temp_simulation!B765&lt;&gt;"",maxvent_m3_per_h*1000000+minvent_m3_per_h*1000+V_room_m3,"")</f>
        <v>500010090</v>
      </c>
      <c r="C765" s="2" t="str">
        <f>IF(input_OLD_temp_simulation!C765&lt;&gt;"",CONCATENATE(TEXT(input_OLD_temp_simulation!C765,"jjjj-mm-ddTuu:mm:ss"),IF(input_OLD_temp_simulation!E765&gt;=0,"+",""),TEXT(SIGN(input_OLD_temp_simulation!E765)*INT(ABS(input_OLD_temp_simulation!E765)),"00"),":",TEXT(MOD(ABS(input_OLD_temp_simulation!E765),1)*60,"00")),"")</f>
        <v>2022-01-10T22:45:00+01:00</v>
      </c>
      <c r="D765" s="26">
        <f>IF(input_OLD_temp_simulation!D765&lt;&gt;"",input_OLD_temp_simulation!D765,"")</f>
        <v>1641851099.9999993</v>
      </c>
      <c r="E765" s="27">
        <f>calculation!R765</f>
        <v>576.04562834319461</v>
      </c>
      <c r="F765" s="18">
        <f>calculation!P765</f>
        <v>0</v>
      </c>
      <c r="G765" s="29">
        <f>IF(input_OLD_temp_simulation!L765&lt;&gt;"",input_OLD_temp_simulation!L765,"")</f>
        <v>900</v>
      </c>
    </row>
    <row r="766" spans="1:7">
      <c r="A766" s="1">
        <f>IF(input_OLD_temp_simulation!A766&lt;&gt;"",input_OLD_temp_simulation!A766,"")</f>
        <v>764</v>
      </c>
      <c r="B766" s="57">
        <f>IF(input_OLD_temp_simulation!B766&lt;&gt;"",maxvent_m3_per_h*1000000+minvent_m3_per_h*1000+V_room_m3,"")</f>
        <v>500010090</v>
      </c>
      <c r="C766" s="2" t="str">
        <f>IF(input_OLD_temp_simulation!C766&lt;&gt;"",CONCATENATE(TEXT(input_OLD_temp_simulation!C766,"jjjj-mm-ddTuu:mm:ss"),IF(input_OLD_temp_simulation!E766&gt;=0,"+",""),TEXT(SIGN(input_OLD_temp_simulation!E766)*INT(ABS(input_OLD_temp_simulation!E766)),"00"),":",TEXT(MOD(ABS(input_OLD_temp_simulation!E766),1)*60,"00")),"")</f>
        <v>2022-01-10T23:00:00+01:00</v>
      </c>
      <c r="D766" s="26">
        <f>IF(input_OLD_temp_simulation!D766&lt;&gt;"",input_OLD_temp_simulation!D766,"")</f>
        <v>1641852000.000001</v>
      </c>
      <c r="E766" s="27">
        <f>calculation!R766</f>
        <v>571.57213866699476</v>
      </c>
      <c r="F766" s="18">
        <f>calculation!P766</f>
        <v>0</v>
      </c>
      <c r="G766" s="29">
        <f>IF(input_OLD_temp_simulation!L766&lt;&gt;"",input_OLD_temp_simulation!L766,"")</f>
        <v>900</v>
      </c>
    </row>
    <row r="767" spans="1:7">
      <c r="A767" s="1">
        <f>IF(input_OLD_temp_simulation!A767&lt;&gt;"",input_OLD_temp_simulation!A767,"")</f>
        <v>765</v>
      </c>
      <c r="B767" s="57">
        <f>IF(input_OLD_temp_simulation!B767&lt;&gt;"",maxvent_m3_per_h*1000000+minvent_m3_per_h*1000+V_room_m3,"")</f>
        <v>500010090</v>
      </c>
      <c r="C767" s="2" t="str">
        <f>IF(input_OLD_temp_simulation!C767&lt;&gt;"",CONCATENATE(TEXT(input_OLD_temp_simulation!C767,"jjjj-mm-ddTuu:mm:ss"),IF(input_OLD_temp_simulation!E767&gt;=0,"+",""),TEXT(SIGN(input_OLD_temp_simulation!E767)*INT(ABS(input_OLD_temp_simulation!E767)),"00"),":",TEXT(MOD(ABS(input_OLD_temp_simulation!E767),1)*60,"00")),"")</f>
        <v>2022-01-10T23:15:00+01:00</v>
      </c>
      <c r="D767" s="26">
        <f>IF(input_OLD_temp_simulation!D767&lt;&gt;"",input_OLD_temp_simulation!D767,"")</f>
        <v>1641852900.0000002</v>
      </c>
      <c r="E767" s="27">
        <f>calculation!R767</f>
        <v>567.2229125929116</v>
      </c>
      <c r="F767" s="18">
        <f>calculation!P767</f>
        <v>0</v>
      </c>
      <c r="G767" s="29">
        <f>IF(input_OLD_temp_simulation!L767&lt;&gt;"",input_OLD_temp_simulation!L767,"")</f>
        <v>900</v>
      </c>
    </row>
    <row r="768" spans="1:7">
      <c r="A768" s="1">
        <f>IF(input_OLD_temp_simulation!A768&lt;&gt;"",input_OLD_temp_simulation!A768,"")</f>
        <v>766</v>
      </c>
      <c r="B768" s="57">
        <f>IF(input_OLD_temp_simulation!B768&lt;&gt;"",maxvent_m3_per_h*1000000+minvent_m3_per_h*1000+V_room_m3,"")</f>
        <v>500010090</v>
      </c>
      <c r="C768" s="2" t="str">
        <f>IF(input_OLD_temp_simulation!C768&lt;&gt;"",CONCATENATE(TEXT(input_OLD_temp_simulation!C768,"jjjj-mm-ddTuu:mm:ss"),IF(input_OLD_temp_simulation!E768&gt;=0,"+",""),TEXT(SIGN(input_OLD_temp_simulation!E768)*INT(ABS(input_OLD_temp_simulation!E768)),"00"),":",TEXT(MOD(ABS(input_OLD_temp_simulation!E768),1)*60,"00")),"")</f>
        <v>2022-01-10T23:30:00+01:00</v>
      </c>
      <c r="D768" s="26">
        <f>IF(input_OLD_temp_simulation!D768&lt;&gt;"",input_OLD_temp_simulation!D768,"")</f>
        <v>1641853799.9999993</v>
      </c>
      <c r="E768" s="27">
        <f>calculation!R768</f>
        <v>562.99449835421956</v>
      </c>
      <c r="F768" s="18">
        <f>calculation!P768</f>
        <v>0</v>
      </c>
      <c r="G768" s="29">
        <f>IF(input_OLD_temp_simulation!L768&lt;&gt;"",input_OLD_temp_simulation!L768,"")</f>
        <v>900</v>
      </c>
    </row>
    <row r="769" spans="1:7">
      <c r="A769" s="1">
        <f>IF(input_OLD_temp_simulation!A769&lt;&gt;"",input_OLD_temp_simulation!A769,"")</f>
        <v>767</v>
      </c>
      <c r="B769" s="57">
        <f>IF(input_OLD_temp_simulation!B769&lt;&gt;"",maxvent_m3_per_h*1000000+minvent_m3_per_h*1000+V_room_m3,"")</f>
        <v>500010090</v>
      </c>
      <c r="C769" s="2" t="str">
        <f>IF(input_OLD_temp_simulation!C769&lt;&gt;"",CONCATENATE(TEXT(input_OLD_temp_simulation!C769,"jjjj-mm-ddTuu:mm:ss"),IF(input_OLD_temp_simulation!E769&gt;=0,"+",""),TEXT(SIGN(input_OLD_temp_simulation!E769)*INT(ABS(input_OLD_temp_simulation!E769)),"00"),":",TEXT(MOD(ABS(input_OLD_temp_simulation!E769),1)*60,"00")),"")</f>
        <v>2022-01-10T23:45:00+01:00</v>
      </c>
      <c r="D769" s="26">
        <f>IF(input_OLD_temp_simulation!D769&lt;&gt;"",input_OLD_temp_simulation!D769,"")</f>
        <v>1641854700.000001</v>
      </c>
      <c r="E769" s="27">
        <f>calculation!R769</f>
        <v>558.88354006660234</v>
      </c>
      <c r="F769" s="18">
        <f>calculation!P769</f>
        <v>0</v>
      </c>
      <c r="G769" s="29">
        <f>IF(input_OLD_temp_simulation!L769&lt;&gt;"",input_OLD_temp_simulation!L769,"")</f>
        <v>900</v>
      </c>
    </row>
    <row r="770" spans="1:7">
      <c r="A770" s="1">
        <f>IF(input_OLD_temp_simulation!A770&lt;&gt;"",input_OLD_temp_simulation!A770,"")</f>
        <v>768</v>
      </c>
      <c r="B770" s="57">
        <f>IF(input_OLD_temp_simulation!B770&lt;&gt;"",maxvent_m3_per_h*1000000+minvent_m3_per_h*1000+V_room_m3,"")</f>
        <v>500010090</v>
      </c>
      <c r="C770" s="2" t="str">
        <f>IF(input_OLD_temp_simulation!C770&lt;&gt;"",CONCATENATE(TEXT(input_OLD_temp_simulation!C770,"jjjj-mm-ddTuu:mm:ss"),IF(input_OLD_temp_simulation!E770&gt;=0,"+",""),TEXT(SIGN(input_OLD_temp_simulation!E770)*INT(ABS(input_OLD_temp_simulation!E770)),"00"),":",TEXT(MOD(ABS(input_OLD_temp_simulation!E770),1)*60,"00")),"")</f>
        <v>2022-01-11T00:00:00+01:00</v>
      </c>
      <c r="D770" s="26">
        <f>IF(input_OLD_temp_simulation!D770&lt;&gt;"",input_OLD_temp_simulation!D770,"")</f>
        <v>1641855600.0000002</v>
      </c>
      <c r="E770" s="27">
        <f>calculation!R770</f>
        <v>554.88677506475233</v>
      </c>
      <c r="F770" s="18">
        <f>calculation!P770</f>
        <v>0</v>
      </c>
      <c r="G770" s="29">
        <f>IF(input_OLD_temp_simulation!L770&lt;&gt;"",input_OLD_temp_simulation!L770,"")</f>
        <v>900</v>
      </c>
    </row>
    <row r="771" spans="1:7">
      <c r="A771" s="1">
        <f>IF(input_OLD_temp_simulation!A771&lt;&gt;"",input_OLD_temp_simulation!A771,"")</f>
        <v>769</v>
      </c>
      <c r="B771" s="57">
        <f>IF(input_OLD_temp_simulation!B771&lt;&gt;"",maxvent_m3_per_h*1000000+minvent_m3_per_h*1000+V_room_m3,"")</f>
        <v>500010090</v>
      </c>
      <c r="C771" s="2" t="str">
        <f>IF(input_OLD_temp_simulation!C771&lt;&gt;"",CONCATENATE(TEXT(input_OLD_temp_simulation!C771,"jjjj-mm-ddTuu:mm:ss"),IF(input_OLD_temp_simulation!E771&gt;=0,"+",""),TEXT(SIGN(input_OLD_temp_simulation!E771)*INT(ABS(input_OLD_temp_simulation!E771)),"00"),":",TEXT(MOD(ABS(input_OLD_temp_simulation!E771),1)*60,"00")),"")</f>
        <v>2022-01-11T00:15:00+01:00</v>
      </c>
      <c r="D771" s="26">
        <f>IF(input_OLD_temp_simulation!D771&lt;&gt;"",input_OLD_temp_simulation!D771,"")</f>
        <v>1641856499.9999993</v>
      </c>
      <c r="E771" s="27">
        <f>calculation!R771</f>
        <v>618.81353131295361</v>
      </c>
      <c r="F771" s="18">
        <f>calculation!P771</f>
        <v>0</v>
      </c>
      <c r="G771" s="29">
        <f>IF(input_OLD_temp_simulation!L771&lt;&gt;"",input_OLD_temp_simulation!L771,"")</f>
        <v>900</v>
      </c>
    </row>
    <row r="772" spans="1:7">
      <c r="A772" s="1">
        <f>IF(input_OLD_temp_simulation!A772&lt;&gt;"",input_OLD_temp_simulation!A772,"")</f>
        <v>770</v>
      </c>
      <c r="B772" s="57">
        <f>IF(input_OLD_temp_simulation!B772&lt;&gt;"",maxvent_m3_per_h*1000000+minvent_m3_per_h*1000+V_room_m3,"")</f>
        <v>500010090</v>
      </c>
      <c r="C772" s="2" t="str">
        <f>IF(input_OLD_temp_simulation!C772&lt;&gt;"",CONCATENATE(TEXT(input_OLD_temp_simulation!C772,"jjjj-mm-ddTuu:mm:ss"),IF(input_OLD_temp_simulation!E772&gt;=0,"+",""),TEXT(SIGN(input_OLD_temp_simulation!E772)*INT(ABS(input_OLD_temp_simulation!E772)),"00"),":",TEXT(MOD(ABS(input_OLD_temp_simulation!E772),1)*60,"00")),"")</f>
        <v>2022-01-11T00:30:00+01:00</v>
      </c>
      <c r="D772" s="26">
        <f>IF(input_OLD_temp_simulation!D772&lt;&gt;"",input_OLD_temp_simulation!D772,"")</f>
        <v>1641857400.000001</v>
      </c>
      <c r="E772" s="27">
        <f>calculation!R772</f>
        <v>680.96454433203826</v>
      </c>
      <c r="F772" s="18">
        <f>calculation!P772</f>
        <v>0</v>
      </c>
      <c r="G772" s="29">
        <f>IF(input_OLD_temp_simulation!L772&lt;&gt;"",input_OLD_temp_simulation!L772,"")</f>
        <v>900</v>
      </c>
    </row>
    <row r="773" spans="1:7">
      <c r="A773" s="1">
        <f>IF(input_OLD_temp_simulation!A773&lt;&gt;"",input_OLD_temp_simulation!A773,"")</f>
        <v>771</v>
      </c>
      <c r="B773" s="57">
        <f>IF(input_OLD_temp_simulation!B773&lt;&gt;"",maxvent_m3_per_h*1000000+minvent_m3_per_h*1000+V_room_m3,"")</f>
        <v>500010090</v>
      </c>
      <c r="C773" s="2" t="str">
        <f>IF(input_OLD_temp_simulation!C773&lt;&gt;"",CONCATENATE(TEXT(input_OLD_temp_simulation!C773,"jjjj-mm-ddTuu:mm:ss"),IF(input_OLD_temp_simulation!E773&gt;=0,"+",""),TEXT(SIGN(input_OLD_temp_simulation!E773)*INT(ABS(input_OLD_temp_simulation!E773)),"00"),":",TEXT(MOD(ABS(input_OLD_temp_simulation!E773),1)*60,"00")),"")</f>
        <v>2022-01-11T00:45:00+01:00</v>
      </c>
      <c r="D773" s="26">
        <f>IF(input_OLD_temp_simulation!D773&lt;&gt;"",input_OLD_temp_simulation!D773,"")</f>
        <v>1641858300.0000002</v>
      </c>
      <c r="E773" s="27">
        <f>calculation!R773</f>
        <v>741.38914032281491</v>
      </c>
      <c r="F773" s="18">
        <f>calculation!P773</f>
        <v>0</v>
      </c>
      <c r="G773" s="29">
        <f>IF(input_OLD_temp_simulation!L773&lt;&gt;"",input_OLD_temp_simulation!L773,"")</f>
        <v>900</v>
      </c>
    </row>
    <row r="774" spans="1:7">
      <c r="A774" s="1">
        <f>IF(input_OLD_temp_simulation!A774&lt;&gt;"",input_OLD_temp_simulation!A774,"")</f>
        <v>772</v>
      </c>
      <c r="B774" s="57">
        <f>IF(input_OLD_temp_simulation!B774&lt;&gt;"",maxvent_m3_per_h*1000000+minvent_m3_per_h*1000+V_room_m3,"")</f>
        <v>500010090</v>
      </c>
      <c r="C774" s="2" t="str">
        <f>IF(input_OLD_temp_simulation!C774&lt;&gt;"",CONCATENATE(TEXT(input_OLD_temp_simulation!C774,"jjjj-mm-ddTuu:mm:ss"),IF(input_OLD_temp_simulation!E774&gt;=0,"+",""),TEXT(SIGN(input_OLD_temp_simulation!E774)*INT(ABS(input_OLD_temp_simulation!E774)),"00"),":",TEXT(MOD(ABS(input_OLD_temp_simulation!E774),1)*60,"00")),"")</f>
        <v>2022-01-11T01:00:00+01:00</v>
      </c>
      <c r="D774" s="26">
        <f>IF(input_OLD_temp_simulation!D774&lt;&gt;"",input_OLD_temp_simulation!D774,"")</f>
        <v>1641859199.9999993</v>
      </c>
      <c r="E774" s="27">
        <f>calculation!R774</f>
        <v>800.13527531384784</v>
      </c>
      <c r="F774" s="18">
        <f>calculation!P774</f>
        <v>0</v>
      </c>
      <c r="G774" s="29">
        <f>IF(input_OLD_temp_simulation!L774&lt;&gt;"",input_OLD_temp_simulation!L774,"")</f>
        <v>900</v>
      </c>
    </row>
    <row r="775" spans="1:7">
      <c r="A775" s="1">
        <f>IF(input_OLD_temp_simulation!A775&lt;&gt;"",input_OLD_temp_simulation!A775,"")</f>
        <v>773</v>
      </c>
      <c r="B775" s="57">
        <f>IF(input_OLD_temp_simulation!B775&lt;&gt;"",maxvent_m3_per_h*1000000+minvent_m3_per_h*1000+V_room_m3,"")</f>
        <v>500010090</v>
      </c>
      <c r="C775" s="2" t="str">
        <f>IF(input_OLD_temp_simulation!C775&lt;&gt;"",CONCATENATE(TEXT(input_OLD_temp_simulation!C775,"jjjj-mm-ddTuu:mm:ss"),IF(input_OLD_temp_simulation!E775&gt;=0,"+",""),TEXT(SIGN(input_OLD_temp_simulation!E775)*INT(ABS(input_OLD_temp_simulation!E775)),"00"),":",TEXT(MOD(ABS(input_OLD_temp_simulation!E775),1)*60,"00")),"")</f>
        <v>2022-01-11T01:15:00+01:00</v>
      </c>
      <c r="D775" s="26">
        <f>IF(input_OLD_temp_simulation!D775&lt;&gt;"",input_OLD_temp_simulation!D775,"")</f>
        <v>1641860100.000001</v>
      </c>
      <c r="E775" s="27">
        <f>calculation!R775</f>
        <v>857.24957322179648</v>
      </c>
      <c r="F775" s="18">
        <f>calculation!P775</f>
        <v>0.17460659635496434</v>
      </c>
      <c r="G775" s="29">
        <f>IF(input_OLD_temp_simulation!L775&lt;&gt;"",input_OLD_temp_simulation!L775,"")</f>
        <v>900</v>
      </c>
    </row>
    <row r="776" spans="1:7">
      <c r="A776" s="1">
        <f>IF(input_OLD_temp_simulation!A776&lt;&gt;"",input_OLD_temp_simulation!A776,"")</f>
        <v>774</v>
      </c>
      <c r="B776" s="57">
        <f>IF(input_OLD_temp_simulation!B776&lt;&gt;"",maxvent_m3_per_h*1000000+minvent_m3_per_h*1000+V_room_m3,"")</f>
        <v>500010090</v>
      </c>
      <c r="C776" s="2" t="str">
        <f>IF(input_OLD_temp_simulation!C776&lt;&gt;"",CONCATENATE(TEXT(input_OLD_temp_simulation!C776,"jjjj-mm-ddTuu:mm:ss"),IF(input_OLD_temp_simulation!E776&gt;=0,"+",""),TEXT(SIGN(input_OLD_temp_simulation!E776)*INT(ABS(input_OLD_temp_simulation!E776)),"00"),":",TEXT(MOD(ABS(input_OLD_temp_simulation!E776),1)*60,"00")),"")</f>
        <v>2022-01-11T01:30:00+01:00</v>
      </c>
      <c r="D776" s="26">
        <f>IF(input_OLD_temp_simulation!D776&lt;&gt;"",input_OLD_temp_simulation!D776,"")</f>
        <v>1641861000.0000002</v>
      </c>
      <c r="E776" s="27">
        <f>calculation!R776</f>
        <v>817.8125</v>
      </c>
      <c r="F776" s="18">
        <f>calculation!P776</f>
        <v>0</v>
      </c>
      <c r="G776" s="29">
        <f>IF(input_OLD_temp_simulation!L776&lt;&gt;"",input_OLD_temp_simulation!L776,"")</f>
        <v>900</v>
      </c>
    </row>
    <row r="777" spans="1:7">
      <c r="A777" s="1">
        <f>IF(input_OLD_temp_simulation!A777&lt;&gt;"",input_OLD_temp_simulation!A777,"")</f>
        <v>775</v>
      </c>
      <c r="B777" s="57">
        <f>IF(input_OLD_temp_simulation!B777&lt;&gt;"",maxvent_m3_per_h*1000000+minvent_m3_per_h*1000+V_room_m3,"")</f>
        <v>500010090</v>
      </c>
      <c r="C777" s="2" t="str">
        <f>IF(input_OLD_temp_simulation!C777&lt;&gt;"",CONCATENATE(TEXT(input_OLD_temp_simulation!C777,"jjjj-mm-ddTuu:mm:ss"),IF(input_OLD_temp_simulation!E777&gt;=0,"+",""),TEXT(SIGN(input_OLD_temp_simulation!E777)*INT(ABS(input_OLD_temp_simulation!E777)),"00"),":",TEXT(MOD(ABS(input_OLD_temp_simulation!E777),1)*60,"00")),"")</f>
        <v>2022-01-11T01:45:00+01:00</v>
      </c>
      <c r="D777" s="26">
        <f>IF(input_OLD_temp_simulation!D777&lt;&gt;"",input_OLD_temp_simulation!D777,"")</f>
        <v>1641861899.9999993</v>
      </c>
      <c r="E777" s="27">
        <f>calculation!R777</f>
        <v>874.43576388888891</v>
      </c>
      <c r="F777" s="18">
        <f>calculation!P777</f>
        <v>0.19500821886749678</v>
      </c>
      <c r="G777" s="29">
        <f>IF(input_OLD_temp_simulation!L777&lt;&gt;"",input_OLD_temp_simulation!L777,"")</f>
        <v>900</v>
      </c>
    </row>
    <row r="778" spans="1:7">
      <c r="A778" s="1">
        <f>IF(input_OLD_temp_simulation!A778&lt;&gt;"",input_OLD_temp_simulation!A778,"")</f>
        <v>776</v>
      </c>
      <c r="B778" s="57">
        <f>IF(input_OLD_temp_simulation!B778&lt;&gt;"",maxvent_m3_per_h*1000000+minvent_m3_per_h*1000+V_room_m3,"")</f>
        <v>500010090</v>
      </c>
      <c r="C778" s="2" t="str">
        <f>IF(input_OLD_temp_simulation!C778&lt;&gt;"",CONCATENATE(TEXT(input_OLD_temp_simulation!C778,"jjjj-mm-ddTuu:mm:ss"),IF(input_OLD_temp_simulation!E778&gt;=0,"+",""),TEXT(SIGN(input_OLD_temp_simulation!E778)*INT(ABS(input_OLD_temp_simulation!E778)),"00"),":",TEXT(MOD(ABS(input_OLD_temp_simulation!E778),1)*60,"00")),"")</f>
        <v>2022-01-11T02:00:00+01:00</v>
      </c>
      <c r="D778" s="26">
        <f>IF(input_OLD_temp_simulation!D778&lt;&gt;"",input_OLD_temp_simulation!D778,"")</f>
        <v>1641862800.000001</v>
      </c>
      <c r="E778" s="27">
        <f>calculation!R778</f>
        <v>817.8125</v>
      </c>
      <c r="F778" s="18">
        <f>calculation!P778</f>
        <v>0</v>
      </c>
      <c r="G778" s="29">
        <f>IF(input_OLD_temp_simulation!L778&lt;&gt;"",input_OLD_temp_simulation!L778,"")</f>
        <v>900</v>
      </c>
    </row>
    <row r="779" spans="1:7">
      <c r="A779" s="1">
        <f>IF(input_OLD_temp_simulation!A779&lt;&gt;"",input_OLD_temp_simulation!A779,"")</f>
        <v>777</v>
      </c>
      <c r="B779" s="57">
        <f>IF(input_OLD_temp_simulation!B779&lt;&gt;"",maxvent_m3_per_h*1000000+minvent_m3_per_h*1000+V_room_m3,"")</f>
        <v>500010090</v>
      </c>
      <c r="C779" s="2" t="str">
        <f>IF(input_OLD_temp_simulation!C779&lt;&gt;"",CONCATENATE(TEXT(input_OLD_temp_simulation!C779,"jjjj-mm-ddTuu:mm:ss"),IF(input_OLD_temp_simulation!E779&gt;=0,"+",""),TEXT(SIGN(input_OLD_temp_simulation!E779)*INT(ABS(input_OLD_temp_simulation!E779)),"00"),":",TEXT(MOD(ABS(input_OLD_temp_simulation!E779),1)*60,"00")),"")</f>
        <v>2022-01-11T02:15:00+01:00</v>
      </c>
      <c r="D779" s="26">
        <f>IF(input_OLD_temp_simulation!D779&lt;&gt;"",input_OLD_temp_simulation!D779,"")</f>
        <v>1641863700.0000002</v>
      </c>
      <c r="E779" s="27">
        <f>calculation!R779</f>
        <v>874.43576388888891</v>
      </c>
      <c r="F779" s="18">
        <f>calculation!P779</f>
        <v>0.19500821886749678</v>
      </c>
      <c r="G779" s="29">
        <f>IF(input_OLD_temp_simulation!L779&lt;&gt;"",input_OLD_temp_simulation!L779,"")</f>
        <v>900</v>
      </c>
    </row>
    <row r="780" spans="1:7">
      <c r="A780" s="1">
        <f>IF(input_OLD_temp_simulation!A780&lt;&gt;"",input_OLD_temp_simulation!A780,"")</f>
        <v>778</v>
      </c>
      <c r="B780" s="57">
        <f>IF(input_OLD_temp_simulation!B780&lt;&gt;"",maxvent_m3_per_h*1000000+minvent_m3_per_h*1000+V_room_m3,"")</f>
        <v>500010090</v>
      </c>
      <c r="C780" s="2" t="str">
        <f>IF(input_OLD_temp_simulation!C780&lt;&gt;"",CONCATENATE(TEXT(input_OLD_temp_simulation!C780,"jjjj-mm-ddTuu:mm:ss"),IF(input_OLD_temp_simulation!E780&gt;=0,"+",""),TEXT(SIGN(input_OLD_temp_simulation!E780)*INT(ABS(input_OLD_temp_simulation!E780)),"00"),":",TEXT(MOD(ABS(input_OLD_temp_simulation!E780),1)*60,"00")),"")</f>
        <v>2022-01-11T02:30:00+01:00</v>
      </c>
      <c r="D780" s="26">
        <f>IF(input_OLD_temp_simulation!D780&lt;&gt;"",input_OLD_temp_simulation!D780,"")</f>
        <v>1641864599.9999993</v>
      </c>
      <c r="E780" s="27">
        <f>calculation!R780</f>
        <v>817.8125</v>
      </c>
      <c r="F780" s="18">
        <f>calculation!P780</f>
        <v>0</v>
      </c>
      <c r="G780" s="29">
        <f>IF(input_OLD_temp_simulation!L780&lt;&gt;"",input_OLD_temp_simulation!L780,"")</f>
        <v>900</v>
      </c>
    </row>
    <row r="781" spans="1:7">
      <c r="A781" s="1">
        <f>IF(input_OLD_temp_simulation!A781&lt;&gt;"",input_OLD_temp_simulation!A781,"")</f>
        <v>779</v>
      </c>
      <c r="B781" s="57">
        <f>IF(input_OLD_temp_simulation!B781&lt;&gt;"",maxvent_m3_per_h*1000000+minvent_m3_per_h*1000+V_room_m3,"")</f>
        <v>500010090</v>
      </c>
      <c r="C781" s="2" t="str">
        <f>IF(input_OLD_temp_simulation!C781&lt;&gt;"",CONCATENATE(TEXT(input_OLD_temp_simulation!C781,"jjjj-mm-ddTuu:mm:ss"),IF(input_OLD_temp_simulation!E781&gt;=0,"+",""),TEXT(SIGN(input_OLD_temp_simulation!E781)*INT(ABS(input_OLD_temp_simulation!E781)),"00"),":",TEXT(MOD(ABS(input_OLD_temp_simulation!E781),1)*60,"00")),"")</f>
        <v>2022-01-11T02:45:00+01:00</v>
      </c>
      <c r="D781" s="26">
        <f>IF(input_OLD_temp_simulation!D781&lt;&gt;"",input_OLD_temp_simulation!D781,"")</f>
        <v>1641865500.000001</v>
      </c>
      <c r="E781" s="27">
        <f>calculation!R781</f>
        <v>874.43576388888891</v>
      </c>
      <c r="F781" s="18">
        <f>calculation!P781</f>
        <v>0.19500821886749678</v>
      </c>
      <c r="G781" s="29">
        <f>IF(input_OLD_temp_simulation!L781&lt;&gt;"",input_OLD_temp_simulation!L781,"")</f>
        <v>900</v>
      </c>
    </row>
    <row r="782" spans="1:7">
      <c r="A782" s="1">
        <f>IF(input_OLD_temp_simulation!A782&lt;&gt;"",input_OLD_temp_simulation!A782,"")</f>
        <v>780</v>
      </c>
      <c r="B782" s="57">
        <f>IF(input_OLD_temp_simulation!B782&lt;&gt;"",maxvent_m3_per_h*1000000+minvent_m3_per_h*1000+V_room_m3,"")</f>
        <v>500010090</v>
      </c>
      <c r="C782" s="2" t="str">
        <f>IF(input_OLD_temp_simulation!C782&lt;&gt;"",CONCATENATE(TEXT(input_OLD_temp_simulation!C782,"jjjj-mm-ddTuu:mm:ss"),IF(input_OLD_temp_simulation!E782&gt;=0,"+",""),TEXT(SIGN(input_OLD_temp_simulation!E782)*INT(ABS(input_OLD_temp_simulation!E782)),"00"),":",TEXT(MOD(ABS(input_OLD_temp_simulation!E782),1)*60,"00")),"")</f>
        <v>2022-01-11T03:00:00+01:00</v>
      </c>
      <c r="D782" s="26">
        <f>IF(input_OLD_temp_simulation!D782&lt;&gt;"",input_OLD_temp_simulation!D782,"")</f>
        <v>1641866400.0000002</v>
      </c>
      <c r="E782" s="27">
        <f>calculation!R782</f>
        <v>817.8125</v>
      </c>
      <c r="F782" s="18">
        <f>calculation!P782</f>
        <v>0</v>
      </c>
      <c r="G782" s="29">
        <f>IF(input_OLD_temp_simulation!L782&lt;&gt;"",input_OLD_temp_simulation!L782,"")</f>
        <v>900</v>
      </c>
    </row>
    <row r="783" spans="1:7">
      <c r="A783" s="1">
        <f>IF(input_OLD_temp_simulation!A783&lt;&gt;"",input_OLD_temp_simulation!A783,"")</f>
        <v>781</v>
      </c>
      <c r="B783" s="57">
        <f>IF(input_OLD_temp_simulation!B783&lt;&gt;"",maxvent_m3_per_h*1000000+minvent_m3_per_h*1000+V_room_m3,"")</f>
        <v>500010090</v>
      </c>
      <c r="C783" s="2" t="str">
        <f>IF(input_OLD_temp_simulation!C783&lt;&gt;"",CONCATENATE(TEXT(input_OLD_temp_simulation!C783,"jjjj-mm-ddTuu:mm:ss"),IF(input_OLD_temp_simulation!E783&gt;=0,"+",""),TEXT(SIGN(input_OLD_temp_simulation!E783)*INT(ABS(input_OLD_temp_simulation!E783)),"00"),":",TEXT(MOD(ABS(input_OLD_temp_simulation!E783),1)*60,"00")),"")</f>
        <v>2022-01-11T03:15:00+01:00</v>
      </c>
      <c r="D783" s="26">
        <f>IF(input_OLD_temp_simulation!D783&lt;&gt;"",input_OLD_temp_simulation!D783,"")</f>
        <v>1641867299.9999993</v>
      </c>
      <c r="E783" s="27">
        <f>calculation!R783</f>
        <v>874.43576388888891</v>
      </c>
      <c r="F783" s="18">
        <f>calculation!P783</f>
        <v>0.19500821886749678</v>
      </c>
      <c r="G783" s="29">
        <f>IF(input_OLD_temp_simulation!L783&lt;&gt;"",input_OLD_temp_simulation!L783,"")</f>
        <v>900</v>
      </c>
    </row>
    <row r="784" spans="1:7">
      <c r="A784" s="1">
        <f>IF(input_OLD_temp_simulation!A784&lt;&gt;"",input_OLD_temp_simulation!A784,"")</f>
        <v>782</v>
      </c>
      <c r="B784" s="57">
        <f>IF(input_OLD_temp_simulation!B784&lt;&gt;"",maxvent_m3_per_h*1000000+minvent_m3_per_h*1000+V_room_m3,"")</f>
        <v>500010090</v>
      </c>
      <c r="C784" s="2" t="str">
        <f>IF(input_OLD_temp_simulation!C784&lt;&gt;"",CONCATENATE(TEXT(input_OLD_temp_simulation!C784,"jjjj-mm-ddTuu:mm:ss"),IF(input_OLD_temp_simulation!E784&gt;=0,"+",""),TEXT(SIGN(input_OLD_temp_simulation!E784)*INT(ABS(input_OLD_temp_simulation!E784)),"00"),":",TEXT(MOD(ABS(input_OLD_temp_simulation!E784),1)*60,"00")),"")</f>
        <v>2022-01-11T03:30:00+01:00</v>
      </c>
      <c r="D784" s="26">
        <f>IF(input_OLD_temp_simulation!D784&lt;&gt;"",input_OLD_temp_simulation!D784,"")</f>
        <v>1641868200.000001</v>
      </c>
      <c r="E784" s="27">
        <f>calculation!R784</f>
        <v>817.8125</v>
      </c>
      <c r="F784" s="18">
        <f>calculation!P784</f>
        <v>0</v>
      </c>
      <c r="G784" s="29">
        <f>IF(input_OLD_temp_simulation!L784&lt;&gt;"",input_OLD_temp_simulation!L784,"")</f>
        <v>900</v>
      </c>
    </row>
    <row r="785" spans="1:7">
      <c r="A785" s="1">
        <f>IF(input_OLD_temp_simulation!A785&lt;&gt;"",input_OLD_temp_simulation!A785,"")</f>
        <v>783</v>
      </c>
      <c r="B785" s="57">
        <f>IF(input_OLD_temp_simulation!B785&lt;&gt;"",maxvent_m3_per_h*1000000+minvent_m3_per_h*1000+V_room_m3,"")</f>
        <v>500010090</v>
      </c>
      <c r="C785" s="2" t="str">
        <f>IF(input_OLD_temp_simulation!C785&lt;&gt;"",CONCATENATE(TEXT(input_OLD_temp_simulation!C785,"jjjj-mm-ddTuu:mm:ss"),IF(input_OLD_temp_simulation!E785&gt;=0,"+",""),TEXT(SIGN(input_OLD_temp_simulation!E785)*INT(ABS(input_OLD_temp_simulation!E785)),"00"),":",TEXT(MOD(ABS(input_OLD_temp_simulation!E785),1)*60,"00")),"")</f>
        <v>2022-01-11T03:45:00+01:00</v>
      </c>
      <c r="D785" s="26">
        <f>IF(input_OLD_temp_simulation!D785&lt;&gt;"",input_OLD_temp_simulation!D785,"")</f>
        <v>1641869100.0000002</v>
      </c>
      <c r="E785" s="27">
        <f>calculation!R785</f>
        <v>874.43576388888891</v>
      </c>
      <c r="F785" s="18">
        <f>calculation!P785</f>
        <v>0.19500821886749678</v>
      </c>
      <c r="G785" s="29">
        <f>IF(input_OLD_temp_simulation!L785&lt;&gt;"",input_OLD_temp_simulation!L785,"")</f>
        <v>900</v>
      </c>
    </row>
    <row r="786" spans="1:7">
      <c r="A786" s="1">
        <f>IF(input_OLD_temp_simulation!A786&lt;&gt;"",input_OLD_temp_simulation!A786,"")</f>
        <v>784</v>
      </c>
      <c r="B786" s="57">
        <f>IF(input_OLD_temp_simulation!B786&lt;&gt;"",maxvent_m3_per_h*1000000+minvent_m3_per_h*1000+V_room_m3,"")</f>
        <v>500010090</v>
      </c>
      <c r="C786" s="2" t="str">
        <f>IF(input_OLD_temp_simulation!C786&lt;&gt;"",CONCATENATE(TEXT(input_OLD_temp_simulation!C786,"jjjj-mm-ddTuu:mm:ss"),IF(input_OLD_temp_simulation!E786&gt;=0,"+",""),TEXT(SIGN(input_OLD_temp_simulation!E786)*INT(ABS(input_OLD_temp_simulation!E786)),"00"),":",TEXT(MOD(ABS(input_OLD_temp_simulation!E786),1)*60,"00")),"")</f>
        <v>2022-01-11T04:00:00+01:00</v>
      </c>
      <c r="D786" s="26">
        <f>IF(input_OLD_temp_simulation!D786&lt;&gt;"",input_OLD_temp_simulation!D786,"")</f>
        <v>1641869999.9999993</v>
      </c>
      <c r="E786" s="27">
        <f>calculation!R786</f>
        <v>817.8125</v>
      </c>
      <c r="F786" s="18">
        <f>calculation!P786</f>
        <v>0</v>
      </c>
      <c r="G786" s="29">
        <f>IF(input_OLD_temp_simulation!L786&lt;&gt;"",input_OLD_temp_simulation!L786,"")</f>
        <v>900</v>
      </c>
    </row>
    <row r="787" spans="1:7">
      <c r="A787" s="1">
        <f>IF(input_OLD_temp_simulation!A787&lt;&gt;"",input_OLD_temp_simulation!A787,"")</f>
        <v>785</v>
      </c>
      <c r="B787" s="57">
        <f>IF(input_OLD_temp_simulation!B787&lt;&gt;"",maxvent_m3_per_h*1000000+minvent_m3_per_h*1000+V_room_m3,"")</f>
        <v>500010090</v>
      </c>
      <c r="C787" s="2" t="str">
        <f>IF(input_OLD_temp_simulation!C787&lt;&gt;"",CONCATENATE(TEXT(input_OLD_temp_simulation!C787,"jjjj-mm-ddTuu:mm:ss"),IF(input_OLD_temp_simulation!E787&gt;=0,"+",""),TEXT(SIGN(input_OLD_temp_simulation!E787)*INT(ABS(input_OLD_temp_simulation!E787)),"00"),":",TEXT(MOD(ABS(input_OLD_temp_simulation!E787),1)*60,"00")),"")</f>
        <v>2022-01-11T04:15:00+01:00</v>
      </c>
      <c r="D787" s="26">
        <f>IF(input_OLD_temp_simulation!D787&lt;&gt;"",input_OLD_temp_simulation!D787,"")</f>
        <v>1641870900.000001</v>
      </c>
      <c r="E787" s="27">
        <f>calculation!R787</f>
        <v>874.43576388888891</v>
      </c>
      <c r="F787" s="18">
        <f>calculation!P787</f>
        <v>0.19500821886749678</v>
      </c>
      <c r="G787" s="29">
        <f>IF(input_OLD_temp_simulation!L787&lt;&gt;"",input_OLD_temp_simulation!L787,"")</f>
        <v>900</v>
      </c>
    </row>
    <row r="788" spans="1:7">
      <c r="A788" s="1">
        <f>IF(input_OLD_temp_simulation!A788&lt;&gt;"",input_OLD_temp_simulation!A788,"")</f>
        <v>786</v>
      </c>
      <c r="B788" s="57">
        <f>IF(input_OLD_temp_simulation!B788&lt;&gt;"",maxvent_m3_per_h*1000000+minvent_m3_per_h*1000+V_room_m3,"")</f>
        <v>500010090</v>
      </c>
      <c r="C788" s="2" t="str">
        <f>IF(input_OLD_temp_simulation!C788&lt;&gt;"",CONCATENATE(TEXT(input_OLD_temp_simulation!C788,"jjjj-mm-ddTuu:mm:ss"),IF(input_OLD_temp_simulation!E788&gt;=0,"+",""),TEXT(SIGN(input_OLD_temp_simulation!E788)*INT(ABS(input_OLD_temp_simulation!E788)),"00"),":",TEXT(MOD(ABS(input_OLD_temp_simulation!E788),1)*60,"00")),"")</f>
        <v>2022-01-11T04:30:00+01:00</v>
      </c>
      <c r="D788" s="26">
        <f>IF(input_OLD_temp_simulation!D788&lt;&gt;"",input_OLD_temp_simulation!D788,"")</f>
        <v>1641871800.0000002</v>
      </c>
      <c r="E788" s="27">
        <f>calculation!R788</f>
        <v>817.8125</v>
      </c>
      <c r="F788" s="18">
        <f>calculation!P788</f>
        <v>0</v>
      </c>
      <c r="G788" s="29">
        <f>IF(input_OLD_temp_simulation!L788&lt;&gt;"",input_OLD_temp_simulation!L788,"")</f>
        <v>900</v>
      </c>
    </row>
    <row r="789" spans="1:7">
      <c r="A789" s="1">
        <f>IF(input_OLD_temp_simulation!A789&lt;&gt;"",input_OLD_temp_simulation!A789,"")</f>
        <v>787</v>
      </c>
      <c r="B789" s="57">
        <f>IF(input_OLD_temp_simulation!B789&lt;&gt;"",maxvent_m3_per_h*1000000+minvent_m3_per_h*1000+V_room_m3,"")</f>
        <v>500010090</v>
      </c>
      <c r="C789" s="2" t="str">
        <f>IF(input_OLD_temp_simulation!C789&lt;&gt;"",CONCATENATE(TEXT(input_OLD_temp_simulation!C789,"jjjj-mm-ddTuu:mm:ss"),IF(input_OLD_temp_simulation!E789&gt;=0,"+",""),TEXT(SIGN(input_OLD_temp_simulation!E789)*INT(ABS(input_OLD_temp_simulation!E789)),"00"),":",TEXT(MOD(ABS(input_OLD_temp_simulation!E789),1)*60,"00")),"")</f>
        <v>2022-01-11T04:45:00+01:00</v>
      </c>
      <c r="D789" s="26">
        <f>IF(input_OLD_temp_simulation!D789&lt;&gt;"",input_OLD_temp_simulation!D789,"")</f>
        <v>1641872699.9999993</v>
      </c>
      <c r="E789" s="27">
        <f>calculation!R789</f>
        <v>874.43576388888891</v>
      </c>
      <c r="F789" s="18">
        <f>calculation!P789</f>
        <v>0.19500821886749678</v>
      </c>
      <c r="G789" s="29">
        <f>IF(input_OLD_temp_simulation!L789&lt;&gt;"",input_OLD_temp_simulation!L789,"")</f>
        <v>900</v>
      </c>
    </row>
    <row r="790" spans="1:7">
      <c r="A790" s="1">
        <f>IF(input_OLD_temp_simulation!A790&lt;&gt;"",input_OLD_temp_simulation!A790,"")</f>
        <v>788</v>
      </c>
      <c r="B790" s="57">
        <f>IF(input_OLD_temp_simulation!B790&lt;&gt;"",maxvent_m3_per_h*1000000+minvent_m3_per_h*1000+V_room_m3,"")</f>
        <v>500010090</v>
      </c>
      <c r="C790" s="2" t="str">
        <f>IF(input_OLD_temp_simulation!C790&lt;&gt;"",CONCATENATE(TEXT(input_OLD_temp_simulation!C790,"jjjj-mm-ddTuu:mm:ss"),IF(input_OLD_temp_simulation!E790&gt;=0,"+",""),TEXT(SIGN(input_OLD_temp_simulation!E790)*INT(ABS(input_OLD_temp_simulation!E790)),"00"),":",TEXT(MOD(ABS(input_OLD_temp_simulation!E790),1)*60,"00")),"")</f>
        <v>2022-01-11T05:00:00+01:00</v>
      </c>
      <c r="D790" s="26">
        <f>IF(input_OLD_temp_simulation!D790&lt;&gt;"",input_OLD_temp_simulation!D790,"")</f>
        <v>1641873600.000001</v>
      </c>
      <c r="E790" s="27">
        <f>calculation!R790</f>
        <v>817.8125</v>
      </c>
      <c r="F790" s="18">
        <f>calculation!P790</f>
        <v>0</v>
      </c>
      <c r="G790" s="29">
        <f>IF(input_OLD_temp_simulation!L790&lt;&gt;"",input_OLD_temp_simulation!L790,"")</f>
        <v>900</v>
      </c>
    </row>
    <row r="791" spans="1:7">
      <c r="A791" s="1">
        <f>IF(input_OLD_temp_simulation!A791&lt;&gt;"",input_OLD_temp_simulation!A791,"")</f>
        <v>789</v>
      </c>
      <c r="B791" s="57">
        <f>IF(input_OLD_temp_simulation!B791&lt;&gt;"",maxvent_m3_per_h*1000000+minvent_m3_per_h*1000+V_room_m3,"")</f>
        <v>500010090</v>
      </c>
      <c r="C791" s="2" t="str">
        <f>IF(input_OLD_temp_simulation!C791&lt;&gt;"",CONCATENATE(TEXT(input_OLD_temp_simulation!C791,"jjjj-mm-ddTuu:mm:ss"),IF(input_OLD_temp_simulation!E791&gt;=0,"+",""),TEXT(SIGN(input_OLD_temp_simulation!E791)*INT(ABS(input_OLD_temp_simulation!E791)),"00"),":",TEXT(MOD(ABS(input_OLD_temp_simulation!E791),1)*60,"00")),"")</f>
        <v>2022-01-11T05:15:00+01:00</v>
      </c>
      <c r="D791" s="26">
        <f>IF(input_OLD_temp_simulation!D791&lt;&gt;"",input_OLD_temp_simulation!D791,"")</f>
        <v>1641874500.0000002</v>
      </c>
      <c r="E791" s="27">
        <f>calculation!R791</f>
        <v>874.43576388888891</v>
      </c>
      <c r="F791" s="18">
        <f>calculation!P791</f>
        <v>0.19500821886749678</v>
      </c>
      <c r="G791" s="29">
        <f>IF(input_OLD_temp_simulation!L791&lt;&gt;"",input_OLD_temp_simulation!L791,"")</f>
        <v>900</v>
      </c>
    </row>
    <row r="792" spans="1:7">
      <c r="A792" s="1">
        <f>IF(input_OLD_temp_simulation!A792&lt;&gt;"",input_OLD_temp_simulation!A792,"")</f>
        <v>790</v>
      </c>
      <c r="B792" s="57">
        <f>IF(input_OLD_temp_simulation!B792&lt;&gt;"",maxvent_m3_per_h*1000000+minvent_m3_per_h*1000+V_room_m3,"")</f>
        <v>500010090</v>
      </c>
      <c r="C792" s="2" t="str">
        <f>IF(input_OLD_temp_simulation!C792&lt;&gt;"",CONCATENATE(TEXT(input_OLD_temp_simulation!C792,"jjjj-mm-ddTuu:mm:ss"),IF(input_OLD_temp_simulation!E792&gt;=0,"+",""),TEXT(SIGN(input_OLD_temp_simulation!E792)*INT(ABS(input_OLD_temp_simulation!E792)),"00"),":",TEXT(MOD(ABS(input_OLD_temp_simulation!E792),1)*60,"00")),"")</f>
        <v>2022-01-11T05:30:00+01:00</v>
      </c>
      <c r="D792" s="26">
        <f>IF(input_OLD_temp_simulation!D792&lt;&gt;"",input_OLD_temp_simulation!D792,"")</f>
        <v>1641875399.9999993</v>
      </c>
      <c r="E792" s="27">
        <f>calculation!R792</f>
        <v>817.8125</v>
      </c>
      <c r="F792" s="18">
        <f>calculation!P792</f>
        <v>0</v>
      </c>
      <c r="G792" s="29">
        <f>IF(input_OLD_temp_simulation!L792&lt;&gt;"",input_OLD_temp_simulation!L792,"")</f>
        <v>900</v>
      </c>
    </row>
    <row r="793" spans="1:7">
      <c r="A793" s="1">
        <f>IF(input_OLD_temp_simulation!A793&lt;&gt;"",input_OLD_temp_simulation!A793,"")</f>
        <v>791</v>
      </c>
      <c r="B793" s="57">
        <f>IF(input_OLD_temp_simulation!B793&lt;&gt;"",maxvent_m3_per_h*1000000+minvent_m3_per_h*1000+V_room_m3,"")</f>
        <v>500010090</v>
      </c>
      <c r="C793" s="2" t="str">
        <f>IF(input_OLD_temp_simulation!C793&lt;&gt;"",CONCATENATE(TEXT(input_OLD_temp_simulation!C793,"jjjj-mm-ddTuu:mm:ss"),IF(input_OLD_temp_simulation!E793&gt;=0,"+",""),TEXT(SIGN(input_OLD_temp_simulation!E793)*INT(ABS(input_OLD_temp_simulation!E793)),"00"),":",TEXT(MOD(ABS(input_OLD_temp_simulation!E793),1)*60,"00")),"")</f>
        <v>2022-01-11T05:45:00+01:00</v>
      </c>
      <c r="D793" s="26">
        <f>IF(input_OLD_temp_simulation!D793&lt;&gt;"",input_OLD_temp_simulation!D793,"")</f>
        <v>1641876300.000001</v>
      </c>
      <c r="E793" s="27">
        <f>calculation!R793</f>
        <v>874.43576388888891</v>
      </c>
      <c r="F793" s="18">
        <f>calculation!P793</f>
        <v>0.19500821886749678</v>
      </c>
      <c r="G793" s="29">
        <f>IF(input_OLD_temp_simulation!L793&lt;&gt;"",input_OLD_temp_simulation!L793,"")</f>
        <v>900</v>
      </c>
    </row>
    <row r="794" spans="1:7">
      <c r="A794" s="1">
        <f>IF(input_OLD_temp_simulation!A794&lt;&gt;"",input_OLD_temp_simulation!A794,"")</f>
        <v>792</v>
      </c>
      <c r="B794" s="57">
        <f>IF(input_OLD_temp_simulation!B794&lt;&gt;"",maxvent_m3_per_h*1000000+minvent_m3_per_h*1000+V_room_m3,"")</f>
        <v>500010090</v>
      </c>
      <c r="C794" s="2" t="str">
        <f>IF(input_OLD_temp_simulation!C794&lt;&gt;"",CONCATENATE(TEXT(input_OLD_temp_simulation!C794,"jjjj-mm-ddTuu:mm:ss"),IF(input_OLD_temp_simulation!E794&gt;=0,"+",""),TEXT(SIGN(input_OLD_temp_simulation!E794)*INT(ABS(input_OLD_temp_simulation!E794)),"00"),":",TEXT(MOD(ABS(input_OLD_temp_simulation!E794),1)*60,"00")),"")</f>
        <v>2022-01-11T06:00:00+01:00</v>
      </c>
      <c r="D794" s="26">
        <f>IF(input_OLD_temp_simulation!D794&lt;&gt;"",input_OLD_temp_simulation!D794,"")</f>
        <v>1641877200.0000002</v>
      </c>
      <c r="E794" s="27">
        <f>calculation!R794</f>
        <v>817.8125</v>
      </c>
      <c r="F794" s="18">
        <f>calculation!P794</f>
        <v>0</v>
      </c>
      <c r="G794" s="29">
        <f>IF(input_OLD_temp_simulation!L794&lt;&gt;"",input_OLD_temp_simulation!L794,"")</f>
        <v>900</v>
      </c>
    </row>
    <row r="795" spans="1:7">
      <c r="A795" s="1">
        <f>IF(input_OLD_temp_simulation!A795&lt;&gt;"",input_OLD_temp_simulation!A795,"")</f>
        <v>793</v>
      </c>
      <c r="B795" s="57">
        <f>IF(input_OLD_temp_simulation!B795&lt;&gt;"",maxvent_m3_per_h*1000000+minvent_m3_per_h*1000+V_room_m3,"")</f>
        <v>500010090</v>
      </c>
      <c r="C795" s="2" t="str">
        <f>IF(input_OLD_temp_simulation!C795&lt;&gt;"",CONCATENATE(TEXT(input_OLD_temp_simulation!C795,"jjjj-mm-ddTuu:mm:ss"),IF(input_OLD_temp_simulation!E795&gt;=0,"+",""),TEXT(SIGN(input_OLD_temp_simulation!E795)*INT(ABS(input_OLD_temp_simulation!E795)),"00"),":",TEXT(MOD(ABS(input_OLD_temp_simulation!E795),1)*60,"00")),"")</f>
        <v>2022-01-11T06:15:00+01:00</v>
      </c>
      <c r="D795" s="26">
        <f>IF(input_OLD_temp_simulation!D795&lt;&gt;"",input_OLD_temp_simulation!D795,"")</f>
        <v>1641878099.9999993</v>
      </c>
      <c r="E795" s="27">
        <f>calculation!R795</f>
        <v>874.43576388888891</v>
      </c>
      <c r="F795" s="18">
        <f>calculation!P795</f>
        <v>0.19500821886749678</v>
      </c>
      <c r="G795" s="29">
        <f>IF(input_OLD_temp_simulation!L795&lt;&gt;"",input_OLD_temp_simulation!L795,"")</f>
        <v>900</v>
      </c>
    </row>
    <row r="796" spans="1:7">
      <c r="A796" s="1">
        <f>IF(input_OLD_temp_simulation!A796&lt;&gt;"",input_OLD_temp_simulation!A796,"")</f>
        <v>794</v>
      </c>
      <c r="B796" s="57">
        <f>IF(input_OLD_temp_simulation!B796&lt;&gt;"",maxvent_m3_per_h*1000000+minvent_m3_per_h*1000+V_room_m3,"")</f>
        <v>500010090</v>
      </c>
      <c r="C796" s="2" t="str">
        <f>IF(input_OLD_temp_simulation!C796&lt;&gt;"",CONCATENATE(TEXT(input_OLD_temp_simulation!C796,"jjjj-mm-ddTuu:mm:ss"),IF(input_OLD_temp_simulation!E796&gt;=0,"+",""),TEXT(SIGN(input_OLD_temp_simulation!E796)*INT(ABS(input_OLD_temp_simulation!E796)),"00"),":",TEXT(MOD(ABS(input_OLD_temp_simulation!E796),1)*60,"00")),"")</f>
        <v>2022-01-11T06:30:00+01:00</v>
      </c>
      <c r="D796" s="26">
        <f>IF(input_OLD_temp_simulation!D796&lt;&gt;"",input_OLD_temp_simulation!D796,"")</f>
        <v>1641879000.000001</v>
      </c>
      <c r="E796" s="27">
        <f>calculation!R796</f>
        <v>817.8125</v>
      </c>
      <c r="F796" s="18">
        <f>calculation!P796</f>
        <v>0</v>
      </c>
      <c r="G796" s="29">
        <f>IF(input_OLD_temp_simulation!L796&lt;&gt;"",input_OLD_temp_simulation!L796,"")</f>
        <v>900</v>
      </c>
    </row>
    <row r="797" spans="1:7">
      <c r="A797" s="1">
        <f>IF(input_OLD_temp_simulation!A797&lt;&gt;"",input_OLD_temp_simulation!A797,"")</f>
        <v>795</v>
      </c>
      <c r="B797" s="57">
        <f>IF(input_OLD_temp_simulation!B797&lt;&gt;"",maxvent_m3_per_h*1000000+minvent_m3_per_h*1000+V_room_m3,"")</f>
        <v>500010090</v>
      </c>
      <c r="C797" s="2" t="str">
        <f>IF(input_OLD_temp_simulation!C797&lt;&gt;"",CONCATENATE(TEXT(input_OLD_temp_simulation!C797,"jjjj-mm-ddTuu:mm:ss"),IF(input_OLD_temp_simulation!E797&gt;=0,"+",""),TEXT(SIGN(input_OLD_temp_simulation!E797)*INT(ABS(input_OLD_temp_simulation!E797)),"00"),":",TEXT(MOD(ABS(input_OLD_temp_simulation!E797),1)*60,"00")),"")</f>
        <v>2022-01-11T06:45:00+01:00</v>
      </c>
      <c r="D797" s="26">
        <f>IF(input_OLD_temp_simulation!D797&lt;&gt;"",input_OLD_temp_simulation!D797,"")</f>
        <v>1641879900.0000002</v>
      </c>
      <c r="E797" s="27">
        <f>calculation!R797</f>
        <v>874.43576388888891</v>
      </c>
      <c r="F797" s="18">
        <f>calculation!P797</f>
        <v>0.19500821886749678</v>
      </c>
      <c r="G797" s="29">
        <f>IF(input_OLD_temp_simulation!L797&lt;&gt;"",input_OLD_temp_simulation!L797,"")</f>
        <v>900</v>
      </c>
    </row>
    <row r="798" spans="1:7">
      <c r="A798" s="1">
        <f>IF(input_OLD_temp_simulation!A798&lt;&gt;"",input_OLD_temp_simulation!A798,"")</f>
        <v>796</v>
      </c>
      <c r="B798" s="57">
        <f>IF(input_OLD_temp_simulation!B798&lt;&gt;"",maxvent_m3_per_h*1000000+minvent_m3_per_h*1000+V_room_m3,"")</f>
        <v>500010090</v>
      </c>
      <c r="C798" s="2" t="str">
        <f>IF(input_OLD_temp_simulation!C798&lt;&gt;"",CONCATENATE(TEXT(input_OLD_temp_simulation!C798,"jjjj-mm-ddTuu:mm:ss"),IF(input_OLD_temp_simulation!E798&gt;=0,"+",""),TEXT(SIGN(input_OLD_temp_simulation!E798)*INT(ABS(input_OLD_temp_simulation!E798)),"00"),":",TEXT(MOD(ABS(input_OLD_temp_simulation!E798),1)*60,"00")),"")</f>
        <v>2022-01-11T07:00:00+01:00</v>
      </c>
      <c r="D798" s="26">
        <f>IF(input_OLD_temp_simulation!D798&lt;&gt;"",input_OLD_temp_simulation!D798,"")</f>
        <v>1641880799.9999993</v>
      </c>
      <c r="E798" s="27">
        <f>calculation!R798</f>
        <v>817.8125</v>
      </c>
      <c r="F798" s="18">
        <f>calculation!P798</f>
        <v>0</v>
      </c>
      <c r="G798" s="29">
        <f>IF(input_OLD_temp_simulation!L798&lt;&gt;"",input_OLD_temp_simulation!L798,"")</f>
        <v>900</v>
      </c>
    </row>
    <row r="799" spans="1:7">
      <c r="A799" s="1">
        <f>IF(input_OLD_temp_simulation!A799&lt;&gt;"",input_OLD_temp_simulation!A799,"")</f>
        <v>797</v>
      </c>
      <c r="B799" s="57">
        <f>IF(input_OLD_temp_simulation!B799&lt;&gt;"",maxvent_m3_per_h*1000000+minvent_m3_per_h*1000+V_room_m3,"")</f>
        <v>500010090</v>
      </c>
      <c r="C799" s="2" t="str">
        <f>IF(input_OLD_temp_simulation!C799&lt;&gt;"",CONCATENATE(TEXT(input_OLD_temp_simulation!C799,"jjjj-mm-ddTuu:mm:ss"),IF(input_OLD_temp_simulation!E799&gt;=0,"+",""),TEXT(SIGN(input_OLD_temp_simulation!E799)*INT(ABS(input_OLD_temp_simulation!E799)),"00"),":",TEXT(MOD(ABS(input_OLD_temp_simulation!E799),1)*60,"00")),"")</f>
        <v>2022-01-11T07:15:00+01:00</v>
      </c>
      <c r="D799" s="26">
        <f>IF(input_OLD_temp_simulation!D799&lt;&gt;"",input_OLD_temp_simulation!D799,"")</f>
        <v>1641881700.000001</v>
      </c>
      <c r="E799" s="27">
        <f>calculation!R799</f>
        <v>874.43576388888891</v>
      </c>
      <c r="F799" s="18">
        <f>calculation!P799</f>
        <v>0.19500821886749678</v>
      </c>
      <c r="G799" s="29">
        <f>IF(input_OLD_temp_simulation!L799&lt;&gt;"",input_OLD_temp_simulation!L799,"")</f>
        <v>900</v>
      </c>
    </row>
    <row r="800" spans="1:7">
      <c r="A800" s="1">
        <f>IF(input_OLD_temp_simulation!A800&lt;&gt;"",input_OLD_temp_simulation!A800,"")</f>
        <v>798</v>
      </c>
      <c r="B800" s="57">
        <f>IF(input_OLD_temp_simulation!B800&lt;&gt;"",maxvent_m3_per_h*1000000+minvent_m3_per_h*1000+V_room_m3,"")</f>
        <v>500010090</v>
      </c>
      <c r="C800" s="2" t="str">
        <f>IF(input_OLD_temp_simulation!C800&lt;&gt;"",CONCATENATE(TEXT(input_OLD_temp_simulation!C800,"jjjj-mm-ddTuu:mm:ss"),IF(input_OLD_temp_simulation!E800&gt;=0,"+",""),TEXT(SIGN(input_OLD_temp_simulation!E800)*INT(ABS(input_OLD_temp_simulation!E800)),"00"),":",TEXT(MOD(ABS(input_OLD_temp_simulation!E800),1)*60,"00")),"")</f>
        <v>2022-01-11T07:30:00+01:00</v>
      </c>
      <c r="D800" s="26">
        <f>IF(input_OLD_temp_simulation!D800&lt;&gt;"",input_OLD_temp_simulation!D800,"")</f>
        <v>1641882600.0000002</v>
      </c>
      <c r="E800" s="27">
        <f>calculation!R800</f>
        <v>817.8125</v>
      </c>
      <c r="F800" s="18">
        <f>calculation!P800</f>
        <v>0</v>
      </c>
      <c r="G800" s="29">
        <f>IF(input_OLD_temp_simulation!L800&lt;&gt;"",input_OLD_temp_simulation!L800,"")</f>
        <v>900</v>
      </c>
    </row>
    <row r="801" spans="1:7">
      <c r="A801" s="1">
        <f>IF(input_OLD_temp_simulation!A801&lt;&gt;"",input_OLD_temp_simulation!A801,"")</f>
        <v>799</v>
      </c>
      <c r="B801" s="57">
        <f>IF(input_OLD_temp_simulation!B801&lt;&gt;"",maxvent_m3_per_h*1000000+minvent_m3_per_h*1000+V_room_m3,"")</f>
        <v>500010090</v>
      </c>
      <c r="C801" s="2" t="str">
        <f>IF(input_OLD_temp_simulation!C801&lt;&gt;"",CONCATENATE(TEXT(input_OLD_temp_simulation!C801,"jjjj-mm-ddTuu:mm:ss"),IF(input_OLD_temp_simulation!E801&gt;=0,"+",""),TEXT(SIGN(input_OLD_temp_simulation!E801)*INT(ABS(input_OLD_temp_simulation!E801)),"00"),":",TEXT(MOD(ABS(input_OLD_temp_simulation!E801),1)*60,"00")),"")</f>
        <v>2022-01-11T07:45:00+01:00</v>
      </c>
      <c r="D801" s="26">
        <f>IF(input_OLD_temp_simulation!D801&lt;&gt;"",input_OLD_temp_simulation!D801,"")</f>
        <v>1641883499.9999993</v>
      </c>
      <c r="E801" s="27">
        <f>calculation!R801</f>
        <v>874.43576388888891</v>
      </c>
      <c r="F801" s="18">
        <f>calculation!P801</f>
        <v>0.19500821886749678</v>
      </c>
      <c r="G801" s="29">
        <f>IF(input_OLD_temp_simulation!L801&lt;&gt;"",input_OLD_temp_simulation!L801,"")</f>
        <v>900</v>
      </c>
    </row>
    <row r="802" spans="1:7">
      <c r="A802" s="1">
        <f>IF(input_OLD_temp_simulation!A802&lt;&gt;"",input_OLD_temp_simulation!A802,"")</f>
        <v>800</v>
      </c>
      <c r="B802" s="57">
        <f>IF(input_OLD_temp_simulation!B802&lt;&gt;"",maxvent_m3_per_h*1000000+minvent_m3_per_h*1000+V_room_m3,"")</f>
        <v>500010090</v>
      </c>
      <c r="C802" s="2" t="str">
        <f>IF(input_OLD_temp_simulation!C802&lt;&gt;"",CONCATENATE(TEXT(input_OLD_temp_simulation!C802,"jjjj-mm-ddTuu:mm:ss"),IF(input_OLD_temp_simulation!E802&gt;=0,"+",""),TEXT(SIGN(input_OLD_temp_simulation!E802)*INT(ABS(input_OLD_temp_simulation!E802)),"00"),":",TEXT(MOD(ABS(input_OLD_temp_simulation!E802),1)*60,"00")),"")</f>
        <v>2022-01-11T08:00:00+01:00</v>
      </c>
      <c r="D802" s="26">
        <f>IF(input_OLD_temp_simulation!D802&lt;&gt;"",input_OLD_temp_simulation!D802,"")</f>
        <v>1641884400.000001</v>
      </c>
      <c r="E802" s="27">
        <f>calculation!R802</f>
        <v>817.8125</v>
      </c>
      <c r="F802" s="18">
        <f>calculation!P802</f>
        <v>0</v>
      </c>
      <c r="G802" s="29">
        <f>IF(input_OLD_temp_simulation!L802&lt;&gt;"",input_OLD_temp_simulation!L802,"")</f>
        <v>900</v>
      </c>
    </row>
    <row r="803" spans="1:7">
      <c r="A803" s="1">
        <f>IF(input_OLD_temp_simulation!A803&lt;&gt;"",input_OLD_temp_simulation!A803,"")</f>
        <v>801</v>
      </c>
      <c r="B803" s="57">
        <f>IF(input_OLD_temp_simulation!B803&lt;&gt;"",maxvent_m3_per_h*1000000+minvent_m3_per_h*1000+V_room_m3,"")</f>
        <v>500010090</v>
      </c>
      <c r="C803" s="2" t="str">
        <f>IF(input_OLD_temp_simulation!C803&lt;&gt;"",CONCATENATE(TEXT(input_OLD_temp_simulation!C803,"jjjj-mm-ddTuu:mm:ss"),IF(input_OLD_temp_simulation!E803&gt;=0,"+",""),TEXT(SIGN(input_OLD_temp_simulation!E803)*INT(ABS(input_OLD_temp_simulation!E803)),"00"),":",TEXT(MOD(ABS(input_OLD_temp_simulation!E803),1)*60,"00")),"")</f>
        <v>2022-01-11T08:15:00+01:00</v>
      </c>
      <c r="D803" s="26">
        <f>IF(input_OLD_temp_simulation!D803&lt;&gt;"",input_OLD_temp_simulation!D803,"")</f>
        <v>1641885300.0000002</v>
      </c>
      <c r="E803" s="27">
        <f>calculation!R803</f>
        <v>874.43576388888891</v>
      </c>
      <c r="F803" s="18">
        <f>calculation!P803</f>
        <v>0.19500821886749678</v>
      </c>
      <c r="G803" s="29">
        <f>IF(input_OLD_temp_simulation!L803&lt;&gt;"",input_OLD_temp_simulation!L803,"")</f>
        <v>900</v>
      </c>
    </row>
    <row r="804" spans="1:7">
      <c r="A804" s="1">
        <f>IF(input_OLD_temp_simulation!A804&lt;&gt;"",input_OLD_temp_simulation!A804,"")</f>
        <v>802</v>
      </c>
      <c r="B804" s="57">
        <f>IF(input_OLD_temp_simulation!B804&lt;&gt;"",maxvent_m3_per_h*1000000+minvent_m3_per_h*1000+V_room_m3,"")</f>
        <v>500010090</v>
      </c>
      <c r="C804" s="2" t="str">
        <f>IF(input_OLD_temp_simulation!C804&lt;&gt;"",CONCATENATE(TEXT(input_OLD_temp_simulation!C804,"jjjj-mm-ddTuu:mm:ss"),IF(input_OLD_temp_simulation!E804&gt;=0,"+",""),TEXT(SIGN(input_OLD_temp_simulation!E804)*INT(ABS(input_OLD_temp_simulation!E804)),"00"),":",TEXT(MOD(ABS(input_OLD_temp_simulation!E804),1)*60,"00")),"")</f>
        <v>2022-01-11T08:30:00+01:00</v>
      </c>
      <c r="D804" s="26">
        <f>IF(input_OLD_temp_simulation!D804&lt;&gt;"",input_OLD_temp_simulation!D804,"")</f>
        <v>1641886199.9999993</v>
      </c>
      <c r="E804" s="27">
        <f>calculation!R804</f>
        <v>817.8125</v>
      </c>
      <c r="F804" s="18">
        <f>calculation!P804</f>
        <v>0</v>
      </c>
      <c r="G804" s="29">
        <f>IF(input_OLD_temp_simulation!L804&lt;&gt;"",input_OLD_temp_simulation!L804,"")</f>
        <v>900</v>
      </c>
    </row>
    <row r="805" spans="1:7">
      <c r="A805" s="1">
        <f>IF(input_OLD_temp_simulation!A805&lt;&gt;"",input_OLD_temp_simulation!A805,"")</f>
        <v>803</v>
      </c>
      <c r="B805" s="57">
        <f>IF(input_OLD_temp_simulation!B805&lt;&gt;"",maxvent_m3_per_h*1000000+minvent_m3_per_h*1000+V_room_m3,"")</f>
        <v>500010090</v>
      </c>
      <c r="C805" s="2" t="str">
        <f>IF(input_OLD_temp_simulation!C805&lt;&gt;"",CONCATENATE(TEXT(input_OLD_temp_simulation!C805,"jjjj-mm-ddTuu:mm:ss"),IF(input_OLD_temp_simulation!E805&gt;=0,"+",""),TEXT(SIGN(input_OLD_temp_simulation!E805)*INT(ABS(input_OLD_temp_simulation!E805)),"00"),":",TEXT(MOD(ABS(input_OLD_temp_simulation!E805),1)*60,"00")),"")</f>
        <v>2022-01-11T08:45:00+01:00</v>
      </c>
      <c r="D805" s="26">
        <f>IF(input_OLD_temp_simulation!D805&lt;&gt;"",input_OLD_temp_simulation!D805,"")</f>
        <v>1641887100.000001</v>
      </c>
      <c r="E805" s="27">
        <f>calculation!R805</f>
        <v>1010.0607638888889</v>
      </c>
      <c r="F805" s="18">
        <f>calculation!P805</f>
        <v>0.31466324342460361</v>
      </c>
      <c r="G805" s="29">
        <f>IF(input_OLD_temp_simulation!L805&lt;&gt;"",input_OLD_temp_simulation!L805,"")</f>
        <v>900</v>
      </c>
    </row>
    <row r="806" spans="1:7">
      <c r="A806" s="1">
        <f>IF(input_OLD_temp_simulation!A806&lt;&gt;"",input_OLD_temp_simulation!A806,"")</f>
        <v>804</v>
      </c>
      <c r="B806" s="57">
        <f>IF(input_OLD_temp_simulation!B806&lt;&gt;"",maxvent_m3_per_h*1000000+minvent_m3_per_h*1000+V_room_m3,"")</f>
        <v>500010090</v>
      </c>
      <c r="C806" s="2" t="str">
        <f>IF(input_OLD_temp_simulation!C806&lt;&gt;"",CONCATENATE(TEXT(input_OLD_temp_simulation!C806,"jjjj-mm-ddTuu:mm:ss"),IF(input_OLD_temp_simulation!E806&gt;=0,"+",""),TEXT(SIGN(input_OLD_temp_simulation!E806)*INT(ABS(input_OLD_temp_simulation!E806)),"00"),":",TEXT(MOD(ABS(input_OLD_temp_simulation!E806),1)*60,"00")),"")</f>
        <v>2022-01-11T09:00:00+01:00</v>
      </c>
      <c r="D806" s="26">
        <f>IF(input_OLD_temp_simulation!D806&lt;&gt;"",input_OLD_temp_simulation!D806,"")</f>
        <v>1641888000.0000002</v>
      </c>
      <c r="E806" s="27">
        <f>calculation!R806</f>
        <v>953.4375</v>
      </c>
      <c r="F806" s="18">
        <f>calculation!P806</f>
        <v>0.27203714451538014</v>
      </c>
      <c r="G806" s="29">
        <f>IF(input_OLD_temp_simulation!L806&lt;&gt;"",input_OLD_temp_simulation!L806,"")</f>
        <v>900</v>
      </c>
    </row>
    <row r="807" spans="1:7">
      <c r="A807" s="1">
        <f>IF(input_OLD_temp_simulation!A807&lt;&gt;"",input_OLD_temp_simulation!A807,"")</f>
        <v>805</v>
      </c>
      <c r="B807" s="57">
        <f>IF(input_OLD_temp_simulation!B807&lt;&gt;"",maxvent_m3_per_h*1000000+minvent_m3_per_h*1000+V_room_m3,"")</f>
        <v>500010090</v>
      </c>
      <c r="C807" s="2" t="str">
        <f>IF(input_OLD_temp_simulation!C807&lt;&gt;"",CONCATENATE(TEXT(input_OLD_temp_simulation!C807,"jjjj-mm-ddTuu:mm:ss"),IF(input_OLD_temp_simulation!E807&gt;=0,"+",""),TEXT(SIGN(input_OLD_temp_simulation!E807)*INT(ABS(input_OLD_temp_simulation!E807)),"00"),":",TEXT(MOD(ABS(input_OLD_temp_simulation!E807),1)*60,"00")),"")</f>
        <v>2022-01-11T09:15:00+01:00</v>
      </c>
      <c r="D807" s="26">
        <f>IF(input_OLD_temp_simulation!D807&lt;&gt;"",input_OLD_temp_simulation!D807,"")</f>
        <v>1641888899.9999993</v>
      </c>
      <c r="E807" s="27">
        <f>calculation!R807</f>
        <v>885.625</v>
      </c>
      <c r="F807" s="18">
        <f>calculation!P807</f>
        <v>0.20749003984063744</v>
      </c>
      <c r="G807" s="29">
        <f>IF(input_OLD_temp_simulation!L807&lt;&gt;"",input_OLD_temp_simulation!L807,"")</f>
        <v>900</v>
      </c>
    </row>
    <row r="808" spans="1:7">
      <c r="A808" s="1">
        <f>IF(input_OLD_temp_simulation!A808&lt;&gt;"",input_OLD_temp_simulation!A808,"")</f>
        <v>806</v>
      </c>
      <c r="B808" s="57">
        <f>IF(input_OLD_temp_simulation!B808&lt;&gt;"",maxvent_m3_per_h*1000000+minvent_m3_per_h*1000+V_room_m3,"")</f>
        <v>500010090</v>
      </c>
      <c r="C808" s="2" t="str">
        <f>IF(input_OLD_temp_simulation!C808&lt;&gt;"",CONCATENATE(TEXT(input_OLD_temp_simulation!C808,"jjjj-mm-ddTuu:mm:ss"),IF(input_OLD_temp_simulation!E808&gt;=0,"+",""),TEXT(SIGN(input_OLD_temp_simulation!E808)*INT(ABS(input_OLD_temp_simulation!E808)),"00"),":",TEXT(MOD(ABS(input_OLD_temp_simulation!E808),1)*60,"00")),"")</f>
        <v>2022-01-11T09:30:00+01:00</v>
      </c>
      <c r="D808" s="26">
        <f>IF(input_OLD_temp_simulation!D808&lt;&gt;"",input_OLD_temp_simulation!D808,"")</f>
        <v>1641889800.000001</v>
      </c>
      <c r="E808" s="27">
        <f>calculation!R808</f>
        <v>885.625</v>
      </c>
      <c r="F808" s="18">
        <f>calculation!P808</f>
        <v>0.20749003984063744</v>
      </c>
      <c r="G808" s="29">
        <f>IF(input_OLD_temp_simulation!L808&lt;&gt;"",input_OLD_temp_simulation!L808,"")</f>
        <v>900</v>
      </c>
    </row>
    <row r="809" spans="1:7">
      <c r="A809" s="1">
        <f>IF(input_OLD_temp_simulation!A809&lt;&gt;"",input_OLD_temp_simulation!A809,"")</f>
        <v>807</v>
      </c>
      <c r="B809" s="57">
        <f>IF(input_OLD_temp_simulation!B809&lt;&gt;"",maxvent_m3_per_h*1000000+minvent_m3_per_h*1000+V_room_m3,"")</f>
        <v>500010090</v>
      </c>
      <c r="C809" s="2" t="str">
        <f>IF(input_OLD_temp_simulation!C809&lt;&gt;"",CONCATENATE(TEXT(input_OLD_temp_simulation!C809,"jjjj-mm-ddTuu:mm:ss"),IF(input_OLD_temp_simulation!E809&gt;=0,"+",""),TEXT(SIGN(input_OLD_temp_simulation!E809)*INT(ABS(input_OLD_temp_simulation!E809)),"00"),":",TEXT(MOD(ABS(input_OLD_temp_simulation!E809),1)*60,"00")),"")</f>
        <v>2022-01-11T09:45:00+01:00</v>
      </c>
      <c r="D809" s="26">
        <f>IF(input_OLD_temp_simulation!D809&lt;&gt;"",input_OLD_temp_simulation!D809,"")</f>
        <v>1641890700.0000002</v>
      </c>
      <c r="E809" s="27">
        <f>calculation!R809</f>
        <v>885.625</v>
      </c>
      <c r="F809" s="18">
        <f>calculation!P809</f>
        <v>0.20749003984063744</v>
      </c>
      <c r="G809" s="29">
        <f>IF(input_OLD_temp_simulation!L809&lt;&gt;"",input_OLD_temp_simulation!L809,"")</f>
        <v>900</v>
      </c>
    </row>
    <row r="810" spans="1:7">
      <c r="A810" s="1">
        <f>IF(input_OLD_temp_simulation!A810&lt;&gt;"",input_OLD_temp_simulation!A810,"")</f>
        <v>808</v>
      </c>
      <c r="B810" s="57">
        <f>IF(input_OLD_temp_simulation!B810&lt;&gt;"",maxvent_m3_per_h*1000000+minvent_m3_per_h*1000+V_room_m3,"")</f>
        <v>500010090</v>
      </c>
      <c r="C810" s="2" t="str">
        <f>IF(input_OLD_temp_simulation!C810&lt;&gt;"",CONCATENATE(TEXT(input_OLD_temp_simulation!C810,"jjjj-mm-ddTuu:mm:ss"),IF(input_OLD_temp_simulation!E810&gt;=0,"+",""),TEXT(SIGN(input_OLD_temp_simulation!E810)*INT(ABS(input_OLD_temp_simulation!E810)),"00"),":",TEXT(MOD(ABS(input_OLD_temp_simulation!E810),1)*60,"00")),"")</f>
        <v>2022-01-11T10:00:00+01:00</v>
      </c>
      <c r="D810" s="26">
        <f>IF(input_OLD_temp_simulation!D810&lt;&gt;"",input_OLD_temp_simulation!D810,"")</f>
        <v>1641891599.9999993</v>
      </c>
      <c r="E810" s="27">
        <f>calculation!R810</f>
        <v>885.625</v>
      </c>
      <c r="F810" s="18">
        <f>calculation!P810</f>
        <v>0.20749003984063744</v>
      </c>
      <c r="G810" s="29">
        <f>IF(input_OLD_temp_simulation!L810&lt;&gt;"",input_OLD_temp_simulation!L810,"")</f>
        <v>900</v>
      </c>
    </row>
    <row r="811" spans="1:7">
      <c r="A811" s="1">
        <f>IF(input_OLD_temp_simulation!A811&lt;&gt;"",input_OLD_temp_simulation!A811,"")</f>
        <v>809</v>
      </c>
      <c r="B811" s="57">
        <f>IF(input_OLD_temp_simulation!B811&lt;&gt;"",maxvent_m3_per_h*1000000+minvent_m3_per_h*1000+V_room_m3,"")</f>
        <v>500010090</v>
      </c>
      <c r="C811" s="2" t="str">
        <f>IF(input_OLD_temp_simulation!C811&lt;&gt;"",CONCATENATE(TEXT(input_OLD_temp_simulation!C811,"jjjj-mm-ddTuu:mm:ss"),IF(input_OLD_temp_simulation!E811&gt;=0,"+",""),TEXT(SIGN(input_OLD_temp_simulation!E811)*INT(ABS(input_OLD_temp_simulation!E811)),"00"),":",TEXT(MOD(ABS(input_OLD_temp_simulation!E811),1)*60,"00")),"")</f>
        <v>2022-01-11T10:15:00+01:00</v>
      </c>
      <c r="D811" s="26">
        <f>IF(input_OLD_temp_simulation!D811&lt;&gt;"",input_OLD_temp_simulation!D811,"")</f>
        <v>1641892500.000001</v>
      </c>
      <c r="E811" s="27">
        <f>calculation!R811</f>
        <v>885.625</v>
      </c>
      <c r="F811" s="18">
        <f>calculation!P811</f>
        <v>0.20749003984063744</v>
      </c>
      <c r="G811" s="29">
        <f>IF(input_OLD_temp_simulation!L811&lt;&gt;"",input_OLD_temp_simulation!L811,"")</f>
        <v>900</v>
      </c>
    </row>
    <row r="812" spans="1:7">
      <c r="A812" s="1">
        <f>IF(input_OLD_temp_simulation!A812&lt;&gt;"",input_OLD_temp_simulation!A812,"")</f>
        <v>810</v>
      </c>
      <c r="B812" s="57">
        <f>IF(input_OLD_temp_simulation!B812&lt;&gt;"",maxvent_m3_per_h*1000000+minvent_m3_per_h*1000+V_room_m3,"")</f>
        <v>500010090</v>
      </c>
      <c r="C812" s="2" t="str">
        <f>IF(input_OLD_temp_simulation!C812&lt;&gt;"",CONCATENATE(TEXT(input_OLD_temp_simulation!C812,"jjjj-mm-ddTuu:mm:ss"),IF(input_OLD_temp_simulation!E812&gt;=0,"+",""),TEXT(SIGN(input_OLD_temp_simulation!E812)*INT(ABS(input_OLD_temp_simulation!E812)),"00"),":",TEXT(MOD(ABS(input_OLD_temp_simulation!E812),1)*60,"00")),"")</f>
        <v>2022-01-11T10:30:00+01:00</v>
      </c>
      <c r="D812" s="26">
        <f>IF(input_OLD_temp_simulation!D812&lt;&gt;"",input_OLD_temp_simulation!D812,"")</f>
        <v>1641893400.0000002</v>
      </c>
      <c r="E812" s="27">
        <f>calculation!R812</f>
        <v>885.625</v>
      </c>
      <c r="F812" s="18">
        <f>calculation!P812</f>
        <v>0.20749003984063744</v>
      </c>
      <c r="G812" s="29">
        <f>IF(input_OLD_temp_simulation!L812&lt;&gt;"",input_OLD_temp_simulation!L812,"")</f>
        <v>900</v>
      </c>
    </row>
    <row r="813" spans="1:7">
      <c r="A813" s="1">
        <f>IF(input_OLD_temp_simulation!A813&lt;&gt;"",input_OLD_temp_simulation!A813,"")</f>
        <v>811</v>
      </c>
      <c r="B813" s="57">
        <f>IF(input_OLD_temp_simulation!B813&lt;&gt;"",maxvent_m3_per_h*1000000+minvent_m3_per_h*1000+V_room_m3,"")</f>
        <v>500010090</v>
      </c>
      <c r="C813" s="2" t="str">
        <f>IF(input_OLD_temp_simulation!C813&lt;&gt;"",CONCATENATE(TEXT(input_OLD_temp_simulation!C813,"jjjj-mm-ddTuu:mm:ss"),IF(input_OLD_temp_simulation!E813&gt;=0,"+",""),TEXT(SIGN(input_OLD_temp_simulation!E813)*INT(ABS(input_OLD_temp_simulation!E813)),"00"),":",TEXT(MOD(ABS(input_OLD_temp_simulation!E813),1)*60,"00")),"")</f>
        <v>2022-01-11T10:45:00+01:00</v>
      </c>
      <c r="D813" s="26">
        <f>IF(input_OLD_temp_simulation!D813&lt;&gt;"",input_OLD_temp_simulation!D813,"")</f>
        <v>1641894299.9999993</v>
      </c>
      <c r="E813" s="27">
        <f>calculation!R813</f>
        <v>885.625</v>
      </c>
      <c r="F813" s="18">
        <f>calculation!P813</f>
        <v>0.20749003984063744</v>
      </c>
      <c r="G813" s="29">
        <f>IF(input_OLD_temp_simulation!L813&lt;&gt;"",input_OLD_temp_simulation!L813,"")</f>
        <v>900</v>
      </c>
    </row>
    <row r="814" spans="1:7">
      <c r="A814" s="1">
        <f>IF(input_OLD_temp_simulation!A814&lt;&gt;"",input_OLD_temp_simulation!A814,"")</f>
        <v>812</v>
      </c>
      <c r="B814" s="57">
        <f>IF(input_OLD_temp_simulation!B814&lt;&gt;"",maxvent_m3_per_h*1000000+minvent_m3_per_h*1000+V_room_m3,"")</f>
        <v>500010090</v>
      </c>
      <c r="C814" s="2" t="str">
        <f>IF(input_OLD_temp_simulation!C814&lt;&gt;"",CONCATENATE(TEXT(input_OLD_temp_simulation!C814,"jjjj-mm-ddTuu:mm:ss"),IF(input_OLD_temp_simulation!E814&gt;=0,"+",""),TEXT(SIGN(input_OLD_temp_simulation!E814)*INT(ABS(input_OLD_temp_simulation!E814)),"00"),":",TEXT(MOD(ABS(input_OLD_temp_simulation!E814),1)*60,"00")),"")</f>
        <v>2022-01-11T11:00:00+01:00</v>
      </c>
      <c r="D814" s="26">
        <f>IF(input_OLD_temp_simulation!D814&lt;&gt;"",input_OLD_temp_simulation!D814,"")</f>
        <v>1641895200.000001</v>
      </c>
      <c r="E814" s="27">
        <f>calculation!R814</f>
        <v>885.625</v>
      </c>
      <c r="F814" s="18">
        <f>calculation!P814</f>
        <v>0.20749003984063744</v>
      </c>
      <c r="G814" s="29">
        <f>IF(input_OLD_temp_simulation!L814&lt;&gt;"",input_OLD_temp_simulation!L814,"")</f>
        <v>900</v>
      </c>
    </row>
    <row r="815" spans="1:7">
      <c r="A815" s="1">
        <f>IF(input_OLD_temp_simulation!A815&lt;&gt;"",input_OLD_temp_simulation!A815,"")</f>
        <v>813</v>
      </c>
      <c r="B815" s="57">
        <f>IF(input_OLD_temp_simulation!B815&lt;&gt;"",maxvent_m3_per_h*1000000+minvent_m3_per_h*1000+V_room_m3,"")</f>
        <v>500010090</v>
      </c>
      <c r="C815" s="2" t="str">
        <f>IF(input_OLD_temp_simulation!C815&lt;&gt;"",CONCATENATE(TEXT(input_OLD_temp_simulation!C815,"jjjj-mm-ddTuu:mm:ss"),IF(input_OLD_temp_simulation!E815&gt;=0,"+",""),TEXT(SIGN(input_OLD_temp_simulation!E815)*INT(ABS(input_OLD_temp_simulation!E815)),"00"),":",TEXT(MOD(ABS(input_OLD_temp_simulation!E815),1)*60,"00")),"")</f>
        <v>2022-01-11T11:15:00+01:00</v>
      </c>
      <c r="D815" s="26">
        <f>IF(input_OLD_temp_simulation!D815&lt;&gt;"",input_OLD_temp_simulation!D815,"")</f>
        <v>1641896100.0000002</v>
      </c>
      <c r="E815" s="27">
        <f>calculation!R815</f>
        <v>885.625</v>
      </c>
      <c r="F815" s="18">
        <f>calculation!P815</f>
        <v>0.20749003984063744</v>
      </c>
      <c r="G815" s="29">
        <f>IF(input_OLD_temp_simulation!L815&lt;&gt;"",input_OLD_temp_simulation!L815,"")</f>
        <v>900</v>
      </c>
    </row>
    <row r="816" spans="1:7">
      <c r="A816" s="1">
        <f>IF(input_OLD_temp_simulation!A816&lt;&gt;"",input_OLD_temp_simulation!A816,"")</f>
        <v>814</v>
      </c>
      <c r="B816" s="57">
        <f>IF(input_OLD_temp_simulation!B816&lt;&gt;"",maxvent_m3_per_h*1000000+minvent_m3_per_h*1000+V_room_m3,"")</f>
        <v>500010090</v>
      </c>
      <c r="C816" s="2" t="str">
        <f>IF(input_OLD_temp_simulation!C816&lt;&gt;"",CONCATENATE(TEXT(input_OLD_temp_simulation!C816,"jjjj-mm-ddTuu:mm:ss"),IF(input_OLD_temp_simulation!E816&gt;=0,"+",""),TEXT(SIGN(input_OLD_temp_simulation!E816)*INT(ABS(input_OLD_temp_simulation!E816)),"00"),":",TEXT(MOD(ABS(input_OLD_temp_simulation!E816),1)*60,"00")),"")</f>
        <v>2022-01-11T11:30:00+01:00</v>
      </c>
      <c r="D816" s="26">
        <f>IF(input_OLD_temp_simulation!D816&lt;&gt;"",input_OLD_temp_simulation!D816,"")</f>
        <v>1641896999.9999993</v>
      </c>
      <c r="E816" s="27">
        <f>calculation!R816</f>
        <v>885.625</v>
      </c>
      <c r="F816" s="18">
        <f>calculation!P816</f>
        <v>0.20749003984063744</v>
      </c>
      <c r="G816" s="29">
        <f>IF(input_OLD_temp_simulation!L816&lt;&gt;"",input_OLD_temp_simulation!L816,"")</f>
        <v>900</v>
      </c>
    </row>
    <row r="817" spans="1:7">
      <c r="A817" s="1">
        <f>IF(input_OLD_temp_simulation!A817&lt;&gt;"",input_OLD_temp_simulation!A817,"")</f>
        <v>815</v>
      </c>
      <c r="B817" s="57">
        <f>IF(input_OLD_temp_simulation!B817&lt;&gt;"",maxvent_m3_per_h*1000000+minvent_m3_per_h*1000+V_room_m3,"")</f>
        <v>500010090</v>
      </c>
      <c r="C817" s="2" t="str">
        <f>IF(input_OLD_temp_simulation!C817&lt;&gt;"",CONCATENATE(TEXT(input_OLD_temp_simulation!C817,"jjjj-mm-ddTuu:mm:ss"),IF(input_OLD_temp_simulation!E817&gt;=0,"+",""),TEXT(SIGN(input_OLD_temp_simulation!E817)*INT(ABS(input_OLD_temp_simulation!E817)),"00"),":",TEXT(MOD(ABS(input_OLD_temp_simulation!E817),1)*60,"00")),"")</f>
        <v>2022-01-11T11:45:00+01:00</v>
      </c>
      <c r="D817" s="26">
        <f>IF(input_OLD_temp_simulation!D817&lt;&gt;"",input_OLD_temp_simulation!D817,"")</f>
        <v>1641897900.000001</v>
      </c>
      <c r="E817" s="27">
        <f>calculation!R817</f>
        <v>885.625</v>
      </c>
      <c r="F817" s="18">
        <f>calculation!P817</f>
        <v>0.20749003984063744</v>
      </c>
      <c r="G817" s="29">
        <f>IF(input_OLD_temp_simulation!L817&lt;&gt;"",input_OLD_temp_simulation!L817,"")</f>
        <v>900</v>
      </c>
    </row>
    <row r="818" spans="1:7">
      <c r="A818" s="1">
        <f>IF(input_OLD_temp_simulation!A818&lt;&gt;"",input_OLD_temp_simulation!A818,"")</f>
        <v>816</v>
      </c>
      <c r="B818" s="57">
        <f>IF(input_OLD_temp_simulation!B818&lt;&gt;"",maxvent_m3_per_h*1000000+minvent_m3_per_h*1000+V_room_m3,"")</f>
        <v>500010090</v>
      </c>
      <c r="C818" s="2" t="str">
        <f>IF(input_OLD_temp_simulation!C818&lt;&gt;"",CONCATENATE(TEXT(input_OLD_temp_simulation!C818,"jjjj-mm-ddTuu:mm:ss"),IF(input_OLD_temp_simulation!E818&gt;=0,"+",""),TEXT(SIGN(input_OLD_temp_simulation!E818)*INT(ABS(input_OLD_temp_simulation!E818)),"00"),":",TEXT(MOD(ABS(input_OLD_temp_simulation!E818),1)*60,"00")),"")</f>
        <v>2022-01-11T12:00:00+01:00</v>
      </c>
      <c r="D818" s="26">
        <f>IF(input_OLD_temp_simulation!D818&lt;&gt;"",input_OLD_temp_simulation!D818,"")</f>
        <v>1641898800.0000002</v>
      </c>
      <c r="E818" s="27">
        <f>calculation!R818</f>
        <v>885.625</v>
      </c>
      <c r="F818" s="18">
        <f>calculation!P818</f>
        <v>0.20749003984063744</v>
      </c>
      <c r="G818" s="29">
        <f>IF(input_OLD_temp_simulation!L818&lt;&gt;"",input_OLD_temp_simulation!L818,"")</f>
        <v>900</v>
      </c>
    </row>
    <row r="819" spans="1:7">
      <c r="A819" s="1">
        <f>IF(input_OLD_temp_simulation!A819&lt;&gt;"",input_OLD_temp_simulation!A819,"")</f>
        <v>817</v>
      </c>
      <c r="B819" s="57">
        <f>IF(input_OLD_temp_simulation!B819&lt;&gt;"",maxvent_m3_per_h*1000000+minvent_m3_per_h*1000+V_room_m3,"")</f>
        <v>500010090</v>
      </c>
      <c r="C819" s="2" t="str">
        <f>IF(input_OLD_temp_simulation!C819&lt;&gt;"",CONCATENATE(TEXT(input_OLD_temp_simulation!C819,"jjjj-mm-ddTuu:mm:ss"),IF(input_OLD_temp_simulation!E819&gt;=0,"+",""),TEXT(SIGN(input_OLD_temp_simulation!E819)*INT(ABS(input_OLD_temp_simulation!E819)),"00"),":",TEXT(MOD(ABS(input_OLD_temp_simulation!E819),1)*60,"00")),"")</f>
        <v>2022-01-11T12:15:00+01:00</v>
      </c>
      <c r="D819" s="26">
        <f>IF(input_OLD_temp_simulation!D819&lt;&gt;"",input_OLD_temp_simulation!D819,"")</f>
        <v>1641899699.9999993</v>
      </c>
      <c r="E819" s="27">
        <f>calculation!R819</f>
        <v>750</v>
      </c>
      <c r="F819" s="18">
        <f>calculation!P819</f>
        <v>0</v>
      </c>
      <c r="G819" s="29">
        <f>IF(input_OLD_temp_simulation!L819&lt;&gt;"",input_OLD_temp_simulation!L819,"")</f>
        <v>900</v>
      </c>
    </row>
    <row r="820" spans="1:7">
      <c r="A820" s="1">
        <f>IF(input_OLD_temp_simulation!A820&lt;&gt;"",input_OLD_temp_simulation!A820,"")</f>
        <v>818</v>
      </c>
      <c r="B820" s="57">
        <f>IF(input_OLD_temp_simulation!B820&lt;&gt;"",maxvent_m3_per_h*1000000+minvent_m3_per_h*1000+V_room_m3,"")</f>
        <v>500010090</v>
      </c>
      <c r="C820" s="2" t="str">
        <f>IF(input_OLD_temp_simulation!C820&lt;&gt;"",CONCATENATE(TEXT(input_OLD_temp_simulation!C820,"jjjj-mm-ddTuu:mm:ss"),IF(input_OLD_temp_simulation!E820&gt;=0,"+",""),TEXT(SIGN(input_OLD_temp_simulation!E820)*INT(ABS(input_OLD_temp_simulation!E820)),"00"),":",TEXT(MOD(ABS(input_OLD_temp_simulation!E820),1)*60,"00")),"")</f>
        <v>2022-01-11T12:30:00+01:00</v>
      </c>
      <c r="D820" s="26">
        <f>IF(input_OLD_temp_simulation!D820&lt;&gt;"",input_OLD_temp_simulation!D820,"")</f>
        <v>1641900600.000001</v>
      </c>
      <c r="E820" s="27">
        <f>calculation!R820</f>
        <v>740.69444444444446</v>
      </c>
      <c r="F820" s="18">
        <f>calculation!P820</f>
        <v>0</v>
      </c>
      <c r="G820" s="29">
        <f>IF(input_OLD_temp_simulation!L820&lt;&gt;"",input_OLD_temp_simulation!L820,"")</f>
        <v>900</v>
      </c>
    </row>
    <row r="821" spans="1:7">
      <c r="A821" s="1">
        <f>IF(input_OLD_temp_simulation!A821&lt;&gt;"",input_OLD_temp_simulation!A821,"")</f>
        <v>819</v>
      </c>
      <c r="B821" s="57">
        <f>IF(input_OLD_temp_simulation!B821&lt;&gt;"",maxvent_m3_per_h*1000000+minvent_m3_per_h*1000+V_room_m3,"")</f>
        <v>500010090</v>
      </c>
      <c r="C821" s="2" t="str">
        <f>IF(input_OLD_temp_simulation!C821&lt;&gt;"",CONCATENATE(TEXT(input_OLD_temp_simulation!C821,"jjjj-mm-ddTuu:mm:ss"),IF(input_OLD_temp_simulation!E821&gt;=0,"+",""),TEXT(SIGN(input_OLD_temp_simulation!E821)*INT(ABS(input_OLD_temp_simulation!E821)),"00"),":",TEXT(MOD(ABS(input_OLD_temp_simulation!E821),1)*60,"00")),"")</f>
        <v>2022-01-11T12:45:00+01:00</v>
      </c>
      <c r="D821" s="26">
        <f>IF(input_OLD_temp_simulation!D821&lt;&gt;"",input_OLD_temp_simulation!D821,"")</f>
        <v>1641901500.0000002</v>
      </c>
      <c r="E821" s="27">
        <f>calculation!R821</f>
        <v>867.27237654320993</v>
      </c>
      <c r="F821" s="18">
        <f>calculation!P821</f>
        <v>0.18669305376655956</v>
      </c>
      <c r="G821" s="29">
        <f>IF(input_OLD_temp_simulation!L821&lt;&gt;"",input_OLD_temp_simulation!L821,"")</f>
        <v>900</v>
      </c>
    </row>
    <row r="822" spans="1:7">
      <c r="A822" s="1">
        <f>IF(input_OLD_temp_simulation!A822&lt;&gt;"",input_OLD_temp_simulation!A822,"")</f>
        <v>820</v>
      </c>
      <c r="B822" s="57">
        <f>IF(input_OLD_temp_simulation!B822&lt;&gt;"",maxvent_m3_per_h*1000000+minvent_m3_per_h*1000+V_room_m3,"")</f>
        <v>500010090</v>
      </c>
      <c r="C822" s="2" t="str">
        <f>IF(input_OLD_temp_simulation!C822&lt;&gt;"",CONCATENATE(TEXT(input_OLD_temp_simulation!C822,"jjjj-mm-ddTuu:mm:ss"),IF(input_OLD_temp_simulation!E822&gt;=0,"+",""),TEXT(SIGN(input_OLD_temp_simulation!E822)*INT(ABS(input_OLD_temp_simulation!E822)),"00"),":",TEXT(MOD(ABS(input_OLD_temp_simulation!E822),1)*60,"00")),"")</f>
        <v>2022-01-11T13:00:00+01:00</v>
      </c>
      <c r="D822" s="26">
        <f>IF(input_OLD_temp_simulation!D822&lt;&gt;"",input_OLD_temp_simulation!D822,"")</f>
        <v>1641902399.9999993</v>
      </c>
      <c r="E822" s="27">
        <f>calculation!R822</f>
        <v>885.625</v>
      </c>
      <c r="F822" s="18">
        <f>calculation!P822</f>
        <v>0.20749003984063744</v>
      </c>
      <c r="G822" s="29">
        <f>IF(input_OLD_temp_simulation!L822&lt;&gt;"",input_OLD_temp_simulation!L822,"")</f>
        <v>900</v>
      </c>
    </row>
    <row r="823" spans="1:7">
      <c r="A823" s="1">
        <f>IF(input_OLD_temp_simulation!A823&lt;&gt;"",input_OLD_temp_simulation!A823,"")</f>
        <v>821</v>
      </c>
      <c r="B823" s="57">
        <f>IF(input_OLD_temp_simulation!B823&lt;&gt;"",maxvent_m3_per_h*1000000+minvent_m3_per_h*1000+V_room_m3,"")</f>
        <v>500010090</v>
      </c>
      <c r="C823" s="2" t="str">
        <f>IF(input_OLD_temp_simulation!C823&lt;&gt;"",CONCATENATE(TEXT(input_OLD_temp_simulation!C823,"jjjj-mm-ddTuu:mm:ss"),IF(input_OLD_temp_simulation!E823&gt;=0,"+",""),TEXT(SIGN(input_OLD_temp_simulation!E823)*INT(ABS(input_OLD_temp_simulation!E823)),"00"),":",TEXT(MOD(ABS(input_OLD_temp_simulation!E823),1)*60,"00")),"")</f>
        <v>2022-01-11T13:15:00+01:00</v>
      </c>
      <c r="D823" s="26">
        <f>IF(input_OLD_temp_simulation!D823&lt;&gt;"",input_OLD_temp_simulation!D823,"")</f>
        <v>1641903300.000001</v>
      </c>
      <c r="E823" s="27">
        <f>calculation!R823</f>
        <v>953.4375</v>
      </c>
      <c r="F823" s="18">
        <f>calculation!P823</f>
        <v>0.27203714451538014</v>
      </c>
      <c r="G823" s="29">
        <f>IF(input_OLD_temp_simulation!L823&lt;&gt;"",input_OLD_temp_simulation!L823,"")</f>
        <v>900</v>
      </c>
    </row>
    <row r="824" spans="1:7">
      <c r="A824" s="1">
        <f>IF(input_OLD_temp_simulation!A824&lt;&gt;"",input_OLD_temp_simulation!A824,"")</f>
        <v>822</v>
      </c>
      <c r="B824" s="57">
        <f>IF(input_OLD_temp_simulation!B824&lt;&gt;"",maxvent_m3_per_h*1000000+minvent_m3_per_h*1000+V_room_m3,"")</f>
        <v>500010090</v>
      </c>
      <c r="C824" s="2" t="str">
        <f>IF(input_OLD_temp_simulation!C824&lt;&gt;"",CONCATENATE(TEXT(input_OLD_temp_simulation!C824,"jjjj-mm-ddTuu:mm:ss"),IF(input_OLD_temp_simulation!E824&gt;=0,"+",""),TEXT(SIGN(input_OLD_temp_simulation!E824)*INT(ABS(input_OLD_temp_simulation!E824)),"00"),":",TEXT(MOD(ABS(input_OLD_temp_simulation!E824),1)*60,"00")),"")</f>
        <v>2022-01-11T13:30:00+01:00</v>
      </c>
      <c r="D824" s="26">
        <f>IF(input_OLD_temp_simulation!D824&lt;&gt;"",input_OLD_temp_simulation!D824,"")</f>
        <v>1641904200.0000002</v>
      </c>
      <c r="E824" s="27">
        <f>calculation!R824</f>
        <v>953.4375</v>
      </c>
      <c r="F824" s="18">
        <f>calculation!P824</f>
        <v>0.27203714451538014</v>
      </c>
      <c r="G824" s="29">
        <f>IF(input_OLD_temp_simulation!L824&lt;&gt;"",input_OLD_temp_simulation!L824,"")</f>
        <v>900</v>
      </c>
    </row>
    <row r="825" spans="1:7">
      <c r="A825" s="1">
        <f>IF(input_OLD_temp_simulation!A825&lt;&gt;"",input_OLD_temp_simulation!A825,"")</f>
        <v>823</v>
      </c>
      <c r="B825" s="57">
        <f>IF(input_OLD_temp_simulation!B825&lt;&gt;"",maxvent_m3_per_h*1000000+minvent_m3_per_h*1000+V_room_m3,"")</f>
        <v>500010090</v>
      </c>
      <c r="C825" s="2" t="str">
        <f>IF(input_OLD_temp_simulation!C825&lt;&gt;"",CONCATENATE(TEXT(input_OLD_temp_simulation!C825,"jjjj-mm-ddTuu:mm:ss"),IF(input_OLD_temp_simulation!E825&gt;=0,"+",""),TEXT(SIGN(input_OLD_temp_simulation!E825)*INT(ABS(input_OLD_temp_simulation!E825)),"00"),":",TEXT(MOD(ABS(input_OLD_temp_simulation!E825),1)*60,"00")),"")</f>
        <v>2022-01-11T13:45:00+01:00</v>
      </c>
      <c r="D825" s="26">
        <f>IF(input_OLD_temp_simulation!D825&lt;&gt;"",input_OLD_temp_simulation!D825,"")</f>
        <v>1641905099.9999993</v>
      </c>
      <c r="E825" s="27">
        <f>calculation!R825</f>
        <v>885.625</v>
      </c>
      <c r="F825" s="18">
        <f>calculation!P825</f>
        <v>0.20749003984063744</v>
      </c>
      <c r="G825" s="29">
        <f>IF(input_OLD_temp_simulation!L825&lt;&gt;"",input_OLD_temp_simulation!L825,"")</f>
        <v>900</v>
      </c>
    </row>
    <row r="826" spans="1:7">
      <c r="A826" s="1">
        <f>IF(input_OLD_temp_simulation!A826&lt;&gt;"",input_OLD_temp_simulation!A826,"")</f>
        <v>824</v>
      </c>
      <c r="B826" s="57">
        <f>IF(input_OLD_temp_simulation!B826&lt;&gt;"",maxvent_m3_per_h*1000000+minvent_m3_per_h*1000+V_room_m3,"")</f>
        <v>500010090</v>
      </c>
      <c r="C826" s="2" t="str">
        <f>IF(input_OLD_temp_simulation!C826&lt;&gt;"",CONCATENATE(TEXT(input_OLD_temp_simulation!C826,"jjjj-mm-ddTuu:mm:ss"),IF(input_OLD_temp_simulation!E826&gt;=0,"+",""),TEXT(SIGN(input_OLD_temp_simulation!E826)*INT(ABS(input_OLD_temp_simulation!E826)),"00"),":",TEXT(MOD(ABS(input_OLD_temp_simulation!E826),1)*60,"00")),"")</f>
        <v>2022-01-11T14:00:00+01:00</v>
      </c>
      <c r="D826" s="26">
        <f>IF(input_OLD_temp_simulation!D826&lt;&gt;"",input_OLD_temp_simulation!D826,"")</f>
        <v>1641906000.000001</v>
      </c>
      <c r="E826" s="27">
        <f>calculation!R826</f>
        <v>885.625</v>
      </c>
      <c r="F826" s="18">
        <f>calculation!P826</f>
        <v>0.20749003984063744</v>
      </c>
      <c r="G826" s="29">
        <f>IF(input_OLD_temp_simulation!L826&lt;&gt;"",input_OLD_temp_simulation!L826,"")</f>
        <v>900</v>
      </c>
    </row>
    <row r="827" spans="1:7">
      <c r="A827" s="1">
        <f>IF(input_OLD_temp_simulation!A827&lt;&gt;"",input_OLD_temp_simulation!A827,"")</f>
        <v>825</v>
      </c>
      <c r="B827" s="57">
        <f>IF(input_OLD_temp_simulation!B827&lt;&gt;"",maxvent_m3_per_h*1000000+minvent_m3_per_h*1000+V_room_m3,"")</f>
        <v>500010090</v>
      </c>
      <c r="C827" s="2" t="str">
        <f>IF(input_OLD_temp_simulation!C827&lt;&gt;"",CONCATENATE(TEXT(input_OLD_temp_simulation!C827,"jjjj-mm-ddTuu:mm:ss"),IF(input_OLD_temp_simulation!E827&gt;=0,"+",""),TEXT(SIGN(input_OLD_temp_simulation!E827)*INT(ABS(input_OLD_temp_simulation!E827)),"00"),":",TEXT(MOD(ABS(input_OLD_temp_simulation!E827),1)*60,"00")),"")</f>
        <v>2022-01-11T14:15:00+01:00</v>
      </c>
      <c r="D827" s="26">
        <f>IF(input_OLD_temp_simulation!D827&lt;&gt;"",input_OLD_temp_simulation!D827,"")</f>
        <v>1641906900.0000002</v>
      </c>
      <c r="E827" s="27">
        <f>calculation!R827</f>
        <v>885.625</v>
      </c>
      <c r="F827" s="18">
        <f>calculation!P827</f>
        <v>0.20749003984063744</v>
      </c>
      <c r="G827" s="29">
        <f>IF(input_OLD_temp_simulation!L827&lt;&gt;"",input_OLD_temp_simulation!L827,"")</f>
        <v>900</v>
      </c>
    </row>
    <row r="828" spans="1:7">
      <c r="A828" s="1">
        <f>IF(input_OLD_temp_simulation!A828&lt;&gt;"",input_OLD_temp_simulation!A828,"")</f>
        <v>826</v>
      </c>
      <c r="B828" s="57">
        <f>IF(input_OLD_temp_simulation!B828&lt;&gt;"",maxvent_m3_per_h*1000000+minvent_m3_per_h*1000+V_room_m3,"")</f>
        <v>500010090</v>
      </c>
      <c r="C828" s="2" t="str">
        <f>IF(input_OLD_temp_simulation!C828&lt;&gt;"",CONCATENATE(TEXT(input_OLD_temp_simulation!C828,"jjjj-mm-ddTuu:mm:ss"),IF(input_OLD_temp_simulation!E828&gt;=0,"+",""),TEXT(SIGN(input_OLD_temp_simulation!E828)*INT(ABS(input_OLD_temp_simulation!E828)),"00"),":",TEXT(MOD(ABS(input_OLD_temp_simulation!E828),1)*60,"00")),"")</f>
        <v>2022-01-11T14:30:00+01:00</v>
      </c>
      <c r="D828" s="26">
        <f>IF(input_OLD_temp_simulation!D828&lt;&gt;"",input_OLD_temp_simulation!D828,"")</f>
        <v>1641907799.9999993</v>
      </c>
      <c r="E828" s="27">
        <f>calculation!R828</f>
        <v>885.625</v>
      </c>
      <c r="F828" s="18">
        <f>calculation!P828</f>
        <v>0.20749003984063744</v>
      </c>
      <c r="G828" s="29">
        <f>IF(input_OLD_temp_simulation!L828&lt;&gt;"",input_OLD_temp_simulation!L828,"")</f>
        <v>900</v>
      </c>
    </row>
    <row r="829" spans="1:7">
      <c r="A829" s="1">
        <f>IF(input_OLD_temp_simulation!A829&lt;&gt;"",input_OLD_temp_simulation!A829,"")</f>
        <v>827</v>
      </c>
      <c r="B829" s="57">
        <f>IF(input_OLD_temp_simulation!B829&lt;&gt;"",maxvent_m3_per_h*1000000+minvent_m3_per_h*1000+V_room_m3,"")</f>
        <v>500010090</v>
      </c>
      <c r="C829" s="2" t="str">
        <f>IF(input_OLD_temp_simulation!C829&lt;&gt;"",CONCATENATE(TEXT(input_OLD_temp_simulation!C829,"jjjj-mm-ddTuu:mm:ss"),IF(input_OLD_temp_simulation!E829&gt;=0,"+",""),TEXT(SIGN(input_OLD_temp_simulation!E829)*INT(ABS(input_OLD_temp_simulation!E829)),"00"),":",TEXT(MOD(ABS(input_OLD_temp_simulation!E829),1)*60,"00")),"")</f>
        <v>2022-01-11T14:45:00+01:00</v>
      </c>
      <c r="D829" s="26">
        <f>IF(input_OLD_temp_simulation!D829&lt;&gt;"",input_OLD_temp_simulation!D829,"")</f>
        <v>1641908700.000001</v>
      </c>
      <c r="E829" s="27">
        <f>calculation!R829</f>
        <v>885.625</v>
      </c>
      <c r="F829" s="18">
        <f>calculation!P829</f>
        <v>0.20749003984063744</v>
      </c>
      <c r="G829" s="29">
        <f>IF(input_OLD_temp_simulation!L829&lt;&gt;"",input_OLD_temp_simulation!L829,"")</f>
        <v>900</v>
      </c>
    </row>
    <row r="830" spans="1:7">
      <c r="A830" s="1">
        <f>IF(input_OLD_temp_simulation!A830&lt;&gt;"",input_OLD_temp_simulation!A830,"")</f>
        <v>828</v>
      </c>
      <c r="B830" s="57">
        <f>IF(input_OLD_temp_simulation!B830&lt;&gt;"",maxvent_m3_per_h*1000000+minvent_m3_per_h*1000+V_room_m3,"")</f>
        <v>500010090</v>
      </c>
      <c r="C830" s="2" t="str">
        <f>IF(input_OLD_temp_simulation!C830&lt;&gt;"",CONCATENATE(TEXT(input_OLD_temp_simulation!C830,"jjjj-mm-ddTuu:mm:ss"),IF(input_OLD_temp_simulation!E830&gt;=0,"+",""),TEXT(SIGN(input_OLD_temp_simulation!E830)*INT(ABS(input_OLD_temp_simulation!E830)),"00"),":",TEXT(MOD(ABS(input_OLD_temp_simulation!E830),1)*60,"00")),"")</f>
        <v>2022-01-11T15:00:00+01:00</v>
      </c>
      <c r="D830" s="26">
        <f>IF(input_OLD_temp_simulation!D830&lt;&gt;"",input_OLD_temp_simulation!D830,"")</f>
        <v>1641909600.0000002</v>
      </c>
      <c r="E830" s="27">
        <f>calculation!R830</f>
        <v>885.625</v>
      </c>
      <c r="F830" s="18">
        <f>calculation!P830</f>
        <v>0.20749003984063744</v>
      </c>
      <c r="G830" s="29">
        <f>IF(input_OLD_temp_simulation!L830&lt;&gt;"",input_OLD_temp_simulation!L830,"")</f>
        <v>900</v>
      </c>
    </row>
    <row r="831" spans="1:7">
      <c r="A831" s="1">
        <f>IF(input_OLD_temp_simulation!A831&lt;&gt;"",input_OLD_temp_simulation!A831,"")</f>
        <v>829</v>
      </c>
      <c r="B831" s="57">
        <f>IF(input_OLD_temp_simulation!B831&lt;&gt;"",maxvent_m3_per_h*1000000+minvent_m3_per_h*1000+V_room_m3,"")</f>
        <v>500010090</v>
      </c>
      <c r="C831" s="2" t="str">
        <f>IF(input_OLD_temp_simulation!C831&lt;&gt;"",CONCATENATE(TEXT(input_OLD_temp_simulation!C831,"jjjj-mm-ddTuu:mm:ss"),IF(input_OLD_temp_simulation!E831&gt;=0,"+",""),TEXT(SIGN(input_OLD_temp_simulation!E831)*INT(ABS(input_OLD_temp_simulation!E831)),"00"),":",TEXT(MOD(ABS(input_OLD_temp_simulation!E831),1)*60,"00")),"")</f>
        <v>2022-01-11T15:15:00+01:00</v>
      </c>
      <c r="D831" s="26">
        <f>IF(input_OLD_temp_simulation!D831&lt;&gt;"",input_OLD_temp_simulation!D831,"")</f>
        <v>1641910499.9999993</v>
      </c>
      <c r="E831" s="27">
        <f>calculation!R831</f>
        <v>885.625</v>
      </c>
      <c r="F831" s="18">
        <f>calculation!P831</f>
        <v>0.20749003984063744</v>
      </c>
      <c r="G831" s="29">
        <f>IF(input_OLD_temp_simulation!L831&lt;&gt;"",input_OLD_temp_simulation!L831,"")</f>
        <v>900</v>
      </c>
    </row>
    <row r="832" spans="1:7">
      <c r="A832" s="1">
        <f>IF(input_OLD_temp_simulation!A832&lt;&gt;"",input_OLD_temp_simulation!A832,"")</f>
        <v>830</v>
      </c>
      <c r="B832" s="57">
        <f>IF(input_OLD_temp_simulation!B832&lt;&gt;"",maxvent_m3_per_h*1000000+minvent_m3_per_h*1000+V_room_m3,"")</f>
        <v>500010090</v>
      </c>
      <c r="C832" s="2" t="str">
        <f>IF(input_OLD_temp_simulation!C832&lt;&gt;"",CONCATENATE(TEXT(input_OLD_temp_simulation!C832,"jjjj-mm-ddTuu:mm:ss"),IF(input_OLD_temp_simulation!E832&gt;=0,"+",""),TEXT(SIGN(input_OLD_temp_simulation!E832)*INT(ABS(input_OLD_temp_simulation!E832)),"00"),":",TEXT(MOD(ABS(input_OLD_temp_simulation!E832),1)*60,"00")),"")</f>
        <v>2022-01-11T15:30:00+01:00</v>
      </c>
      <c r="D832" s="26">
        <f>IF(input_OLD_temp_simulation!D832&lt;&gt;"",input_OLD_temp_simulation!D832,"")</f>
        <v>1641911400.000001</v>
      </c>
      <c r="E832" s="27">
        <f>calculation!R832</f>
        <v>885.625</v>
      </c>
      <c r="F832" s="18">
        <f>calculation!P832</f>
        <v>0.20749003984063744</v>
      </c>
      <c r="G832" s="29">
        <f>IF(input_OLD_temp_simulation!L832&lt;&gt;"",input_OLD_temp_simulation!L832,"")</f>
        <v>900</v>
      </c>
    </row>
    <row r="833" spans="1:7">
      <c r="A833" s="1">
        <f>IF(input_OLD_temp_simulation!A833&lt;&gt;"",input_OLD_temp_simulation!A833,"")</f>
        <v>831</v>
      </c>
      <c r="B833" s="57">
        <f>IF(input_OLD_temp_simulation!B833&lt;&gt;"",maxvent_m3_per_h*1000000+minvent_m3_per_h*1000+V_room_m3,"")</f>
        <v>500010090</v>
      </c>
      <c r="C833" s="2" t="str">
        <f>IF(input_OLD_temp_simulation!C833&lt;&gt;"",CONCATENATE(TEXT(input_OLD_temp_simulation!C833,"jjjj-mm-ddTuu:mm:ss"),IF(input_OLD_temp_simulation!E833&gt;=0,"+",""),TEXT(SIGN(input_OLD_temp_simulation!E833)*INT(ABS(input_OLD_temp_simulation!E833)),"00"),":",TEXT(MOD(ABS(input_OLD_temp_simulation!E833),1)*60,"00")),"")</f>
        <v>2022-01-11T15:45:00+01:00</v>
      </c>
      <c r="D833" s="26">
        <f>IF(input_OLD_temp_simulation!D833&lt;&gt;"",input_OLD_temp_simulation!D833,"")</f>
        <v>1641912300.0000002</v>
      </c>
      <c r="E833" s="27">
        <f>calculation!R833</f>
        <v>885.625</v>
      </c>
      <c r="F833" s="18">
        <f>calculation!P833</f>
        <v>0.20749003984063744</v>
      </c>
      <c r="G833" s="29">
        <f>IF(input_OLD_temp_simulation!L833&lt;&gt;"",input_OLD_temp_simulation!L833,"")</f>
        <v>900</v>
      </c>
    </row>
    <row r="834" spans="1:7">
      <c r="A834" s="1">
        <f>IF(input_OLD_temp_simulation!A834&lt;&gt;"",input_OLD_temp_simulation!A834,"")</f>
        <v>832</v>
      </c>
      <c r="B834" s="57">
        <f>IF(input_OLD_temp_simulation!B834&lt;&gt;"",maxvent_m3_per_h*1000000+minvent_m3_per_h*1000+V_room_m3,"")</f>
        <v>500010090</v>
      </c>
      <c r="C834" s="2" t="str">
        <f>IF(input_OLD_temp_simulation!C834&lt;&gt;"",CONCATENATE(TEXT(input_OLD_temp_simulation!C834,"jjjj-mm-ddTuu:mm:ss"),IF(input_OLD_temp_simulation!E834&gt;=0,"+",""),TEXT(SIGN(input_OLD_temp_simulation!E834)*INT(ABS(input_OLD_temp_simulation!E834)),"00"),":",TEXT(MOD(ABS(input_OLD_temp_simulation!E834),1)*60,"00")),"")</f>
        <v>2022-01-11T16:00:00+01:00</v>
      </c>
      <c r="D834" s="26">
        <f>IF(input_OLD_temp_simulation!D834&lt;&gt;"",input_OLD_temp_simulation!D834,"")</f>
        <v>1641913199.9999993</v>
      </c>
      <c r="E834" s="27">
        <f>calculation!R834</f>
        <v>885.625</v>
      </c>
      <c r="F834" s="18">
        <f>calculation!P834</f>
        <v>0.20749003984063744</v>
      </c>
      <c r="G834" s="29">
        <f>IF(input_OLD_temp_simulation!L834&lt;&gt;"",input_OLD_temp_simulation!L834,"")</f>
        <v>900</v>
      </c>
    </row>
    <row r="835" spans="1:7">
      <c r="A835" s="1">
        <f>IF(input_OLD_temp_simulation!A835&lt;&gt;"",input_OLD_temp_simulation!A835,"")</f>
        <v>833</v>
      </c>
      <c r="B835" s="57">
        <f>IF(input_OLD_temp_simulation!B835&lt;&gt;"",maxvent_m3_per_h*1000000+minvent_m3_per_h*1000+V_room_m3,"")</f>
        <v>500010090</v>
      </c>
      <c r="C835" s="2" t="str">
        <f>IF(input_OLD_temp_simulation!C835&lt;&gt;"",CONCATENATE(TEXT(input_OLD_temp_simulation!C835,"jjjj-mm-ddTuu:mm:ss"),IF(input_OLD_temp_simulation!E835&gt;=0,"+",""),TEXT(SIGN(input_OLD_temp_simulation!E835)*INT(ABS(input_OLD_temp_simulation!E835)),"00"),":",TEXT(MOD(ABS(input_OLD_temp_simulation!E835),1)*60,"00")),"")</f>
        <v>2022-01-11T16:15:00+01:00</v>
      </c>
      <c r="D835" s="26">
        <f>IF(input_OLD_temp_simulation!D835&lt;&gt;"",input_OLD_temp_simulation!D835,"")</f>
        <v>1641914100.000001</v>
      </c>
      <c r="E835" s="27">
        <f>calculation!R835</f>
        <v>750</v>
      </c>
      <c r="F835" s="18">
        <f>calculation!P835</f>
        <v>0</v>
      </c>
      <c r="G835" s="29">
        <f>IF(input_OLD_temp_simulation!L835&lt;&gt;"",input_OLD_temp_simulation!L835,"")</f>
        <v>900</v>
      </c>
    </row>
    <row r="836" spans="1:7">
      <c r="A836" s="1">
        <f>IF(input_OLD_temp_simulation!A836&lt;&gt;"",input_OLD_temp_simulation!A836,"")</f>
        <v>834</v>
      </c>
      <c r="B836" s="57">
        <f>IF(input_OLD_temp_simulation!B836&lt;&gt;"",maxvent_m3_per_h*1000000+minvent_m3_per_h*1000+V_room_m3,"")</f>
        <v>500010090</v>
      </c>
      <c r="C836" s="2" t="str">
        <f>IF(input_OLD_temp_simulation!C836&lt;&gt;"",CONCATENATE(TEXT(input_OLD_temp_simulation!C836,"jjjj-mm-ddTuu:mm:ss"),IF(input_OLD_temp_simulation!E836&gt;=0,"+",""),TEXT(SIGN(input_OLD_temp_simulation!E836)*INT(ABS(input_OLD_temp_simulation!E836)),"00"),":",TEXT(MOD(ABS(input_OLD_temp_simulation!E836),1)*60,"00")),"")</f>
        <v>2022-01-11T16:30:00+01:00</v>
      </c>
      <c r="D836" s="26">
        <f>IF(input_OLD_temp_simulation!D836&lt;&gt;"",input_OLD_temp_simulation!D836,"")</f>
        <v>1641915000.0000002</v>
      </c>
      <c r="E836" s="27">
        <f>calculation!R836</f>
        <v>740.69444444444446</v>
      </c>
      <c r="F836" s="18">
        <f>calculation!P836</f>
        <v>0</v>
      </c>
      <c r="G836" s="29">
        <f>IF(input_OLD_temp_simulation!L836&lt;&gt;"",input_OLD_temp_simulation!L836,"")</f>
        <v>900</v>
      </c>
    </row>
    <row r="837" spans="1:7">
      <c r="A837" s="1">
        <f>IF(input_OLD_temp_simulation!A837&lt;&gt;"",input_OLD_temp_simulation!A837,"")</f>
        <v>835</v>
      </c>
      <c r="B837" s="57">
        <f>IF(input_OLD_temp_simulation!B837&lt;&gt;"",maxvent_m3_per_h*1000000+minvent_m3_per_h*1000+V_room_m3,"")</f>
        <v>500010090</v>
      </c>
      <c r="C837" s="2" t="str">
        <f>IF(input_OLD_temp_simulation!C837&lt;&gt;"",CONCATENATE(TEXT(input_OLD_temp_simulation!C837,"jjjj-mm-ddTuu:mm:ss"),IF(input_OLD_temp_simulation!E837&gt;=0,"+",""),TEXT(SIGN(input_OLD_temp_simulation!E837)*INT(ABS(input_OLD_temp_simulation!E837)),"00"),":",TEXT(MOD(ABS(input_OLD_temp_simulation!E837),1)*60,"00")),"")</f>
        <v>2022-01-11T16:45:00+01:00</v>
      </c>
      <c r="D837" s="26">
        <f>IF(input_OLD_temp_simulation!D837&lt;&gt;"",input_OLD_temp_simulation!D837,"")</f>
        <v>1641915899.9999993</v>
      </c>
      <c r="E837" s="27">
        <f>calculation!R837</f>
        <v>731.64737654320993</v>
      </c>
      <c r="F837" s="18">
        <f>calculation!P837</f>
        <v>0</v>
      </c>
      <c r="G837" s="29">
        <f>IF(input_OLD_temp_simulation!L837&lt;&gt;"",input_OLD_temp_simulation!L837,"")</f>
        <v>900</v>
      </c>
    </row>
    <row r="838" spans="1:7">
      <c r="A838" s="1">
        <f>IF(input_OLD_temp_simulation!A838&lt;&gt;"",input_OLD_temp_simulation!A838,"")</f>
        <v>836</v>
      </c>
      <c r="B838" s="57">
        <f>IF(input_OLD_temp_simulation!B838&lt;&gt;"",maxvent_m3_per_h*1000000+minvent_m3_per_h*1000+V_room_m3,"")</f>
        <v>500010090</v>
      </c>
      <c r="C838" s="2" t="str">
        <f>IF(input_OLD_temp_simulation!C838&lt;&gt;"",CONCATENATE(TEXT(input_OLD_temp_simulation!C838,"jjjj-mm-ddTuu:mm:ss"),IF(input_OLD_temp_simulation!E838&gt;=0,"+",""),TEXT(SIGN(input_OLD_temp_simulation!E838)*INT(ABS(input_OLD_temp_simulation!E838)),"00"),":",TEXT(MOD(ABS(input_OLD_temp_simulation!E838),1)*60,"00")),"")</f>
        <v>2022-01-11T17:00:00+01:00</v>
      </c>
      <c r="D838" s="26">
        <f>IF(input_OLD_temp_simulation!D838&lt;&gt;"",input_OLD_temp_simulation!D838,"")</f>
        <v>1641916800.000001</v>
      </c>
      <c r="E838" s="27">
        <f>calculation!R838</f>
        <v>722.85161608367628</v>
      </c>
      <c r="F838" s="18">
        <f>calculation!P838</f>
        <v>0</v>
      </c>
      <c r="G838" s="29">
        <f>IF(input_OLD_temp_simulation!L838&lt;&gt;"",input_OLD_temp_simulation!L838,"")</f>
        <v>900</v>
      </c>
    </row>
    <row r="839" spans="1:7">
      <c r="A839" s="1">
        <f>IF(input_OLD_temp_simulation!A839&lt;&gt;"",input_OLD_temp_simulation!A839,"")</f>
        <v>837</v>
      </c>
      <c r="B839" s="57">
        <f>IF(input_OLD_temp_simulation!B839&lt;&gt;"",maxvent_m3_per_h*1000000+minvent_m3_per_h*1000+V_room_m3,"")</f>
        <v>500010090</v>
      </c>
      <c r="C839" s="2" t="str">
        <f>IF(input_OLD_temp_simulation!C839&lt;&gt;"",CONCATENATE(TEXT(input_OLD_temp_simulation!C839,"jjjj-mm-ddTuu:mm:ss"),IF(input_OLD_temp_simulation!E839&gt;=0,"+",""),TEXT(SIGN(input_OLD_temp_simulation!E839)*INT(ABS(input_OLD_temp_simulation!E839)),"00"),":",TEXT(MOD(ABS(input_OLD_temp_simulation!E839),1)*60,"00")),"")</f>
        <v>2022-01-11T17:15:00+01:00</v>
      </c>
      <c r="D839" s="26">
        <f>IF(input_OLD_temp_simulation!D839&lt;&gt;"",input_OLD_temp_simulation!D839,"")</f>
        <v>1641917700.0000002</v>
      </c>
      <c r="E839" s="27">
        <f>calculation!R839</f>
        <v>714.30018230357416</v>
      </c>
      <c r="F839" s="18">
        <f>calculation!P839</f>
        <v>0</v>
      </c>
      <c r="G839" s="29">
        <f>IF(input_OLD_temp_simulation!L839&lt;&gt;"",input_OLD_temp_simulation!L839,"")</f>
        <v>900</v>
      </c>
    </row>
    <row r="840" spans="1:7">
      <c r="A840" s="1">
        <f>IF(input_OLD_temp_simulation!A840&lt;&gt;"",input_OLD_temp_simulation!A840,"")</f>
        <v>838</v>
      </c>
      <c r="B840" s="57">
        <f>IF(input_OLD_temp_simulation!B840&lt;&gt;"",maxvent_m3_per_h*1000000+minvent_m3_per_h*1000+V_room_m3,"")</f>
        <v>500010090</v>
      </c>
      <c r="C840" s="2" t="str">
        <f>IF(input_OLD_temp_simulation!C840&lt;&gt;"",CONCATENATE(TEXT(input_OLD_temp_simulation!C840,"jjjj-mm-ddTuu:mm:ss"),IF(input_OLD_temp_simulation!E840&gt;=0,"+",""),TEXT(SIGN(input_OLD_temp_simulation!E840)*INT(ABS(input_OLD_temp_simulation!E840)),"00"),":",TEXT(MOD(ABS(input_OLD_temp_simulation!E840),1)*60,"00")),"")</f>
        <v>2022-01-11T17:30:00+01:00</v>
      </c>
      <c r="D840" s="26">
        <f>IF(input_OLD_temp_simulation!D840&lt;&gt;"",input_OLD_temp_simulation!D840,"")</f>
        <v>1641918599.9999993</v>
      </c>
      <c r="E840" s="27">
        <f>calculation!R840</f>
        <v>705.98628835069712</v>
      </c>
      <c r="F840" s="18">
        <f>calculation!P840</f>
        <v>0</v>
      </c>
      <c r="G840" s="29">
        <f>IF(input_OLD_temp_simulation!L840&lt;&gt;"",input_OLD_temp_simulation!L840,"")</f>
        <v>900</v>
      </c>
    </row>
    <row r="841" spans="1:7">
      <c r="A841" s="1">
        <f>IF(input_OLD_temp_simulation!A841&lt;&gt;"",input_OLD_temp_simulation!A841,"")</f>
        <v>839</v>
      </c>
      <c r="B841" s="57">
        <f>IF(input_OLD_temp_simulation!B841&lt;&gt;"",maxvent_m3_per_h*1000000+minvent_m3_per_h*1000+V_room_m3,"")</f>
        <v>500010090</v>
      </c>
      <c r="C841" s="2" t="str">
        <f>IF(input_OLD_temp_simulation!C841&lt;&gt;"",CONCATENATE(TEXT(input_OLD_temp_simulation!C841,"jjjj-mm-ddTuu:mm:ss"),IF(input_OLD_temp_simulation!E841&gt;=0,"+",""),TEXT(SIGN(input_OLD_temp_simulation!E841)*INT(ABS(input_OLD_temp_simulation!E841)),"00"),":",TEXT(MOD(ABS(input_OLD_temp_simulation!E841),1)*60,"00")),"")</f>
        <v>2022-01-11T17:45:00+01:00</v>
      </c>
      <c r="D841" s="26">
        <f>IF(input_OLD_temp_simulation!D841&lt;&gt;"",input_OLD_temp_simulation!D841,"")</f>
        <v>1641919500.000001</v>
      </c>
      <c r="E841" s="27">
        <f>calculation!R841</f>
        <v>697.90333589651107</v>
      </c>
      <c r="F841" s="18">
        <f>calculation!P841</f>
        <v>0</v>
      </c>
      <c r="G841" s="29">
        <f>IF(input_OLD_temp_simulation!L841&lt;&gt;"",input_OLD_temp_simulation!L841,"")</f>
        <v>900</v>
      </c>
    </row>
    <row r="842" spans="1:7">
      <c r="A842" s="1">
        <f>IF(input_OLD_temp_simulation!A842&lt;&gt;"",input_OLD_temp_simulation!A842,"")</f>
        <v>840</v>
      </c>
      <c r="B842" s="57">
        <f>IF(input_OLD_temp_simulation!B842&lt;&gt;"",maxvent_m3_per_h*1000000+minvent_m3_per_h*1000+V_room_m3,"")</f>
        <v>500010090</v>
      </c>
      <c r="C842" s="2" t="str">
        <f>IF(input_OLD_temp_simulation!C842&lt;&gt;"",CONCATENATE(TEXT(input_OLD_temp_simulation!C842,"jjjj-mm-ddTuu:mm:ss"),IF(input_OLD_temp_simulation!E842&gt;=0,"+",""),TEXT(SIGN(input_OLD_temp_simulation!E842)*INT(ABS(input_OLD_temp_simulation!E842)),"00"),":",TEXT(MOD(ABS(input_OLD_temp_simulation!E842),1)*60,"00")),"")</f>
        <v>2022-01-11T18:00:00+01:00</v>
      </c>
      <c r="D842" s="26">
        <f>IF(input_OLD_temp_simulation!D842&lt;&gt;"",input_OLD_temp_simulation!D842,"")</f>
        <v>1641920400.0000002</v>
      </c>
      <c r="E842" s="27">
        <f>calculation!R842</f>
        <v>690.04490989938574</v>
      </c>
      <c r="F842" s="18">
        <f>calculation!P842</f>
        <v>0</v>
      </c>
      <c r="G842" s="29">
        <f>IF(input_OLD_temp_simulation!L842&lt;&gt;"",input_OLD_temp_simulation!L842,"")</f>
        <v>900</v>
      </c>
    </row>
    <row r="843" spans="1:7">
      <c r="A843" s="1">
        <f>IF(input_OLD_temp_simulation!A843&lt;&gt;"",input_OLD_temp_simulation!A843,"")</f>
        <v>841</v>
      </c>
      <c r="B843" s="57">
        <f>IF(input_OLD_temp_simulation!B843&lt;&gt;"",maxvent_m3_per_h*1000000+minvent_m3_per_h*1000+V_room_m3,"")</f>
        <v>500010090</v>
      </c>
      <c r="C843" s="2" t="str">
        <f>IF(input_OLD_temp_simulation!C843&lt;&gt;"",CONCATENATE(TEXT(input_OLD_temp_simulation!C843,"jjjj-mm-ddTuu:mm:ss"),IF(input_OLD_temp_simulation!E843&gt;=0,"+",""),TEXT(SIGN(input_OLD_temp_simulation!E843)*INT(ABS(input_OLD_temp_simulation!E843)),"00"),":",TEXT(MOD(ABS(input_OLD_temp_simulation!E843),1)*60,"00")),"")</f>
        <v>2022-01-11T18:15:00+01:00</v>
      </c>
      <c r="D843" s="26">
        <f>IF(input_OLD_temp_simulation!D843&lt;&gt;"",input_OLD_temp_simulation!D843,"")</f>
        <v>1641921299.9999993</v>
      </c>
      <c r="E843" s="27">
        <f>calculation!R843</f>
        <v>682.40477351329173</v>
      </c>
      <c r="F843" s="18">
        <f>calculation!P843</f>
        <v>0</v>
      </c>
      <c r="G843" s="29">
        <f>IF(input_OLD_temp_simulation!L843&lt;&gt;"",input_OLD_temp_simulation!L843,"")</f>
        <v>900</v>
      </c>
    </row>
    <row r="844" spans="1:7">
      <c r="A844" s="1">
        <f>IF(input_OLD_temp_simulation!A844&lt;&gt;"",input_OLD_temp_simulation!A844,"")</f>
        <v>842</v>
      </c>
      <c r="B844" s="57">
        <f>IF(input_OLD_temp_simulation!B844&lt;&gt;"",maxvent_m3_per_h*1000000+minvent_m3_per_h*1000+V_room_m3,"")</f>
        <v>500010090</v>
      </c>
      <c r="C844" s="2" t="str">
        <f>IF(input_OLD_temp_simulation!C844&lt;&gt;"",CONCATENATE(TEXT(input_OLD_temp_simulation!C844,"jjjj-mm-ddTuu:mm:ss"),IF(input_OLD_temp_simulation!E844&gt;=0,"+",""),TEXT(SIGN(input_OLD_temp_simulation!E844)*INT(ABS(input_OLD_temp_simulation!E844)),"00"),":",TEXT(MOD(ABS(input_OLD_temp_simulation!E844),1)*60,"00")),"")</f>
        <v>2022-01-11T18:30:00+01:00</v>
      </c>
      <c r="D844" s="26">
        <f>IF(input_OLD_temp_simulation!D844&lt;&gt;"",input_OLD_temp_simulation!D844,"")</f>
        <v>1641922200.000001</v>
      </c>
      <c r="E844" s="27">
        <f>calculation!R844</f>
        <v>674.97686313792246</v>
      </c>
      <c r="F844" s="18">
        <f>calculation!P844</f>
        <v>0</v>
      </c>
      <c r="G844" s="29">
        <f>IF(input_OLD_temp_simulation!L844&lt;&gt;"",input_OLD_temp_simulation!L844,"")</f>
        <v>900</v>
      </c>
    </row>
    <row r="845" spans="1:7">
      <c r="A845" s="1">
        <f>IF(input_OLD_temp_simulation!A845&lt;&gt;"",input_OLD_temp_simulation!A845,"")</f>
        <v>843</v>
      </c>
      <c r="B845" s="57">
        <f>IF(input_OLD_temp_simulation!B845&lt;&gt;"",maxvent_m3_per_h*1000000+minvent_m3_per_h*1000+V_room_m3,"")</f>
        <v>500010090</v>
      </c>
      <c r="C845" s="2" t="str">
        <f>IF(input_OLD_temp_simulation!C845&lt;&gt;"",CONCATENATE(TEXT(input_OLD_temp_simulation!C845,"jjjj-mm-ddTuu:mm:ss"),IF(input_OLD_temp_simulation!E845&gt;=0,"+",""),TEXT(SIGN(input_OLD_temp_simulation!E845)*INT(ABS(input_OLD_temp_simulation!E845)),"00"),":",TEXT(MOD(ABS(input_OLD_temp_simulation!E845),1)*60,"00")),"")</f>
        <v>2022-01-11T18:45:00+01:00</v>
      </c>
      <c r="D845" s="26">
        <f>IF(input_OLD_temp_simulation!D845&lt;&gt;"",input_OLD_temp_simulation!D845,"")</f>
        <v>1641923100.0000002</v>
      </c>
      <c r="E845" s="27">
        <f>calculation!R845</f>
        <v>667.75528360631347</v>
      </c>
      <c r="F845" s="18">
        <f>calculation!P845</f>
        <v>0</v>
      </c>
      <c r="G845" s="29">
        <f>IF(input_OLD_temp_simulation!L845&lt;&gt;"",input_OLD_temp_simulation!L845,"")</f>
        <v>900</v>
      </c>
    </row>
    <row r="846" spans="1:7">
      <c r="A846" s="1">
        <f>IF(input_OLD_temp_simulation!A846&lt;&gt;"",input_OLD_temp_simulation!A846,"")</f>
        <v>844</v>
      </c>
      <c r="B846" s="57">
        <f>IF(input_OLD_temp_simulation!B846&lt;&gt;"",maxvent_m3_per_h*1000000+minvent_m3_per_h*1000+V_room_m3,"")</f>
        <v>500010090</v>
      </c>
      <c r="C846" s="2" t="str">
        <f>IF(input_OLD_temp_simulation!C846&lt;&gt;"",CONCATENATE(TEXT(input_OLD_temp_simulation!C846,"jjjj-mm-ddTuu:mm:ss"),IF(input_OLD_temp_simulation!E846&gt;=0,"+",""),TEXT(SIGN(input_OLD_temp_simulation!E846)*INT(ABS(input_OLD_temp_simulation!E846)),"00"),":",TEXT(MOD(ABS(input_OLD_temp_simulation!E846),1)*60,"00")),"")</f>
        <v>2022-01-11T19:00:00+01:00</v>
      </c>
      <c r="D846" s="26">
        <f>IF(input_OLD_temp_simulation!D846&lt;&gt;"",input_OLD_temp_simulation!D846,"")</f>
        <v>1641923999.9999993</v>
      </c>
      <c r="E846" s="27">
        <f>calculation!R846</f>
        <v>660.73430350613808</v>
      </c>
      <c r="F846" s="18">
        <f>calculation!P846</f>
        <v>0</v>
      </c>
      <c r="G846" s="29">
        <f>IF(input_OLD_temp_simulation!L846&lt;&gt;"",input_OLD_temp_simulation!L846,"")</f>
        <v>900</v>
      </c>
    </row>
    <row r="847" spans="1:7">
      <c r="A847" s="1">
        <f>IF(input_OLD_temp_simulation!A847&lt;&gt;"",input_OLD_temp_simulation!A847,"")</f>
        <v>845</v>
      </c>
      <c r="B847" s="57">
        <f>IF(input_OLD_temp_simulation!B847&lt;&gt;"",maxvent_m3_per_h*1000000+minvent_m3_per_h*1000+V_room_m3,"")</f>
        <v>500010090</v>
      </c>
      <c r="C847" s="2" t="str">
        <f>IF(input_OLD_temp_simulation!C847&lt;&gt;"",CONCATENATE(TEXT(input_OLD_temp_simulation!C847,"jjjj-mm-ddTuu:mm:ss"),IF(input_OLD_temp_simulation!E847&gt;=0,"+",""),TEXT(SIGN(input_OLD_temp_simulation!E847)*INT(ABS(input_OLD_temp_simulation!E847)),"00"),":",TEXT(MOD(ABS(input_OLD_temp_simulation!E847),1)*60,"00")),"")</f>
        <v>2022-01-11T19:15:00+01:00</v>
      </c>
      <c r="D847" s="26">
        <f>IF(input_OLD_temp_simulation!D847&lt;&gt;"",input_OLD_temp_simulation!D847,"")</f>
        <v>1641924900.000001</v>
      </c>
      <c r="E847" s="27">
        <f>calculation!R847</f>
        <v>653.90835063096756</v>
      </c>
      <c r="F847" s="18">
        <f>calculation!P847</f>
        <v>0</v>
      </c>
      <c r="G847" s="29">
        <f>IF(input_OLD_temp_simulation!L847&lt;&gt;"",input_OLD_temp_simulation!L847,"")</f>
        <v>900</v>
      </c>
    </row>
    <row r="848" spans="1:7">
      <c r="A848" s="1">
        <f>IF(input_OLD_temp_simulation!A848&lt;&gt;"",input_OLD_temp_simulation!A848,"")</f>
        <v>846</v>
      </c>
      <c r="B848" s="57">
        <f>IF(input_OLD_temp_simulation!B848&lt;&gt;"",maxvent_m3_per_h*1000000+minvent_m3_per_h*1000+V_room_m3,"")</f>
        <v>500010090</v>
      </c>
      <c r="C848" s="2" t="str">
        <f>IF(input_OLD_temp_simulation!C848&lt;&gt;"",CONCATENATE(TEXT(input_OLD_temp_simulation!C848,"jjjj-mm-ddTuu:mm:ss"),IF(input_OLD_temp_simulation!E848&gt;=0,"+",""),TEXT(SIGN(input_OLD_temp_simulation!E848)*INT(ABS(input_OLD_temp_simulation!E848)),"00"),":",TEXT(MOD(ABS(input_OLD_temp_simulation!E848),1)*60,"00")),"")</f>
        <v>2022-01-11T19:30:00+01:00</v>
      </c>
      <c r="D848" s="26">
        <f>IF(input_OLD_temp_simulation!D848&lt;&gt;"",input_OLD_temp_simulation!D848,"")</f>
        <v>1641925800.0000002</v>
      </c>
      <c r="E848" s="27">
        <f>calculation!R848</f>
        <v>647.2720075578851</v>
      </c>
      <c r="F848" s="18">
        <f>calculation!P848</f>
        <v>0</v>
      </c>
      <c r="G848" s="29">
        <f>IF(input_OLD_temp_simulation!L848&lt;&gt;"",input_OLD_temp_simulation!L848,"")</f>
        <v>900</v>
      </c>
    </row>
    <row r="849" spans="1:7">
      <c r="A849" s="1">
        <f>IF(input_OLD_temp_simulation!A849&lt;&gt;"",input_OLD_temp_simulation!A849,"")</f>
        <v>847</v>
      </c>
      <c r="B849" s="57">
        <f>IF(input_OLD_temp_simulation!B849&lt;&gt;"",maxvent_m3_per_h*1000000+minvent_m3_per_h*1000+V_room_m3,"")</f>
        <v>500010090</v>
      </c>
      <c r="C849" s="2" t="str">
        <f>IF(input_OLD_temp_simulation!C849&lt;&gt;"",CONCATENATE(TEXT(input_OLD_temp_simulation!C849,"jjjj-mm-ddTuu:mm:ss"),IF(input_OLD_temp_simulation!E849&gt;=0,"+",""),TEXT(SIGN(input_OLD_temp_simulation!E849)*INT(ABS(input_OLD_temp_simulation!E849)),"00"),":",TEXT(MOD(ABS(input_OLD_temp_simulation!E849),1)*60,"00")),"")</f>
        <v>2022-01-11T19:45:00+01:00</v>
      </c>
      <c r="D849" s="26">
        <f>IF(input_OLD_temp_simulation!D849&lt;&gt;"",input_OLD_temp_simulation!D849,"")</f>
        <v>1641926699.9999993</v>
      </c>
      <c r="E849" s="27">
        <f>calculation!R849</f>
        <v>640.82000734794383</v>
      </c>
      <c r="F849" s="18">
        <f>calculation!P849</f>
        <v>0</v>
      </c>
      <c r="G849" s="29">
        <f>IF(input_OLD_temp_simulation!L849&lt;&gt;"",input_OLD_temp_simulation!L849,"")</f>
        <v>900</v>
      </c>
    </row>
    <row r="850" spans="1:7">
      <c r="A850" s="1">
        <f>IF(input_OLD_temp_simulation!A850&lt;&gt;"",input_OLD_temp_simulation!A850,"")</f>
        <v>848</v>
      </c>
      <c r="B850" s="57">
        <f>IF(input_OLD_temp_simulation!B850&lt;&gt;"",maxvent_m3_per_h*1000000+minvent_m3_per_h*1000+V_room_m3,"")</f>
        <v>500010090</v>
      </c>
      <c r="C850" s="2" t="str">
        <f>IF(input_OLD_temp_simulation!C850&lt;&gt;"",CONCATENATE(TEXT(input_OLD_temp_simulation!C850,"jjjj-mm-ddTuu:mm:ss"),IF(input_OLD_temp_simulation!E850&gt;=0,"+",""),TEXT(SIGN(input_OLD_temp_simulation!E850)*INT(ABS(input_OLD_temp_simulation!E850)),"00"),":",TEXT(MOD(ABS(input_OLD_temp_simulation!E850),1)*60,"00")),"")</f>
        <v>2022-01-11T20:00:00+01:00</v>
      </c>
      <c r="D850" s="26">
        <f>IF(input_OLD_temp_simulation!D850&lt;&gt;"",input_OLD_temp_simulation!D850,"")</f>
        <v>1641927600.000001</v>
      </c>
      <c r="E850" s="27">
        <f>calculation!R850</f>
        <v>634.54722936605651</v>
      </c>
      <c r="F850" s="18">
        <f>calculation!P850</f>
        <v>0</v>
      </c>
      <c r="G850" s="29">
        <f>IF(input_OLD_temp_simulation!L850&lt;&gt;"",input_OLD_temp_simulation!L850,"")</f>
        <v>900</v>
      </c>
    </row>
    <row r="851" spans="1:7">
      <c r="A851" s="1">
        <f>IF(input_OLD_temp_simulation!A851&lt;&gt;"",input_OLD_temp_simulation!A851,"")</f>
        <v>849</v>
      </c>
      <c r="B851" s="57">
        <f>IF(input_OLD_temp_simulation!B851&lt;&gt;"",maxvent_m3_per_h*1000000+minvent_m3_per_h*1000+V_room_m3,"")</f>
        <v>500010090</v>
      </c>
      <c r="C851" s="2" t="str">
        <f>IF(input_OLD_temp_simulation!C851&lt;&gt;"",CONCATENATE(TEXT(input_OLD_temp_simulation!C851,"jjjj-mm-ddTuu:mm:ss"),IF(input_OLD_temp_simulation!E851&gt;=0,"+",""),TEXT(SIGN(input_OLD_temp_simulation!E851)*INT(ABS(input_OLD_temp_simulation!E851)),"00"),":",TEXT(MOD(ABS(input_OLD_temp_simulation!E851),1)*60,"00")),"")</f>
        <v>2022-01-11T20:15:00+01:00</v>
      </c>
      <c r="D851" s="26">
        <f>IF(input_OLD_temp_simulation!D851&lt;&gt;"",input_OLD_temp_simulation!D851,"")</f>
        <v>1641928500.0000002</v>
      </c>
      <c r="E851" s="27">
        <f>calculation!R851</f>
        <v>628.44869521699934</v>
      </c>
      <c r="F851" s="18">
        <f>calculation!P851</f>
        <v>0</v>
      </c>
      <c r="G851" s="29">
        <f>IF(input_OLD_temp_simulation!L851&lt;&gt;"",input_OLD_temp_simulation!L851,"")</f>
        <v>900</v>
      </c>
    </row>
    <row r="852" spans="1:7">
      <c r="A852" s="1">
        <f>IF(input_OLD_temp_simulation!A852&lt;&gt;"",input_OLD_temp_simulation!A852,"")</f>
        <v>850</v>
      </c>
      <c r="B852" s="57">
        <f>IF(input_OLD_temp_simulation!B852&lt;&gt;"",maxvent_m3_per_h*1000000+minvent_m3_per_h*1000+V_room_m3,"")</f>
        <v>500010090</v>
      </c>
      <c r="C852" s="2" t="str">
        <f>IF(input_OLD_temp_simulation!C852&lt;&gt;"",CONCATENATE(TEXT(input_OLD_temp_simulation!C852,"jjjj-mm-ddTuu:mm:ss"),IF(input_OLD_temp_simulation!E852&gt;=0,"+",""),TEXT(SIGN(input_OLD_temp_simulation!E852)*INT(ABS(input_OLD_temp_simulation!E852)),"00"),":",TEXT(MOD(ABS(input_OLD_temp_simulation!E852),1)*60,"00")),"")</f>
        <v>2022-01-11T20:30:00+01:00</v>
      </c>
      <c r="D852" s="26">
        <f>IF(input_OLD_temp_simulation!D852&lt;&gt;"",input_OLD_temp_simulation!D852,"")</f>
        <v>1641929399.9999993</v>
      </c>
      <c r="E852" s="27">
        <f>calculation!R852</f>
        <v>622.51956479430487</v>
      </c>
      <c r="F852" s="18">
        <f>calculation!P852</f>
        <v>0</v>
      </c>
      <c r="G852" s="29">
        <f>IF(input_OLD_temp_simulation!L852&lt;&gt;"",input_OLD_temp_simulation!L852,"")</f>
        <v>900</v>
      </c>
    </row>
    <row r="853" spans="1:7">
      <c r="A853" s="1">
        <f>IF(input_OLD_temp_simulation!A853&lt;&gt;"",input_OLD_temp_simulation!A853,"")</f>
        <v>851</v>
      </c>
      <c r="B853" s="57">
        <f>IF(input_OLD_temp_simulation!B853&lt;&gt;"",maxvent_m3_per_h*1000000+minvent_m3_per_h*1000+V_room_m3,"")</f>
        <v>500010090</v>
      </c>
      <c r="C853" s="2" t="str">
        <f>IF(input_OLD_temp_simulation!C853&lt;&gt;"",CONCATENATE(TEXT(input_OLD_temp_simulation!C853,"jjjj-mm-ddTuu:mm:ss"),IF(input_OLD_temp_simulation!E853&gt;=0,"+",""),TEXT(SIGN(input_OLD_temp_simulation!E853)*INT(ABS(input_OLD_temp_simulation!E853)),"00"),":",TEXT(MOD(ABS(input_OLD_temp_simulation!E853),1)*60,"00")),"")</f>
        <v>2022-01-11T20:45:00+01:00</v>
      </c>
      <c r="D853" s="26">
        <f>IF(input_OLD_temp_simulation!D853&lt;&gt;"",input_OLD_temp_simulation!D853,"")</f>
        <v>1641930300.000001</v>
      </c>
      <c r="E853" s="27">
        <f>calculation!R853</f>
        <v>616.75513243890748</v>
      </c>
      <c r="F853" s="18">
        <f>calculation!P853</f>
        <v>0</v>
      </c>
      <c r="G853" s="29">
        <f>IF(input_OLD_temp_simulation!L853&lt;&gt;"",input_OLD_temp_simulation!L853,"")</f>
        <v>900</v>
      </c>
    </row>
    <row r="854" spans="1:7">
      <c r="A854" s="1">
        <f>IF(input_OLD_temp_simulation!A854&lt;&gt;"",input_OLD_temp_simulation!A854,"")</f>
        <v>852</v>
      </c>
      <c r="B854" s="57">
        <f>IF(input_OLD_temp_simulation!B854&lt;&gt;"",maxvent_m3_per_h*1000000+minvent_m3_per_h*1000+V_room_m3,"")</f>
        <v>500010090</v>
      </c>
      <c r="C854" s="2" t="str">
        <f>IF(input_OLD_temp_simulation!C854&lt;&gt;"",CONCATENATE(TEXT(input_OLD_temp_simulation!C854,"jjjj-mm-ddTuu:mm:ss"),IF(input_OLD_temp_simulation!E854&gt;=0,"+",""),TEXT(SIGN(input_OLD_temp_simulation!E854)*INT(ABS(input_OLD_temp_simulation!E854)),"00"),":",TEXT(MOD(ABS(input_OLD_temp_simulation!E854),1)*60,"00")),"")</f>
        <v>2022-01-11T21:00:00+01:00</v>
      </c>
      <c r="D854" s="26">
        <f>IF(input_OLD_temp_simulation!D854&lt;&gt;"",input_OLD_temp_simulation!D854,"")</f>
        <v>1641931200.0000002</v>
      </c>
      <c r="E854" s="27">
        <f>calculation!R854</f>
        <v>611.15082320449335</v>
      </c>
      <c r="F854" s="18">
        <f>calculation!P854</f>
        <v>0</v>
      </c>
      <c r="G854" s="29">
        <f>IF(input_OLD_temp_simulation!L854&lt;&gt;"",input_OLD_temp_simulation!L854,"")</f>
        <v>900</v>
      </c>
    </row>
    <row r="855" spans="1:7">
      <c r="A855" s="1">
        <f>IF(input_OLD_temp_simulation!A855&lt;&gt;"",input_OLD_temp_simulation!A855,"")</f>
        <v>853</v>
      </c>
      <c r="B855" s="57">
        <f>IF(input_OLD_temp_simulation!B855&lt;&gt;"",maxvent_m3_per_h*1000000+minvent_m3_per_h*1000+V_room_m3,"")</f>
        <v>500010090</v>
      </c>
      <c r="C855" s="2" t="str">
        <f>IF(input_OLD_temp_simulation!C855&lt;&gt;"",CONCATENATE(TEXT(input_OLD_temp_simulation!C855,"jjjj-mm-ddTuu:mm:ss"),IF(input_OLD_temp_simulation!E855&gt;=0,"+",""),TEXT(SIGN(input_OLD_temp_simulation!E855)*INT(ABS(input_OLD_temp_simulation!E855)),"00"),":",TEXT(MOD(ABS(input_OLD_temp_simulation!E855),1)*60,"00")),"")</f>
        <v>2022-01-11T21:15:00+01:00</v>
      </c>
      <c r="D855" s="26">
        <f>IF(input_OLD_temp_simulation!D855&lt;&gt;"",input_OLD_temp_simulation!D855,"")</f>
        <v>1641932099.9999993</v>
      </c>
      <c r="E855" s="27">
        <f>calculation!R855</f>
        <v>605.7021892265908</v>
      </c>
      <c r="F855" s="18">
        <f>calculation!P855</f>
        <v>0</v>
      </c>
      <c r="G855" s="29">
        <f>IF(input_OLD_temp_simulation!L855&lt;&gt;"",input_OLD_temp_simulation!L855,"")</f>
        <v>900</v>
      </c>
    </row>
    <row r="856" spans="1:7">
      <c r="A856" s="1">
        <f>IF(input_OLD_temp_simulation!A856&lt;&gt;"",input_OLD_temp_simulation!A856,"")</f>
        <v>854</v>
      </c>
      <c r="B856" s="57">
        <f>IF(input_OLD_temp_simulation!B856&lt;&gt;"",maxvent_m3_per_h*1000000+minvent_m3_per_h*1000+V_room_m3,"")</f>
        <v>500010090</v>
      </c>
      <c r="C856" s="2" t="str">
        <f>IF(input_OLD_temp_simulation!C856&lt;&gt;"",CONCATENATE(TEXT(input_OLD_temp_simulation!C856,"jjjj-mm-ddTuu:mm:ss"),IF(input_OLD_temp_simulation!E856&gt;=0,"+",""),TEXT(SIGN(input_OLD_temp_simulation!E856)*INT(ABS(input_OLD_temp_simulation!E856)),"00"),":",TEXT(MOD(ABS(input_OLD_temp_simulation!E856),1)*60,"00")),"")</f>
        <v>2022-01-11T21:30:00+01:00</v>
      </c>
      <c r="D856" s="26">
        <f>IF(input_OLD_temp_simulation!D856&lt;&gt;"",input_OLD_temp_simulation!D856,"")</f>
        <v>1641933000.000001</v>
      </c>
      <c r="E856" s="27">
        <f>calculation!R856</f>
        <v>600.40490619251887</v>
      </c>
      <c r="F856" s="18">
        <f>calculation!P856</f>
        <v>0</v>
      </c>
      <c r="G856" s="29">
        <f>IF(input_OLD_temp_simulation!L856&lt;&gt;"",input_OLD_temp_simulation!L856,"")</f>
        <v>900</v>
      </c>
    </row>
    <row r="857" spans="1:7">
      <c r="A857" s="1">
        <f>IF(input_OLD_temp_simulation!A857&lt;&gt;"",input_OLD_temp_simulation!A857,"")</f>
        <v>855</v>
      </c>
      <c r="B857" s="57">
        <f>IF(input_OLD_temp_simulation!B857&lt;&gt;"",maxvent_m3_per_h*1000000+minvent_m3_per_h*1000+V_room_m3,"")</f>
        <v>500010090</v>
      </c>
      <c r="C857" s="2" t="str">
        <f>IF(input_OLD_temp_simulation!C857&lt;&gt;"",CONCATENATE(TEXT(input_OLD_temp_simulation!C857,"jjjj-mm-ddTuu:mm:ss"),IF(input_OLD_temp_simulation!E857&gt;=0,"+",""),TEXT(SIGN(input_OLD_temp_simulation!E857)*INT(ABS(input_OLD_temp_simulation!E857)),"00"),":",TEXT(MOD(ABS(input_OLD_temp_simulation!E857),1)*60,"00")),"")</f>
        <v>2022-01-11T21:45:00+01:00</v>
      </c>
      <c r="D857" s="26">
        <f>IF(input_OLD_temp_simulation!D857&lt;&gt;"",input_OLD_temp_simulation!D857,"")</f>
        <v>1641933900.0000002</v>
      </c>
      <c r="E857" s="27">
        <f>calculation!R857</f>
        <v>595.2547699093933</v>
      </c>
      <c r="F857" s="18">
        <f>calculation!P857</f>
        <v>0</v>
      </c>
      <c r="G857" s="29">
        <f>IF(input_OLD_temp_simulation!L857&lt;&gt;"",input_OLD_temp_simulation!L857,"")</f>
        <v>900</v>
      </c>
    </row>
    <row r="858" spans="1:7">
      <c r="A858" s="1">
        <f>IF(input_OLD_temp_simulation!A858&lt;&gt;"",input_OLD_temp_simulation!A858,"")</f>
        <v>856</v>
      </c>
      <c r="B858" s="57">
        <f>IF(input_OLD_temp_simulation!B858&lt;&gt;"",maxvent_m3_per_h*1000000+minvent_m3_per_h*1000+V_room_m3,"")</f>
        <v>500010090</v>
      </c>
      <c r="C858" s="2" t="str">
        <f>IF(input_OLD_temp_simulation!C858&lt;&gt;"",CONCATENATE(TEXT(input_OLD_temp_simulation!C858,"jjjj-mm-ddTuu:mm:ss"),IF(input_OLD_temp_simulation!E858&gt;=0,"+",""),TEXT(SIGN(input_OLD_temp_simulation!E858)*INT(ABS(input_OLD_temp_simulation!E858)),"00"),":",TEXT(MOD(ABS(input_OLD_temp_simulation!E858),1)*60,"00")),"")</f>
        <v>2022-01-11T22:00:00+01:00</v>
      </c>
      <c r="D858" s="26">
        <f>IF(input_OLD_temp_simulation!D858&lt;&gt;"",input_OLD_temp_simulation!D858,"")</f>
        <v>1641934799.9999993</v>
      </c>
      <c r="E858" s="27">
        <f>calculation!R858</f>
        <v>590.2476929674657</v>
      </c>
      <c r="F858" s="18">
        <f>calculation!P858</f>
        <v>0</v>
      </c>
      <c r="G858" s="29">
        <f>IF(input_OLD_temp_simulation!L858&lt;&gt;"",input_OLD_temp_simulation!L858,"")</f>
        <v>900</v>
      </c>
    </row>
    <row r="859" spans="1:7">
      <c r="A859" s="1">
        <f>IF(input_OLD_temp_simulation!A859&lt;&gt;"",input_OLD_temp_simulation!A859,"")</f>
        <v>857</v>
      </c>
      <c r="B859" s="57">
        <f>IF(input_OLD_temp_simulation!B859&lt;&gt;"",maxvent_m3_per_h*1000000+minvent_m3_per_h*1000+V_room_m3,"")</f>
        <v>500010090</v>
      </c>
      <c r="C859" s="2" t="str">
        <f>IF(input_OLD_temp_simulation!C859&lt;&gt;"",CONCATENATE(TEXT(input_OLD_temp_simulation!C859,"jjjj-mm-ddTuu:mm:ss"),IF(input_OLD_temp_simulation!E859&gt;=0,"+",""),TEXT(SIGN(input_OLD_temp_simulation!E859)*INT(ABS(input_OLD_temp_simulation!E859)),"00"),":",TEXT(MOD(ABS(input_OLD_temp_simulation!E859),1)*60,"00")),"")</f>
        <v>2022-01-11T22:15:00+01:00</v>
      </c>
      <c r="D859" s="26">
        <f>IF(input_OLD_temp_simulation!D859&lt;&gt;"",input_OLD_temp_simulation!D859,"")</f>
        <v>1641935700.000001</v>
      </c>
      <c r="E859" s="27">
        <f>calculation!R859</f>
        <v>585.37970149614716</v>
      </c>
      <c r="F859" s="18">
        <f>calculation!P859</f>
        <v>0</v>
      </c>
      <c r="G859" s="29">
        <f>IF(input_OLD_temp_simulation!L859&lt;&gt;"",input_OLD_temp_simulation!L859,"")</f>
        <v>900</v>
      </c>
    </row>
    <row r="860" spans="1:7">
      <c r="A860" s="1">
        <f>IF(input_OLD_temp_simulation!A860&lt;&gt;"",input_OLD_temp_simulation!A860,"")</f>
        <v>858</v>
      </c>
      <c r="B860" s="57">
        <f>IF(input_OLD_temp_simulation!B860&lt;&gt;"",maxvent_m3_per_h*1000000+minvent_m3_per_h*1000+V_room_m3,"")</f>
        <v>500010090</v>
      </c>
      <c r="C860" s="2" t="str">
        <f>IF(input_OLD_temp_simulation!C860&lt;&gt;"",CONCATENATE(TEXT(input_OLD_temp_simulation!C860,"jjjj-mm-ddTuu:mm:ss"),IF(input_OLD_temp_simulation!E860&gt;=0,"+",""),TEXT(SIGN(input_OLD_temp_simulation!E860)*INT(ABS(input_OLD_temp_simulation!E860)),"00"),":",TEXT(MOD(ABS(input_OLD_temp_simulation!E860),1)*60,"00")),"")</f>
        <v>2022-01-11T22:30:00+01:00</v>
      </c>
      <c r="D860" s="26">
        <f>IF(input_OLD_temp_simulation!D860&lt;&gt;"",input_OLD_temp_simulation!D860,"")</f>
        <v>1641936600.0000002</v>
      </c>
      <c r="E860" s="27">
        <f>calculation!R860</f>
        <v>580.64693201014302</v>
      </c>
      <c r="F860" s="18">
        <f>calculation!P860</f>
        <v>0</v>
      </c>
      <c r="G860" s="29">
        <f>IF(input_OLD_temp_simulation!L860&lt;&gt;"",input_OLD_temp_simulation!L860,"")</f>
        <v>900</v>
      </c>
    </row>
    <row r="861" spans="1:7">
      <c r="A861" s="1">
        <f>IF(input_OLD_temp_simulation!A861&lt;&gt;"",input_OLD_temp_simulation!A861,"")</f>
        <v>859</v>
      </c>
      <c r="B861" s="57">
        <f>IF(input_OLD_temp_simulation!B861&lt;&gt;"",maxvent_m3_per_h*1000000+minvent_m3_per_h*1000+V_room_m3,"")</f>
        <v>500010090</v>
      </c>
      <c r="C861" s="2" t="str">
        <f>IF(input_OLD_temp_simulation!C861&lt;&gt;"",CONCATENATE(TEXT(input_OLD_temp_simulation!C861,"jjjj-mm-ddTuu:mm:ss"),IF(input_OLD_temp_simulation!E861&gt;=0,"+",""),TEXT(SIGN(input_OLD_temp_simulation!E861)*INT(ABS(input_OLD_temp_simulation!E861)),"00"),":",TEXT(MOD(ABS(input_OLD_temp_simulation!E861),1)*60,"00")),"")</f>
        <v>2022-01-11T22:45:00+01:00</v>
      </c>
      <c r="D861" s="26">
        <f>IF(input_OLD_temp_simulation!D861&lt;&gt;"",input_OLD_temp_simulation!D861,"")</f>
        <v>1641937499.9999993</v>
      </c>
      <c r="E861" s="27">
        <f>calculation!R861</f>
        <v>576.04562834319461</v>
      </c>
      <c r="F861" s="18">
        <f>calculation!P861</f>
        <v>0</v>
      </c>
      <c r="G861" s="29">
        <f>IF(input_OLD_temp_simulation!L861&lt;&gt;"",input_OLD_temp_simulation!L861,"")</f>
        <v>900</v>
      </c>
    </row>
    <row r="862" spans="1:7">
      <c r="A862" s="1">
        <f>IF(input_OLD_temp_simulation!A862&lt;&gt;"",input_OLD_temp_simulation!A862,"")</f>
        <v>860</v>
      </c>
      <c r="B862" s="57">
        <f>IF(input_OLD_temp_simulation!B862&lt;&gt;"",maxvent_m3_per_h*1000000+minvent_m3_per_h*1000+V_room_m3,"")</f>
        <v>500010090</v>
      </c>
      <c r="C862" s="2" t="str">
        <f>IF(input_OLD_temp_simulation!C862&lt;&gt;"",CONCATENATE(TEXT(input_OLD_temp_simulation!C862,"jjjj-mm-ddTuu:mm:ss"),IF(input_OLD_temp_simulation!E862&gt;=0,"+",""),TEXT(SIGN(input_OLD_temp_simulation!E862)*INT(ABS(input_OLD_temp_simulation!E862)),"00"),":",TEXT(MOD(ABS(input_OLD_temp_simulation!E862),1)*60,"00")),"")</f>
        <v>2022-01-11T23:00:00+01:00</v>
      </c>
      <c r="D862" s="26">
        <f>IF(input_OLD_temp_simulation!D862&lt;&gt;"",input_OLD_temp_simulation!D862,"")</f>
        <v>1641938400.000001</v>
      </c>
      <c r="E862" s="27">
        <f>calculation!R862</f>
        <v>571.57213866699476</v>
      </c>
      <c r="F862" s="18">
        <f>calculation!P862</f>
        <v>0</v>
      </c>
      <c r="G862" s="29">
        <f>IF(input_OLD_temp_simulation!L862&lt;&gt;"",input_OLD_temp_simulation!L862,"")</f>
        <v>900</v>
      </c>
    </row>
    <row r="863" spans="1:7">
      <c r="A863" s="1">
        <f>IF(input_OLD_temp_simulation!A863&lt;&gt;"",input_OLD_temp_simulation!A863,"")</f>
        <v>861</v>
      </c>
      <c r="B863" s="57">
        <f>IF(input_OLD_temp_simulation!B863&lt;&gt;"",maxvent_m3_per_h*1000000+minvent_m3_per_h*1000+V_room_m3,"")</f>
        <v>500010090</v>
      </c>
      <c r="C863" s="2" t="str">
        <f>IF(input_OLD_temp_simulation!C863&lt;&gt;"",CONCATENATE(TEXT(input_OLD_temp_simulation!C863,"jjjj-mm-ddTuu:mm:ss"),IF(input_OLD_temp_simulation!E863&gt;=0,"+",""),TEXT(SIGN(input_OLD_temp_simulation!E863)*INT(ABS(input_OLD_temp_simulation!E863)),"00"),":",TEXT(MOD(ABS(input_OLD_temp_simulation!E863),1)*60,"00")),"")</f>
        <v>2022-01-11T23:15:00+01:00</v>
      </c>
      <c r="D863" s="26">
        <f>IF(input_OLD_temp_simulation!D863&lt;&gt;"",input_OLD_temp_simulation!D863,"")</f>
        <v>1641939300.0000002</v>
      </c>
      <c r="E863" s="27">
        <f>calculation!R863</f>
        <v>567.2229125929116</v>
      </c>
      <c r="F863" s="18">
        <f>calculation!P863</f>
        <v>0</v>
      </c>
      <c r="G863" s="29">
        <f>IF(input_OLD_temp_simulation!L863&lt;&gt;"",input_OLD_temp_simulation!L863,"")</f>
        <v>900</v>
      </c>
    </row>
    <row r="864" spans="1:7">
      <c r="A864" s="1">
        <f>IF(input_OLD_temp_simulation!A864&lt;&gt;"",input_OLD_temp_simulation!A864,"")</f>
        <v>862</v>
      </c>
      <c r="B864" s="57">
        <f>IF(input_OLD_temp_simulation!B864&lt;&gt;"",maxvent_m3_per_h*1000000+minvent_m3_per_h*1000+V_room_m3,"")</f>
        <v>500010090</v>
      </c>
      <c r="C864" s="2" t="str">
        <f>IF(input_OLD_temp_simulation!C864&lt;&gt;"",CONCATENATE(TEXT(input_OLD_temp_simulation!C864,"jjjj-mm-ddTuu:mm:ss"),IF(input_OLD_temp_simulation!E864&gt;=0,"+",""),TEXT(SIGN(input_OLD_temp_simulation!E864)*INT(ABS(input_OLD_temp_simulation!E864)),"00"),":",TEXT(MOD(ABS(input_OLD_temp_simulation!E864),1)*60,"00")),"")</f>
        <v>2022-01-11T23:30:00+01:00</v>
      </c>
      <c r="D864" s="26">
        <f>IF(input_OLD_temp_simulation!D864&lt;&gt;"",input_OLD_temp_simulation!D864,"")</f>
        <v>1641940199.9999993</v>
      </c>
      <c r="E864" s="27">
        <f>calculation!R864</f>
        <v>562.99449835421956</v>
      </c>
      <c r="F864" s="18">
        <f>calculation!P864</f>
        <v>0</v>
      </c>
      <c r="G864" s="29">
        <f>IF(input_OLD_temp_simulation!L864&lt;&gt;"",input_OLD_temp_simulation!L864,"")</f>
        <v>900</v>
      </c>
    </row>
    <row r="865" spans="1:7">
      <c r="A865" s="1">
        <f>IF(input_OLD_temp_simulation!A865&lt;&gt;"",input_OLD_temp_simulation!A865,"")</f>
        <v>863</v>
      </c>
      <c r="B865" s="57">
        <f>IF(input_OLD_temp_simulation!B865&lt;&gt;"",maxvent_m3_per_h*1000000+minvent_m3_per_h*1000+V_room_m3,"")</f>
        <v>500010090</v>
      </c>
      <c r="C865" s="2" t="str">
        <f>IF(input_OLD_temp_simulation!C865&lt;&gt;"",CONCATENATE(TEXT(input_OLD_temp_simulation!C865,"jjjj-mm-ddTuu:mm:ss"),IF(input_OLD_temp_simulation!E865&gt;=0,"+",""),TEXT(SIGN(input_OLD_temp_simulation!E865)*INT(ABS(input_OLD_temp_simulation!E865)),"00"),":",TEXT(MOD(ABS(input_OLD_temp_simulation!E865),1)*60,"00")),"")</f>
        <v>2022-01-11T23:45:00+01:00</v>
      </c>
      <c r="D865" s="26">
        <f>IF(input_OLD_temp_simulation!D865&lt;&gt;"",input_OLD_temp_simulation!D865,"")</f>
        <v>1641941100.000001</v>
      </c>
      <c r="E865" s="27">
        <f>calculation!R865</f>
        <v>558.88354006660234</v>
      </c>
      <c r="F865" s="18">
        <f>calculation!P865</f>
        <v>0</v>
      </c>
      <c r="G865" s="29">
        <f>IF(input_OLD_temp_simulation!L865&lt;&gt;"",input_OLD_temp_simulation!L865,"")</f>
        <v>900</v>
      </c>
    </row>
    <row r="866" spans="1:7">
      <c r="A866" s="1">
        <f>IF(input_OLD_temp_simulation!A866&lt;&gt;"",input_OLD_temp_simulation!A866,"")</f>
        <v>864</v>
      </c>
      <c r="B866" s="57">
        <f>IF(input_OLD_temp_simulation!B866&lt;&gt;"",maxvent_m3_per_h*1000000+minvent_m3_per_h*1000+V_room_m3,"")</f>
        <v>500010090</v>
      </c>
      <c r="C866" s="2" t="str">
        <f>IF(input_OLD_temp_simulation!C866&lt;&gt;"",CONCATENATE(TEXT(input_OLD_temp_simulation!C866,"jjjj-mm-ddTuu:mm:ss"),IF(input_OLD_temp_simulation!E866&gt;=0,"+",""),TEXT(SIGN(input_OLD_temp_simulation!E866)*INT(ABS(input_OLD_temp_simulation!E866)),"00"),":",TEXT(MOD(ABS(input_OLD_temp_simulation!E866),1)*60,"00")),"")</f>
        <v>2022-01-12T00:00:00+01:00</v>
      </c>
      <c r="D866" s="26">
        <f>IF(input_OLD_temp_simulation!D866&lt;&gt;"",input_OLD_temp_simulation!D866,"")</f>
        <v>1641942000.0000002</v>
      </c>
      <c r="E866" s="27">
        <f>calculation!R866</f>
        <v>554.88677506475233</v>
      </c>
      <c r="F866" s="18">
        <f>calculation!P866</f>
        <v>0</v>
      </c>
      <c r="G866" s="29">
        <f>IF(input_OLD_temp_simulation!L866&lt;&gt;"",input_OLD_temp_simulation!L866,"")</f>
        <v>900</v>
      </c>
    </row>
    <row r="867" spans="1:7">
      <c r="A867" s="1">
        <f>IF(input_OLD_temp_simulation!A867&lt;&gt;"",input_OLD_temp_simulation!A867,"")</f>
        <v>865</v>
      </c>
      <c r="B867" s="57">
        <f>IF(input_OLD_temp_simulation!B867&lt;&gt;"",maxvent_m3_per_h*1000000+minvent_m3_per_h*1000+V_room_m3,"")</f>
        <v>500010090</v>
      </c>
      <c r="C867" s="2" t="str">
        <f>IF(input_OLD_temp_simulation!C867&lt;&gt;"",CONCATENATE(TEXT(input_OLD_temp_simulation!C867,"jjjj-mm-ddTuu:mm:ss"),IF(input_OLD_temp_simulation!E867&gt;=0,"+",""),TEXT(SIGN(input_OLD_temp_simulation!E867)*INT(ABS(input_OLD_temp_simulation!E867)),"00"),":",TEXT(MOD(ABS(input_OLD_temp_simulation!E867),1)*60,"00")),"")</f>
        <v>2022-01-12T00:15:00+01:00</v>
      </c>
      <c r="D867" s="26">
        <f>IF(input_OLD_temp_simulation!D867&lt;&gt;"",input_OLD_temp_simulation!D867,"")</f>
        <v>1641942899.9999993</v>
      </c>
      <c r="E867" s="27">
        <f>calculation!R867</f>
        <v>618.81353131295361</v>
      </c>
      <c r="F867" s="18">
        <f>calculation!P867</f>
        <v>0</v>
      </c>
      <c r="G867" s="29">
        <f>IF(input_OLD_temp_simulation!L867&lt;&gt;"",input_OLD_temp_simulation!L867,"")</f>
        <v>900</v>
      </c>
    </row>
    <row r="868" spans="1:7">
      <c r="A868" s="1">
        <f>IF(input_OLD_temp_simulation!A868&lt;&gt;"",input_OLD_temp_simulation!A868,"")</f>
        <v>866</v>
      </c>
      <c r="B868" s="57">
        <f>IF(input_OLD_temp_simulation!B868&lt;&gt;"",maxvent_m3_per_h*1000000+minvent_m3_per_h*1000+V_room_m3,"")</f>
        <v>500010090</v>
      </c>
      <c r="C868" s="2" t="str">
        <f>IF(input_OLD_temp_simulation!C868&lt;&gt;"",CONCATENATE(TEXT(input_OLD_temp_simulation!C868,"jjjj-mm-ddTuu:mm:ss"),IF(input_OLD_temp_simulation!E868&gt;=0,"+",""),TEXT(SIGN(input_OLD_temp_simulation!E868)*INT(ABS(input_OLD_temp_simulation!E868)),"00"),":",TEXT(MOD(ABS(input_OLD_temp_simulation!E868),1)*60,"00")),"")</f>
        <v>2022-01-12T00:30:00+01:00</v>
      </c>
      <c r="D868" s="26">
        <f>IF(input_OLD_temp_simulation!D868&lt;&gt;"",input_OLD_temp_simulation!D868,"")</f>
        <v>1641943800.000001</v>
      </c>
      <c r="E868" s="27">
        <f>calculation!R868</f>
        <v>680.96454433203826</v>
      </c>
      <c r="F868" s="18">
        <f>calculation!P868</f>
        <v>0</v>
      </c>
      <c r="G868" s="29">
        <f>IF(input_OLD_temp_simulation!L868&lt;&gt;"",input_OLD_temp_simulation!L868,"")</f>
        <v>900</v>
      </c>
    </row>
    <row r="869" spans="1:7">
      <c r="A869" s="1">
        <f>IF(input_OLD_temp_simulation!A869&lt;&gt;"",input_OLD_temp_simulation!A869,"")</f>
        <v>867</v>
      </c>
      <c r="B869" s="57">
        <f>IF(input_OLD_temp_simulation!B869&lt;&gt;"",maxvent_m3_per_h*1000000+minvent_m3_per_h*1000+V_room_m3,"")</f>
        <v>500010090</v>
      </c>
      <c r="C869" s="2" t="str">
        <f>IF(input_OLD_temp_simulation!C869&lt;&gt;"",CONCATENATE(TEXT(input_OLD_temp_simulation!C869,"jjjj-mm-ddTuu:mm:ss"),IF(input_OLD_temp_simulation!E869&gt;=0,"+",""),TEXT(SIGN(input_OLD_temp_simulation!E869)*INT(ABS(input_OLD_temp_simulation!E869)),"00"),":",TEXT(MOD(ABS(input_OLD_temp_simulation!E869),1)*60,"00")),"")</f>
        <v>2022-01-12T00:45:00+01:00</v>
      </c>
      <c r="D869" s="26">
        <f>IF(input_OLD_temp_simulation!D869&lt;&gt;"",input_OLD_temp_simulation!D869,"")</f>
        <v>1641944700.0000002</v>
      </c>
      <c r="E869" s="27">
        <f>calculation!R869</f>
        <v>741.38914032281491</v>
      </c>
      <c r="F869" s="18">
        <f>calculation!P869</f>
        <v>0</v>
      </c>
      <c r="G869" s="29">
        <f>IF(input_OLD_temp_simulation!L869&lt;&gt;"",input_OLD_temp_simulation!L869,"")</f>
        <v>900</v>
      </c>
    </row>
    <row r="870" spans="1:7">
      <c r="A870" s="1">
        <f>IF(input_OLD_temp_simulation!A870&lt;&gt;"",input_OLD_temp_simulation!A870,"")</f>
        <v>868</v>
      </c>
      <c r="B870" s="57">
        <f>IF(input_OLD_temp_simulation!B870&lt;&gt;"",maxvent_m3_per_h*1000000+minvent_m3_per_h*1000+V_room_m3,"")</f>
        <v>500010090</v>
      </c>
      <c r="C870" s="2" t="str">
        <f>IF(input_OLD_temp_simulation!C870&lt;&gt;"",CONCATENATE(TEXT(input_OLD_temp_simulation!C870,"jjjj-mm-ddTuu:mm:ss"),IF(input_OLD_temp_simulation!E870&gt;=0,"+",""),TEXT(SIGN(input_OLD_temp_simulation!E870)*INT(ABS(input_OLD_temp_simulation!E870)),"00"),":",TEXT(MOD(ABS(input_OLD_temp_simulation!E870),1)*60,"00")),"")</f>
        <v>2022-01-12T01:00:00+01:00</v>
      </c>
      <c r="D870" s="26">
        <f>IF(input_OLD_temp_simulation!D870&lt;&gt;"",input_OLD_temp_simulation!D870,"")</f>
        <v>1641945599.9999993</v>
      </c>
      <c r="E870" s="27">
        <f>calculation!R870</f>
        <v>800.13527531384784</v>
      </c>
      <c r="F870" s="18">
        <f>calculation!P870</f>
        <v>0</v>
      </c>
      <c r="G870" s="29">
        <f>IF(input_OLD_temp_simulation!L870&lt;&gt;"",input_OLD_temp_simulation!L870,"")</f>
        <v>900</v>
      </c>
    </row>
    <row r="871" spans="1:7">
      <c r="A871" s="1">
        <f>IF(input_OLD_temp_simulation!A871&lt;&gt;"",input_OLD_temp_simulation!A871,"")</f>
        <v>869</v>
      </c>
      <c r="B871" s="57">
        <f>IF(input_OLD_temp_simulation!B871&lt;&gt;"",maxvent_m3_per_h*1000000+minvent_m3_per_h*1000+V_room_m3,"")</f>
        <v>500010090</v>
      </c>
      <c r="C871" s="2" t="str">
        <f>IF(input_OLD_temp_simulation!C871&lt;&gt;"",CONCATENATE(TEXT(input_OLD_temp_simulation!C871,"jjjj-mm-ddTuu:mm:ss"),IF(input_OLD_temp_simulation!E871&gt;=0,"+",""),TEXT(SIGN(input_OLD_temp_simulation!E871)*INT(ABS(input_OLD_temp_simulation!E871)),"00"),":",TEXT(MOD(ABS(input_OLD_temp_simulation!E871),1)*60,"00")),"")</f>
        <v>2022-01-12T01:15:00+01:00</v>
      </c>
      <c r="D871" s="26">
        <f>IF(input_OLD_temp_simulation!D871&lt;&gt;"",input_OLD_temp_simulation!D871,"")</f>
        <v>1641946500.000001</v>
      </c>
      <c r="E871" s="27">
        <f>calculation!R871</f>
        <v>857.24957322179648</v>
      </c>
      <c r="F871" s="18">
        <f>calculation!P871</f>
        <v>0.17460659635496434</v>
      </c>
      <c r="G871" s="29">
        <f>IF(input_OLD_temp_simulation!L871&lt;&gt;"",input_OLD_temp_simulation!L871,"")</f>
        <v>900</v>
      </c>
    </row>
    <row r="872" spans="1:7">
      <c r="A872" s="1">
        <f>IF(input_OLD_temp_simulation!A872&lt;&gt;"",input_OLD_temp_simulation!A872,"")</f>
        <v>870</v>
      </c>
      <c r="B872" s="57">
        <f>IF(input_OLD_temp_simulation!B872&lt;&gt;"",maxvent_m3_per_h*1000000+minvent_m3_per_h*1000+V_room_m3,"")</f>
        <v>500010090</v>
      </c>
      <c r="C872" s="2" t="str">
        <f>IF(input_OLD_temp_simulation!C872&lt;&gt;"",CONCATENATE(TEXT(input_OLD_temp_simulation!C872,"jjjj-mm-ddTuu:mm:ss"),IF(input_OLD_temp_simulation!E872&gt;=0,"+",""),TEXT(SIGN(input_OLD_temp_simulation!E872)*INT(ABS(input_OLD_temp_simulation!E872)),"00"),":",TEXT(MOD(ABS(input_OLD_temp_simulation!E872),1)*60,"00")),"")</f>
        <v>2022-01-12T01:30:00+01:00</v>
      </c>
      <c r="D872" s="26">
        <f>IF(input_OLD_temp_simulation!D872&lt;&gt;"",input_OLD_temp_simulation!D872,"")</f>
        <v>1641947400.0000002</v>
      </c>
      <c r="E872" s="27">
        <f>calculation!R872</f>
        <v>817.8125</v>
      </c>
      <c r="F872" s="18">
        <f>calculation!P872</f>
        <v>0</v>
      </c>
      <c r="G872" s="29">
        <f>IF(input_OLD_temp_simulation!L872&lt;&gt;"",input_OLD_temp_simulation!L872,"")</f>
        <v>900</v>
      </c>
    </row>
    <row r="873" spans="1:7">
      <c r="A873" s="1">
        <f>IF(input_OLD_temp_simulation!A873&lt;&gt;"",input_OLD_temp_simulation!A873,"")</f>
        <v>871</v>
      </c>
      <c r="B873" s="57">
        <f>IF(input_OLD_temp_simulation!B873&lt;&gt;"",maxvent_m3_per_h*1000000+minvent_m3_per_h*1000+V_room_m3,"")</f>
        <v>500010090</v>
      </c>
      <c r="C873" s="2" t="str">
        <f>IF(input_OLD_temp_simulation!C873&lt;&gt;"",CONCATENATE(TEXT(input_OLD_temp_simulation!C873,"jjjj-mm-ddTuu:mm:ss"),IF(input_OLD_temp_simulation!E873&gt;=0,"+",""),TEXT(SIGN(input_OLD_temp_simulation!E873)*INT(ABS(input_OLD_temp_simulation!E873)),"00"),":",TEXT(MOD(ABS(input_OLD_temp_simulation!E873),1)*60,"00")),"")</f>
        <v>2022-01-12T01:45:00+01:00</v>
      </c>
      <c r="D873" s="26">
        <f>IF(input_OLD_temp_simulation!D873&lt;&gt;"",input_OLD_temp_simulation!D873,"")</f>
        <v>1641948299.9999993</v>
      </c>
      <c r="E873" s="27">
        <f>calculation!R873</f>
        <v>874.43576388888891</v>
      </c>
      <c r="F873" s="18">
        <f>calculation!P873</f>
        <v>0.19500821886749678</v>
      </c>
      <c r="G873" s="29">
        <f>IF(input_OLD_temp_simulation!L873&lt;&gt;"",input_OLD_temp_simulation!L873,"")</f>
        <v>900</v>
      </c>
    </row>
    <row r="874" spans="1:7">
      <c r="A874" s="1">
        <f>IF(input_OLD_temp_simulation!A874&lt;&gt;"",input_OLD_temp_simulation!A874,"")</f>
        <v>872</v>
      </c>
      <c r="B874" s="57">
        <f>IF(input_OLD_temp_simulation!B874&lt;&gt;"",maxvent_m3_per_h*1000000+minvent_m3_per_h*1000+V_room_m3,"")</f>
        <v>500010090</v>
      </c>
      <c r="C874" s="2" t="str">
        <f>IF(input_OLD_temp_simulation!C874&lt;&gt;"",CONCATENATE(TEXT(input_OLD_temp_simulation!C874,"jjjj-mm-ddTuu:mm:ss"),IF(input_OLD_temp_simulation!E874&gt;=0,"+",""),TEXT(SIGN(input_OLD_temp_simulation!E874)*INT(ABS(input_OLD_temp_simulation!E874)),"00"),":",TEXT(MOD(ABS(input_OLD_temp_simulation!E874),1)*60,"00")),"")</f>
        <v>2022-01-12T02:00:00+01:00</v>
      </c>
      <c r="D874" s="26">
        <f>IF(input_OLD_temp_simulation!D874&lt;&gt;"",input_OLD_temp_simulation!D874,"")</f>
        <v>1641949200.000001</v>
      </c>
      <c r="E874" s="27">
        <f>calculation!R874</f>
        <v>817.8125</v>
      </c>
      <c r="F874" s="18">
        <f>calculation!P874</f>
        <v>0</v>
      </c>
      <c r="G874" s="29">
        <f>IF(input_OLD_temp_simulation!L874&lt;&gt;"",input_OLD_temp_simulation!L874,"")</f>
        <v>900</v>
      </c>
    </row>
    <row r="875" spans="1:7">
      <c r="A875" s="1">
        <f>IF(input_OLD_temp_simulation!A875&lt;&gt;"",input_OLD_temp_simulation!A875,"")</f>
        <v>873</v>
      </c>
      <c r="B875" s="57">
        <f>IF(input_OLD_temp_simulation!B875&lt;&gt;"",maxvent_m3_per_h*1000000+minvent_m3_per_h*1000+V_room_m3,"")</f>
        <v>500010090</v>
      </c>
      <c r="C875" s="2" t="str">
        <f>IF(input_OLD_temp_simulation!C875&lt;&gt;"",CONCATENATE(TEXT(input_OLD_temp_simulation!C875,"jjjj-mm-ddTuu:mm:ss"),IF(input_OLD_temp_simulation!E875&gt;=0,"+",""),TEXT(SIGN(input_OLD_temp_simulation!E875)*INT(ABS(input_OLD_temp_simulation!E875)),"00"),":",TEXT(MOD(ABS(input_OLD_temp_simulation!E875),1)*60,"00")),"")</f>
        <v>2022-01-12T02:15:00+01:00</v>
      </c>
      <c r="D875" s="26">
        <f>IF(input_OLD_temp_simulation!D875&lt;&gt;"",input_OLD_temp_simulation!D875,"")</f>
        <v>1641950100.0000002</v>
      </c>
      <c r="E875" s="27">
        <f>calculation!R875</f>
        <v>874.43576388888891</v>
      </c>
      <c r="F875" s="18">
        <f>calculation!P875</f>
        <v>0.19500821886749678</v>
      </c>
      <c r="G875" s="29">
        <f>IF(input_OLD_temp_simulation!L875&lt;&gt;"",input_OLD_temp_simulation!L875,"")</f>
        <v>900</v>
      </c>
    </row>
    <row r="876" spans="1:7">
      <c r="A876" s="1">
        <f>IF(input_OLD_temp_simulation!A876&lt;&gt;"",input_OLD_temp_simulation!A876,"")</f>
        <v>874</v>
      </c>
      <c r="B876" s="57">
        <f>IF(input_OLD_temp_simulation!B876&lt;&gt;"",maxvent_m3_per_h*1000000+minvent_m3_per_h*1000+V_room_m3,"")</f>
        <v>500010090</v>
      </c>
      <c r="C876" s="2" t="str">
        <f>IF(input_OLD_temp_simulation!C876&lt;&gt;"",CONCATENATE(TEXT(input_OLD_temp_simulation!C876,"jjjj-mm-ddTuu:mm:ss"),IF(input_OLD_temp_simulation!E876&gt;=0,"+",""),TEXT(SIGN(input_OLD_temp_simulation!E876)*INT(ABS(input_OLD_temp_simulation!E876)),"00"),":",TEXT(MOD(ABS(input_OLD_temp_simulation!E876),1)*60,"00")),"")</f>
        <v>2022-01-12T02:30:00+01:00</v>
      </c>
      <c r="D876" s="26">
        <f>IF(input_OLD_temp_simulation!D876&lt;&gt;"",input_OLD_temp_simulation!D876,"")</f>
        <v>1641950999.9999993</v>
      </c>
      <c r="E876" s="27">
        <f>calculation!R876</f>
        <v>817.8125</v>
      </c>
      <c r="F876" s="18">
        <f>calculation!P876</f>
        <v>0</v>
      </c>
      <c r="G876" s="29">
        <f>IF(input_OLD_temp_simulation!L876&lt;&gt;"",input_OLD_temp_simulation!L876,"")</f>
        <v>900</v>
      </c>
    </row>
    <row r="877" spans="1:7">
      <c r="A877" s="1">
        <f>IF(input_OLD_temp_simulation!A877&lt;&gt;"",input_OLD_temp_simulation!A877,"")</f>
        <v>875</v>
      </c>
      <c r="B877" s="57">
        <f>IF(input_OLD_temp_simulation!B877&lt;&gt;"",maxvent_m3_per_h*1000000+minvent_m3_per_h*1000+V_room_m3,"")</f>
        <v>500010090</v>
      </c>
      <c r="C877" s="2" t="str">
        <f>IF(input_OLD_temp_simulation!C877&lt;&gt;"",CONCATENATE(TEXT(input_OLD_temp_simulation!C877,"jjjj-mm-ddTuu:mm:ss"),IF(input_OLD_temp_simulation!E877&gt;=0,"+",""),TEXT(SIGN(input_OLD_temp_simulation!E877)*INT(ABS(input_OLD_temp_simulation!E877)),"00"),":",TEXT(MOD(ABS(input_OLD_temp_simulation!E877),1)*60,"00")),"")</f>
        <v>2022-01-12T02:45:00+01:00</v>
      </c>
      <c r="D877" s="26">
        <f>IF(input_OLD_temp_simulation!D877&lt;&gt;"",input_OLD_temp_simulation!D877,"")</f>
        <v>1641951900.000001</v>
      </c>
      <c r="E877" s="27">
        <f>calculation!R877</f>
        <v>874.43576388888891</v>
      </c>
      <c r="F877" s="18">
        <f>calculation!P877</f>
        <v>0.19500821886749678</v>
      </c>
      <c r="G877" s="29">
        <f>IF(input_OLD_temp_simulation!L877&lt;&gt;"",input_OLD_temp_simulation!L877,"")</f>
        <v>900</v>
      </c>
    </row>
    <row r="878" spans="1:7">
      <c r="A878" s="1">
        <f>IF(input_OLD_temp_simulation!A878&lt;&gt;"",input_OLD_temp_simulation!A878,"")</f>
        <v>876</v>
      </c>
      <c r="B878" s="57">
        <f>IF(input_OLD_temp_simulation!B878&lt;&gt;"",maxvent_m3_per_h*1000000+minvent_m3_per_h*1000+V_room_m3,"")</f>
        <v>500010090</v>
      </c>
      <c r="C878" s="2" t="str">
        <f>IF(input_OLD_temp_simulation!C878&lt;&gt;"",CONCATENATE(TEXT(input_OLD_temp_simulation!C878,"jjjj-mm-ddTuu:mm:ss"),IF(input_OLD_temp_simulation!E878&gt;=0,"+",""),TEXT(SIGN(input_OLD_temp_simulation!E878)*INT(ABS(input_OLD_temp_simulation!E878)),"00"),":",TEXT(MOD(ABS(input_OLD_temp_simulation!E878),1)*60,"00")),"")</f>
        <v>2022-01-12T03:00:00+01:00</v>
      </c>
      <c r="D878" s="26">
        <f>IF(input_OLD_temp_simulation!D878&lt;&gt;"",input_OLD_temp_simulation!D878,"")</f>
        <v>1641952800.0000002</v>
      </c>
      <c r="E878" s="27">
        <f>calculation!R878</f>
        <v>817.8125</v>
      </c>
      <c r="F878" s="18">
        <f>calculation!P878</f>
        <v>0</v>
      </c>
      <c r="G878" s="29">
        <f>IF(input_OLD_temp_simulation!L878&lt;&gt;"",input_OLD_temp_simulation!L878,"")</f>
        <v>900</v>
      </c>
    </row>
    <row r="879" spans="1:7">
      <c r="A879" s="1">
        <f>IF(input_OLD_temp_simulation!A879&lt;&gt;"",input_OLD_temp_simulation!A879,"")</f>
        <v>877</v>
      </c>
      <c r="B879" s="57">
        <f>IF(input_OLD_temp_simulation!B879&lt;&gt;"",maxvent_m3_per_h*1000000+minvent_m3_per_h*1000+V_room_m3,"")</f>
        <v>500010090</v>
      </c>
      <c r="C879" s="2" t="str">
        <f>IF(input_OLD_temp_simulation!C879&lt;&gt;"",CONCATENATE(TEXT(input_OLD_temp_simulation!C879,"jjjj-mm-ddTuu:mm:ss"),IF(input_OLD_temp_simulation!E879&gt;=0,"+",""),TEXT(SIGN(input_OLD_temp_simulation!E879)*INT(ABS(input_OLD_temp_simulation!E879)),"00"),":",TEXT(MOD(ABS(input_OLD_temp_simulation!E879),1)*60,"00")),"")</f>
        <v>2022-01-12T03:15:00+01:00</v>
      </c>
      <c r="D879" s="26">
        <f>IF(input_OLD_temp_simulation!D879&lt;&gt;"",input_OLD_temp_simulation!D879,"")</f>
        <v>1641953699.9999993</v>
      </c>
      <c r="E879" s="27">
        <f>calculation!R879</f>
        <v>874.43576388888891</v>
      </c>
      <c r="F879" s="18">
        <f>calculation!P879</f>
        <v>0.19500821886749678</v>
      </c>
      <c r="G879" s="29">
        <f>IF(input_OLD_temp_simulation!L879&lt;&gt;"",input_OLD_temp_simulation!L879,"")</f>
        <v>900</v>
      </c>
    </row>
    <row r="880" spans="1:7">
      <c r="A880" s="1">
        <f>IF(input_OLD_temp_simulation!A880&lt;&gt;"",input_OLD_temp_simulation!A880,"")</f>
        <v>878</v>
      </c>
      <c r="B880" s="57">
        <f>IF(input_OLD_temp_simulation!B880&lt;&gt;"",maxvent_m3_per_h*1000000+minvent_m3_per_h*1000+V_room_m3,"")</f>
        <v>500010090</v>
      </c>
      <c r="C880" s="2" t="str">
        <f>IF(input_OLD_temp_simulation!C880&lt;&gt;"",CONCATENATE(TEXT(input_OLD_temp_simulation!C880,"jjjj-mm-ddTuu:mm:ss"),IF(input_OLD_temp_simulation!E880&gt;=0,"+",""),TEXT(SIGN(input_OLD_temp_simulation!E880)*INT(ABS(input_OLD_temp_simulation!E880)),"00"),":",TEXT(MOD(ABS(input_OLD_temp_simulation!E880),1)*60,"00")),"")</f>
        <v>2022-01-12T03:30:00+01:00</v>
      </c>
      <c r="D880" s="26">
        <f>IF(input_OLD_temp_simulation!D880&lt;&gt;"",input_OLD_temp_simulation!D880,"")</f>
        <v>1641954600.000001</v>
      </c>
      <c r="E880" s="27">
        <f>calculation!R880</f>
        <v>817.8125</v>
      </c>
      <c r="F880" s="18">
        <f>calculation!P880</f>
        <v>0</v>
      </c>
      <c r="G880" s="29">
        <f>IF(input_OLD_temp_simulation!L880&lt;&gt;"",input_OLD_temp_simulation!L880,"")</f>
        <v>900</v>
      </c>
    </row>
    <row r="881" spans="1:7">
      <c r="A881" s="1">
        <f>IF(input_OLD_temp_simulation!A881&lt;&gt;"",input_OLD_temp_simulation!A881,"")</f>
        <v>879</v>
      </c>
      <c r="B881" s="57">
        <f>IF(input_OLD_temp_simulation!B881&lt;&gt;"",maxvent_m3_per_h*1000000+minvent_m3_per_h*1000+V_room_m3,"")</f>
        <v>500010090</v>
      </c>
      <c r="C881" s="2" t="str">
        <f>IF(input_OLD_temp_simulation!C881&lt;&gt;"",CONCATENATE(TEXT(input_OLD_temp_simulation!C881,"jjjj-mm-ddTuu:mm:ss"),IF(input_OLD_temp_simulation!E881&gt;=0,"+",""),TEXT(SIGN(input_OLD_temp_simulation!E881)*INT(ABS(input_OLD_temp_simulation!E881)),"00"),":",TEXT(MOD(ABS(input_OLD_temp_simulation!E881),1)*60,"00")),"")</f>
        <v>2022-01-12T03:45:00+01:00</v>
      </c>
      <c r="D881" s="26">
        <f>IF(input_OLD_temp_simulation!D881&lt;&gt;"",input_OLD_temp_simulation!D881,"")</f>
        <v>1641955500.0000002</v>
      </c>
      <c r="E881" s="27">
        <f>calculation!R881</f>
        <v>874.43576388888891</v>
      </c>
      <c r="F881" s="18">
        <f>calculation!P881</f>
        <v>0.19500821886749678</v>
      </c>
      <c r="G881" s="29">
        <f>IF(input_OLD_temp_simulation!L881&lt;&gt;"",input_OLD_temp_simulation!L881,"")</f>
        <v>900</v>
      </c>
    </row>
    <row r="882" spans="1:7">
      <c r="A882" s="1">
        <f>IF(input_OLD_temp_simulation!A882&lt;&gt;"",input_OLD_temp_simulation!A882,"")</f>
        <v>880</v>
      </c>
      <c r="B882" s="57">
        <f>IF(input_OLD_temp_simulation!B882&lt;&gt;"",maxvent_m3_per_h*1000000+minvent_m3_per_h*1000+V_room_m3,"")</f>
        <v>500010090</v>
      </c>
      <c r="C882" s="2" t="str">
        <f>IF(input_OLD_temp_simulation!C882&lt;&gt;"",CONCATENATE(TEXT(input_OLD_temp_simulation!C882,"jjjj-mm-ddTuu:mm:ss"),IF(input_OLD_temp_simulation!E882&gt;=0,"+",""),TEXT(SIGN(input_OLD_temp_simulation!E882)*INT(ABS(input_OLD_temp_simulation!E882)),"00"),":",TEXT(MOD(ABS(input_OLD_temp_simulation!E882),1)*60,"00")),"")</f>
        <v>2022-01-12T04:00:00+01:00</v>
      </c>
      <c r="D882" s="26">
        <f>IF(input_OLD_temp_simulation!D882&lt;&gt;"",input_OLD_temp_simulation!D882,"")</f>
        <v>1641956399.9999993</v>
      </c>
      <c r="E882" s="27">
        <f>calculation!R882</f>
        <v>817.8125</v>
      </c>
      <c r="F882" s="18">
        <f>calculation!P882</f>
        <v>0</v>
      </c>
      <c r="G882" s="29">
        <f>IF(input_OLD_temp_simulation!L882&lt;&gt;"",input_OLD_temp_simulation!L882,"")</f>
        <v>900</v>
      </c>
    </row>
    <row r="883" spans="1:7">
      <c r="A883" s="1">
        <f>IF(input_OLD_temp_simulation!A883&lt;&gt;"",input_OLD_temp_simulation!A883,"")</f>
        <v>881</v>
      </c>
      <c r="B883" s="57">
        <f>IF(input_OLD_temp_simulation!B883&lt;&gt;"",maxvent_m3_per_h*1000000+minvent_m3_per_h*1000+V_room_m3,"")</f>
        <v>500010090</v>
      </c>
      <c r="C883" s="2" t="str">
        <f>IF(input_OLD_temp_simulation!C883&lt;&gt;"",CONCATENATE(TEXT(input_OLD_temp_simulation!C883,"jjjj-mm-ddTuu:mm:ss"),IF(input_OLD_temp_simulation!E883&gt;=0,"+",""),TEXT(SIGN(input_OLD_temp_simulation!E883)*INT(ABS(input_OLD_temp_simulation!E883)),"00"),":",TEXT(MOD(ABS(input_OLD_temp_simulation!E883),1)*60,"00")),"")</f>
        <v>2022-01-12T04:15:00+01:00</v>
      </c>
      <c r="D883" s="26">
        <f>IF(input_OLD_temp_simulation!D883&lt;&gt;"",input_OLD_temp_simulation!D883,"")</f>
        <v>1641957300.000001</v>
      </c>
      <c r="E883" s="27">
        <f>calculation!R883</f>
        <v>874.43576388888891</v>
      </c>
      <c r="F883" s="18">
        <f>calculation!P883</f>
        <v>0.19500821886749678</v>
      </c>
      <c r="G883" s="29">
        <f>IF(input_OLD_temp_simulation!L883&lt;&gt;"",input_OLD_temp_simulation!L883,"")</f>
        <v>900</v>
      </c>
    </row>
    <row r="884" spans="1:7">
      <c r="A884" s="1">
        <f>IF(input_OLD_temp_simulation!A884&lt;&gt;"",input_OLD_temp_simulation!A884,"")</f>
        <v>882</v>
      </c>
      <c r="B884" s="57">
        <f>IF(input_OLD_temp_simulation!B884&lt;&gt;"",maxvent_m3_per_h*1000000+minvent_m3_per_h*1000+V_room_m3,"")</f>
        <v>500010090</v>
      </c>
      <c r="C884" s="2" t="str">
        <f>IF(input_OLD_temp_simulation!C884&lt;&gt;"",CONCATENATE(TEXT(input_OLD_temp_simulation!C884,"jjjj-mm-ddTuu:mm:ss"),IF(input_OLD_temp_simulation!E884&gt;=0,"+",""),TEXT(SIGN(input_OLD_temp_simulation!E884)*INT(ABS(input_OLD_temp_simulation!E884)),"00"),":",TEXT(MOD(ABS(input_OLD_temp_simulation!E884),1)*60,"00")),"")</f>
        <v>2022-01-12T04:30:00+01:00</v>
      </c>
      <c r="D884" s="26">
        <f>IF(input_OLD_temp_simulation!D884&lt;&gt;"",input_OLD_temp_simulation!D884,"")</f>
        <v>1641958200.0000002</v>
      </c>
      <c r="E884" s="27">
        <f>calculation!R884</f>
        <v>817.8125</v>
      </c>
      <c r="F884" s="18">
        <f>calculation!P884</f>
        <v>0</v>
      </c>
      <c r="G884" s="29">
        <f>IF(input_OLD_temp_simulation!L884&lt;&gt;"",input_OLD_temp_simulation!L884,"")</f>
        <v>900</v>
      </c>
    </row>
    <row r="885" spans="1:7">
      <c r="A885" s="1">
        <f>IF(input_OLD_temp_simulation!A885&lt;&gt;"",input_OLD_temp_simulation!A885,"")</f>
        <v>883</v>
      </c>
      <c r="B885" s="57">
        <f>IF(input_OLD_temp_simulation!B885&lt;&gt;"",maxvent_m3_per_h*1000000+minvent_m3_per_h*1000+V_room_m3,"")</f>
        <v>500010090</v>
      </c>
      <c r="C885" s="2" t="str">
        <f>IF(input_OLD_temp_simulation!C885&lt;&gt;"",CONCATENATE(TEXT(input_OLD_temp_simulation!C885,"jjjj-mm-ddTuu:mm:ss"),IF(input_OLD_temp_simulation!E885&gt;=0,"+",""),TEXT(SIGN(input_OLD_temp_simulation!E885)*INT(ABS(input_OLD_temp_simulation!E885)),"00"),":",TEXT(MOD(ABS(input_OLD_temp_simulation!E885),1)*60,"00")),"")</f>
        <v>2022-01-12T04:45:00+01:00</v>
      </c>
      <c r="D885" s="26">
        <f>IF(input_OLD_temp_simulation!D885&lt;&gt;"",input_OLD_temp_simulation!D885,"")</f>
        <v>1641959099.9999993</v>
      </c>
      <c r="E885" s="27">
        <f>calculation!R885</f>
        <v>874.43576388888891</v>
      </c>
      <c r="F885" s="18">
        <f>calculation!P885</f>
        <v>0.19500821886749678</v>
      </c>
      <c r="G885" s="29">
        <f>IF(input_OLD_temp_simulation!L885&lt;&gt;"",input_OLD_temp_simulation!L885,"")</f>
        <v>900</v>
      </c>
    </row>
    <row r="886" spans="1:7">
      <c r="A886" s="1">
        <f>IF(input_OLD_temp_simulation!A886&lt;&gt;"",input_OLD_temp_simulation!A886,"")</f>
        <v>884</v>
      </c>
      <c r="B886" s="57">
        <f>IF(input_OLD_temp_simulation!B886&lt;&gt;"",maxvent_m3_per_h*1000000+minvent_m3_per_h*1000+V_room_m3,"")</f>
        <v>500010090</v>
      </c>
      <c r="C886" s="2" t="str">
        <f>IF(input_OLD_temp_simulation!C886&lt;&gt;"",CONCATENATE(TEXT(input_OLD_temp_simulation!C886,"jjjj-mm-ddTuu:mm:ss"),IF(input_OLD_temp_simulation!E886&gt;=0,"+",""),TEXT(SIGN(input_OLD_temp_simulation!E886)*INT(ABS(input_OLD_temp_simulation!E886)),"00"),":",TEXT(MOD(ABS(input_OLD_temp_simulation!E886),1)*60,"00")),"")</f>
        <v>2022-01-12T05:00:00+01:00</v>
      </c>
      <c r="D886" s="26">
        <f>IF(input_OLD_temp_simulation!D886&lt;&gt;"",input_OLD_temp_simulation!D886,"")</f>
        <v>1641960000.000001</v>
      </c>
      <c r="E886" s="27">
        <f>calculation!R886</f>
        <v>817.8125</v>
      </c>
      <c r="F886" s="18">
        <f>calculation!P886</f>
        <v>0</v>
      </c>
      <c r="G886" s="29">
        <f>IF(input_OLD_temp_simulation!L886&lt;&gt;"",input_OLD_temp_simulation!L886,"")</f>
        <v>900</v>
      </c>
    </row>
    <row r="887" spans="1:7">
      <c r="A887" s="1">
        <f>IF(input_OLD_temp_simulation!A887&lt;&gt;"",input_OLD_temp_simulation!A887,"")</f>
        <v>885</v>
      </c>
      <c r="B887" s="57">
        <f>IF(input_OLD_temp_simulation!B887&lt;&gt;"",maxvent_m3_per_h*1000000+minvent_m3_per_h*1000+V_room_m3,"")</f>
        <v>500010090</v>
      </c>
      <c r="C887" s="2" t="str">
        <f>IF(input_OLD_temp_simulation!C887&lt;&gt;"",CONCATENATE(TEXT(input_OLD_temp_simulation!C887,"jjjj-mm-ddTuu:mm:ss"),IF(input_OLD_temp_simulation!E887&gt;=0,"+",""),TEXT(SIGN(input_OLD_temp_simulation!E887)*INT(ABS(input_OLD_temp_simulation!E887)),"00"),":",TEXT(MOD(ABS(input_OLD_temp_simulation!E887),1)*60,"00")),"")</f>
        <v>2022-01-12T05:15:00+01:00</v>
      </c>
      <c r="D887" s="26">
        <f>IF(input_OLD_temp_simulation!D887&lt;&gt;"",input_OLD_temp_simulation!D887,"")</f>
        <v>1641960900.0000002</v>
      </c>
      <c r="E887" s="27">
        <f>calculation!R887</f>
        <v>874.43576388888891</v>
      </c>
      <c r="F887" s="18">
        <f>calculation!P887</f>
        <v>0.19500821886749678</v>
      </c>
      <c r="G887" s="29">
        <f>IF(input_OLD_temp_simulation!L887&lt;&gt;"",input_OLD_temp_simulation!L887,"")</f>
        <v>900</v>
      </c>
    </row>
    <row r="888" spans="1:7">
      <c r="A888" s="1">
        <f>IF(input_OLD_temp_simulation!A888&lt;&gt;"",input_OLD_temp_simulation!A888,"")</f>
        <v>886</v>
      </c>
      <c r="B888" s="57">
        <f>IF(input_OLD_temp_simulation!B888&lt;&gt;"",maxvent_m3_per_h*1000000+minvent_m3_per_h*1000+V_room_m3,"")</f>
        <v>500010090</v>
      </c>
      <c r="C888" s="2" t="str">
        <f>IF(input_OLD_temp_simulation!C888&lt;&gt;"",CONCATENATE(TEXT(input_OLD_temp_simulation!C888,"jjjj-mm-ddTuu:mm:ss"),IF(input_OLD_temp_simulation!E888&gt;=0,"+",""),TEXT(SIGN(input_OLD_temp_simulation!E888)*INT(ABS(input_OLD_temp_simulation!E888)),"00"),":",TEXT(MOD(ABS(input_OLD_temp_simulation!E888),1)*60,"00")),"")</f>
        <v>2022-01-12T05:30:00+01:00</v>
      </c>
      <c r="D888" s="26">
        <f>IF(input_OLD_temp_simulation!D888&lt;&gt;"",input_OLD_temp_simulation!D888,"")</f>
        <v>1641961799.9999993</v>
      </c>
      <c r="E888" s="27">
        <f>calculation!R888</f>
        <v>817.8125</v>
      </c>
      <c r="F888" s="18">
        <f>calculation!P888</f>
        <v>0</v>
      </c>
      <c r="G888" s="29">
        <f>IF(input_OLD_temp_simulation!L888&lt;&gt;"",input_OLD_temp_simulation!L888,"")</f>
        <v>900</v>
      </c>
    </row>
    <row r="889" spans="1:7">
      <c r="A889" s="1">
        <f>IF(input_OLD_temp_simulation!A889&lt;&gt;"",input_OLD_temp_simulation!A889,"")</f>
        <v>887</v>
      </c>
      <c r="B889" s="57">
        <f>IF(input_OLD_temp_simulation!B889&lt;&gt;"",maxvent_m3_per_h*1000000+minvent_m3_per_h*1000+V_room_m3,"")</f>
        <v>500010090</v>
      </c>
      <c r="C889" s="2" t="str">
        <f>IF(input_OLD_temp_simulation!C889&lt;&gt;"",CONCATENATE(TEXT(input_OLD_temp_simulation!C889,"jjjj-mm-ddTuu:mm:ss"),IF(input_OLD_temp_simulation!E889&gt;=0,"+",""),TEXT(SIGN(input_OLD_temp_simulation!E889)*INT(ABS(input_OLD_temp_simulation!E889)),"00"),":",TEXT(MOD(ABS(input_OLD_temp_simulation!E889),1)*60,"00")),"")</f>
        <v>2022-01-12T05:45:00+01:00</v>
      </c>
      <c r="D889" s="26">
        <f>IF(input_OLD_temp_simulation!D889&lt;&gt;"",input_OLD_temp_simulation!D889,"")</f>
        <v>1641962700.000001</v>
      </c>
      <c r="E889" s="27">
        <f>calculation!R889</f>
        <v>874.43576388888891</v>
      </c>
      <c r="F889" s="18">
        <f>calculation!P889</f>
        <v>0.19500821886749678</v>
      </c>
      <c r="G889" s="29">
        <f>IF(input_OLD_temp_simulation!L889&lt;&gt;"",input_OLD_temp_simulation!L889,"")</f>
        <v>900</v>
      </c>
    </row>
    <row r="890" spans="1:7">
      <c r="A890" s="1">
        <f>IF(input_OLD_temp_simulation!A890&lt;&gt;"",input_OLD_temp_simulation!A890,"")</f>
        <v>888</v>
      </c>
      <c r="B890" s="57">
        <f>IF(input_OLD_temp_simulation!B890&lt;&gt;"",maxvent_m3_per_h*1000000+minvent_m3_per_h*1000+V_room_m3,"")</f>
        <v>500010090</v>
      </c>
      <c r="C890" s="2" t="str">
        <f>IF(input_OLD_temp_simulation!C890&lt;&gt;"",CONCATENATE(TEXT(input_OLD_temp_simulation!C890,"jjjj-mm-ddTuu:mm:ss"),IF(input_OLD_temp_simulation!E890&gt;=0,"+",""),TEXT(SIGN(input_OLD_temp_simulation!E890)*INT(ABS(input_OLD_temp_simulation!E890)),"00"),":",TEXT(MOD(ABS(input_OLD_temp_simulation!E890),1)*60,"00")),"")</f>
        <v>2022-01-12T06:00:00+01:00</v>
      </c>
      <c r="D890" s="26">
        <f>IF(input_OLD_temp_simulation!D890&lt;&gt;"",input_OLD_temp_simulation!D890,"")</f>
        <v>1641963600.0000002</v>
      </c>
      <c r="E890" s="27">
        <f>calculation!R890</f>
        <v>817.8125</v>
      </c>
      <c r="F890" s="18">
        <f>calculation!P890</f>
        <v>0</v>
      </c>
      <c r="G890" s="29">
        <f>IF(input_OLD_temp_simulation!L890&lt;&gt;"",input_OLD_temp_simulation!L890,"")</f>
        <v>900</v>
      </c>
    </row>
    <row r="891" spans="1:7">
      <c r="A891" s="1">
        <f>IF(input_OLD_temp_simulation!A891&lt;&gt;"",input_OLD_temp_simulation!A891,"")</f>
        <v>889</v>
      </c>
      <c r="B891" s="57">
        <f>IF(input_OLD_temp_simulation!B891&lt;&gt;"",maxvent_m3_per_h*1000000+minvent_m3_per_h*1000+V_room_m3,"")</f>
        <v>500010090</v>
      </c>
      <c r="C891" s="2" t="str">
        <f>IF(input_OLD_temp_simulation!C891&lt;&gt;"",CONCATENATE(TEXT(input_OLD_temp_simulation!C891,"jjjj-mm-ddTuu:mm:ss"),IF(input_OLD_temp_simulation!E891&gt;=0,"+",""),TEXT(SIGN(input_OLD_temp_simulation!E891)*INT(ABS(input_OLD_temp_simulation!E891)),"00"),":",TEXT(MOD(ABS(input_OLD_temp_simulation!E891),1)*60,"00")),"")</f>
        <v>2022-01-12T06:15:00+01:00</v>
      </c>
      <c r="D891" s="26">
        <f>IF(input_OLD_temp_simulation!D891&lt;&gt;"",input_OLD_temp_simulation!D891,"")</f>
        <v>1641964499.9999993</v>
      </c>
      <c r="E891" s="27">
        <f>calculation!R891</f>
        <v>874.43576388888891</v>
      </c>
      <c r="F891" s="18">
        <f>calculation!P891</f>
        <v>0.19500821886749678</v>
      </c>
      <c r="G891" s="29">
        <f>IF(input_OLD_temp_simulation!L891&lt;&gt;"",input_OLD_temp_simulation!L891,"")</f>
        <v>900</v>
      </c>
    </row>
    <row r="892" spans="1:7">
      <c r="A892" s="1">
        <f>IF(input_OLD_temp_simulation!A892&lt;&gt;"",input_OLD_temp_simulation!A892,"")</f>
        <v>890</v>
      </c>
      <c r="B892" s="57">
        <f>IF(input_OLD_temp_simulation!B892&lt;&gt;"",maxvent_m3_per_h*1000000+minvent_m3_per_h*1000+V_room_m3,"")</f>
        <v>500010090</v>
      </c>
      <c r="C892" s="2" t="str">
        <f>IF(input_OLD_temp_simulation!C892&lt;&gt;"",CONCATENATE(TEXT(input_OLD_temp_simulation!C892,"jjjj-mm-ddTuu:mm:ss"),IF(input_OLD_temp_simulation!E892&gt;=0,"+",""),TEXT(SIGN(input_OLD_temp_simulation!E892)*INT(ABS(input_OLD_temp_simulation!E892)),"00"),":",TEXT(MOD(ABS(input_OLD_temp_simulation!E892),1)*60,"00")),"")</f>
        <v>2022-01-12T06:30:00+01:00</v>
      </c>
      <c r="D892" s="26">
        <f>IF(input_OLD_temp_simulation!D892&lt;&gt;"",input_OLD_temp_simulation!D892,"")</f>
        <v>1641965400.000001</v>
      </c>
      <c r="E892" s="27">
        <f>calculation!R892</f>
        <v>817.8125</v>
      </c>
      <c r="F892" s="18">
        <f>calculation!P892</f>
        <v>0</v>
      </c>
      <c r="G892" s="29">
        <f>IF(input_OLD_temp_simulation!L892&lt;&gt;"",input_OLD_temp_simulation!L892,"")</f>
        <v>900</v>
      </c>
    </row>
    <row r="893" spans="1:7">
      <c r="A893" s="1">
        <f>IF(input_OLD_temp_simulation!A893&lt;&gt;"",input_OLD_temp_simulation!A893,"")</f>
        <v>891</v>
      </c>
      <c r="B893" s="57">
        <f>IF(input_OLD_temp_simulation!B893&lt;&gt;"",maxvent_m3_per_h*1000000+minvent_m3_per_h*1000+V_room_m3,"")</f>
        <v>500010090</v>
      </c>
      <c r="C893" s="2" t="str">
        <f>IF(input_OLD_temp_simulation!C893&lt;&gt;"",CONCATENATE(TEXT(input_OLD_temp_simulation!C893,"jjjj-mm-ddTuu:mm:ss"),IF(input_OLD_temp_simulation!E893&gt;=0,"+",""),TEXT(SIGN(input_OLD_temp_simulation!E893)*INT(ABS(input_OLD_temp_simulation!E893)),"00"),":",TEXT(MOD(ABS(input_OLD_temp_simulation!E893),1)*60,"00")),"")</f>
        <v>2022-01-12T06:45:00+01:00</v>
      </c>
      <c r="D893" s="26">
        <f>IF(input_OLD_temp_simulation!D893&lt;&gt;"",input_OLD_temp_simulation!D893,"")</f>
        <v>1641966300.0000002</v>
      </c>
      <c r="E893" s="27">
        <f>calculation!R893</f>
        <v>874.43576388888891</v>
      </c>
      <c r="F893" s="18">
        <f>calculation!P893</f>
        <v>0.19500821886749678</v>
      </c>
      <c r="G893" s="29">
        <f>IF(input_OLD_temp_simulation!L893&lt;&gt;"",input_OLD_temp_simulation!L893,"")</f>
        <v>900</v>
      </c>
    </row>
    <row r="894" spans="1:7">
      <c r="A894" s="1">
        <f>IF(input_OLD_temp_simulation!A894&lt;&gt;"",input_OLD_temp_simulation!A894,"")</f>
        <v>892</v>
      </c>
      <c r="B894" s="57">
        <f>IF(input_OLD_temp_simulation!B894&lt;&gt;"",maxvent_m3_per_h*1000000+minvent_m3_per_h*1000+V_room_m3,"")</f>
        <v>500010090</v>
      </c>
      <c r="C894" s="2" t="str">
        <f>IF(input_OLD_temp_simulation!C894&lt;&gt;"",CONCATENATE(TEXT(input_OLD_temp_simulation!C894,"jjjj-mm-ddTuu:mm:ss"),IF(input_OLD_temp_simulation!E894&gt;=0,"+",""),TEXT(SIGN(input_OLD_temp_simulation!E894)*INT(ABS(input_OLD_temp_simulation!E894)),"00"),":",TEXT(MOD(ABS(input_OLD_temp_simulation!E894),1)*60,"00")),"")</f>
        <v>2022-01-12T07:00:00+01:00</v>
      </c>
      <c r="D894" s="26">
        <f>IF(input_OLD_temp_simulation!D894&lt;&gt;"",input_OLD_temp_simulation!D894,"")</f>
        <v>1641967199.9999993</v>
      </c>
      <c r="E894" s="27">
        <f>calculation!R894</f>
        <v>817.8125</v>
      </c>
      <c r="F894" s="18">
        <f>calculation!P894</f>
        <v>0</v>
      </c>
      <c r="G894" s="29">
        <f>IF(input_OLD_temp_simulation!L894&lt;&gt;"",input_OLD_temp_simulation!L894,"")</f>
        <v>900</v>
      </c>
    </row>
    <row r="895" spans="1:7">
      <c r="A895" s="1">
        <f>IF(input_OLD_temp_simulation!A895&lt;&gt;"",input_OLD_temp_simulation!A895,"")</f>
        <v>893</v>
      </c>
      <c r="B895" s="57">
        <f>IF(input_OLD_temp_simulation!B895&lt;&gt;"",maxvent_m3_per_h*1000000+minvent_m3_per_h*1000+V_room_m3,"")</f>
        <v>500010090</v>
      </c>
      <c r="C895" s="2" t="str">
        <f>IF(input_OLD_temp_simulation!C895&lt;&gt;"",CONCATENATE(TEXT(input_OLD_temp_simulation!C895,"jjjj-mm-ddTuu:mm:ss"),IF(input_OLD_temp_simulation!E895&gt;=0,"+",""),TEXT(SIGN(input_OLD_temp_simulation!E895)*INT(ABS(input_OLD_temp_simulation!E895)),"00"),":",TEXT(MOD(ABS(input_OLD_temp_simulation!E895),1)*60,"00")),"")</f>
        <v>2022-01-12T07:15:00+01:00</v>
      </c>
      <c r="D895" s="26">
        <f>IF(input_OLD_temp_simulation!D895&lt;&gt;"",input_OLD_temp_simulation!D895,"")</f>
        <v>1641968100.000001</v>
      </c>
      <c r="E895" s="27">
        <f>calculation!R895</f>
        <v>874.43576388888891</v>
      </c>
      <c r="F895" s="18">
        <f>calculation!P895</f>
        <v>0.19500821886749678</v>
      </c>
      <c r="G895" s="29">
        <f>IF(input_OLD_temp_simulation!L895&lt;&gt;"",input_OLD_temp_simulation!L895,"")</f>
        <v>900</v>
      </c>
    </row>
    <row r="896" spans="1:7">
      <c r="A896" s="1">
        <f>IF(input_OLD_temp_simulation!A896&lt;&gt;"",input_OLD_temp_simulation!A896,"")</f>
        <v>894</v>
      </c>
      <c r="B896" s="57">
        <f>IF(input_OLD_temp_simulation!B896&lt;&gt;"",maxvent_m3_per_h*1000000+minvent_m3_per_h*1000+V_room_m3,"")</f>
        <v>500010090</v>
      </c>
      <c r="C896" s="2" t="str">
        <f>IF(input_OLD_temp_simulation!C896&lt;&gt;"",CONCATENATE(TEXT(input_OLD_temp_simulation!C896,"jjjj-mm-ddTuu:mm:ss"),IF(input_OLD_temp_simulation!E896&gt;=0,"+",""),TEXT(SIGN(input_OLD_temp_simulation!E896)*INT(ABS(input_OLD_temp_simulation!E896)),"00"),":",TEXT(MOD(ABS(input_OLD_temp_simulation!E896),1)*60,"00")),"")</f>
        <v>2022-01-12T07:30:00+01:00</v>
      </c>
      <c r="D896" s="26">
        <f>IF(input_OLD_temp_simulation!D896&lt;&gt;"",input_OLD_temp_simulation!D896,"")</f>
        <v>1641969000.0000002</v>
      </c>
      <c r="E896" s="27">
        <f>calculation!R896</f>
        <v>817.8125</v>
      </c>
      <c r="F896" s="18">
        <f>calculation!P896</f>
        <v>0</v>
      </c>
      <c r="G896" s="29">
        <f>IF(input_OLD_temp_simulation!L896&lt;&gt;"",input_OLD_temp_simulation!L896,"")</f>
        <v>900</v>
      </c>
    </row>
    <row r="897" spans="1:7">
      <c r="A897" s="1">
        <f>IF(input_OLD_temp_simulation!A897&lt;&gt;"",input_OLD_temp_simulation!A897,"")</f>
        <v>895</v>
      </c>
      <c r="B897" s="57">
        <f>IF(input_OLD_temp_simulation!B897&lt;&gt;"",maxvent_m3_per_h*1000000+minvent_m3_per_h*1000+V_room_m3,"")</f>
        <v>500010090</v>
      </c>
      <c r="C897" s="2" t="str">
        <f>IF(input_OLD_temp_simulation!C897&lt;&gt;"",CONCATENATE(TEXT(input_OLD_temp_simulation!C897,"jjjj-mm-ddTuu:mm:ss"),IF(input_OLD_temp_simulation!E897&gt;=0,"+",""),TEXT(SIGN(input_OLD_temp_simulation!E897)*INT(ABS(input_OLD_temp_simulation!E897)),"00"),":",TEXT(MOD(ABS(input_OLD_temp_simulation!E897),1)*60,"00")),"")</f>
        <v>2022-01-12T07:45:00+01:00</v>
      </c>
      <c r="D897" s="26">
        <f>IF(input_OLD_temp_simulation!D897&lt;&gt;"",input_OLD_temp_simulation!D897,"")</f>
        <v>1641969899.9999993</v>
      </c>
      <c r="E897" s="27">
        <f>calculation!R897</f>
        <v>874.43576388888891</v>
      </c>
      <c r="F897" s="18">
        <f>calculation!P897</f>
        <v>0.19500821886749678</v>
      </c>
      <c r="G897" s="29">
        <f>IF(input_OLD_temp_simulation!L897&lt;&gt;"",input_OLD_temp_simulation!L897,"")</f>
        <v>900</v>
      </c>
    </row>
    <row r="898" spans="1:7">
      <c r="A898" s="1">
        <f>IF(input_OLD_temp_simulation!A898&lt;&gt;"",input_OLD_temp_simulation!A898,"")</f>
        <v>896</v>
      </c>
      <c r="B898" s="57">
        <f>IF(input_OLD_temp_simulation!B898&lt;&gt;"",maxvent_m3_per_h*1000000+minvent_m3_per_h*1000+V_room_m3,"")</f>
        <v>500010090</v>
      </c>
      <c r="C898" s="2" t="str">
        <f>IF(input_OLD_temp_simulation!C898&lt;&gt;"",CONCATENATE(TEXT(input_OLD_temp_simulation!C898,"jjjj-mm-ddTuu:mm:ss"),IF(input_OLD_temp_simulation!E898&gt;=0,"+",""),TEXT(SIGN(input_OLD_temp_simulation!E898)*INT(ABS(input_OLD_temp_simulation!E898)),"00"),":",TEXT(MOD(ABS(input_OLD_temp_simulation!E898),1)*60,"00")),"")</f>
        <v>2022-01-12T08:00:00+01:00</v>
      </c>
      <c r="D898" s="26">
        <f>IF(input_OLD_temp_simulation!D898&lt;&gt;"",input_OLD_temp_simulation!D898,"")</f>
        <v>1641970800.000001</v>
      </c>
      <c r="E898" s="27">
        <f>calculation!R898</f>
        <v>817.8125</v>
      </c>
      <c r="F898" s="18">
        <f>calculation!P898</f>
        <v>0</v>
      </c>
      <c r="G898" s="29">
        <f>IF(input_OLD_temp_simulation!L898&lt;&gt;"",input_OLD_temp_simulation!L898,"")</f>
        <v>900</v>
      </c>
    </row>
    <row r="899" spans="1:7">
      <c r="A899" s="1">
        <f>IF(input_OLD_temp_simulation!A899&lt;&gt;"",input_OLD_temp_simulation!A899,"")</f>
        <v>897</v>
      </c>
      <c r="B899" s="57">
        <f>IF(input_OLD_temp_simulation!B899&lt;&gt;"",maxvent_m3_per_h*1000000+minvent_m3_per_h*1000+V_room_m3,"")</f>
        <v>500010090</v>
      </c>
      <c r="C899" s="2" t="str">
        <f>IF(input_OLD_temp_simulation!C899&lt;&gt;"",CONCATENATE(TEXT(input_OLD_temp_simulation!C899,"jjjj-mm-ddTuu:mm:ss"),IF(input_OLD_temp_simulation!E899&gt;=0,"+",""),TEXT(SIGN(input_OLD_temp_simulation!E899)*INT(ABS(input_OLD_temp_simulation!E899)),"00"),":",TEXT(MOD(ABS(input_OLD_temp_simulation!E899),1)*60,"00")),"")</f>
        <v>2022-01-12T08:15:00+01:00</v>
      </c>
      <c r="D899" s="26">
        <f>IF(input_OLD_temp_simulation!D899&lt;&gt;"",input_OLD_temp_simulation!D899,"")</f>
        <v>1641971700.0000002</v>
      </c>
      <c r="E899" s="27">
        <f>calculation!R899</f>
        <v>874.43576388888891</v>
      </c>
      <c r="F899" s="18">
        <f>calculation!P899</f>
        <v>0.19500821886749678</v>
      </c>
      <c r="G899" s="29">
        <f>IF(input_OLD_temp_simulation!L899&lt;&gt;"",input_OLD_temp_simulation!L899,"")</f>
        <v>900</v>
      </c>
    </row>
    <row r="900" spans="1:7">
      <c r="A900" s="1">
        <f>IF(input_OLD_temp_simulation!A900&lt;&gt;"",input_OLD_temp_simulation!A900,"")</f>
        <v>898</v>
      </c>
      <c r="B900" s="57">
        <f>IF(input_OLD_temp_simulation!B900&lt;&gt;"",maxvent_m3_per_h*1000000+minvent_m3_per_h*1000+V_room_m3,"")</f>
        <v>500010090</v>
      </c>
      <c r="C900" s="2" t="str">
        <f>IF(input_OLD_temp_simulation!C900&lt;&gt;"",CONCATENATE(TEXT(input_OLD_temp_simulation!C900,"jjjj-mm-ddTuu:mm:ss"),IF(input_OLD_temp_simulation!E900&gt;=0,"+",""),TEXT(SIGN(input_OLD_temp_simulation!E900)*INT(ABS(input_OLD_temp_simulation!E900)),"00"),":",TEXT(MOD(ABS(input_OLD_temp_simulation!E900),1)*60,"00")),"")</f>
        <v>2022-01-12T08:30:00+01:00</v>
      </c>
      <c r="D900" s="26">
        <f>IF(input_OLD_temp_simulation!D900&lt;&gt;"",input_OLD_temp_simulation!D900,"")</f>
        <v>1641972599.9999993</v>
      </c>
      <c r="E900" s="27">
        <f>calculation!R900</f>
        <v>817.8125</v>
      </c>
      <c r="F900" s="18">
        <f>calculation!P900</f>
        <v>0</v>
      </c>
      <c r="G900" s="29">
        <f>IF(input_OLD_temp_simulation!L900&lt;&gt;"",input_OLD_temp_simulation!L900,"")</f>
        <v>900</v>
      </c>
    </row>
    <row r="901" spans="1:7">
      <c r="A901" s="1">
        <f>IF(input_OLD_temp_simulation!A901&lt;&gt;"",input_OLD_temp_simulation!A901,"")</f>
        <v>899</v>
      </c>
      <c r="B901" s="57">
        <f>IF(input_OLD_temp_simulation!B901&lt;&gt;"",maxvent_m3_per_h*1000000+minvent_m3_per_h*1000+V_room_m3,"")</f>
        <v>500010090</v>
      </c>
      <c r="C901" s="2" t="str">
        <f>IF(input_OLD_temp_simulation!C901&lt;&gt;"",CONCATENATE(TEXT(input_OLD_temp_simulation!C901,"jjjj-mm-ddTuu:mm:ss"),IF(input_OLD_temp_simulation!E901&gt;=0,"+",""),TEXT(SIGN(input_OLD_temp_simulation!E901)*INT(ABS(input_OLD_temp_simulation!E901)),"00"),":",TEXT(MOD(ABS(input_OLD_temp_simulation!E901),1)*60,"00")),"")</f>
        <v>2022-01-12T08:45:00+01:00</v>
      </c>
      <c r="D901" s="26">
        <f>IF(input_OLD_temp_simulation!D901&lt;&gt;"",input_OLD_temp_simulation!D901,"")</f>
        <v>1641973500.000001</v>
      </c>
      <c r="E901" s="27">
        <f>calculation!R901</f>
        <v>1010.0607638888889</v>
      </c>
      <c r="F901" s="18">
        <f>calculation!P901</f>
        <v>0.31466324342460361</v>
      </c>
      <c r="G901" s="29">
        <f>IF(input_OLD_temp_simulation!L901&lt;&gt;"",input_OLD_temp_simulation!L901,"")</f>
        <v>900</v>
      </c>
    </row>
    <row r="902" spans="1:7">
      <c r="A902" s="1">
        <f>IF(input_OLD_temp_simulation!A902&lt;&gt;"",input_OLD_temp_simulation!A902,"")</f>
        <v>900</v>
      </c>
      <c r="B902" s="57">
        <f>IF(input_OLD_temp_simulation!B902&lt;&gt;"",maxvent_m3_per_h*1000000+minvent_m3_per_h*1000+V_room_m3,"")</f>
        <v>500010090</v>
      </c>
      <c r="C902" s="2" t="str">
        <f>IF(input_OLD_temp_simulation!C902&lt;&gt;"",CONCATENATE(TEXT(input_OLD_temp_simulation!C902,"jjjj-mm-ddTuu:mm:ss"),IF(input_OLD_temp_simulation!E902&gt;=0,"+",""),TEXT(SIGN(input_OLD_temp_simulation!E902)*INT(ABS(input_OLD_temp_simulation!E902)),"00"),":",TEXT(MOD(ABS(input_OLD_temp_simulation!E902),1)*60,"00")),"")</f>
        <v>2022-01-12T09:00:00+01:00</v>
      </c>
      <c r="D902" s="26">
        <f>IF(input_OLD_temp_simulation!D902&lt;&gt;"",input_OLD_temp_simulation!D902,"")</f>
        <v>1641974400.0000002</v>
      </c>
      <c r="E902" s="27">
        <f>calculation!R902</f>
        <v>953.4375</v>
      </c>
      <c r="F902" s="18">
        <f>calculation!P902</f>
        <v>0.27203714451538014</v>
      </c>
      <c r="G902" s="29">
        <f>IF(input_OLD_temp_simulation!L902&lt;&gt;"",input_OLD_temp_simulation!L902,"")</f>
        <v>900</v>
      </c>
    </row>
    <row r="903" spans="1:7">
      <c r="A903" s="1">
        <f>IF(input_OLD_temp_simulation!A903&lt;&gt;"",input_OLD_temp_simulation!A903,"")</f>
        <v>901</v>
      </c>
      <c r="B903" s="57">
        <f>IF(input_OLD_temp_simulation!B903&lt;&gt;"",maxvent_m3_per_h*1000000+minvent_m3_per_h*1000+V_room_m3,"")</f>
        <v>500010090</v>
      </c>
      <c r="C903" s="2" t="str">
        <f>IF(input_OLD_temp_simulation!C903&lt;&gt;"",CONCATENATE(TEXT(input_OLD_temp_simulation!C903,"jjjj-mm-ddTuu:mm:ss"),IF(input_OLD_temp_simulation!E903&gt;=0,"+",""),TEXT(SIGN(input_OLD_temp_simulation!E903)*INT(ABS(input_OLD_temp_simulation!E903)),"00"),":",TEXT(MOD(ABS(input_OLD_temp_simulation!E903),1)*60,"00")),"")</f>
        <v>2022-01-12T09:15:00+01:00</v>
      </c>
      <c r="D903" s="26">
        <f>IF(input_OLD_temp_simulation!D903&lt;&gt;"",input_OLD_temp_simulation!D903,"")</f>
        <v>1641975299.9999993</v>
      </c>
      <c r="E903" s="27">
        <f>calculation!R903</f>
        <v>885.625</v>
      </c>
      <c r="F903" s="18">
        <f>calculation!P903</f>
        <v>0.20749003984063744</v>
      </c>
      <c r="G903" s="29">
        <f>IF(input_OLD_temp_simulation!L903&lt;&gt;"",input_OLD_temp_simulation!L903,"")</f>
        <v>900</v>
      </c>
    </row>
    <row r="904" spans="1:7">
      <c r="A904" s="1">
        <f>IF(input_OLD_temp_simulation!A904&lt;&gt;"",input_OLD_temp_simulation!A904,"")</f>
        <v>902</v>
      </c>
      <c r="B904" s="57">
        <f>IF(input_OLD_temp_simulation!B904&lt;&gt;"",maxvent_m3_per_h*1000000+minvent_m3_per_h*1000+V_room_m3,"")</f>
        <v>500010090</v>
      </c>
      <c r="C904" s="2" t="str">
        <f>IF(input_OLD_temp_simulation!C904&lt;&gt;"",CONCATENATE(TEXT(input_OLD_temp_simulation!C904,"jjjj-mm-ddTuu:mm:ss"),IF(input_OLD_temp_simulation!E904&gt;=0,"+",""),TEXT(SIGN(input_OLD_temp_simulation!E904)*INT(ABS(input_OLD_temp_simulation!E904)),"00"),":",TEXT(MOD(ABS(input_OLD_temp_simulation!E904),1)*60,"00")),"")</f>
        <v>2022-01-12T09:30:00+01:00</v>
      </c>
      <c r="D904" s="26">
        <f>IF(input_OLD_temp_simulation!D904&lt;&gt;"",input_OLD_temp_simulation!D904,"")</f>
        <v>1641976200.000001</v>
      </c>
      <c r="E904" s="27">
        <f>calculation!R904</f>
        <v>885.625</v>
      </c>
      <c r="F904" s="18">
        <f>calculation!P904</f>
        <v>0.20749003984063744</v>
      </c>
      <c r="G904" s="29">
        <f>IF(input_OLD_temp_simulation!L904&lt;&gt;"",input_OLD_temp_simulation!L904,"")</f>
        <v>900</v>
      </c>
    </row>
    <row r="905" spans="1:7">
      <c r="A905" s="1">
        <f>IF(input_OLD_temp_simulation!A905&lt;&gt;"",input_OLD_temp_simulation!A905,"")</f>
        <v>903</v>
      </c>
      <c r="B905" s="57">
        <f>IF(input_OLD_temp_simulation!B905&lt;&gt;"",maxvent_m3_per_h*1000000+minvent_m3_per_h*1000+V_room_m3,"")</f>
        <v>500010090</v>
      </c>
      <c r="C905" s="2" t="str">
        <f>IF(input_OLD_temp_simulation!C905&lt;&gt;"",CONCATENATE(TEXT(input_OLD_temp_simulation!C905,"jjjj-mm-ddTuu:mm:ss"),IF(input_OLD_temp_simulation!E905&gt;=0,"+",""),TEXT(SIGN(input_OLD_temp_simulation!E905)*INT(ABS(input_OLD_temp_simulation!E905)),"00"),":",TEXT(MOD(ABS(input_OLD_temp_simulation!E905),1)*60,"00")),"")</f>
        <v>2022-01-12T09:45:00+01:00</v>
      </c>
      <c r="D905" s="26">
        <f>IF(input_OLD_temp_simulation!D905&lt;&gt;"",input_OLD_temp_simulation!D905,"")</f>
        <v>1641977100.0000002</v>
      </c>
      <c r="E905" s="27">
        <f>calculation!R905</f>
        <v>885.625</v>
      </c>
      <c r="F905" s="18">
        <f>calculation!P905</f>
        <v>0.20749003984063744</v>
      </c>
      <c r="G905" s="29">
        <f>IF(input_OLD_temp_simulation!L905&lt;&gt;"",input_OLD_temp_simulation!L905,"")</f>
        <v>900</v>
      </c>
    </row>
    <row r="906" spans="1:7">
      <c r="A906" s="1">
        <f>IF(input_OLD_temp_simulation!A906&lt;&gt;"",input_OLD_temp_simulation!A906,"")</f>
        <v>904</v>
      </c>
      <c r="B906" s="57">
        <f>IF(input_OLD_temp_simulation!B906&lt;&gt;"",maxvent_m3_per_h*1000000+minvent_m3_per_h*1000+V_room_m3,"")</f>
        <v>500010090</v>
      </c>
      <c r="C906" s="2" t="str">
        <f>IF(input_OLD_temp_simulation!C906&lt;&gt;"",CONCATENATE(TEXT(input_OLD_temp_simulation!C906,"jjjj-mm-ddTuu:mm:ss"),IF(input_OLD_temp_simulation!E906&gt;=0,"+",""),TEXT(SIGN(input_OLD_temp_simulation!E906)*INT(ABS(input_OLD_temp_simulation!E906)),"00"),":",TEXT(MOD(ABS(input_OLD_temp_simulation!E906),1)*60,"00")),"")</f>
        <v>2022-01-12T10:00:00+01:00</v>
      </c>
      <c r="D906" s="26">
        <f>IF(input_OLD_temp_simulation!D906&lt;&gt;"",input_OLD_temp_simulation!D906,"")</f>
        <v>1641977999.9999993</v>
      </c>
      <c r="E906" s="27">
        <f>calculation!R906</f>
        <v>885.625</v>
      </c>
      <c r="F906" s="18">
        <f>calculation!P906</f>
        <v>0.20749003984063744</v>
      </c>
      <c r="G906" s="29">
        <f>IF(input_OLD_temp_simulation!L906&lt;&gt;"",input_OLD_temp_simulation!L906,"")</f>
        <v>900</v>
      </c>
    </row>
    <row r="907" spans="1:7">
      <c r="A907" s="1">
        <f>IF(input_OLD_temp_simulation!A907&lt;&gt;"",input_OLD_temp_simulation!A907,"")</f>
        <v>905</v>
      </c>
      <c r="B907" s="57">
        <f>IF(input_OLD_temp_simulation!B907&lt;&gt;"",maxvent_m3_per_h*1000000+minvent_m3_per_h*1000+V_room_m3,"")</f>
        <v>500010090</v>
      </c>
      <c r="C907" s="2" t="str">
        <f>IF(input_OLD_temp_simulation!C907&lt;&gt;"",CONCATENATE(TEXT(input_OLD_temp_simulation!C907,"jjjj-mm-ddTuu:mm:ss"),IF(input_OLD_temp_simulation!E907&gt;=0,"+",""),TEXT(SIGN(input_OLD_temp_simulation!E907)*INT(ABS(input_OLD_temp_simulation!E907)),"00"),":",TEXT(MOD(ABS(input_OLD_temp_simulation!E907),1)*60,"00")),"")</f>
        <v>2022-01-12T10:15:00+01:00</v>
      </c>
      <c r="D907" s="26">
        <f>IF(input_OLD_temp_simulation!D907&lt;&gt;"",input_OLD_temp_simulation!D907,"")</f>
        <v>1641978900.000001</v>
      </c>
      <c r="E907" s="27">
        <f>calculation!R907</f>
        <v>885.625</v>
      </c>
      <c r="F907" s="18">
        <f>calculation!P907</f>
        <v>0.20749003984063744</v>
      </c>
      <c r="G907" s="29">
        <f>IF(input_OLD_temp_simulation!L907&lt;&gt;"",input_OLD_temp_simulation!L907,"")</f>
        <v>900</v>
      </c>
    </row>
    <row r="908" spans="1:7">
      <c r="A908" s="1">
        <f>IF(input_OLD_temp_simulation!A908&lt;&gt;"",input_OLD_temp_simulation!A908,"")</f>
        <v>906</v>
      </c>
      <c r="B908" s="57">
        <f>IF(input_OLD_temp_simulation!B908&lt;&gt;"",maxvent_m3_per_h*1000000+minvent_m3_per_h*1000+V_room_m3,"")</f>
        <v>500010090</v>
      </c>
      <c r="C908" s="2" t="str">
        <f>IF(input_OLD_temp_simulation!C908&lt;&gt;"",CONCATENATE(TEXT(input_OLD_temp_simulation!C908,"jjjj-mm-ddTuu:mm:ss"),IF(input_OLD_temp_simulation!E908&gt;=0,"+",""),TEXT(SIGN(input_OLD_temp_simulation!E908)*INT(ABS(input_OLD_temp_simulation!E908)),"00"),":",TEXT(MOD(ABS(input_OLD_temp_simulation!E908),1)*60,"00")),"")</f>
        <v>2022-01-12T10:30:00+01:00</v>
      </c>
      <c r="D908" s="26">
        <f>IF(input_OLD_temp_simulation!D908&lt;&gt;"",input_OLD_temp_simulation!D908,"")</f>
        <v>1641979800.0000002</v>
      </c>
      <c r="E908" s="27">
        <f>calculation!R908</f>
        <v>885.625</v>
      </c>
      <c r="F908" s="18">
        <f>calculation!P908</f>
        <v>0.20749003984063744</v>
      </c>
      <c r="G908" s="29">
        <f>IF(input_OLD_temp_simulation!L908&lt;&gt;"",input_OLD_temp_simulation!L908,"")</f>
        <v>900</v>
      </c>
    </row>
    <row r="909" spans="1:7">
      <c r="A909" s="1">
        <f>IF(input_OLD_temp_simulation!A909&lt;&gt;"",input_OLD_temp_simulation!A909,"")</f>
        <v>907</v>
      </c>
      <c r="B909" s="57">
        <f>IF(input_OLD_temp_simulation!B909&lt;&gt;"",maxvent_m3_per_h*1000000+minvent_m3_per_h*1000+V_room_m3,"")</f>
        <v>500010090</v>
      </c>
      <c r="C909" s="2" t="str">
        <f>IF(input_OLD_temp_simulation!C909&lt;&gt;"",CONCATENATE(TEXT(input_OLD_temp_simulation!C909,"jjjj-mm-ddTuu:mm:ss"),IF(input_OLD_temp_simulation!E909&gt;=0,"+",""),TEXT(SIGN(input_OLD_temp_simulation!E909)*INT(ABS(input_OLD_temp_simulation!E909)),"00"),":",TEXT(MOD(ABS(input_OLD_temp_simulation!E909),1)*60,"00")),"")</f>
        <v>2022-01-12T10:45:00+01:00</v>
      </c>
      <c r="D909" s="26">
        <f>IF(input_OLD_temp_simulation!D909&lt;&gt;"",input_OLD_temp_simulation!D909,"")</f>
        <v>1641980699.9999993</v>
      </c>
      <c r="E909" s="27">
        <f>calculation!R909</f>
        <v>885.625</v>
      </c>
      <c r="F909" s="18">
        <f>calculation!P909</f>
        <v>0.20749003984063744</v>
      </c>
      <c r="G909" s="29">
        <f>IF(input_OLD_temp_simulation!L909&lt;&gt;"",input_OLD_temp_simulation!L909,"")</f>
        <v>900</v>
      </c>
    </row>
    <row r="910" spans="1:7">
      <c r="A910" s="1">
        <f>IF(input_OLD_temp_simulation!A910&lt;&gt;"",input_OLD_temp_simulation!A910,"")</f>
        <v>908</v>
      </c>
      <c r="B910" s="57">
        <f>IF(input_OLD_temp_simulation!B910&lt;&gt;"",maxvent_m3_per_h*1000000+minvent_m3_per_h*1000+V_room_m3,"")</f>
        <v>500010090</v>
      </c>
      <c r="C910" s="2" t="str">
        <f>IF(input_OLD_temp_simulation!C910&lt;&gt;"",CONCATENATE(TEXT(input_OLD_temp_simulation!C910,"jjjj-mm-ddTuu:mm:ss"),IF(input_OLD_temp_simulation!E910&gt;=0,"+",""),TEXT(SIGN(input_OLD_temp_simulation!E910)*INT(ABS(input_OLD_temp_simulation!E910)),"00"),":",TEXT(MOD(ABS(input_OLD_temp_simulation!E910),1)*60,"00")),"")</f>
        <v>2022-01-12T11:00:00+01:00</v>
      </c>
      <c r="D910" s="26">
        <f>IF(input_OLD_temp_simulation!D910&lt;&gt;"",input_OLD_temp_simulation!D910,"")</f>
        <v>1641981600.000001</v>
      </c>
      <c r="E910" s="27">
        <f>calculation!R910</f>
        <v>885.625</v>
      </c>
      <c r="F910" s="18">
        <f>calculation!P910</f>
        <v>0.20749003984063744</v>
      </c>
      <c r="G910" s="29">
        <f>IF(input_OLD_temp_simulation!L910&lt;&gt;"",input_OLD_temp_simulation!L910,"")</f>
        <v>900</v>
      </c>
    </row>
    <row r="911" spans="1:7">
      <c r="A911" s="1">
        <f>IF(input_OLD_temp_simulation!A911&lt;&gt;"",input_OLD_temp_simulation!A911,"")</f>
        <v>909</v>
      </c>
      <c r="B911" s="57">
        <f>IF(input_OLD_temp_simulation!B911&lt;&gt;"",maxvent_m3_per_h*1000000+minvent_m3_per_h*1000+V_room_m3,"")</f>
        <v>500010090</v>
      </c>
      <c r="C911" s="2" t="str">
        <f>IF(input_OLD_temp_simulation!C911&lt;&gt;"",CONCATENATE(TEXT(input_OLD_temp_simulation!C911,"jjjj-mm-ddTuu:mm:ss"),IF(input_OLD_temp_simulation!E911&gt;=0,"+",""),TEXT(SIGN(input_OLD_temp_simulation!E911)*INT(ABS(input_OLD_temp_simulation!E911)),"00"),":",TEXT(MOD(ABS(input_OLD_temp_simulation!E911),1)*60,"00")),"")</f>
        <v>2022-01-12T11:15:00+01:00</v>
      </c>
      <c r="D911" s="26">
        <f>IF(input_OLD_temp_simulation!D911&lt;&gt;"",input_OLD_temp_simulation!D911,"")</f>
        <v>1641982500.0000002</v>
      </c>
      <c r="E911" s="27">
        <f>calculation!R911</f>
        <v>885.625</v>
      </c>
      <c r="F911" s="18">
        <f>calculation!P911</f>
        <v>0.20749003984063744</v>
      </c>
      <c r="G911" s="29">
        <f>IF(input_OLD_temp_simulation!L911&lt;&gt;"",input_OLD_temp_simulation!L911,"")</f>
        <v>900</v>
      </c>
    </row>
    <row r="912" spans="1:7">
      <c r="A912" s="1">
        <f>IF(input_OLD_temp_simulation!A912&lt;&gt;"",input_OLD_temp_simulation!A912,"")</f>
        <v>910</v>
      </c>
      <c r="B912" s="57">
        <f>IF(input_OLD_temp_simulation!B912&lt;&gt;"",maxvent_m3_per_h*1000000+minvent_m3_per_h*1000+V_room_m3,"")</f>
        <v>500010090</v>
      </c>
      <c r="C912" s="2" t="str">
        <f>IF(input_OLD_temp_simulation!C912&lt;&gt;"",CONCATENATE(TEXT(input_OLD_temp_simulation!C912,"jjjj-mm-ddTuu:mm:ss"),IF(input_OLD_temp_simulation!E912&gt;=0,"+",""),TEXT(SIGN(input_OLD_temp_simulation!E912)*INT(ABS(input_OLD_temp_simulation!E912)),"00"),":",TEXT(MOD(ABS(input_OLD_temp_simulation!E912),1)*60,"00")),"")</f>
        <v>2022-01-12T11:30:00+01:00</v>
      </c>
      <c r="D912" s="26">
        <f>IF(input_OLD_temp_simulation!D912&lt;&gt;"",input_OLD_temp_simulation!D912,"")</f>
        <v>1641983399.9999993</v>
      </c>
      <c r="E912" s="27">
        <f>calculation!R912</f>
        <v>885.625</v>
      </c>
      <c r="F912" s="18">
        <f>calculation!P912</f>
        <v>0.20749003984063744</v>
      </c>
      <c r="G912" s="29">
        <f>IF(input_OLD_temp_simulation!L912&lt;&gt;"",input_OLD_temp_simulation!L912,"")</f>
        <v>900</v>
      </c>
    </row>
    <row r="913" spans="1:7">
      <c r="A913" s="1">
        <f>IF(input_OLD_temp_simulation!A913&lt;&gt;"",input_OLD_temp_simulation!A913,"")</f>
        <v>911</v>
      </c>
      <c r="B913" s="57">
        <f>IF(input_OLD_temp_simulation!B913&lt;&gt;"",maxvent_m3_per_h*1000000+minvent_m3_per_h*1000+V_room_m3,"")</f>
        <v>500010090</v>
      </c>
      <c r="C913" s="2" t="str">
        <f>IF(input_OLD_temp_simulation!C913&lt;&gt;"",CONCATENATE(TEXT(input_OLD_temp_simulation!C913,"jjjj-mm-ddTuu:mm:ss"),IF(input_OLD_temp_simulation!E913&gt;=0,"+",""),TEXT(SIGN(input_OLD_temp_simulation!E913)*INT(ABS(input_OLD_temp_simulation!E913)),"00"),":",TEXT(MOD(ABS(input_OLD_temp_simulation!E913),1)*60,"00")),"")</f>
        <v>2022-01-12T11:45:00+01:00</v>
      </c>
      <c r="D913" s="26">
        <f>IF(input_OLD_temp_simulation!D913&lt;&gt;"",input_OLD_temp_simulation!D913,"")</f>
        <v>1641984300.000001</v>
      </c>
      <c r="E913" s="27">
        <f>calculation!R913</f>
        <v>885.625</v>
      </c>
      <c r="F913" s="18">
        <f>calculation!P913</f>
        <v>0.20749003984063744</v>
      </c>
      <c r="G913" s="29">
        <f>IF(input_OLD_temp_simulation!L913&lt;&gt;"",input_OLD_temp_simulation!L913,"")</f>
        <v>900</v>
      </c>
    </row>
    <row r="914" spans="1:7">
      <c r="A914" s="1">
        <f>IF(input_OLD_temp_simulation!A914&lt;&gt;"",input_OLD_temp_simulation!A914,"")</f>
        <v>912</v>
      </c>
      <c r="B914" s="57">
        <f>IF(input_OLD_temp_simulation!B914&lt;&gt;"",maxvent_m3_per_h*1000000+minvent_m3_per_h*1000+V_room_m3,"")</f>
        <v>500010090</v>
      </c>
      <c r="C914" s="2" t="str">
        <f>IF(input_OLD_temp_simulation!C914&lt;&gt;"",CONCATENATE(TEXT(input_OLD_temp_simulation!C914,"jjjj-mm-ddTuu:mm:ss"),IF(input_OLD_temp_simulation!E914&gt;=0,"+",""),TEXT(SIGN(input_OLD_temp_simulation!E914)*INT(ABS(input_OLD_temp_simulation!E914)),"00"),":",TEXT(MOD(ABS(input_OLD_temp_simulation!E914),1)*60,"00")),"")</f>
        <v>2022-01-12T12:00:00+01:00</v>
      </c>
      <c r="D914" s="26">
        <f>IF(input_OLD_temp_simulation!D914&lt;&gt;"",input_OLD_temp_simulation!D914,"")</f>
        <v>1641985200.0000002</v>
      </c>
      <c r="E914" s="27">
        <f>calculation!R914</f>
        <v>885.625</v>
      </c>
      <c r="F914" s="18">
        <f>calculation!P914</f>
        <v>0.20749003984063744</v>
      </c>
      <c r="G914" s="29">
        <f>IF(input_OLD_temp_simulation!L914&lt;&gt;"",input_OLD_temp_simulation!L914,"")</f>
        <v>900</v>
      </c>
    </row>
    <row r="915" spans="1:7">
      <c r="A915" s="1">
        <f>IF(input_OLD_temp_simulation!A915&lt;&gt;"",input_OLD_temp_simulation!A915,"")</f>
        <v>913</v>
      </c>
      <c r="B915" s="57">
        <f>IF(input_OLD_temp_simulation!B915&lt;&gt;"",maxvent_m3_per_h*1000000+minvent_m3_per_h*1000+V_room_m3,"")</f>
        <v>500010090</v>
      </c>
      <c r="C915" s="2" t="str">
        <f>IF(input_OLD_temp_simulation!C915&lt;&gt;"",CONCATENATE(TEXT(input_OLD_temp_simulation!C915,"jjjj-mm-ddTuu:mm:ss"),IF(input_OLD_temp_simulation!E915&gt;=0,"+",""),TEXT(SIGN(input_OLD_temp_simulation!E915)*INT(ABS(input_OLD_temp_simulation!E915)),"00"),":",TEXT(MOD(ABS(input_OLD_temp_simulation!E915),1)*60,"00")),"")</f>
        <v>2022-01-12T12:15:00+01:00</v>
      </c>
      <c r="D915" s="26">
        <f>IF(input_OLD_temp_simulation!D915&lt;&gt;"",input_OLD_temp_simulation!D915,"")</f>
        <v>1641986099.9999993</v>
      </c>
      <c r="E915" s="27">
        <f>calculation!R915</f>
        <v>750</v>
      </c>
      <c r="F915" s="18">
        <f>calculation!P915</f>
        <v>0</v>
      </c>
      <c r="G915" s="29">
        <f>IF(input_OLD_temp_simulation!L915&lt;&gt;"",input_OLD_temp_simulation!L915,"")</f>
        <v>900</v>
      </c>
    </row>
    <row r="916" spans="1:7">
      <c r="A916" s="1">
        <f>IF(input_OLD_temp_simulation!A916&lt;&gt;"",input_OLD_temp_simulation!A916,"")</f>
        <v>914</v>
      </c>
      <c r="B916" s="57">
        <f>IF(input_OLD_temp_simulation!B916&lt;&gt;"",maxvent_m3_per_h*1000000+minvent_m3_per_h*1000+V_room_m3,"")</f>
        <v>500010090</v>
      </c>
      <c r="C916" s="2" t="str">
        <f>IF(input_OLD_temp_simulation!C916&lt;&gt;"",CONCATENATE(TEXT(input_OLD_temp_simulation!C916,"jjjj-mm-ddTuu:mm:ss"),IF(input_OLD_temp_simulation!E916&gt;=0,"+",""),TEXT(SIGN(input_OLD_temp_simulation!E916)*INT(ABS(input_OLD_temp_simulation!E916)),"00"),":",TEXT(MOD(ABS(input_OLD_temp_simulation!E916),1)*60,"00")),"")</f>
        <v>2022-01-12T12:30:00+01:00</v>
      </c>
      <c r="D916" s="26">
        <f>IF(input_OLD_temp_simulation!D916&lt;&gt;"",input_OLD_temp_simulation!D916,"")</f>
        <v>1641987000.000001</v>
      </c>
      <c r="E916" s="27">
        <f>calculation!R916</f>
        <v>740.69444444444446</v>
      </c>
      <c r="F916" s="18">
        <f>calculation!P916</f>
        <v>0</v>
      </c>
      <c r="G916" s="29">
        <f>IF(input_OLD_temp_simulation!L916&lt;&gt;"",input_OLD_temp_simulation!L916,"")</f>
        <v>900</v>
      </c>
    </row>
    <row r="917" spans="1:7">
      <c r="A917" s="1">
        <f>IF(input_OLD_temp_simulation!A917&lt;&gt;"",input_OLD_temp_simulation!A917,"")</f>
        <v>915</v>
      </c>
      <c r="B917" s="57">
        <f>IF(input_OLD_temp_simulation!B917&lt;&gt;"",maxvent_m3_per_h*1000000+minvent_m3_per_h*1000+V_room_m3,"")</f>
        <v>500010090</v>
      </c>
      <c r="C917" s="2" t="str">
        <f>IF(input_OLD_temp_simulation!C917&lt;&gt;"",CONCATENATE(TEXT(input_OLD_temp_simulation!C917,"jjjj-mm-ddTuu:mm:ss"),IF(input_OLD_temp_simulation!E917&gt;=0,"+",""),TEXT(SIGN(input_OLD_temp_simulation!E917)*INT(ABS(input_OLD_temp_simulation!E917)),"00"),":",TEXT(MOD(ABS(input_OLD_temp_simulation!E917),1)*60,"00")),"")</f>
        <v>2022-01-12T12:45:00+01:00</v>
      </c>
      <c r="D917" s="26">
        <f>IF(input_OLD_temp_simulation!D917&lt;&gt;"",input_OLD_temp_simulation!D917,"")</f>
        <v>1641987900.0000002</v>
      </c>
      <c r="E917" s="27">
        <f>calculation!R917</f>
        <v>867.27237654320993</v>
      </c>
      <c r="F917" s="18">
        <f>calculation!P917</f>
        <v>0.18669305376655956</v>
      </c>
      <c r="G917" s="29">
        <f>IF(input_OLD_temp_simulation!L917&lt;&gt;"",input_OLD_temp_simulation!L917,"")</f>
        <v>900</v>
      </c>
    </row>
    <row r="918" spans="1:7">
      <c r="A918" s="1">
        <f>IF(input_OLD_temp_simulation!A918&lt;&gt;"",input_OLD_temp_simulation!A918,"")</f>
        <v>916</v>
      </c>
      <c r="B918" s="57">
        <f>IF(input_OLD_temp_simulation!B918&lt;&gt;"",maxvent_m3_per_h*1000000+minvent_m3_per_h*1000+V_room_m3,"")</f>
        <v>500010090</v>
      </c>
      <c r="C918" s="2" t="str">
        <f>IF(input_OLD_temp_simulation!C918&lt;&gt;"",CONCATENATE(TEXT(input_OLD_temp_simulation!C918,"jjjj-mm-ddTuu:mm:ss"),IF(input_OLD_temp_simulation!E918&gt;=0,"+",""),TEXT(SIGN(input_OLD_temp_simulation!E918)*INT(ABS(input_OLD_temp_simulation!E918)),"00"),":",TEXT(MOD(ABS(input_OLD_temp_simulation!E918),1)*60,"00")),"")</f>
        <v>2022-01-12T13:00:00+01:00</v>
      </c>
      <c r="D918" s="26">
        <f>IF(input_OLD_temp_simulation!D918&lt;&gt;"",input_OLD_temp_simulation!D918,"")</f>
        <v>1641988799.9999993</v>
      </c>
      <c r="E918" s="27">
        <f>calculation!R918</f>
        <v>885.625</v>
      </c>
      <c r="F918" s="18">
        <f>calculation!P918</f>
        <v>0.20749003984063744</v>
      </c>
      <c r="G918" s="29">
        <f>IF(input_OLD_temp_simulation!L918&lt;&gt;"",input_OLD_temp_simulation!L918,"")</f>
        <v>900</v>
      </c>
    </row>
    <row r="919" spans="1:7">
      <c r="A919" s="1">
        <f>IF(input_OLD_temp_simulation!A919&lt;&gt;"",input_OLD_temp_simulation!A919,"")</f>
        <v>917</v>
      </c>
      <c r="B919" s="57">
        <f>IF(input_OLD_temp_simulation!B919&lt;&gt;"",maxvent_m3_per_h*1000000+minvent_m3_per_h*1000+V_room_m3,"")</f>
        <v>500010090</v>
      </c>
      <c r="C919" s="2" t="str">
        <f>IF(input_OLD_temp_simulation!C919&lt;&gt;"",CONCATENATE(TEXT(input_OLD_temp_simulation!C919,"jjjj-mm-ddTuu:mm:ss"),IF(input_OLD_temp_simulation!E919&gt;=0,"+",""),TEXT(SIGN(input_OLD_temp_simulation!E919)*INT(ABS(input_OLD_temp_simulation!E919)),"00"),":",TEXT(MOD(ABS(input_OLD_temp_simulation!E919),1)*60,"00")),"")</f>
        <v>2022-01-12T13:15:00+01:00</v>
      </c>
      <c r="D919" s="26">
        <f>IF(input_OLD_temp_simulation!D919&lt;&gt;"",input_OLD_temp_simulation!D919,"")</f>
        <v>1641989700.000001</v>
      </c>
      <c r="E919" s="27">
        <f>calculation!R919</f>
        <v>953.4375</v>
      </c>
      <c r="F919" s="18">
        <f>calculation!P919</f>
        <v>0.27203714451538014</v>
      </c>
      <c r="G919" s="29">
        <f>IF(input_OLD_temp_simulation!L919&lt;&gt;"",input_OLD_temp_simulation!L919,"")</f>
        <v>900</v>
      </c>
    </row>
    <row r="920" spans="1:7">
      <c r="A920" s="1">
        <f>IF(input_OLD_temp_simulation!A920&lt;&gt;"",input_OLD_temp_simulation!A920,"")</f>
        <v>918</v>
      </c>
      <c r="B920" s="57">
        <f>IF(input_OLD_temp_simulation!B920&lt;&gt;"",maxvent_m3_per_h*1000000+minvent_m3_per_h*1000+V_room_m3,"")</f>
        <v>500010090</v>
      </c>
      <c r="C920" s="2" t="str">
        <f>IF(input_OLD_temp_simulation!C920&lt;&gt;"",CONCATENATE(TEXT(input_OLD_temp_simulation!C920,"jjjj-mm-ddTuu:mm:ss"),IF(input_OLD_temp_simulation!E920&gt;=0,"+",""),TEXT(SIGN(input_OLD_temp_simulation!E920)*INT(ABS(input_OLD_temp_simulation!E920)),"00"),":",TEXT(MOD(ABS(input_OLD_temp_simulation!E920),1)*60,"00")),"")</f>
        <v>2022-01-12T13:30:00+01:00</v>
      </c>
      <c r="D920" s="26">
        <f>IF(input_OLD_temp_simulation!D920&lt;&gt;"",input_OLD_temp_simulation!D920,"")</f>
        <v>1641990600.0000002</v>
      </c>
      <c r="E920" s="27">
        <f>calculation!R920</f>
        <v>953.4375</v>
      </c>
      <c r="F920" s="18">
        <f>calculation!P920</f>
        <v>0.27203714451538014</v>
      </c>
      <c r="G920" s="29">
        <f>IF(input_OLD_temp_simulation!L920&lt;&gt;"",input_OLD_temp_simulation!L920,"")</f>
        <v>900</v>
      </c>
    </row>
    <row r="921" spans="1:7">
      <c r="A921" s="1">
        <f>IF(input_OLD_temp_simulation!A921&lt;&gt;"",input_OLD_temp_simulation!A921,"")</f>
        <v>919</v>
      </c>
      <c r="B921" s="57">
        <f>IF(input_OLD_temp_simulation!B921&lt;&gt;"",maxvent_m3_per_h*1000000+minvent_m3_per_h*1000+V_room_m3,"")</f>
        <v>500010090</v>
      </c>
      <c r="C921" s="2" t="str">
        <f>IF(input_OLD_temp_simulation!C921&lt;&gt;"",CONCATENATE(TEXT(input_OLD_temp_simulation!C921,"jjjj-mm-ddTuu:mm:ss"),IF(input_OLD_temp_simulation!E921&gt;=0,"+",""),TEXT(SIGN(input_OLD_temp_simulation!E921)*INT(ABS(input_OLD_temp_simulation!E921)),"00"),":",TEXT(MOD(ABS(input_OLD_temp_simulation!E921),1)*60,"00")),"")</f>
        <v>2022-01-12T13:45:00+01:00</v>
      </c>
      <c r="D921" s="26">
        <f>IF(input_OLD_temp_simulation!D921&lt;&gt;"",input_OLD_temp_simulation!D921,"")</f>
        <v>1641991499.9999993</v>
      </c>
      <c r="E921" s="27">
        <f>calculation!R921</f>
        <v>885.625</v>
      </c>
      <c r="F921" s="18">
        <f>calculation!P921</f>
        <v>0.20749003984063744</v>
      </c>
      <c r="G921" s="29">
        <f>IF(input_OLD_temp_simulation!L921&lt;&gt;"",input_OLD_temp_simulation!L921,"")</f>
        <v>900</v>
      </c>
    </row>
    <row r="922" spans="1:7">
      <c r="A922" s="1">
        <f>IF(input_OLD_temp_simulation!A922&lt;&gt;"",input_OLD_temp_simulation!A922,"")</f>
        <v>920</v>
      </c>
      <c r="B922" s="57">
        <f>IF(input_OLD_temp_simulation!B922&lt;&gt;"",maxvent_m3_per_h*1000000+minvent_m3_per_h*1000+V_room_m3,"")</f>
        <v>500010090</v>
      </c>
      <c r="C922" s="2" t="str">
        <f>IF(input_OLD_temp_simulation!C922&lt;&gt;"",CONCATENATE(TEXT(input_OLD_temp_simulation!C922,"jjjj-mm-ddTuu:mm:ss"),IF(input_OLD_temp_simulation!E922&gt;=0,"+",""),TEXT(SIGN(input_OLD_temp_simulation!E922)*INT(ABS(input_OLD_temp_simulation!E922)),"00"),":",TEXT(MOD(ABS(input_OLD_temp_simulation!E922),1)*60,"00")),"")</f>
        <v>2022-01-12T14:00:00+01:00</v>
      </c>
      <c r="D922" s="26">
        <f>IF(input_OLD_temp_simulation!D922&lt;&gt;"",input_OLD_temp_simulation!D922,"")</f>
        <v>1641992400.000001</v>
      </c>
      <c r="E922" s="27">
        <f>calculation!R922</f>
        <v>885.625</v>
      </c>
      <c r="F922" s="18">
        <f>calculation!P922</f>
        <v>0.20749003984063744</v>
      </c>
      <c r="G922" s="29">
        <f>IF(input_OLD_temp_simulation!L922&lt;&gt;"",input_OLD_temp_simulation!L922,"")</f>
        <v>900</v>
      </c>
    </row>
    <row r="923" spans="1:7">
      <c r="A923" s="1">
        <f>IF(input_OLD_temp_simulation!A923&lt;&gt;"",input_OLD_temp_simulation!A923,"")</f>
        <v>921</v>
      </c>
      <c r="B923" s="57">
        <f>IF(input_OLD_temp_simulation!B923&lt;&gt;"",maxvent_m3_per_h*1000000+minvent_m3_per_h*1000+V_room_m3,"")</f>
        <v>500010090</v>
      </c>
      <c r="C923" s="2" t="str">
        <f>IF(input_OLD_temp_simulation!C923&lt;&gt;"",CONCATENATE(TEXT(input_OLD_temp_simulation!C923,"jjjj-mm-ddTuu:mm:ss"),IF(input_OLD_temp_simulation!E923&gt;=0,"+",""),TEXT(SIGN(input_OLD_temp_simulation!E923)*INT(ABS(input_OLD_temp_simulation!E923)),"00"),":",TEXT(MOD(ABS(input_OLD_temp_simulation!E923),1)*60,"00")),"")</f>
        <v>2022-01-12T14:15:00+01:00</v>
      </c>
      <c r="D923" s="26">
        <f>IF(input_OLD_temp_simulation!D923&lt;&gt;"",input_OLD_temp_simulation!D923,"")</f>
        <v>1641993300.0000002</v>
      </c>
      <c r="E923" s="27">
        <f>calculation!R923</f>
        <v>885.625</v>
      </c>
      <c r="F923" s="18">
        <f>calculation!P923</f>
        <v>0.20749003984063744</v>
      </c>
      <c r="G923" s="29">
        <f>IF(input_OLD_temp_simulation!L923&lt;&gt;"",input_OLD_temp_simulation!L923,"")</f>
        <v>900</v>
      </c>
    </row>
    <row r="924" spans="1:7">
      <c r="A924" s="1">
        <f>IF(input_OLD_temp_simulation!A924&lt;&gt;"",input_OLD_temp_simulation!A924,"")</f>
        <v>922</v>
      </c>
      <c r="B924" s="57">
        <f>IF(input_OLD_temp_simulation!B924&lt;&gt;"",maxvent_m3_per_h*1000000+minvent_m3_per_h*1000+V_room_m3,"")</f>
        <v>500010090</v>
      </c>
      <c r="C924" s="2" t="str">
        <f>IF(input_OLD_temp_simulation!C924&lt;&gt;"",CONCATENATE(TEXT(input_OLD_temp_simulation!C924,"jjjj-mm-ddTuu:mm:ss"),IF(input_OLD_temp_simulation!E924&gt;=0,"+",""),TEXT(SIGN(input_OLD_temp_simulation!E924)*INT(ABS(input_OLD_temp_simulation!E924)),"00"),":",TEXT(MOD(ABS(input_OLD_temp_simulation!E924),1)*60,"00")),"")</f>
        <v>2022-01-12T14:30:00+01:00</v>
      </c>
      <c r="D924" s="26">
        <f>IF(input_OLD_temp_simulation!D924&lt;&gt;"",input_OLD_temp_simulation!D924,"")</f>
        <v>1641994199.9999993</v>
      </c>
      <c r="E924" s="27">
        <f>calculation!R924</f>
        <v>885.625</v>
      </c>
      <c r="F924" s="18">
        <f>calculation!P924</f>
        <v>0.20749003984063744</v>
      </c>
      <c r="G924" s="29">
        <f>IF(input_OLD_temp_simulation!L924&lt;&gt;"",input_OLD_temp_simulation!L924,"")</f>
        <v>900</v>
      </c>
    </row>
    <row r="925" spans="1:7">
      <c r="A925" s="1">
        <f>IF(input_OLD_temp_simulation!A925&lt;&gt;"",input_OLD_temp_simulation!A925,"")</f>
        <v>923</v>
      </c>
      <c r="B925" s="57">
        <f>IF(input_OLD_temp_simulation!B925&lt;&gt;"",maxvent_m3_per_h*1000000+minvent_m3_per_h*1000+V_room_m3,"")</f>
        <v>500010090</v>
      </c>
      <c r="C925" s="2" t="str">
        <f>IF(input_OLD_temp_simulation!C925&lt;&gt;"",CONCATENATE(TEXT(input_OLD_temp_simulation!C925,"jjjj-mm-ddTuu:mm:ss"),IF(input_OLD_temp_simulation!E925&gt;=0,"+",""),TEXT(SIGN(input_OLD_temp_simulation!E925)*INT(ABS(input_OLD_temp_simulation!E925)),"00"),":",TEXT(MOD(ABS(input_OLD_temp_simulation!E925),1)*60,"00")),"")</f>
        <v>2022-01-12T14:45:00+01:00</v>
      </c>
      <c r="D925" s="26">
        <f>IF(input_OLD_temp_simulation!D925&lt;&gt;"",input_OLD_temp_simulation!D925,"")</f>
        <v>1641995100.000001</v>
      </c>
      <c r="E925" s="27">
        <f>calculation!R925</f>
        <v>885.625</v>
      </c>
      <c r="F925" s="18">
        <f>calculation!P925</f>
        <v>0.20749003984063744</v>
      </c>
      <c r="G925" s="29">
        <f>IF(input_OLD_temp_simulation!L925&lt;&gt;"",input_OLD_temp_simulation!L925,"")</f>
        <v>900</v>
      </c>
    </row>
    <row r="926" spans="1:7">
      <c r="A926" s="1">
        <f>IF(input_OLD_temp_simulation!A926&lt;&gt;"",input_OLD_temp_simulation!A926,"")</f>
        <v>924</v>
      </c>
      <c r="B926" s="57">
        <f>IF(input_OLD_temp_simulation!B926&lt;&gt;"",maxvent_m3_per_h*1000000+minvent_m3_per_h*1000+V_room_m3,"")</f>
        <v>500010090</v>
      </c>
      <c r="C926" s="2" t="str">
        <f>IF(input_OLD_temp_simulation!C926&lt;&gt;"",CONCATENATE(TEXT(input_OLD_temp_simulation!C926,"jjjj-mm-ddTuu:mm:ss"),IF(input_OLD_temp_simulation!E926&gt;=0,"+",""),TEXT(SIGN(input_OLD_temp_simulation!E926)*INT(ABS(input_OLD_temp_simulation!E926)),"00"),":",TEXT(MOD(ABS(input_OLD_temp_simulation!E926),1)*60,"00")),"")</f>
        <v>2022-01-12T15:00:00+01:00</v>
      </c>
      <c r="D926" s="26">
        <f>IF(input_OLD_temp_simulation!D926&lt;&gt;"",input_OLD_temp_simulation!D926,"")</f>
        <v>1641996000.0000002</v>
      </c>
      <c r="E926" s="27">
        <f>calculation!R926</f>
        <v>885.625</v>
      </c>
      <c r="F926" s="18">
        <f>calculation!P926</f>
        <v>0.20749003984063744</v>
      </c>
      <c r="G926" s="29">
        <f>IF(input_OLD_temp_simulation!L926&lt;&gt;"",input_OLD_temp_simulation!L926,"")</f>
        <v>900</v>
      </c>
    </row>
    <row r="927" spans="1:7">
      <c r="A927" s="1">
        <f>IF(input_OLD_temp_simulation!A927&lt;&gt;"",input_OLD_temp_simulation!A927,"")</f>
        <v>925</v>
      </c>
      <c r="B927" s="57">
        <f>IF(input_OLD_temp_simulation!B927&lt;&gt;"",maxvent_m3_per_h*1000000+minvent_m3_per_h*1000+V_room_m3,"")</f>
        <v>500010090</v>
      </c>
      <c r="C927" s="2" t="str">
        <f>IF(input_OLD_temp_simulation!C927&lt;&gt;"",CONCATENATE(TEXT(input_OLD_temp_simulation!C927,"jjjj-mm-ddTuu:mm:ss"),IF(input_OLD_temp_simulation!E927&gt;=0,"+",""),TEXT(SIGN(input_OLD_temp_simulation!E927)*INT(ABS(input_OLD_temp_simulation!E927)),"00"),":",TEXT(MOD(ABS(input_OLD_temp_simulation!E927),1)*60,"00")),"")</f>
        <v>2022-01-12T15:15:00+01:00</v>
      </c>
      <c r="D927" s="26">
        <f>IF(input_OLD_temp_simulation!D927&lt;&gt;"",input_OLD_temp_simulation!D927,"")</f>
        <v>1641996899.9999993</v>
      </c>
      <c r="E927" s="27">
        <f>calculation!R927</f>
        <v>885.625</v>
      </c>
      <c r="F927" s="18">
        <f>calculation!P927</f>
        <v>0.20749003984063744</v>
      </c>
      <c r="G927" s="29">
        <f>IF(input_OLD_temp_simulation!L927&lt;&gt;"",input_OLD_temp_simulation!L927,"")</f>
        <v>900</v>
      </c>
    </row>
    <row r="928" spans="1:7">
      <c r="A928" s="1">
        <f>IF(input_OLD_temp_simulation!A928&lt;&gt;"",input_OLD_temp_simulation!A928,"")</f>
        <v>926</v>
      </c>
      <c r="B928" s="57">
        <f>IF(input_OLD_temp_simulation!B928&lt;&gt;"",maxvent_m3_per_h*1000000+minvent_m3_per_h*1000+V_room_m3,"")</f>
        <v>500010090</v>
      </c>
      <c r="C928" s="2" t="str">
        <f>IF(input_OLD_temp_simulation!C928&lt;&gt;"",CONCATENATE(TEXT(input_OLD_temp_simulation!C928,"jjjj-mm-ddTuu:mm:ss"),IF(input_OLD_temp_simulation!E928&gt;=0,"+",""),TEXT(SIGN(input_OLD_temp_simulation!E928)*INT(ABS(input_OLD_temp_simulation!E928)),"00"),":",TEXT(MOD(ABS(input_OLD_temp_simulation!E928),1)*60,"00")),"")</f>
        <v>2022-01-12T15:30:00+01:00</v>
      </c>
      <c r="D928" s="26">
        <f>IF(input_OLD_temp_simulation!D928&lt;&gt;"",input_OLD_temp_simulation!D928,"")</f>
        <v>1641997800.000001</v>
      </c>
      <c r="E928" s="27">
        <f>calculation!R928</f>
        <v>885.625</v>
      </c>
      <c r="F928" s="18">
        <f>calculation!P928</f>
        <v>0.20749003984063744</v>
      </c>
      <c r="G928" s="29">
        <f>IF(input_OLD_temp_simulation!L928&lt;&gt;"",input_OLD_temp_simulation!L928,"")</f>
        <v>900</v>
      </c>
    </row>
    <row r="929" spans="1:7">
      <c r="A929" s="1">
        <f>IF(input_OLD_temp_simulation!A929&lt;&gt;"",input_OLD_temp_simulation!A929,"")</f>
        <v>927</v>
      </c>
      <c r="B929" s="57">
        <f>IF(input_OLD_temp_simulation!B929&lt;&gt;"",maxvent_m3_per_h*1000000+minvent_m3_per_h*1000+V_room_m3,"")</f>
        <v>500010090</v>
      </c>
      <c r="C929" s="2" t="str">
        <f>IF(input_OLD_temp_simulation!C929&lt;&gt;"",CONCATENATE(TEXT(input_OLD_temp_simulation!C929,"jjjj-mm-ddTuu:mm:ss"),IF(input_OLD_temp_simulation!E929&gt;=0,"+",""),TEXT(SIGN(input_OLD_temp_simulation!E929)*INT(ABS(input_OLD_temp_simulation!E929)),"00"),":",TEXT(MOD(ABS(input_OLD_temp_simulation!E929),1)*60,"00")),"")</f>
        <v>2022-01-12T15:45:00+01:00</v>
      </c>
      <c r="D929" s="26">
        <f>IF(input_OLD_temp_simulation!D929&lt;&gt;"",input_OLD_temp_simulation!D929,"")</f>
        <v>1641998700.0000002</v>
      </c>
      <c r="E929" s="27">
        <f>calculation!R929</f>
        <v>885.625</v>
      </c>
      <c r="F929" s="18">
        <f>calculation!P929</f>
        <v>0.20749003984063744</v>
      </c>
      <c r="G929" s="29">
        <f>IF(input_OLD_temp_simulation!L929&lt;&gt;"",input_OLD_temp_simulation!L929,"")</f>
        <v>900</v>
      </c>
    </row>
    <row r="930" spans="1:7">
      <c r="A930" s="1">
        <f>IF(input_OLD_temp_simulation!A930&lt;&gt;"",input_OLD_temp_simulation!A930,"")</f>
        <v>928</v>
      </c>
      <c r="B930" s="57">
        <f>IF(input_OLD_temp_simulation!B930&lt;&gt;"",maxvent_m3_per_h*1000000+minvent_m3_per_h*1000+V_room_m3,"")</f>
        <v>500010090</v>
      </c>
      <c r="C930" s="2" t="str">
        <f>IF(input_OLD_temp_simulation!C930&lt;&gt;"",CONCATENATE(TEXT(input_OLD_temp_simulation!C930,"jjjj-mm-ddTuu:mm:ss"),IF(input_OLD_temp_simulation!E930&gt;=0,"+",""),TEXT(SIGN(input_OLD_temp_simulation!E930)*INT(ABS(input_OLD_temp_simulation!E930)),"00"),":",TEXT(MOD(ABS(input_OLD_temp_simulation!E930),1)*60,"00")),"")</f>
        <v>2022-01-12T16:00:00+01:00</v>
      </c>
      <c r="D930" s="26">
        <f>IF(input_OLD_temp_simulation!D930&lt;&gt;"",input_OLD_temp_simulation!D930,"")</f>
        <v>1641999599.9999993</v>
      </c>
      <c r="E930" s="27">
        <f>calculation!R930</f>
        <v>885.625</v>
      </c>
      <c r="F930" s="18">
        <f>calculation!P930</f>
        <v>0.20749003984063744</v>
      </c>
      <c r="G930" s="29">
        <f>IF(input_OLD_temp_simulation!L930&lt;&gt;"",input_OLD_temp_simulation!L930,"")</f>
        <v>900</v>
      </c>
    </row>
    <row r="931" spans="1:7">
      <c r="A931" s="1">
        <f>IF(input_OLD_temp_simulation!A931&lt;&gt;"",input_OLD_temp_simulation!A931,"")</f>
        <v>929</v>
      </c>
      <c r="B931" s="57">
        <f>IF(input_OLD_temp_simulation!B931&lt;&gt;"",maxvent_m3_per_h*1000000+minvent_m3_per_h*1000+V_room_m3,"")</f>
        <v>500010090</v>
      </c>
      <c r="C931" s="2" t="str">
        <f>IF(input_OLD_temp_simulation!C931&lt;&gt;"",CONCATENATE(TEXT(input_OLD_temp_simulation!C931,"jjjj-mm-ddTuu:mm:ss"),IF(input_OLD_temp_simulation!E931&gt;=0,"+",""),TEXT(SIGN(input_OLD_temp_simulation!E931)*INT(ABS(input_OLD_temp_simulation!E931)),"00"),":",TEXT(MOD(ABS(input_OLD_temp_simulation!E931),1)*60,"00")),"")</f>
        <v>2022-01-12T16:15:00+01:00</v>
      </c>
      <c r="D931" s="26">
        <f>IF(input_OLD_temp_simulation!D931&lt;&gt;"",input_OLD_temp_simulation!D931,"")</f>
        <v>1642000500.000001</v>
      </c>
      <c r="E931" s="27">
        <f>calculation!R931</f>
        <v>750</v>
      </c>
      <c r="F931" s="18">
        <f>calculation!P931</f>
        <v>0</v>
      </c>
      <c r="G931" s="29">
        <f>IF(input_OLD_temp_simulation!L931&lt;&gt;"",input_OLD_temp_simulation!L931,"")</f>
        <v>900</v>
      </c>
    </row>
    <row r="932" spans="1:7">
      <c r="A932" s="1">
        <f>IF(input_OLD_temp_simulation!A932&lt;&gt;"",input_OLD_temp_simulation!A932,"")</f>
        <v>930</v>
      </c>
      <c r="B932" s="57">
        <f>IF(input_OLD_temp_simulation!B932&lt;&gt;"",maxvent_m3_per_h*1000000+minvent_m3_per_h*1000+V_room_m3,"")</f>
        <v>500010090</v>
      </c>
      <c r="C932" s="2" t="str">
        <f>IF(input_OLD_temp_simulation!C932&lt;&gt;"",CONCATENATE(TEXT(input_OLD_temp_simulation!C932,"jjjj-mm-ddTuu:mm:ss"),IF(input_OLD_temp_simulation!E932&gt;=0,"+",""),TEXT(SIGN(input_OLD_temp_simulation!E932)*INT(ABS(input_OLD_temp_simulation!E932)),"00"),":",TEXT(MOD(ABS(input_OLD_temp_simulation!E932),1)*60,"00")),"")</f>
        <v>2022-01-12T16:30:00+01:00</v>
      </c>
      <c r="D932" s="26">
        <f>IF(input_OLD_temp_simulation!D932&lt;&gt;"",input_OLD_temp_simulation!D932,"")</f>
        <v>1642001400.0000002</v>
      </c>
      <c r="E932" s="27">
        <f>calculation!R932</f>
        <v>740.69444444444446</v>
      </c>
      <c r="F932" s="18">
        <f>calculation!P932</f>
        <v>0</v>
      </c>
      <c r="G932" s="29">
        <f>IF(input_OLD_temp_simulation!L932&lt;&gt;"",input_OLD_temp_simulation!L932,"")</f>
        <v>900</v>
      </c>
    </row>
    <row r="933" spans="1:7">
      <c r="A933" s="1">
        <f>IF(input_OLD_temp_simulation!A933&lt;&gt;"",input_OLD_temp_simulation!A933,"")</f>
        <v>931</v>
      </c>
      <c r="B933" s="57">
        <f>IF(input_OLD_temp_simulation!B933&lt;&gt;"",maxvent_m3_per_h*1000000+minvent_m3_per_h*1000+V_room_m3,"")</f>
        <v>500010090</v>
      </c>
      <c r="C933" s="2" t="str">
        <f>IF(input_OLD_temp_simulation!C933&lt;&gt;"",CONCATENATE(TEXT(input_OLD_temp_simulation!C933,"jjjj-mm-ddTuu:mm:ss"),IF(input_OLD_temp_simulation!E933&gt;=0,"+",""),TEXT(SIGN(input_OLD_temp_simulation!E933)*INT(ABS(input_OLD_temp_simulation!E933)),"00"),":",TEXT(MOD(ABS(input_OLD_temp_simulation!E933),1)*60,"00")),"")</f>
        <v>2022-01-12T16:45:00+01:00</v>
      </c>
      <c r="D933" s="26">
        <f>IF(input_OLD_temp_simulation!D933&lt;&gt;"",input_OLD_temp_simulation!D933,"")</f>
        <v>1642002299.9999993</v>
      </c>
      <c r="E933" s="27">
        <f>calculation!R933</f>
        <v>731.64737654320993</v>
      </c>
      <c r="F933" s="18">
        <f>calculation!P933</f>
        <v>0</v>
      </c>
      <c r="G933" s="29">
        <f>IF(input_OLD_temp_simulation!L933&lt;&gt;"",input_OLD_temp_simulation!L933,"")</f>
        <v>900</v>
      </c>
    </row>
    <row r="934" spans="1:7">
      <c r="A934" s="1">
        <f>IF(input_OLD_temp_simulation!A934&lt;&gt;"",input_OLD_temp_simulation!A934,"")</f>
        <v>932</v>
      </c>
      <c r="B934" s="57">
        <f>IF(input_OLD_temp_simulation!B934&lt;&gt;"",maxvent_m3_per_h*1000000+minvent_m3_per_h*1000+V_room_m3,"")</f>
        <v>500010090</v>
      </c>
      <c r="C934" s="2" t="str">
        <f>IF(input_OLD_temp_simulation!C934&lt;&gt;"",CONCATENATE(TEXT(input_OLD_temp_simulation!C934,"jjjj-mm-ddTuu:mm:ss"),IF(input_OLD_temp_simulation!E934&gt;=0,"+",""),TEXT(SIGN(input_OLD_temp_simulation!E934)*INT(ABS(input_OLD_temp_simulation!E934)),"00"),":",TEXT(MOD(ABS(input_OLD_temp_simulation!E934),1)*60,"00")),"")</f>
        <v>2022-01-12T17:00:00+01:00</v>
      </c>
      <c r="D934" s="26">
        <f>IF(input_OLD_temp_simulation!D934&lt;&gt;"",input_OLD_temp_simulation!D934,"")</f>
        <v>1642003200.000001</v>
      </c>
      <c r="E934" s="27">
        <f>calculation!R934</f>
        <v>722.85161608367628</v>
      </c>
      <c r="F934" s="18">
        <f>calculation!P934</f>
        <v>0</v>
      </c>
      <c r="G934" s="29">
        <f>IF(input_OLD_temp_simulation!L934&lt;&gt;"",input_OLD_temp_simulation!L934,"")</f>
        <v>900</v>
      </c>
    </row>
    <row r="935" spans="1:7">
      <c r="A935" s="1">
        <f>IF(input_OLD_temp_simulation!A935&lt;&gt;"",input_OLD_temp_simulation!A935,"")</f>
        <v>933</v>
      </c>
      <c r="B935" s="57">
        <f>IF(input_OLD_temp_simulation!B935&lt;&gt;"",maxvent_m3_per_h*1000000+minvent_m3_per_h*1000+V_room_m3,"")</f>
        <v>500010090</v>
      </c>
      <c r="C935" s="2" t="str">
        <f>IF(input_OLD_temp_simulation!C935&lt;&gt;"",CONCATENATE(TEXT(input_OLD_temp_simulation!C935,"jjjj-mm-ddTuu:mm:ss"),IF(input_OLD_temp_simulation!E935&gt;=0,"+",""),TEXT(SIGN(input_OLD_temp_simulation!E935)*INT(ABS(input_OLD_temp_simulation!E935)),"00"),":",TEXT(MOD(ABS(input_OLD_temp_simulation!E935),1)*60,"00")),"")</f>
        <v>2022-01-12T17:15:00+01:00</v>
      </c>
      <c r="D935" s="26">
        <f>IF(input_OLD_temp_simulation!D935&lt;&gt;"",input_OLD_temp_simulation!D935,"")</f>
        <v>1642004100.0000002</v>
      </c>
      <c r="E935" s="27">
        <f>calculation!R935</f>
        <v>714.30018230357416</v>
      </c>
      <c r="F935" s="18">
        <f>calculation!P935</f>
        <v>0</v>
      </c>
      <c r="G935" s="29">
        <f>IF(input_OLD_temp_simulation!L935&lt;&gt;"",input_OLD_temp_simulation!L935,"")</f>
        <v>900</v>
      </c>
    </row>
    <row r="936" spans="1:7">
      <c r="A936" s="1">
        <f>IF(input_OLD_temp_simulation!A936&lt;&gt;"",input_OLD_temp_simulation!A936,"")</f>
        <v>934</v>
      </c>
      <c r="B936" s="57">
        <f>IF(input_OLD_temp_simulation!B936&lt;&gt;"",maxvent_m3_per_h*1000000+minvent_m3_per_h*1000+V_room_m3,"")</f>
        <v>500010090</v>
      </c>
      <c r="C936" s="2" t="str">
        <f>IF(input_OLD_temp_simulation!C936&lt;&gt;"",CONCATENATE(TEXT(input_OLD_temp_simulation!C936,"jjjj-mm-ddTuu:mm:ss"),IF(input_OLD_temp_simulation!E936&gt;=0,"+",""),TEXT(SIGN(input_OLD_temp_simulation!E936)*INT(ABS(input_OLD_temp_simulation!E936)),"00"),":",TEXT(MOD(ABS(input_OLD_temp_simulation!E936),1)*60,"00")),"")</f>
        <v>2022-01-12T17:30:00+01:00</v>
      </c>
      <c r="D936" s="26">
        <f>IF(input_OLD_temp_simulation!D936&lt;&gt;"",input_OLD_temp_simulation!D936,"")</f>
        <v>1642004999.9999993</v>
      </c>
      <c r="E936" s="27">
        <f>calculation!R936</f>
        <v>705.98628835069712</v>
      </c>
      <c r="F936" s="18">
        <f>calculation!P936</f>
        <v>0</v>
      </c>
      <c r="G936" s="29">
        <f>IF(input_OLD_temp_simulation!L936&lt;&gt;"",input_OLD_temp_simulation!L936,"")</f>
        <v>900</v>
      </c>
    </row>
    <row r="937" spans="1:7">
      <c r="A937" s="1">
        <f>IF(input_OLD_temp_simulation!A937&lt;&gt;"",input_OLD_temp_simulation!A937,"")</f>
        <v>935</v>
      </c>
      <c r="B937" s="57">
        <f>IF(input_OLD_temp_simulation!B937&lt;&gt;"",maxvent_m3_per_h*1000000+minvent_m3_per_h*1000+V_room_m3,"")</f>
        <v>500010090</v>
      </c>
      <c r="C937" s="2" t="str">
        <f>IF(input_OLD_temp_simulation!C937&lt;&gt;"",CONCATENATE(TEXT(input_OLD_temp_simulation!C937,"jjjj-mm-ddTuu:mm:ss"),IF(input_OLD_temp_simulation!E937&gt;=0,"+",""),TEXT(SIGN(input_OLD_temp_simulation!E937)*INT(ABS(input_OLD_temp_simulation!E937)),"00"),":",TEXT(MOD(ABS(input_OLD_temp_simulation!E937),1)*60,"00")),"")</f>
        <v>2022-01-12T17:45:00+01:00</v>
      </c>
      <c r="D937" s="26">
        <f>IF(input_OLD_temp_simulation!D937&lt;&gt;"",input_OLD_temp_simulation!D937,"")</f>
        <v>1642005900.000001</v>
      </c>
      <c r="E937" s="27">
        <f>calculation!R937</f>
        <v>697.90333589651107</v>
      </c>
      <c r="F937" s="18">
        <f>calculation!P937</f>
        <v>0</v>
      </c>
      <c r="G937" s="29">
        <f>IF(input_OLD_temp_simulation!L937&lt;&gt;"",input_OLD_temp_simulation!L937,"")</f>
        <v>900</v>
      </c>
    </row>
    <row r="938" spans="1:7">
      <c r="A938" s="1">
        <f>IF(input_OLD_temp_simulation!A938&lt;&gt;"",input_OLD_temp_simulation!A938,"")</f>
        <v>936</v>
      </c>
      <c r="B938" s="57">
        <f>IF(input_OLD_temp_simulation!B938&lt;&gt;"",maxvent_m3_per_h*1000000+minvent_m3_per_h*1000+V_room_m3,"")</f>
        <v>500010090</v>
      </c>
      <c r="C938" s="2" t="str">
        <f>IF(input_OLD_temp_simulation!C938&lt;&gt;"",CONCATENATE(TEXT(input_OLD_temp_simulation!C938,"jjjj-mm-ddTuu:mm:ss"),IF(input_OLD_temp_simulation!E938&gt;=0,"+",""),TEXT(SIGN(input_OLD_temp_simulation!E938)*INT(ABS(input_OLD_temp_simulation!E938)),"00"),":",TEXT(MOD(ABS(input_OLD_temp_simulation!E938),1)*60,"00")),"")</f>
        <v>2022-01-12T18:00:00+01:00</v>
      </c>
      <c r="D938" s="26">
        <f>IF(input_OLD_temp_simulation!D938&lt;&gt;"",input_OLD_temp_simulation!D938,"")</f>
        <v>1642006800.0000002</v>
      </c>
      <c r="E938" s="27">
        <f>calculation!R938</f>
        <v>690.04490989938574</v>
      </c>
      <c r="F938" s="18">
        <f>calculation!P938</f>
        <v>0</v>
      </c>
      <c r="G938" s="29">
        <f>IF(input_OLD_temp_simulation!L938&lt;&gt;"",input_OLD_temp_simulation!L938,"")</f>
        <v>900</v>
      </c>
    </row>
    <row r="939" spans="1:7">
      <c r="A939" s="1">
        <f>IF(input_OLD_temp_simulation!A939&lt;&gt;"",input_OLD_temp_simulation!A939,"")</f>
        <v>937</v>
      </c>
      <c r="B939" s="57">
        <f>IF(input_OLD_temp_simulation!B939&lt;&gt;"",maxvent_m3_per_h*1000000+minvent_m3_per_h*1000+V_room_m3,"")</f>
        <v>500010090</v>
      </c>
      <c r="C939" s="2" t="str">
        <f>IF(input_OLD_temp_simulation!C939&lt;&gt;"",CONCATENATE(TEXT(input_OLD_temp_simulation!C939,"jjjj-mm-ddTuu:mm:ss"),IF(input_OLD_temp_simulation!E939&gt;=0,"+",""),TEXT(SIGN(input_OLD_temp_simulation!E939)*INT(ABS(input_OLD_temp_simulation!E939)),"00"),":",TEXT(MOD(ABS(input_OLD_temp_simulation!E939),1)*60,"00")),"")</f>
        <v>2022-01-12T18:15:00+01:00</v>
      </c>
      <c r="D939" s="26">
        <f>IF(input_OLD_temp_simulation!D939&lt;&gt;"",input_OLD_temp_simulation!D939,"")</f>
        <v>1642007699.9999993</v>
      </c>
      <c r="E939" s="27">
        <f>calculation!R939</f>
        <v>682.40477351329173</v>
      </c>
      <c r="F939" s="18">
        <f>calculation!P939</f>
        <v>0</v>
      </c>
      <c r="G939" s="29">
        <f>IF(input_OLD_temp_simulation!L939&lt;&gt;"",input_OLD_temp_simulation!L939,"")</f>
        <v>900</v>
      </c>
    </row>
    <row r="940" spans="1:7">
      <c r="A940" s="1">
        <f>IF(input_OLD_temp_simulation!A940&lt;&gt;"",input_OLD_temp_simulation!A940,"")</f>
        <v>938</v>
      </c>
      <c r="B940" s="57">
        <f>IF(input_OLD_temp_simulation!B940&lt;&gt;"",maxvent_m3_per_h*1000000+minvent_m3_per_h*1000+V_room_m3,"")</f>
        <v>500010090</v>
      </c>
      <c r="C940" s="2" t="str">
        <f>IF(input_OLD_temp_simulation!C940&lt;&gt;"",CONCATENATE(TEXT(input_OLD_temp_simulation!C940,"jjjj-mm-ddTuu:mm:ss"),IF(input_OLD_temp_simulation!E940&gt;=0,"+",""),TEXT(SIGN(input_OLD_temp_simulation!E940)*INT(ABS(input_OLD_temp_simulation!E940)),"00"),":",TEXT(MOD(ABS(input_OLD_temp_simulation!E940),1)*60,"00")),"")</f>
        <v>2022-01-12T18:30:00+01:00</v>
      </c>
      <c r="D940" s="26">
        <f>IF(input_OLD_temp_simulation!D940&lt;&gt;"",input_OLD_temp_simulation!D940,"")</f>
        <v>1642008600.000001</v>
      </c>
      <c r="E940" s="27">
        <f>calculation!R940</f>
        <v>674.97686313792246</v>
      </c>
      <c r="F940" s="18">
        <f>calculation!P940</f>
        <v>0</v>
      </c>
      <c r="G940" s="29">
        <f>IF(input_OLD_temp_simulation!L940&lt;&gt;"",input_OLD_temp_simulation!L940,"")</f>
        <v>900</v>
      </c>
    </row>
    <row r="941" spans="1:7">
      <c r="A941" s="1">
        <f>IF(input_OLD_temp_simulation!A941&lt;&gt;"",input_OLD_temp_simulation!A941,"")</f>
        <v>939</v>
      </c>
      <c r="B941" s="57">
        <f>IF(input_OLD_temp_simulation!B941&lt;&gt;"",maxvent_m3_per_h*1000000+minvent_m3_per_h*1000+V_room_m3,"")</f>
        <v>500010090</v>
      </c>
      <c r="C941" s="2" t="str">
        <f>IF(input_OLD_temp_simulation!C941&lt;&gt;"",CONCATENATE(TEXT(input_OLD_temp_simulation!C941,"jjjj-mm-ddTuu:mm:ss"),IF(input_OLD_temp_simulation!E941&gt;=0,"+",""),TEXT(SIGN(input_OLD_temp_simulation!E941)*INT(ABS(input_OLD_temp_simulation!E941)),"00"),":",TEXT(MOD(ABS(input_OLD_temp_simulation!E941),1)*60,"00")),"")</f>
        <v>2022-01-12T18:45:00+01:00</v>
      </c>
      <c r="D941" s="26">
        <f>IF(input_OLD_temp_simulation!D941&lt;&gt;"",input_OLD_temp_simulation!D941,"")</f>
        <v>1642009500.0000002</v>
      </c>
      <c r="E941" s="27">
        <f>calculation!R941</f>
        <v>667.75528360631347</v>
      </c>
      <c r="F941" s="18">
        <f>calculation!P941</f>
        <v>0</v>
      </c>
      <c r="G941" s="29">
        <f>IF(input_OLD_temp_simulation!L941&lt;&gt;"",input_OLD_temp_simulation!L941,"")</f>
        <v>900</v>
      </c>
    </row>
    <row r="942" spans="1:7">
      <c r="A942" s="1">
        <f>IF(input_OLD_temp_simulation!A942&lt;&gt;"",input_OLD_temp_simulation!A942,"")</f>
        <v>940</v>
      </c>
      <c r="B942" s="57">
        <f>IF(input_OLD_temp_simulation!B942&lt;&gt;"",maxvent_m3_per_h*1000000+minvent_m3_per_h*1000+V_room_m3,"")</f>
        <v>500010090</v>
      </c>
      <c r="C942" s="2" t="str">
        <f>IF(input_OLD_temp_simulation!C942&lt;&gt;"",CONCATENATE(TEXT(input_OLD_temp_simulation!C942,"jjjj-mm-ddTuu:mm:ss"),IF(input_OLD_temp_simulation!E942&gt;=0,"+",""),TEXT(SIGN(input_OLD_temp_simulation!E942)*INT(ABS(input_OLD_temp_simulation!E942)),"00"),":",TEXT(MOD(ABS(input_OLD_temp_simulation!E942),1)*60,"00")),"")</f>
        <v>2022-01-12T19:00:00+01:00</v>
      </c>
      <c r="D942" s="26">
        <f>IF(input_OLD_temp_simulation!D942&lt;&gt;"",input_OLD_temp_simulation!D942,"")</f>
        <v>1642010399.9999993</v>
      </c>
      <c r="E942" s="27">
        <f>calculation!R942</f>
        <v>660.73430350613808</v>
      </c>
      <c r="F942" s="18">
        <f>calculation!P942</f>
        <v>0</v>
      </c>
      <c r="G942" s="29">
        <f>IF(input_OLD_temp_simulation!L942&lt;&gt;"",input_OLD_temp_simulation!L942,"")</f>
        <v>900</v>
      </c>
    </row>
    <row r="943" spans="1:7">
      <c r="A943" s="1">
        <f>IF(input_OLD_temp_simulation!A943&lt;&gt;"",input_OLD_temp_simulation!A943,"")</f>
        <v>941</v>
      </c>
      <c r="B943" s="57">
        <f>IF(input_OLD_temp_simulation!B943&lt;&gt;"",maxvent_m3_per_h*1000000+minvent_m3_per_h*1000+V_room_m3,"")</f>
        <v>500010090</v>
      </c>
      <c r="C943" s="2" t="str">
        <f>IF(input_OLD_temp_simulation!C943&lt;&gt;"",CONCATENATE(TEXT(input_OLD_temp_simulation!C943,"jjjj-mm-ddTuu:mm:ss"),IF(input_OLD_temp_simulation!E943&gt;=0,"+",""),TEXT(SIGN(input_OLD_temp_simulation!E943)*INT(ABS(input_OLD_temp_simulation!E943)),"00"),":",TEXT(MOD(ABS(input_OLD_temp_simulation!E943),1)*60,"00")),"")</f>
        <v>2022-01-12T19:15:00+01:00</v>
      </c>
      <c r="D943" s="26">
        <f>IF(input_OLD_temp_simulation!D943&lt;&gt;"",input_OLD_temp_simulation!D943,"")</f>
        <v>1642011300.000001</v>
      </c>
      <c r="E943" s="27">
        <f>calculation!R943</f>
        <v>653.90835063096756</v>
      </c>
      <c r="F943" s="18">
        <f>calculation!P943</f>
        <v>0</v>
      </c>
      <c r="G943" s="29">
        <f>IF(input_OLD_temp_simulation!L943&lt;&gt;"",input_OLD_temp_simulation!L943,"")</f>
        <v>900</v>
      </c>
    </row>
    <row r="944" spans="1:7">
      <c r="A944" s="1">
        <f>IF(input_OLD_temp_simulation!A944&lt;&gt;"",input_OLD_temp_simulation!A944,"")</f>
        <v>942</v>
      </c>
      <c r="B944" s="57">
        <f>IF(input_OLD_temp_simulation!B944&lt;&gt;"",maxvent_m3_per_h*1000000+minvent_m3_per_h*1000+V_room_m3,"")</f>
        <v>500010090</v>
      </c>
      <c r="C944" s="2" t="str">
        <f>IF(input_OLD_temp_simulation!C944&lt;&gt;"",CONCATENATE(TEXT(input_OLD_temp_simulation!C944,"jjjj-mm-ddTuu:mm:ss"),IF(input_OLD_temp_simulation!E944&gt;=0,"+",""),TEXT(SIGN(input_OLD_temp_simulation!E944)*INT(ABS(input_OLD_temp_simulation!E944)),"00"),":",TEXT(MOD(ABS(input_OLD_temp_simulation!E944),1)*60,"00")),"")</f>
        <v>2022-01-12T19:30:00+01:00</v>
      </c>
      <c r="D944" s="26">
        <f>IF(input_OLD_temp_simulation!D944&lt;&gt;"",input_OLD_temp_simulation!D944,"")</f>
        <v>1642012200.0000002</v>
      </c>
      <c r="E944" s="27">
        <f>calculation!R944</f>
        <v>647.2720075578851</v>
      </c>
      <c r="F944" s="18">
        <f>calculation!P944</f>
        <v>0</v>
      </c>
      <c r="G944" s="29">
        <f>IF(input_OLD_temp_simulation!L944&lt;&gt;"",input_OLD_temp_simulation!L944,"")</f>
        <v>900</v>
      </c>
    </row>
    <row r="945" spans="1:7">
      <c r="A945" s="1">
        <f>IF(input_OLD_temp_simulation!A945&lt;&gt;"",input_OLD_temp_simulation!A945,"")</f>
        <v>943</v>
      </c>
      <c r="B945" s="57">
        <f>IF(input_OLD_temp_simulation!B945&lt;&gt;"",maxvent_m3_per_h*1000000+minvent_m3_per_h*1000+V_room_m3,"")</f>
        <v>500010090</v>
      </c>
      <c r="C945" s="2" t="str">
        <f>IF(input_OLD_temp_simulation!C945&lt;&gt;"",CONCATENATE(TEXT(input_OLD_temp_simulation!C945,"jjjj-mm-ddTuu:mm:ss"),IF(input_OLD_temp_simulation!E945&gt;=0,"+",""),TEXT(SIGN(input_OLD_temp_simulation!E945)*INT(ABS(input_OLD_temp_simulation!E945)),"00"),":",TEXT(MOD(ABS(input_OLD_temp_simulation!E945),1)*60,"00")),"")</f>
        <v>2022-01-12T19:45:00+01:00</v>
      </c>
      <c r="D945" s="26">
        <f>IF(input_OLD_temp_simulation!D945&lt;&gt;"",input_OLD_temp_simulation!D945,"")</f>
        <v>1642013099.9999993</v>
      </c>
      <c r="E945" s="27">
        <f>calculation!R945</f>
        <v>640.82000734794383</v>
      </c>
      <c r="F945" s="18">
        <f>calculation!P945</f>
        <v>0</v>
      </c>
      <c r="G945" s="29">
        <f>IF(input_OLD_temp_simulation!L945&lt;&gt;"",input_OLD_temp_simulation!L945,"")</f>
        <v>900</v>
      </c>
    </row>
    <row r="946" spans="1:7">
      <c r="A946" s="1">
        <f>IF(input_OLD_temp_simulation!A946&lt;&gt;"",input_OLD_temp_simulation!A946,"")</f>
        <v>944</v>
      </c>
      <c r="B946" s="57">
        <f>IF(input_OLD_temp_simulation!B946&lt;&gt;"",maxvent_m3_per_h*1000000+minvent_m3_per_h*1000+V_room_m3,"")</f>
        <v>500010090</v>
      </c>
      <c r="C946" s="2" t="str">
        <f>IF(input_OLD_temp_simulation!C946&lt;&gt;"",CONCATENATE(TEXT(input_OLD_temp_simulation!C946,"jjjj-mm-ddTuu:mm:ss"),IF(input_OLD_temp_simulation!E946&gt;=0,"+",""),TEXT(SIGN(input_OLD_temp_simulation!E946)*INT(ABS(input_OLD_temp_simulation!E946)),"00"),":",TEXT(MOD(ABS(input_OLD_temp_simulation!E946),1)*60,"00")),"")</f>
        <v>2022-01-12T20:00:00+01:00</v>
      </c>
      <c r="D946" s="26">
        <f>IF(input_OLD_temp_simulation!D946&lt;&gt;"",input_OLD_temp_simulation!D946,"")</f>
        <v>1642014000.000001</v>
      </c>
      <c r="E946" s="27">
        <f>calculation!R946</f>
        <v>634.54722936605651</v>
      </c>
      <c r="F946" s="18">
        <f>calculation!P946</f>
        <v>0</v>
      </c>
      <c r="G946" s="29">
        <f>IF(input_OLD_temp_simulation!L946&lt;&gt;"",input_OLD_temp_simulation!L946,"")</f>
        <v>900</v>
      </c>
    </row>
    <row r="947" spans="1:7">
      <c r="A947" s="1">
        <f>IF(input_OLD_temp_simulation!A947&lt;&gt;"",input_OLD_temp_simulation!A947,"")</f>
        <v>945</v>
      </c>
      <c r="B947" s="57">
        <f>IF(input_OLD_temp_simulation!B947&lt;&gt;"",maxvent_m3_per_h*1000000+minvent_m3_per_h*1000+V_room_m3,"")</f>
        <v>500010090</v>
      </c>
      <c r="C947" s="2" t="str">
        <f>IF(input_OLD_temp_simulation!C947&lt;&gt;"",CONCATENATE(TEXT(input_OLD_temp_simulation!C947,"jjjj-mm-ddTuu:mm:ss"),IF(input_OLD_temp_simulation!E947&gt;=0,"+",""),TEXT(SIGN(input_OLD_temp_simulation!E947)*INT(ABS(input_OLD_temp_simulation!E947)),"00"),":",TEXT(MOD(ABS(input_OLD_temp_simulation!E947),1)*60,"00")),"")</f>
        <v>2022-01-12T20:15:00+01:00</v>
      </c>
      <c r="D947" s="26">
        <f>IF(input_OLD_temp_simulation!D947&lt;&gt;"",input_OLD_temp_simulation!D947,"")</f>
        <v>1642014900.0000002</v>
      </c>
      <c r="E947" s="27">
        <f>calculation!R947</f>
        <v>628.44869521699934</v>
      </c>
      <c r="F947" s="18">
        <f>calculation!P947</f>
        <v>0</v>
      </c>
      <c r="G947" s="29">
        <f>IF(input_OLD_temp_simulation!L947&lt;&gt;"",input_OLD_temp_simulation!L947,"")</f>
        <v>900</v>
      </c>
    </row>
    <row r="948" spans="1:7">
      <c r="A948" s="1">
        <f>IF(input_OLD_temp_simulation!A948&lt;&gt;"",input_OLD_temp_simulation!A948,"")</f>
        <v>946</v>
      </c>
      <c r="B948" s="57">
        <f>IF(input_OLD_temp_simulation!B948&lt;&gt;"",maxvent_m3_per_h*1000000+minvent_m3_per_h*1000+V_room_m3,"")</f>
        <v>500010090</v>
      </c>
      <c r="C948" s="2" t="str">
        <f>IF(input_OLD_temp_simulation!C948&lt;&gt;"",CONCATENATE(TEXT(input_OLD_temp_simulation!C948,"jjjj-mm-ddTuu:mm:ss"),IF(input_OLD_temp_simulation!E948&gt;=0,"+",""),TEXT(SIGN(input_OLD_temp_simulation!E948)*INT(ABS(input_OLD_temp_simulation!E948)),"00"),":",TEXT(MOD(ABS(input_OLD_temp_simulation!E948),1)*60,"00")),"")</f>
        <v>2022-01-12T20:30:00+01:00</v>
      </c>
      <c r="D948" s="26">
        <f>IF(input_OLD_temp_simulation!D948&lt;&gt;"",input_OLD_temp_simulation!D948,"")</f>
        <v>1642015799.9999993</v>
      </c>
      <c r="E948" s="27">
        <f>calculation!R948</f>
        <v>622.51956479430487</v>
      </c>
      <c r="F948" s="18">
        <f>calculation!P948</f>
        <v>0</v>
      </c>
      <c r="G948" s="29">
        <f>IF(input_OLD_temp_simulation!L948&lt;&gt;"",input_OLD_temp_simulation!L948,"")</f>
        <v>900</v>
      </c>
    </row>
    <row r="949" spans="1:7">
      <c r="A949" s="1">
        <f>IF(input_OLD_temp_simulation!A949&lt;&gt;"",input_OLD_temp_simulation!A949,"")</f>
        <v>947</v>
      </c>
      <c r="B949" s="57">
        <f>IF(input_OLD_temp_simulation!B949&lt;&gt;"",maxvent_m3_per_h*1000000+minvent_m3_per_h*1000+V_room_m3,"")</f>
        <v>500010090</v>
      </c>
      <c r="C949" s="2" t="str">
        <f>IF(input_OLD_temp_simulation!C949&lt;&gt;"",CONCATENATE(TEXT(input_OLD_temp_simulation!C949,"jjjj-mm-ddTuu:mm:ss"),IF(input_OLD_temp_simulation!E949&gt;=0,"+",""),TEXT(SIGN(input_OLD_temp_simulation!E949)*INT(ABS(input_OLD_temp_simulation!E949)),"00"),":",TEXT(MOD(ABS(input_OLD_temp_simulation!E949),1)*60,"00")),"")</f>
        <v>2022-01-12T20:45:00+01:00</v>
      </c>
      <c r="D949" s="26">
        <f>IF(input_OLD_temp_simulation!D949&lt;&gt;"",input_OLD_temp_simulation!D949,"")</f>
        <v>1642016700.000001</v>
      </c>
      <c r="E949" s="27">
        <f>calculation!R949</f>
        <v>616.75513243890748</v>
      </c>
      <c r="F949" s="18">
        <f>calculation!P949</f>
        <v>0</v>
      </c>
      <c r="G949" s="29">
        <f>IF(input_OLD_temp_simulation!L949&lt;&gt;"",input_OLD_temp_simulation!L949,"")</f>
        <v>900</v>
      </c>
    </row>
    <row r="950" spans="1:7">
      <c r="A950" s="1">
        <f>IF(input_OLD_temp_simulation!A950&lt;&gt;"",input_OLD_temp_simulation!A950,"")</f>
        <v>948</v>
      </c>
      <c r="B950" s="57">
        <f>IF(input_OLD_temp_simulation!B950&lt;&gt;"",maxvent_m3_per_h*1000000+minvent_m3_per_h*1000+V_room_m3,"")</f>
        <v>500010090</v>
      </c>
      <c r="C950" s="2" t="str">
        <f>IF(input_OLD_temp_simulation!C950&lt;&gt;"",CONCATENATE(TEXT(input_OLD_temp_simulation!C950,"jjjj-mm-ddTuu:mm:ss"),IF(input_OLD_temp_simulation!E950&gt;=0,"+",""),TEXT(SIGN(input_OLD_temp_simulation!E950)*INT(ABS(input_OLD_temp_simulation!E950)),"00"),":",TEXT(MOD(ABS(input_OLD_temp_simulation!E950),1)*60,"00")),"")</f>
        <v>2022-01-12T21:00:00+01:00</v>
      </c>
      <c r="D950" s="26">
        <f>IF(input_OLD_temp_simulation!D950&lt;&gt;"",input_OLD_temp_simulation!D950,"")</f>
        <v>1642017600.0000002</v>
      </c>
      <c r="E950" s="27">
        <f>calculation!R950</f>
        <v>611.15082320449335</v>
      </c>
      <c r="F950" s="18">
        <f>calculation!P950</f>
        <v>0</v>
      </c>
      <c r="G950" s="29">
        <f>IF(input_OLD_temp_simulation!L950&lt;&gt;"",input_OLD_temp_simulation!L950,"")</f>
        <v>900</v>
      </c>
    </row>
    <row r="951" spans="1:7">
      <c r="A951" s="1">
        <f>IF(input_OLD_temp_simulation!A951&lt;&gt;"",input_OLD_temp_simulation!A951,"")</f>
        <v>949</v>
      </c>
      <c r="B951" s="57">
        <f>IF(input_OLD_temp_simulation!B951&lt;&gt;"",maxvent_m3_per_h*1000000+minvent_m3_per_h*1000+V_room_m3,"")</f>
        <v>500010090</v>
      </c>
      <c r="C951" s="2" t="str">
        <f>IF(input_OLD_temp_simulation!C951&lt;&gt;"",CONCATENATE(TEXT(input_OLD_temp_simulation!C951,"jjjj-mm-ddTuu:mm:ss"),IF(input_OLD_temp_simulation!E951&gt;=0,"+",""),TEXT(SIGN(input_OLD_temp_simulation!E951)*INT(ABS(input_OLD_temp_simulation!E951)),"00"),":",TEXT(MOD(ABS(input_OLD_temp_simulation!E951),1)*60,"00")),"")</f>
        <v>2022-01-12T21:15:00+01:00</v>
      </c>
      <c r="D951" s="26">
        <f>IF(input_OLD_temp_simulation!D951&lt;&gt;"",input_OLD_temp_simulation!D951,"")</f>
        <v>1642018499.9999993</v>
      </c>
      <c r="E951" s="27">
        <f>calculation!R951</f>
        <v>605.7021892265908</v>
      </c>
      <c r="F951" s="18">
        <f>calculation!P951</f>
        <v>0</v>
      </c>
      <c r="G951" s="29">
        <f>IF(input_OLD_temp_simulation!L951&lt;&gt;"",input_OLD_temp_simulation!L951,"")</f>
        <v>900</v>
      </c>
    </row>
    <row r="952" spans="1:7">
      <c r="A952" s="1">
        <f>IF(input_OLD_temp_simulation!A952&lt;&gt;"",input_OLD_temp_simulation!A952,"")</f>
        <v>950</v>
      </c>
      <c r="B952" s="57">
        <f>IF(input_OLD_temp_simulation!B952&lt;&gt;"",maxvent_m3_per_h*1000000+minvent_m3_per_h*1000+V_room_m3,"")</f>
        <v>500010090</v>
      </c>
      <c r="C952" s="2" t="str">
        <f>IF(input_OLD_temp_simulation!C952&lt;&gt;"",CONCATENATE(TEXT(input_OLD_temp_simulation!C952,"jjjj-mm-ddTuu:mm:ss"),IF(input_OLD_temp_simulation!E952&gt;=0,"+",""),TEXT(SIGN(input_OLD_temp_simulation!E952)*INT(ABS(input_OLD_temp_simulation!E952)),"00"),":",TEXT(MOD(ABS(input_OLD_temp_simulation!E952),1)*60,"00")),"")</f>
        <v>2022-01-12T21:30:00+01:00</v>
      </c>
      <c r="D952" s="26">
        <f>IF(input_OLD_temp_simulation!D952&lt;&gt;"",input_OLD_temp_simulation!D952,"")</f>
        <v>1642019400.000001</v>
      </c>
      <c r="E952" s="27">
        <f>calculation!R952</f>
        <v>600.40490619251887</v>
      </c>
      <c r="F952" s="18">
        <f>calculation!P952</f>
        <v>0</v>
      </c>
      <c r="G952" s="29">
        <f>IF(input_OLD_temp_simulation!L952&lt;&gt;"",input_OLD_temp_simulation!L952,"")</f>
        <v>900</v>
      </c>
    </row>
    <row r="953" spans="1:7">
      <c r="A953" s="1">
        <f>IF(input_OLD_temp_simulation!A953&lt;&gt;"",input_OLD_temp_simulation!A953,"")</f>
        <v>951</v>
      </c>
      <c r="B953" s="57">
        <f>IF(input_OLD_temp_simulation!B953&lt;&gt;"",maxvent_m3_per_h*1000000+minvent_m3_per_h*1000+V_room_m3,"")</f>
        <v>500010090</v>
      </c>
      <c r="C953" s="2" t="str">
        <f>IF(input_OLD_temp_simulation!C953&lt;&gt;"",CONCATENATE(TEXT(input_OLD_temp_simulation!C953,"jjjj-mm-ddTuu:mm:ss"),IF(input_OLD_temp_simulation!E953&gt;=0,"+",""),TEXT(SIGN(input_OLD_temp_simulation!E953)*INT(ABS(input_OLD_temp_simulation!E953)),"00"),":",TEXT(MOD(ABS(input_OLD_temp_simulation!E953),1)*60,"00")),"")</f>
        <v>2022-01-12T21:45:00+01:00</v>
      </c>
      <c r="D953" s="26">
        <f>IF(input_OLD_temp_simulation!D953&lt;&gt;"",input_OLD_temp_simulation!D953,"")</f>
        <v>1642020300.0000002</v>
      </c>
      <c r="E953" s="27">
        <f>calculation!R953</f>
        <v>595.2547699093933</v>
      </c>
      <c r="F953" s="18">
        <f>calculation!P953</f>
        <v>0</v>
      </c>
      <c r="G953" s="29">
        <f>IF(input_OLD_temp_simulation!L953&lt;&gt;"",input_OLD_temp_simulation!L953,"")</f>
        <v>900</v>
      </c>
    </row>
    <row r="954" spans="1:7">
      <c r="A954" s="1">
        <f>IF(input_OLD_temp_simulation!A954&lt;&gt;"",input_OLD_temp_simulation!A954,"")</f>
        <v>952</v>
      </c>
      <c r="B954" s="57">
        <f>IF(input_OLD_temp_simulation!B954&lt;&gt;"",maxvent_m3_per_h*1000000+minvent_m3_per_h*1000+V_room_m3,"")</f>
        <v>500010090</v>
      </c>
      <c r="C954" s="2" t="str">
        <f>IF(input_OLD_temp_simulation!C954&lt;&gt;"",CONCATENATE(TEXT(input_OLD_temp_simulation!C954,"jjjj-mm-ddTuu:mm:ss"),IF(input_OLD_temp_simulation!E954&gt;=0,"+",""),TEXT(SIGN(input_OLD_temp_simulation!E954)*INT(ABS(input_OLD_temp_simulation!E954)),"00"),":",TEXT(MOD(ABS(input_OLD_temp_simulation!E954),1)*60,"00")),"")</f>
        <v>2022-01-12T22:00:00+01:00</v>
      </c>
      <c r="D954" s="26">
        <f>IF(input_OLD_temp_simulation!D954&lt;&gt;"",input_OLD_temp_simulation!D954,"")</f>
        <v>1642021199.9999993</v>
      </c>
      <c r="E954" s="27">
        <f>calculation!R954</f>
        <v>590.2476929674657</v>
      </c>
      <c r="F954" s="18">
        <f>calculation!P954</f>
        <v>0</v>
      </c>
      <c r="G954" s="29">
        <f>IF(input_OLD_temp_simulation!L954&lt;&gt;"",input_OLD_temp_simulation!L954,"")</f>
        <v>900</v>
      </c>
    </row>
    <row r="955" spans="1:7">
      <c r="A955" s="1">
        <f>IF(input_OLD_temp_simulation!A955&lt;&gt;"",input_OLD_temp_simulation!A955,"")</f>
        <v>953</v>
      </c>
      <c r="B955" s="57">
        <f>IF(input_OLD_temp_simulation!B955&lt;&gt;"",maxvent_m3_per_h*1000000+minvent_m3_per_h*1000+V_room_m3,"")</f>
        <v>500010090</v>
      </c>
      <c r="C955" s="2" t="str">
        <f>IF(input_OLD_temp_simulation!C955&lt;&gt;"",CONCATENATE(TEXT(input_OLD_temp_simulation!C955,"jjjj-mm-ddTuu:mm:ss"),IF(input_OLD_temp_simulation!E955&gt;=0,"+",""),TEXT(SIGN(input_OLD_temp_simulation!E955)*INT(ABS(input_OLD_temp_simulation!E955)),"00"),":",TEXT(MOD(ABS(input_OLD_temp_simulation!E955),1)*60,"00")),"")</f>
        <v>2022-01-12T22:15:00+01:00</v>
      </c>
      <c r="D955" s="26">
        <f>IF(input_OLD_temp_simulation!D955&lt;&gt;"",input_OLD_temp_simulation!D955,"")</f>
        <v>1642022100.000001</v>
      </c>
      <c r="E955" s="27">
        <f>calculation!R955</f>
        <v>585.37970149614716</v>
      </c>
      <c r="F955" s="18">
        <f>calculation!P955</f>
        <v>0</v>
      </c>
      <c r="G955" s="29">
        <f>IF(input_OLD_temp_simulation!L955&lt;&gt;"",input_OLD_temp_simulation!L955,"")</f>
        <v>900</v>
      </c>
    </row>
    <row r="956" spans="1:7">
      <c r="A956" s="1">
        <f>IF(input_OLD_temp_simulation!A956&lt;&gt;"",input_OLD_temp_simulation!A956,"")</f>
        <v>954</v>
      </c>
      <c r="B956" s="57">
        <f>IF(input_OLD_temp_simulation!B956&lt;&gt;"",maxvent_m3_per_h*1000000+minvent_m3_per_h*1000+V_room_m3,"")</f>
        <v>500010090</v>
      </c>
      <c r="C956" s="2" t="str">
        <f>IF(input_OLD_temp_simulation!C956&lt;&gt;"",CONCATENATE(TEXT(input_OLD_temp_simulation!C956,"jjjj-mm-ddTuu:mm:ss"),IF(input_OLD_temp_simulation!E956&gt;=0,"+",""),TEXT(SIGN(input_OLD_temp_simulation!E956)*INT(ABS(input_OLD_temp_simulation!E956)),"00"),":",TEXT(MOD(ABS(input_OLD_temp_simulation!E956),1)*60,"00")),"")</f>
        <v>2022-01-12T22:30:00+01:00</v>
      </c>
      <c r="D956" s="26">
        <f>IF(input_OLD_temp_simulation!D956&lt;&gt;"",input_OLD_temp_simulation!D956,"")</f>
        <v>1642023000.0000002</v>
      </c>
      <c r="E956" s="27">
        <f>calculation!R956</f>
        <v>580.64693201014302</v>
      </c>
      <c r="F956" s="18">
        <f>calculation!P956</f>
        <v>0</v>
      </c>
      <c r="G956" s="29">
        <f>IF(input_OLD_temp_simulation!L956&lt;&gt;"",input_OLD_temp_simulation!L956,"")</f>
        <v>900</v>
      </c>
    </row>
    <row r="957" spans="1:7">
      <c r="A957" s="1">
        <f>IF(input_OLD_temp_simulation!A957&lt;&gt;"",input_OLD_temp_simulation!A957,"")</f>
        <v>955</v>
      </c>
      <c r="B957" s="57">
        <f>IF(input_OLD_temp_simulation!B957&lt;&gt;"",maxvent_m3_per_h*1000000+minvent_m3_per_h*1000+V_room_m3,"")</f>
        <v>500010090</v>
      </c>
      <c r="C957" s="2" t="str">
        <f>IF(input_OLD_temp_simulation!C957&lt;&gt;"",CONCATENATE(TEXT(input_OLD_temp_simulation!C957,"jjjj-mm-ddTuu:mm:ss"),IF(input_OLD_temp_simulation!E957&gt;=0,"+",""),TEXT(SIGN(input_OLD_temp_simulation!E957)*INT(ABS(input_OLD_temp_simulation!E957)),"00"),":",TEXT(MOD(ABS(input_OLD_temp_simulation!E957),1)*60,"00")),"")</f>
        <v>2022-01-12T22:45:00+01:00</v>
      </c>
      <c r="D957" s="26">
        <f>IF(input_OLD_temp_simulation!D957&lt;&gt;"",input_OLD_temp_simulation!D957,"")</f>
        <v>1642023899.9999993</v>
      </c>
      <c r="E957" s="27">
        <f>calculation!R957</f>
        <v>576.04562834319461</v>
      </c>
      <c r="F957" s="18">
        <f>calculation!P957</f>
        <v>0</v>
      </c>
      <c r="G957" s="29">
        <f>IF(input_OLD_temp_simulation!L957&lt;&gt;"",input_OLD_temp_simulation!L957,"")</f>
        <v>900</v>
      </c>
    </row>
    <row r="958" spans="1:7">
      <c r="A958" s="1">
        <f>IF(input_OLD_temp_simulation!A958&lt;&gt;"",input_OLD_temp_simulation!A958,"")</f>
        <v>956</v>
      </c>
      <c r="B958" s="57">
        <f>IF(input_OLD_temp_simulation!B958&lt;&gt;"",maxvent_m3_per_h*1000000+minvent_m3_per_h*1000+V_room_m3,"")</f>
        <v>500010090</v>
      </c>
      <c r="C958" s="2" t="str">
        <f>IF(input_OLD_temp_simulation!C958&lt;&gt;"",CONCATENATE(TEXT(input_OLD_temp_simulation!C958,"jjjj-mm-ddTuu:mm:ss"),IF(input_OLD_temp_simulation!E958&gt;=0,"+",""),TEXT(SIGN(input_OLD_temp_simulation!E958)*INT(ABS(input_OLD_temp_simulation!E958)),"00"),":",TEXT(MOD(ABS(input_OLD_temp_simulation!E958),1)*60,"00")),"")</f>
        <v>2022-01-12T23:00:00+01:00</v>
      </c>
      <c r="D958" s="26">
        <f>IF(input_OLD_temp_simulation!D958&lt;&gt;"",input_OLD_temp_simulation!D958,"")</f>
        <v>1642024800.000001</v>
      </c>
      <c r="E958" s="27">
        <f>calculation!R958</f>
        <v>571.57213866699476</v>
      </c>
      <c r="F958" s="18">
        <f>calculation!P958</f>
        <v>0</v>
      </c>
      <c r="G958" s="29">
        <f>IF(input_OLD_temp_simulation!L958&lt;&gt;"",input_OLD_temp_simulation!L958,"")</f>
        <v>900</v>
      </c>
    </row>
    <row r="959" spans="1:7">
      <c r="A959" s="1">
        <f>IF(input_OLD_temp_simulation!A959&lt;&gt;"",input_OLD_temp_simulation!A959,"")</f>
        <v>957</v>
      </c>
      <c r="B959" s="57">
        <f>IF(input_OLD_temp_simulation!B959&lt;&gt;"",maxvent_m3_per_h*1000000+minvent_m3_per_h*1000+V_room_m3,"")</f>
        <v>500010090</v>
      </c>
      <c r="C959" s="2" t="str">
        <f>IF(input_OLD_temp_simulation!C959&lt;&gt;"",CONCATENATE(TEXT(input_OLD_temp_simulation!C959,"jjjj-mm-ddTuu:mm:ss"),IF(input_OLD_temp_simulation!E959&gt;=0,"+",""),TEXT(SIGN(input_OLD_temp_simulation!E959)*INT(ABS(input_OLD_temp_simulation!E959)),"00"),":",TEXT(MOD(ABS(input_OLD_temp_simulation!E959),1)*60,"00")),"")</f>
        <v>2022-01-12T23:15:00+01:00</v>
      </c>
      <c r="D959" s="26">
        <f>IF(input_OLD_temp_simulation!D959&lt;&gt;"",input_OLD_temp_simulation!D959,"")</f>
        <v>1642025700.0000002</v>
      </c>
      <c r="E959" s="27">
        <f>calculation!R959</f>
        <v>567.2229125929116</v>
      </c>
      <c r="F959" s="18">
        <f>calculation!P959</f>
        <v>0</v>
      </c>
      <c r="G959" s="29">
        <f>IF(input_OLD_temp_simulation!L959&lt;&gt;"",input_OLD_temp_simulation!L959,"")</f>
        <v>900</v>
      </c>
    </row>
    <row r="960" spans="1:7">
      <c r="A960" s="1">
        <f>IF(input_OLD_temp_simulation!A960&lt;&gt;"",input_OLD_temp_simulation!A960,"")</f>
        <v>958</v>
      </c>
      <c r="B960" s="57">
        <f>IF(input_OLD_temp_simulation!B960&lt;&gt;"",maxvent_m3_per_h*1000000+minvent_m3_per_h*1000+V_room_m3,"")</f>
        <v>500010090</v>
      </c>
      <c r="C960" s="2" t="str">
        <f>IF(input_OLD_temp_simulation!C960&lt;&gt;"",CONCATENATE(TEXT(input_OLD_temp_simulation!C960,"jjjj-mm-ddTuu:mm:ss"),IF(input_OLD_temp_simulation!E960&gt;=0,"+",""),TEXT(SIGN(input_OLD_temp_simulation!E960)*INT(ABS(input_OLD_temp_simulation!E960)),"00"),":",TEXT(MOD(ABS(input_OLD_temp_simulation!E960),1)*60,"00")),"")</f>
        <v>2022-01-12T23:30:00+01:00</v>
      </c>
      <c r="D960" s="26">
        <f>IF(input_OLD_temp_simulation!D960&lt;&gt;"",input_OLD_temp_simulation!D960,"")</f>
        <v>1642026599.9999993</v>
      </c>
      <c r="E960" s="27">
        <f>calculation!R960</f>
        <v>562.99449835421956</v>
      </c>
      <c r="F960" s="18">
        <f>calculation!P960</f>
        <v>0</v>
      </c>
      <c r="G960" s="29">
        <f>IF(input_OLD_temp_simulation!L960&lt;&gt;"",input_OLD_temp_simulation!L960,"")</f>
        <v>900</v>
      </c>
    </row>
    <row r="961" spans="1:7">
      <c r="A961" s="1">
        <f>IF(input_OLD_temp_simulation!A961&lt;&gt;"",input_OLD_temp_simulation!A961,"")</f>
        <v>959</v>
      </c>
      <c r="B961" s="57">
        <f>IF(input_OLD_temp_simulation!B961&lt;&gt;"",maxvent_m3_per_h*1000000+minvent_m3_per_h*1000+V_room_m3,"")</f>
        <v>500010090</v>
      </c>
      <c r="C961" s="2" t="str">
        <f>IF(input_OLD_temp_simulation!C961&lt;&gt;"",CONCATENATE(TEXT(input_OLD_temp_simulation!C961,"jjjj-mm-ddTuu:mm:ss"),IF(input_OLD_temp_simulation!E961&gt;=0,"+",""),TEXT(SIGN(input_OLD_temp_simulation!E961)*INT(ABS(input_OLD_temp_simulation!E961)),"00"),":",TEXT(MOD(ABS(input_OLD_temp_simulation!E961),1)*60,"00")),"")</f>
        <v>2022-01-12T23:45:00+01:00</v>
      </c>
      <c r="D961" s="26">
        <f>IF(input_OLD_temp_simulation!D961&lt;&gt;"",input_OLD_temp_simulation!D961,"")</f>
        <v>1642027500.000001</v>
      </c>
      <c r="E961" s="27">
        <f>calculation!R961</f>
        <v>558.88354006660234</v>
      </c>
      <c r="F961" s="18">
        <f>calculation!P961</f>
        <v>0</v>
      </c>
      <c r="G961" s="29">
        <f>IF(input_OLD_temp_simulation!L961&lt;&gt;"",input_OLD_temp_simulation!L961,"")</f>
        <v>900</v>
      </c>
    </row>
    <row r="962" spans="1:7">
      <c r="A962" s="1">
        <f>IF(input_OLD_temp_simulation!A962&lt;&gt;"",input_OLD_temp_simulation!A962,"")</f>
        <v>960</v>
      </c>
      <c r="B962" s="57">
        <f>IF(input_OLD_temp_simulation!B962&lt;&gt;"",maxvent_m3_per_h*1000000+minvent_m3_per_h*1000+V_room_m3,"")</f>
        <v>500010090</v>
      </c>
      <c r="C962" s="2" t="str">
        <f>IF(input_OLD_temp_simulation!C962&lt;&gt;"",CONCATENATE(TEXT(input_OLD_temp_simulation!C962,"jjjj-mm-ddTuu:mm:ss"),IF(input_OLD_temp_simulation!E962&gt;=0,"+",""),TEXT(SIGN(input_OLD_temp_simulation!E962)*INT(ABS(input_OLD_temp_simulation!E962)),"00"),":",TEXT(MOD(ABS(input_OLD_temp_simulation!E962),1)*60,"00")),"")</f>
        <v>2022-01-13T00:00:00+01:00</v>
      </c>
      <c r="D962" s="26">
        <f>IF(input_OLD_temp_simulation!D962&lt;&gt;"",input_OLD_temp_simulation!D962,"")</f>
        <v>1642028400.0000002</v>
      </c>
      <c r="E962" s="27">
        <f>calculation!R962</f>
        <v>554.88677506475233</v>
      </c>
      <c r="F962" s="18">
        <f>calculation!P962</f>
        <v>0</v>
      </c>
      <c r="G962" s="29">
        <f>IF(input_OLD_temp_simulation!L962&lt;&gt;"",input_OLD_temp_simulation!L962,"")</f>
        <v>900</v>
      </c>
    </row>
    <row r="963" spans="1:7">
      <c r="A963" s="1">
        <f>IF(input_OLD_temp_simulation!A963&lt;&gt;"",input_OLD_temp_simulation!A963,"")</f>
        <v>961</v>
      </c>
      <c r="B963" s="57">
        <f>IF(input_OLD_temp_simulation!B963&lt;&gt;"",maxvent_m3_per_h*1000000+minvent_m3_per_h*1000+V_room_m3,"")</f>
        <v>500010090</v>
      </c>
      <c r="C963" s="2" t="str">
        <f>IF(input_OLD_temp_simulation!C963&lt;&gt;"",CONCATENATE(TEXT(input_OLD_temp_simulation!C963,"jjjj-mm-ddTuu:mm:ss"),IF(input_OLD_temp_simulation!E963&gt;=0,"+",""),TEXT(SIGN(input_OLD_temp_simulation!E963)*INT(ABS(input_OLD_temp_simulation!E963)),"00"),":",TEXT(MOD(ABS(input_OLD_temp_simulation!E963),1)*60,"00")),"")</f>
        <v>2022-01-13T00:15:00+01:00</v>
      </c>
      <c r="D963" s="26">
        <f>IF(input_OLD_temp_simulation!D963&lt;&gt;"",input_OLD_temp_simulation!D963,"")</f>
        <v>1642029299.9999993</v>
      </c>
      <c r="E963" s="27">
        <f>calculation!R963</f>
        <v>618.81353131295361</v>
      </c>
      <c r="F963" s="18">
        <f>calculation!P963</f>
        <v>0</v>
      </c>
      <c r="G963" s="29">
        <f>IF(input_OLD_temp_simulation!L963&lt;&gt;"",input_OLD_temp_simulation!L963,"")</f>
        <v>900</v>
      </c>
    </row>
    <row r="964" spans="1:7">
      <c r="A964" s="1">
        <f>IF(input_OLD_temp_simulation!A964&lt;&gt;"",input_OLD_temp_simulation!A964,"")</f>
        <v>962</v>
      </c>
      <c r="B964" s="57">
        <f>IF(input_OLD_temp_simulation!B964&lt;&gt;"",maxvent_m3_per_h*1000000+minvent_m3_per_h*1000+V_room_m3,"")</f>
        <v>500010090</v>
      </c>
      <c r="C964" s="2" t="str">
        <f>IF(input_OLD_temp_simulation!C964&lt;&gt;"",CONCATENATE(TEXT(input_OLD_temp_simulation!C964,"jjjj-mm-ddTuu:mm:ss"),IF(input_OLD_temp_simulation!E964&gt;=0,"+",""),TEXT(SIGN(input_OLD_temp_simulation!E964)*INT(ABS(input_OLD_temp_simulation!E964)),"00"),":",TEXT(MOD(ABS(input_OLD_temp_simulation!E964),1)*60,"00")),"")</f>
        <v>2022-01-13T00:30:00+01:00</v>
      </c>
      <c r="D964" s="26">
        <f>IF(input_OLD_temp_simulation!D964&lt;&gt;"",input_OLD_temp_simulation!D964,"")</f>
        <v>1642030200.000001</v>
      </c>
      <c r="E964" s="27">
        <f>calculation!R964</f>
        <v>680.96454433203826</v>
      </c>
      <c r="F964" s="18">
        <f>calculation!P964</f>
        <v>0</v>
      </c>
      <c r="G964" s="29">
        <f>IF(input_OLD_temp_simulation!L964&lt;&gt;"",input_OLD_temp_simulation!L964,"")</f>
        <v>900</v>
      </c>
    </row>
    <row r="965" spans="1:7">
      <c r="A965" s="1">
        <f>IF(input_OLD_temp_simulation!A965&lt;&gt;"",input_OLD_temp_simulation!A965,"")</f>
        <v>963</v>
      </c>
      <c r="B965" s="57">
        <f>IF(input_OLD_temp_simulation!B965&lt;&gt;"",maxvent_m3_per_h*1000000+minvent_m3_per_h*1000+V_room_m3,"")</f>
        <v>500010090</v>
      </c>
      <c r="C965" s="2" t="str">
        <f>IF(input_OLD_temp_simulation!C965&lt;&gt;"",CONCATENATE(TEXT(input_OLD_temp_simulation!C965,"jjjj-mm-ddTuu:mm:ss"),IF(input_OLD_temp_simulation!E965&gt;=0,"+",""),TEXT(SIGN(input_OLD_temp_simulation!E965)*INT(ABS(input_OLD_temp_simulation!E965)),"00"),":",TEXT(MOD(ABS(input_OLD_temp_simulation!E965),1)*60,"00")),"")</f>
        <v>2022-01-13T00:45:00+01:00</v>
      </c>
      <c r="D965" s="26">
        <f>IF(input_OLD_temp_simulation!D965&lt;&gt;"",input_OLD_temp_simulation!D965,"")</f>
        <v>1642031100.0000002</v>
      </c>
      <c r="E965" s="27">
        <f>calculation!R965</f>
        <v>741.38914032281491</v>
      </c>
      <c r="F965" s="18">
        <f>calculation!P965</f>
        <v>0</v>
      </c>
      <c r="G965" s="29">
        <f>IF(input_OLD_temp_simulation!L965&lt;&gt;"",input_OLD_temp_simulation!L965,"")</f>
        <v>900</v>
      </c>
    </row>
    <row r="966" spans="1:7">
      <c r="A966" s="1">
        <f>IF(input_OLD_temp_simulation!A966&lt;&gt;"",input_OLD_temp_simulation!A966,"")</f>
        <v>964</v>
      </c>
      <c r="B966" s="57">
        <f>IF(input_OLD_temp_simulation!B966&lt;&gt;"",maxvent_m3_per_h*1000000+minvent_m3_per_h*1000+V_room_m3,"")</f>
        <v>500010090</v>
      </c>
      <c r="C966" s="2" t="str">
        <f>IF(input_OLD_temp_simulation!C966&lt;&gt;"",CONCATENATE(TEXT(input_OLD_temp_simulation!C966,"jjjj-mm-ddTuu:mm:ss"),IF(input_OLD_temp_simulation!E966&gt;=0,"+",""),TEXT(SIGN(input_OLD_temp_simulation!E966)*INT(ABS(input_OLD_temp_simulation!E966)),"00"),":",TEXT(MOD(ABS(input_OLD_temp_simulation!E966),1)*60,"00")),"")</f>
        <v>2022-01-13T01:00:00+01:00</v>
      </c>
      <c r="D966" s="26">
        <f>IF(input_OLD_temp_simulation!D966&lt;&gt;"",input_OLD_temp_simulation!D966,"")</f>
        <v>1642031999.9999993</v>
      </c>
      <c r="E966" s="27">
        <f>calculation!R966</f>
        <v>800.13527531384784</v>
      </c>
      <c r="F966" s="18">
        <f>calculation!P966</f>
        <v>0</v>
      </c>
      <c r="G966" s="29">
        <f>IF(input_OLD_temp_simulation!L966&lt;&gt;"",input_OLD_temp_simulation!L966,"")</f>
        <v>900</v>
      </c>
    </row>
    <row r="967" spans="1:7">
      <c r="A967" s="1">
        <f>IF(input_OLD_temp_simulation!A967&lt;&gt;"",input_OLD_temp_simulation!A967,"")</f>
        <v>965</v>
      </c>
      <c r="B967" s="57">
        <f>IF(input_OLD_temp_simulation!B967&lt;&gt;"",maxvent_m3_per_h*1000000+minvent_m3_per_h*1000+V_room_m3,"")</f>
        <v>500010090</v>
      </c>
      <c r="C967" s="2" t="str">
        <f>IF(input_OLD_temp_simulation!C967&lt;&gt;"",CONCATENATE(TEXT(input_OLD_temp_simulation!C967,"jjjj-mm-ddTuu:mm:ss"),IF(input_OLD_temp_simulation!E967&gt;=0,"+",""),TEXT(SIGN(input_OLD_temp_simulation!E967)*INT(ABS(input_OLD_temp_simulation!E967)),"00"),":",TEXT(MOD(ABS(input_OLD_temp_simulation!E967),1)*60,"00")),"")</f>
        <v>2022-01-13T01:15:00+01:00</v>
      </c>
      <c r="D967" s="26">
        <f>IF(input_OLD_temp_simulation!D967&lt;&gt;"",input_OLD_temp_simulation!D967,"")</f>
        <v>1642032900.000001</v>
      </c>
      <c r="E967" s="27">
        <f>calculation!R967</f>
        <v>857.24957322179648</v>
      </c>
      <c r="F967" s="18">
        <f>calculation!P967</f>
        <v>0.17460659635496434</v>
      </c>
      <c r="G967" s="29">
        <f>IF(input_OLD_temp_simulation!L967&lt;&gt;"",input_OLD_temp_simulation!L967,"")</f>
        <v>900</v>
      </c>
    </row>
    <row r="968" spans="1:7">
      <c r="A968" s="1">
        <f>IF(input_OLD_temp_simulation!A968&lt;&gt;"",input_OLD_temp_simulation!A968,"")</f>
        <v>966</v>
      </c>
      <c r="B968" s="57">
        <f>IF(input_OLD_temp_simulation!B968&lt;&gt;"",maxvent_m3_per_h*1000000+minvent_m3_per_h*1000+V_room_m3,"")</f>
        <v>500010090</v>
      </c>
      <c r="C968" s="2" t="str">
        <f>IF(input_OLD_temp_simulation!C968&lt;&gt;"",CONCATENATE(TEXT(input_OLD_temp_simulation!C968,"jjjj-mm-ddTuu:mm:ss"),IF(input_OLD_temp_simulation!E968&gt;=0,"+",""),TEXT(SIGN(input_OLD_temp_simulation!E968)*INT(ABS(input_OLD_temp_simulation!E968)),"00"),":",TEXT(MOD(ABS(input_OLD_temp_simulation!E968),1)*60,"00")),"")</f>
        <v>2022-01-13T01:30:00+01:00</v>
      </c>
      <c r="D968" s="26">
        <f>IF(input_OLD_temp_simulation!D968&lt;&gt;"",input_OLD_temp_simulation!D968,"")</f>
        <v>1642033800.0000002</v>
      </c>
      <c r="E968" s="27">
        <f>calculation!R968</f>
        <v>817.8125</v>
      </c>
      <c r="F968" s="18">
        <f>calculation!P968</f>
        <v>0</v>
      </c>
      <c r="G968" s="29">
        <f>IF(input_OLD_temp_simulation!L968&lt;&gt;"",input_OLD_temp_simulation!L968,"")</f>
        <v>900</v>
      </c>
    </row>
    <row r="969" spans="1:7">
      <c r="A969" s="1">
        <f>IF(input_OLD_temp_simulation!A969&lt;&gt;"",input_OLD_temp_simulation!A969,"")</f>
        <v>967</v>
      </c>
      <c r="B969" s="57">
        <f>IF(input_OLD_temp_simulation!B969&lt;&gt;"",maxvent_m3_per_h*1000000+minvent_m3_per_h*1000+V_room_m3,"")</f>
        <v>500010090</v>
      </c>
      <c r="C969" s="2" t="str">
        <f>IF(input_OLD_temp_simulation!C969&lt;&gt;"",CONCATENATE(TEXT(input_OLD_temp_simulation!C969,"jjjj-mm-ddTuu:mm:ss"),IF(input_OLD_temp_simulation!E969&gt;=0,"+",""),TEXT(SIGN(input_OLD_temp_simulation!E969)*INT(ABS(input_OLD_temp_simulation!E969)),"00"),":",TEXT(MOD(ABS(input_OLD_temp_simulation!E969),1)*60,"00")),"")</f>
        <v>2022-01-13T01:45:00+01:00</v>
      </c>
      <c r="D969" s="26">
        <f>IF(input_OLD_temp_simulation!D969&lt;&gt;"",input_OLD_temp_simulation!D969,"")</f>
        <v>1642034699.9999993</v>
      </c>
      <c r="E969" s="27">
        <f>calculation!R969</f>
        <v>874.43576388888891</v>
      </c>
      <c r="F969" s="18">
        <f>calculation!P969</f>
        <v>0.19500821886749678</v>
      </c>
      <c r="G969" s="29">
        <f>IF(input_OLD_temp_simulation!L969&lt;&gt;"",input_OLD_temp_simulation!L969,"")</f>
        <v>900</v>
      </c>
    </row>
    <row r="970" spans="1:7">
      <c r="A970" s="1">
        <f>IF(input_OLD_temp_simulation!A970&lt;&gt;"",input_OLD_temp_simulation!A970,"")</f>
        <v>968</v>
      </c>
      <c r="B970" s="57">
        <f>IF(input_OLD_temp_simulation!B970&lt;&gt;"",maxvent_m3_per_h*1000000+minvent_m3_per_h*1000+V_room_m3,"")</f>
        <v>500010090</v>
      </c>
      <c r="C970" s="2" t="str">
        <f>IF(input_OLD_temp_simulation!C970&lt;&gt;"",CONCATENATE(TEXT(input_OLD_temp_simulation!C970,"jjjj-mm-ddTuu:mm:ss"),IF(input_OLD_temp_simulation!E970&gt;=0,"+",""),TEXT(SIGN(input_OLD_temp_simulation!E970)*INT(ABS(input_OLD_temp_simulation!E970)),"00"),":",TEXT(MOD(ABS(input_OLD_temp_simulation!E970),1)*60,"00")),"")</f>
        <v>2022-01-13T02:00:00+01:00</v>
      </c>
      <c r="D970" s="26">
        <f>IF(input_OLD_temp_simulation!D970&lt;&gt;"",input_OLD_temp_simulation!D970,"")</f>
        <v>1642035600.000001</v>
      </c>
      <c r="E970" s="27">
        <f>calculation!R970</f>
        <v>817.8125</v>
      </c>
      <c r="F970" s="18">
        <f>calculation!P970</f>
        <v>0</v>
      </c>
      <c r="G970" s="29">
        <f>IF(input_OLD_temp_simulation!L970&lt;&gt;"",input_OLD_temp_simulation!L970,"")</f>
        <v>900</v>
      </c>
    </row>
    <row r="971" spans="1:7">
      <c r="A971" s="1">
        <f>IF(input_OLD_temp_simulation!A971&lt;&gt;"",input_OLD_temp_simulation!A971,"")</f>
        <v>969</v>
      </c>
      <c r="B971" s="57">
        <f>IF(input_OLD_temp_simulation!B971&lt;&gt;"",maxvent_m3_per_h*1000000+minvent_m3_per_h*1000+V_room_m3,"")</f>
        <v>500010090</v>
      </c>
      <c r="C971" s="2" t="str">
        <f>IF(input_OLD_temp_simulation!C971&lt;&gt;"",CONCATENATE(TEXT(input_OLD_temp_simulation!C971,"jjjj-mm-ddTuu:mm:ss"),IF(input_OLD_temp_simulation!E971&gt;=0,"+",""),TEXT(SIGN(input_OLD_temp_simulation!E971)*INT(ABS(input_OLD_temp_simulation!E971)),"00"),":",TEXT(MOD(ABS(input_OLD_temp_simulation!E971),1)*60,"00")),"")</f>
        <v>2022-01-13T02:15:00+01:00</v>
      </c>
      <c r="D971" s="26">
        <f>IF(input_OLD_temp_simulation!D971&lt;&gt;"",input_OLD_temp_simulation!D971,"")</f>
        <v>1642036500.0000002</v>
      </c>
      <c r="E971" s="27">
        <f>calculation!R971</f>
        <v>874.43576388888891</v>
      </c>
      <c r="F971" s="18">
        <f>calculation!P971</f>
        <v>0.19500821886749678</v>
      </c>
      <c r="G971" s="29">
        <f>IF(input_OLD_temp_simulation!L971&lt;&gt;"",input_OLD_temp_simulation!L971,"")</f>
        <v>900</v>
      </c>
    </row>
    <row r="972" spans="1:7">
      <c r="A972" s="1">
        <f>IF(input_OLD_temp_simulation!A972&lt;&gt;"",input_OLD_temp_simulation!A972,"")</f>
        <v>970</v>
      </c>
      <c r="B972" s="57">
        <f>IF(input_OLD_temp_simulation!B972&lt;&gt;"",maxvent_m3_per_h*1000000+minvent_m3_per_h*1000+V_room_m3,"")</f>
        <v>500010090</v>
      </c>
      <c r="C972" s="2" t="str">
        <f>IF(input_OLD_temp_simulation!C972&lt;&gt;"",CONCATENATE(TEXT(input_OLD_temp_simulation!C972,"jjjj-mm-ddTuu:mm:ss"),IF(input_OLD_temp_simulation!E972&gt;=0,"+",""),TEXT(SIGN(input_OLD_temp_simulation!E972)*INT(ABS(input_OLD_temp_simulation!E972)),"00"),":",TEXT(MOD(ABS(input_OLD_temp_simulation!E972),1)*60,"00")),"")</f>
        <v>2022-01-13T02:30:00+01:00</v>
      </c>
      <c r="D972" s="26">
        <f>IF(input_OLD_temp_simulation!D972&lt;&gt;"",input_OLD_temp_simulation!D972,"")</f>
        <v>1642037399.9999993</v>
      </c>
      <c r="E972" s="27">
        <f>calculation!R972</f>
        <v>817.8125</v>
      </c>
      <c r="F972" s="18">
        <f>calculation!P972</f>
        <v>0</v>
      </c>
      <c r="G972" s="29">
        <f>IF(input_OLD_temp_simulation!L972&lt;&gt;"",input_OLD_temp_simulation!L972,"")</f>
        <v>900</v>
      </c>
    </row>
    <row r="973" spans="1:7">
      <c r="A973" s="1">
        <f>IF(input_OLD_temp_simulation!A973&lt;&gt;"",input_OLD_temp_simulation!A973,"")</f>
        <v>971</v>
      </c>
      <c r="B973" s="57">
        <f>IF(input_OLD_temp_simulation!B973&lt;&gt;"",maxvent_m3_per_h*1000000+minvent_m3_per_h*1000+V_room_m3,"")</f>
        <v>500010090</v>
      </c>
      <c r="C973" s="2" t="str">
        <f>IF(input_OLD_temp_simulation!C973&lt;&gt;"",CONCATENATE(TEXT(input_OLD_temp_simulation!C973,"jjjj-mm-ddTuu:mm:ss"),IF(input_OLD_temp_simulation!E973&gt;=0,"+",""),TEXT(SIGN(input_OLD_temp_simulation!E973)*INT(ABS(input_OLD_temp_simulation!E973)),"00"),":",TEXT(MOD(ABS(input_OLD_temp_simulation!E973),1)*60,"00")),"")</f>
        <v>2022-01-13T02:45:00+01:00</v>
      </c>
      <c r="D973" s="26">
        <f>IF(input_OLD_temp_simulation!D973&lt;&gt;"",input_OLD_temp_simulation!D973,"")</f>
        <v>1642038300.000001</v>
      </c>
      <c r="E973" s="27">
        <f>calculation!R973</f>
        <v>874.43576388888891</v>
      </c>
      <c r="F973" s="18">
        <f>calculation!P973</f>
        <v>0.19500821886749678</v>
      </c>
      <c r="G973" s="29">
        <f>IF(input_OLD_temp_simulation!L973&lt;&gt;"",input_OLD_temp_simulation!L973,"")</f>
        <v>900</v>
      </c>
    </row>
    <row r="974" spans="1:7">
      <c r="A974" s="1">
        <f>IF(input_OLD_temp_simulation!A974&lt;&gt;"",input_OLD_temp_simulation!A974,"")</f>
        <v>972</v>
      </c>
      <c r="B974" s="57">
        <f>IF(input_OLD_temp_simulation!B974&lt;&gt;"",maxvent_m3_per_h*1000000+minvent_m3_per_h*1000+V_room_m3,"")</f>
        <v>500010090</v>
      </c>
      <c r="C974" s="2" t="str">
        <f>IF(input_OLD_temp_simulation!C974&lt;&gt;"",CONCATENATE(TEXT(input_OLD_temp_simulation!C974,"jjjj-mm-ddTuu:mm:ss"),IF(input_OLD_temp_simulation!E974&gt;=0,"+",""),TEXT(SIGN(input_OLD_temp_simulation!E974)*INT(ABS(input_OLD_temp_simulation!E974)),"00"),":",TEXT(MOD(ABS(input_OLD_temp_simulation!E974),1)*60,"00")),"")</f>
        <v>2022-01-13T03:00:00+01:00</v>
      </c>
      <c r="D974" s="26">
        <f>IF(input_OLD_temp_simulation!D974&lt;&gt;"",input_OLD_temp_simulation!D974,"")</f>
        <v>1642039200.0000002</v>
      </c>
      <c r="E974" s="27">
        <f>calculation!R974</f>
        <v>817.8125</v>
      </c>
      <c r="F974" s="18">
        <f>calculation!P974</f>
        <v>0</v>
      </c>
      <c r="G974" s="29">
        <f>IF(input_OLD_temp_simulation!L974&lt;&gt;"",input_OLD_temp_simulation!L974,"")</f>
        <v>900</v>
      </c>
    </row>
    <row r="975" spans="1:7">
      <c r="A975" s="1">
        <f>IF(input_OLD_temp_simulation!A975&lt;&gt;"",input_OLD_temp_simulation!A975,"")</f>
        <v>973</v>
      </c>
      <c r="B975" s="57">
        <f>IF(input_OLD_temp_simulation!B975&lt;&gt;"",maxvent_m3_per_h*1000000+minvent_m3_per_h*1000+V_room_m3,"")</f>
        <v>500010090</v>
      </c>
      <c r="C975" s="2" t="str">
        <f>IF(input_OLD_temp_simulation!C975&lt;&gt;"",CONCATENATE(TEXT(input_OLD_temp_simulation!C975,"jjjj-mm-ddTuu:mm:ss"),IF(input_OLD_temp_simulation!E975&gt;=0,"+",""),TEXT(SIGN(input_OLD_temp_simulation!E975)*INT(ABS(input_OLD_temp_simulation!E975)),"00"),":",TEXT(MOD(ABS(input_OLD_temp_simulation!E975),1)*60,"00")),"")</f>
        <v>2022-01-13T03:15:00+01:00</v>
      </c>
      <c r="D975" s="26">
        <f>IF(input_OLD_temp_simulation!D975&lt;&gt;"",input_OLD_temp_simulation!D975,"")</f>
        <v>1642040099.9999993</v>
      </c>
      <c r="E975" s="27">
        <f>calculation!R975</f>
        <v>874.43576388888891</v>
      </c>
      <c r="F975" s="18">
        <f>calculation!P975</f>
        <v>0.19500821886749678</v>
      </c>
      <c r="G975" s="29">
        <f>IF(input_OLD_temp_simulation!L975&lt;&gt;"",input_OLD_temp_simulation!L975,"")</f>
        <v>900</v>
      </c>
    </row>
    <row r="976" spans="1:7">
      <c r="A976" s="1">
        <f>IF(input_OLD_temp_simulation!A976&lt;&gt;"",input_OLD_temp_simulation!A976,"")</f>
        <v>974</v>
      </c>
      <c r="B976" s="57">
        <f>IF(input_OLD_temp_simulation!B976&lt;&gt;"",maxvent_m3_per_h*1000000+minvent_m3_per_h*1000+V_room_m3,"")</f>
        <v>500010090</v>
      </c>
      <c r="C976" s="2" t="str">
        <f>IF(input_OLD_temp_simulation!C976&lt;&gt;"",CONCATENATE(TEXT(input_OLD_temp_simulation!C976,"jjjj-mm-ddTuu:mm:ss"),IF(input_OLD_temp_simulation!E976&gt;=0,"+",""),TEXT(SIGN(input_OLD_temp_simulation!E976)*INT(ABS(input_OLD_temp_simulation!E976)),"00"),":",TEXT(MOD(ABS(input_OLD_temp_simulation!E976),1)*60,"00")),"")</f>
        <v>2022-01-13T03:30:00+01:00</v>
      </c>
      <c r="D976" s="26">
        <f>IF(input_OLD_temp_simulation!D976&lt;&gt;"",input_OLD_temp_simulation!D976,"")</f>
        <v>1642041000.000001</v>
      </c>
      <c r="E976" s="27">
        <f>calculation!R976</f>
        <v>817.8125</v>
      </c>
      <c r="F976" s="18">
        <f>calculation!P976</f>
        <v>0</v>
      </c>
      <c r="G976" s="29">
        <f>IF(input_OLD_temp_simulation!L976&lt;&gt;"",input_OLD_temp_simulation!L976,"")</f>
        <v>900</v>
      </c>
    </row>
    <row r="977" spans="1:7">
      <c r="A977" s="1">
        <f>IF(input_OLD_temp_simulation!A977&lt;&gt;"",input_OLD_temp_simulation!A977,"")</f>
        <v>975</v>
      </c>
      <c r="B977" s="57">
        <f>IF(input_OLD_temp_simulation!B977&lt;&gt;"",maxvent_m3_per_h*1000000+minvent_m3_per_h*1000+V_room_m3,"")</f>
        <v>500010090</v>
      </c>
      <c r="C977" s="2" t="str">
        <f>IF(input_OLD_temp_simulation!C977&lt;&gt;"",CONCATENATE(TEXT(input_OLD_temp_simulation!C977,"jjjj-mm-ddTuu:mm:ss"),IF(input_OLD_temp_simulation!E977&gt;=0,"+",""),TEXT(SIGN(input_OLD_temp_simulation!E977)*INT(ABS(input_OLD_temp_simulation!E977)),"00"),":",TEXT(MOD(ABS(input_OLD_temp_simulation!E977),1)*60,"00")),"")</f>
        <v>2022-01-13T03:45:00+01:00</v>
      </c>
      <c r="D977" s="26">
        <f>IF(input_OLD_temp_simulation!D977&lt;&gt;"",input_OLD_temp_simulation!D977,"")</f>
        <v>1642041900.0000002</v>
      </c>
      <c r="E977" s="27">
        <f>calculation!R977</f>
        <v>874.43576388888891</v>
      </c>
      <c r="F977" s="18">
        <f>calculation!P977</f>
        <v>0.19500821886749678</v>
      </c>
      <c r="G977" s="29">
        <f>IF(input_OLD_temp_simulation!L977&lt;&gt;"",input_OLD_temp_simulation!L977,"")</f>
        <v>900</v>
      </c>
    </row>
    <row r="978" spans="1:7">
      <c r="A978" s="1">
        <f>IF(input_OLD_temp_simulation!A978&lt;&gt;"",input_OLD_temp_simulation!A978,"")</f>
        <v>976</v>
      </c>
      <c r="B978" s="57">
        <f>IF(input_OLD_temp_simulation!B978&lt;&gt;"",maxvent_m3_per_h*1000000+minvent_m3_per_h*1000+V_room_m3,"")</f>
        <v>500010090</v>
      </c>
      <c r="C978" s="2" t="str">
        <f>IF(input_OLD_temp_simulation!C978&lt;&gt;"",CONCATENATE(TEXT(input_OLD_temp_simulation!C978,"jjjj-mm-ddTuu:mm:ss"),IF(input_OLD_temp_simulation!E978&gt;=0,"+",""),TEXT(SIGN(input_OLD_temp_simulation!E978)*INT(ABS(input_OLD_temp_simulation!E978)),"00"),":",TEXT(MOD(ABS(input_OLD_temp_simulation!E978),1)*60,"00")),"")</f>
        <v>2022-01-13T04:00:00+01:00</v>
      </c>
      <c r="D978" s="26">
        <f>IF(input_OLD_temp_simulation!D978&lt;&gt;"",input_OLD_temp_simulation!D978,"")</f>
        <v>1642042799.9999993</v>
      </c>
      <c r="E978" s="27">
        <f>calculation!R978</f>
        <v>817.8125</v>
      </c>
      <c r="F978" s="18">
        <f>calculation!P978</f>
        <v>0</v>
      </c>
      <c r="G978" s="29">
        <f>IF(input_OLD_temp_simulation!L978&lt;&gt;"",input_OLD_temp_simulation!L978,"")</f>
        <v>900</v>
      </c>
    </row>
    <row r="979" spans="1:7">
      <c r="A979" s="1">
        <f>IF(input_OLD_temp_simulation!A979&lt;&gt;"",input_OLD_temp_simulation!A979,"")</f>
        <v>977</v>
      </c>
      <c r="B979" s="57">
        <f>IF(input_OLD_temp_simulation!B979&lt;&gt;"",maxvent_m3_per_h*1000000+minvent_m3_per_h*1000+V_room_m3,"")</f>
        <v>500010090</v>
      </c>
      <c r="C979" s="2" t="str">
        <f>IF(input_OLD_temp_simulation!C979&lt;&gt;"",CONCATENATE(TEXT(input_OLD_temp_simulation!C979,"jjjj-mm-ddTuu:mm:ss"),IF(input_OLD_temp_simulation!E979&gt;=0,"+",""),TEXT(SIGN(input_OLD_temp_simulation!E979)*INT(ABS(input_OLD_temp_simulation!E979)),"00"),":",TEXT(MOD(ABS(input_OLD_temp_simulation!E979),1)*60,"00")),"")</f>
        <v>2022-01-13T04:15:00+01:00</v>
      </c>
      <c r="D979" s="26">
        <f>IF(input_OLD_temp_simulation!D979&lt;&gt;"",input_OLD_temp_simulation!D979,"")</f>
        <v>1642043700.000001</v>
      </c>
      <c r="E979" s="27">
        <f>calculation!R979</f>
        <v>874.43576388888891</v>
      </c>
      <c r="F979" s="18">
        <f>calculation!P979</f>
        <v>0.19500821886749678</v>
      </c>
      <c r="G979" s="29">
        <f>IF(input_OLD_temp_simulation!L979&lt;&gt;"",input_OLD_temp_simulation!L979,"")</f>
        <v>900</v>
      </c>
    </row>
    <row r="980" spans="1:7">
      <c r="A980" s="1">
        <f>IF(input_OLD_temp_simulation!A980&lt;&gt;"",input_OLD_temp_simulation!A980,"")</f>
        <v>978</v>
      </c>
      <c r="B980" s="57">
        <f>IF(input_OLD_temp_simulation!B980&lt;&gt;"",maxvent_m3_per_h*1000000+minvent_m3_per_h*1000+V_room_m3,"")</f>
        <v>500010090</v>
      </c>
      <c r="C980" s="2" t="str">
        <f>IF(input_OLD_temp_simulation!C980&lt;&gt;"",CONCATENATE(TEXT(input_OLD_temp_simulation!C980,"jjjj-mm-ddTuu:mm:ss"),IF(input_OLD_temp_simulation!E980&gt;=0,"+",""),TEXT(SIGN(input_OLD_temp_simulation!E980)*INT(ABS(input_OLD_temp_simulation!E980)),"00"),":",TEXT(MOD(ABS(input_OLD_temp_simulation!E980),1)*60,"00")),"")</f>
        <v>2022-01-13T04:30:00+01:00</v>
      </c>
      <c r="D980" s="26">
        <f>IF(input_OLD_temp_simulation!D980&lt;&gt;"",input_OLD_temp_simulation!D980,"")</f>
        <v>1642044600.0000002</v>
      </c>
      <c r="E980" s="27">
        <f>calculation!R980</f>
        <v>817.8125</v>
      </c>
      <c r="F980" s="18">
        <f>calculation!P980</f>
        <v>0</v>
      </c>
      <c r="G980" s="29">
        <f>IF(input_OLD_temp_simulation!L980&lt;&gt;"",input_OLD_temp_simulation!L980,"")</f>
        <v>900</v>
      </c>
    </row>
    <row r="981" spans="1:7">
      <c r="A981" s="1">
        <f>IF(input_OLD_temp_simulation!A981&lt;&gt;"",input_OLD_temp_simulation!A981,"")</f>
        <v>979</v>
      </c>
      <c r="B981" s="57">
        <f>IF(input_OLD_temp_simulation!B981&lt;&gt;"",maxvent_m3_per_h*1000000+minvent_m3_per_h*1000+V_room_m3,"")</f>
        <v>500010090</v>
      </c>
      <c r="C981" s="2" t="str">
        <f>IF(input_OLD_temp_simulation!C981&lt;&gt;"",CONCATENATE(TEXT(input_OLD_temp_simulation!C981,"jjjj-mm-ddTuu:mm:ss"),IF(input_OLD_temp_simulation!E981&gt;=0,"+",""),TEXT(SIGN(input_OLD_temp_simulation!E981)*INT(ABS(input_OLD_temp_simulation!E981)),"00"),":",TEXT(MOD(ABS(input_OLD_temp_simulation!E981),1)*60,"00")),"")</f>
        <v>2022-01-13T04:45:00+01:00</v>
      </c>
      <c r="D981" s="26">
        <f>IF(input_OLD_temp_simulation!D981&lt;&gt;"",input_OLD_temp_simulation!D981,"")</f>
        <v>1642045499.9999993</v>
      </c>
      <c r="E981" s="27">
        <f>calculation!R981</f>
        <v>874.43576388888891</v>
      </c>
      <c r="F981" s="18">
        <f>calculation!P981</f>
        <v>0.19500821886749678</v>
      </c>
      <c r="G981" s="29">
        <f>IF(input_OLD_temp_simulation!L981&lt;&gt;"",input_OLD_temp_simulation!L981,"")</f>
        <v>900</v>
      </c>
    </row>
    <row r="982" spans="1:7">
      <c r="A982" s="1">
        <f>IF(input_OLD_temp_simulation!A982&lt;&gt;"",input_OLD_temp_simulation!A982,"")</f>
        <v>980</v>
      </c>
      <c r="B982" s="57">
        <f>IF(input_OLD_temp_simulation!B982&lt;&gt;"",maxvent_m3_per_h*1000000+minvent_m3_per_h*1000+V_room_m3,"")</f>
        <v>500010090</v>
      </c>
      <c r="C982" s="2" t="str">
        <f>IF(input_OLD_temp_simulation!C982&lt;&gt;"",CONCATENATE(TEXT(input_OLD_temp_simulation!C982,"jjjj-mm-ddTuu:mm:ss"),IF(input_OLD_temp_simulation!E982&gt;=0,"+",""),TEXT(SIGN(input_OLD_temp_simulation!E982)*INT(ABS(input_OLD_temp_simulation!E982)),"00"),":",TEXT(MOD(ABS(input_OLD_temp_simulation!E982),1)*60,"00")),"")</f>
        <v>2022-01-13T05:00:00+01:00</v>
      </c>
      <c r="D982" s="26">
        <f>IF(input_OLD_temp_simulation!D982&lt;&gt;"",input_OLD_temp_simulation!D982,"")</f>
        <v>1642046400.000001</v>
      </c>
      <c r="E982" s="27">
        <f>calculation!R982</f>
        <v>817.8125</v>
      </c>
      <c r="F982" s="18">
        <f>calculation!P982</f>
        <v>0</v>
      </c>
      <c r="G982" s="29">
        <f>IF(input_OLD_temp_simulation!L982&lt;&gt;"",input_OLD_temp_simulation!L982,"")</f>
        <v>900</v>
      </c>
    </row>
    <row r="983" spans="1:7">
      <c r="A983" s="1">
        <f>IF(input_OLD_temp_simulation!A983&lt;&gt;"",input_OLD_temp_simulation!A983,"")</f>
        <v>981</v>
      </c>
      <c r="B983" s="57">
        <f>IF(input_OLD_temp_simulation!B983&lt;&gt;"",maxvent_m3_per_h*1000000+minvent_m3_per_h*1000+V_room_m3,"")</f>
        <v>500010090</v>
      </c>
      <c r="C983" s="2" t="str">
        <f>IF(input_OLD_temp_simulation!C983&lt;&gt;"",CONCATENATE(TEXT(input_OLD_temp_simulation!C983,"jjjj-mm-ddTuu:mm:ss"),IF(input_OLD_temp_simulation!E983&gt;=0,"+",""),TEXT(SIGN(input_OLD_temp_simulation!E983)*INT(ABS(input_OLD_temp_simulation!E983)),"00"),":",TEXT(MOD(ABS(input_OLD_temp_simulation!E983),1)*60,"00")),"")</f>
        <v>2022-01-13T05:15:00+01:00</v>
      </c>
      <c r="D983" s="26">
        <f>IF(input_OLD_temp_simulation!D983&lt;&gt;"",input_OLD_temp_simulation!D983,"")</f>
        <v>1642047300.0000002</v>
      </c>
      <c r="E983" s="27">
        <f>calculation!R983</f>
        <v>874.43576388888891</v>
      </c>
      <c r="F983" s="18">
        <f>calculation!P983</f>
        <v>0.19500821886749678</v>
      </c>
      <c r="G983" s="29">
        <f>IF(input_OLD_temp_simulation!L983&lt;&gt;"",input_OLD_temp_simulation!L983,"")</f>
        <v>900</v>
      </c>
    </row>
    <row r="984" spans="1:7">
      <c r="A984" s="1">
        <f>IF(input_OLD_temp_simulation!A984&lt;&gt;"",input_OLD_temp_simulation!A984,"")</f>
        <v>982</v>
      </c>
      <c r="B984" s="57">
        <f>IF(input_OLD_temp_simulation!B984&lt;&gt;"",maxvent_m3_per_h*1000000+minvent_m3_per_h*1000+V_room_m3,"")</f>
        <v>500010090</v>
      </c>
      <c r="C984" s="2" t="str">
        <f>IF(input_OLD_temp_simulation!C984&lt;&gt;"",CONCATENATE(TEXT(input_OLD_temp_simulation!C984,"jjjj-mm-ddTuu:mm:ss"),IF(input_OLD_temp_simulation!E984&gt;=0,"+",""),TEXT(SIGN(input_OLD_temp_simulation!E984)*INT(ABS(input_OLD_temp_simulation!E984)),"00"),":",TEXT(MOD(ABS(input_OLD_temp_simulation!E984),1)*60,"00")),"")</f>
        <v>2022-01-13T05:30:00+01:00</v>
      </c>
      <c r="D984" s="26">
        <f>IF(input_OLD_temp_simulation!D984&lt;&gt;"",input_OLD_temp_simulation!D984,"")</f>
        <v>1642048199.9999993</v>
      </c>
      <c r="E984" s="27">
        <f>calculation!R984</f>
        <v>817.8125</v>
      </c>
      <c r="F984" s="18">
        <f>calculation!P984</f>
        <v>0</v>
      </c>
      <c r="G984" s="29">
        <f>IF(input_OLD_temp_simulation!L984&lt;&gt;"",input_OLD_temp_simulation!L984,"")</f>
        <v>900</v>
      </c>
    </row>
    <row r="985" spans="1:7">
      <c r="A985" s="1">
        <f>IF(input_OLD_temp_simulation!A985&lt;&gt;"",input_OLD_temp_simulation!A985,"")</f>
        <v>983</v>
      </c>
      <c r="B985" s="57">
        <f>IF(input_OLD_temp_simulation!B985&lt;&gt;"",maxvent_m3_per_h*1000000+minvent_m3_per_h*1000+V_room_m3,"")</f>
        <v>500010090</v>
      </c>
      <c r="C985" s="2" t="str">
        <f>IF(input_OLD_temp_simulation!C985&lt;&gt;"",CONCATENATE(TEXT(input_OLD_temp_simulation!C985,"jjjj-mm-ddTuu:mm:ss"),IF(input_OLD_temp_simulation!E985&gt;=0,"+",""),TEXT(SIGN(input_OLD_temp_simulation!E985)*INT(ABS(input_OLD_temp_simulation!E985)),"00"),":",TEXT(MOD(ABS(input_OLD_temp_simulation!E985),1)*60,"00")),"")</f>
        <v>2022-01-13T05:45:00+01:00</v>
      </c>
      <c r="D985" s="26">
        <f>IF(input_OLD_temp_simulation!D985&lt;&gt;"",input_OLD_temp_simulation!D985,"")</f>
        <v>1642049100.000001</v>
      </c>
      <c r="E985" s="27">
        <f>calculation!R985</f>
        <v>874.43576388888891</v>
      </c>
      <c r="F985" s="18">
        <f>calculation!P985</f>
        <v>0.19500821886749678</v>
      </c>
      <c r="G985" s="29">
        <f>IF(input_OLD_temp_simulation!L985&lt;&gt;"",input_OLD_temp_simulation!L985,"")</f>
        <v>900</v>
      </c>
    </row>
    <row r="986" spans="1:7">
      <c r="A986" s="1">
        <f>IF(input_OLD_temp_simulation!A986&lt;&gt;"",input_OLD_temp_simulation!A986,"")</f>
        <v>984</v>
      </c>
      <c r="B986" s="57">
        <f>IF(input_OLD_temp_simulation!B986&lt;&gt;"",maxvent_m3_per_h*1000000+minvent_m3_per_h*1000+V_room_m3,"")</f>
        <v>500010090</v>
      </c>
      <c r="C986" s="2" t="str">
        <f>IF(input_OLD_temp_simulation!C986&lt;&gt;"",CONCATENATE(TEXT(input_OLD_temp_simulation!C986,"jjjj-mm-ddTuu:mm:ss"),IF(input_OLD_temp_simulation!E986&gt;=0,"+",""),TEXT(SIGN(input_OLD_temp_simulation!E986)*INT(ABS(input_OLD_temp_simulation!E986)),"00"),":",TEXT(MOD(ABS(input_OLD_temp_simulation!E986),1)*60,"00")),"")</f>
        <v>2022-01-13T06:00:00+01:00</v>
      </c>
      <c r="D986" s="26">
        <f>IF(input_OLD_temp_simulation!D986&lt;&gt;"",input_OLD_temp_simulation!D986,"")</f>
        <v>1642050000.0000002</v>
      </c>
      <c r="E986" s="27">
        <f>calculation!R986</f>
        <v>817.8125</v>
      </c>
      <c r="F986" s="18">
        <f>calculation!P986</f>
        <v>0</v>
      </c>
      <c r="G986" s="29">
        <f>IF(input_OLD_temp_simulation!L986&lt;&gt;"",input_OLD_temp_simulation!L986,"")</f>
        <v>900</v>
      </c>
    </row>
    <row r="987" spans="1:7">
      <c r="A987" s="1">
        <f>IF(input_OLD_temp_simulation!A987&lt;&gt;"",input_OLD_temp_simulation!A987,"")</f>
        <v>985</v>
      </c>
      <c r="B987" s="57">
        <f>IF(input_OLD_temp_simulation!B987&lt;&gt;"",maxvent_m3_per_h*1000000+minvent_m3_per_h*1000+V_room_m3,"")</f>
        <v>500010090</v>
      </c>
      <c r="C987" s="2" t="str">
        <f>IF(input_OLD_temp_simulation!C987&lt;&gt;"",CONCATENATE(TEXT(input_OLD_temp_simulation!C987,"jjjj-mm-ddTuu:mm:ss"),IF(input_OLD_temp_simulation!E987&gt;=0,"+",""),TEXT(SIGN(input_OLD_temp_simulation!E987)*INT(ABS(input_OLD_temp_simulation!E987)),"00"),":",TEXT(MOD(ABS(input_OLD_temp_simulation!E987),1)*60,"00")),"")</f>
        <v>2022-01-13T06:15:00+01:00</v>
      </c>
      <c r="D987" s="26">
        <f>IF(input_OLD_temp_simulation!D987&lt;&gt;"",input_OLD_temp_simulation!D987,"")</f>
        <v>1642050899.9999993</v>
      </c>
      <c r="E987" s="27">
        <f>calculation!R987</f>
        <v>874.43576388888891</v>
      </c>
      <c r="F987" s="18">
        <f>calculation!P987</f>
        <v>0.19500821886749678</v>
      </c>
      <c r="G987" s="29">
        <f>IF(input_OLD_temp_simulation!L987&lt;&gt;"",input_OLD_temp_simulation!L987,"")</f>
        <v>900</v>
      </c>
    </row>
    <row r="988" spans="1:7">
      <c r="A988" s="1">
        <f>IF(input_OLD_temp_simulation!A988&lt;&gt;"",input_OLD_temp_simulation!A988,"")</f>
        <v>986</v>
      </c>
      <c r="B988" s="57">
        <f>IF(input_OLD_temp_simulation!B988&lt;&gt;"",maxvent_m3_per_h*1000000+minvent_m3_per_h*1000+V_room_m3,"")</f>
        <v>500010090</v>
      </c>
      <c r="C988" s="2" t="str">
        <f>IF(input_OLD_temp_simulation!C988&lt;&gt;"",CONCATENATE(TEXT(input_OLD_temp_simulation!C988,"jjjj-mm-ddTuu:mm:ss"),IF(input_OLD_temp_simulation!E988&gt;=0,"+",""),TEXT(SIGN(input_OLD_temp_simulation!E988)*INT(ABS(input_OLD_temp_simulation!E988)),"00"),":",TEXT(MOD(ABS(input_OLD_temp_simulation!E988),1)*60,"00")),"")</f>
        <v>2022-01-13T06:30:00+01:00</v>
      </c>
      <c r="D988" s="26">
        <f>IF(input_OLD_temp_simulation!D988&lt;&gt;"",input_OLD_temp_simulation!D988,"")</f>
        <v>1642051800.000001</v>
      </c>
      <c r="E988" s="27">
        <f>calculation!R988</f>
        <v>817.8125</v>
      </c>
      <c r="F988" s="18">
        <f>calculation!P988</f>
        <v>0</v>
      </c>
      <c r="G988" s="29">
        <f>IF(input_OLD_temp_simulation!L988&lt;&gt;"",input_OLD_temp_simulation!L988,"")</f>
        <v>900</v>
      </c>
    </row>
    <row r="989" spans="1:7">
      <c r="A989" s="1">
        <f>IF(input_OLD_temp_simulation!A989&lt;&gt;"",input_OLD_temp_simulation!A989,"")</f>
        <v>987</v>
      </c>
      <c r="B989" s="57">
        <f>IF(input_OLD_temp_simulation!B989&lt;&gt;"",maxvent_m3_per_h*1000000+minvent_m3_per_h*1000+V_room_m3,"")</f>
        <v>500010090</v>
      </c>
      <c r="C989" s="2" t="str">
        <f>IF(input_OLD_temp_simulation!C989&lt;&gt;"",CONCATENATE(TEXT(input_OLD_temp_simulation!C989,"jjjj-mm-ddTuu:mm:ss"),IF(input_OLD_temp_simulation!E989&gt;=0,"+",""),TEXT(SIGN(input_OLD_temp_simulation!E989)*INT(ABS(input_OLD_temp_simulation!E989)),"00"),":",TEXT(MOD(ABS(input_OLD_temp_simulation!E989),1)*60,"00")),"")</f>
        <v>2022-01-13T06:45:00+01:00</v>
      </c>
      <c r="D989" s="26">
        <f>IF(input_OLD_temp_simulation!D989&lt;&gt;"",input_OLD_temp_simulation!D989,"")</f>
        <v>1642052700.0000002</v>
      </c>
      <c r="E989" s="27">
        <f>calculation!R989</f>
        <v>874.43576388888891</v>
      </c>
      <c r="F989" s="18">
        <f>calculation!P989</f>
        <v>0.19500821886749678</v>
      </c>
      <c r="G989" s="29">
        <f>IF(input_OLD_temp_simulation!L989&lt;&gt;"",input_OLD_temp_simulation!L989,"")</f>
        <v>900</v>
      </c>
    </row>
    <row r="990" spans="1:7">
      <c r="A990" s="1">
        <f>IF(input_OLD_temp_simulation!A990&lt;&gt;"",input_OLD_temp_simulation!A990,"")</f>
        <v>988</v>
      </c>
      <c r="B990" s="57">
        <f>IF(input_OLD_temp_simulation!B990&lt;&gt;"",maxvent_m3_per_h*1000000+minvent_m3_per_h*1000+V_room_m3,"")</f>
        <v>500010090</v>
      </c>
      <c r="C990" s="2" t="str">
        <f>IF(input_OLD_temp_simulation!C990&lt;&gt;"",CONCATENATE(TEXT(input_OLD_temp_simulation!C990,"jjjj-mm-ddTuu:mm:ss"),IF(input_OLD_temp_simulation!E990&gt;=0,"+",""),TEXT(SIGN(input_OLD_temp_simulation!E990)*INT(ABS(input_OLD_temp_simulation!E990)),"00"),":",TEXT(MOD(ABS(input_OLD_temp_simulation!E990),1)*60,"00")),"")</f>
        <v>2022-01-13T07:00:00+01:00</v>
      </c>
      <c r="D990" s="26">
        <f>IF(input_OLD_temp_simulation!D990&lt;&gt;"",input_OLD_temp_simulation!D990,"")</f>
        <v>1642053599.9999993</v>
      </c>
      <c r="E990" s="27">
        <f>calculation!R990</f>
        <v>817.8125</v>
      </c>
      <c r="F990" s="18">
        <f>calculation!P990</f>
        <v>0</v>
      </c>
      <c r="G990" s="29">
        <f>IF(input_OLD_temp_simulation!L990&lt;&gt;"",input_OLD_temp_simulation!L990,"")</f>
        <v>900</v>
      </c>
    </row>
    <row r="991" spans="1:7">
      <c r="A991" s="1">
        <f>IF(input_OLD_temp_simulation!A991&lt;&gt;"",input_OLD_temp_simulation!A991,"")</f>
        <v>989</v>
      </c>
      <c r="B991" s="57">
        <f>IF(input_OLD_temp_simulation!B991&lt;&gt;"",maxvent_m3_per_h*1000000+minvent_m3_per_h*1000+V_room_m3,"")</f>
        <v>500010090</v>
      </c>
      <c r="C991" s="2" t="str">
        <f>IF(input_OLD_temp_simulation!C991&lt;&gt;"",CONCATENATE(TEXT(input_OLD_temp_simulation!C991,"jjjj-mm-ddTuu:mm:ss"),IF(input_OLD_temp_simulation!E991&gt;=0,"+",""),TEXT(SIGN(input_OLD_temp_simulation!E991)*INT(ABS(input_OLD_temp_simulation!E991)),"00"),":",TEXT(MOD(ABS(input_OLD_temp_simulation!E991),1)*60,"00")),"")</f>
        <v>2022-01-13T07:15:00+01:00</v>
      </c>
      <c r="D991" s="26">
        <f>IF(input_OLD_temp_simulation!D991&lt;&gt;"",input_OLD_temp_simulation!D991,"")</f>
        <v>1642054500.000001</v>
      </c>
      <c r="E991" s="27">
        <f>calculation!R991</f>
        <v>874.43576388888891</v>
      </c>
      <c r="F991" s="18">
        <f>calculation!P991</f>
        <v>0.19500821886749678</v>
      </c>
      <c r="G991" s="29">
        <f>IF(input_OLD_temp_simulation!L991&lt;&gt;"",input_OLD_temp_simulation!L991,"")</f>
        <v>900</v>
      </c>
    </row>
    <row r="992" spans="1:7">
      <c r="A992" s="1">
        <f>IF(input_OLD_temp_simulation!A992&lt;&gt;"",input_OLD_temp_simulation!A992,"")</f>
        <v>990</v>
      </c>
      <c r="B992" s="57">
        <f>IF(input_OLD_temp_simulation!B992&lt;&gt;"",maxvent_m3_per_h*1000000+minvent_m3_per_h*1000+V_room_m3,"")</f>
        <v>500010090</v>
      </c>
      <c r="C992" s="2" t="str">
        <f>IF(input_OLD_temp_simulation!C992&lt;&gt;"",CONCATENATE(TEXT(input_OLD_temp_simulation!C992,"jjjj-mm-ddTuu:mm:ss"),IF(input_OLD_temp_simulation!E992&gt;=0,"+",""),TEXT(SIGN(input_OLD_temp_simulation!E992)*INT(ABS(input_OLD_temp_simulation!E992)),"00"),":",TEXT(MOD(ABS(input_OLD_temp_simulation!E992),1)*60,"00")),"")</f>
        <v>2022-01-13T07:30:00+01:00</v>
      </c>
      <c r="D992" s="26">
        <f>IF(input_OLD_temp_simulation!D992&lt;&gt;"",input_OLD_temp_simulation!D992,"")</f>
        <v>1642055400.0000002</v>
      </c>
      <c r="E992" s="27">
        <f>calculation!R992</f>
        <v>817.8125</v>
      </c>
      <c r="F992" s="18">
        <f>calculation!P992</f>
        <v>0</v>
      </c>
      <c r="G992" s="29">
        <f>IF(input_OLD_temp_simulation!L992&lt;&gt;"",input_OLD_temp_simulation!L992,"")</f>
        <v>900</v>
      </c>
    </row>
    <row r="993" spans="1:7">
      <c r="A993" s="1">
        <f>IF(input_OLD_temp_simulation!A993&lt;&gt;"",input_OLD_temp_simulation!A993,"")</f>
        <v>991</v>
      </c>
      <c r="B993" s="57">
        <f>IF(input_OLD_temp_simulation!B993&lt;&gt;"",maxvent_m3_per_h*1000000+minvent_m3_per_h*1000+V_room_m3,"")</f>
        <v>500010090</v>
      </c>
      <c r="C993" s="2" t="str">
        <f>IF(input_OLD_temp_simulation!C993&lt;&gt;"",CONCATENATE(TEXT(input_OLD_temp_simulation!C993,"jjjj-mm-ddTuu:mm:ss"),IF(input_OLD_temp_simulation!E993&gt;=0,"+",""),TEXT(SIGN(input_OLD_temp_simulation!E993)*INT(ABS(input_OLD_temp_simulation!E993)),"00"),":",TEXT(MOD(ABS(input_OLD_temp_simulation!E993),1)*60,"00")),"")</f>
        <v>2022-01-13T07:45:00+01:00</v>
      </c>
      <c r="D993" s="26">
        <f>IF(input_OLD_temp_simulation!D993&lt;&gt;"",input_OLD_temp_simulation!D993,"")</f>
        <v>1642056299.9999993</v>
      </c>
      <c r="E993" s="27">
        <f>calculation!R993</f>
        <v>874.43576388888891</v>
      </c>
      <c r="F993" s="18">
        <f>calculation!P993</f>
        <v>0.19500821886749678</v>
      </c>
      <c r="G993" s="29">
        <f>IF(input_OLD_temp_simulation!L993&lt;&gt;"",input_OLD_temp_simulation!L993,"")</f>
        <v>900</v>
      </c>
    </row>
    <row r="994" spans="1:7">
      <c r="A994" s="1">
        <f>IF(input_OLD_temp_simulation!A994&lt;&gt;"",input_OLD_temp_simulation!A994,"")</f>
        <v>992</v>
      </c>
      <c r="B994" s="57">
        <f>IF(input_OLD_temp_simulation!B994&lt;&gt;"",maxvent_m3_per_h*1000000+minvent_m3_per_h*1000+V_room_m3,"")</f>
        <v>500010090</v>
      </c>
      <c r="C994" s="2" t="str">
        <f>IF(input_OLD_temp_simulation!C994&lt;&gt;"",CONCATENATE(TEXT(input_OLD_temp_simulation!C994,"jjjj-mm-ddTuu:mm:ss"),IF(input_OLD_temp_simulation!E994&gt;=0,"+",""),TEXT(SIGN(input_OLD_temp_simulation!E994)*INT(ABS(input_OLD_temp_simulation!E994)),"00"),":",TEXT(MOD(ABS(input_OLD_temp_simulation!E994),1)*60,"00")),"")</f>
        <v>2022-01-13T08:00:00+01:00</v>
      </c>
      <c r="D994" s="26">
        <f>IF(input_OLD_temp_simulation!D994&lt;&gt;"",input_OLD_temp_simulation!D994,"")</f>
        <v>1642057200.000001</v>
      </c>
      <c r="E994" s="27">
        <f>calculation!R994</f>
        <v>817.8125</v>
      </c>
      <c r="F994" s="18">
        <f>calculation!P994</f>
        <v>0</v>
      </c>
      <c r="G994" s="29">
        <f>IF(input_OLD_temp_simulation!L994&lt;&gt;"",input_OLD_temp_simulation!L994,"")</f>
        <v>900</v>
      </c>
    </row>
    <row r="995" spans="1:7">
      <c r="A995" s="1">
        <f>IF(input_OLD_temp_simulation!A995&lt;&gt;"",input_OLD_temp_simulation!A995,"")</f>
        <v>993</v>
      </c>
      <c r="B995" s="57">
        <f>IF(input_OLD_temp_simulation!B995&lt;&gt;"",maxvent_m3_per_h*1000000+minvent_m3_per_h*1000+V_room_m3,"")</f>
        <v>500010090</v>
      </c>
      <c r="C995" s="2" t="str">
        <f>IF(input_OLD_temp_simulation!C995&lt;&gt;"",CONCATENATE(TEXT(input_OLD_temp_simulation!C995,"jjjj-mm-ddTuu:mm:ss"),IF(input_OLD_temp_simulation!E995&gt;=0,"+",""),TEXT(SIGN(input_OLD_temp_simulation!E995)*INT(ABS(input_OLD_temp_simulation!E995)),"00"),":",TEXT(MOD(ABS(input_OLD_temp_simulation!E995),1)*60,"00")),"")</f>
        <v>2022-01-13T08:15:00+01:00</v>
      </c>
      <c r="D995" s="26">
        <f>IF(input_OLD_temp_simulation!D995&lt;&gt;"",input_OLD_temp_simulation!D995,"")</f>
        <v>1642058100.0000002</v>
      </c>
      <c r="E995" s="27">
        <f>calculation!R995</f>
        <v>874.43576388888891</v>
      </c>
      <c r="F995" s="18">
        <f>calculation!P995</f>
        <v>0.19500821886749678</v>
      </c>
      <c r="G995" s="29">
        <f>IF(input_OLD_temp_simulation!L995&lt;&gt;"",input_OLD_temp_simulation!L995,"")</f>
        <v>900</v>
      </c>
    </row>
    <row r="996" spans="1:7">
      <c r="A996" s="1">
        <f>IF(input_OLD_temp_simulation!A996&lt;&gt;"",input_OLD_temp_simulation!A996,"")</f>
        <v>994</v>
      </c>
      <c r="B996" s="57">
        <f>IF(input_OLD_temp_simulation!B996&lt;&gt;"",maxvent_m3_per_h*1000000+minvent_m3_per_h*1000+V_room_m3,"")</f>
        <v>500010090</v>
      </c>
      <c r="C996" s="2" t="str">
        <f>IF(input_OLD_temp_simulation!C996&lt;&gt;"",CONCATENATE(TEXT(input_OLD_temp_simulation!C996,"jjjj-mm-ddTuu:mm:ss"),IF(input_OLD_temp_simulation!E996&gt;=0,"+",""),TEXT(SIGN(input_OLD_temp_simulation!E996)*INT(ABS(input_OLD_temp_simulation!E996)),"00"),":",TEXT(MOD(ABS(input_OLD_temp_simulation!E996),1)*60,"00")),"")</f>
        <v>2022-01-13T08:30:00+01:00</v>
      </c>
      <c r="D996" s="26">
        <f>IF(input_OLD_temp_simulation!D996&lt;&gt;"",input_OLD_temp_simulation!D996,"")</f>
        <v>1642058999.9999993</v>
      </c>
      <c r="E996" s="27">
        <f>calculation!R996</f>
        <v>817.8125</v>
      </c>
      <c r="F996" s="18">
        <f>calculation!P996</f>
        <v>0</v>
      </c>
      <c r="G996" s="29">
        <f>IF(input_OLD_temp_simulation!L996&lt;&gt;"",input_OLD_temp_simulation!L996,"")</f>
        <v>900</v>
      </c>
    </row>
    <row r="997" spans="1:7">
      <c r="A997" s="1">
        <f>IF(input_OLD_temp_simulation!A997&lt;&gt;"",input_OLD_temp_simulation!A997,"")</f>
        <v>995</v>
      </c>
      <c r="B997" s="57">
        <f>IF(input_OLD_temp_simulation!B997&lt;&gt;"",maxvent_m3_per_h*1000000+minvent_m3_per_h*1000+V_room_m3,"")</f>
        <v>500010090</v>
      </c>
      <c r="C997" s="2" t="str">
        <f>IF(input_OLD_temp_simulation!C997&lt;&gt;"",CONCATENATE(TEXT(input_OLD_temp_simulation!C997,"jjjj-mm-ddTuu:mm:ss"),IF(input_OLD_temp_simulation!E997&gt;=0,"+",""),TEXT(SIGN(input_OLD_temp_simulation!E997)*INT(ABS(input_OLD_temp_simulation!E997)),"00"),":",TEXT(MOD(ABS(input_OLD_temp_simulation!E997),1)*60,"00")),"")</f>
        <v>2022-01-13T08:45:00+01:00</v>
      </c>
      <c r="D997" s="26">
        <f>IF(input_OLD_temp_simulation!D997&lt;&gt;"",input_OLD_temp_simulation!D997,"")</f>
        <v>1642059900.000001</v>
      </c>
      <c r="E997" s="27">
        <f>calculation!R997</f>
        <v>1010.0607638888889</v>
      </c>
      <c r="F997" s="18">
        <f>calculation!P997</f>
        <v>0.31466324342460361</v>
      </c>
      <c r="G997" s="29">
        <f>IF(input_OLD_temp_simulation!L997&lt;&gt;"",input_OLD_temp_simulation!L997,"")</f>
        <v>900</v>
      </c>
    </row>
    <row r="998" spans="1:7">
      <c r="A998" s="1">
        <f>IF(input_OLD_temp_simulation!A998&lt;&gt;"",input_OLD_temp_simulation!A998,"")</f>
        <v>996</v>
      </c>
      <c r="B998" s="57">
        <f>IF(input_OLD_temp_simulation!B998&lt;&gt;"",maxvent_m3_per_h*1000000+minvent_m3_per_h*1000+V_room_m3,"")</f>
        <v>500010090</v>
      </c>
      <c r="C998" s="2" t="str">
        <f>IF(input_OLD_temp_simulation!C998&lt;&gt;"",CONCATENATE(TEXT(input_OLD_temp_simulation!C998,"jjjj-mm-ddTuu:mm:ss"),IF(input_OLD_temp_simulation!E998&gt;=0,"+",""),TEXT(SIGN(input_OLD_temp_simulation!E998)*INT(ABS(input_OLD_temp_simulation!E998)),"00"),":",TEXT(MOD(ABS(input_OLD_temp_simulation!E998),1)*60,"00")),"")</f>
        <v>2022-01-13T09:00:00+01:00</v>
      </c>
      <c r="D998" s="26">
        <f>IF(input_OLD_temp_simulation!D998&lt;&gt;"",input_OLD_temp_simulation!D998,"")</f>
        <v>1642060800.0000002</v>
      </c>
      <c r="E998" s="27">
        <f>calculation!R998</f>
        <v>953.4375</v>
      </c>
      <c r="F998" s="18">
        <f>calculation!P998</f>
        <v>0.27203714451538014</v>
      </c>
      <c r="G998" s="29">
        <f>IF(input_OLD_temp_simulation!L998&lt;&gt;"",input_OLD_temp_simulation!L998,"")</f>
        <v>900</v>
      </c>
    </row>
    <row r="999" spans="1:7">
      <c r="A999" s="1">
        <f>IF(input_OLD_temp_simulation!A999&lt;&gt;"",input_OLD_temp_simulation!A999,"")</f>
        <v>997</v>
      </c>
      <c r="B999" s="57">
        <f>IF(input_OLD_temp_simulation!B999&lt;&gt;"",maxvent_m3_per_h*1000000+minvent_m3_per_h*1000+V_room_m3,"")</f>
        <v>500010090</v>
      </c>
      <c r="C999" s="2" t="str">
        <f>IF(input_OLD_temp_simulation!C999&lt;&gt;"",CONCATENATE(TEXT(input_OLD_temp_simulation!C999,"jjjj-mm-ddTuu:mm:ss"),IF(input_OLD_temp_simulation!E999&gt;=0,"+",""),TEXT(SIGN(input_OLD_temp_simulation!E999)*INT(ABS(input_OLD_temp_simulation!E999)),"00"),":",TEXT(MOD(ABS(input_OLD_temp_simulation!E999),1)*60,"00")),"")</f>
        <v>2022-01-13T09:15:00+01:00</v>
      </c>
      <c r="D999" s="26">
        <f>IF(input_OLD_temp_simulation!D999&lt;&gt;"",input_OLD_temp_simulation!D999,"")</f>
        <v>1642061699.9999993</v>
      </c>
      <c r="E999" s="27">
        <f>calculation!R999</f>
        <v>885.625</v>
      </c>
      <c r="F999" s="18">
        <f>calculation!P999</f>
        <v>0.20749003984063744</v>
      </c>
      <c r="G999" s="29">
        <f>IF(input_OLD_temp_simulation!L999&lt;&gt;"",input_OLD_temp_simulation!L999,"")</f>
        <v>900</v>
      </c>
    </row>
    <row r="1000" spans="1:7">
      <c r="A1000" s="1">
        <f>IF(input_OLD_temp_simulation!A1000&lt;&gt;"",input_OLD_temp_simulation!A1000,"")</f>
        <v>998</v>
      </c>
      <c r="B1000" s="57">
        <f>IF(input_OLD_temp_simulation!B1000&lt;&gt;"",maxvent_m3_per_h*1000000+minvent_m3_per_h*1000+V_room_m3,"")</f>
        <v>500010090</v>
      </c>
      <c r="C1000" s="2" t="str">
        <f>IF(input_OLD_temp_simulation!C1000&lt;&gt;"",CONCATENATE(TEXT(input_OLD_temp_simulation!C1000,"jjjj-mm-ddTuu:mm:ss"),IF(input_OLD_temp_simulation!E1000&gt;=0,"+",""),TEXT(SIGN(input_OLD_temp_simulation!E1000)*INT(ABS(input_OLD_temp_simulation!E1000)),"00"),":",TEXT(MOD(ABS(input_OLD_temp_simulation!E1000),1)*60,"00")),"")</f>
        <v>2022-01-13T09:30:00+01:00</v>
      </c>
      <c r="D1000" s="26">
        <f>IF(input_OLD_temp_simulation!D1000&lt;&gt;"",input_OLD_temp_simulation!D1000,"")</f>
        <v>1642062600.000001</v>
      </c>
      <c r="E1000" s="27">
        <f>calculation!R1000</f>
        <v>885.625</v>
      </c>
      <c r="F1000" s="18">
        <f>calculation!P1000</f>
        <v>0.20749003984063744</v>
      </c>
      <c r="G1000" s="29">
        <f>IF(input_OLD_temp_simulation!L1000&lt;&gt;"",input_OLD_temp_simulation!L1000,"")</f>
        <v>900</v>
      </c>
    </row>
    <row r="1001" spans="1:7">
      <c r="A1001" s="1">
        <f>IF(input_OLD_temp_simulation!A1001&lt;&gt;"",input_OLD_temp_simulation!A1001,"")</f>
        <v>999</v>
      </c>
      <c r="B1001" s="57">
        <f>IF(input_OLD_temp_simulation!B1001&lt;&gt;"",maxvent_m3_per_h*1000000+minvent_m3_per_h*1000+V_room_m3,"")</f>
        <v>500010090</v>
      </c>
      <c r="C1001" s="2" t="str">
        <f>IF(input_OLD_temp_simulation!C1001&lt;&gt;"",CONCATENATE(TEXT(input_OLD_temp_simulation!C1001,"jjjj-mm-ddTuu:mm:ss"),IF(input_OLD_temp_simulation!E1001&gt;=0,"+",""),TEXT(SIGN(input_OLD_temp_simulation!E1001)*INT(ABS(input_OLD_temp_simulation!E1001)),"00"),":",TEXT(MOD(ABS(input_OLD_temp_simulation!E1001),1)*60,"00")),"")</f>
        <v>2022-01-13T09:45:00+01:00</v>
      </c>
      <c r="D1001" s="26">
        <f>IF(input_OLD_temp_simulation!D1001&lt;&gt;"",input_OLD_temp_simulation!D1001,"")</f>
        <v>1642063500.0000002</v>
      </c>
      <c r="E1001" s="27">
        <f>calculation!R1001</f>
        <v>885.625</v>
      </c>
      <c r="F1001" s="18">
        <f>calculation!P1001</f>
        <v>0.20749003984063744</v>
      </c>
      <c r="G1001" s="29">
        <f>IF(input_OLD_temp_simulation!L1001&lt;&gt;"",input_OLD_temp_simulation!L1001,"")</f>
        <v>900</v>
      </c>
    </row>
    <row r="1002" spans="1:7">
      <c r="A1002" s="1">
        <f>IF(input_OLD_temp_simulation!A1002&lt;&gt;"",input_OLD_temp_simulation!A1002,"")</f>
        <v>1000</v>
      </c>
      <c r="B1002" s="57">
        <f>IF(input_OLD_temp_simulation!B1002&lt;&gt;"",maxvent_m3_per_h*1000000+minvent_m3_per_h*1000+V_room_m3,"")</f>
        <v>500010090</v>
      </c>
      <c r="C1002" s="2" t="str">
        <f>IF(input_OLD_temp_simulation!C1002&lt;&gt;"",CONCATENATE(TEXT(input_OLD_temp_simulation!C1002,"jjjj-mm-ddTuu:mm:ss"),IF(input_OLD_temp_simulation!E1002&gt;=0,"+",""),TEXT(SIGN(input_OLD_temp_simulation!E1002)*INT(ABS(input_OLD_temp_simulation!E1002)),"00"),":",TEXT(MOD(ABS(input_OLD_temp_simulation!E1002),1)*60,"00")),"")</f>
        <v>2022-01-13T10:00:00+01:00</v>
      </c>
      <c r="D1002" s="26">
        <f>IF(input_OLD_temp_simulation!D1002&lt;&gt;"",input_OLD_temp_simulation!D1002,"")</f>
        <v>1642064399.9999993</v>
      </c>
      <c r="E1002" s="27">
        <f>calculation!R1002</f>
        <v>885.625</v>
      </c>
      <c r="F1002" s="18">
        <f>calculation!P1002</f>
        <v>0.20749003984063744</v>
      </c>
      <c r="G1002" s="29">
        <f>IF(input_OLD_temp_simulation!L1002&lt;&gt;"",input_OLD_temp_simulation!L1002,"")</f>
        <v>900</v>
      </c>
    </row>
    <row r="1003" spans="1:7">
      <c r="A1003" s="1">
        <f>IF(input_OLD_temp_simulation!A1003&lt;&gt;"",input_OLD_temp_simulation!A1003,"")</f>
        <v>1001</v>
      </c>
      <c r="B1003" s="57">
        <f>IF(input_OLD_temp_simulation!B1003&lt;&gt;"",maxvent_m3_per_h*1000000+minvent_m3_per_h*1000+V_room_m3,"")</f>
        <v>500010090</v>
      </c>
      <c r="C1003" s="2" t="str">
        <f>IF(input_OLD_temp_simulation!C1003&lt;&gt;"",CONCATENATE(TEXT(input_OLD_temp_simulation!C1003,"jjjj-mm-ddTuu:mm:ss"),IF(input_OLD_temp_simulation!E1003&gt;=0,"+",""),TEXT(SIGN(input_OLD_temp_simulation!E1003)*INT(ABS(input_OLD_temp_simulation!E1003)),"00"),":",TEXT(MOD(ABS(input_OLD_temp_simulation!E1003),1)*60,"00")),"")</f>
        <v>2022-01-13T10:15:00+01:00</v>
      </c>
      <c r="D1003" s="26">
        <f>IF(input_OLD_temp_simulation!D1003&lt;&gt;"",input_OLD_temp_simulation!D1003,"")</f>
        <v>1642065300.000001</v>
      </c>
      <c r="E1003" s="27">
        <f>calculation!R1003</f>
        <v>885.625</v>
      </c>
      <c r="F1003" s="18">
        <f>calculation!P1003</f>
        <v>0.20749003984063744</v>
      </c>
      <c r="G1003" s="29">
        <f>IF(input_OLD_temp_simulation!L1003&lt;&gt;"",input_OLD_temp_simulation!L1003,"")</f>
        <v>900</v>
      </c>
    </row>
    <row r="1004" spans="1:7">
      <c r="A1004" s="1">
        <f>IF(input_OLD_temp_simulation!A1004&lt;&gt;"",input_OLD_temp_simulation!A1004,"")</f>
        <v>1002</v>
      </c>
      <c r="B1004" s="57">
        <f>IF(input_OLD_temp_simulation!B1004&lt;&gt;"",maxvent_m3_per_h*1000000+minvent_m3_per_h*1000+V_room_m3,"")</f>
        <v>500010090</v>
      </c>
      <c r="C1004" s="2" t="str">
        <f>IF(input_OLD_temp_simulation!C1004&lt;&gt;"",CONCATENATE(TEXT(input_OLD_temp_simulation!C1004,"jjjj-mm-ddTuu:mm:ss"),IF(input_OLD_temp_simulation!E1004&gt;=0,"+",""),TEXT(SIGN(input_OLD_temp_simulation!E1004)*INT(ABS(input_OLD_temp_simulation!E1004)),"00"),":",TEXT(MOD(ABS(input_OLD_temp_simulation!E1004),1)*60,"00")),"")</f>
        <v>2022-01-13T10:30:00+01:00</v>
      </c>
      <c r="D1004" s="26">
        <f>IF(input_OLD_temp_simulation!D1004&lt;&gt;"",input_OLD_temp_simulation!D1004,"")</f>
        <v>1642066200.0000002</v>
      </c>
      <c r="E1004" s="27">
        <f>calculation!R1004</f>
        <v>885.625</v>
      </c>
      <c r="F1004" s="18">
        <f>calculation!P1004</f>
        <v>0.20749003984063744</v>
      </c>
      <c r="G1004" s="29">
        <f>IF(input_OLD_temp_simulation!L1004&lt;&gt;"",input_OLD_temp_simulation!L1004,"")</f>
        <v>900</v>
      </c>
    </row>
    <row r="1005" spans="1:7">
      <c r="A1005" s="1">
        <f>IF(input_OLD_temp_simulation!A1005&lt;&gt;"",input_OLD_temp_simulation!A1005,"")</f>
        <v>1003</v>
      </c>
      <c r="B1005" s="57">
        <f>IF(input_OLD_temp_simulation!B1005&lt;&gt;"",maxvent_m3_per_h*1000000+minvent_m3_per_h*1000+V_room_m3,"")</f>
        <v>500010090</v>
      </c>
      <c r="C1005" s="2" t="str">
        <f>IF(input_OLD_temp_simulation!C1005&lt;&gt;"",CONCATENATE(TEXT(input_OLD_temp_simulation!C1005,"jjjj-mm-ddTuu:mm:ss"),IF(input_OLD_temp_simulation!E1005&gt;=0,"+",""),TEXT(SIGN(input_OLD_temp_simulation!E1005)*INT(ABS(input_OLD_temp_simulation!E1005)),"00"),":",TEXT(MOD(ABS(input_OLD_temp_simulation!E1005),1)*60,"00")),"")</f>
        <v>2022-01-13T10:45:00+01:00</v>
      </c>
      <c r="D1005" s="26">
        <f>IF(input_OLD_temp_simulation!D1005&lt;&gt;"",input_OLD_temp_simulation!D1005,"")</f>
        <v>1642067099.9999993</v>
      </c>
      <c r="E1005" s="27">
        <f>calculation!R1005</f>
        <v>885.625</v>
      </c>
      <c r="F1005" s="18">
        <f>calculation!P1005</f>
        <v>0.20749003984063744</v>
      </c>
      <c r="G1005" s="29">
        <f>IF(input_OLD_temp_simulation!L1005&lt;&gt;"",input_OLD_temp_simulation!L1005,"")</f>
        <v>900</v>
      </c>
    </row>
    <row r="1006" spans="1:7">
      <c r="A1006" s="1">
        <f>IF(input_OLD_temp_simulation!A1006&lt;&gt;"",input_OLD_temp_simulation!A1006,"")</f>
        <v>1004</v>
      </c>
      <c r="B1006" s="57">
        <f>IF(input_OLD_temp_simulation!B1006&lt;&gt;"",maxvent_m3_per_h*1000000+minvent_m3_per_h*1000+V_room_m3,"")</f>
        <v>500010090</v>
      </c>
      <c r="C1006" s="2" t="str">
        <f>IF(input_OLD_temp_simulation!C1006&lt;&gt;"",CONCATENATE(TEXT(input_OLD_temp_simulation!C1006,"jjjj-mm-ddTuu:mm:ss"),IF(input_OLD_temp_simulation!E1006&gt;=0,"+",""),TEXT(SIGN(input_OLD_temp_simulation!E1006)*INT(ABS(input_OLD_temp_simulation!E1006)),"00"),":",TEXT(MOD(ABS(input_OLD_temp_simulation!E1006),1)*60,"00")),"")</f>
        <v>2022-01-13T11:00:00+01:00</v>
      </c>
      <c r="D1006" s="26">
        <f>IF(input_OLD_temp_simulation!D1006&lt;&gt;"",input_OLD_temp_simulation!D1006,"")</f>
        <v>1642068000.000001</v>
      </c>
      <c r="E1006" s="27">
        <f>calculation!R1006</f>
        <v>885.625</v>
      </c>
      <c r="F1006" s="18">
        <f>calculation!P1006</f>
        <v>0.20749003984063744</v>
      </c>
      <c r="G1006" s="29">
        <f>IF(input_OLD_temp_simulation!L1006&lt;&gt;"",input_OLD_temp_simulation!L1006,"")</f>
        <v>900</v>
      </c>
    </row>
    <row r="1007" spans="1:7">
      <c r="A1007" s="1">
        <f>IF(input_OLD_temp_simulation!A1007&lt;&gt;"",input_OLD_temp_simulation!A1007,"")</f>
        <v>1005</v>
      </c>
      <c r="B1007" s="57">
        <f>IF(input_OLD_temp_simulation!B1007&lt;&gt;"",maxvent_m3_per_h*1000000+minvent_m3_per_h*1000+V_room_m3,"")</f>
        <v>500010090</v>
      </c>
      <c r="C1007" s="2" t="str">
        <f>IF(input_OLD_temp_simulation!C1007&lt;&gt;"",CONCATENATE(TEXT(input_OLD_temp_simulation!C1007,"jjjj-mm-ddTuu:mm:ss"),IF(input_OLD_temp_simulation!E1007&gt;=0,"+",""),TEXT(SIGN(input_OLD_temp_simulation!E1007)*INT(ABS(input_OLD_temp_simulation!E1007)),"00"),":",TEXT(MOD(ABS(input_OLD_temp_simulation!E1007),1)*60,"00")),"")</f>
        <v>2022-01-13T11:15:00+01:00</v>
      </c>
      <c r="D1007" s="26">
        <f>IF(input_OLD_temp_simulation!D1007&lt;&gt;"",input_OLD_temp_simulation!D1007,"")</f>
        <v>1642068900.0000002</v>
      </c>
      <c r="E1007" s="27">
        <f>calculation!R1007</f>
        <v>885.625</v>
      </c>
      <c r="F1007" s="18">
        <f>calculation!P1007</f>
        <v>0.20749003984063744</v>
      </c>
      <c r="G1007" s="29">
        <f>IF(input_OLD_temp_simulation!L1007&lt;&gt;"",input_OLD_temp_simulation!L1007,"")</f>
        <v>900</v>
      </c>
    </row>
    <row r="1008" spans="1:7">
      <c r="A1008" s="1">
        <f>IF(input_OLD_temp_simulation!A1008&lt;&gt;"",input_OLD_temp_simulation!A1008,"")</f>
        <v>1006</v>
      </c>
      <c r="B1008" s="57">
        <f>IF(input_OLD_temp_simulation!B1008&lt;&gt;"",maxvent_m3_per_h*1000000+minvent_m3_per_h*1000+V_room_m3,"")</f>
        <v>500010090</v>
      </c>
      <c r="C1008" s="2" t="str">
        <f>IF(input_OLD_temp_simulation!C1008&lt;&gt;"",CONCATENATE(TEXT(input_OLD_temp_simulation!C1008,"jjjj-mm-ddTuu:mm:ss"),IF(input_OLD_temp_simulation!E1008&gt;=0,"+",""),TEXT(SIGN(input_OLD_temp_simulation!E1008)*INT(ABS(input_OLD_temp_simulation!E1008)),"00"),":",TEXT(MOD(ABS(input_OLD_temp_simulation!E1008),1)*60,"00")),"")</f>
        <v>2022-01-13T11:30:00+01:00</v>
      </c>
      <c r="D1008" s="26">
        <f>IF(input_OLD_temp_simulation!D1008&lt;&gt;"",input_OLD_temp_simulation!D1008,"")</f>
        <v>1642069799.9999993</v>
      </c>
      <c r="E1008" s="27">
        <f>calculation!R1008</f>
        <v>885.625</v>
      </c>
      <c r="F1008" s="18">
        <f>calculation!P1008</f>
        <v>0.20749003984063744</v>
      </c>
      <c r="G1008" s="29">
        <f>IF(input_OLD_temp_simulation!L1008&lt;&gt;"",input_OLD_temp_simulation!L1008,"")</f>
        <v>900</v>
      </c>
    </row>
    <row r="1009" spans="1:7">
      <c r="A1009" s="1">
        <f>IF(input_OLD_temp_simulation!A1009&lt;&gt;"",input_OLD_temp_simulation!A1009,"")</f>
        <v>1007</v>
      </c>
      <c r="B1009" s="57">
        <f>IF(input_OLD_temp_simulation!B1009&lt;&gt;"",maxvent_m3_per_h*1000000+minvent_m3_per_h*1000+V_room_m3,"")</f>
        <v>500010090</v>
      </c>
      <c r="C1009" s="2" t="str">
        <f>IF(input_OLD_temp_simulation!C1009&lt;&gt;"",CONCATENATE(TEXT(input_OLD_temp_simulation!C1009,"jjjj-mm-ddTuu:mm:ss"),IF(input_OLD_temp_simulation!E1009&gt;=0,"+",""),TEXT(SIGN(input_OLD_temp_simulation!E1009)*INT(ABS(input_OLD_temp_simulation!E1009)),"00"),":",TEXT(MOD(ABS(input_OLD_temp_simulation!E1009),1)*60,"00")),"")</f>
        <v>2022-01-13T11:45:00+01:00</v>
      </c>
      <c r="D1009" s="26">
        <f>IF(input_OLD_temp_simulation!D1009&lt;&gt;"",input_OLD_temp_simulation!D1009,"")</f>
        <v>1642070700.000001</v>
      </c>
      <c r="E1009" s="27">
        <f>calculation!R1009</f>
        <v>885.625</v>
      </c>
      <c r="F1009" s="18">
        <f>calculation!P1009</f>
        <v>0.20749003984063744</v>
      </c>
      <c r="G1009" s="29">
        <f>IF(input_OLD_temp_simulation!L1009&lt;&gt;"",input_OLD_temp_simulation!L1009,"")</f>
        <v>900</v>
      </c>
    </row>
    <row r="1010" spans="1:7">
      <c r="A1010" s="1">
        <f>IF(input_OLD_temp_simulation!A1010&lt;&gt;"",input_OLD_temp_simulation!A1010,"")</f>
        <v>1008</v>
      </c>
      <c r="B1010" s="57">
        <f>IF(input_OLD_temp_simulation!B1010&lt;&gt;"",maxvent_m3_per_h*1000000+minvent_m3_per_h*1000+V_room_m3,"")</f>
        <v>500010090</v>
      </c>
      <c r="C1010" s="2" t="str">
        <f>IF(input_OLD_temp_simulation!C1010&lt;&gt;"",CONCATENATE(TEXT(input_OLD_temp_simulation!C1010,"jjjj-mm-ddTuu:mm:ss"),IF(input_OLD_temp_simulation!E1010&gt;=0,"+",""),TEXT(SIGN(input_OLD_temp_simulation!E1010)*INT(ABS(input_OLD_temp_simulation!E1010)),"00"),":",TEXT(MOD(ABS(input_OLD_temp_simulation!E1010),1)*60,"00")),"")</f>
        <v>2022-01-13T12:00:00+01:00</v>
      </c>
      <c r="D1010" s="26">
        <f>IF(input_OLD_temp_simulation!D1010&lt;&gt;"",input_OLD_temp_simulation!D1010,"")</f>
        <v>1642071600.0000002</v>
      </c>
      <c r="E1010" s="27">
        <f>calculation!R1010</f>
        <v>885.625</v>
      </c>
      <c r="F1010" s="18">
        <f>calculation!P1010</f>
        <v>0.20749003984063744</v>
      </c>
      <c r="G1010" s="29">
        <f>IF(input_OLD_temp_simulation!L1010&lt;&gt;"",input_OLD_temp_simulation!L1010,"")</f>
        <v>900</v>
      </c>
    </row>
    <row r="1011" spans="1:7">
      <c r="A1011" s="1">
        <f>IF(input_OLD_temp_simulation!A1011&lt;&gt;"",input_OLD_temp_simulation!A1011,"")</f>
        <v>1009</v>
      </c>
      <c r="B1011" s="57">
        <f>IF(input_OLD_temp_simulation!B1011&lt;&gt;"",maxvent_m3_per_h*1000000+minvent_m3_per_h*1000+V_room_m3,"")</f>
        <v>500010090</v>
      </c>
      <c r="C1011" s="2" t="str">
        <f>IF(input_OLD_temp_simulation!C1011&lt;&gt;"",CONCATENATE(TEXT(input_OLD_temp_simulation!C1011,"jjjj-mm-ddTuu:mm:ss"),IF(input_OLD_temp_simulation!E1011&gt;=0,"+",""),TEXT(SIGN(input_OLD_temp_simulation!E1011)*INT(ABS(input_OLD_temp_simulation!E1011)),"00"),":",TEXT(MOD(ABS(input_OLD_temp_simulation!E1011),1)*60,"00")),"")</f>
        <v>2022-01-13T12:15:00+01:00</v>
      </c>
      <c r="D1011" s="26">
        <f>IF(input_OLD_temp_simulation!D1011&lt;&gt;"",input_OLD_temp_simulation!D1011,"")</f>
        <v>1642072499.9999993</v>
      </c>
      <c r="E1011" s="27">
        <f>calculation!R1011</f>
        <v>750</v>
      </c>
      <c r="F1011" s="18">
        <f>calculation!P1011</f>
        <v>0</v>
      </c>
      <c r="G1011" s="29">
        <f>IF(input_OLD_temp_simulation!L1011&lt;&gt;"",input_OLD_temp_simulation!L1011,"")</f>
        <v>900</v>
      </c>
    </row>
    <row r="1012" spans="1:7">
      <c r="A1012" s="1">
        <f>IF(input_OLD_temp_simulation!A1012&lt;&gt;"",input_OLD_temp_simulation!A1012,"")</f>
        <v>1010</v>
      </c>
      <c r="B1012" s="57">
        <f>IF(input_OLD_temp_simulation!B1012&lt;&gt;"",maxvent_m3_per_h*1000000+minvent_m3_per_h*1000+V_room_m3,"")</f>
        <v>500010090</v>
      </c>
      <c r="C1012" s="2" t="str">
        <f>IF(input_OLD_temp_simulation!C1012&lt;&gt;"",CONCATENATE(TEXT(input_OLD_temp_simulation!C1012,"jjjj-mm-ddTuu:mm:ss"),IF(input_OLD_temp_simulation!E1012&gt;=0,"+",""),TEXT(SIGN(input_OLD_temp_simulation!E1012)*INT(ABS(input_OLD_temp_simulation!E1012)),"00"),":",TEXT(MOD(ABS(input_OLD_temp_simulation!E1012),1)*60,"00")),"")</f>
        <v>2022-01-13T12:30:00+01:00</v>
      </c>
      <c r="D1012" s="26">
        <f>IF(input_OLD_temp_simulation!D1012&lt;&gt;"",input_OLD_temp_simulation!D1012,"")</f>
        <v>1642073400.000001</v>
      </c>
      <c r="E1012" s="27">
        <f>calculation!R1012</f>
        <v>740.69444444444446</v>
      </c>
      <c r="F1012" s="18">
        <f>calculation!P1012</f>
        <v>0</v>
      </c>
      <c r="G1012" s="29">
        <f>IF(input_OLD_temp_simulation!L1012&lt;&gt;"",input_OLD_temp_simulation!L1012,"")</f>
        <v>900</v>
      </c>
    </row>
    <row r="1013" spans="1:7">
      <c r="A1013" s="1">
        <f>IF(input_OLD_temp_simulation!A1013&lt;&gt;"",input_OLD_temp_simulation!A1013,"")</f>
        <v>1011</v>
      </c>
      <c r="B1013" s="57">
        <f>IF(input_OLD_temp_simulation!B1013&lt;&gt;"",maxvent_m3_per_h*1000000+minvent_m3_per_h*1000+V_room_m3,"")</f>
        <v>500010090</v>
      </c>
      <c r="C1013" s="2" t="str">
        <f>IF(input_OLD_temp_simulation!C1013&lt;&gt;"",CONCATENATE(TEXT(input_OLD_temp_simulation!C1013,"jjjj-mm-ddTuu:mm:ss"),IF(input_OLD_temp_simulation!E1013&gt;=0,"+",""),TEXT(SIGN(input_OLD_temp_simulation!E1013)*INT(ABS(input_OLD_temp_simulation!E1013)),"00"),":",TEXT(MOD(ABS(input_OLD_temp_simulation!E1013),1)*60,"00")),"")</f>
        <v>2022-01-13T12:45:00+01:00</v>
      </c>
      <c r="D1013" s="26">
        <f>IF(input_OLD_temp_simulation!D1013&lt;&gt;"",input_OLD_temp_simulation!D1013,"")</f>
        <v>1642074300.0000002</v>
      </c>
      <c r="E1013" s="27">
        <f>calculation!R1013</f>
        <v>867.27237654320993</v>
      </c>
      <c r="F1013" s="18">
        <f>calculation!P1013</f>
        <v>0.18669305376655956</v>
      </c>
      <c r="G1013" s="29">
        <f>IF(input_OLD_temp_simulation!L1013&lt;&gt;"",input_OLD_temp_simulation!L1013,"")</f>
        <v>900</v>
      </c>
    </row>
    <row r="1014" spans="1:7">
      <c r="A1014" s="1">
        <f>IF(input_OLD_temp_simulation!A1014&lt;&gt;"",input_OLD_temp_simulation!A1014,"")</f>
        <v>1012</v>
      </c>
      <c r="B1014" s="57">
        <f>IF(input_OLD_temp_simulation!B1014&lt;&gt;"",maxvent_m3_per_h*1000000+minvent_m3_per_h*1000+V_room_m3,"")</f>
        <v>500010090</v>
      </c>
      <c r="C1014" s="2" t="str">
        <f>IF(input_OLD_temp_simulation!C1014&lt;&gt;"",CONCATENATE(TEXT(input_OLD_temp_simulation!C1014,"jjjj-mm-ddTuu:mm:ss"),IF(input_OLD_temp_simulation!E1014&gt;=0,"+",""),TEXT(SIGN(input_OLD_temp_simulation!E1014)*INT(ABS(input_OLD_temp_simulation!E1014)),"00"),":",TEXT(MOD(ABS(input_OLD_temp_simulation!E1014),1)*60,"00")),"")</f>
        <v>2022-01-13T13:00:00+01:00</v>
      </c>
      <c r="D1014" s="26">
        <f>IF(input_OLD_temp_simulation!D1014&lt;&gt;"",input_OLD_temp_simulation!D1014,"")</f>
        <v>1642075199.9999993</v>
      </c>
      <c r="E1014" s="27">
        <f>calculation!R1014</f>
        <v>885.625</v>
      </c>
      <c r="F1014" s="18">
        <f>calculation!P1014</f>
        <v>0.20749003984063744</v>
      </c>
      <c r="G1014" s="29">
        <f>IF(input_OLD_temp_simulation!L1014&lt;&gt;"",input_OLD_temp_simulation!L1014,"")</f>
        <v>900</v>
      </c>
    </row>
    <row r="1015" spans="1:7">
      <c r="A1015" s="1">
        <f>IF(input_OLD_temp_simulation!A1015&lt;&gt;"",input_OLD_temp_simulation!A1015,"")</f>
        <v>1013</v>
      </c>
      <c r="B1015" s="57">
        <f>IF(input_OLD_temp_simulation!B1015&lt;&gt;"",maxvent_m3_per_h*1000000+minvent_m3_per_h*1000+V_room_m3,"")</f>
        <v>500010090</v>
      </c>
      <c r="C1015" s="2" t="str">
        <f>IF(input_OLD_temp_simulation!C1015&lt;&gt;"",CONCATENATE(TEXT(input_OLD_temp_simulation!C1015,"jjjj-mm-ddTuu:mm:ss"),IF(input_OLD_temp_simulation!E1015&gt;=0,"+",""),TEXT(SIGN(input_OLD_temp_simulation!E1015)*INT(ABS(input_OLD_temp_simulation!E1015)),"00"),":",TEXT(MOD(ABS(input_OLD_temp_simulation!E1015),1)*60,"00")),"")</f>
        <v>2022-01-13T13:15:00+01:00</v>
      </c>
      <c r="D1015" s="26">
        <f>IF(input_OLD_temp_simulation!D1015&lt;&gt;"",input_OLD_temp_simulation!D1015,"")</f>
        <v>1642076100.000001</v>
      </c>
      <c r="E1015" s="27">
        <f>calculation!R1015</f>
        <v>953.4375</v>
      </c>
      <c r="F1015" s="18">
        <f>calculation!P1015</f>
        <v>0.27203714451538014</v>
      </c>
      <c r="G1015" s="29">
        <f>IF(input_OLD_temp_simulation!L1015&lt;&gt;"",input_OLD_temp_simulation!L1015,"")</f>
        <v>900</v>
      </c>
    </row>
    <row r="1016" spans="1:7">
      <c r="A1016" s="1">
        <f>IF(input_OLD_temp_simulation!A1016&lt;&gt;"",input_OLD_temp_simulation!A1016,"")</f>
        <v>1014</v>
      </c>
      <c r="B1016" s="57">
        <f>IF(input_OLD_temp_simulation!B1016&lt;&gt;"",maxvent_m3_per_h*1000000+minvent_m3_per_h*1000+V_room_m3,"")</f>
        <v>500010090</v>
      </c>
      <c r="C1016" s="2" t="str">
        <f>IF(input_OLD_temp_simulation!C1016&lt;&gt;"",CONCATENATE(TEXT(input_OLD_temp_simulation!C1016,"jjjj-mm-ddTuu:mm:ss"),IF(input_OLD_temp_simulation!E1016&gt;=0,"+",""),TEXT(SIGN(input_OLD_temp_simulation!E1016)*INT(ABS(input_OLD_temp_simulation!E1016)),"00"),":",TEXT(MOD(ABS(input_OLD_temp_simulation!E1016),1)*60,"00")),"")</f>
        <v>2022-01-13T13:30:00+01:00</v>
      </c>
      <c r="D1016" s="26">
        <f>IF(input_OLD_temp_simulation!D1016&lt;&gt;"",input_OLD_temp_simulation!D1016,"")</f>
        <v>1642077000.0000002</v>
      </c>
      <c r="E1016" s="27">
        <f>calculation!R1016</f>
        <v>953.4375</v>
      </c>
      <c r="F1016" s="18">
        <f>calculation!P1016</f>
        <v>0.27203714451538014</v>
      </c>
      <c r="G1016" s="29">
        <f>IF(input_OLD_temp_simulation!L1016&lt;&gt;"",input_OLD_temp_simulation!L1016,"")</f>
        <v>900</v>
      </c>
    </row>
    <row r="1017" spans="1:7">
      <c r="A1017" s="1">
        <f>IF(input_OLD_temp_simulation!A1017&lt;&gt;"",input_OLD_temp_simulation!A1017,"")</f>
        <v>1015</v>
      </c>
      <c r="B1017" s="57">
        <f>IF(input_OLD_temp_simulation!B1017&lt;&gt;"",maxvent_m3_per_h*1000000+minvent_m3_per_h*1000+V_room_m3,"")</f>
        <v>500010090</v>
      </c>
      <c r="C1017" s="2" t="str">
        <f>IF(input_OLD_temp_simulation!C1017&lt;&gt;"",CONCATENATE(TEXT(input_OLD_temp_simulation!C1017,"jjjj-mm-ddTuu:mm:ss"),IF(input_OLD_temp_simulation!E1017&gt;=0,"+",""),TEXT(SIGN(input_OLD_temp_simulation!E1017)*INT(ABS(input_OLD_temp_simulation!E1017)),"00"),":",TEXT(MOD(ABS(input_OLD_temp_simulation!E1017),1)*60,"00")),"")</f>
        <v>2022-01-13T13:45:00+01:00</v>
      </c>
      <c r="D1017" s="26">
        <f>IF(input_OLD_temp_simulation!D1017&lt;&gt;"",input_OLD_temp_simulation!D1017,"")</f>
        <v>1642077899.9999993</v>
      </c>
      <c r="E1017" s="27">
        <f>calculation!R1017</f>
        <v>885.625</v>
      </c>
      <c r="F1017" s="18">
        <f>calculation!P1017</f>
        <v>0.20749003984063744</v>
      </c>
      <c r="G1017" s="29">
        <f>IF(input_OLD_temp_simulation!L1017&lt;&gt;"",input_OLD_temp_simulation!L1017,"")</f>
        <v>900</v>
      </c>
    </row>
    <row r="1018" spans="1:7">
      <c r="A1018" s="1">
        <f>IF(input_OLD_temp_simulation!A1018&lt;&gt;"",input_OLD_temp_simulation!A1018,"")</f>
        <v>1016</v>
      </c>
      <c r="B1018" s="57">
        <f>IF(input_OLD_temp_simulation!B1018&lt;&gt;"",maxvent_m3_per_h*1000000+minvent_m3_per_h*1000+V_room_m3,"")</f>
        <v>500010090</v>
      </c>
      <c r="C1018" s="2" t="str">
        <f>IF(input_OLD_temp_simulation!C1018&lt;&gt;"",CONCATENATE(TEXT(input_OLD_temp_simulation!C1018,"jjjj-mm-ddTuu:mm:ss"),IF(input_OLD_temp_simulation!E1018&gt;=0,"+",""),TEXT(SIGN(input_OLD_temp_simulation!E1018)*INT(ABS(input_OLD_temp_simulation!E1018)),"00"),":",TEXT(MOD(ABS(input_OLD_temp_simulation!E1018),1)*60,"00")),"")</f>
        <v>2022-01-13T14:00:00+01:00</v>
      </c>
      <c r="D1018" s="26">
        <f>IF(input_OLD_temp_simulation!D1018&lt;&gt;"",input_OLD_temp_simulation!D1018,"")</f>
        <v>1642078800.000001</v>
      </c>
      <c r="E1018" s="27">
        <f>calculation!R1018</f>
        <v>885.625</v>
      </c>
      <c r="F1018" s="18">
        <f>calculation!P1018</f>
        <v>0.20749003984063744</v>
      </c>
      <c r="G1018" s="29">
        <f>IF(input_OLD_temp_simulation!L1018&lt;&gt;"",input_OLD_temp_simulation!L1018,"")</f>
        <v>900</v>
      </c>
    </row>
    <row r="1019" spans="1:7">
      <c r="A1019" s="1">
        <f>IF(input_OLD_temp_simulation!A1019&lt;&gt;"",input_OLD_temp_simulation!A1019,"")</f>
        <v>1017</v>
      </c>
      <c r="B1019" s="57">
        <f>IF(input_OLD_temp_simulation!B1019&lt;&gt;"",maxvent_m3_per_h*1000000+minvent_m3_per_h*1000+V_room_m3,"")</f>
        <v>500010090</v>
      </c>
      <c r="C1019" s="2" t="str">
        <f>IF(input_OLD_temp_simulation!C1019&lt;&gt;"",CONCATENATE(TEXT(input_OLD_temp_simulation!C1019,"jjjj-mm-ddTuu:mm:ss"),IF(input_OLD_temp_simulation!E1019&gt;=0,"+",""),TEXT(SIGN(input_OLD_temp_simulation!E1019)*INT(ABS(input_OLD_temp_simulation!E1019)),"00"),":",TEXT(MOD(ABS(input_OLD_temp_simulation!E1019),1)*60,"00")),"")</f>
        <v>2022-01-13T14:15:00+01:00</v>
      </c>
      <c r="D1019" s="26">
        <f>IF(input_OLD_temp_simulation!D1019&lt;&gt;"",input_OLD_temp_simulation!D1019,"")</f>
        <v>1642079700.0000002</v>
      </c>
      <c r="E1019" s="27">
        <f>calculation!R1019</f>
        <v>885.625</v>
      </c>
      <c r="F1019" s="18">
        <f>calculation!P1019</f>
        <v>0.20749003984063744</v>
      </c>
      <c r="G1019" s="29">
        <f>IF(input_OLD_temp_simulation!L1019&lt;&gt;"",input_OLD_temp_simulation!L1019,"")</f>
        <v>900</v>
      </c>
    </row>
    <row r="1020" spans="1:7">
      <c r="A1020" s="1">
        <f>IF(input_OLD_temp_simulation!A1020&lt;&gt;"",input_OLD_temp_simulation!A1020,"")</f>
        <v>1018</v>
      </c>
      <c r="B1020" s="57">
        <f>IF(input_OLD_temp_simulation!B1020&lt;&gt;"",maxvent_m3_per_h*1000000+minvent_m3_per_h*1000+V_room_m3,"")</f>
        <v>500010090</v>
      </c>
      <c r="C1020" s="2" t="str">
        <f>IF(input_OLD_temp_simulation!C1020&lt;&gt;"",CONCATENATE(TEXT(input_OLD_temp_simulation!C1020,"jjjj-mm-ddTuu:mm:ss"),IF(input_OLD_temp_simulation!E1020&gt;=0,"+",""),TEXT(SIGN(input_OLD_temp_simulation!E1020)*INT(ABS(input_OLD_temp_simulation!E1020)),"00"),":",TEXT(MOD(ABS(input_OLD_temp_simulation!E1020),1)*60,"00")),"")</f>
        <v>2022-01-13T14:30:00+01:00</v>
      </c>
      <c r="D1020" s="26">
        <f>IF(input_OLD_temp_simulation!D1020&lt;&gt;"",input_OLD_temp_simulation!D1020,"")</f>
        <v>1642080599.9999993</v>
      </c>
      <c r="E1020" s="27">
        <f>calculation!R1020</f>
        <v>885.625</v>
      </c>
      <c r="F1020" s="18">
        <f>calculation!P1020</f>
        <v>0.20749003984063744</v>
      </c>
      <c r="G1020" s="29">
        <f>IF(input_OLD_temp_simulation!L1020&lt;&gt;"",input_OLD_temp_simulation!L1020,"")</f>
        <v>900</v>
      </c>
    </row>
    <row r="1021" spans="1:7">
      <c r="A1021" s="1">
        <f>IF(input_OLD_temp_simulation!A1021&lt;&gt;"",input_OLD_temp_simulation!A1021,"")</f>
        <v>1019</v>
      </c>
      <c r="B1021" s="57">
        <f>IF(input_OLD_temp_simulation!B1021&lt;&gt;"",maxvent_m3_per_h*1000000+minvent_m3_per_h*1000+V_room_m3,"")</f>
        <v>500010090</v>
      </c>
      <c r="C1021" s="2" t="str">
        <f>IF(input_OLD_temp_simulation!C1021&lt;&gt;"",CONCATENATE(TEXT(input_OLD_temp_simulation!C1021,"jjjj-mm-ddTuu:mm:ss"),IF(input_OLD_temp_simulation!E1021&gt;=0,"+",""),TEXT(SIGN(input_OLD_temp_simulation!E1021)*INT(ABS(input_OLD_temp_simulation!E1021)),"00"),":",TEXT(MOD(ABS(input_OLD_temp_simulation!E1021),1)*60,"00")),"")</f>
        <v>2022-01-13T14:45:00+01:00</v>
      </c>
      <c r="D1021" s="26">
        <f>IF(input_OLD_temp_simulation!D1021&lt;&gt;"",input_OLD_temp_simulation!D1021,"")</f>
        <v>1642081500.000001</v>
      </c>
      <c r="E1021" s="27">
        <f>calculation!R1021</f>
        <v>885.625</v>
      </c>
      <c r="F1021" s="18">
        <f>calculation!P1021</f>
        <v>0.20749003984063744</v>
      </c>
      <c r="G1021" s="29">
        <f>IF(input_OLD_temp_simulation!L1021&lt;&gt;"",input_OLD_temp_simulation!L1021,"")</f>
        <v>900</v>
      </c>
    </row>
    <row r="1022" spans="1:7">
      <c r="A1022" s="1">
        <f>IF(input_OLD_temp_simulation!A1022&lt;&gt;"",input_OLD_temp_simulation!A1022,"")</f>
        <v>1020</v>
      </c>
      <c r="B1022" s="57">
        <f>IF(input_OLD_temp_simulation!B1022&lt;&gt;"",maxvent_m3_per_h*1000000+minvent_m3_per_h*1000+V_room_m3,"")</f>
        <v>500010090</v>
      </c>
      <c r="C1022" s="2" t="str">
        <f>IF(input_OLD_temp_simulation!C1022&lt;&gt;"",CONCATENATE(TEXT(input_OLD_temp_simulation!C1022,"jjjj-mm-ddTuu:mm:ss"),IF(input_OLD_temp_simulation!E1022&gt;=0,"+",""),TEXT(SIGN(input_OLD_temp_simulation!E1022)*INT(ABS(input_OLD_temp_simulation!E1022)),"00"),":",TEXT(MOD(ABS(input_OLD_temp_simulation!E1022),1)*60,"00")),"")</f>
        <v>2022-01-13T15:00:00+01:00</v>
      </c>
      <c r="D1022" s="26">
        <f>IF(input_OLD_temp_simulation!D1022&lt;&gt;"",input_OLD_temp_simulation!D1022,"")</f>
        <v>1642082400.0000002</v>
      </c>
      <c r="E1022" s="27">
        <f>calculation!R1022</f>
        <v>885.625</v>
      </c>
      <c r="F1022" s="18">
        <f>calculation!P1022</f>
        <v>0.20749003984063744</v>
      </c>
      <c r="G1022" s="29">
        <f>IF(input_OLD_temp_simulation!L1022&lt;&gt;"",input_OLD_temp_simulation!L1022,"")</f>
        <v>900</v>
      </c>
    </row>
    <row r="1023" spans="1:7">
      <c r="A1023" s="1">
        <f>IF(input_OLD_temp_simulation!A1023&lt;&gt;"",input_OLD_temp_simulation!A1023,"")</f>
        <v>1021</v>
      </c>
      <c r="B1023" s="57">
        <f>IF(input_OLD_temp_simulation!B1023&lt;&gt;"",maxvent_m3_per_h*1000000+minvent_m3_per_h*1000+V_room_m3,"")</f>
        <v>500010090</v>
      </c>
      <c r="C1023" s="2" t="str">
        <f>IF(input_OLD_temp_simulation!C1023&lt;&gt;"",CONCATENATE(TEXT(input_OLD_temp_simulation!C1023,"jjjj-mm-ddTuu:mm:ss"),IF(input_OLD_temp_simulation!E1023&gt;=0,"+",""),TEXT(SIGN(input_OLD_temp_simulation!E1023)*INT(ABS(input_OLD_temp_simulation!E1023)),"00"),":",TEXT(MOD(ABS(input_OLD_temp_simulation!E1023),1)*60,"00")),"")</f>
        <v>2022-01-13T15:15:00+01:00</v>
      </c>
      <c r="D1023" s="26">
        <f>IF(input_OLD_temp_simulation!D1023&lt;&gt;"",input_OLD_temp_simulation!D1023,"")</f>
        <v>1642083299.9999993</v>
      </c>
      <c r="E1023" s="27">
        <f>calculation!R1023</f>
        <v>885.625</v>
      </c>
      <c r="F1023" s="18">
        <f>calculation!P1023</f>
        <v>0.20749003984063744</v>
      </c>
      <c r="G1023" s="29">
        <f>IF(input_OLD_temp_simulation!L1023&lt;&gt;"",input_OLD_temp_simulation!L1023,"")</f>
        <v>900</v>
      </c>
    </row>
    <row r="1024" spans="1:7">
      <c r="A1024" s="1">
        <f>IF(input_OLD_temp_simulation!A1024&lt;&gt;"",input_OLD_temp_simulation!A1024,"")</f>
        <v>1022</v>
      </c>
      <c r="B1024" s="57">
        <f>IF(input_OLD_temp_simulation!B1024&lt;&gt;"",maxvent_m3_per_h*1000000+minvent_m3_per_h*1000+V_room_m3,"")</f>
        <v>500010090</v>
      </c>
      <c r="C1024" s="2" t="str">
        <f>IF(input_OLD_temp_simulation!C1024&lt;&gt;"",CONCATENATE(TEXT(input_OLD_temp_simulation!C1024,"jjjj-mm-ddTuu:mm:ss"),IF(input_OLD_temp_simulation!E1024&gt;=0,"+",""),TEXT(SIGN(input_OLD_temp_simulation!E1024)*INT(ABS(input_OLD_temp_simulation!E1024)),"00"),":",TEXT(MOD(ABS(input_OLD_temp_simulation!E1024),1)*60,"00")),"")</f>
        <v>2022-01-13T15:30:00+01:00</v>
      </c>
      <c r="D1024" s="26">
        <f>IF(input_OLD_temp_simulation!D1024&lt;&gt;"",input_OLD_temp_simulation!D1024,"")</f>
        <v>1642084200.000001</v>
      </c>
      <c r="E1024" s="27">
        <f>calculation!R1024</f>
        <v>885.625</v>
      </c>
      <c r="F1024" s="18">
        <f>calculation!P1024</f>
        <v>0.20749003984063744</v>
      </c>
      <c r="G1024" s="29">
        <f>IF(input_OLD_temp_simulation!L1024&lt;&gt;"",input_OLD_temp_simulation!L1024,"")</f>
        <v>900</v>
      </c>
    </row>
    <row r="1025" spans="1:7">
      <c r="A1025" s="1">
        <f>IF(input_OLD_temp_simulation!A1025&lt;&gt;"",input_OLD_temp_simulation!A1025,"")</f>
        <v>1023</v>
      </c>
      <c r="B1025" s="57">
        <f>IF(input_OLD_temp_simulation!B1025&lt;&gt;"",maxvent_m3_per_h*1000000+minvent_m3_per_h*1000+V_room_m3,"")</f>
        <v>500010090</v>
      </c>
      <c r="C1025" s="2" t="str">
        <f>IF(input_OLD_temp_simulation!C1025&lt;&gt;"",CONCATENATE(TEXT(input_OLD_temp_simulation!C1025,"jjjj-mm-ddTuu:mm:ss"),IF(input_OLD_temp_simulation!E1025&gt;=0,"+",""),TEXT(SIGN(input_OLD_temp_simulation!E1025)*INT(ABS(input_OLD_temp_simulation!E1025)),"00"),":",TEXT(MOD(ABS(input_OLD_temp_simulation!E1025),1)*60,"00")),"")</f>
        <v>2022-01-13T15:45:00+01:00</v>
      </c>
      <c r="D1025" s="26">
        <f>IF(input_OLD_temp_simulation!D1025&lt;&gt;"",input_OLD_temp_simulation!D1025,"")</f>
        <v>1642085100.0000002</v>
      </c>
      <c r="E1025" s="27">
        <f>calculation!R1025</f>
        <v>885.625</v>
      </c>
      <c r="F1025" s="18">
        <f>calculation!P1025</f>
        <v>0.20749003984063744</v>
      </c>
      <c r="G1025" s="29">
        <f>IF(input_OLD_temp_simulation!L1025&lt;&gt;"",input_OLD_temp_simulation!L1025,"")</f>
        <v>900</v>
      </c>
    </row>
    <row r="1026" spans="1:7">
      <c r="A1026" s="1">
        <f>IF(input_OLD_temp_simulation!A1026&lt;&gt;"",input_OLD_temp_simulation!A1026,"")</f>
        <v>1024</v>
      </c>
      <c r="B1026" s="57">
        <f>IF(input_OLD_temp_simulation!B1026&lt;&gt;"",maxvent_m3_per_h*1000000+minvent_m3_per_h*1000+V_room_m3,"")</f>
        <v>500010090</v>
      </c>
      <c r="C1026" s="2" t="str">
        <f>IF(input_OLD_temp_simulation!C1026&lt;&gt;"",CONCATENATE(TEXT(input_OLD_temp_simulation!C1026,"jjjj-mm-ddTuu:mm:ss"),IF(input_OLD_temp_simulation!E1026&gt;=0,"+",""),TEXT(SIGN(input_OLD_temp_simulation!E1026)*INT(ABS(input_OLD_temp_simulation!E1026)),"00"),":",TEXT(MOD(ABS(input_OLD_temp_simulation!E1026),1)*60,"00")),"")</f>
        <v>2022-01-13T16:00:00+01:00</v>
      </c>
      <c r="D1026" s="26">
        <f>IF(input_OLD_temp_simulation!D1026&lt;&gt;"",input_OLD_temp_simulation!D1026,"")</f>
        <v>1642085999.9999993</v>
      </c>
      <c r="E1026" s="27">
        <f>calculation!R1026</f>
        <v>885.625</v>
      </c>
      <c r="F1026" s="18">
        <f>calculation!P1026</f>
        <v>0.20749003984063744</v>
      </c>
      <c r="G1026" s="29">
        <f>IF(input_OLD_temp_simulation!L1026&lt;&gt;"",input_OLD_temp_simulation!L1026,"")</f>
        <v>900</v>
      </c>
    </row>
    <row r="1027" spans="1:7">
      <c r="A1027" s="1">
        <f>IF(input_OLD_temp_simulation!A1027&lt;&gt;"",input_OLD_temp_simulation!A1027,"")</f>
        <v>1025</v>
      </c>
      <c r="B1027" s="57">
        <f>IF(input_OLD_temp_simulation!B1027&lt;&gt;"",maxvent_m3_per_h*1000000+minvent_m3_per_h*1000+V_room_m3,"")</f>
        <v>500010090</v>
      </c>
      <c r="C1027" s="2" t="str">
        <f>IF(input_OLD_temp_simulation!C1027&lt;&gt;"",CONCATENATE(TEXT(input_OLD_temp_simulation!C1027,"jjjj-mm-ddTuu:mm:ss"),IF(input_OLD_temp_simulation!E1027&gt;=0,"+",""),TEXT(SIGN(input_OLD_temp_simulation!E1027)*INT(ABS(input_OLD_temp_simulation!E1027)),"00"),":",TEXT(MOD(ABS(input_OLD_temp_simulation!E1027),1)*60,"00")),"")</f>
        <v>2022-01-13T16:15:00+01:00</v>
      </c>
      <c r="D1027" s="26">
        <f>IF(input_OLD_temp_simulation!D1027&lt;&gt;"",input_OLD_temp_simulation!D1027,"")</f>
        <v>1642086900.000001</v>
      </c>
      <c r="E1027" s="27">
        <f>calculation!R1027</f>
        <v>750</v>
      </c>
      <c r="F1027" s="18">
        <f>calculation!P1027</f>
        <v>0</v>
      </c>
      <c r="G1027" s="29">
        <f>IF(input_OLD_temp_simulation!L1027&lt;&gt;"",input_OLD_temp_simulation!L1027,"")</f>
        <v>900</v>
      </c>
    </row>
    <row r="1028" spans="1:7">
      <c r="A1028" s="1">
        <f>IF(input_OLD_temp_simulation!A1028&lt;&gt;"",input_OLD_temp_simulation!A1028,"")</f>
        <v>1026</v>
      </c>
      <c r="B1028" s="57">
        <f>IF(input_OLD_temp_simulation!B1028&lt;&gt;"",maxvent_m3_per_h*1000000+minvent_m3_per_h*1000+V_room_m3,"")</f>
        <v>500010090</v>
      </c>
      <c r="C1028" s="2" t="str">
        <f>IF(input_OLD_temp_simulation!C1028&lt;&gt;"",CONCATENATE(TEXT(input_OLD_temp_simulation!C1028,"jjjj-mm-ddTuu:mm:ss"),IF(input_OLD_temp_simulation!E1028&gt;=0,"+",""),TEXT(SIGN(input_OLD_temp_simulation!E1028)*INT(ABS(input_OLD_temp_simulation!E1028)),"00"),":",TEXT(MOD(ABS(input_OLD_temp_simulation!E1028),1)*60,"00")),"")</f>
        <v>2022-01-13T16:30:00+01:00</v>
      </c>
      <c r="D1028" s="26">
        <f>IF(input_OLD_temp_simulation!D1028&lt;&gt;"",input_OLD_temp_simulation!D1028,"")</f>
        <v>1642087800.0000002</v>
      </c>
      <c r="E1028" s="27">
        <f>calculation!R1028</f>
        <v>740.69444444444446</v>
      </c>
      <c r="F1028" s="18">
        <f>calculation!P1028</f>
        <v>0</v>
      </c>
      <c r="G1028" s="29">
        <f>IF(input_OLD_temp_simulation!L1028&lt;&gt;"",input_OLD_temp_simulation!L1028,"")</f>
        <v>900</v>
      </c>
    </row>
    <row r="1029" spans="1:7">
      <c r="A1029" s="1">
        <f>IF(input_OLD_temp_simulation!A1029&lt;&gt;"",input_OLD_temp_simulation!A1029,"")</f>
        <v>1027</v>
      </c>
      <c r="B1029" s="57">
        <f>IF(input_OLD_temp_simulation!B1029&lt;&gt;"",maxvent_m3_per_h*1000000+minvent_m3_per_h*1000+V_room_m3,"")</f>
        <v>500010090</v>
      </c>
      <c r="C1029" s="2" t="str">
        <f>IF(input_OLD_temp_simulation!C1029&lt;&gt;"",CONCATENATE(TEXT(input_OLD_temp_simulation!C1029,"jjjj-mm-ddTuu:mm:ss"),IF(input_OLD_temp_simulation!E1029&gt;=0,"+",""),TEXT(SIGN(input_OLD_temp_simulation!E1029)*INT(ABS(input_OLD_temp_simulation!E1029)),"00"),":",TEXT(MOD(ABS(input_OLD_temp_simulation!E1029),1)*60,"00")),"")</f>
        <v>2022-01-13T16:45:00+01:00</v>
      </c>
      <c r="D1029" s="26">
        <f>IF(input_OLD_temp_simulation!D1029&lt;&gt;"",input_OLD_temp_simulation!D1029,"")</f>
        <v>1642088699.9999993</v>
      </c>
      <c r="E1029" s="27">
        <f>calculation!R1029</f>
        <v>731.64737654320993</v>
      </c>
      <c r="F1029" s="18">
        <f>calculation!P1029</f>
        <v>0</v>
      </c>
      <c r="G1029" s="29">
        <f>IF(input_OLD_temp_simulation!L1029&lt;&gt;"",input_OLD_temp_simulation!L1029,"")</f>
        <v>900</v>
      </c>
    </row>
    <row r="1030" spans="1:7">
      <c r="A1030" s="1">
        <f>IF(input_OLD_temp_simulation!A1030&lt;&gt;"",input_OLD_temp_simulation!A1030,"")</f>
        <v>1028</v>
      </c>
      <c r="B1030" s="57">
        <f>IF(input_OLD_temp_simulation!B1030&lt;&gt;"",maxvent_m3_per_h*1000000+minvent_m3_per_h*1000+V_room_m3,"")</f>
        <v>500010090</v>
      </c>
      <c r="C1030" s="2" t="str">
        <f>IF(input_OLD_temp_simulation!C1030&lt;&gt;"",CONCATENATE(TEXT(input_OLD_temp_simulation!C1030,"jjjj-mm-ddTuu:mm:ss"),IF(input_OLD_temp_simulation!E1030&gt;=0,"+",""),TEXT(SIGN(input_OLD_temp_simulation!E1030)*INT(ABS(input_OLD_temp_simulation!E1030)),"00"),":",TEXT(MOD(ABS(input_OLD_temp_simulation!E1030),1)*60,"00")),"")</f>
        <v>2022-01-13T17:00:00+01:00</v>
      </c>
      <c r="D1030" s="26">
        <f>IF(input_OLD_temp_simulation!D1030&lt;&gt;"",input_OLD_temp_simulation!D1030,"")</f>
        <v>1642089600.000001</v>
      </c>
      <c r="E1030" s="27">
        <f>calculation!R1030</f>
        <v>722.85161608367628</v>
      </c>
      <c r="F1030" s="18">
        <f>calculation!P1030</f>
        <v>0</v>
      </c>
      <c r="G1030" s="29">
        <f>IF(input_OLD_temp_simulation!L1030&lt;&gt;"",input_OLD_temp_simulation!L1030,"")</f>
        <v>900</v>
      </c>
    </row>
    <row r="1031" spans="1:7">
      <c r="A1031" s="1">
        <f>IF(input_OLD_temp_simulation!A1031&lt;&gt;"",input_OLD_temp_simulation!A1031,"")</f>
        <v>1029</v>
      </c>
      <c r="B1031" s="57">
        <f>IF(input_OLD_temp_simulation!B1031&lt;&gt;"",maxvent_m3_per_h*1000000+minvent_m3_per_h*1000+V_room_m3,"")</f>
        <v>500010090</v>
      </c>
      <c r="C1031" s="2" t="str">
        <f>IF(input_OLD_temp_simulation!C1031&lt;&gt;"",CONCATENATE(TEXT(input_OLD_temp_simulation!C1031,"jjjj-mm-ddTuu:mm:ss"),IF(input_OLD_temp_simulation!E1031&gt;=0,"+",""),TEXT(SIGN(input_OLD_temp_simulation!E1031)*INT(ABS(input_OLD_temp_simulation!E1031)),"00"),":",TEXT(MOD(ABS(input_OLD_temp_simulation!E1031),1)*60,"00")),"")</f>
        <v>2022-01-13T17:15:00+01:00</v>
      </c>
      <c r="D1031" s="26">
        <f>IF(input_OLD_temp_simulation!D1031&lt;&gt;"",input_OLD_temp_simulation!D1031,"")</f>
        <v>1642090500.0000002</v>
      </c>
      <c r="E1031" s="27">
        <f>calculation!R1031</f>
        <v>714.30018230357416</v>
      </c>
      <c r="F1031" s="18">
        <f>calculation!P1031</f>
        <v>0</v>
      </c>
      <c r="G1031" s="29">
        <f>IF(input_OLD_temp_simulation!L1031&lt;&gt;"",input_OLD_temp_simulation!L1031,"")</f>
        <v>900</v>
      </c>
    </row>
    <row r="1032" spans="1:7">
      <c r="A1032" s="1">
        <f>IF(input_OLD_temp_simulation!A1032&lt;&gt;"",input_OLD_temp_simulation!A1032,"")</f>
        <v>1030</v>
      </c>
      <c r="B1032" s="57">
        <f>IF(input_OLD_temp_simulation!B1032&lt;&gt;"",maxvent_m3_per_h*1000000+minvent_m3_per_h*1000+V_room_m3,"")</f>
        <v>500010090</v>
      </c>
      <c r="C1032" s="2" t="str">
        <f>IF(input_OLD_temp_simulation!C1032&lt;&gt;"",CONCATENATE(TEXT(input_OLD_temp_simulation!C1032,"jjjj-mm-ddTuu:mm:ss"),IF(input_OLD_temp_simulation!E1032&gt;=0,"+",""),TEXT(SIGN(input_OLD_temp_simulation!E1032)*INT(ABS(input_OLD_temp_simulation!E1032)),"00"),":",TEXT(MOD(ABS(input_OLD_temp_simulation!E1032),1)*60,"00")),"")</f>
        <v>2022-01-13T17:30:00+01:00</v>
      </c>
      <c r="D1032" s="26">
        <f>IF(input_OLD_temp_simulation!D1032&lt;&gt;"",input_OLD_temp_simulation!D1032,"")</f>
        <v>1642091399.9999993</v>
      </c>
      <c r="E1032" s="27">
        <f>calculation!R1032</f>
        <v>705.98628835069712</v>
      </c>
      <c r="F1032" s="18">
        <f>calculation!P1032</f>
        <v>0</v>
      </c>
      <c r="G1032" s="29">
        <f>IF(input_OLD_temp_simulation!L1032&lt;&gt;"",input_OLD_temp_simulation!L1032,"")</f>
        <v>900</v>
      </c>
    </row>
    <row r="1033" spans="1:7">
      <c r="A1033" s="1">
        <f>IF(input_OLD_temp_simulation!A1033&lt;&gt;"",input_OLD_temp_simulation!A1033,"")</f>
        <v>1031</v>
      </c>
      <c r="B1033" s="57">
        <f>IF(input_OLD_temp_simulation!B1033&lt;&gt;"",maxvent_m3_per_h*1000000+minvent_m3_per_h*1000+V_room_m3,"")</f>
        <v>500010090</v>
      </c>
      <c r="C1033" s="2" t="str">
        <f>IF(input_OLD_temp_simulation!C1033&lt;&gt;"",CONCATENATE(TEXT(input_OLD_temp_simulation!C1033,"jjjj-mm-ddTuu:mm:ss"),IF(input_OLD_temp_simulation!E1033&gt;=0,"+",""),TEXT(SIGN(input_OLD_temp_simulation!E1033)*INT(ABS(input_OLD_temp_simulation!E1033)),"00"),":",TEXT(MOD(ABS(input_OLD_temp_simulation!E1033),1)*60,"00")),"")</f>
        <v>2022-01-13T17:45:00+01:00</v>
      </c>
      <c r="D1033" s="26">
        <f>IF(input_OLD_temp_simulation!D1033&lt;&gt;"",input_OLD_temp_simulation!D1033,"")</f>
        <v>1642092300.000001</v>
      </c>
      <c r="E1033" s="27">
        <f>calculation!R1033</f>
        <v>697.90333589651107</v>
      </c>
      <c r="F1033" s="18">
        <f>calculation!P1033</f>
        <v>0</v>
      </c>
      <c r="G1033" s="29">
        <f>IF(input_OLD_temp_simulation!L1033&lt;&gt;"",input_OLD_temp_simulation!L1033,"")</f>
        <v>900</v>
      </c>
    </row>
    <row r="1034" spans="1:7">
      <c r="A1034" s="1">
        <f>IF(input_OLD_temp_simulation!A1034&lt;&gt;"",input_OLD_temp_simulation!A1034,"")</f>
        <v>1032</v>
      </c>
      <c r="B1034" s="57">
        <f>IF(input_OLD_temp_simulation!B1034&lt;&gt;"",maxvent_m3_per_h*1000000+minvent_m3_per_h*1000+V_room_m3,"")</f>
        <v>500010090</v>
      </c>
      <c r="C1034" s="2" t="str">
        <f>IF(input_OLD_temp_simulation!C1034&lt;&gt;"",CONCATENATE(TEXT(input_OLD_temp_simulation!C1034,"jjjj-mm-ddTuu:mm:ss"),IF(input_OLD_temp_simulation!E1034&gt;=0,"+",""),TEXT(SIGN(input_OLD_temp_simulation!E1034)*INT(ABS(input_OLD_temp_simulation!E1034)),"00"),":",TEXT(MOD(ABS(input_OLD_temp_simulation!E1034),1)*60,"00")),"")</f>
        <v>2022-01-13T18:00:00+01:00</v>
      </c>
      <c r="D1034" s="26">
        <f>IF(input_OLD_temp_simulation!D1034&lt;&gt;"",input_OLD_temp_simulation!D1034,"")</f>
        <v>1642093200.0000002</v>
      </c>
      <c r="E1034" s="27">
        <f>calculation!R1034</f>
        <v>690.04490989938574</v>
      </c>
      <c r="F1034" s="18">
        <f>calculation!P1034</f>
        <v>0</v>
      </c>
      <c r="G1034" s="29">
        <f>IF(input_OLD_temp_simulation!L1034&lt;&gt;"",input_OLD_temp_simulation!L1034,"")</f>
        <v>900</v>
      </c>
    </row>
    <row r="1035" spans="1:7">
      <c r="A1035" s="1">
        <f>IF(input_OLD_temp_simulation!A1035&lt;&gt;"",input_OLD_temp_simulation!A1035,"")</f>
        <v>1033</v>
      </c>
      <c r="B1035" s="57">
        <f>IF(input_OLD_temp_simulation!B1035&lt;&gt;"",maxvent_m3_per_h*1000000+minvent_m3_per_h*1000+V_room_m3,"")</f>
        <v>500010090</v>
      </c>
      <c r="C1035" s="2" t="str">
        <f>IF(input_OLD_temp_simulation!C1035&lt;&gt;"",CONCATENATE(TEXT(input_OLD_temp_simulation!C1035,"jjjj-mm-ddTuu:mm:ss"),IF(input_OLD_temp_simulation!E1035&gt;=0,"+",""),TEXT(SIGN(input_OLD_temp_simulation!E1035)*INT(ABS(input_OLD_temp_simulation!E1035)),"00"),":",TEXT(MOD(ABS(input_OLD_temp_simulation!E1035),1)*60,"00")),"")</f>
        <v>2022-01-13T18:15:00+01:00</v>
      </c>
      <c r="D1035" s="26">
        <f>IF(input_OLD_temp_simulation!D1035&lt;&gt;"",input_OLD_temp_simulation!D1035,"")</f>
        <v>1642094099.9999993</v>
      </c>
      <c r="E1035" s="27">
        <f>calculation!R1035</f>
        <v>682.40477351329173</v>
      </c>
      <c r="F1035" s="18">
        <f>calculation!P1035</f>
        <v>0</v>
      </c>
      <c r="G1035" s="29">
        <f>IF(input_OLD_temp_simulation!L1035&lt;&gt;"",input_OLD_temp_simulation!L1035,"")</f>
        <v>900</v>
      </c>
    </row>
    <row r="1036" spans="1:7">
      <c r="A1036" s="1">
        <f>IF(input_OLD_temp_simulation!A1036&lt;&gt;"",input_OLD_temp_simulation!A1036,"")</f>
        <v>1034</v>
      </c>
      <c r="B1036" s="57">
        <f>IF(input_OLD_temp_simulation!B1036&lt;&gt;"",maxvent_m3_per_h*1000000+minvent_m3_per_h*1000+V_room_m3,"")</f>
        <v>500010090</v>
      </c>
      <c r="C1036" s="2" t="str">
        <f>IF(input_OLD_temp_simulation!C1036&lt;&gt;"",CONCATENATE(TEXT(input_OLD_temp_simulation!C1036,"jjjj-mm-ddTuu:mm:ss"),IF(input_OLD_temp_simulation!E1036&gt;=0,"+",""),TEXT(SIGN(input_OLD_temp_simulation!E1036)*INT(ABS(input_OLD_temp_simulation!E1036)),"00"),":",TEXT(MOD(ABS(input_OLD_temp_simulation!E1036),1)*60,"00")),"")</f>
        <v>2022-01-13T18:30:00+01:00</v>
      </c>
      <c r="D1036" s="26">
        <f>IF(input_OLD_temp_simulation!D1036&lt;&gt;"",input_OLD_temp_simulation!D1036,"")</f>
        <v>1642095000.000001</v>
      </c>
      <c r="E1036" s="27">
        <f>calculation!R1036</f>
        <v>674.97686313792246</v>
      </c>
      <c r="F1036" s="18">
        <f>calculation!P1036</f>
        <v>0</v>
      </c>
      <c r="G1036" s="29">
        <f>IF(input_OLD_temp_simulation!L1036&lt;&gt;"",input_OLD_temp_simulation!L1036,"")</f>
        <v>900</v>
      </c>
    </row>
    <row r="1037" spans="1:7">
      <c r="A1037" s="1">
        <f>IF(input_OLD_temp_simulation!A1037&lt;&gt;"",input_OLD_temp_simulation!A1037,"")</f>
        <v>1035</v>
      </c>
      <c r="B1037" s="57">
        <f>IF(input_OLD_temp_simulation!B1037&lt;&gt;"",maxvent_m3_per_h*1000000+minvent_m3_per_h*1000+V_room_m3,"")</f>
        <v>500010090</v>
      </c>
      <c r="C1037" s="2" t="str">
        <f>IF(input_OLD_temp_simulation!C1037&lt;&gt;"",CONCATENATE(TEXT(input_OLD_temp_simulation!C1037,"jjjj-mm-ddTuu:mm:ss"),IF(input_OLD_temp_simulation!E1037&gt;=0,"+",""),TEXT(SIGN(input_OLD_temp_simulation!E1037)*INT(ABS(input_OLD_temp_simulation!E1037)),"00"),":",TEXT(MOD(ABS(input_OLD_temp_simulation!E1037),1)*60,"00")),"")</f>
        <v>2022-01-13T18:45:00+01:00</v>
      </c>
      <c r="D1037" s="26">
        <f>IF(input_OLD_temp_simulation!D1037&lt;&gt;"",input_OLD_temp_simulation!D1037,"")</f>
        <v>1642095900.0000002</v>
      </c>
      <c r="E1037" s="27">
        <f>calculation!R1037</f>
        <v>667.75528360631347</v>
      </c>
      <c r="F1037" s="18">
        <f>calculation!P1037</f>
        <v>0</v>
      </c>
      <c r="G1037" s="29">
        <f>IF(input_OLD_temp_simulation!L1037&lt;&gt;"",input_OLD_temp_simulation!L1037,"")</f>
        <v>900</v>
      </c>
    </row>
    <row r="1038" spans="1:7">
      <c r="A1038" s="1">
        <f>IF(input_OLD_temp_simulation!A1038&lt;&gt;"",input_OLD_temp_simulation!A1038,"")</f>
        <v>1036</v>
      </c>
      <c r="B1038" s="57">
        <f>IF(input_OLD_temp_simulation!B1038&lt;&gt;"",maxvent_m3_per_h*1000000+minvent_m3_per_h*1000+V_room_m3,"")</f>
        <v>500010090</v>
      </c>
      <c r="C1038" s="2" t="str">
        <f>IF(input_OLD_temp_simulation!C1038&lt;&gt;"",CONCATENATE(TEXT(input_OLD_temp_simulation!C1038,"jjjj-mm-ddTuu:mm:ss"),IF(input_OLD_temp_simulation!E1038&gt;=0,"+",""),TEXT(SIGN(input_OLD_temp_simulation!E1038)*INT(ABS(input_OLD_temp_simulation!E1038)),"00"),":",TEXT(MOD(ABS(input_OLD_temp_simulation!E1038),1)*60,"00")),"")</f>
        <v>2022-01-13T19:00:00+01:00</v>
      </c>
      <c r="D1038" s="26">
        <f>IF(input_OLD_temp_simulation!D1038&lt;&gt;"",input_OLD_temp_simulation!D1038,"")</f>
        <v>1642096799.9999993</v>
      </c>
      <c r="E1038" s="27">
        <f>calculation!R1038</f>
        <v>660.73430350613808</v>
      </c>
      <c r="F1038" s="18">
        <f>calculation!P1038</f>
        <v>0</v>
      </c>
      <c r="G1038" s="29">
        <f>IF(input_OLD_temp_simulation!L1038&lt;&gt;"",input_OLD_temp_simulation!L1038,"")</f>
        <v>900</v>
      </c>
    </row>
    <row r="1039" spans="1:7">
      <c r="A1039" s="1">
        <f>IF(input_OLD_temp_simulation!A1039&lt;&gt;"",input_OLD_temp_simulation!A1039,"")</f>
        <v>1037</v>
      </c>
      <c r="B1039" s="57">
        <f>IF(input_OLD_temp_simulation!B1039&lt;&gt;"",maxvent_m3_per_h*1000000+minvent_m3_per_h*1000+V_room_m3,"")</f>
        <v>500010090</v>
      </c>
      <c r="C1039" s="2" t="str">
        <f>IF(input_OLD_temp_simulation!C1039&lt;&gt;"",CONCATENATE(TEXT(input_OLD_temp_simulation!C1039,"jjjj-mm-ddTuu:mm:ss"),IF(input_OLD_temp_simulation!E1039&gt;=0,"+",""),TEXT(SIGN(input_OLD_temp_simulation!E1039)*INT(ABS(input_OLD_temp_simulation!E1039)),"00"),":",TEXT(MOD(ABS(input_OLD_temp_simulation!E1039),1)*60,"00")),"")</f>
        <v>2022-01-13T19:15:00+01:00</v>
      </c>
      <c r="D1039" s="26">
        <f>IF(input_OLD_temp_simulation!D1039&lt;&gt;"",input_OLD_temp_simulation!D1039,"")</f>
        <v>1642097700.000001</v>
      </c>
      <c r="E1039" s="27">
        <f>calculation!R1039</f>
        <v>653.90835063096756</v>
      </c>
      <c r="F1039" s="18">
        <f>calculation!P1039</f>
        <v>0</v>
      </c>
      <c r="G1039" s="29">
        <f>IF(input_OLD_temp_simulation!L1039&lt;&gt;"",input_OLD_temp_simulation!L1039,"")</f>
        <v>900</v>
      </c>
    </row>
    <row r="1040" spans="1:7">
      <c r="A1040" s="1">
        <f>IF(input_OLD_temp_simulation!A1040&lt;&gt;"",input_OLD_temp_simulation!A1040,"")</f>
        <v>1038</v>
      </c>
      <c r="B1040" s="57">
        <f>IF(input_OLD_temp_simulation!B1040&lt;&gt;"",maxvent_m3_per_h*1000000+minvent_m3_per_h*1000+V_room_m3,"")</f>
        <v>500010090</v>
      </c>
      <c r="C1040" s="2" t="str">
        <f>IF(input_OLD_temp_simulation!C1040&lt;&gt;"",CONCATENATE(TEXT(input_OLD_temp_simulation!C1040,"jjjj-mm-ddTuu:mm:ss"),IF(input_OLD_temp_simulation!E1040&gt;=0,"+",""),TEXT(SIGN(input_OLD_temp_simulation!E1040)*INT(ABS(input_OLD_temp_simulation!E1040)),"00"),":",TEXT(MOD(ABS(input_OLD_temp_simulation!E1040),1)*60,"00")),"")</f>
        <v>2022-01-13T19:30:00+01:00</v>
      </c>
      <c r="D1040" s="26">
        <f>IF(input_OLD_temp_simulation!D1040&lt;&gt;"",input_OLD_temp_simulation!D1040,"")</f>
        <v>1642098600.0000002</v>
      </c>
      <c r="E1040" s="27">
        <f>calculation!R1040</f>
        <v>647.2720075578851</v>
      </c>
      <c r="F1040" s="18">
        <f>calculation!P1040</f>
        <v>0</v>
      </c>
      <c r="G1040" s="29">
        <f>IF(input_OLD_temp_simulation!L1040&lt;&gt;"",input_OLD_temp_simulation!L1040,"")</f>
        <v>900</v>
      </c>
    </row>
    <row r="1041" spans="1:7">
      <c r="A1041" s="1">
        <f>IF(input_OLD_temp_simulation!A1041&lt;&gt;"",input_OLD_temp_simulation!A1041,"")</f>
        <v>1039</v>
      </c>
      <c r="B1041" s="57">
        <f>IF(input_OLD_temp_simulation!B1041&lt;&gt;"",maxvent_m3_per_h*1000000+minvent_m3_per_h*1000+V_room_m3,"")</f>
        <v>500010090</v>
      </c>
      <c r="C1041" s="2" t="str">
        <f>IF(input_OLD_temp_simulation!C1041&lt;&gt;"",CONCATENATE(TEXT(input_OLD_temp_simulation!C1041,"jjjj-mm-ddTuu:mm:ss"),IF(input_OLD_temp_simulation!E1041&gt;=0,"+",""),TEXT(SIGN(input_OLD_temp_simulation!E1041)*INT(ABS(input_OLD_temp_simulation!E1041)),"00"),":",TEXT(MOD(ABS(input_OLD_temp_simulation!E1041),1)*60,"00")),"")</f>
        <v>2022-01-13T19:45:00+01:00</v>
      </c>
      <c r="D1041" s="26">
        <f>IF(input_OLD_temp_simulation!D1041&lt;&gt;"",input_OLD_temp_simulation!D1041,"")</f>
        <v>1642099499.9999993</v>
      </c>
      <c r="E1041" s="27">
        <f>calculation!R1041</f>
        <v>640.82000734794383</v>
      </c>
      <c r="F1041" s="18">
        <f>calculation!P1041</f>
        <v>0</v>
      </c>
      <c r="G1041" s="29">
        <f>IF(input_OLD_temp_simulation!L1041&lt;&gt;"",input_OLD_temp_simulation!L1041,"")</f>
        <v>900</v>
      </c>
    </row>
    <row r="1042" spans="1:7">
      <c r="A1042" s="1">
        <f>IF(input_OLD_temp_simulation!A1042&lt;&gt;"",input_OLD_temp_simulation!A1042,"")</f>
        <v>1040</v>
      </c>
      <c r="B1042" s="57">
        <f>IF(input_OLD_temp_simulation!B1042&lt;&gt;"",maxvent_m3_per_h*1000000+minvent_m3_per_h*1000+V_room_m3,"")</f>
        <v>500010090</v>
      </c>
      <c r="C1042" s="2" t="str">
        <f>IF(input_OLD_temp_simulation!C1042&lt;&gt;"",CONCATENATE(TEXT(input_OLD_temp_simulation!C1042,"jjjj-mm-ddTuu:mm:ss"),IF(input_OLD_temp_simulation!E1042&gt;=0,"+",""),TEXT(SIGN(input_OLD_temp_simulation!E1042)*INT(ABS(input_OLD_temp_simulation!E1042)),"00"),":",TEXT(MOD(ABS(input_OLD_temp_simulation!E1042),1)*60,"00")),"")</f>
        <v>2022-01-13T20:00:00+01:00</v>
      </c>
      <c r="D1042" s="26">
        <f>IF(input_OLD_temp_simulation!D1042&lt;&gt;"",input_OLD_temp_simulation!D1042,"")</f>
        <v>1642100400.000001</v>
      </c>
      <c r="E1042" s="27">
        <f>calculation!R1042</f>
        <v>634.54722936605651</v>
      </c>
      <c r="F1042" s="18">
        <f>calculation!P1042</f>
        <v>0</v>
      </c>
      <c r="G1042" s="29">
        <f>IF(input_OLD_temp_simulation!L1042&lt;&gt;"",input_OLD_temp_simulation!L1042,"")</f>
        <v>900</v>
      </c>
    </row>
    <row r="1043" spans="1:7">
      <c r="A1043" s="1">
        <f>IF(input_OLD_temp_simulation!A1043&lt;&gt;"",input_OLD_temp_simulation!A1043,"")</f>
        <v>1041</v>
      </c>
      <c r="B1043" s="57">
        <f>IF(input_OLD_temp_simulation!B1043&lt;&gt;"",maxvent_m3_per_h*1000000+minvent_m3_per_h*1000+V_room_m3,"")</f>
        <v>500010090</v>
      </c>
      <c r="C1043" s="2" t="str">
        <f>IF(input_OLD_temp_simulation!C1043&lt;&gt;"",CONCATENATE(TEXT(input_OLD_temp_simulation!C1043,"jjjj-mm-ddTuu:mm:ss"),IF(input_OLD_temp_simulation!E1043&gt;=0,"+",""),TEXT(SIGN(input_OLD_temp_simulation!E1043)*INT(ABS(input_OLD_temp_simulation!E1043)),"00"),":",TEXT(MOD(ABS(input_OLD_temp_simulation!E1043),1)*60,"00")),"")</f>
        <v>2022-01-13T20:15:00+01:00</v>
      </c>
      <c r="D1043" s="26">
        <f>IF(input_OLD_temp_simulation!D1043&lt;&gt;"",input_OLD_temp_simulation!D1043,"")</f>
        <v>1642101300.0000002</v>
      </c>
      <c r="E1043" s="27">
        <f>calculation!R1043</f>
        <v>628.44869521699934</v>
      </c>
      <c r="F1043" s="18">
        <f>calculation!P1043</f>
        <v>0</v>
      </c>
      <c r="G1043" s="29">
        <f>IF(input_OLD_temp_simulation!L1043&lt;&gt;"",input_OLD_temp_simulation!L1043,"")</f>
        <v>900</v>
      </c>
    </row>
    <row r="1044" spans="1:7">
      <c r="A1044" s="1">
        <f>IF(input_OLD_temp_simulation!A1044&lt;&gt;"",input_OLD_temp_simulation!A1044,"")</f>
        <v>1042</v>
      </c>
      <c r="B1044" s="57">
        <f>IF(input_OLD_temp_simulation!B1044&lt;&gt;"",maxvent_m3_per_h*1000000+minvent_m3_per_h*1000+V_room_m3,"")</f>
        <v>500010090</v>
      </c>
      <c r="C1044" s="2" t="str">
        <f>IF(input_OLD_temp_simulation!C1044&lt;&gt;"",CONCATENATE(TEXT(input_OLD_temp_simulation!C1044,"jjjj-mm-ddTuu:mm:ss"),IF(input_OLD_temp_simulation!E1044&gt;=0,"+",""),TEXT(SIGN(input_OLD_temp_simulation!E1044)*INT(ABS(input_OLD_temp_simulation!E1044)),"00"),":",TEXT(MOD(ABS(input_OLD_temp_simulation!E1044),1)*60,"00")),"")</f>
        <v>2022-01-13T20:30:00+01:00</v>
      </c>
      <c r="D1044" s="26">
        <f>IF(input_OLD_temp_simulation!D1044&lt;&gt;"",input_OLD_temp_simulation!D1044,"")</f>
        <v>1642102199.9999993</v>
      </c>
      <c r="E1044" s="27">
        <f>calculation!R1044</f>
        <v>622.51956479430487</v>
      </c>
      <c r="F1044" s="18">
        <f>calculation!P1044</f>
        <v>0</v>
      </c>
      <c r="G1044" s="29">
        <f>IF(input_OLD_temp_simulation!L1044&lt;&gt;"",input_OLD_temp_simulation!L1044,"")</f>
        <v>900</v>
      </c>
    </row>
    <row r="1045" spans="1:7">
      <c r="A1045" s="1">
        <f>IF(input_OLD_temp_simulation!A1045&lt;&gt;"",input_OLD_temp_simulation!A1045,"")</f>
        <v>1043</v>
      </c>
      <c r="B1045" s="57">
        <f>IF(input_OLD_temp_simulation!B1045&lt;&gt;"",maxvent_m3_per_h*1000000+minvent_m3_per_h*1000+V_room_m3,"")</f>
        <v>500010090</v>
      </c>
      <c r="C1045" s="2" t="str">
        <f>IF(input_OLD_temp_simulation!C1045&lt;&gt;"",CONCATENATE(TEXT(input_OLD_temp_simulation!C1045,"jjjj-mm-ddTuu:mm:ss"),IF(input_OLD_temp_simulation!E1045&gt;=0,"+",""),TEXT(SIGN(input_OLD_temp_simulation!E1045)*INT(ABS(input_OLD_temp_simulation!E1045)),"00"),":",TEXT(MOD(ABS(input_OLD_temp_simulation!E1045),1)*60,"00")),"")</f>
        <v>2022-01-13T20:45:00+01:00</v>
      </c>
      <c r="D1045" s="26">
        <f>IF(input_OLD_temp_simulation!D1045&lt;&gt;"",input_OLD_temp_simulation!D1045,"")</f>
        <v>1642103100.000001</v>
      </c>
      <c r="E1045" s="27">
        <f>calculation!R1045</f>
        <v>616.75513243890748</v>
      </c>
      <c r="F1045" s="18">
        <f>calculation!P1045</f>
        <v>0</v>
      </c>
      <c r="G1045" s="29">
        <f>IF(input_OLD_temp_simulation!L1045&lt;&gt;"",input_OLD_temp_simulation!L1045,"")</f>
        <v>900</v>
      </c>
    </row>
    <row r="1046" spans="1:7">
      <c r="A1046" s="1">
        <f>IF(input_OLD_temp_simulation!A1046&lt;&gt;"",input_OLD_temp_simulation!A1046,"")</f>
        <v>1044</v>
      </c>
      <c r="B1046" s="57">
        <f>IF(input_OLD_temp_simulation!B1046&lt;&gt;"",maxvent_m3_per_h*1000000+minvent_m3_per_h*1000+V_room_m3,"")</f>
        <v>500010090</v>
      </c>
      <c r="C1046" s="2" t="str">
        <f>IF(input_OLD_temp_simulation!C1046&lt;&gt;"",CONCATENATE(TEXT(input_OLD_temp_simulation!C1046,"jjjj-mm-ddTuu:mm:ss"),IF(input_OLD_temp_simulation!E1046&gt;=0,"+",""),TEXT(SIGN(input_OLD_temp_simulation!E1046)*INT(ABS(input_OLD_temp_simulation!E1046)),"00"),":",TEXT(MOD(ABS(input_OLD_temp_simulation!E1046),1)*60,"00")),"")</f>
        <v>2022-01-13T21:00:00+01:00</v>
      </c>
      <c r="D1046" s="26">
        <f>IF(input_OLD_temp_simulation!D1046&lt;&gt;"",input_OLD_temp_simulation!D1046,"")</f>
        <v>1642104000.0000002</v>
      </c>
      <c r="E1046" s="27">
        <f>calculation!R1046</f>
        <v>611.15082320449335</v>
      </c>
      <c r="F1046" s="18">
        <f>calculation!P1046</f>
        <v>0</v>
      </c>
      <c r="G1046" s="29">
        <f>IF(input_OLD_temp_simulation!L1046&lt;&gt;"",input_OLD_temp_simulation!L1046,"")</f>
        <v>900</v>
      </c>
    </row>
    <row r="1047" spans="1:7">
      <c r="A1047" s="1">
        <f>IF(input_OLD_temp_simulation!A1047&lt;&gt;"",input_OLD_temp_simulation!A1047,"")</f>
        <v>1045</v>
      </c>
      <c r="B1047" s="57">
        <f>IF(input_OLD_temp_simulation!B1047&lt;&gt;"",maxvent_m3_per_h*1000000+minvent_m3_per_h*1000+V_room_m3,"")</f>
        <v>500010090</v>
      </c>
      <c r="C1047" s="2" t="str">
        <f>IF(input_OLD_temp_simulation!C1047&lt;&gt;"",CONCATENATE(TEXT(input_OLD_temp_simulation!C1047,"jjjj-mm-ddTuu:mm:ss"),IF(input_OLD_temp_simulation!E1047&gt;=0,"+",""),TEXT(SIGN(input_OLD_temp_simulation!E1047)*INT(ABS(input_OLD_temp_simulation!E1047)),"00"),":",TEXT(MOD(ABS(input_OLD_temp_simulation!E1047),1)*60,"00")),"")</f>
        <v>2022-01-13T21:15:00+01:00</v>
      </c>
      <c r="D1047" s="26">
        <f>IF(input_OLD_temp_simulation!D1047&lt;&gt;"",input_OLD_temp_simulation!D1047,"")</f>
        <v>1642104899.9999993</v>
      </c>
      <c r="E1047" s="27">
        <f>calculation!R1047</f>
        <v>605.7021892265908</v>
      </c>
      <c r="F1047" s="18">
        <f>calculation!P1047</f>
        <v>0</v>
      </c>
      <c r="G1047" s="29">
        <f>IF(input_OLD_temp_simulation!L1047&lt;&gt;"",input_OLD_temp_simulation!L1047,"")</f>
        <v>900</v>
      </c>
    </row>
    <row r="1048" spans="1:7">
      <c r="A1048" s="1">
        <f>IF(input_OLD_temp_simulation!A1048&lt;&gt;"",input_OLD_temp_simulation!A1048,"")</f>
        <v>1046</v>
      </c>
      <c r="B1048" s="57">
        <f>IF(input_OLD_temp_simulation!B1048&lt;&gt;"",maxvent_m3_per_h*1000000+minvent_m3_per_h*1000+V_room_m3,"")</f>
        <v>500010090</v>
      </c>
      <c r="C1048" s="2" t="str">
        <f>IF(input_OLD_temp_simulation!C1048&lt;&gt;"",CONCATENATE(TEXT(input_OLD_temp_simulation!C1048,"jjjj-mm-ddTuu:mm:ss"),IF(input_OLD_temp_simulation!E1048&gt;=0,"+",""),TEXT(SIGN(input_OLD_temp_simulation!E1048)*INT(ABS(input_OLD_temp_simulation!E1048)),"00"),":",TEXT(MOD(ABS(input_OLD_temp_simulation!E1048),1)*60,"00")),"")</f>
        <v>2022-01-13T21:30:00+01:00</v>
      </c>
      <c r="D1048" s="26">
        <f>IF(input_OLD_temp_simulation!D1048&lt;&gt;"",input_OLD_temp_simulation!D1048,"")</f>
        <v>1642105800.000001</v>
      </c>
      <c r="E1048" s="27">
        <f>calculation!R1048</f>
        <v>600.40490619251887</v>
      </c>
      <c r="F1048" s="18">
        <f>calculation!P1048</f>
        <v>0</v>
      </c>
      <c r="G1048" s="29">
        <f>IF(input_OLD_temp_simulation!L1048&lt;&gt;"",input_OLD_temp_simulation!L1048,"")</f>
        <v>900</v>
      </c>
    </row>
    <row r="1049" spans="1:7">
      <c r="A1049" s="1">
        <f>IF(input_OLD_temp_simulation!A1049&lt;&gt;"",input_OLD_temp_simulation!A1049,"")</f>
        <v>1047</v>
      </c>
      <c r="B1049" s="57">
        <f>IF(input_OLD_temp_simulation!B1049&lt;&gt;"",maxvent_m3_per_h*1000000+minvent_m3_per_h*1000+V_room_m3,"")</f>
        <v>500010090</v>
      </c>
      <c r="C1049" s="2" t="str">
        <f>IF(input_OLD_temp_simulation!C1049&lt;&gt;"",CONCATENATE(TEXT(input_OLD_temp_simulation!C1049,"jjjj-mm-ddTuu:mm:ss"),IF(input_OLD_temp_simulation!E1049&gt;=0,"+",""),TEXT(SIGN(input_OLD_temp_simulation!E1049)*INT(ABS(input_OLD_temp_simulation!E1049)),"00"),":",TEXT(MOD(ABS(input_OLD_temp_simulation!E1049),1)*60,"00")),"")</f>
        <v>2022-01-13T21:45:00+01:00</v>
      </c>
      <c r="D1049" s="26">
        <f>IF(input_OLD_temp_simulation!D1049&lt;&gt;"",input_OLD_temp_simulation!D1049,"")</f>
        <v>1642106700.0000002</v>
      </c>
      <c r="E1049" s="27">
        <f>calculation!R1049</f>
        <v>595.2547699093933</v>
      </c>
      <c r="F1049" s="18">
        <f>calculation!P1049</f>
        <v>0</v>
      </c>
      <c r="G1049" s="29">
        <f>IF(input_OLD_temp_simulation!L1049&lt;&gt;"",input_OLD_temp_simulation!L1049,"")</f>
        <v>900</v>
      </c>
    </row>
    <row r="1050" spans="1:7">
      <c r="A1050" s="1">
        <f>IF(input_OLD_temp_simulation!A1050&lt;&gt;"",input_OLD_temp_simulation!A1050,"")</f>
        <v>1048</v>
      </c>
      <c r="B1050" s="57">
        <f>IF(input_OLD_temp_simulation!B1050&lt;&gt;"",maxvent_m3_per_h*1000000+minvent_m3_per_h*1000+V_room_m3,"")</f>
        <v>500010090</v>
      </c>
      <c r="C1050" s="2" t="str">
        <f>IF(input_OLD_temp_simulation!C1050&lt;&gt;"",CONCATENATE(TEXT(input_OLD_temp_simulation!C1050,"jjjj-mm-ddTuu:mm:ss"),IF(input_OLD_temp_simulation!E1050&gt;=0,"+",""),TEXT(SIGN(input_OLD_temp_simulation!E1050)*INT(ABS(input_OLD_temp_simulation!E1050)),"00"),":",TEXT(MOD(ABS(input_OLD_temp_simulation!E1050),1)*60,"00")),"")</f>
        <v>2022-01-13T22:00:00+01:00</v>
      </c>
      <c r="D1050" s="26">
        <f>IF(input_OLD_temp_simulation!D1050&lt;&gt;"",input_OLD_temp_simulation!D1050,"")</f>
        <v>1642107599.9999993</v>
      </c>
      <c r="E1050" s="27">
        <f>calculation!R1050</f>
        <v>590.2476929674657</v>
      </c>
      <c r="F1050" s="18">
        <f>calculation!P1050</f>
        <v>0</v>
      </c>
      <c r="G1050" s="29">
        <f>IF(input_OLD_temp_simulation!L1050&lt;&gt;"",input_OLD_temp_simulation!L1050,"")</f>
        <v>900</v>
      </c>
    </row>
    <row r="1051" spans="1:7">
      <c r="A1051" s="1">
        <f>IF(input_OLD_temp_simulation!A1051&lt;&gt;"",input_OLD_temp_simulation!A1051,"")</f>
        <v>1049</v>
      </c>
      <c r="B1051" s="57">
        <f>IF(input_OLD_temp_simulation!B1051&lt;&gt;"",maxvent_m3_per_h*1000000+minvent_m3_per_h*1000+V_room_m3,"")</f>
        <v>500010090</v>
      </c>
      <c r="C1051" s="2" t="str">
        <f>IF(input_OLD_temp_simulation!C1051&lt;&gt;"",CONCATENATE(TEXT(input_OLD_temp_simulation!C1051,"jjjj-mm-ddTuu:mm:ss"),IF(input_OLD_temp_simulation!E1051&gt;=0,"+",""),TEXT(SIGN(input_OLD_temp_simulation!E1051)*INT(ABS(input_OLD_temp_simulation!E1051)),"00"),":",TEXT(MOD(ABS(input_OLD_temp_simulation!E1051),1)*60,"00")),"")</f>
        <v>2022-01-13T22:15:00+01:00</v>
      </c>
      <c r="D1051" s="26">
        <f>IF(input_OLD_temp_simulation!D1051&lt;&gt;"",input_OLD_temp_simulation!D1051,"")</f>
        <v>1642108500.000001</v>
      </c>
      <c r="E1051" s="27">
        <f>calculation!R1051</f>
        <v>585.37970149614716</v>
      </c>
      <c r="F1051" s="18">
        <f>calculation!P1051</f>
        <v>0</v>
      </c>
      <c r="G1051" s="29">
        <f>IF(input_OLD_temp_simulation!L1051&lt;&gt;"",input_OLD_temp_simulation!L1051,"")</f>
        <v>900</v>
      </c>
    </row>
    <row r="1052" spans="1:7">
      <c r="A1052" s="1">
        <f>IF(input_OLD_temp_simulation!A1052&lt;&gt;"",input_OLD_temp_simulation!A1052,"")</f>
        <v>1050</v>
      </c>
      <c r="B1052" s="57">
        <f>IF(input_OLD_temp_simulation!B1052&lt;&gt;"",maxvent_m3_per_h*1000000+minvent_m3_per_h*1000+V_room_m3,"")</f>
        <v>500010090</v>
      </c>
      <c r="C1052" s="2" t="str">
        <f>IF(input_OLD_temp_simulation!C1052&lt;&gt;"",CONCATENATE(TEXT(input_OLD_temp_simulation!C1052,"jjjj-mm-ddTuu:mm:ss"),IF(input_OLD_temp_simulation!E1052&gt;=0,"+",""),TEXT(SIGN(input_OLD_temp_simulation!E1052)*INT(ABS(input_OLD_temp_simulation!E1052)),"00"),":",TEXT(MOD(ABS(input_OLD_temp_simulation!E1052),1)*60,"00")),"")</f>
        <v>2022-01-13T22:30:00+01:00</v>
      </c>
      <c r="D1052" s="26">
        <f>IF(input_OLD_temp_simulation!D1052&lt;&gt;"",input_OLD_temp_simulation!D1052,"")</f>
        <v>1642109400.0000002</v>
      </c>
      <c r="E1052" s="27">
        <f>calculation!R1052</f>
        <v>580.64693201014302</v>
      </c>
      <c r="F1052" s="18">
        <f>calculation!P1052</f>
        <v>0</v>
      </c>
      <c r="G1052" s="29">
        <f>IF(input_OLD_temp_simulation!L1052&lt;&gt;"",input_OLD_temp_simulation!L1052,"")</f>
        <v>900</v>
      </c>
    </row>
    <row r="1053" spans="1:7">
      <c r="A1053" s="1">
        <f>IF(input_OLD_temp_simulation!A1053&lt;&gt;"",input_OLD_temp_simulation!A1053,"")</f>
        <v>1051</v>
      </c>
      <c r="B1053" s="57">
        <f>IF(input_OLD_temp_simulation!B1053&lt;&gt;"",maxvent_m3_per_h*1000000+minvent_m3_per_h*1000+V_room_m3,"")</f>
        <v>500010090</v>
      </c>
      <c r="C1053" s="2" t="str">
        <f>IF(input_OLD_temp_simulation!C1053&lt;&gt;"",CONCATENATE(TEXT(input_OLD_temp_simulation!C1053,"jjjj-mm-ddTuu:mm:ss"),IF(input_OLD_temp_simulation!E1053&gt;=0,"+",""),TEXT(SIGN(input_OLD_temp_simulation!E1053)*INT(ABS(input_OLD_temp_simulation!E1053)),"00"),":",TEXT(MOD(ABS(input_OLD_temp_simulation!E1053),1)*60,"00")),"")</f>
        <v>2022-01-13T22:45:00+01:00</v>
      </c>
      <c r="D1053" s="26">
        <f>IF(input_OLD_temp_simulation!D1053&lt;&gt;"",input_OLD_temp_simulation!D1053,"")</f>
        <v>1642110299.9999993</v>
      </c>
      <c r="E1053" s="27">
        <f>calculation!R1053</f>
        <v>576.04562834319461</v>
      </c>
      <c r="F1053" s="18">
        <f>calculation!P1053</f>
        <v>0</v>
      </c>
      <c r="G1053" s="29">
        <f>IF(input_OLD_temp_simulation!L1053&lt;&gt;"",input_OLD_temp_simulation!L1053,"")</f>
        <v>900</v>
      </c>
    </row>
    <row r="1054" spans="1:7">
      <c r="A1054" s="1">
        <f>IF(input_OLD_temp_simulation!A1054&lt;&gt;"",input_OLD_temp_simulation!A1054,"")</f>
        <v>1052</v>
      </c>
      <c r="B1054" s="57">
        <f>IF(input_OLD_temp_simulation!B1054&lt;&gt;"",maxvent_m3_per_h*1000000+minvent_m3_per_h*1000+V_room_m3,"")</f>
        <v>500010090</v>
      </c>
      <c r="C1054" s="2" t="str">
        <f>IF(input_OLD_temp_simulation!C1054&lt;&gt;"",CONCATENATE(TEXT(input_OLD_temp_simulation!C1054,"jjjj-mm-ddTuu:mm:ss"),IF(input_OLD_temp_simulation!E1054&gt;=0,"+",""),TEXT(SIGN(input_OLD_temp_simulation!E1054)*INT(ABS(input_OLD_temp_simulation!E1054)),"00"),":",TEXT(MOD(ABS(input_OLD_temp_simulation!E1054),1)*60,"00")),"")</f>
        <v>2022-01-13T23:00:00+01:00</v>
      </c>
      <c r="D1054" s="26">
        <f>IF(input_OLD_temp_simulation!D1054&lt;&gt;"",input_OLD_temp_simulation!D1054,"")</f>
        <v>1642111200.000001</v>
      </c>
      <c r="E1054" s="27">
        <f>calculation!R1054</f>
        <v>571.57213866699476</v>
      </c>
      <c r="F1054" s="18">
        <f>calculation!P1054</f>
        <v>0</v>
      </c>
      <c r="G1054" s="29">
        <f>IF(input_OLD_temp_simulation!L1054&lt;&gt;"",input_OLD_temp_simulation!L1054,"")</f>
        <v>900</v>
      </c>
    </row>
    <row r="1055" spans="1:7">
      <c r="A1055" s="1">
        <f>IF(input_OLD_temp_simulation!A1055&lt;&gt;"",input_OLD_temp_simulation!A1055,"")</f>
        <v>1053</v>
      </c>
      <c r="B1055" s="57">
        <f>IF(input_OLD_temp_simulation!B1055&lt;&gt;"",maxvent_m3_per_h*1000000+minvent_m3_per_h*1000+V_room_m3,"")</f>
        <v>500010090</v>
      </c>
      <c r="C1055" s="2" t="str">
        <f>IF(input_OLD_temp_simulation!C1055&lt;&gt;"",CONCATENATE(TEXT(input_OLD_temp_simulation!C1055,"jjjj-mm-ddTuu:mm:ss"),IF(input_OLD_temp_simulation!E1055&gt;=0,"+",""),TEXT(SIGN(input_OLD_temp_simulation!E1055)*INT(ABS(input_OLD_temp_simulation!E1055)),"00"),":",TEXT(MOD(ABS(input_OLD_temp_simulation!E1055),1)*60,"00")),"")</f>
        <v>2022-01-13T23:15:00+01:00</v>
      </c>
      <c r="D1055" s="26">
        <f>IF(input_OLD_temp_simulation!D1055&lt;&gt;"",input_OLD_temp_simulation!D1055,"")</f>
        <v>1642112100.0000002</v>
      </c>
      <c r="E1055" s="27">
        <f>calculation!R1055</f>
        <v>567.2229125929116</v>
      </c>
      <c r="F1055" s="18">
        <f>calculation!P1055</f>
        <v>0</v>
      </c>
      <c r="G1055" s="29">
        <f>IF(input_OLD_temp_simulation!L1055&lt;&gt;"",input_OLD_temp_simulation!L1055,"")</f>
        <v>900</v>
      </c>
    </row>
    <row r="1056" spans="1:7">
      <c r="A1056" s="1">
        <f>IF(input_OLD_temp_simulation!A1056&lt;&gt;"",input_OLD_temp_simulation!A1056,"")</f>
        <v>1054</v>
      </c>
      <c r="B1056" s="57">
        <f>IF(input_OLD_temp_simulation!B1056&lt;&gt;"",maxvent_m3_per_h*1000000+minvent_m3_per_h*1000+V_room_m3,"")</f>
        <v>500010090</v>
      </c>
      <c r="C1056" s="2" t="str">
        <f>IF(input_OLD_temp_simulation!C1056&lt;&gt;"",CONCATENATE(TEXT(input_OLD_temp_simulation!C1056,"jjjj-mm-ddTuu:mm:ss"),IF(input_OLD_temp_simulation!E1056&gt;=0,"+",""),TEXT(SIGN(input_OLD_temp_simulation!E1056)*INT(ABS(input_OLD_temp_simulation!E1056)),"00"),":",TEXT(MOD(ABS(input_OLD_temp_simulation!E1056),1)*60,"00")),"")</f>
        <v>2022-01-13T23:30:00+01:00</v>
      </c>
      <c r="D1056" s="26">
        <f>IF(input_OLD_temp_simulation!D1056&lt;&gt;"",input_OLD_temp_simulation!D1056,"")</f>
        <v>1642112999.9999993</v>
      </c>
      <c r="E1056" s="27">
        <f>calculation!R1056</f>
        <v>562.99449835421956</v>
      </c>
      <c r="F1056" s="18">
        <f>calculation!P1056</f>
        <v>0</v>
      </c>
      <c r="G1056" s="29">
        <f>IF(input_OLD_temp_simulation!L1056&lt;&gt;"",input_OLD_temp_simulation!L1056,"")</f>
        <v>900</v>
      </c>
    </row>
    <row r="1057" spans="1:7">
      <c r="A1057" s="1">
        <f>IF(input_OLD_temp_simulation!A1057&lt;&gt;"",input_OLD_temp_simulation!A1057,"")</f>
        <v>1055</v>
      </c>
      <c r="B1057" s="57">
        <f>IF(input_OLD_temp_simulation!B1057&lt;&gt;"",maxvent_m3_per_h*1000000+minvent_m3_per_h*1000+V_room_m3,"")</f>
        <v>500010090</v>
      </c>
      <c r="C1057" s="2" t="str">
        <f>IF(input_OLD_temp_simulation!C1057&lt;&gt;"",CONCATENATE(TEXT(input_OLD_temp_simulation!C1057,"jjjj-mm-ddTuu:mm:ss"),IF(input_OLD_temp_simulation!E1057&gt;=0,"+",""),TEXT(SIGN(input_OLD_temp_simulation!E1057)*INT(ABS(input_OLD_temp_simulation!E1057)),"00"),":",TEXT(MOD(ABS(input_OLD_temp_simulation!E1057),1)*60,"00")),"")</f>
        <v>2022-01-13T23:45:00+01:00</v>
      </c>
      <c r="D1057" s="26">
        <f>IF(input_OLD_temp_simulation!D1057&lt;&gt;"",input_OLD_temp_simulation!D1057,"")</f>
        <v>1642113900.000001</v>
      </c>
      <c r="E1057" s="27">
        <f>calculation!R1057</f>
        <v>558.88354006660234</v>
      </c>
      <c r="F1057" s="18">
        <f>calculation!P1057</f>
        <v>0</v>
      </c>
      <c r="G1057" s="29">
        <f>IF(input_OLD_temp_simulation!L1057&lt;&gt;"",input_OLD_temp_simulation!L1057,"")</f>
        <v>900</v>
      </c>
    </row>
    <row r="1058" spans="1:7">
      <c r="A1058" s="1">
        <f>IF(input_OLD_temp_simulation!A1058&lt;&gt;"",input_OLD_temp_simulation!A1058,"")</f>
        <v>1056</v>
      </c>
      <c r="B1058" s="57">
        <f>IF(input_OLD_temp_simulation!B1058&lt;&gt;"",maxvent_m3_per_h*1000000+minvent_m3_per_h*1000+V_room_m3,"")</f>
        <v>500010090</v>
      </c>
      <c r="C1058" s="2" t="str">
        <f>IF(input_OLD_temp_simulation!C1058&lt;&gt;"",CONCATENATE(TEXT(input_OLD_temp_simulation!C1058,"jjjj-mm-ddTuu:mm:ss"),IF(input_OLD_temp_simulation!E1058&gt;=0,"+",""),TEXT(SIGN(input_OLD_temp_simulation!E1058)*INT(ABS(input_OLD_temp_simulation!E1058)),"00"),":",TEXT(MOD(ABS(input_OLD_temp_simulation!E1058),1)*60,"00")),"")</f>
        <v>2022-01-14T00:00:00+01:00</v>
      </c>
      <c r="D1058" s="26">
        <f>IF(input_OLD_temp_simulation!D1058&lt;&gt;"",input_OLD_temp_simulation!D1058,"")</f>
        <v>1642114800.0000002</v>
      </c>
      <c r="E1058" s="27">
        <f>calculation!R1058</f>
        <v>554.88677506475233</v>
      </c>
      <c r="F1058" s="18">
        <f>calculation!P1058</f>
        <v>0</v>
      </c>
      <c r="G1058" s="29">
        <f>IF(input_OLD_temp_simulation!L1058&lt;&gt;"",input_OLD_temp_simulation!L1058,"")</f>
        <v>900</v>
      </c>
    </row>
    <row r="1059" spans="1:7">
      <c r="A1059" s="1">
        <f>IF(input_OLD_temp_simulation!A1059&lt;&gt;"",input_OLD_temp_simulation!A1059,"")</f>
        <v>1057</v>
      </c>
      <c r="B1059" s="57">
        <f>IF(input_OLD_temp_simulation!B1059&lt;&gt;"",maxvent_m3_per_h*1000000+minvent_m3_per_h*1000+V_room_m3,"")</f>
        <v>500010090</v>
      </c>
      <c r="C1059" s="2" t="str">
        <f>IF(input_OLD_temp_simulation!C1059&lt;&gt;"",CONCATENATE(TEXT(input_OLD_temp_simulation!C1059,"jjjj-mm-ddTuu:mm:ss"),IF(input_OLD_temp_simulation!E1059&gt;=0,"+",""),TEXT(SIGN(input_OLD_temp_simulation!E1059)*INT(ABS(input_OLD_temp_simulation!E1059)),"00"),":",TEXT(MOD(ABS(input_OLD_temp_simulation!E1059),1)*60,"00")),"")</f>
        <v>2022-01-14T00:15:00+01:00</v>
      </c>
      <c r="D1059" s="26">
        <f>IF(input_OLD_temp_simulation!D1059&lt;&gt;"",input_OLD_temp_simulation!D1059,"")</f>
        <v>1642115699.9999993</v>
      </c>
      <c r="E1059" s="27">
        <f>calculation!R1059</f>
        <v>618.81353131295361</v>
      </c>
      <c r="F1059" s="18">
        <f>calculation!P1059</f>
        <v>0</v>
      </c>
      <c r="G1059" s="29">
        <f>IF(input_OLD_temp_simulation!L1059&lt;&gt;"",input_OLD_temp_simulation!L1059,"")</f>
        <v>900</v>
      </c>
    </row>
    <row r="1060" spans="1:7">
      <c r="A1060" s="1">
        <f>IF(input_OLD_temp_simulation!A1060&lt;&gt;"",input_OLD_temp_simulation!A1060,"")</f>
        <v>1058</v>
      </c>
      <c r="B1060" s="57">
        <f>IF(input_OLD_temp_simulation!B1060&lt;&gt;"",maxvent_m3_per_h*1000000+minvent_m3_per_h*1000+V_room_m3,"")</f>
        <v>500010090</v>
      </c>
      <c r="C1060" s="2" t="str">
        <f>IF(input_OLD_temp_simulation!C1060&lt;&gt;"",CONCATENATE(TEXT(input_OLD_temp_simulation!C1060,"jjjj-mm-ddTuu:mm:ss"),IF(input_OLD_temp_simulation!E1060&gt;=0,"+",""),TEXT(SIGN(input_OLD_temp_simulation!E1060)*INT(ABS(input_OLD_temp_simulation!E1060)),"00"),":",TEXT(MOD(ABS(input_OLD_temp_simulation!E1060),1)*60,"00")),"")</f>
        <v>2022-01-14T00:30:00+01:00</v>
      </c>
      <c r="D1060" s="26">
        <f>IF(input_OLD_temp_simulation!D1060&lt;&gt;"",input_OLD_temp_simulation!D1060,"")</f>
        <v>1642116600.000001</v>
      </c>
      <c r="E1060" s="27">
        <f>calculation!R1060</f>
        <v>680.96454433203826</v>
      </c>
      <c r="F1060" s="18">
        <f>calculation!P1060</f>
        <v>0</v>
      </c>
      <c r="G1060" s="29">
        <f>IF(input_OLD_temp_simulation!L1060&lt;&gt;"",input_OLD_temp_simulation!L1060,"")</f>
        <v>900</v>
      </c>
    </row>
    <row r="1061" spans="1:7">
      <c r="A1061" s="1">
        <f>IF(input_OLD_temp_simulation!A1061&lt;&gt;"",input_OLD_temp_simulation!A1061,"")</f>
        <v>1059</v>
      </c>
      <c r="B1061" s="57">
        <f>IF(input_OLD_temp_simulation!B1061&lt;&gt;"",maxvent_m3_per_h*1000000+minvent_m3_per_h*1000+V_room_m3,"")</f>
        <v>500010090</v>
      </c>
      <c r="C1061" s="2" t="str">
        <f>IF(input_OLD_temp_simulation!C1061&lt;&gt;"",CONCATENATE(TEXT(input_OLD_temp_simulation!C1061,"jjjj-mm-ddTuu:mm:ss"),IF(input_OLD_temp_simulation!E1061&gt;=0,"+",""),TEXT(SIGN(input_OLD_temp_simulation!E1061)*INT(ABS(input_OLD_temp_simulation!E1061)),"00"),":",TEXT(MOD(ABS(input_OLD_temp_simulation!E1061),1)*60,"00")),"")</f>
        <v>2022-01-14T00:45:00+01:00</v>
      </c>
      <c r="D1061" s="26">
        <f>IF(input_OLD_temp_simulation!D1061&lt;&gt;"",input_OLD_temp_simulation!D1061,"")</f>
        <v>1642117500.0000002</v>
      </c>
      <c r="E1061" s="27">
        <f>calculation!R1061</f>
        <v>741.38914032281491</v>
      </c>
      <c r="F1061" s="18">
        <f>calculation!P1061</f>
        <v>0</v>
      </c>
      <c r="G1061" s="29">
        <f>IF(input_OLD_temp_simulation!L1061&lt;&gt;"",input_OLD_temp_simulation!L1061,"")</f>
        <v>900</v>
      </c>
    </row>
    <row r="1062" spans="1:7">
      <c r="A1062" s="1">
        <f>IF(input_OLD_temp_simulation!A1062&lt;&gt;"",input_OLD_temp_simulation!A1062,"")</f>
        <v>1060</v>
      </c>
      <c r="B1062" s="57">
        <f>IF(input_OLD_temp_simulation!B1062&lt;&gt;"",maxvent_m3_per_h*1000000+minvent_m3_per_h*1000+V_room_m3,"")</f>
        <v>500010090</v>
      </c>
      <c r="C1062" s="2" t="str">
        <f>IF(input_OLD_temp_simulation!C1062&lt;&gt;"",CONCATENATE(TEXT(input_OLD_temp_simulation!C1062,"jjjj-mm-ddTuu:mm:ss"),IF(input_OLD_temp_simulation!E1062&gt;=0,"+",""),TEXT(SIGN(input_OLD_temp_simulation!E1062)*INT(ABS(input_OLD_temp_simulation!E1062)),"00"),":",TEXT(MOD(ABS(input_OLD_temp_simulation!E1062),1)*60,"00")),"")</f>
        <v>2022-01-14T01:00:00+01:00</v>
      </c>
      <c r="D1062" s="26">
        <f>IF(input_OLD_temp_simulation!D1062&lt;&gt;"",input_OLD_temp_simulation!D1062,"")</f>
        <v>1642118399.9999993</v>
      </c>
      <c r="E1062" s="27">
        <f>calculation!R1062</f>
        <v>800.13527531384784</v>
      </c>
      <c r="F1062" s="18">
        <f>calculation!P1062</f>
        <v>0</v>
      </c>
      <c r="G1062" s="29">
        <f>IF(input_OLD_temp_simulation!L1062&lt;&gt;"",input_OLD_temp_simulation!L1062,"")</f>
        <v>900</v>
      </c>
    </row>
    <row r="1063" spans="1:7">
      <c r="A1063" s="1">
        <f>IF(input_OLD_temp_simulation!A1063&lt;&gt;"",input_OLD_temp_simulation!A1063,"")</f>
        <v>1061</v>
      </c>
      <c r="B1063" s="57">
        <f>IF(input_OLD_temp_simulation!B1063&lt;&gt;"",maxvent_m3_per_h*1000000+minvent_m3_per_h*1000+V_room_m3,"")</f>
        <v>500010090</v>
      </c>
      <c r="C1063" s="2" t="str">
        <f>IF(input_OLD_temp_simulation!C1063&lt;&gt;"",CONCATENATE(TEXT(input_OLD_temp_simulation!C1063,"jjjj-mm-ddTuu:mm:ss"),IF(input_OLD_temp_simulation!E1063&gt;=0,"+",""),TEXT(SIGN(input_OLD_temp_simulation!E1063)*INT(ABS(input_OLD_temp_simulation!E1063)),"00"),":",TEXT(MOD(ABS(input_OLD_temp_simulation!E1063),1)*60,"00")),"")</f>
        <v>2022-01-14T01:15:00+01:00</v>
      </c>
      <c r="D1063" s="26">
        <f>IF(input_OLD_temp_simulation!D1063&lt;&gt;"",input_OLD_temp_simulation!D1063,"")</f>
        <v>1642119300.000001</v>
      </c>
      <c r="E1063" s="27">
        <f>calculation!R1063</f>
        <v>857.24957322179648</v>
      </c>
      <c r="F1063" s="18">
        <f>calculation!P1063</f>
        <v>0.17460659635496434</v>
      </c>
      <c r="G1063" s="29">
        <f>IF(input_OLD_temp_simulation!L1063&lt;&gt;"",input_OLD_temp_simulation!L1063,"")</f>
        <v>900</v>
      </c>
    </row>
    <row r="1064" spans="1:7">
      <c r="A1064" s="1">
        <f>IF(input_OLD_temp_simulation!A1064&lt;&gt;"",input_OLD_temp_simulation!A1064,"")</f>
        <v>1062</v>
      </c>
      <c r="B1064" s="57">
        <f>IF(input_OLD_temp_simulation!B1064&lt;&gt;"",maxvent_m3_per_h*1000000+minvent_m3_per_h*1000+V_room_m3,"")</f>
        <v>500010090</v>
      </c>
      <c r="C1064" s="2" t="str">
        <f>IF(input_OLD_temp_simulation!C1064&lt;&gt;"",CONCATENATE(TEXT(input_OLD_temp_simulation!C1064,"jjjj-mm-ddTuu:mm:ss"),IF(input_OLD_temp_simulation!E1064&gt;=0,"+",""),TEXT(SIGN(input_OLD_temp_simulation!E1064)*INT(ABS(input_OLD_temp_simulation!E1064)),"00"),":",TEXT(MOD(ABS(input_OLD_temp_simulation!E1064),1)*60,"00")),"")</f>
        <v>2022-01-14T01:30:00+01:00</v>
      </c>
      <c r="D1064" s="26">
        <f>IF(input_OLD_temp_simulation!D1064&lt;&gt;"",input_OLD_temp_simulation!D1064,"")</f>
        <v>1642120200.0000002</v>
      </c>
      <c r="E1064" s="27">
        <f>calculation!R1064</f>
        <v>817.8125</v>
      </c>
      <c r="F1064" s="18">
        <f>calculation!P1064</f>
        <v>0</v>
      </c>
      <c r="G1064" s="29">
        <f>IF(input_OLD_temp_simulation!L1064&lt;&gt;"",input_OLD_temp_simulation!L1064,"")</f>
        <v>900</v>
      </c>
    </row>
    <row r="1065" spans="1:7">
      <c r="A1065" s="1">
        <f>IF(input_OLD_temp_simulation!A1065&lt;&gt;"",input_OLD_temp_simulation!A1065,"")</f>
        <v>1063</v>
      </c>
      <c r="B1065" s="57">
        <f>IF(input_OLD_temp_simulation!B1065&lt;&gt;"",maxvent_m3_per_h*1000000+minvent_m3_per_h*1000+V_room_m3,"")</f>
        <v>500010090</v>
      </c>
      <c r="C1065" s="2" t="str">
        <f>IF(input_OLD_temp_simulation!C1065&lt;&gt;"",CONCATENATE(TEXT(input_OLD_temp_simulation!C1065,"jjjj-mm-ddTuu:mm:ss"),IF(input_OLD_temp_simulation!E1065&gt;=0,"+",""),TEXT(SIGN(input_OLD_temp_simulation!E1065)*INT(ABS(input_OLD_temp_simulation!E1065)),"00"),":",TEXT(MOD(ABS(input_OLD_temp_simulation!E1065),1)*60,"00")),"")</f>
        <v>2022-01-14T01:45:00+01:00</v>
      </c>
      <c r="D1065" s="26">
        <f>IF(input_OLD_temp_simulation!D1065&lt;&gt;"",input_OLD_temp_simulation!D1065,"")</f>
        <v>1642121099.9999993</v>
      </c>
      <c r="E1065" s="27">
        <f>calculation!R1065</f>
        <v>874.43576388888891</v>
      </c>
      <c r="F1065" s="18">
        <f>calculation!P1065</f>
        <v>0.19500821886749678</v>
      </c>
      <c r="G1065" s="29">
        <f>IF(input_OLD_temp_simulation!L1065&lt;&gt;"",input_OLD_temp_simulation!L1065,"")</f>
        <v>900</v>
      </c>
    </row>
    <row r="1066" spans="1:7">
      <c r="A1066" s="1">
        <f>IF(input_OLD_temp_simulation!A1066&lt;&gt;"",input_OLD_temp_simulation!A1066,"")</f>
        <v>1064</v>
      </c>
      <c r="B1066" s="57">
        <f>IF(input_OLD_temp_simulation!B1066&lt;&gt;"",maxvent_m3_per_h*1000000+minvent_m3_per_h*1000+V_room_m3,"")</f>
        <v>500010090</v>
      </c>
      <c r="C1066" s="2" t="str">
        <f>IF(input_OLD_temp_simulation!C1066&lt;&gt;"",CONCATENATE(TEXT(input_OLD_temp_simulation!C1066,"jjjj-mm-ddTuu:mm:ss"),IF(input_OLD_temp_simulation!E1066&gt;=0,"+",""),TEXT(SIGN(input_OLD_temp_simulation!E1066)*INT(ABS(input_OLD_temp_simulation!E1066)),"00"),":",TEXT(MOD(ABS(input_OLD_temp_simulation!E1066),1)*60,"00")),"")</f>
        <v>2022-01-14T02:00:00+01:00</v>
      </c>
      <c r="D1066" s="26">
        <f>IF(input_OLD_temp_simulation!D1066&lt;&gt;"",input_OLD_temp_simulation!D1066,"")</f>
        <v>1642122000.000001</v>
      </c>
      <c r="E1066" s="27">
        <f>calculation!R1066</f>
        <v>817.8125</v>
      </c>
      <c r="F1066" s="18">
        <f>calculation!P1066</f>
        <v>0</v>
      </c>
      <c r="G1066" s="29">
        <f>IF(input_OLD_temp_simulation!L1066&lt;&gt;"",input_OLD_temp_simulation!L1066,"")</f>
        <v>900</v>
      </c>
    </row>
    <row r="1067" spans="1:7">
      <c r="A1067" s="1">
        <f>IF(input_OLD_temp_simulation!A1067&lt;&gt;"",input_OLD_temp_simulation!A1067,"")</f>
        <v>1065</v>
      </c>
      <c r="B1067" s="57">
        <f>IF(input_OLD_temp_simulation!B1067&lt;&gt;"",maxvent_m3_per_h*1000000+minvent_m3_per_h*1000+V_room_m3,"")</f>
        <v>500010090</v>
      </c>
      <c r="C1067" s="2" t="str">
        <f>IF(input_OLD_temp_simulation!C1067&lt;&gt;"",CONCATENATE(TEXT(input_OLD_temp_simulation!C1067,"jjjj-mm-ddTuu:mm:ss"),IF(input_OLD_temp_simulation!E1067&gt;=0,"+",""),TEXT(SIGN(input_OLD_temp_simulation!E1067)*INT(ABS(input_OLD_temp_simulation!E1067)),"00"),":",TEXT(MOD(ABS(input_OLD_temp_simulation!E1067),1)*60,"00")),"")</f>
        <v>2022-01-14T02:15:00+01:00</v>
      </c>
      <c r="D1067" s="26">
        <f>IF(input_OLD_temp_simulation!D1067&lt;&gt;"",input_OLD_temp_simulation!D1067,"")</f>
        <v>1642122900.0000002</v>
      </c>
      <c r="E1067" s="27">
        <f>calculation!R1067</f>
        <v>874.43576388888891</v>
      </c>
      <c r="F1067" s="18">
        <f>calculation!P1067</f>
        <v>0.19500821886749678</v>
      </c>
      <c r="G1067" s="29">
        <f>IF(input_OLD_temp_simulation!L1067&lt;&gt;"",input_OLD_temp_simulation!L1067,"")</f>
        <v>900</v>
      </c>
    </row>
    <row r="1068" spans="1:7">
      <c r="A1068" s="1">
        <f>IF(input_OLD_temp_simulation!A1068&lt;&gt;"",input_OLD_temp_simulation!A1068,"")</f>
        <v>1066</v>
      </c>
      <c r="B1068" s="57">
        <f>IF(input_OLD_temp_simulation!B1068&lt;&gt;"",maxvent_m3_per_h*1000000+minvent_m3_per_h*1000+V_room_m3,"")</f>
        <v>500010090</v>
      </c>
      <c r="C1068" s="2" t="str">
        <f>IF(input_OLD_temp_simulation!C1068&lt;&gt;"",CONCATENATE(TEXT(input_OLD_temp_simulation!C1068,"jjjj-mm-ddTuu:mm:ss"),IF(input_OLD_temp_simulation!E1068&gt;=0,"+",""),TEXT(SIGN(input_OLD_temp_simulation!E1068)*INT(ABS(input_OLD_temp_simulation!E1068)),"00"),":",TEXT(MOD(ABS(input_OLD_temp_simulation!E1068),1)*60,"00")),"")</f>
        <v>2022-01-14T02:30:00+01:00</v>
      </c>
      <c r="D1068" s="26">
        <f>IF(input_OLD_temp_simulation!D1068&lt;&gt;"",input_OLD_temp_simulation!D1068,"")</f>
        <v>1642123799.9999993</v>
      </c>
      <c r="E1068" s="27">
        <f>calculation!R1068</f>
        <v>817.8125</v>
      </c>
      <c r="F1068" s="18">
        <f>calculation!P1068</f>
        <v>0</v>
      </c>
      <c r="G1068" s="29">
        <f>IF(input_OLD_temp_simulation!L1068&lt;&gt;"",input_OLD_temp_simulation!L1068,"")</f>
        <v>900</v>
      </c>
    </row>
    <row r="1069" spans="1:7">
      <c r="A1069" s="1">
        <f>IF(input_OLD_temp_simulation!A1069&lt;&gt;"",input_OLD_temp_simulation!A1069,"")</f>
        <v>1067</v>
      </c>
      <c r="B1069" s="57">
        <f>IF(input_OLD_temp_simulation!B1069&lt;&gt;"",maxvent_m3_per_h*1000000+minvent_m3_per_h*1000+V_room_m3,"")</f>
        <v>500010090</v>
      </c>
      <c r="C1069" s="2" t="str">
        <f>IF(input_OLD_temp_simulation!C1069&lt;&gt;"",CONCATENATE(TEXT(input_OLD_temp_simulation!C1069,"jjjj-mm-ddTuu:mm:ss"),IF(input_OLD_temp_simulation!E1069&gt;=0,"+",""),TEXT(SIGN(input_OLD_temp_simulation!E1069)*INT(ABS(input_OLD_temp_simulation!E1069)),"00"),":",TEXT(MOD(ABS(input_OLD_temp_simulation!E1069),1)*60,"00")),"")</f>
        <v>2022-01-14T02:45:00+01:00</v>
      </c>
      <c r="D1069" s="26">
        <f>IF(input_OLD_temp_simulation!D1069&lt;&gt;"",input_OLD_temp_simulation!D1069,"")</f>
        <v>1642124700.000001</v>
      </c>
      <c r="E1069" s="27">
        <f>calculation!R1069</f>
        <v>874.43576388888891</v>
      </c>
      <c r="F1069" s="18">
        <f>calculation!P1069</f>
        <v>0.19500821886749678</v>
      </c>
      <c r="G1069" s="29">
        <f>IF(input_OLD_temp_simulation!L1069&lt;&gt;"",input_OLD_temp_simulation!L1069,"")</f>
        <v>900</v>
      </c>
    </row>
    <row r="1070" spans="1:7">
      <c r="A1070" s="1">
        <f>IF(input_OLD_temp_simulation!A1070&lt;&gt;"",input_OLD_temp_simulation!A1070,"")</f>
        <v>1068</v>
      </c>
      <c r="B1070" s="57">
        <f>IF(input_OLD_temp_simulation!B1070&lt;&gt;"",maxvent_m3_per_h*1000000+minvent_m3_per_h*1000+V_room_m3,"")</f>
        <v>500010090</v>
      </c>
      <c r="C1070" s="2" t="str">
        <f>IF(input_OLD_temp_simulation!C1070&lt;&gt;"",CONCATENATE(TEXT(input_OLD_temp_simulation!C1070,"jjjj-mm-ddTuu:mm:ss"),IF(input_OLD_temp_simulation!E1070&gt;=0,"+",""),TEXT(SIGN(input_OLD_temp_simulation!E1070)*INT(ABS(input_OLD_temp_simulation!E1070)),"00"),":",TEXT(MOD(ABS(input_OLD_temp_simulation!E1070),1)*60,"00")),"")</f>
        <v>2022-01-14T03:00:00+01:00</v>
      </c>
      <c r="D1070" s="26">
        <f>IF(input_OLD_temp_simulation!D1070&lt;&gt;"",input_OLD_temp_simulation!D1070,"")</f>
        <v>1642125600.0000002</v>
      </c>
      <c r="E1070" s="27">
        <f>calculation!R1070</f>
        <v>817.8125</v>
      </c>
      <c r="F1070" s="18">
        <f>calculation!P1070</f>
        <v>0</v>
      </c>
      <c r="G1070" s="29">
        <f>IF(input_OLD_temp_simulation!L1070&lt;&gt;"",input_OLD_temp_simulation!L1070,"")</f>
        <v>900</v>
      </c>
    </row>
    <row r="1071" spans="1:7">
      <c r="A1071" s="1">
        <f>IF(input_OLD_temp_simulation!A1071&lt;&gt;"",input_OLD_temp_simulation!A1071,"")</f>
        <v>1069</v>
      </c>
      <c r="B1071" s="57">
        <f>IF(input_OLD_temp_simulation!B1071&lt;&gt;"",maxvent_m3_per_h*1000000+minvent_m3_per_h*1000+V_room_m3,"")</f>
        <v>500010090</v>
      </c>
      <c r="C1071" s="2" t="str">
        <f>IF(input_OLD_temp_simulation!C1071&lt;&gt;"",CONCATENATE(TEXT(input_OLD_temp_simulation!C1071,"jjjj-mm-ddTuu:mm:ss"),IF(input_OLD_temp_simulation!E1071&gt;=0,"+",""),TEXT(SIGN(input_OLD_temp_simulation!E1071)*INT(ABS(input_OLD_temp_simulation!E1071)),"00"),":",TEXT(MOD(ABS(input_OLD_temp_simulation!E1071),1)*60,"00")),"")</f>
        <v>2022-01-14T03:15:00+01:00</v>
      </c>
      <c r="D1071" s="26">
        <f>IF(input_OLD_temp_simulation!D1071&lt;&gt;"",input_OLD_temp_simulation!D1071,"")</f>
        <v>1642126499.9999993</v>
      </c>
      <c r="E1071" s="27">
        <f>calculation!R1071</f>
        <v>874.43576388888891</v>
      </c>
      <c r="F1071" s="18">
        <f>calculation!P1071</f>
        <v>0.19500821886749678</v>
      </c>
      <c r="G1071" s="29">
        <f>IF(input_OLD_temp_simulation!L1071&lt;&gt;"",input_OLD_temp_simulation!L1071,"")</f>
        <v>900</v>
      </c>
    </row>
    <row r="1072" spans="1:7">
      <c r="A1072" s="1">
        <f>IF(input_OLD_temp_simulation!A1072&lt;&gt;"",input_OLD_temp_simulation!A1072,"")</f>
        <v>1070</v>
      </c>
      <c r="B1072" s="57">
        <f>IF(input_OLD_temp_simulation!B1072&lt;&gt;"",maxvent_m3_per_h*1000000+minvent_m3_per_h*1000+V_room_m3,"")</f>
        <v>500010090</v>
      </c>
      <c r="C1072" s="2" t="str">
        <f>IF(input_OLD_temp_simulation!C1072&lt;&gt;"",CONCATENATE(TEXT(input_OLD_temp_simulation!C1072,"jjjj-mm-ddTuu:mm:ss"),IF(input_OLD_temp_simulation!E1072&gt;=0,"+",""),TEXT(SIGN(input_OLD_temp_simulation!E1072)*INT(ABS(input_OLD_temp_simulation!E1072)),"00"),":",TEXT(MOD(ABS(input_OLD_temp_simulation!E1072),1)*60,"00")),"")</f>
        <v>2022-01-14T03:30:00+01:00</v>
      </c>
      <c r="D1072" s="26">
        <f>IF(input_OLD_temp_simulation!D1072&lt;&gt;"",input_OLD_temp_simulation!D1072,"")</f>
        <v>1642127400.000001</v>
      </c>
      <c r="E1072" s="27">
        <f>calculation!R1072</f>
        <v>817.8125</v>
      </c>
      <c r="F1072" s="18">
        <f>calculation!P1072</f>
        <v>0</v>
      </c>
      <c r="G1072" s="29">
        <f>IF(input_OLD_temp_simulation!L1072&lt;&gt;"",input_OLD_temp_simulation!L1072,"")</f>
        <v>900</v>
      </c>
    </row>
    <row r="1073" spans="1:7">
      <c r="A1073" s="1">
        <f>IF(input_OLD_temp_simulation!A1073&lt;&gt;"",input_OLD_temp_simulation!A1073,"")</f>
        <v>1071</v>
      </c>
      <c r="B1073" s="57">
        <f>IF(input_OLD_temp_simulation!B1073&lt;&gt;"",maxvent_m3_per_h*1000000+minvent_m3_per_h*1000+V_room_m3,"")</f>
        <v>500010090</v>
      </c>
      <c r="C1073" s="2" t="str">
        <f>IF(input_OLD_temp_simulation!C1073&lt;&gt;"",CONCATENATE(TEXT(input_OLD_temp_simulation!C1073,"jjjj-mm-ddTuu:mm:ss"),IF(input_OLD_temp_simulation!E1073&gt;=0,"+",""),TEXT(SIGN(input_OLD_temp_simulation!E1073)*INT(ABS(input_OLD_temp_simulation!E1073)),"00"),":",TEXT(MOD(ABS(input_OLD_temp_simulation!E1073),1)*60,"00")),"")</f>
        <v>2022-01-14T03:45:00+01:00</v>
      </c>
      <c r="D1073" s="26">
        <f>IF(input_OLD_temp_simulation!D1073&lt;&gt;"",input_OLD_temp_simulation!D1073,"")</f>
        <v>1642128300.0000002</v>
      </c>
      <c r="E1073" s="27">
        <f>calculation!R1073</f>
        <v>874.43576388888891</v>
      </c>
      <c r="F1073" s="18">
        <f>calculation!P1073</f>
        <v>0.19500821886749678</v>
      </c>
      <c r="G1073" s="29">
        <f>IF(input_OLD_temp_simulation!L1073&lt;&gt;"",input_OLD_temp_simulation!L1073,"")</f>
        <v>900</v>
      </c>
    </row>
    <row r="1074" spans="1:7">
      <c r="A1074" s="1">
        <f>IF(input_OLD_temp_simulation!A1074&lt;&gt;"",input_OLD_temp_simulation!A1074,"")</f>
        <v>1072</v>
      </c>
      <c r="B1074" s="57">
        <f>IF(input_OLD_temp_simulation!B1074&lt;&gt;"",maxvent_m3_per_h*1000000+minvent_m3_per_h*1000+V_room_m3,"")</f>
        <v>500010090</v>
      </c>
      <c r="C1074" s="2" t="str">
        <f>IF(input_OLD_temp_simulation!C1074&lt;&gt;"",CONCATENATE(TEXT(input_OLD_temp_simulation!C1074,"jjjj-mm-ddTuu:mm:ss"),IF(input_OLD_temp_simulation!E1074&gt;=0,"+",""),TEXT(SIGN(input_OLD_temp_simulation!E1074)*INT(ABS(input_OLD_temp_simulation!E1074)),"00"),":",TEXT(MOD(ABS(input_OLD_temp_simulation!E1074),1)*60,"00")),"")</f>
        <v>2022-01-14T04:00:00+01:00</v>
      </c>
      <c r="D1074" s="26">
        <f>IF(input_OLD_temp_simulation!D1074&lt;&gt;"",input_OLD_temp_simulation!D1074,"")</f>
        <v>1642129199.9999993</v>
      </c>
      <c r="E1074" s="27">
        <f>calculation!R1074</f>
        <v>817.8125</v>
      </c>
      <c r="F1074" s="18">
        <f>calculation!P1074</f>
        <v>0</v>
      </c>
      <c r="G1074" s="29">
        <f>IF(input_OLD_temp_simulation!L1074&lt;&gt;"",input_OLD_temp_simulation!L1074,"")</f>
        <v>900</v>
      </c>
    </row>
    <row r="1075" spans="1:7">
      <c r="A1075" s="1">
        <f>IF(input_OLD_temp_simulation!A1075&lt;&gt;"",input_OLD_temp_simulation!A1075,"")</f>
        <v>1073</v>
      </c>
      <c r="B1075" s="57">
        <f>IF(input_OLD_temp_simulation!B1075&lt;&gt;"",maxvent_m3_per_h*1000000+minvent_m3_per_h*1000+V_room_m3,"")</f>
        <v>500010090</v>
      </c>
      <c r="C1075" s="2" t="str">
        <f>IF(input_OLD_temp_simulation!C1075&lt;&gt;"",CONCATENATE(TEXT(input_OLD_temp_simulation!C1075,"jjjj-mm-ddTuu:mm:ss"),IF(input_OLD_temp_simulation!E1075&gt;=0,"+",""),TEXT(SIGN(input_OLD_temp_simulation!E1075)*INT(ABS(input_OLD_temp_simulation!E1075)),"00"),":",TEXT(MOD(ABS(input_OLD_temp_simulation!E1075),1)*60,"00")),"")</f>
        <v>2022-01-14T04:15:00+01:00</v>
      </c>
      <c r="D1075" s="26">
        <f>IF(input_OLD_temp_simulation!D1075&lt;&gt;"",input_OLD_temp_simulation!D1075,"")</f>
        <v>1642130100.000001</v>
      </c>
      <c r="E1075" s="27">
        <f>calculation!R1075</f>
        <v>874.43576388888891</v>
      </c>
      <c r="F1075" s="18">
        <f>calculation!P1075</f>
        <v>0.19500821886749678</v>
      </c>
      <c r="G1075" s="29">
        <f>IF(input_OLD_temp_simulation!L1075&lt;&gt;"",input_OLD_temp_simulation!L1075,"")</f>
        <v>900</v>
      </c>
    </row>
    <row r="1076" spans="1:7">
      <c r="A1076" s="1">
        <f>IF(input_OLD_temp_simulation!A1076&lt;&gt;"",input_OLD_temp_simulation!A1076,"")</f>
        <v>1074</v>
      </c>
      <c r="B1076" s="57">
        <f>IF(input_OLD_temp_simulation!B1076&lt;&gt;"",maxvent_m3_per_h*1000000+minvent_m3_per_h*1000+V_room_m3,"")</f>
        <v>500010090</v>
      </c>
      <c r="C1076" s="2" t="str">
        <f>IF(input_OLD_temp_simulation!C1076&lt;&gt;"",CONCATENATE(TEXT(input_OLD_temp_simulation!C1076,"jjjj-mm-ddTuu:mm:ss"),IF(input_OLD_temp_simulation!E1076&gt;=0,"+",""),TEXT(SIGN(input_OLD_temp_simulation!E1076)*INT(ABS(input_OLD_temp_simulation!E1076)),"00"),":",TEXT(MOD(ABS(input_OLD_temp_simulation!E1076),1)*60,"00")),"")</f>
        <v>2022-01-14T04:30:00+01:00</v>
      </c>
      <c r="D1076" s="26">
        <f>IF(input_OLD_temp_simulation!D1076&lt;&gt;"",input_OLD_temp_simulation!D1076,"")</f>
        <v>1642131000.0000002</v>
      </c>
      <c r="E1076" s="27">
        <f>calculation!R1076</f>
        <v>817.8125</v>
      </c>
      <c r="F1076" s="18">
        <f>calculation!P1076</f>
        <v>0</v>
      </c>
      <c r="G1076" s="29">
        <f>IF(input_OLD_temp_simulation!L1076&lt;&gt;"",input_OLD_temp_simulation!L1076,"")</f>
        <v>900</v>
      </c>
    </row>
    <row r="1077" spans="1:7">
      <c r="A1077" s="1">
        <f>IF(input_OLD_temp_simulation!A1077&lt;&gt;"",input_OLD_temp_simulation!A1077,"")</f>
        <v>1075</v>
      </c>
      <c r="B1077" s="57">
        <f>IF(input_OLD_temp_simulation!B1077&lt;&gt;"",maxvent_m3_per_h*1000000+minvent_m3_per_h*1000+V_room_m3,"")</f>
        <v>500010090</v>
      </c>
      <c r="C1077" s="2" t="str">
        <f>IF(input_OLD_temp_simulation!C1077&lt;&gt;"",CONCATENATE(TEXT(input_OLD_temp_simulation!C1077,"jjjj-mm-ddTuu:mm:ss"),IF(input_OLD_temp_simulation!E1077&gt;=0,"+",""),TEXT(SIGN(input_OLD_temp_simulation!E1077)*INT(ABS(input_OLD_temp_simulation!E1077)),"00"),":",TEXT(MOD(ABS(input_OLD_temp_simulation!E1077),1)*60,"00")),"")</f>
        <v>2022-01-14T04:45:00+01:00</v>
      </c>
      <c r="D1077" s="26">
        <f>IF(input_OLD_temp_simulation!D1077&lt;&gt;"",input_OLD_temp_simulation!D1077,"")</f>
        <v>1642131899.9999993</v>
      </c>
      <c r="E1077" s="27">
        <f>calculation!R1077</f>
        <v>874.43576388888891</v>
      </c>
      <c r="F1077" s="18">
        <f>calculation!P1077</f>
        <v>0.19500821886749678</v>
      </c>
      <c r="G1077" s="29">
        <f>IF(input_OLD_temp_simulation!L1077&lt;&gt;"",input_OLD_temp_simulation!L1077,"")</f>
        <v>900</v>
      </c>
    </row>
    <row r="1078" spans="1:7">
      <c r="A1078" s="1">
        <f>IF(input_OLD_temp_simulation!A1078&lt;&gt;"",input_OLD_temp_simulation!A1078,"")</f>
        <v>1076</v>
      </c>
      <c r="B1078" s="57">
        <f>IF(input_OLD_temp_simulation!B1078&lt;&gt;"",maxvent_m3_per_h*1000000+minvent_m3_per_h*1000+V_room_m3,"")</f>
        <v>500010090</v>
      </c>
      <c r="C1078" s="2" t="str">
        <f>IF(input_OLD_temp_simulation!C1078&lt;&gt;"",CONCATENATE(TEXT(input_OLD_temp_simulation!C1078,"jjjj-mm-ddTuu:mm:ss"),IF(input_OLD_temp_simulation!E1078&gt;=0,"+",""),TEXT(SIGN(input_OLD_temp_simulation!E1078)*INT(ABS(input_OLD_temp_simulation!E1078)),"00"),":",TEXT(MOD(ABS(input_OLD_temp_simulation!E1078),1)*60,"00")),"")</f>
        <v>2022-01-14T05:00:00+01:00</v>
      </c>
      <c r="D1078" s="26">
        <f>IF(input_OLD_temp_simulation!D1078&lt;&gt;"",input_OLD_temp_simulation!D1078,"")</f>
        <v>1642132800.000001</v>
      </c>
      <c r="E1078" s="27">
        <f>calculation!R1078</f>
        <v>817.8125</v>
      </c>
      <c r="F1078" s="18">
        <f>calculation!P1078</f>
        <v>0</v>
      </c>
      <c r="G1078" s="29">
        <f>IF(input_OLD_temp_simulation!L1078&lt;&gt;"",input_OLD_temp_simulation!L1078,"")</f>
        <v>900</v>
      </c>
    </row>
    <row r="1079" spans="1:7">
      <c r="A1079" s="1">
        <f>IF(input_OLD_temp_simulation!A1079&lt;&gt;"",input_OLD_temp_simulation!A1079,"")</f>
        <v>1077</v>
      </c>
      <c r="B1079" s="57">
        <f>IF(input_OLD_temp_simulation!B1079&lt;&gt;"",maxvent_m3_per_h*1000000+minvent_m3_per_h*1000+V_room_m3,"")</f>
        <v>500010090</v>
      </c>
      <c r="C1079" s="2" t="str">
        <f>IF(input_OLD_temp_simulation!C1079&lt;&gt;"",CONCATENATE(TEXT(input_OLD_temp_simulation!C1079,"jjjj-mm-ddTuu:mm:ss"),IF(input_OLD_temp_simulation!E1079&gt;=0,"+",""),TEXT(SIGN(input_OLD_temp_simulation!E1079)*INT(ABS(input_OLD_temp_simulation!E1079)),"00"),":",TEXT(MOD(ABS(input_OLD_temp_simulation!E1079),1)*60,"00")),"")</f>
        <v>2022-01-14T05:15:00+01:00</v>
      </c>
      <c r="D1079" s="26">
        <f>IF(input_OLD_temp_simulation!D1079&lt;&gt;"",input_OLD_temp_simulation!D1079,"")</f>
        <v>1642133700.0000002</v>
      </c>
      <c r="E1079" s="27">
        <f>calculation!R1079</f>
        <v>874.43576388888891</v>
      </c>
      <c r="F1079" s="18">
        <f>calculation!P1079</f>
        <v>0.19500821886749678</v>
      </c>
      <c r="G1079" s="29">
        <f>IF(input_OLD_temp_simulation!L1079&lt;&gt;"",input_OLD_temp_simulation!L1079,"")</f>
        <v>900</v>
      </c>
    </row>
    <row r="1080" spans="1:7">
      <c r="A1080" s="1">
        <f>IF(input_OLD_temp_simulation!A1080&lt;&gt;"",input_OLD_temp_simulation!A1080,"")</f>
        <v>1078</v>
      </c>
      <c r="B1080" s="57">
        <f>IF(input_OLD_temp_simulation!B1080&lt;&gt;"",maxvent_m3_per_h*1000000+minvent_m3_per_h*1000+V_room_m3,"")</f>
        <v>500010090</v>
      </c>
      <c r="C1080" s="2" t="str">
        <f>IF(input_OLD_temp_simulation!C1080&lt;&gt;"",CONCATENATE(TEXT(input_OLD_temp_simulation!C1080,"jjjj-mm-ddTuu:mm:ss"),IF(input_OLD_temp_simulation!E1080&gt;=0,"+",""),TEXT(SIGN(input_OLD_temp_simulation!E1080)*INT(ABS(input_OLD_temp_simulation!E1080)),"00"),":",TEXT(MOD(ABS(input_OLD_temp_simulation!E1080),1)*60,"00")),"")</f>
        <v>2022-01-14T05:30:00+01:00</v>
      </c>
      <c r="D1080" s="26">
        <f>IF(input_OLD_temp_simulation!D1080&lt;&gt;"",input_OLD_temp_simulation!D1080,"")</f>
        <v>1642134599.9999993</v>
      </c>
      <c r="E1080" s="27">
        <f>calculation!R1080</f>
        <v>817.8125</v>
      </c>
      <c r="F1080" s="18">
        <f>calculation!P1080</f>
        <v>0</v>
      </c>
      <c r="G1080" s="29">
        <f>IF(input_OLD_temp_simulation!L1080&lt;&gt;"",input_OLD_temp_simulation!L1080,"")</f>
        <v>900</v>
      </c>
    </row>
    <row r="1081" spans="1:7">
      <c r="A1081" s="1">
        <f>IF(input_OLD_temp_simulation!A1081&lt;&gt;"",input_OLD_temp_simulation!A1081,"")</f>
        <v>1079</v>
      </c>
      <c r="B1081" s="57">
        <f>IF(input_OLD_temp_simulation!B1081&lt;&gt;"",maxvent_m3_per_h*1000000+minvent_m3_per_h*1000+V_room_m3,"")</f>
        <v>500010090</v>
      </c>
      <c r="C1081" s="2" t="str">
        <f>IF(input_OLD_temp_simulation!C1081&lt;&gt;"",CONCATENATE(TEXT(input_OLD_temp_simulation!C1081,"jjjj-mm-ddTuu:mm:ss"),IF(input_OLD_temp_simulation!E1081&gt;=0,"+",""),TEXT(SIGN(input_OLD_temp_simulation!E1081)*INT(ABS(input_OLD_temp_simulation!E1081)),"00"),":",TEXT(MOD(ABS(input_OLD_temp_simulation!E1081),1)*60,"00")),"")</f>
        <v>2022-01-14T05:45:00+01:00</v>
      </c>
      <c r="D1081" s="26">
        <f>IF(input_OLD_temp_simulation!D1081&lt;&gt;"",input_OLD_temp_simulation!D1081,"")</f>
        <v>1642135500.000001</v>
      </c>
      <c r="E1081" s="27">
        <f>calculation!R1081</f>
        <v>874.43576388888891</v>
      </c>
      <c r="F1081" s="18">
        <f>calculation!P1081</f>
        <v>0.19500821886749678</v>
      </c>
      <c r="G1081" s="29">
        <f>IF(input_OLD_temp_simulation!L1081&lt;&gt;"",input_OLD_temp_simulation!L1081,"")</f>
        <v>900</v>
      </c>
    </row>
    <row r="1082" spans="1:7">
      <c r="A1082" s="1">
        <f>IF(input_OLD_temp_simulation!A1082&lt;&gt;"",input_OLD_temp_simulation!A1082,"")</f>
        <v>1080</v>
      </c>
      <c r="B1082" s="57">
        <f>IF(input_OLD_temp_simulation!B1082&lt;&gt;"",maxvent_m3_per_h*1000000+minvent_m3_per_h*1000+V_room_m3,"")</f>
        <v>500010090</v>
      </c>
      <c r="C1082" s="2" t="str">
        <f>IF(input_OLD_temp_simulation!C1082&lt;&gt;"",CONCATENATE(TEXT(input_OLD_temp_simulation!C1082,"jjjj-mm-ddTuu:mm:ss"),IF(input_OLD_temp_simulation!E1082&gt;=0,"+",""),TEXT(SIGN(input_OLD_temp_simulation!E1082)*INT(ABS(input_OLD_temp_simulation!E1082)),"00"),":",TEXT(MOD(ABS(input_OLD_temp_simulation!E1082),1)*60,"00")),"")</f>
        <v>2022-01-14T06:00:00+01:00</v>
      </c>
      <c r="D1082" s="26">
        <f>IF(input_OLD_temp_simulation!D1082&lt;&gt;"",input_OLD_temp_simulation!D1082,"")</f>
        <v>1642136400.0000002</v>
      </c>
      <c r="E1082" s="27">
        <f>calculation!R1082</f>
        <v>817.8125</v>
      </c>
      <c r="F1082" s="18">
        <f>calculation!P1082</f>
        <v>0</v>
      </c>
      <c r="G1082" s="29">
        <f>IF(input_OLD_temp_simulation!L1082&lt;&gt;"",input_OLD_temp_simulation!L1082,"")</f>
        <v>900</v>
      </c>
    </row>
    <row r="1083" spans="1:7">
      <c r="A1083" s="1">
        <f>IF(input_OLD_temp_simulation!A1083&lt;&gt;"",input_OLD_temp_simulation!A1083,"")</f>
        <v>1081</v>
      </c>
      <c r="B1083" s="57">
        <f>IF(input_OLD_temp_simulation!B1083&lt;&gt;"",maxvent_m3_per_h*1000000+minvent_m3_per_h*1000+V_room_m3,"")</f>
        <v>500010090</v>
      </c>
      <c r="C1083" s="2" t="str">
        <f>IF(input_OLD_temp_simulation!C1083&lt;&gt;"",CONCATENATE(TEXT(input_OLD_temp_simulation!C1083,"jjjj-mm-ddTuu:mm:ss"),IF(input_OLD_temp_simulation!E1083&gt;=0,"+",""),TEXT(SIGN(input_OLD_temp_simulation!E1083)*INT(ABS(input_OLD_temp_simulation!E1083)),"00"),":",TEXT(MOD(ABS(input_OLD_temp_simulation!E1083),1)*60,"00")),"")</f>
        <v>2022-01-14T06:15:00+01:00</v>
      </c>
      <c r="D1083" s="26">
        <f>IF(input_OLD_temp_simulation!D1083&lt;&gt;"",input_OLD_temp_simulation!D1083,"")</f>
        <v>1642137299.9999993</v>
      </c>
      <c r="E1083" s="27">
        <f>calculation!R1083</f>
        <v>874.43576388888891</v>
      </c>
      <c r="F1083" s="18">
        <f>calculation!P1083</f>
        <v>0.19500821886749678</v>
      </c>
      <c r="G1083" s="29">
        <f>IF(input_OLD_temp_simulation!L1083&lt;&gt;"",input_OLD_temp_simulation!L1083,"")</f>
        <v>900</v>
      </c>
    </row>
    <row r="1084" spans="1:7">
      <c r="A1084" s="1">
        <f>IF(input_OLD_temp_simulation!A1084&lt;&gt;"",input_OLD_temp_simulation!A1084,"")</f>
        <v>1082</v>
      </c>
      <c r="B1084" s="57">
        <f>IF(input_OLD_temp_simulation!B1084&lt;&gt;"",maxvent_m3_per_h*1000000+minvent_m3_per_h*1000+V_room_m3,"")</f>
        <v>500010090</v>
      </c>
      <c r="C1084" s="2" t="str">
        <f>IF(input_OLD_temp_simulation!C1084&lt;&gt;"",CONCATENATE(TEXT(input_OLD_temp_simulation!C1084,"jjjj-mm-ddTuu:mm:ss"),IF(input_OLD_temp_simulation!E1084&gt;=0,"+",""),TEXT(SIGN(input_OLD_temp_simulation!E1084)*INT(ABS(input_OLD_temp_simulation!E1084)),"00"),":",TEXT(MOD(ABS(input_OLD_temp_simulation!E1084),1)*60,"00")),"")</f>
        <v>2022-01-14T06:30:00+01:00</v>
      </c>
      <c r="D1084" s="26">
        <f>IF(input_OLD_temp_simulation!D1084&lt;&gt;"",input_OLD_temp_simulation!D1084,"")</f>
        <v>1642138200.000001</v>
      </c>
      <c r="E1084" s="27">
        <f>calculation!R1084</f>
        <v>817.8125</v>
      </c>
      <c r="F1084" s="18">
        <f>calculation!P1084</f>
        <v>0</v>
      </c>
      <c r="G1084" s="29">
        <f>IF(input_OLD_temp_simulation!L1084&lt;&gt;"",input_OLD_temp_simulation!L1084,"")</f>
        <v>900</v>
      </c>
    </row>
    <row r="1085" spans="1:7">
      <c r="A1085" s="1">
        <f>IF(input_OLD_temp_simulation!A1085&lt;&gt;"",input_OLD_temp_simulation!A1085,"")</f>
        <v>1083</v>
      </c>
      <c r="B1085" s="57">
        <f>IF(input_OLD_temp_simulation!B1085&lt;&gt;"",maxvent_m3_per_h*1000000+minvent_m3_per_h*1000+V_room_m3,"")</f>
        <v>500010090</v>
      </c>
      <c r="C1085" s="2" t="str">
        <f>IF(input_OLD_temp_simulation!C1085&lt;&gt;"",CONCATENATE(TEXT(input_OLD_temp_simulation!C1085,"jjjj-mm-ddTuu:mm:ss"),IF(input_OLD_temp_simulation!E1085&gt;=0,"+",""),TEXT(SIGN(input_OLD_temp_simulation!E1085)*INT(ABS(input_OLD_temp_simulation!E1085)),"00"),":",TEXT(MOD(ABS(input_OLD_temp_simulation!E1085),1)*60,"00")),"")</f>
        <v>2022-01-14T06:45:00+01:00</v>
      </c>
      <c r="D1085" s="26">
        <f>IF(input_OLD_temp_simulation!D1085&lt;&gt;"",input_OLD_temp_simulation!D1085,"")</f>
        <v>1642139100.0000002</v>
      </c>
      <c r="E1085" s="27">
        <f>calculation!R1085</f>
        <v>874.43576388888891</v>
      </c>
      <c r="F1085" s="18">
        <f>calculation!P1085</f>
        <v>0.19500821886749678</v>
      </c>
      <c r="G1085" s="29">
        <f>IF(input_OLD_temp_simulation!L1085&lt;&gt;"",input_OLD_temp_simulation!L1085,"")</f>
        <v>900</v>
      </c>
    </row>
    <row r="1086" spans="1:7">
      <c r="A1086" s="1">
        <f>IF(input_OLD_temp_simulation!A1086&lt;&gt;"",input_OLD_temp_simulation!A1086,"")</f>
        <v>1084</v>
      </c>
      <c r="B1086" s="57">
        <f>IF(input_OLD_temp_simulation!B1086&lt;&gt;"",maxvent_m3_per_h*1000000+minvent_m3_per_h*1000+V_room_m3,"")</f>
        <v>500010090</v>
      </c>
      <c r="C1086" s="2" t="str">
        <f>IF(input_OLD_temp_simulation!C1086&lt;&gt;"",CONCATENATE(TEXT(input_OLD_temp_simulation!C1086,"jjjj-mm-ddTuu:mm:ss"),IF(input_OLD_temp_simulation!E1086&gt;=0,"+",""),TEXT(SIGN(input_OLD_temp_simulation!E1086)*INT(ABS(input_OLD_temp_simulation!E1086)),"00"),":",TEXT(MOD(ABS(input_OLD_temp_simulation!E1086),1)*60,"00")),"")</f>
        <v>2022-01-14T07:00:00+01:00</v>
      </c>
      <c r="D1086" s="26">
        <f>IF(input_OLD_temp_simulation!D1086&lt;&gt;"",input_OLD_temp_simulation!D1086,"")</f>
        <v>1642139999.9999993</v>
      </c>
      <c r="E1086" s="27">
        <f>calculation!R1086</f>
        <v>817.8125</v>
      </c>
      <c r="F1086" s="18">
        <f>calculation!P1086</f>
        <v>0</v>
      </c>
      <c r="G1086" s="29">
        <f>IF(input_OLD_temp_simulation!L1086&lt;&gt;"",input_OLD_temp_simulation!L1086,"")</f>
        <v>900</v>
      </c>
    </row>
    <row r="1087" spans="1:7">
      <c r="A1087" s="1">
        <f>IF(input_OLD_temp_simulation!A1087&lt;&gt;"",input_OLD_temp_simulation!A1087,"")</f>
        <v>1085</v>
      </c>
      <c r="B1087" s="57">
        <f>IF(input_OLD_temp_simulation!B1087&lt;&gt;"",maxvent_m3_per_h*1000000+minvent_m3_per_h*1000+V_room_m3,"")</f>
        <v>500010090</v>
      </c>
      <c r="C1087" s="2" t="str">
        <f>IF(input_OLD_temp_simulation!C1087&lt;&gt;"",CONCATENATE(TEXT(input_OLD_temp_simulation!C1087,"jjjj-mm-ddTuu:mm:ss"),IF(input_OLD_temp_simulation!E1087&gt;=0,"+",""),TEXT(SIGN(input_OLD_temp_simulation!E1087)*INT(ABS(input_OLD_temp_simulation!E1087)),"00"),":",TEXT(MOD(ABS(input_OLD_temp_simulation!E1087),1)*60,"00")),"")</f>
        <v>2022-01-14T07:15:00+01:00</v>
      </c>
      <c r="D1087" s="26">
        <f>IF(input_OLD_temp_simulation!D1087&lt;&gt;"",input_OLD_temp_simulation!D1087,"")</f>
        <v>1642140900.000001</v>
      </c>
      <c r="E1087" s="27">
        <f>calculation!R1087</f>
        <v>874.43576388888891</v>
      </c>
      <c r="F1087" s="18">
        <f>calculation!P1087</f>
        <v>0.19500821886749678</v>
      </c>
      <c r="G1087" s="29">
        <f>IF(input_OLD_temp_simulation!L1087&lt;&gt;"",input_OLD_temp_simulation!L1087,"")</f>
        <v>900</v>
      </c>
    </row>
    <row r="1088" spans="1:7">
      <c r="A1088" s="1">
        <f>IF(input_OLD_temp_simulation!A1088&lt;&gt;"",input_OLD_temp_simulation!A1088,"")</f>
        <v>1086</v>
      </c>
      <c r="B1088" s="57">
        <f>IF(input_OLD_temp_simulation!B1088&lt;&gt;"",maxvent_m3_per_h*1000000+minvent_m3_per_h*1000+V_room_m3,"")</f>
        <v>500010090</v>
      </c>
      <c r="C1088" s="2" t="str">
        <f>IF(input_OLD_temp_simulation!C1088&lt;&gt;"",CONCATENATE(TEXT(input_OLD_temp_simulation!C1088,"jjjj-mm-ddTuu:mm:ss"),IF(input_OLD_temp_simulation!E1088&gt;=0,"+",""),TEXT(SIGN(input_OLD_temp_simulation!E1088)*INT(ABS(input_OLD_temp_simulation!E1088)),"00"),":",TEXT(MOD(ABS(input_OLD_temp_simulation!E1088),1)*60,"00")),"")</f>
        <v>2022-01-14T07:30:00+01:00</v>
      </c>
      <c r="D1088" s="26">
        <f>IF(input_OLD_temp_simulation!D1088&lt;&gt;"",input_OLD_temp_simulation!D1088,"")</f>
        <v>1642141800.0000002</v>
      </c>
      <c r="E1088" s="27">
        <f>calculation!R1088</f>
        <v>817.8125</v>
      </c>
      <c r="F1088" s="18">
        <f>calculation!P1088</f>
        <v>0</v>
      </c>
      <c r="G1088" s="29">
        <f>IF(input_OLD_temp_simulation!L1088&lt;&gt;"",input_OLD_temp_simulation!L1088,"")</f>
        <v>900</v>
      </c>
    </row>
    <row r="1089" spans="1:7">
      <c r="A1089" s="1">
        <f>IF(input_OLD_temp_simulation!A1089&lt;&gt;"",input_OLD_temp_simulation!A1089,"")</f>
        <v>1087</v>
      </c>
      <c r="B1089" s="57">
        <f>IF(input_OLD_temp_simulation!B1089&lt;&gt;"",maxvent_m3_per_h*1000000+minvent_m3_per_h*1000+V_room_m3,"")</f>
        <v>500010090</v>
      </c>
      <c r="C1089" s="2" t="str">
        <f>IF(input_OLD_temp_simulation!C1089&lt;&gt;"",CONCATENATE(TEXT(input_OLD_temp_simulation!C1089,"jjjj-mm-ddTuu:mm:ss"),IF(input_OLD_temp_simulation!E1089&gt;=0,"+",""),TEXT(SIGN(input_OLD_temp_simulation!E1089)*INT(ABS(input_OLD_temp_simulation!E1089)),"00"),":",TEXT(MOD(ABS(input_OLD_temp_simulation!E1089),1)*60,"00")),"")</f>
        <v>2022-01-14T07:45:00+01:00</v>
      </c>
      <c r="D1089" s="26">
        <f>IF(input_OLD_temp_simulation!D1089&lt;&gt;"",input_OLD_temp_simulation!D1089,"")</f>
        <v>1642142699.9999993</v>
      </c>
      <c r="E1089" s="27">
        <f>calculation!R1089</f>
        <v>874.43576388888891</v>
      </c>
      <c r="F1089" s="18">
        <f>calculation!P1089</f>
        <v>0.19500821886749678</v>
      </c>
      <c r="G1089" s="29">
        <f>IF(input_OLD_temp_simulation!L1089&lt;&gt;"",input_OLD_temp_simulation!L1089,"")</f>
        <v>900</v>
      </c>
    </row>
    <row r="1090" spans="1:7">
      <c r="A1090" s="1">
        <f>IF(input_OLD_temp_simulation!A1090&lt;&gt;"",input_OLD_temp_simulation!A1090,"")</f>
        <v>1088</v>
      </c>
      <c r="B1090" s="57">
        <f>IF(input_OLD_temp_simulation!B1090&lt;&gt;"",maxvent_m3_per_h*1000000+minvent_m3_per_h*1000+V_room_m3,"")</f>
        <v>500010090</v>
      </c>
      <c r="C1090" s="2" t="str">
        <f>IF(input_OLD_temp_simulation!C1090&lt;&gt;"",CONCATENATE(TEXT(input_OLD_temp_simulation!C1090,"jjjj-mm-ddTuu:mm:ss"),IF(input_OLD_temp_simulation!E1090&gt;=0,"+",""),TEXT(SIGN(input_OLD_temp_simulation!E1090)*INT(ABS(input_OLD_temp_simulation!E1090)),"00"),":",TEXT(MOD(ABS(input_OLD_temp_simulation!E1090),1)*60,"00")),"")</f>
        <v>2022-01-14T08:00:00+01:00</v>
      </c>
      <c r="D1090" s="26">
        <f>IF(input_OLD_temp_simulation!D1090&lt;&gt;"",input_OLD_temp_simulation!D1090,"")</f>
        <v>1642143600.000001</v>
      </c>
      <c r="E1090" s="27">
        <f>calculation!R1090</f>
        <v>817.8125</v>
      </c>
      <c r="F1090" s="18">
        <f>calculation!P1090</f>
        <v>0</v>
      </c>
      <c r="G1090" s="29">
        <f>IF(input_OLD_temp_simulation!L1090&lt;&gt;"",input_OLD_temp_simulation!L1090,"")</f>
        <v>900</v>
      </c>
    </row>
    <row r="1091" spans="1:7">
      <c r="A1091" s="1">
        <f>IF(input_OLD_temp_simulation!A1091&lt;&gt;"",input_OLD_temp_simulation!A1091,"")</f>
        <v>1089</v>
      </c>
      <c r="B1091" s="57">
        <f>IF(input_OLD_temp_simulation!B1091&lt;&gt;"",maxvent_m3_per_h*1000000+minvent_m3_per_h*1000+V_room_m3,"")</f>
        <v>500010090</v>
      </c>
      <c r="C1091" s="2" t="str">
        <f>IF(input_OLD_temp_simulation!C1091&lt;&gt;"",CONCATENATE(TEXT(input_OLD_temp_simulation!C1091,"jjjj-mm-ddTuu:mm:ss"),IF(input_OLD_temp_simulation!E1091&gt;=0,"+",""),TEXT(SIGN(input_OLD_temp_simulation!E1091)*INT(ABS(input_OLD_temp_simulation!E1091)),"00"),":",TEXT(MOD(ABS(input_OLD_temp_simulation!E1091),1)*60,"00")),"")</f>
        <v>2022-01-14T08:15:00+01:00</v>
      </c>
      <c r="D1091" s="26">
        <f>IF(input_OLD_temp_simulation!D1091&lt;&gt;"",input_OLD_temp_simulation!D1091,"")</f>
        <v>1642144500.0000002</v>
      </c>
      <c r="E1091" s="27">
        <f>calculation!R1091</f>
        <v>874.43576388888891</v>
      </c>
      <c r="F1091" s="18">
        <f>calculation!P1091</f>
        <v>0.19500821886749678</v>
      </c>
      <c r="G1091" s="29">
        <f>IF(input_OLD_temp_simulation!L1091&lt;&gt;"",input_OLD_temp_simulation!L1091,"")</f>
        <v>900</v>
      </c>
    </row>
    <row r="1092" spans="1:7">
      <c r="A1092" s="1">
        <f>IF(input_OLD_temp_simulation!A1092&lt;&gt;"",input_OLD_temp_simulation!A1092,"")</f>
        <v>1090</v>
      </c>
      <c r="B1092" s="57">
        <f>IF(input_OLD_temp_simulation!B1092&lt;&gt;"",maxvent_m3_per_h*1000000+minvent_m3_per_h*1000+V_room_m3,"")</f>
        <v>500010090</v>
      </c>
      <c r="C1092" s="2" t="str">
        <f>IF(input_OLD_temp_simulation!C1092&lt;&gt;"",CONCATENATE(TEXT(input_OLD_temp_simulation!C1092,"jjjj-mm-ddTuu:mm:ss"),IF(input_OLD_temp_simulation!E1092&gt;=0,"+",""),TEXT(SIGN(input_OLD_temp_simulation!E1092)*INT(ABS(input_OLD_temp_simulation!E1092)),"00"),":",TEXT(MOD(ABS(input_OLD_temp_simulation!E1092),1)*60,"00")),"")</f>
        <v>2022-01-14T08:30:00+01:00</v>
      </c>
      <c r="D1092" s="26">
        <f>IF(input_OLD_temp_simulation!D1092&lt;&gt;"",input_OLD_temp_simulation!D1092,"")</f>
        <v>1642145399.9999993</v>
      </c>
      <c r="E1092" s="27">
        <f>calculation!R1092</f>
        <v>817.8125</v>
      </c>
      <c r="F1092" s="18">
        <f>calculation!P1092</f>
        <v>0</v>
      </c>
      <c r="G1092" s="29">
        <f>IF(input_OLD_temp_simulation!L1092&lt;&gt;"",input_OLD_temp_simulation!L1092,"")</f>
        <v>900</v>
      </c>
    </row>
    <row r="1093" spans="1:7">
      <c r="A1093" s="1">
        <f>IF(input_OLD_temp_simulation!A1093&lt;&gt;"",input_OLD_temp_simulation!A1093,"")</f>
        <v>1091</v>
      </c>
      <c r="B1093" s="57">
        <f>IF(input_OLD_temp_simulation!B1093&lt;&gt;"",maxvent_m3_per_h*1000000+minvent_m3_per_h*1000+V_room_m3,"")</f>
        <v>500010090</v>
      </c>
      <c r="C1093" s="2" t="str">
        <f>IF(input_OLD_temp_simulation!C1093&lt;&gt;"",CONCATENATE(TEXT(input_OLD_temp_simulation!C1093,"jjjj-mm-ddTuu:mm:ss"),IF(input_OLD_temp_simulation!E1093&gt;=0,"+",""),TEXT(SIGN(input_OLD_temp_simulation!E1093)*INT(ABS(input_OLD_temp_simulation!E1093)),"00"),":",TEXT(MOD(ABS(input_OLD_temp_simulation!E1093),1)*60,"00")),"")</f>
        <v>2022-01-14T08:45:00+01:00</v>
      </c>
      <c r="D1093" s="26">
        <f>IF(input_OLD_temp_simulation!D1093&lt;&gt;"",input_OLD_temp_simulation!D1093,"")</f>
        <v>1642146300.000001</v>
      </c>
      <c r="E1093" s="27">
        <f>calculation!R1093</f>
        <v>1010.0607638888889</v>
      </c>
      <c r="F1093" s="18">
        <f>calculation!P1093</f>
        <v>0.31466324342460361</v>
      </c>
      <c r="G1093" s="29">
        <f>IF(input_OLD_temp_simulation!L1093&lt;&gt;"",input_OLD_temp_simulation!L1093,"")</f>
        <v>900</v>
      </c>
    </row>
    <row r="1094" spans="1:7">
      <c r="A1094" s="1">
        <f>IF(input_OLD_temp_simulation!A1094&lt;&gt;"",input_OLD_temp_simulation!A1094,"")</f>
        <v>1092</v>
      </c>
      <c r="B1094" s="57">
        <f>IF(input_OLD_temp_simulation!B1094&lt;&gt;"",maxvent_m3_per_h*1000000+minvent_m3_per_h*1000+V_room_m3,"")</f>
        <v>500010090</v>
      </c>
      <c r="C1094" s="2" t="str">
        <f>IF(input_OLD_temp_simulation!C1094&lt;&gt;"",CONCATENATE(TEXT(input_OLD_temp_simulation!C1094,"jjjj-mm-ddTuu:mm:ss"),IF(input_OLD_temp_simulation!E1094&gt;=0,"+",""),TEXT(SIGN(input_OLD_temp_simulation!E1094)*INT(ABS(input_OLD_temp_simulation!E1094)),"00"),":",TEXT(MOD(ABS(input_OLD_temp_simulation!E1094),1)*60,"00")),"")</f>
        <v>2022-01-14T09:00:00+01:00</v>
      </c>
      <c r="D1094" s="26">
        <f>IF(input_OLD_temp_simulation!D1094&lt;&gt;"",input_OLD_temp_simulation!D1094,"")</f>
        <v>1642147200.0000002</v>
      </c>
      <c r="E1094" s="27">
        <f>calculation!R1094</f>
        <v>953.4375</v>
      </c>
      <c r="F1094" s="18">
        <f>calculation!P1094</f>
        <v>0.27203714451538014</v>
      </c>
      <c r="G1094" s="29">
        <f>IF(input_OLD_temp_simulation!L1094&lt;&gt;"",input_OLD_temp_simulation!L1094,"")</f>
        <v>900</v>
      </c>
    </row>
    <row r="1095" spans="1:7">
      <c r="A1095" s="1">
        <f>IF(input_OLD_temp_simulation!A1095&lt;&gt;"",input_OLD_temp_simulation!A1095,"")</f>
        <v>1093</v>
      </c>
      <c r="B1095" s="57">
        <f>IF(input_OLD_temp_simulation!B1095&lt;&gt;"",maxvent_m3_per_h*1000000+minvent_m3_per_h*1000+V_room_m3,"")</f>
        <v>500010090</v>
      </c>
      <c r="C1095" s="2" t="str">
        <f>IF(input_OLD_temp_simulation!C1095&lt;&gt;"",CONCATENATE(TEXT(input_OLD_temp_simulation!C1095,"jjjj-mm-ddTuu:mm:ss"),IF(input_OLD_temp_simulation!E1095&gt;=0,"+",""),TEXT(SIGN(input_OLD_temp_simulation!E1095)*INT(ABS(input_OLD_temp_simulation!E1095)),"00"),":",TEXT(MOD(ABS(input_OLD_temp_simulation!E1095),1)*60,"00")),"")</f>
        <v>2022-01-14T09:15:00+01:00</v>
      </c>
      <c r="D1095" s="26">
        <f>IF(input_OLD_temp_simulation!D1095&lt;&gt;"",input_OLD_temp_simulation!D1095,"")</f>
        <v>1642148099.9999993</v>
      </c>
      <c r="E1095" s="27">
        <f>calculation!R1095</f>
        <v>885.625</v>
      </c>
      <c r="F1095" s="18">
        <f>calculation!P1095</f>
        <v>0.20749003984063744</v>
      </c>
      <c r="G1095" s="29">
        <f>IF(input_OLD_temp_simulation!L1095&lt;&gt;"",input_OLD_temp_simulation!L1095,"")</f>
        <v>900</v>
      </c>
    </row>
    <row r="1096" spans="1:7">
      <c r="A1096" s="1">
        <f>IF(input_OLD_temp_simulation!A1096&lt;&gt;"",input_OLD_temp_simulation!A1096,"")</f>
        <v>1094</v>
      </c>
      <c r="B1096" s="57">
        <f>IF(input_OLD_temp_simulation!B1096&lt;&gt;"",maxvent_m3_per_h*1000000+minvent_m3_per_h*1000+V_room_m3,"")</f>
        <v>500010090</v>
      </c>
      <c r="C1096" s="2" t="str">
        <f>IF(input_OLD_temp_simulation!C1096&lt;&gt;"",CONCATENATE(TEXT(input_OLD_temp_simulation!C1096,"jjjj-mm-ddTuu:mm:ss"),IF(input_OLD_temp_simulation!E1096&gt;=0,"+",""),TEXT(SIGN(input_OLD_temp_simulation!E1096)*INT(ABS(input_OLD_temp_simulation!E1096)),"00"),":",TEXT(MOD(ABS(input_OLD_temp_simulation!E1096),1)*60,"00")),"")</f>
        <v>2022-01-14T09:30:00+01:00</v>
      </c>
      <c r="D1096" s="26">
        <f>IF(input_OLD_temp_simulation!D1096&lt;&gt;"",input_OLD_temp_simulation!D1096,"")</f>
        <v>1642149000.000001</v>
      </c>
      <c r="E1096" s="27">
        <f>calculation!R1096</f>
        <v>885.625</v>
      </c>
      <c r="F1096" s="18">
        <f>calculation!P1096</f>
        <v>0.20749003984063744</v>
      </c>
      <c r="G1096" s="29">
        <f>IF(input_OLD_temp_simulation!L1096&lt;&gt;"",input_OLD_temp_simulation!L1096,"")</f>
        <v>900</v>
      </c>
    </row>
    <row r="1097" spans="1:7">
      <c r="A1097" s="1">
        <f>IF(input_OLD_temp_simulation!A1097&lt;&gt;"",input_OLD_temp_simulation!A1097,"")</f>
        <v>1095</v>
      </c>
      <c r="B1097" s="57">
        <f>IF(input_OLD_temp_simulation!B1097&lt;&gt;"",maxvent_m3_per_h*1000000+minvent_m3_per_h*1000+V_room_m3,"")</f>
        <v>500010090</v>
      </c>
      <c r="C1097" s="2" t="str">
        <f>IF(input_OLD_temp_simulation!C1097&lt;&gt;"",CONCATENATE(TEXT(input_OLD_temp_simulation!C1097,"jjjj-mm-ddTuu:mm:ss"),IF(input_OLD_temp_simulation!E1097&gt;=0,"+",""),TEXT(SIGN(input_OLD_temp_simulation!E1097)*INT(ABS(input_OLD_temp_simulation!E1097)),"00"),":",TEXT(MOD(ABS(input_OLD_temp_simulation!E1097),1)*60,"00")),"")</f>
        <v>2022-01-14T09:45:00+01:00</v>
      </c>
      <c r="D1097" s="26">
        <f>IF(input_OLD_temp_simulation!D1097&lt;&gt;"",input_OLD_temp_simulation!D1097,"")</f>
        <v>1642149900.0000002</v>
      </c>
      <c r="E1097" s="27">
        <f>calculation!R1097</f>
        <v>885.625</v>
      </c>
      <c r="F1097" s="18">
        <f>calculation!P1097</f>
        <v>0.20749003984063744</v>
      </c>
      <c r="G1097" s="29">
        <f>IF(input_OLD_temp_simulation!L1097&lt;&gt;"",input_OLD_temp_simulation!L1097,"")</f>
        <v>900</v>
      </c>
    </row>
    <row r="1098" spans="1:7">
      <c r="A1098" s="1">
        <f>IF(input_OLD_temp_simulation!A1098&lt;&gt;"",input_OLD_temp_simulation!A1098,"")</f>
        <v>1096</v>
      </c>
      <c r="B1098" s="57">
        <f>IF(input_OLD_temp_simulation!B1098&lt;&gt;"",maxvent_m3_per_h*1000000+minvent_m3_per_h*1000+V_room_m3,"")</f>
        <v>500010090</v>
      </c>
      <c r="C1098" s="2" t="str">
        <f>IF(input_OLD_temp_simulation!C1098&lt;&gt;"",CONCATENATE(TEXT(input_OLD_temp_simulation!C1098,"jjjj-mm-ddTuu:mm:ss"),IF(input_OLD_temp_simulation!E1098&gt;=0,"+",""),TEXT(SIGN(input_OLD_temp_simulation!E1098)*INT(ABS(input_OLD_temp_simulation!E1098)),"00"),":",TEXT(MOD(ABS(input_OLD_temp_simulation!E1098),1)*60,"00")),"")</f>
        <v>2022-01-14T10:00:00+01:00</v>
      </c>
      <c r="D1098" s="26">
        <f>IF(input_OLD_temp_simulation!D1098&lt;&gt;"",input_OLD_temp_simulation!D1098,"")</f>
        <v>1642150799.9999993</v>
      </c>
      <c r="E1098" s="27">
        <f>calculation!R1098</f>
        <v>885.625</v>
      </c>
      <c r="F1098" s="18">
        <f>calculation!P1098</f>
        <v>0.20749003984063744</v>
      </c>
      <c r="G1098" s="29">
        <f>IF(input_OLD_temp_simulation!L1098&lt;&gt;"",input_OLD_temp_simulation!L1098,"")</f>
        <v>900</v>
      </c>
    </row>
    <row r="1099" spans="1:7">
      <c r="A1099" s="1">
        <f>IF(input_OLD_temp_simulation!A1099&lt;&gt;"",input_OLD_temp_simulation!A1099,"")</f>
        <v>1097</v>
      </c>
      <c r="B1099" s="57">
        <f>IF(input_OLD_temp_simulation!B1099&lt;&gt;"",maxvent_m3_per_h*1000000+minvent_m3_per_h*1000+V_room_m3,"")</f>
        <v>500010090</v>
      </c>
      <c r="C1099" s="2" t="str">
        <f>IF(input_OLD_temp_simulation!C1099&lt;&gt;"",CONCATENATE(TEXT(input_OLD_temp_simulation!C1099,"jjjj-mm-ddTuu:mm:ss"),IF(input_OLD_temp_simulation!E1099&gt;=0,"+",""),TEXT(SIGN(input_OLD_temp_simulation!E1099)*INT(ABS(input_OLD_temp_simulation!E1099)),"00"),":",TEXT(MOD(ABS(input_OLD_temp_simulation!E1099),1)*60,"00")),"")</f>
        <v>2022-01-14T10:15:00+01:00</v>
      </c>
      <c r="D1099" s="26">
        <f>IF(input_OLD_temp_simulation!D1099&lt;&gt;"",input_OLD_temp_simulation!D1099,"")</f>
        <v>1642151700.000001</v>
      </c>
      <c r="E1099" s="27">
        <f>calculation!R1099</f>
        <v>885.625</v>
      </c>
      <c r="F1099" s="18">
        <f>calculation!P1099</f>
        <v>0.20749003984063744</v>
      </c>
      <c r="G1099" s="29">
        <f>IF(input_OLD_temp_simulation!L1099&lt;&gt;"",input_OLD_temp_simulation!L1099,"")</f>
        <v>900</v>
      </c>
    </row>
    <row r="1100" spans="1:7">
      <c r="A1100" s="1">
        <f>IF(input_OLD_temp_simulation!A1100&lt;&gt;"",input_OLD_temp_simulation!A1100,"")</f>
        <v>1098</v>
      </c>
      <c r="B1100" s="57">
        <f>IF(input_OLD_temp_simulation!B1100&lt;&gt;"",maxvent_m3_per_h*1000000+minvent_m3_per_h*1000+V_room_m3,"")</f>
        <v>500010090</v>
      </c>
      <c r="C1100" s="2" t="str">
        <f>IF(input_OLD_temp_simulation!C1100&lt;&gt;"",CONCATENATE(TEXT(input_OLD_temp_simulation!C1100,"jjjj-mm-ddTuu:mm:ss"),IF(input_OLD_temp_simulation!E1100&gt;=0,"+",""),TEXT(SIGN(input_OLD_temp_simulation!E1100)*INT(ABS(input_OLD_temp_simulation!E1100)),"00"),":",TEXT(MOD(ABS(input_OLD_temp_simulation!E1100),1)*60,"00")),"")</f>
        <v>2022-01-14T10:30:00+01:00</v>
      </c>
      <c r="D1100" s="26">
        <f>IF(input_OLD_temp_simulation!D1100&lt;&gt;"",input_OLD_temp_simulation!D1100,"")</f>
        <v>1642152600.0000002</v>
      </c>
      <c r="E1100" s="27">
        <f>calculation!R1100</f>
        <v>885.625</v>
      </c>
      <c r="F1100" s="18">
        <f>calculation!P1100</f>
        <v>0.20749003984063744</v>
      </c>
      <c r="G1100" s="29">
        <f>IF(input_OLD_temp_simulation!L1100&lt;&gt;"",input_OLD_temp_simulation!L1100,"")</f>
        <v>900</v>
      </c>
    </row>
    <row r="1101" spans="1:7">
      <c r="A1101" s="1">
        <f>IF(input_OLD_temp_simulation!A1101&lt;&gt;"",input_OLD_temp_simulation!A1101,"")</f>
        <v>1099</v>
      </c>
      <c r="B1101" s="57">
        <f>IF(input_OLD_temp_simulation!B1101&lt;&gt;"",maxvent_m3_per_h*1000000+minvent_m3_per_h*1000+V_room_m3,"")</f>
        <v>500010090</v>
      </c>
      <c r="C1101" s="2" t="str">
        <f>IF(input_OLD_temp_simulation!C1101&lt;&gt;"",CONCATENATE(TEXT(input_OLD_temp_simulation!C1101,"jjjj-mm-ddTuu:mm:ss"),IF(input_OLD_temp_simulation!E1101&gt;=0,"+",""),TEXT(SIGN(input_OLD_temp_simulation!E1101)*INT(ABS(input_OLD_temp_simulation!E1101)),"00"),":",TEXT(MOD(ABS(input_OLD_temp_simulation!E1101),1)*60,"00")),"")</f>
        <v>2022-01-14T10:45:00+01:00</v>
      </c>
      <c r="D1101" s="26">
        <f>IF(input_OLD_temp_simulation!D1101&lt;&gt;"",input_OLD_temp_simulation!D1101,"")</f>
        <v>1642153499.9999993</v>
      </c>
      <c r="E1101" s="27">
        <f>calculation!R1101</f>
        <v>885.625</v>
      </c>
      <c r="F1101" s="18">
        <f>calculation!P1101</f>
        <v>0.20749003984063744</v>
      </c>
      <c r="G1101" s="29">
        <f>IF(input_OLD_temp_simulation!L1101&lt;&gt;"",input_OLD_temp_simulation!L1101,"")</f>
        <v>900</v>
      </c>
    </row>
    <row r="1102" spans="1:7">
      <c r="A1102" s="1">
        <f>IF(input_OLD_temp_simulation!A1102&lt;&gt;"",input_OLD_temp_simulation!A1102,"")</f>
        <v>1100</v>
      </c>
      <c r="B1102" s="57">
        <f>IF(input_OLD_temp_simulation!B1102&lt;&gt;"",maxvent_m3_per_h*1000000+minvent_m3_per_h*1000+V_room_m3,"")</f>
        <v>500010090</v>
      </c>
      <c r="C1102" s="2" t="str">
        <f>IF(input_OLD_temp_simulation!C1102&lt;&gt;"",CONCATENATE(TEXT(input_OLD_temp_simulation!C1102,"jjjj-mm-ddTuu:mm:ss"),IF(input_OLD_temp_simulation!E1102&gt;=0,"+",""),TEXT(SIGN(input_OLD_temp_simulation!E1102)*INT(ABS(input_OLD_temp_simulation!E1102)),"00"),":",TEXT(MOD(ABS(input_OLD_temp_simulation!E1102),1)*60,"00")),"")</f>
        <v>2022-01-14T11:00:00+01:00</v>
      </c>
      <c r="D1102" s="26">
        <f>IF(input_OLD_temp_simulation!D1102&lt;&gt;"",input_OLD_temp_simulation!D1102,"")</f>
        <v>1642154400.000001</v>
      </c>
      <c r="E1102" s="27">
        <f>calculation!R1102</f>
        <v>885.625</v>
      </c>
      <c r="F1102" s="18">
        <f>calculation!P1102</f>
        <v>0.20749003984063744</v>
      </c>
      <c r="G1102" s="29">
        <f>IF(input_OLD_temp_simulation!L1102&lt;&gt;"",input_OLD_temp_simulation!L1102,"")</f>
        <v>900</v>
      </c>
    </row>
    <row r="1103" spans="1:7">
      <c r="A1103" s="1">
        <f>IF(input_OLD_temp_simulation!A1103&lt;&gt;"",input_OLD_temp_simulation!A1103,"")</f>
        <v>1101</v>
      </c>
      <c r="B1103" s="57">
        <f>IF(input_OLD_temp_simulation!B1103&lt;&gt;"",maxvent_m3_per_h*1000000+minvent_m3_per_h*1000+V_room_m3,"")</f>
        <v>500010090</v>
      </c>
      <c r="C1103" s="2" t="str">
        <f>IF(input_OLD_temp_simulation!C1103&lt;&gt;"",CONCATENATE(TEXT(input_OLD_temp_simulation!C1103,"jjjj-mm-ddTuu:mm:ss"),IF(input_OLD_temp_simulation!E1103&gt;=0,"+",""),TEXT(SIGN(input_OLD_temp_simulation!E1103)*INT(ABS(input_OLD_temp_simulation!E1103)),"00"),":",TEXT(MOD(ABS(input_OLD_temp_simulation!E1103),1)*60,"00")),"")</f>
        <v>2022-01-14T11:15:00+01:00</v>
      </c>
      <c r="D1103" s="26">
        <f>IF(input_OLD_temp_simulation!D1103&lt;&gt;"",input_OLD_temp_simulation!D1103,"")</f>
        <v>1642155300.0000002</v>
      </c>
      <c r="E1103" s="27">
        <f>calculation!R1103</f>
        <v>885.625</v>
      </c>
      <c r="F1103" s="18">
        <f>calculation!P1103</f>
        <v>0.20749003984063744</v>
      </c>
      <c r="G1103" s="29">
        <f>IF(input_OLD_temp_simulation!L1103&lt;&gt;"",input_OLD_temp_simulation!L1103,"")</f>
        <v>900</v>
      </c>
    </row>
    <row r="1104" spans="1:7">
      <c r="A1104" s="1">
        <f>IF(input_OLD_temp_simulation!A1104&lt;&gt;"",input_OLD_temp_simulation!A1104,"")</f>
        <v>1102</v>
      </c>
      <c r="B1104" s="57">
        <f>IF(input_OLD_temp_simulation!B1104&lt;&gt;"",maxvent_m3_per_h*1000000+minvent_m3_per_h*1000+V_room_m3,"")</f>
        <v>500010090</v>
      </c>
      <c r="C1104" s="2" t="str">
        <f>IF(input_OLD_temp_simulation!C1104&lt;&gt;"",CONCATENATE(TEXT(input_OLD_temp_simulation!C1104,"jjjj-mm-ddTuu:mm:ss"),IF(input_OLD_temp_simulation!E1104&gt;=0,"+",""),TEXT(SIGN(input_OLD_temp_simulation!E1104)*INT(ABS(input_OLD_temp_simulation!E1104)),"00"),":",TEXT(MOD(ABS(input_OLD_temp_simulation!E1104),1)*60,"00")),"")</f>
        <v>2022-01-14T11:30:00+01:00</v>
      </c>
      <c r="D1104" s="26">
        <f>IF(input_OLD_temp_simulation!D1104&lt;&gt;"",input_OLD_temp_simulation!D1104,"")</f>
        <v>1642156199.9999993</v>
      </c>
      <c r="E1104" s="27">
        <f>calculation!R1104</f>
        <v>885.625</v>
      </c>
      <c r="F1104" s="18">
        <f>calculation!P1104</f>
        <v>0.20749003984063744</v>
      </c>
      <c r="G1104" s="29">
        <f>IF(input_OLD_temp_simulation!L1104&lt;&gt;"",input_OLD_temp_simulation!L1104,"")</f>
        <v>900</v>
      </c>
    </row>
    <row r="1105" spans="1:7">
      <c r="A1105" s="1">
        <f>IF(input_OLD_temp_simulation!A1105&lt;&gt;"",input_OLD_temp_simulation!A1105,"")</f>
        <v>1103</v>
      </c>
      <c r="B1105" s="57">
        <f>IF(input_OLD_temp_simulation!B1105&lt;&gt;"",maxvent_m3_per_h*1000000+minvent_m3_per_h*1000+V_room_m3,"")</f>
        <v>500010090</v>
      </c>
      <c r="C1105" s="2" t="str">
        <f>IF(input_OLD_temp_simulation!C1105&lt;&gt;"",CONCATENATE(TEXT(input_OLD_temp_simulation!C1105,"jjjj-mm-ddTuu:mm:ss"),IF(input_OLD_temp_simulation!E1105&gt;=0,"+",""),TEXT(SIGN(input_OLD_temp_simulation!E1105)*INT(ABS(input_OLD_temp_simulation!E1105)),"00"),":",TEXT(MOD(ABS(input_OLD_temp_simulation!E1105),1)*60,"00")),"")</f>
        <v>2022-01-14T11:45:00+01:00</v>
      </c>
      <c r="D1105" s="26">
        <f>IF(input_OLD_temp_simulation!D1105&lt;&gt;"",input_OLD_temp_simulation!D1105,"")</f>
        <v>1642157100.000001</v>
      </c>
      <c r="E1105" s="27">
        <f>calculation!R1105</f>
        <v>885.625</v>
      </c>
      <c r="F1105" s="18">
        <f>calculation!P1105</f>
        <v>0.20749003984063744</v>
      </c>
      <c r="G1105" s="29">
        <f>IF(input_OLD_temp_simulation!L1105&lt;&gt;"",input_OLD_temp_simulation!L1105,"")</f>
        <v>900</v>
      </c>
    </row>
    <row r="1106" spans="1:7">
      <c r="A1106" s="1">
        <f>IF(input_OLD_temp_simulation!A1106&lt;&gt;"",input_OLD_temp_simulation!A1106,"")</f>
        <v>1104</v>
      </c>
      <c r="B1106" s="57">
        <f>IF(input_OLD_temp_simulation!B1106&lt;&gt;"",maxvent_m3_per_h*1000000+minvent_m3_per_h*1000+V_room_m3,"")</f>
        <v>500010090</v>
      </c>
      <c r="C1106" s="2" t="str">
        <f>IF(input_OLD_temp_simulation!C1106&lt;&gt;"",CONCATENATE(TEXT(input_OLD_temp_simulation!C1106,"jjjj-mm-ddTuu:mm:ss"),IF(input_OLD_temp_simulation!E1106&gt;=0,"+",""),TEXT(SIGN(input_OLD_temp_simulation!E1106)*INT(ABS(input_OLD_temp_simulation!E1106)),"00"),":",TEXT(MOD(ABS(input_OLD_temp_simulation!E1106),1)*60,"00")),"")</f>
        <v>2022-01-14T12:00:00+01:00</v>
      </c>
      <c r="D1106" s="26">
        <f>IF(input_OLD_temp_simulation!D1106&lt;&gt;"",input_OLD_temp_simulation!D1106,"")</f>
        <v>1642158000.0000002</v>
      </c>
      <c r="E1106" s="27">
        <f>calculation!R1106</f>
        <v>885.625</v>
      </c>
      <c r="F1106" s="18">
        <f>calculation!P1106</f>
        <v>0.20749003984063744</v>
      </c>
      <c r="G1106" s="29">
        <f>IF(input_OLD_temp_simulation!L1106&lt;&gt;"",input_OLD_temp_simulation!L1106,"")</f>
        <v>900</v>
      </c>
    </row>
    <row r="1107" spans="1:7">
      <c r="A1107" s="1">
        <f>IF(input_OLD_temp_simulation!A1107&lt;&gt;"",input_OLD_temp_simulation!A1107,"")</f>
        <v>1105</v>
      </c>
      <c r="B1107" s="57">
        <f>IF(input_OLD_temp_simulation!B1107&lt;&gt;"",maxvent_m3_per_h*1000000+minvent_m3_per_h*1000+V_room_m3,"")</f>
        <v>500010090</v>
      </c>
      <c r="C1107" s="2" t="str">
        <f>IF(input_OLD_temp_simulation!C1107&lt;&gt;"",CONCATENATE(TEXT(input_OLD_temp_simulation!C1107,"jjjj-mm-ddTuu:mm:ss"),IF(input_OLD_temp_simulation!E1107&gt;=0,"+",""),TEXT(SIGN(input_OLD_temp_simulation!E1107)*INT(ABS(input_OLD_temp_simulation!E1107)),"00"),":",TEXT(MOD(ABS(input_OLD_temp_simulation!E1107),1)*60,"00")),"")</f>
        <v>2022-01-14T12:15:00+01:00</v>
      </c>
      <c r="D1107" s="26">
        <f>IF(input_OLD_temp_simulation!D1107&lt;&gt;"",input_OLD_temp_simulation!D1107,"")</f>
        <v>1642158899.9999993</v>
      </c>
      <c r="E1107" s="27">
        <f>calculation!R1107</f>
        <v>750</v>
      </c>
      <c r="F1107" s="18">
        <f>calculation!P1107</f>
        <v>0</v>
      </c>
      <c r="G1107" s="29">
        <f>IF(input_OLD_temp_simulation!L1107&lt;&gt;"",input_OLD_temp_simulation!L1107,"")</f>
        <v>900</v>
      </c>
    </row>
    <row r="1108" spans="1:7">
      <c r="A1108" s="1">
        <f>IF(input_OLD_temp_simulation!A1108&lt;&gt;"",input_OLD_temp_simulation!A1108,"")</f>
        <v>1106</v>
      </c>
      <c r="B1108" s="57">
        <f>IF(input_OLD_temp_simulation!B1108&lt;&gt;"",maxvent_m3_per_h*1000000+minvent_m3_per_h*1000+V_room_m3,"")</f>
        <v>500010090</v>
      </c>
      <c r="C1108" s="2" t="str">
        <f>IF(input_OLD_temp_simulation!C1108&lt;&gt;"",CONCATENATE(TEXT(input_OLD_temp_simulation!C1108,"jjjj-mm-ddTuu:mm:ss"),IF(input_OLD_temp_simulation!E1108&gt;=0,"+",""),TEXT(SIGN(input_OLD_temp_simulation!E1108)*INT(ABS(input_OLD_temp_simulation!E1108)),"00"),":",TEXT(MOD(ABS(input_OLD_temp_simulation!E1108),1)*60,"00")),"")</f>
        <v>2022-01-14T12:30:00+01:00</v>
      </c>
      <c r="D1108" s="26">
        <f>IF(input_OLD_temp_simulation!D1108&lt;&gt;"",input_OLD_temp_simulation!D1108,"")</f>
        <v>1642159800.000001</v>
      </c>
      <c r="E1108" s="27">
        <f>calculation!R1108</f>
        <v>740.69444444444446</v>
      </c>
      <c r="F1108" s="18">
        <f>calculation!P1108</f>
        <v>0</v>
      </c>
      <c r="G1108" s="29">
        <f>IF(input_OLD_temp_simulation!L1108&lt;&gt;"",input_OLD_temp_simulation!L1108,"")</f>
        <v>900</v>
      </c>
    </row>
    <row r="1109" spans="1:7">
      <c r="A1109" s="1">
        <f>IF(input_OLD_temp_simulation!A1109&lt;&gt;"",input_OLD_temp_simulation!A1109,"")</f>
        <v>1107</v>
      </c>
      <c r="B1109" s="57">
        <f>IF(input_OLD_temp_simulation!B1109&lt;&gt;"",maxvent_m3_per_h*1000000+minvent_m3_per_h*1000+V_room_m3,"")</f>
        <v>500010090</v>
      </c>
      <c r="C1109" s="2" t="str">
        <f>IF(input_OLD_temp_simulation!C1109&lt;&gt;"",CONCATENATE(TEXT(input_OLD_temp_simulation!C1109,"jjjj-mm-ddTuu:mm:ss"),IF(input_OLD_temp_simulation!E1109&gt;=0,"+",""),TEXT(SIGN(input_OLD_temp_simulation!E1109)*INT(ABS(input_OLD_temp_simulation!E1109)),"00"),":",TEXT(MOD(ABS(input_OLD_temp_simulation!E1109),1)*60,"00")),"")</f>
        <v>2022-01-14T12:45:00+01:00</v>
      </c>
      <c r="D1109" s="26">
        <f>IF(input_OLD_temp_simulation!D1109&lt;&gt;"",input_OLD_temp_simulation!D1109,"")</f>
        <v>1642160700.0000002</v>
      </c>
      <c r="E1109" s="27">
        <f>calculation!R1109</f>
        <v>867.27237654320993</v>
      </c>
      <c r="F1109" s="18">
        <f>calculation!P1109</f>
        <v>0.18669305376655956</v>
      </c>
      <c r="G1109" s="29">
        <f>IF(input_OLD_temp_simulation!L1109&lt;&gt;"",input_OLD_temp_simulation!L1109,"")</f>
        <v>900</v>
      </c>
    </row>
    <row r="1110" spans="1:7">
      <c r="A1110" s="1">
        <f>IF(input_OLD_temp_simulation!A1110&lt;&gt;"",input_OLD_temp_simulation!A1110,"")</f>
        <v>1108</v>
      </c>
      <c r="B1110" s="57">
        <f>IF(input_OLD_temp_simulation!B1110&lt;&gt;"",maxvent_m3_per_h*1000000+minvent_m3_per_h*1000+V_room_m3,"")</f>
        <v>500010090</v>
      </c>
      <c r="C1110" s="2" t="str">
        <f>IF(input_OLD_temp_simulation!C1110&lt;&gt;"",CONCATENATE(TEXT(input_OLD_temp_simulation!C1110,"jjjj-mm-ddTuu:mm:ss"),IF(input_OLD_temp_simulation!E1110&gt;=0,"+",""),TEXT(SIGN(input_OLD_temp_simulation!E1110)*INT(ABS(input_OLD_temp_simulation!E1110)),"00"),":",TEXT(MOD(ABS(input_OLD_temp_simulation!E1110),1)*60,"00")),"")</f>
        <v>2022-01-14T13:00:00+01:00</v>
      </c>
      <c r="D1110" s="26">
        <f>IF(input_OLD_temp_simulation!D1110&lt;&gt;"",input_OLD_temp_simulation!D1110,"")</f>
        <v>1642161599.9999993</v>
      </c>
      <c r="E1110" s="27">
        <f>calculation!R1110</f>
        <v>885.625</v>
      </c>
      <c r="F1110" s="18">
        <f>calculation!P1110</f>
        <v>0.20749003984063744</v>
      </c>
      <c r="G1110" s="29">
        <f>IF(input_OLD_temp_simulation!L1110&lt;&gt;"",input_OLD_temp_simulation!L1110,"")</f>
        <v>900</v>
      </c>
    </row>
    <row r="1111" spans="1:7">
      <c r="A1111" s="1">
        <f>IF(input_OLD_temp_simulation!A1111&lt;&gt;"",input_OLD_temp_simulation!A1111,"")</f>
        <v>1109</v>
      </c>
      <c r="B1111" s="57">
        <f>IF(input_OLD_temp_simulation!B1111&lt;&gt;"",maxvent_m3_per_h*1000000+minvent_m3_per_h*1000+V_room_m3,"")</f>
        <v>500010090</v>
      </c>
      <c r="C1111" s="2" t="str">
        <f>IF(input_OLD_temp_simulation!C1111&lt;&gt;"",CONCATENATE(TEXT(input_OLD_temp_simulation!C1111,"jjjj-mm-ddTuu:mm:ss"),IF(input_OLD_temp_simulation!E1111&gt;=0,"+",""),TEXT(SIGN(input_OLD_temp_simulation!E1111)*INT(ABS(input_OLD_temp_simulation!E1111)),"00"),":",TEXT(MOD(ABS(input_OLD_temp_simulation!E1111),1)*60,"00")),"")</f>
        <v>2022-01-14T13:15:00+01:00</v>
      </c>
      <c r="D1111" s="26">
        <f>IF(input_OLD_temp_simulation!D1111&lt;&gt;"",input_OLD_temp_simulation!D1111,"")</f>
        <v>1642162500.000001</v>
      </c>
      <c r="E1111" s="27">
        <f>calculation!R1111</f>
        <v>953.4375</v>
      </c>
      <c r="F1111" s="18">
        <f>calculation!P1111</f>
        <v>0.27203714451538014</v>
      </c>
      <c r="G1111" s="29">
        <f>IF(input_OLD_temp_simulation!L1111&lt;&gt;"",input_OLD_temp_simulation!L1111,"")</f>
        <v>900</v>
      </c>
    </row>
    <row r="1112" spans="1:7">
      <c r="A1112" s="1">
        <f>IF(input_OLD_temp_simulation!A1112&lt;&gt;"",input_OLD_temp_simulation!A1112,"")</f>
        <v>1110</v>
      </c>
      <c r="B1112" s="57">
        <f>IF(input_OLD_temp_simulation!B1112&lt;&gt;"",maxvent_m3_per_h*1000000+minvent_m3_per_h*1000+V_room_m3,"")</f>
        <v>500010090</v>
      </c>
      <c r="C1112" s="2" t="str">
        <f>IF(input_OLD_temp_simulation!C1112&lt;&gt;"",CONCATENATE(TEXT(input_OLD_temp_simulation!C1112,"jjjj-mm-ddTuu:mm:ss"),IF(input_OLD_temp_simulation!E1112&gt;=0,"+",""),TEXT(SIGN(input_OLD_temp_simulation!E1112)*INT(ABS(input_OLD_temp_simulation!E1112)),"00"),":",TEXT(MOD(ABS(input_OLD_temp_simulation!E1112),1)*60,"00")),"")</f>
        <v>2022-01-14T13:30:00+01:00</v>
      </c>
      <c r="D1112" s="26">
        <f>IF(input_OLD_temp_simulation!D1112&lt;&gt;"",input_OLD_temp_simulation!D1112,"")</f>
        <v>1642163400.0000002</v>
      </c>
      <c r="E1112" s="27">
        <f>calculation!R1112</f>
        <v>953.4375</v>
      </c>
      <c r="F1112" s="18">
        <f>calculation!P1112</f>
        <v>0.27203714451538014</v>
      </c>
      <c r="G1112" s="29">
        <f>IF(input_OLD_temp_simulation!L1112&lt;&gt;"",input_OLD_temp_simulation!L1112,"")</f>
        <v>900</v>
      </c>
    </row>
    <row r="1113" spans="1:7">
      <c r="A1113" s="1">
        <f>IF(input_OLD_temp_simulation!A1113&lt;&gt;"",input_OLD_temp_simulation!A1113,"")</f>
        <v>1111</v>
      </c>
      <c r="B1113" s="57">
        <f>IF(input_OLD_temp_simulation!B1113&lt;&gt;"",maxvent_m3_per_h*1000000+minvent_m3_per_h*1000+V_room_m3,"")</f>
        <v>500010090</v>
      </c>
      <c r="C1113" s="2" t="str">
        <f>IF(input_OLD_temp_simulation!C1113&lt;&gt;"",CONCATENATE(TEXT(input_OLD_temp_simulation!C1113,"jjjj-mm-ddTuu:mm:ss"),IF(input_OLD_temp_simulation!E1113&gt;=0,"+",""),TEXT(SIGN(input_OLD_temp_simulation!E1113)*INT(ABS(input_OLD_temp_simulation!E1113)),"00"),":",TEXT(MOD(ABS(input_OLD_temp_simulation!E1113),1)*60,"00")),"")</f>
        <v>2022-01-14T13:45:00+01:00</v>
      </c>
      <c r="D1113" s="26">
        <f>IF(input_OLD_temp_simulation!D1113&lt;&gt;"",input_OLD_temp_simulation!D1113,"")</f>
        <v>1642164299.9999993</v>
      </c>
      <c r="E1113" s="27">
        <f>calculation!R1113</f>
        <v>885.625</v>
      </c>
      <c r="F1113" s="18">
        <f>calculation!P1113</f>
        <v>0.20749003984063744</v>
      </c>
      <c r="G1113" s="29">
        <f>IF(input_OLD_temp_simulation!L1113&lt;&gt;"",input_OLD_temp_simulation!L1113,"")</f>
        <v>900</v>
      </c>
    </row>
    <row r="1114" spans="1:7">
      <c r="A1114" s="1">
        <f>IF(input_OLD_temp_simulation!A1114&lt;&gt;"",input_OLD_temp_simulation!A1114,"")</f>
        <v>1112</v>
      </c>
      <c r="B1114" s="57">
        <f>IF(input_OLD_temp_simulation!B1114&lt;&gt;"",maxvent_m3_per_h*1000000+minvent_m3_per_h*1000+V_room_m3,"")</f>
        <v>500010090</v>
      </c>
      <c r="C1114" s="2" t="str">
        <f>IF(input_OLD_temp_simulation!C1114&lt;&gt;"",CONCATENATE(TEXT(input_OLD_temp_simulation!C1114,"jjjj-mm-ddTuu:mm:ss"),IF(input_OLD_temp_simulation!E1114&gt;=0,"+",""),TEXT(SIGN(input_OLD_temp_simulation!E1114)*INT(ABS(input_OLD_temp_simulation!E1114)),"00"),":",TEXT(MOD(ABS(input_OLD_temp_simulation!E1114),1)*60,"00")),"")</f>
        <v>2022-01-14T14:00:00+01:00</v>
      </c>
      <c r="D1114" s="26">
        <f>IF(input_OLD_temp_simulation!D1114&lt;&gt;"",input_OLD_temp_simulation!D1114,"")</f>
        <v>1642165200.000001</v>
      </c>
      <c r="E1114" s="27">
        <f>calculation!R1114</f>
        <v>885.625</v>
      </c>
      <c r="F1114" s="18">
        <f>calculation!P1114</f>
        <v>0.20749003984063744</v>
      </c>
      <c r="G1114" s="29">
        <f>IF(input_OLD_temp_simulation!L1114&lt;&gt;"",input_OLD_temp_simulation!L1114,"")</f>
        <v>900</v>
      </c>
    </row>
    <row r="1115" spans="1:7">
      <c r="A1115" s="1">
        <f>IF(input_OLD_temp_simulation!A1115&lt;&gt;"",input_OLD_temp_simulation!A1115,"")</f>
        <v>1113</v>
      </c>
      <c r="B1115" s="57">
        <f>IF(input_OLD_temp_simulation!B1115&lt;&gt;"",maxvent_m3_per_h*1000000+minvent_m3_per_h*1000+V_room_m3,"")</f>
        <v>500010090</v>
      </c>
      <c r="C1115" s="2" t="str">
        <f>IF(input_OLD_temp_simulation!C1115&lt;&gt;"",CONCATENATE(TEXT(input_OLD_temp_simulation!C1115,"jjjj-mm-ddTuu:mm:ss"),IF(input_OLD_temp_simulation!E1115&gt;=0,"+",""),TEXT(SIGN(input_OLD_temp_simulation!E1115)*INT(ABS(input_OLD_temp_simulation!E1115)),"00"),":",TEXT(MOD(ABS(input_OLD_temp_simulation!E1115),1)*60,"00")),"")</f>
        <v>2022-01-14T14:15:00+01:00</v>
      </c>
      <c r="D1115" s="26">
        <f>IF(input_OLD_temp_simulation!D1115&lt;&gt;"",input_OLD_temp_simulation!D1115,"")</f>
        <v>1642166100.0000002</v>
      </c>
      <c r="E1115" s="27">
        <f>calculation!R1115</f>
        <v>885.625</v>
      </c>
      <c r="F1115" s="18">
        <f>calculation!P1115</f>
        <v>0.20749003984063744</v>
      </c>
      <c r="G1115" s="29">
        <f>IF(input_OLD_temp_simulation!L1115&lt;&gt;"",input_OLD_temp_simulation!L1115,"")</f>
        <v>900</v>
      </c>
    </row>
    <row r="1116" spans="1:7">
      <c r="A1116" s="1">
        <f>IF(input_OLD_temp_simulation!A1116&lt;&gt;"",input_OLD_temp_simulation!A1116,"")</f>
        <v>1114</v>
      </c>
      <c r="B1116" s="57">
        <f>IF(input_OLD_temp_simulation!B1116&lt;&gt;"",maxvent_m3_per_h*1000000+minvent_m3_per_h*1000+V_room_m3,"")</f>
        <v>500010090</v>
      </c>
      <c r="C1116" s="2" t="str">
        <f>IF(input_OLD_temp_simulation!C1116&lt;&gt;"",CONCATENATE(TEXT(input_OLD_temp_simulation!C1116,"jjjj-mm-ddTuu:mm:ss"),IF(input_OLD_temp_simulation!E1116&gt;=0,"+",""),TEXT(SIGN(input_OLD_temp_simulation!E1116)*INT(ABS(input_OLD_temp_simulation!E1116)),"00"),":",TEXT(MOD(ABS(input_OLD_temp_simulation!E1116),1)*60,"00")),"")</f>
        <v>2022-01-14T14:30:00+01:00</v>
      </c>
      <c r="D1116" s="26">
        <f>IF(input_OLD_temp_simulation!D1116&lt;&gt;"",input_OLD_temp_simulation!D1116,"")</f>
        <v>1642166999.9999993</v>
      </c>
      <c r="E1116" s="27">
        <f>calculation!R1116</f>
        <v>885.625</v>
      </c>
      <c r="F1116" s="18">
        <f>calculation!P1116</f>
        <v>0.20749003984063744</v>
      </c>
      <c r="G1116" s="29">
        <f>IF(input_OLD_temp_simulation!L1116&lt;&gt;"",input_OLD_temp_simulation!L1116,"")</f>
        <v>900</v>
      </c>
    </row>
    <row r="1117" spans="1:7">
      <c r="A1117" s="1">
        <f>IF(input_OLD_temp_simulation!A1117&lt;&gt;"",input_OLD_temp_simulation!A1117,"")</f>
        <v>1115</v>
      </c>
      <c r="B1117" s="57">
        <f>IF(input_OLD_temp_simulation!B1117&lt;&gt;"",maxvent_m3_per_h*1000000+minvent_m3_per_h*1000+V_room_m3,"")</f>
        <v>500010090</v>
      </c>
      <c r="C1117" s="2" t="str">
        <f>IF(input_OLD_temp_simulation!C1117&lt;&gt;"",CONCATENATE(TEXT(input_OLD_temp_simulation!C1117,"jjjj-mm-ddTuu:mm:ss"),IF(input_OLD_temp_simulation!E1117&gt;=0,"+",""),TEXT(SIGN(input_OLD_temp_simulation!E1117)*INT(ABS(input_OLD_temp_simulation!E1117)),"00"),":",TEXT(MOD(ABS(input_OLD_temp_simulation!E1117),1)*60,"00")),"")</f>
        <v>2022-01-14T14:45:00+01:00</v>
      </c>
      <c r="D1117" s="26">
        <f>IF(input_OLD_temp_simulation!D1117&lt;&gt;"",input_OLD_temp_simulation!D1117,"")</f>
        <v>1642167900.000001</v>
      </c>
      <c r="E1117" s="27">
        <f>calculation!R1117</f>
        <v>885.625</v>
      </c>
      <c r="F1117" s="18">
        <f>calculation!P1117</f>
        <v>0.20749003984063744</v>
      </c>
      <c r="G1117" s="29">
        <f>IF(input_OLD_temp_simulation!L1117&lt;&gt;"",input_OLD_temp_simulation!L1117,"")</f>
        <v>900</v>
      </c>
    </row>
    <row r="1118" spans="1:7">
      <c r="A1118" s="1">
        <f>IF(input_OLD_temp_simulation!A1118&lt;&gt;"",input_OLD_temp_simulation!A1118,"")</f>
        <v>1116</v>
      </c>
      <c r="B1118" s="57">
        <f>IF(input_OLD_temp_simulation!B1118&lt;&gt;"",maxvent_m3_per_h*1000000+minvent_m3_per_h*1000+V_room_m3,"")</f>
        <v>500010090</v>
      </c>
      <c r="C1118" s="2" t="str">
        <f>IF(input_OLD_temp_simulation!C1118&lt;&gt;"",CONCATENATE(TEXT(input_OLD_temp_simulation!C1118,"jjjj-mm-ddTuu:mm:ss"),IF(input_OLD_temp_simulation!E1118&gt;=0,"+",""),TEXT(SIGN(input_OLD_temp_simulation!E1118)*INT(ABS(input_OLD_temp_simulation!E1118)),"00"),":",TEXT(MOD(ABS(input_OLD_temp_simulation!E1118),1)*60,"00")),"")</f>
        <v>2022-01-14T15:00:00+01:00</v>
      </c>
      <c r="D1118" s="26">
        <f>IF(input_OLD_temp_simulation!D1118&lt;&gt;"",input_OLD_temp_simulation!D1118,"")</f>
        <v>1642168800.0000002</v>
      </c>
      <c r="E1118" s="27">
        <f>calculation!R1118</f>
        <v>885.625</v>
      </c>
      <c r="F1118" s="18">
        <f>calculation!P1118</f>
        <v>0.20749003984063744</v>
      </c>
      <c r="G1118" s="29">
        <f>IF(input_OLD_temp_simulation!L1118&lt;&gt;"",input_OLD_temp_simulation!L1118,"")</f>
        <v>900</v>
      </c>
    </row>
    <row r="1119" spans="1:7">
      <c r="A1119" s="1">
        <f>IF(input_OLD_temp_simulation!A1119&lt;&gt;"",input_OLD_temp_simulation!A1119,"")</f>
        <v>1117</v>
      </c>
      <c r="B1119" s="57">
        <f>IF(input_OLD_temp_simulation!B1119&lt;&gt;"",maxvent_m3_per_h*1000000+minvent_m3_per_h*1000+V_room_m3,"")</f>
        <v>500010090</v>
      </c>
      <c r="C1119" s="2" t="str">
        <f>IF(input_OLD_temp_simulation!C1119&lt;&gt;"",CONCATENATE(TEXT(input_OLD_temp_simulation!C1119,"jjjj-mm-ddTuu:mm:ss"),IF(input_OLD_temp_simulation!E1119&gt;=0,"+",""),TEXT(SIGN(input_OLD_temp_simulation!E1119)*INT(ABS(input_OLD_temp_simulation!E1119)),"00"),":",TEXT(MOD(ABS(input_OLD_temp_simulation!E1119),1)*60,"00")),"")</f>
        <v>2022-01-14T15:15:00+01:00</v>
      </c>
      <c r="D1119" s="26">
        <f>IF(input_OLD_temp_simulation!D1119&lt;&gt;"",input_OLD_temp_simulation!D1119,"")</f>
        <v>1642169699.9999993</v>
      </c>
      <c r="E1119" s="27">
        <f>calculation!R1119</f>
        <v>885.625</v>
      </c>
      <c r="F1119" s="18">
        <f>calculation!P1119</f>
        <v>0.20749003984063744</v>
      </c>
      <c r="G1119" s="29">
        <f>IF(input_OLD_temp_simulation!L1119&lt;&gt;"",input_OLD_temp_simulation!L1119,"")</f>
        <v>900</v>
      </c>
    </row>
    <row r="1120" spans="1:7">
      <c r="A1120" s="1">
        <f>IF(input_OLD_temp_simulation!A1120&lt;&gt;"",input_OLD_temp_simulation!A1120,"")</f>
        <v>1118</v>
      </c>
      <c r="B1120" s="57">
        <f>IF(input_OLD_temp_simulation!B1120&lt;&gt;"",maxvent_m3_per_h*1000000+minvent_m3_per_h*1000+V_room_m3,"")</f>
        <v>500010090</v>
      </c>
      <c r="C1120" s="2" t="str">
        <f>IF(input_OLD_temp_simulation!C1120&lt;&gt;"",CONCATENATE(TEXT(input_OLD_temp_simulation!C1120,"jjjj-mm-ddTuu:mm:ss"),IF(input_OLD_temp_simulation!E1120&gt;=0,"+",""),TEXT(SIGN(input_OLD_temp_simulation!E1120)*INT(ABS(input_OLD_temp_simulation!E1120)),"00"),":",TEXT(MOD(ABS(input_OLD_temp_simulation!E1120),1)*60,"00")),"")</f>
        <v>2022-01-14T15:30:00+01:00</v>
      </c>
      <c r="D1120" s="26">
        <f>IF(input_OLD_temp_simulation!D1120&lt;&gt;"",input_OLD_temp_simulation!D1120,"")</f>
        <v>1642170600.000001</v>
      </c>
      <c r="E1120" s="27">
        <f>calculation!R1120</f>
        <v>885.625</v>
      </c>
      <c r="F1120" s="18">
        <f>calculation!P1120</f>
        <v>0.20749003984063744</v>
      </c>
      <c r="G1120" s="29">
        <f>IF(input_OLD_temp_simulation!L1120&lt;&gt;"",input_OLD_temp_simulation!L1120,"")</f>
        <v>900</v>
      </c>
    </row>
    <row r="1121" spans="1:7">
      <c r="A1121" s="1">
        <f>IF(input_OLD_temp_simulation!A1121&lt;&gt;"",input_OLD_temp_simulation!A1121,"")</f>
        <v>1119</v>
      </c>
      <c r="B1121" s="57">
        <f>IF(input_OLD_temp_simulation!B1121&lt;&gt;"",maxvent_m3_per_h*1000000+minvent_m3_per_h*1000+V_room_m3,"")</f>
        <v>500010090</v>
      </c>
      <c r="C1121" s="2" t="str">
        <f>IF(input_OLD_temp_simulation!C1121&lt;&gt;"",CONCATENATE(TEXT(input_OLD_temp_simulation!C1121,"jjjj-mm-ddTuu:mm:ss"),IF(input_OLD_temp_simulation!E1121&gt;=0,"+",""),TEXT(SIGN(input_OLD_temp_simulation!E1121)*INT(ABS(input_OLD_temp_simulation!E1121)),"00"),":",TEXT(MOD(ABS(input_OLD_temp_simulation!E1121),1)*60,"00")),"")</f>
        <v>2022-01-14T15:45:00+01:00</v>
      </c>
      <c r="D1121" s="26">
        <f>IF(input_OLD_temp_simulation!D1121&lt;&gt;"",input_OLD_temp_simulation!D1121,"")</f>
        <v>1642171500.0000002</v>
      </c>
      <c r="E1121" s="27">
        <f>calculation!R1121</f>
        <v>885.625</v>
      </c>
      <c r="F1121" s="18">
        <f>calculation!P1121</f>
        <v>0.20749003984063744</v>
      </c>
      <c r="G1121" s="29">
        <f>IF(input_OLD_temp_simulation!L1121&lt;&gt;"",input_OLD_temp_simulation!L1121,"")</f>
        <v>900</v>
      </c>
    </row>
    <row r="1122" spans="1:7">
      <c r="A1122" s="1">
        <f>IF(input_OLD_temp_simulation!A1122&lt;&gt;"",input_OLD_temp_simulation!A1122,"")</f>
        <v>1120</v>
      </c>
      <c r="B1122" s="57">
        <f>IF(input_OLD_temp_simulation!B1122&lt;&gt;"",maxvent_m3_per_h*1000000+minvent_m3_per_h*1000+V_room_m3,"")</f>
        <v>500010090</v>
      </c>
      <c r="C1122" s="2" t="str">
        <f>IF(input_OLD_temp_simulation!C1122&lt;&gt;"",CONCATENATE(TEXT(input_OLD_temp_simulation!C1122,"jjjj-mm-ddTuu:mm:ss"),IF(input_OLD_temp_simulation!E1122&gt;=0,"+",""),TEXT(SIGN(input_OLD_temp_simulation!E1122)*INT(ABS(input_OLD_temp_simulation!E1122)),"00"),":",TEXT(MOD(ABS(input_OLD_temp_simulation!E1122),1)*60,"00")),"")</f>
        <v>2022-01-14T16:00:00+01:00</v>
      </c>
      <c r="D1122" s="26">
        <f>IF(input_OLD_temp_simulation!D1122&lt;&gt;"",input_OLD_temp_simulation!D1122,"")</f>
        <v>1642172399.9999993</v>
      </c>
      <c r="E1122" s="27">
        <f>calculation!R1122</f>
        <v>885.625</v>
      </c>
      <c r="F1122" s="18">
        <f>calculation!P1122</f>
        <v>0.20749003984063744</v>
      </c>
      <c r="G1122" s="29">
        <f>IF(input_OLD_temp_simulation!L1122&lt;&gt;"",input_OLD_temp_simulation!L1122,"")</f>
        <v>900</v>
      </c>
    </row>
    <row r="1123" spans="1:7">
      <c r="A1123" s="1">
        <f>IF(input_OLD_temp_simulation!A1123&lt;&gt;"",input_OLD_temp_simulation!A1123,"")</f>
        <v>1121</v>
      </c>
      <c r="B1123" s="57">
        <f>IF(input_OLD_temp_simulation!B1123&lt;&gt;"",maxvent_m3_per_h*1000000+minvent_m3_per_h*1000+V_room_m3,"")</f>
        <v>500010090</v>
      </c>
      <c r="C1123" s="2" t="str">
        <f>IF(input_OLD_temp_simulation!C1123&lt;&gt;"",CONCATENATE(TEXT(input_OLD_temp_simulation!C1123,"jjjj-mm-ddTuu:mm:ss"),IF(input_OLD_temp_simulation!E1123&gt;=0,"+",""),TEXT(SIGN(input_OLD_temp_simulation!E1123)*INT(ABS(input_OLD_temp_simulation!E1123)),"00"),":",TEXT(MOD(ABS(input_OLD_temp_simulation!E1123),1)*60,"00")),"")</f>
        <v>2022-01-14T16:15:00+01:00</v>
      </c>
      <c r="D1123" s="26">
        <f>IF(input_OLD_temp_simulation!D1123&lt;&gt;"",input_OLD_temp_simulation!D1123,"")</f>
        <v>1642173300.000001</v>
      </c>
      <c r="E1123" s="27">
        <f>calculation!R1123</f>
        <v>750</v>
      </c>
      <c r="F1123" s="18">
        <f>calculation!P1123</f>
        <v>0</v>
      </c>
      <c r="G1123" s="29">
        <f>IF(input_OLD_temp_simulation!L1123&lt;&gt;"",input_OLD_temp_simulation!L1123,"")</f>
        <v>900</v>
      </c>
    </row>
    <row r="1124" spans="1:7">
      <c r="A1124" s="1">
        <f>IF(input_OLD_temp_simulation!A1124&lt;&gt;"",input_OLD_temp_simulation!A1124,"")</f>
        <v>1122</v>
      </c>
      <c r="B1124" s="57">
        <f>IF(input_OLD_temp_simulation!B1124&lt;&gt;"",maxvent_m3_per_h*1000000+minvent_m3_per_h*1000+V_room_m3,"")</f>
        <v>500010090</v>
      </c>
      <c r="C1124" s="2" t="str">
        <f>IF(input_OLD_temp_simulation!C1124&lt;&gt;"",CONCATENATE(TEXT(input_OLD_temp_simulation!C1124,"jjjj-mm-ddTuu:mm:ss"),IF(input_OLD_temp_simulation!E1124&gt;=0,"+",""),TEXT(SIGN(input_OLD_temp_simulation!E1124)*INT(ABS(input_OLD_temp_simulation!E1124)),"00"),":",TEXT(MOD(ABS(input_OLD_temp_simulation!E1124),1)*60,"00")),"")</f>
        <v>2022-01-14T16:30:00+01:00</v>
      </c>
      <c r="D1124" s="26">
        <f>IF(input_OLD_temp_simulation!D1124&lt;&gt;"",input_OLD_temp_simulation!D1124,"")</f>
        <v>1642174200.0000002</v>
      </c>
      <c r="E1124" s="27">
        <f>calculation!R1124</f>
        <v>740.69444444444446</v>
      </c>
      <c r="F1124" s="18">
        <f>calculation!P1124</f>
        <v>0</v>
      </c>
      <c r="G1124" s="29">
        <f>IF(input_OLD_temp_simulation!L1124&lt;&gt;"",input_OLD_temp_simulation!L1124,"")</f>
        <v>900</v>
      </c>
    </row>
    <row r="1125" spans="1:7">
      <c r="A1125" s="1">
        <f>IF(input_OLD_temp_simulation!A1125&lt;&gt;"",input_OLD_temp_simulation!A1125,"")</f>
        <v>1123</v>
      </c>
      <c r="B1125" s="57">
        <f>IF(input_OLD_temp_simulation!B1125&lt;&gt;"",maxvent_m3_per_h*1000000+minvent_m3_per_h*1000+V_room_m3,"")</f>
        <v>500010090</v>
      </c>
      <c r="C1125" s="2" t="str">
        <f>IF(input_OLD_temp_simulation!C1125&lt;&gt;"",CONCATENATE(TEXT(input_OLD_temp_simulation!C1125,"jjjj-mm-ddTuu:mm:ss"),IF(input_OLD_temp_simulation!E1125&gt;=0,"+",""),TEXT(SIGN(input_OLD_temp_simulation!E1125)*INT(ABS(input_OLD_temp_simulation!E1125)),"00"),":",TEXT(MOD(ABS(input_OLD_temp_simulation!E1125),1)*60,"00")),"")</f>
        <v>2022-01-14T16:45:00+01:00</v>
      </c>
      <c r="D1125" s="26">
        <f>IF(input_OLD_temp_simulation!D1125&lt;&gt;"",input_OLD_temp_simulation!D1125,"")</f>
        <v>1642175099.9999993</v>
      </c>
      <c r="E1125" s="27">
        <f>calculation!R1125</f>
        <v>731.64737654320993</v>
      </c>
      <c r="F1125" s="18">
        <f>calculation!P1125</f>
        <v>0</v>
      </c>
      <c r="G1125" s="29">
        <f>IF(input_OLD_temp_simulation!L1125&lt;&gt;"",input_OLD_temp_simulation!L1125,"")</f>
        <v>900</v>
      </c>
    </row>
    <row r="1126" spans="1:7">
      <c r="A1126" s="1">
        <f>IF(input_OLD_temp_simulation!A1126&lt;&gt;"",input_OLD_temp_simulation!A1126,"")</f>
        <v>1124</v>
      </c>
      <c r="B1126" s="57">
        <f>IF(input_OLD_temp_simulation!B1126&lt;&gt;"",maxvent_m3_per_h*1000000+minvent_m3_per_h*1000+V_room_m3,"")</f>
        <v>500010090</v>
      </c>
      <c r="C1126" s="2" t="str">
        <f>IF(input_OLD_temp_simulation!C1126&lt;&gt;"",CONCATENATE(TEXT(input_OLD_temp_simulation!C1126,"jjjj-mm-ddTuu:mm:ss"),IF(input_OLD_temp_simulation!E1126&gt;=0,"+",""),TEXT(SIGN(input_OLD_temp_simulation!E1126)*INT(ABS(input_OLD_temp_simulation!E1126)),"00"),":",TEXT(MOD(ABS(input_OLD_temp_simulation!E1126),1)*60,"00")),"")</f>
        <v>2022-01-14T17:00:00+01:00</v>
      </c>
      <c r="D1126" s="26">
        <f>IF(input_OLD_temp_simulation!D1126&lt;&gt;"",input_OLD_temp_simulation!D1126,"")</f>
        <v>1642176000.000001</v>
      </c>
      <c r="E1126" s="27">
        <f>calculation!R1126</f>
        <v>722.85161608367628</v>
      </c>
      <c r="F1126" s="18">
        <f>calculation!P1126</f>
        <v>0</v>
      </c>
      <c r="G1126" s="29">
        <f>IF(input_OLD_temp_simulation!L1126&lt;&gt;"",input_OLD_temp_simulation!L1126,"")</f>
        <v>900</v>
      </c>
    </row>
    <row r="1127" spans="1:7">
      <c r="A1127" s="1">
        <f>IF(input_OLD_temp_simulation!A1127&lt;&gt;"",input_OLD_temp_simulation!A1127,"")</f>
        <v>1125</v>
      </c>
      <c r="B1127" s="57">
        <f>IF(input_OLD_temp_simulation!B1127&lt;&gt;"",maxvent_m3_per_h*1000000+minvent_m3_per_h*1000+V_room_m3,"")</f>
        <v>500010090</v>
      </c>
      <c r="C1127" s="2" t="str">
        <f>IF(input_OLD_temp_simulation!C1127&lt;&gt;"",CONCATENATE(TEXT(input_OLD_temp_simulation!C1127,"jjjj-mm-ddTuu:mm:ss"),IF(input_OLD_temp_simulation!E1127&gt;=0,"+",""),TEXT(SIGN(input_OLD_temp_simulation!E1127)*INT(ABS(input_OLD_temp_simulation!E1127)),"00"),":",TEXT(MOD(ABS(input_OLD_temp_simulation!E1127),1)*60,"00")),"")</f>
        <v>2022-01-14T17:15:00+01:00</v>
      </c>
      <c r="D1127" s="26">
        <f>IF(input_OLD_temp_simulation!D1127&lt;&gt;"",input_OLD_temp_simulation!D1127,"")</f>
        <v>1642176900.0000002</v>
      </c>
      <c r="E1127" s="27">
        <f>calculation!R1127</f>
        <v>714.30018230357416</v>
      </c>
      <c r="F1127" s="18">
        <f>calculation!P1127</f>
        <v>0</v>
      </c>
      <c r="G1127" s="29">
        <f>IF(input_OLD_temp_simulation!L1127&lt;&gt;"",input_OLD_temp_simulation!L1127,"")</f>
        <v>900</v>
      </c>
    </row>
    <row r="1128" spans="1:7">
      <c r="A1128" s="1">
        <f>IF(input_OLD_temp_simulation!A1128&lt;&gt;"",input_OLD_temp_simulation!A1128,"")</f>
        <v>1126</v>
      </c>
      <c r="B1128" s="57">
        <f>IF(input_OLD_temp_simulation!B1128&lt;&gt;"",maxvent_m3_per_h*1000000+minvent_m3_per_h*1000+V_room_m3,"")</f>
        <v>500010090</v>
      </c>
      <c r="C1128" s="2" t="str">
        <f>IF(input_OLD_temp_simulation!C1128&lt;&gt;"",CONCATENATE(TEXT(input_OLD_temp_simulation!C1128,"jjjj-mm-ddTuu:mm:ss"),IF(input_OLD_temp_simulation!E1128&gt;=0,"+",""),TEXT(SIGN(input_OLD_temp_simulation!E1128)*INT(ABS(input_OLD_temp_simulation!E1128)),"00"),":",TEXT(MOD(ABS(input_OLD_temp_simulation!E1128),1)*60,"00")),"")</f>
        <v>2022-01-14T17:30:00+01:00</v>
      </c>
      <c r="D1128" s="26">
        <f>IF(input_OLD_temp_simulation!D1128&lt;&gt;"",input_OLD_temp_simulation!D1128,"")</f>
        <v>1642177799.9999993</v>
      </c>
      <c r="E1128" s="27">
        <f>calculation!R1128</f>
        <v>705.98628835069712</v>
      </c>
      <c r="F1128" s="18">
        <f>calculation!P1128</f>
        <v>0</v>
      </c>
      <c r="G1128" s="29">
        <f>IF(input_OLD_temp_simulation!L1128&lt;&gt;"",input_OLD_temp_simulation!L1128,"")</f>
        <v>900</v>
      </c>
    </row>
    <row r="1129" spans="1:7">
      <c r="A1129" s="1">
        <f>IF(input_OLD_temp_simulation!A1129&lt;&gt;"",input_OLD_temp_simulation!A1129,"")</f>
        <v>1127</v>
      </c>
      <c r="B1129" s="57">
        <f>IF(input_OLD_temp_simulation!B1129&lt;&gt;"",maxvent_m3_per_h*1000000+minvent_m3_per_h*1000+V_room_m3,"")</f>
        <v>500010090</v>
      </c>
      <c r="C1129" s="2" t="str">
        <f>IF(input_OLD_temp_simulation!C1129&lt;&gt;"",CONCATENATE(TEXT(input_OLD_temp_simulation!C1129,"jjjj-mm-ddTuu:mm:ss"),IF(input_OLD_temp_simulation!E1129&gt;=0,"+",""),TEXT(SIGN(input_OLD_temp_simulation!E1129)*INT(ABS(input_OLD_temp_simulation!E1129)),"00"),":",TEXT(MOD(ABS(input_OLD_temp_simulation!E1129),1)*60,"00")),"")</f>
        <v>2022-01-14T17:45:00+01:00</v>
      </c>
      <c r="D1129" s="26">
        <f>IF(input_OLD_temp_simulation!D1129&lt;&gt;"",input_OLD_temp_simulation!D1129,"")</f>
        <v>1642178700.000001</v>
      </c>
      <c r="E1129" s="27">
        <f>calculation!R1129</f>
        <v>697.90333589651107</v>
      </c>
      <c r="F1129" s="18">
        <f>calculation!P1129</f>
        <v>0</v>
      </c>
      <c r="G1129" s="29">
        <f>IF(input_OLD_temp_simulation!L1129&lt;&gt;"",input_OLD_temp_simulation!L1129,"")</f>
        <v>900</v>
      </c>
    </row>
    <row r="1130" spans="1:7">
      <c r="A1130" s="1">
        <f>IF(input_OLD_temp_simulation!A1130&lt;&gt;"",input_OLD_temp_simulation!A1130,"")</f>
        <v>1128</v>
      </c>
      <c r="B1130" s="57">
        <f>IF(input_OLD_temp_simulation!B1130&lt;&gt;"",maxvent_m3_per_h*1000000+minvent_m3_per_h*1000+V_room_m3,"")</f>
        <v>500010090</v>
      </c>
      <c r="C1130" s="2" t="str">
        <f>IF(input_OLD_temp_simulation!C1130&lt;&gt;"",CONCATENATE(TEXT(input_OLD_temp_simulation!C1130,"jjjj-mm-ddTuu:mm:ss"),IF(input_OLD_temp_simulation!E1130&gt;=0,"+",""),TEXT(SIGN(input_OLD_temp_simulation!E1130)*INT(ABS(input_OLD_temp_simulation!E1130)),"00"),":",TEXT(MOD(ABS(input_OLD_temp_simulation!E1130),1)*60,"00")),"")</f>
        <v>2022-01-14T18:00:00+01:00</v>
      </c>
      <c r="D1130" s="26">
        <f>IF(input_OLD_temp_simulation!D1130&lt;&gt;"",input_OLD_temp_simulation!D1130,"")</f>
        <v>1642179600.0000002</v>
      </c>
      <c r="E1130" s="27">
        <f>calculation!R1130</f>
        <v>690.04490989938574</v>
      </c>
      <c r="F1130" s="18">
        <f>calculation!P1130</f>
        <v>0</v>
      </c>
      <c r="G1130" s="29">
        <f>IF(input_OLD_temp_simulation!L1130&lt;&gt;"",input_OLD_temp_simulation!L1130,"")</f>
        <v>900</v>
      </c>
    </row>
    <row r="1131" spans="1:7">
      <c r="A1131" s="1">
        <f>IF(input_OLD_temp_simulation!A1131&lt;&gt;"",input_OLD_temp_simulation!A1131,"")</f>
        <v>1129</v>
      </c>
      <c r="B1131" s="57">
        <f>IF(input_OLD_temp_simulation!B1131&lt;&gt;"",maxvent_m3_per_h*1000000+minvent_m3_per_h*1000+V_room_m3,"")</f>
        <v>500010090</v>
      </c>
      <c r="C1131" s="2" t="str">
        <f>IF(input_OLD_temp_simulation!C1131&lt;&gt;"",CONCATENATE(TEXT(input_OLD_temp_simulation!C1131,"jjjj-mm-ddTuu:mm:ss"),IF(input_OLD_temp_simulation!E1131&gt;=0,"+",""),TEXT(SIGN(input_OLD_temp_simulation!E1131)*INT(ABS(input_OLD_temp_simulation!E1131)),"00"),":",TEXT(MOD(ABS(input_OLD_temp_simulation!E1131),1)*60,"00")),"")</f>
        <v>2022-01-14T18:15:00+01:00</v>
      </c>
      <c r="D1131" s="26">
        <f>IF(input_OLD_temp_simulation!D1131&lt;&gt;"",input_OLD_temp_simulation!D1131,"")</f>
        <v>1642180499.9999993</v>
      </c>
      <c r="E1131" s="27">
        <f>calculation!R1131</f>
        <v>682.40477351329173</v>
      </c>
      <c r="F1131" s="18">
        <f>calculation!P1131</f>
        <v>0</v>
      </c>
      <c r="G1131" s="29">
        <f>IF(input_OLD_temp_simulation!L1131&lt;&gt;"",input_OLD_temp_simulation!L1131,"")</f>
        <v>900</v>
      </c>
    </row>
    <row r="1132" spans="1:7">
      <c r="A1132" s="1">
        <f>IF(input_OLD_temp_simulation!A1132&lt;&gt;"",input_OLD_temp_simulation!A1132,"")</f>
        <v>1130</v>
      </c>
      <c r="B1132" s="57">
        <f>IF(input_OLD_temp_simulation!B1132&lt;&gt;"",maxvent_m3_per_h*1000000+minvent_m3_per_h*1000+V_room_m3,"")</f>
        <v>500010090</v>
      </c>
      <c r="C1132" s="2" t="str">
        <f>IF(input_OLD_temp_simulation!C1132&lt;&gt;"",CONCATENATE(TEXT(input_OLD_temp_simulation!C1132,"jjjj-mm-ddTuu:mm:ss"),IF(input_OLD_temp_simulation!E1132&gt;=0,"+",""),TEXT(SIGN(input_OLD_temp_simulation!E1132)*INT(ABS(input_OLD_temp_simulation!E1132)),"00"),":",TEXT(MOD(ABS(input_OLD_temp_simulation!E1132),1)*60,"00")),"")</f>
        <v>2022-01-14T18:30:00+01:00</v>
      </c>
      <c r="D1132" s="26">
        <f>IF(input_OLD_temp_simulation!D1132&lt;&gt;"",input_OLD_temp_simulation!D1132,"")</f>
        <v>1642181400.000001</v>
      </c>
      <c r="E1132" s="27">
        <f>calculation!R1132</f>
        <v>674.97686313792246</v>
      </c>
      <c r="F1132" s="18">
        <f>calculation!P1132</f>
        <v>0</v>
      </c>
      <c r="G1132" s="29">
        <f>IF(input_OLD_temp_simulation!L1132&lt;&gt;"",input_OLD_temp_simulation!L1132,"")</f>
        <v>900</v>
      </c>
    </row>
    <row r="1133" spans="1:7">
      <c r="A1133" s="1">
        <f>IF(input_OLD_temp_simulation!A1133&lt;&gt;"",input_OLD_temp_simulation!A1133,"")</f>
        <v>1131</v>
      </c>
      <c r="B1133" s="57">
        <f>IF(input_OLD_temp_simulation!B1133&lt;&gt;"",maxvent_m3_per_h*1000000+minvent_m3_per_h*1000+V_room_m3,"")</f>
        <v>500010090</v>
      </c>
      <c r="C1133" s="2" t="str">
        <f>IF(input_OLD_temp_simulation!C1133&lt;&gt;"",CONCATENATE(TEXT(input_OLD_temp_simulation!C1133,"jjjj-mm-ddTuu:mm:ss"),IF(input_OLD_temp_simulation!E1133&gt;=0,"+",""),TEXT(SIGN(input_OLD_temp_simulation!E1133)*INT(ABS(input_OLD_temp_simulation!E1133)),"00"),":",TEXT(MOD(ABS(input_OLD_temp_simulation!E1133),1)*60,"00")),"")</f>
        <v>2022-01-14T18:45:00+01:00</v>
      </c>
      <c r="D1133" s="26">
        <f>IF(input_OLD_temp_simulation!D1133&lt;&gt;"",input_OLD_temp_simulation!D1133,"")</f>
        <v>1642182300.0000002</v>
      </c>
      <c r="E1133" s="27">
        <f>calculation!R1133</f>
        <v>667.75528360631347</v>
      </c>
      <c r="F1133" s="18">
        <f>calculation!P1133</f>
        <v>0</v>
      </c>
      <c r="G1133" s="29">
        <f>IF(input_OLD_temp_simulation!L1133&lt;&gt;"",input_OLD_temp_simulation!L1133,"")</f>
        <v>900</v>
      </c>
    </row>
    <row r="1134" spans="1:7">
      <c r="A1134" s="1">
        <f>IF(input_OLD_temp_simulation!A1134&lt;&gt;"",input_OLD_temp_simulation!A1134,"")</f>
        <v>1132</v>
      </c>
      <c r="B1134" s="57">
        <f>IF(input_OLD_temp_simulation!B1134&lt;&gt;"",maxvent_m3_per_h*1000000+minvent_m3_per_h*1000+V_room_m3,"")</f>
        <v>500010090</v>
      </c>
      <c r="C1134" s="2" t="str">
        <f>IF(input_OLD_temp_simulation!C1134&lt;&gt;"",CONCATENATE(TEXT(input_OLD_temp_simulation!C1134,"jjjj-mm-ddTuu:mm:ss"),IF(input_OLD_temp_simulation!E1134&gt;=0,"+",""),TEXT(SIGN(input_OLD_temp_simulation!E1134)*INT(ABS(input_OLD_temp_simulation!E1134)),"00"),":",TEXT(MOD(ABS(input_OLD_temp_simulation!E1134),1)*60,"00")),"")</f>
        <v>2022-01-14T19:00:00+01:00</v>
      </c>
      <c r="D1134" s="26">
        <f>IF(input_OLD_temp_simulation!D1134&lt;&gt;"",input_OLD_temp_simulation!D1134,"")</f>
        <v>1642183199.9999993</v>
      </c>
      <c r="E1134" s="27">
        <f>calculation!R1134</f>
        <v>660.73430350613808</v>
      </c>
      <c r="F1134" s="18">
        <f>calculation!P1134</f>
        <v>0</v>
      </c>
      <c r="G1134" s="29">
        <f>IF(input_OLD_temp_simulation!L1134&lt;&gt;"",input_OLD_temp_simulation!L1134,"")</f>
        <v>900</v>
      </c>
    </row>
    <row r="1135" spans="1:7">
      <c r="A1135" s="1">
        <f>IF(input_OLD_temp_simulation!A1135&lt;&gt;"",input_OLD_temp_simulation!A1135,"")</f>
        <v>1133</v>
      </c>
      <c r="B1135" s="57">
        <f>IF(input_OLD_temp_simulation!B1135&lt;&gt;"",maxvent_m3_per_h*1000000+minvent_m3_per_h*1000+V_room_m3,"")</f>
        <v>500010090</v>
      </c>
      <c r="C1135" s="2" t="str">
        <f>IF(input_OLD_temp_simulation!C1135&lt;&gt;"",CONCATENATE(TEXT(input_OLD_temp_simulation!C1135,"jjjj-mm-ddTuu:mm:ss"),IF(input_OLD_temp_simulation!E1135&gt;=0,"+",""),TEXT(SIGN(input_OLD_temp_simulation!E1135)*INT(ABS(input_OLD_temp_simulation!E1135)),"00"),":",TEXT(MOD(ABS(input_OLD_temp_simulation!E1135),1)*60,"00")),"")</f>
        <v>2022-01-14T19:15:00+01:00</v>
      </c>
      <c r="D1135" s="26">
        <f>IF(input_OLD_temp_simulation!D1135&lt;&gt;"",input_OLD_temp_simulation!D1135,"")</f>
        <v>1642184100.000001</v>
      </c>
      <c r="E1135" s="27">
        <f>calculation!R1135</f>
        <v>653.90835063096756</v>
      </c>
      <c r="F1135" s="18">
        <f>calculation!P1135</f>
        <v>0</v>
      </c>
      <c r="G1135" s="29">
        <f>IF(input_OLD_temp_simulation!L1135&lt;&gt;"",input_OLD_temp_simulation!L1135,"")</f>
        <v>900</v>
      </c>
    </row>
    <row r="1136" spans="1:7">
      <c r="A1136" s="1">
        <f>IF(input_OLD_temp_simulation!A1136&lt;&gt;"",input_OLD_temp_simulation!A1136,"")</f>
        <v>1134</v>
      </c>
      <c r="B1136" s="57">
        <f>IF(input_OLD_temp_simulation!B1136&lt;&gt;"",maxvent_m3_per_h*1000000+minvent_m3_per_h*1000+V_room_m3,"")</f>
        <v>500010090</v>
      </c>
      <c r="C1136" s="2" t="str">
        <f>IF(input_OLD_temp_simulation!C1136&lt;&gt;"",CONCATENATE(TEXT(input_OLD_temp_simulation!C1136,"jjjj-mm-ddTuu:mm:ss"),IF(input_OLD_temp_simulation!E1136&gt;=0,"+",""),TEXT(SIGN(input_OLD_temp_simulation!E1136)*INT(ABS(input_OLD_temp_simulation!E1136)),"00"),":",TEXT(MOD(ABS(input_OLD_temp_simulation!E1136),1)*60,"00")),"")</f>
        <v>2022-01-14T19:30:00+01:00</v>
      </c>
      <c r="D1136" s="26">
        <f>IF(input_OLD_temp_simulation!D1136&lt;&gt;"",input_OLD_temp_simulation!D1136,"")</f>
        <v>1642185000.0000002</v>
      </c>
      <c r="E1136" s="27">
        <f>calculation!R1136</f>
        <v>647.2720075578851</v>
      </c>
      <c r="F1136" s="18">
        <f>calculation!P1136</f>
        <v>0</v>
      </c>
      <c r="G1136" s="29">
        <f>IF(input_OLD_temp_simulation!L1136&lt;&gt;"",input_OLD_temp_simulation!L1136,"")</f>
        <v>900</v>
      </c>
    </row>
    <row r="1137" spans="1:7">
      <c r="A1137" s="1">
        <f>IF(input_OLD_temp_simulation!A1137&lt;&gt;"",input_OLD_temp_simulation!A1137,"")</f>
        <v>1135</v>
      </c>
      <c r="B1137" s="57">
        <f>IF(input_OLD_temp_simulation!B1137&lt;&gt;"",maxvent_m3_per_h*1000000+minvent_m3_per_h*1000+V_room_m3,"")</f>
        <v>500010090</v>
      </c>
      <c r="C1137" s="2" t="str">
        <f>IF(input_OLD_temp_simulation!C1137&lt;&gt;"",CONCATENATE(TEXT(input_OLD_temp_simulation!C1137,"jjjj-mm-ddTuu:mm:ss"),IF(input_OLD_temp_simulation!E1137&gt;=0,"+",""),TEXT(SIGN(input_OLD_temp_simulation!E1137)*INT(ABS(input_OLD_temp_simulation!E1137)),"00"),":",TEXT(MOD(ABS(input_OLD_temp_simulation!E1137),1)*60,"00")),"")</f>
        <v>2022-01-14T19:45:00+01:00</v>
      </c>
      <c r="D1137" s="26">
        <f>IF(input_OLD_temp_simulation!D1137&lt;&gt;"",input_OLD_temp_simulation!D1137,"")</f>
        <v>1642185899.9999993</v>
      </c>
      <c r="E1137" s="27">
        <f>calculation!R1137</f>
        <v>640.82000734794383</v>
      </c>
      <c r="F1137" s="18">
        <f>calculation!P1137</f>
        <v>0</v>
      </c>
      <c r="G1137" s="29">
        <f>IF(input_OLD_temp_simulation!L1137&lt;&gt;"",input_OLD_temp_simulation!L1137,"")</f>
        <v>900</v>
      </c>
    </row>
    <row r="1138" spans="1:7">
      <c r="A1138" s="1">
        <f>IF(input_OLD_temp_simulation!A1138&lt;&gt;"",input_OLD_temp_simulation!A1138,"")</f>
        <v>1136</v>
      </c>
      <c r="B1138" s="57">
        <f>IF(input_OLD_temp_simulation!B1138&lt;&gt;"",maxvent_m3_per_h*1000000+minvent_m3_per_h*1000+V_room_m3,"")</f>
        <v>500010090</v>
      </c>
      <c r="C1138" s="2" t="str">
        <f>IF(input_OLD_temp_simulation!C1138&lt;&gt;"",CONCATENATE(TEXT(input_OLD_temp_simulation!C1138,"jjjj-mm-ddTuu:mm:ss"),IF(input_OLD_temp_simulation!E1138&gt;=0,"+",""),TEXT(SIGN(input_OLD_temp_simulation!E1138)*INT(ABS(input_OLD_temp_simulation!E1138)),"00"),":",TEXT(MOD(ABS(input_OLD_temp_simulation!E1138),1)*60,"00")),"")</f>
        <v>2022-01-14T20:00:00+01:00</v>
      </c>
      <c r="D1138" s="26">
        <f>IF(input_OLD_temp_simulation!D1138&lt;&gt;"",input_OLD_temp_simulation!D1138,"")</f>
        <v>1642186800.000001</v>
      </c>
      <c r="E1138" s="27">
        <f>calculation!R1138</f>
        <v>634.54722936605651</v>
      </c>
      <c r="F1138" s="18">
        <f>calculation!P1138</f>
        <v>0</v>
      </c>
      <c r="G1138" s="29">
        <f>IF(input_OLD_temp_simulation!L1138&lt;&gt;"",input_OLD_temp_simulation!L1138,"")</f>
        <v>900</v>
      </c>
    </row>
    <row r="1139" spans="1:7">
      <c r="A1139" s="1">
        <f>IF(input_OLD_temp_simulation!A1139&lt;&gt;"",input_OLD_temp_simulation!A1139,"")</f>
        <v>1137</v>
      </c>
      <c r="B1139" s="57">
        <f>IF(input_OLD_temp_simulation!B1139&lt;&gt;"",maxvent_m3_per_h*1000000+minvent_m3_per_h*1000+V_room_m3,"")</f>
        <v>500010090</v>
      </c>
      <c r="C1139" s="2" t="str">
        <f>IF(input_OLD_temp_simulation!C1139&lt;&gt;"",CONCATENATE(TEXT(input_OLD_temp_simulation!C1139,"jjjj-mm-ddTuu:mm:ss"),IF(input_OLD_temp_simulation!E1139&gt;=0,"+",""),TEXT(SIGN(input_OLD_temp_simulation!E1139)*INT(ABS(input_OLD_temp_simulation!E1139)),"00"),":",TEXT(MOD(ABS(input_OLD_temp_simulation!E1139),1)*60,"00")),"")</f>
        <v>2022-01-14T20:15:00+01:00</v>
      </c>
      <c r="D1139" s="26">
        <f>IF(input_OLD_temp_simulation!D1139&lt;&gt;"",input_OLD_temp_simulation!D1139,"")</f>
        <v>1642187700.0000002</v>
      </c>
      <c r="E1139" s="27">
        <f>calculation!R1139</f>
        <v>628.44869521699934</v>
      </c>
      <c r="F1139" s="18">
        <f>calculation!P1139</f>
        <v>0</v>
      </c>
      <c r="G1139" s="29">
        <f>IF(input_OLD_temp_simulation!L1139&lt;&gt;"",input_OLD_temp_simulation!L1139,"")</f>
        <v>900</v>
      </c>
    </row>
    <row r="1140" spans="1:7">
      <c r="A1140" s="1">
        <f>IF(input_OLD_temp_simulation!A1140&lt;&gt;"",input_OLD_temp_simulation!A1140,"")</f>
        <v>1138</v>
      </c>
      <c r="B1140" s="57">
        <f>IF(input_OLD_temp_simulation!B1140&lt;&gt;"",maxvent_m3_per_h*1000000+minvent_m3_per_h*1000+V_room_m3,"")</f>
        <v>500010090</v>
      </c>
      <c r="C1140" s="2" t="str">
        <f>IF(input_OLD_temp_simulation!C1140&lt;&gt;"",CONCATENATE(TEXT(input_OLD_temp_simulation!C1140,"jjjj-mm-ddTuu:mm:ss"),IF(input_OLD_temp_simulation!E1140&gt;=0,"+",""),TEXT(SIGN(input_OLD_temp_simulation!E1140)*INT(ABS(input_OLD_temp_simulation!E1140)),"00"),":",TEXT(MOD(ABS(input_OLD_temp_simulation!E1140),1)*60,"00")),"")</f>
        <v>2022-01-14T20:30:00+01:00</v>
      </c>
      <c r="D1140" s="26">
        <f>IF(input_OLD_temp_simulation!D1140&lt;&gt;"",input_OLD_temp_simulation!D1140,"")</f>
        <v>1642188599.9999993</v>
      </c>
      <c r="E1140" s="27">
        <f>calculation!R1140</f>
        <v>622.51956479430487</v>
      </c>
      <c r="F1140" s="18">
        <f>calculation!P1140</f>
        <v>0</v>
      </c>
      <c r="G1140" s="29">
        <f>IF(input_OLD_temp_simulation!L1140&lt;&gt;"",input_OLD_temp_simulation!L1140,"")</f>
        <v>900</v>
      </c>
    </row>
    <row r="1141" spans="1:7">
      <c r="A1141" s="1">
        <f>IF(input_OLD_temp_simulation!A1141&lt;&gt;"",input_OLD_temp_simulation!A1141,"")</f>
        <v>1139</v>
      </c>
      <c r="B1141" s="57">
        <f>IF(input_OLD_temp_simulation!B1141&lt;&gt;"",maxvent_m3_per_h*1000000+minvent_m3_per_h*1000+V_room_m3,"")</f>
        <v>500010090</v>
      </c>
      <c r="C1141" s="2" t="str">
        <f>IF(input_OLD_temp_simulation!C1141&lt;&gt;"",CONCATENATE(TEXT(input_OLD_temp_simulation!C1141,"jjjj-mm-ddTuu:mm:ss"),IF(input_OLD_temp_simulation!E1141&gt;=0,"+",""),TEXT(SIGN(input_OLD_temp_simulation!E1141)*INT(ABS(input_OLD_temp_simulation!E1141)),"00"),":",TEXT(MOD(ABS(input_OLD_temp_simulation!E1141),1)*60,"00")),"")</f>
        <v>2022-01-14T20:45:00+01:00</v>
      </c>
      <c r="D1141" s="26">
        <f>IF(input_OLD_temp_simulation!D1141&lt;&gt;"",input_OLD_temp_simulation!D1141,"")</f>
        <v>1642189500.000001</v>
      </c>
      <c r="E1141" s="27">
        <f>calculation!R1141</f>
        <v>616.75513243890748</v>
      </c>
      <c r="F1141" s="18">
        <f>calculation!P1141</f>
        <v>0</v>
      </c>
      <c r="G1141" s="29">
        <f>IF(input_OLD_temp_simulation!L1141&lt;&gt;"",input_OLD_temp_simulation!L1141,"")</f>
        <v>900</v>
      </c>
    </row>
    <row r="1142" spans="1:7">
      <c r="A1142" s="1">
        <f>IF(input_OLD_temp_simulation!A1142&lt;&gt;"",input_OLD_temp_simulation!A1142,"")</f>
        <v>1140</v>
      </c>
      <c r="B1142" s="57">
        <f>IF(input_OLD_temp_simulation!B1142&lt;&gt;"",maxvent_m3_per_h*1000000+minvent_m3_per_h*1000+V_room_m3,"")</f>
        <v>500010090</v>
      </c>
      <c r="C1142" s="2" t="str">
        <f>IF(input_OLD_temp_simulation!C1142&lt;&gt;"",CONCATENATE(TEXT(input_OLD_temp_simulation!C1142,"jjjj-mm-ddTuu:mm:ss"),IF(input_OLD_temp_simulation!E1142&gt;=0,"+",""),TEXT(SIGN(input_OLD_temp_simulation!E1142)*INT(ABS(input_OLD_temp_simulation!E1142)),"00"),":",TEXT(MOD(ABS(input_OLD_temp_simulation!E1142),1)*60,"00")),"")</f>
        <v>2022-01-14T21:00:00+01:00</v>
      </c>
      <c r="D1142" s="26">
        <f>IF(input_OLD_temp_simulation!D1142&lt;&gt;"",input_OLD_temp_simulation!D1142,"")</f>
        <v>1642190400.0000002</v>
      </c>
      <c r="E1142" s="27">
        <f>calculation!R1142</f>
        <v>611.15082320449335</v>
      </c>
      <c r="F1142" s="18">
        <f>calculation!P1142</f>
        <v>0</v>
      </c>
      <c r="G1142" s="29">
        <f>IF(input_OLD_temp_simulation!L1142&lt;&gt;"",input_OLD_temp_simulation!L1142,"")</f>
        <v>900</v>
      </c>
    </row>
    <row r="1143" spans="1:7">
      <c r="A1143" s="1">
        <f>IF(input_OLD_temp_simulation!A1143&lt;&gt;"",input_OLD_temp_simulation!A1143,"")</f>
        <v>1141</v>
      </c>
      <c r="B1143" s="57">
        <f>IF(input_OLD_temp_simulation!B1143&lt;&gt;"",maxvent_m3_per_h*1000000+minvent_m3_per_h*1000+V_room_m3,"")</f>
        <v>500010090</v>
      </c>
      <c r="C1143" s="2" t="str">
        <f>IF(input_OLD_temp_simulation!C1143&lt;&gt;"",CONCATENATE(TEXT(input_OLD_temp_simulation!C1143,"jjjj-mm-ddTuu:mm:ss"),IF(input_OLD_temp_simulation!E1143&gt;=0,"+",""),TEXT(SIGN(input_OLD_temp_simulation!E1143)*INT(ABS(input_OLD_temp_simulation!E1143)),"00"),":",TEXT(MOD(ABS(input_OLD_temp_simulation!E1143),1)*60,"00")),"")</f>
        <v>2022-01-14T21:15:00+01:00</v>
      </c>
      <c r="D1143" s="26">
        <f>IF(input_OLD_temp_simulation!D1143&lt;&gt;"",input_OLD_temp_simulation!D1143,"")</f>
        <v>1642191299.9999993</v>
      </c>
      <c r="E1143" s="27">
        <f>calculation!R1143</f>
        <v>605.7021892265908</v>
      </c>
      <c r="F1143" s="18">
        <f>calculation!P1143</f>
        <v>0</v>
      </c>
      <c r="G1143" s="29">
        <f>IF(input_OLD_temp_simulation!L1143&lt;&gt;"",input_OLD_temp_simulation!L1143,"")</f>
        <v>900</v>
      </c>
    </row>
    <row r="1144" spans="1:7">
      <c r="A1144" s="1">
        <f>IF(input_OLD_temp_simulation!A1144&lt;&gt;"",input_OLD_temp_simulation!A1144,"")</f>
        <v>1142</v>
      </c>
      <c r="B1144" s="57">
        <f>IF(input_OLD_temp_simulation!B1144&lt;&gt;"",maxvent_m3_per_h*1000000+minvent_m3_per_h*1000+V_room_m3,"")</f>
        <v>500010090</v>
      </c>
      <c r="C1144" s="2" t="str">
        <f>IF(input_OLD_temp_simulation!C1144&lt;&gt;"",CONCATENATE(TEXT(input_OLD_temp_simulation!C1144,"jjjj-mm-ddTuu:mm:ss"),IF(input_OLD_temp_simulation!E1144&gt;=0,"+",""),TEXT(SIGN(input_OLD_temp_simulation!E1144)*INT(ABS(input_OLD_temp_simulation!E1144)),"00"),":",TEXT(MOD(ABS(input_OLD_temp_simulation!E1144),1)*60,"00")),"")</f>
        <v>2022-01-14T21:30:00+01:00</v>
      </c>
      <c r="D1144" s="26">
        <f>IF(input_OLD_temp_simulation!D1144&lt;&gt;"",input_OLD_temp_simulation!D1144,"")</f>
        <v>1642192200.000001</v>
      </c>
      <c r="E1144" s="27">
        <f>calculation!R1144</f>
        <v>600.40490619251887</v>
      </c>
      <c r="F1144" s="18">
        <f>calculation!P1144</f>
        <v>0</v>
      </c>
      <c r="G1144" s="29">
        <f>IF(input_OLD_temp_simulation!L1144&lt;&gt;"",input_OLD_temp_simulation!L1144,"")</f>
        <v>900</v>
      </c>
    </row>
    <row r="1145" spans="1:7">
      <c r="A1145" s="1">
        <f>IF(input_OLD_temp_simulation!A1145&lt;&gt;"",input_OLD_temp_simulation!A1145,"")</f>
        <v>1143</v>
      </c>
      <c r="B1145" s="57">
        <f>IF(input_OLD_temp_simulation!B1145&lt;&gt;"",maxvent_m3_per_h*1000000+minvent_m3_per_h*1000+V_room_m3,"")</f>
        <v>500010090</v>
      </c>
      <c r="C1145" s="2" t="str">
        <f>IF(input_OLD_temp_simulation!C1145&lt;&gt;"",CONCATENATE(TEXT(input_OLD_temp_simulation!C1145,"jjjj-mm-ddTuu:mm:ss"),IF(input_OLD_temp_simulation!E1145&gt;=0,"+",""),TEXT(SIGN(input_OLD_temp_simulation!E1145)*INT(ABS(input_OLD_temp_simulation!E1145)),"00"),":",TEXT(MOD(ABS(input_OLD_temp_simulation!E1145),1)*60,"00")),"")</f>
        <v>2022-01-14T21:45:00+01:00</v>
      </c>
      <c r="D1145" s="26">
        <f>IF(input_OLD_temp_simulation!D1145&lt;&gt;"",input_OLD_temp_simulation!D1145,"")</f>
        <v>1642193100.0000002</v>
      </c>
      <c r="E1145" s="27">
        <f>calculation!R1145</f>
        <v>595.2547699093933</v>
      </c>
      <c r="F1145" s="18">
        <f>calculation!P1145</f>
        <v>0</v>
      </c>
      <c r="G1145" s="29">
        <f>IF(input_OLD_temp_simulation!L1145&lt;&gt;"",input_OLD_temp_simulation!L1145,"")</f>
        <v>900</v>
      </c>
    </row>
    <row r="1146" spans="1:7">
      <c r="A1146" s="1">
        <f>IF(input_OLD_temp_simulation!A1146&lt;&gt;"",input_OLD_temp_simulation!A1146,"")</f>
        <v>1144</v>
      </c>
      <c r="B1146" s="57">
        <f>IF(input_OLD_temp_simulation!B1146&lt;&gt;"",maxvent_m3_per_h*1000000+minvent_m3_per_h*1000+V_room_m3,"")</f>
        <v>500010090</v>
      </c>
      <c r="C1146" s="2" t="str">
        <f>IF(input_OLD_temp_simulation!C1146&lt;&gt;"",CONCATENATE(TEXT(input_OLD_temp_simulation!C1146,"jjjj-mm-ddTuu:mm:ss"),IF(input_OLD_temp_simulation!E1146&gt;=0,"+",""),TEXT(SIGN(input_OLD_temp_simulation!E1146)*INT(ABS(input_OLD_temp_simulation!E1146)),"00"),":",TEXT(MOD(ABS(input_OLD_temp_simulation!E1146),1)*60,"00")),"")</f>
        <v>2022-01-14T22:00:00+01:00</v>
      </c>
      <c r="D1146" s="26">
        <f>IF(input_OLD_temp_simulation!D1146&lt;&gt;"",input_OLD_temp_simulation!D1146,"")</f>
        <v>1642193999.9999993</v>
      </c>
      <c r="E1146" s="27">
        <f>calculation!R1146</f>
        <v>590.2476929674657</v>
      </c>
      <c r="F1146" s="18">
        <f>calculation!P1146</f>
        <v>0</v>
      </c>
      <c r="G1146" s="29">
        <f>IF(input_OLD_temp_simulation!L1146&lt;&gt;"",input_OLD_temp_simulation!L1146,"")</f>
        <v>900</v>
      </c>
    </row>
    <row r="1147" spans="1:7">
      <c r="A1147" s="1">
        <f>IF(input_OLD_temp_simulation!A1147&lt;&gt;"",input_OLD_temp_simulation!A1147,"")</f>
        <v>1145</v>
      </c>
      <c r="B1147" s="57">
        <f>IF(input_OLD_temp_simulation!B1147&lt;&gt;"",maxvent_m3_per_h*1000000+minvent_m3_per_h*1000+V_room_m3,"")</f>
        <v>500010090</v>
      </c>
      <c r="C1147" s="2" t="str">
        <f>IF(input_OLD_temp_simulation!C1147&lt;&gt;"",CONCATENATE(TEXT(input_OLD_temp_simulation!C1147,"jjjj-mm-ddTuu:mm:ss"),IF(input_OLD_temp_simulation!E1147&gt;=0,"+",""),TEXT(SIGN(input_OLD_temp_simulation!E1147)*INT(ABS(input_OLD_temp_simulation!E1147)),"00"),":",TEXT(MOD(ABS(input_OLD_temp_simulation!E1147),1)*60,"00")),"")</f>
        <v>2022-01-14T22:15:00+01:00</v>
      </c>
      <c r="D1147" s="26">
        <f>IF(input_OLD_temp_simulation!D1147&lt;&gt;"",input_OLD_temp_simulation!D1147,"")</f>
        <v>1642194900.000001</v>
      </c>
      <c r="E1147" s="27">
        <f>calculation!R1147</f>
        <v>585.37970149614716</v>
      </c>
      <c r="F1147" s="18">
        <f>calculation!P1147</f>
        <v>0</v>
      </c>
      <c r="G1147" s="29">
        <f>IF(input_OLD_temp_simulation!L1147&lt;&gt;"",input_OLD_temp_simulation!L1147,"")</f>
        <v>900</v>
      </c>
    </row>
    <row r="1148" spans="1:7">
      <c r="A1148" s="1">
        <f>IF(input_OLD_temp_simulation!A1148&lt;&gt;"",input_OLD_temp_simulation!A1148,"")</f>
        <v>1146</v>
      </c>
      <c r="B1148" s="57">
        <f>IF(input_OLD_temp_simulation!B1148&lt;&gt;"",maxvent_m3_per_h*1000000+minvent_m3_per_h*1000+V_room_m3,"")</f>
        <v>500010090</v>
      </c>
      <c r="C1148" s="2" t="str">
        <f>IF(input_OLD_temp_simulation!C1148&lt;&gt;"",CONCATENATE(TEXT(input_OLD_temp_simulation!C1148,"jjjj-mm-ddTuu:mm:ss"),IF(input_OLD_temp_simulation!E1148&gt;=0,"+",""),TEXT(SIGN(input_OLD_temp_simulation!E1148)*INT(ABS(input_OLD_temp_simulation!E1148)),"00"),":",TEXT(MOD(ABS(input_OLD_temp_simulation!E1148),1)*60,"00")),"")</f>
        <v>2022-01-14T22:30:00+01:00</v>
      </c>
      <c r="D1148" s="26">
        <f>IF(input_OLD_temp_simulation!D1148&lt;&gt;"",input_OLD_temp_simulation!D1148,"")</f>
        <v>1642195800.0000002</v>
      </c>
      <c r="E1148" s="27">
        <f>calculation!R1148</f>
        <v>580.64693201014302</v>
      </c>
      <c r="F1148" s="18">
        <f>calculation!P1148</f>
        <v>0</v>
      </c>
      <c r="G1148" s="29">
        <f>IF(input_OLD_temp_simulation!L1148&lt;&gt;"",input_OLD_temp_simulation!L1148,"")</f>
        <v>900</v>
      </c>
    </row>
    <row r="1149" spans="1:7">
      <c r="A1149" s="1">
        <f>IF(input_OLD_temp_simulation!A1149&lt;&gt;"",input_OLD_temp_simulation!A1149,"")</f>
        <v>1147</v>
      </c>
      <c r="B1149" s="57">
        <f>IF(input_OLD_temp_simulation!B1149&lt;&gt;"",maxvent_m3_per_h*1000000+minvent_m3_per_h*1000+V_room_m3,"")</f>
        <v>500010090</v>
      </c>
      <c r="C1149" s="2" t="str">
        <f>IF(input_OLD_temp_simulation!C1149&lt;&gt;"",CONCATENATE(TEXT(input_OLD_temp_simulation!C1149,"jjjj-mm-ddTuu:mm:ss"),IF(input_OLD_temp_simulation!E1149&gt;=0,"+",""),TEXT(SIGN(input_OLD_temp_simulation!E1149)*INT(ABS(input_OLD_temp_simulation!E1149)),"00"),":",TEXT(MOD(ABS(input_OLD_temp_simulation!E1149),1)*60,"00")),"")</f>
        <v>2022-01-14T22:45:00+01:00</v>
      </c>
      <c r="D1149" s="26">
        <f>IF(input_OLD_temp_simulation!D1149&lt;&gt;"",input_OLD_temp_simulation!D1149,"")</f>
        <v>1642196699.9999993</v>
      </c>
      <c r="E1149" s="27">
        <f>calculation!R1149</f>
        <v>576.04562834319461</v>
      </c>
      <c r="F1149" s="18">
        <f>calculation!P1149</f>
        <v>0</v>
      </c>
      <c r="G1149" s="29">
        <f>IF(input_OLD_temp_simulation!L1149&lt;&gt;"",input_OLD_temp_simulation!L1149,"")</f>
        <v>900</v>
      </c>
    </row>
    <row r="1150" spans="1:7">
      <c r="A1150" s="1">
        <f>IF(input_OLD_temp_simulation!A1150&lt;&gt;"",input_OLD_temp_simulation!A1150,"")</f>
        <v>1148</v>
      </c>
      <c r="B1150" s="57">
        <f>IF(input_OLD_temp_simulation!B1150&lt;&gt;"",maxvent_m3_per_h*1000000+minvent_m3_per_h*1000+V_room_m3,"")</f>
        <v>500010090</v>
      </c>
      <c r="C1150" s="2" t="str">
        <f>IF(input_OLD_temp_simulation!C1150&lt;&gt;"",CONCATENATE(TEXT(input_OLD_temp_simulation!C1150,"jjjj-mm-ddTuu:mm:ss"),IF(input_OLD_temp_simulation!E1150&gt;=0,"+",""),TEXT(SIGN(input_OLD_temp_simulation!E1150)*INT(ABS(input_OLD_temp_simulation!E1150)),"00"),":",TEXT(MOD(ABS(input_OLD_temp_simulation!E1150),1)*60,"00")),"")</f>
        <v>2022-01-14T23:00:00+01:00</v>
      </c>
      <c r="D1150" s="26">
        <f>IF(input_OLD_temp_simulation!D1150&lt;&gt;"",input_OLD_temp_simulation!D1150,"")</f>
        <v>1642197600.000001</v>
      </c>
      <c r="E1150" s="27">
        <f>calculation!R1150</f>
        <v>571.57213866699476</v>
      </c>
      <c r="F1150" s="18">
        <f>calculation!P1150</f>
        <v>0</v>
      </c>
      <c r="G1150" s="29">
        <f>IF(input_OLD_temp_simulation!L1150&lt;&gt;"",input_OLD_temp_simulation!L1150,"")</f>
        <v>900</v>
      </c>
    </row>
    <row r="1151" spans="1:7">
      <c r="A1151" s="1">
        <f>IF(input_OLD_temp_simulation!A1151&lt;&gt;"",input_OLD_temp_simulation!A1151,"")</f>
        <v>1149</v>
      </c>
      <c r="B1151" s="57">
        <f>IF(input_OLD_temp_simulation!B1151&lt;&gt;"",maxvent_m3_per_h*1000000+minvent_m3_per_h*1000+V_room_m3,"")</f>
        <v>500010090</v>
      </c>
      <c r="C1151" s="2" t="str">
        <f>IF(input_OLD_temp_simulation!C1151&lt;&gt;"",CONCATENATE(TEXT(input_OLD_temp_simulation!C1151,"jjjj-mm-ddTuu:mm:ss"),IF(input_OLD_temp_simulation!E1151&gt;=0,"+",""),TEXT(SIGN(input_OLD_temp_simulation!E1151)*INT(ABS(input_OLD_temp_simulation!E1151)),"00"),":",TEXT(MOD(ABS(input_OLD_temp_simulation!E1151),1)*60,"00")),"")</f>
        <v>2022-01-14T23:15:00+01:00</v>
      </c>
      <c r="D1151" s="26">
        <f>IF(input_OLD_temp_simulation!D1151&lt;&gt;"",input_OLD_temp_simulation!D1151,"")</f>
        <v>1642198500.0000002</v>
      </c>
      <c r="E1151" s="27">
        <f>calculation!R1151</f>
        <v>567.2229125929116</v>
      </c>
      <c r="F1151" s="18">
        <f>calculation!P1151</f>
        <v>0</v>
      </c>
      <c r="G1151" s="29">
        <f>IF(input_OLD_temp_simulation!L1151&lt;&gt;"",input_OLD_temp_simulation!L1151,"")</f>
        <v>900</v>
      </c>
    </row>
    <row r="1152" spans="1:7">
      <c r="A1152" s="1">
        <f>IF(input_OLD_temp_simulation!A1152&lt;&gt;"",input_OLD_temp_simulation!A1152,"")</f>
        <v>1150</v>
      </c>
      <c r="B1152" s="57">
        <f>IF(input_OLD_temp_simulation!B1152&lt;&gt;"",maxvent_m3_per_h*1000000+minvent_m3_per_h*1000+V_room_m3,"")</f>
        <v>500010090</v>
      </c>
      <c r="C1152" s="2" t="str">
        <f>IF(input_OLD_temp_simulation!C1152&lt;&gt;"",CONCATENATE(TEXT(input_OLD_temp_simulation!C1152,"jjjj-mm-ddTuu:mm:ss"),IF(input_OLD_temp_simulation!E1152&gt;=0,"+",""),TEXT(SIGN(input_OLD_temp_simulation!E1152)*INT(ABS(input_OLD_temp_simulation!E1152)),"00"),":",TEXT(MOD(ABS(input_OLD_temp_simulation!E1152),1)*60,"00")),"")</f>
        <v>2022-01-14T23:30:00+01:00</v>
      </c>
      <c r="D1152" s="26">
        <f>IF(input_OLD_temp_simulation!D1152&lt;&gt;"",input_OLD_temp_simulation!D1152,"")</f>
        <v>1642199399.9999993</v>
      </c>
      <c r="E1152" s="27">
        <f>calculation!R1152</f>
        <v>562.99449835421956</v>
      </c>
      <c r="F1152" s="18">
        <f>calculation!P1152</f>
        <v>0</v>
      </c>
      <c r="G1152" s="29">
        <f>IF(input_OLD_temp_simulation!L1152&lt;&gt;"",input_OLD_temp_simulation!L1152,"")</f>
        <v>900</v>
      </c>
    </row>
    <row r="1153" spans="1:7">
      <c r="A1153" s="1">
        <f>IF(input_OLD_temp_simulation!A1153&lt;&gt;"",input_OLD_temp_simulation!A1153,"")</f>
        <v>1151</v>
      </c>
      <c r="B1153" s="57">
        <f>IF(input_OLD_temp_simulation!B1153&lt;&gt;"",maxvent_m3_per_h*1000000+minvent_m3_per_h*1000+V_room_m3,"")</f>
        <v>500010090</v>
      </c>
      <c r="C1153" s="2" t="str">
        <f>IF(input_OLD_temp_simulation!C1153&lt;&gt;"",CONCATENATE(TEXT(input_OLD_temp_simulation!C1153,"jjjj-mm-ddTuu:mm:ss"),IF(input_OLD_temp_simulation!E1153&gt;=0,"+",""),TEXT(SIGN(input_OLD_temp_simulation!E1153)*INT(ABS(input_OLD_temp_simulation!E1153)),"00"),":",TEXT(MOD(ABS(input_OLD_temp_simulation!E1153),1)*60,"00")),"")</f>
        <v>2022-01-14T23:45:00+01:00</v>
      </c>
      <c r="D1153" s="26">
        <f>IF(input_OLD_temp_simulation!D1153&lt;&gt;"",input_OLD_temp_simulation!D1153,"")</f>
        <v>1642200300.000001</v>
      </c>
      <c r="E1153" s="27">
        <f>calculation!R1153</f>
        <v>558.88354006660234</v>
      </c>
      <c r="F1153" s="18">
        <f>calculation!P1153</f>
        <v>0</v>
      </c>
      <c r="G1153" s="29">
        <f>IF(input_OLD_temp_simulation!L1153&lt;&gt;"",input_OLD_temp_simulation!L1153,"")</f>
        <v>900</v>
      </c>
    </row>
    <row r="1154" spans="1:7">
      <c r="A1154" s="1">
        <f>IF(input_OLD_temp_simulation!A1154&lt;&gt;"",input_OLD_temp_simulation!A1154,"")</f>
        <v>1152</v>
      </c>
      <c r="B1154" s="57">
        <f>IF(input_OLD_temp_simulation!B1154&lt;&gt;"",maxvent_m3_per_h*1000000+minvent_m3_per_h*1000+V_room_m3,"")</f>
        <v>500010090</v>
      </c>
      <c r="C1154" s="2" t="str">
        <f>IF(input_OLD_temp_simulation!C1154&lt;&gt;"",CONCATENATE(TEXT(input_OLD_temp_simulation!C1154,"jjjj-mm-ddTuu:mm:ss"),IF(input_OLD_temp_simulation!E1154&gt;=0,"+",""),TEXT(SIGN(input_OLD_temp_simulation!E1154)*INT(ABS(input_OLD_temp_simulation!E1154)),"00"),":",TEXT(MOD(ABS(input_OLD_temp_simulation!E1154),1)*60,"00")),"")</f>
        <v>2022-01-15T00:00:00+01:00</v>
      </c>
      <c r="D1154" s="26">
        <f>IF(input_OLD_temp_simulation!D1154&lt;&gt;"",input_OLD_temp_simulation!D1154,"")</f>
        <v>1642201200.0000002</v>
      </c>
      <c r="E1154" s="27">
        <f>calculation!R1154</f>
        <v>554.88677506475233</v>
      </c>
      <c r="F1154" s="18">
        <f>calculation!P1154</f>
        <v>0</v>
      </c>
      <c r="G1154" s="29">
        <f>IF(input_OLD_temp_simulation!L1154&lt;&gt;"",input_OLD_temp_simulation!L1154,"")</f>
        <v>900</v>
      </c>
    </row>
    <row r="1155" spans="1:7">
      <c r="A1155" s="1">
        <f>IF(input_OLD_temp_simulation!A1155&lt;&gt;"",input_OLD_temp_simulation!A1155,"")</f>
        <v>1153</v>
      </c>
      <c r="B1155" s="57">
        <f>IF(input_OLD_temp_simulation!B1155&lt;&gt;"",maxvent_m3_per_h*1000000+minvent_m3_per_h*1000+V_room_m3,"")</f>
        <v>500010090</v>
      </c>
      <c r="C1155" s="2" t="str">
        <f>IF(input_OLD_temp_simulation!C1155&lt;&gt;"",CONCATENATE(TEXT(input_OLD_temp_simulation!C1155,"jjjj-mm-ddTuu:mm:ss"),IF(input_OLD_temp_simulation!E1155&gt;=0,"+",""),TEXT(SIGN(input_OLD_temp_simulation!E1155)*INT(ABS(input_OLD_temp_simulation!E1155)),"00"),":",TEXT(MOD(ABS(input_OLD_temp_simulation!E1155),1)*60,"00")),"")</f>
        <v>2022-01-15T00:15:00+01:00</v>
      </c>
      <c r="D1155" s="26">
        <f>IF(input_OLD_temp_simulation!D1155&lt;&gt;"",input_OLD_temp_simulation!D1155,"")</f>
        <v>1642202099.9999993</v>
      </c>
      <c r="E1155" s="27">
        <f>calculation!R1155</f>
        <v>618.81353131295361</v>
      </c>
      <c r="F1155" s="18">
        <f>calculation!P1155</f>
        <v>0</v>
      </c>
      <c r="G1155" s="29">
        <f>IF(input_OLD_temp_simulation!L1155&lt;&gt;"",input_OLD_temp_simulation!L1155,"")</f>
        <v>900</v>
      </c>
    </row>
    <row r="1156" spans="1:7">
      <c r="A1156" s="1">
        <f>IF(input_OLD_temp_simulation!A1156&lt;&gt;"",input_OLD_temp_simulation!A1156,"")</f>
        <v>1154</v>
      </c>
      <c r="B1156" s="57">
        <f>IF(input_OLD_temp_simulation!B1156&lt;&gt;"",maxvent_m3_per_h*1000000+minvent_m3_per_h*1000+V_room_m3,"")</f>
        <v>500010090</v>
      </c>
      <c r="C1156" s="2" t="str">
        <f>IF(input_OLD_temp_simulation!C1156&lt;&gt;"",CONCATENATE(TEXT(input_OLD_temp_simulation!C1156,"jjjj-mm-ddTuu:mm:ss"),IF(input_OLD_temp_simulation!E1156&gt;=0,"+",""),TEXT(SIGN(input_OLD_temp_simulation!E1156)*INT(ABS(input_OLD_temp_simulation!E1156)),"00"),":",TEXT(MOD(ABS(input_OLD_temp_simulation!E1156),1)*60,"00")),"")</f>
        <v>2022-01-15T00:30:00+01:00</v>
      </c>
      <c r="D1156" s="26">
        <f>IF(input_OLD_temp_simulation!D1156&lt;&gt;"",input_OLD_temp_simulation!D1156,"")</f>
        <v>1642203000.000001</v>
      </c>
      <c r="E1156" s="27">
        <f>calculation!R1156</f>
        <v>680.96454433203826</v>
      </c>
      <c r="F1156" s="18">
        <f>calculation!P1156</f>
        <v>0</v>
      </c>
      <c r="G1156" s="29">
        <f>IF(input_OLD_temp_simulation!L1156&lt;&gt;"",input_OLD_temp_simulation!L1156,"")</f>
        <v>900</v>
      </c>
    </row>
    <row r="1157" spans="1:7">
      <c r="A1157" s="1">
        <f>IF(input_OLD_temp_simulation!A1157&lt;&gt;"",input_OLD_temp_simulation!A1157,"")</f>
        <v>1155</v>
      </c>
      <c r="B1157" s="57">
        <f>IF(input_OLD_temp_simulation!B1157&lt;&gt;"",maxvent_m3_per_h*1000000+minvent_m3_per_h*1000+V_room_m3,"")</f>
        <v>500010090</v>
      </c>
      <c r="C1157" s="2" t="str">
        <f>IF(input_OLD_temp_simulation!C1157&lt;&gt;"",CONCATENATE(TEXT(input_OLD_temp_simulation!C1157,"jjjj-mm-ddTuu:mm:ss"),IF(input_OLD_temp_simulation!E1157&gt;=0,"+",""),TEXT(SIGN(input_OLD_temp_simulation!E1157)*INT(ABS(input_OLD_temp_simulation!E1157)),"00"),":",TEXT(MOD(ABS(input_OLD_temp_simulation!E1157),1)*60,"00")),"")</f>
        <v>2022-01-15T00:45:00+01:00</v>
      </c>
      <c r="D1157" s="26">
        <f>IF(input_OLD_temp_simulation!D1157&lt;&gt;"",input_OLD_temp_simulation!D1157,"")</f>
        <v>1642203900.0000002</v>
      </c>
      <c r="E1157" s="27">
        <f>calculation!R1157</f>
        <v>741.38914032281491</v>
      </c>
      <c r="F1157" s="18">
        <f>calculation!P1157</f>
        <v>0</v>
      </c>
      <c r="G1157" s="29">
        <f>IF(input_OLD_temp_simulation!L1157&lt;&gt;"",input_OLD_temp_simulation!L1157,"")</f>
        <v>900</v>
      </c>
    </row>
    <row r="1158" spans="1:7">
      <c r="A1158" s="1">
        <f>IF(input_OLD_temp_simulation!A1158&lt;&gt;"",input_OLD_temp_simulation!A1158,"")</f>
        <v>1156</v>
      </c>
      <c r="B1158" s="57">
        <f>IF(input_OLD_temp_simulation!B1158&lt;&gt;"",maxvent_m3_per_h*1000000+minvent_m3_per_h*1000+V_room_m3,"")</f>
        <v>500010090</v>
      </c>
      <c r="C1158" s="2" t="str">
        <f>IF(input_OLD_temp_simulation!C1158&lt;&gt;"",CONCATENATE(TEXT(input_OLD_temp_simulation!C1158,"jjjj-mm-ddTuu:mm:ss"),IF(input_OLD_temp_simulation!E1158&gt;=0,"+",""),TEXT(SIGN(input_OLD_temp_simulation!E1158)*INT(ABS(input_OLD_temp_simulation!E1158)),"00"),":",TEXT(MOD(ABS(input_OLD_temp_simulation!E1158),1)*60,"00")),"")</f>
        <v>2022-01-15T01:00:00+01:00</v>
      </c>
      <c r="D1158" s="26">
        <f>IF(input_OLD_temp_simulation!D1158&lt;&gt;"",input_OLD_temp_simulation!D1158,"")</f>
        <v>1642204799.9999993</v>
      </c>
      <c r="E1158" s="27">
        <f>calculation!R1158</f>
        <v>800.13527531384784</v>
      </c>
      <c r="F1158" s="18">
        <f>calculation!P1158</f>
        <v>0</v>
      </c>
      <c r="G1158" s="29">
        <f>IF(input_OLD_temp_simulation!L1158&lt;&gt;"",input_OLD_temp_simulation!L1158,"")</f>
        <v>900</v>
      </c>
    </row>
    <row r="1159" spans="1:7">
      <c r="A1159" s="1">
        <f>IF(input_OLD_temp_simulation!A1159&lt;&gt;"",input_OLD_temp_simulation!A1159,"")</f>
        <v>1157</v>
      </c>
      <c r="B1159" s="57">
        <f>IF(input_OLD_temp_simulation!B1159&lt;&gt;"",maxvent_m3_per_h*1000000+minvent_m3_per_h*1000+V_room_m3,"")</f>
        <v>500010090</v>
      </c>
      <c r="C1159" s="2" t="str">
        <f>IF(input_OLD_temp_simulation!C1159&lt;&gt;"",CONCATENATE(TEXT(input_OLD_temp_simulation!C1159,"jjjj-mm-ddTuu:mm:ss"),IF(input_OLD_temp_simulation!E1159&gt;=0,"+",""),TEXT(SIGN(input_OLD_temp_simulation!E1159)*INT(ABS(input_OLD_temp_simulation!E1159)),"00"),":",TEXT(MOD(ABS(input_OLD_temp_simulation!E1159),1)*60,"00")),"")</f>
        <v>2022-01-15T01:15:00+01:00</v>
      </c>
      <c r="D1159" s="26">
        <f>IF(input_OLD_temp_simulation!D1159&lt;&gt;"",input_OLD_temp_simulation!D1159,"")</f>
        <v>1642205700.000001</v>
      </c>
      <c r="E1159" s="27">
        <f>calculation!R1159</f>
        <v>857.24957322179648</v>
      </c>
      <c r="F1159" s="18">
        <f>calculation!P1159</f>
        <v>0.17460659635496434</v>
      </c>
      <c r="G1159" s="29">
        <f>IF(input_OLD_temp_simulation!L1159&lt;&gt;"",input_OLD_temp_simulation!L1159,"")</f>
        <v>900</v>
      </c>
    </row>
    <row r="1160" spans="1:7">
      <c r="A1160" s="1">
        <f>IF(input_OLD_temp_simulation!A1160&lt;&gt;"",input_OLD_temp_simulation!A1160,"")</f>
        <v>1158</v>
      </c>
      <c r="B1160" s="57">
        <f>IF(input_OLD_temp_simulation!B1160&lt;&gt;"",maxvent_m3_per_h*1000000+minvent_m3_per_h*1000+V_room_m3,"")</f>
        <v>500010090</v>
      </c>
      <c r="C1160" s="2" t="str">
        <f>IF(input_OLD_temp_simulation!C1160&lt;&gt;"",CONCATENATE(TEXT(input_OLD_temp_simulation!C1160,"jjjj-mm-ddTuu:mm:ss"),IF(input_OLD_temp_simulation!E1160&gt;=0,"+",""),TEXT(SIGN(input_OLD_temp_simulation!E1160)*INT(ABS(input_OLD_temp_simulation!E1160)),"00"),":",TEXT(MOD(ABS(input_OLD_temp_simulation!E1160),1)*60,"00")),"")</f>
        <v>2022-01-15T01:30:00+01:00</v>
      </c>
      <c r="D1160" s="26">
        <f>IF(input_OLD_temp_simulation!D1160&lt;&gt;"",input_OLD_temp_simulation!D1160,"")</f>
        <v>1642206600.0000002</v>
      </c>
      <c r="E1160" s="27">
        <f>calculation!R1160</f>
        <v>817.8125</v>
      </c>
      <c r="F1160" s="18">
        <f>calculation!P1160</f>
        <v>0</v>
      </c>
      <c r="G1160" s="29">
        <f>IF(input_OLD_temp_simulation!L1160&lt;&gt;"",input_OLD_temp_simulation!L1160,"")</f>
        <v>900</v>
      </c>
    </row>
    <row r="1161" spans="1:7">
      <c r="A1161" s="1">
        <f>IF(input_OLD_temp_simulation!A1161&lt;&gt;"",input_OLD_temp_simulation!A1161,"")</f>
        <v>1159</v>
      </c>
      <c r="B1161" s="57">
        <f>IF(input_OLD_temp_simulation!B1161&lt;&gt;"",maxvent_m3_per_h*1000000+minvent_m3_per_h*1000+V_room_m3,"")</f>
        <v>500010090</v>
      </c>
      <c r="C1161" s="2" t="str">
        <f>IF(input_OLD_temp_simulation!C1161&lt;&gt;"",CONCATENATE(TEXT(input_OLD_temp_simulation!C1161,"jjjj-mm-ddTuu:mm:ss"),IF(input_OLD_temp_simulation!E1161&gt;=0,"+",""),TEXT(SIGN(input_OLD_temp_simulation!E1161)*INT(ABS(input_OLD_temp_simulation!E1161)),"00"),":",TEXT(MOD(ABS(input_OLD_temp_simulation!E1161),1)*60,"00")),"")</f>
        <v>2022-01-15T01:45:00+01:00</v>
      </c>
      <c r="D1161" s="26">
        <f>IF(input_OLD_temp_simulation!D1161&lt;&gt;"",input_OLD_temp_simulation!D1161,"")</f>
        <v>1642207499.9999993</v>
      </c>
      <c r="E1161" s="27">
        <f>calculation!R1161</f>
        <v>874.43576388888891</v>
      </c>
      <c r="F1161" s="18">
        <f>calculation!P1161</f>
        <v>0.19500821886749678</v>
      </c>
      <c r="G1161" s="29">
        <f>IF(input_OLD_temp_simulation!L1161&lt;&gt;"",input_OLD_temp_simulation!L1161,"")</f>
        <v>900</v>
      </c>
    </row>
    <row r="1162" spans="1:7">
      <c r="A1162" s="1">
        <f>IF(input_OLD_temp_simulation!A1162&lt;&gt;"",input_OLD_temp_simulation!A1162,"")</f>
        <v>1160</v>
      </c>
      <c r="B1162" s="57">
        <f>IF(input_OLD_temp_simulation!B1162&lt;&gt;"",maxvent_m3_per_h*1000000+minvent_m3_per_h*1000+V_room_m3,"")</f>
        <v>500010090</v>
      </c>
      <c r="C1162" s="2" t="str">
        <f>IF(input_OLD_temp_simulation!C1162&lt;&gt;"",CONCATENATE(TEXT(input_OLD_temp_simulation!C1162,"jjjj-mm-ddTuu:mm:ss"),IF(input_OLD_temp_simulation!E1162&gt;=0,"+",""),TEXT(SIGN(input_OLD_temp_simulation!E1162)*INT(ABS(input_OLD_temp_simulation!E1162)),"00"),":",TEXT(MOD(ABS(input_OLD_temp_simulation!E1162),1)*60,"00")),"")</f>
        <v>2022-01-15T02:00:00+01:00</v>
      </c>
      <c r="D1162" s="26">
        <f>IF(input_OLD_temp_simulation!D1162&lt;&gt;"",input_OLD_temp_simulation!D1162,"")</f>
        <v>1642208400.000001</v>
      </c>
      <c r="E1162" s="27">
        <f>calculation!R1162</f>
        <v>817.8125</v>
      </c>
      <c r="F1162" s="18">
        <f>calculation!P1162</f>
        <v>0</v>
      </c>
      <c r="G1162" s="29">
        <f>IF(input_OLD_temp_simulation!L1162&lt;&gt;"",input_OLD_temp_simulation!L1162,"")</f>
        <v>900</v>
      </c>
    </row>
    <row r="1163" spans="1:7">
      <c r="A1163" s="1">
        <f>IF(input_OLD_temp_simulation!A1163&lt;&gt;"",input_OLD_temp_simulation!A1163,"")</f>
        <v>1161</v>
      </c>
      <c r="B1163" s="57">
        <f>IF(input_OLD_temp_simulation!B1163&lt;&gt;"",maxvent_m3_per_h*1000000+minvent_m3_per_h*1000+V_room_m3,"")</f>
        <v>500010090</v>
      </c>
      <c r="C1163" s="2" t="str">
        <f>IF(input_OLD_temp_simulation!C1163&lt;&gt;"",CONCATENATE(TEXT(input_OLD_temp_simulation!C1163,"jjjj-mm-ddTuu:mm:ss"),IF(input_OLD_temp_simulation!E1163&gt;=0,"+",""),TEXT(SIGN(input_OLD_temp_simulation!E1163)*INT(ABS(input_OLD_temp_simulation!E1163)),"00"),":",TEXT(MOD(ABS(input_OLD_temp_simulation!E1163),1)*60,"00")),"")</f>
        <v>2022-01-15T02:15:00+01:00</v>
      </c>
      <c r="D1163" s="26">
        <f>IF(input_OLD_temp_simulation!D1163&lt;&gt;"",input_OLD_temp_simulation!D1163,"")</f>
        <v>1642209300.0000002</v>
      </c>
      <c r="E1163" s="27">
        <f>calculation!R1163</f>
        <v>874.43576388888891</v>
      </c>
      <c r="F1163" s="18">
        <f>calculation!P1163</f>
        <v>0.19500821886749678</v>
      </c>
      <c r="G1163" s="29">
        <f>IF(input_OLD_temp_simulation!L1163&lt;&gt;"",input_OLD_temp_simulation!L1163,"")</f>
        <v>900</v>
      </c>
    </row>
    <row r="1164" spans="1:7">
      <c r="A1164" s="1">
        <f>IF(input_OLD_temp_simulation!A1164&lt;&gt;"",input_OLD_temp_simulation!A1164,"")</f>
        <v>1162</v>
      </c>
      <c r="B1164" s="57">
        <f>IF(input_OLD_temp_simulation!B1164&lt;&gt;"",maxvent_m3_per_h*1000000+minvent_m3_per_h*1000+V_room_m3,"")</f>
        <v>500010090</v>
      </c>
      <c r="C1164" s="2" t="str">
        <f>IF(input_OLD_temp_simulation!C1164&lt;&gt;"",CONCATENATE(TEXT(input_OLD_temp_simulation!C1164,"jjjj-mm-ddTuu:mm:ss"),IF(input_OLD_temp_simulation!E1164&gt;=0,"+",""),TEXT(SIGN(input_OLD_temp_simulation!E1164)*INT(ABS(input_OLD_temp_simulation!E1164)),"00"),":",TEXT(MOD(ABS(input_OLD_temp_simulation!E1164),1)*60,"00")),"")</f>
        <v>2022-01-15T02:30:00+01:00</v>
      </c>
      <c r="D1164" s="26">
        <f>IF(input_OLD_temp_simulation!D1164&lt;&gt;"",input_OLD_temp_simulation!D1164,"")</f>
        <v>1642210199.9999993</v>
      </c>
      <c r="E1164" s="27">
        <f>calculation!R1164</f>
        <v>817.8125</v>
      </c>
      <c r="F1164" s="18">
        <f>calculation!P1164</f>
        <v>0</v>
      </c>
      <c r="G1164" s="29">
        <f>IF(input_OLD_temp_simulation!L1164&lt;&gt;"",input_OLD_temp_simulation!L1164,"")</f>
        <v>900</v>
      </c>
    </row>
    <row r="1165" spans="1:7">
      <c r="A1165" s="1">
        <f>IF(input_OLD_temp_simulation!A1165&lt;&gt;"",input_OLD_temp_simulation!A1165,"")</f>
        <v>1163</v>
      </c>
      <c r="B1165" s="57">
        <f>IF(input_OLD_temp_simulation!B1165&lt;&gt;"",maxvent_m3_per_h*1000000+minvent_m3_per_h*1000+V_room_m3,"")</f>
        <v>500010090</v>
      </c>
      <c r="C1165" s="2" t="str">
        <f>IF(input_OLD_temp_simulation!C1165&lt;&gt;"",CONCATENATE(TEXT(input_OLD_temp_simulation!C1165,"jjjj-mm-ddTuu:mm:ss"),IF(input_OLD_temp_simulation!E1165&gt;=0,"+",""),TEXT(SIGN(input_OLD_temp_simulation!E1165)*INT(ABS(input_OLD_temp_simulation!E1165)),"00"),":",TEXT(MOD(ABS(input_OLD_temp_simulation!E1165),1)*60,"00")),"")</f>
        <v>2022-01-15T02:45:00+01:00</v>
      </c>
      <c r="D1165" s="26">
        <f>IF(input_OLD_temp_simulation!D1165&lt;&gt;"",input_OLD_temp_simulation!D1165,"")</f>
        <v>1642211100.000001</v>
      </c>
      <c r="E1165" s="27">
        <f>calculation!R1165</f>
        <v>874.43576388888891</v>
      </c>
      <c r="F1165" s="18">
        <f>calculation!P1165</f>
        <v>0.19500821886749678</v>
      </c>
      <c r="G1165" s="29">
        <f>IF(input_OLD_temp_simulation!L1165&lt;&gt;"",input_OLD_temp_simulation!L1165,"")</f>
        <v>900</v>
      </c>
    </row>
    <row r="1166" spans="1:7">
      <c r="A1166" s="1">
        <f>IF(input_OLD_temp_simulation!A1166&lt;&gt;"",input_OLD_temp_simulation!A1166,"")</f>
        <v>1164</v>
      </c>
      <c r="B1166" s="57">
        <f>IF(input_OLD_temp_simulation!B1166&lt;&gt;"",maxvent_m3_per_h*1000000+minvent_m3_per_h*1000+V_room_m3,"")</f>
        <v>500010090</v>
      </c>
      <c r="C1166" s="2" t="str">
        <f>IF(input_OLD_temp_simulation!C1166&lt;&gt;"",CONCATENATE(TEXT(input_OLD_temp_simulation!C1166,"jjjj-mm-ddTuu:mm:ss"),IF(input_OLD_temp_simulation!E1166&gt;=0,"+",""),TEXT(SIGN(input_OLD_temp_simulation!E1166)*INT(ABS(input_OLD_temp_simulation!E1166)),"00"),":",TEXT(MOD(ABS(input_OLD_temp_simulation!E1166),1)*60,"00")),"")</f>
        <v>2022-01-15T03:00:00+01:00</v>
      </c>
      <c r="D1166" s="26">
        <f>IF(input_OLD_temp_simulation!D1166&lt;&gt;"",input_OLD_temp_simulation!D1166,"")</f>
        <v>1642212000.0000002</v>
      </c>
      <c r="E1166" s="27">
        <f>calculation!R1166</f>
        <v>817.8125</v>
      </c>
      <c r="F1166" s="18">
        <f>calculation!P1166</f>
        <v>0</v>
      </c>
      <c r="G1166" s="29">
        <f>IF(input_OLD_temp_simulation!L1166&lt;&gt;"",input_OLD_temp_simulation!L1166,"")</f>
        <v>900</v>
      </c>
    </row>
    <row r="1167" spans="1:7">
      <c r="A1167" s="1">
        <f>IF(input_OLD_temp_simulation!A1167&lt;&gt;"",input_OLD_temp_simulation!A1167,"")</f>
        <v>1165</v>
      </c>
      <c r="B1167" s="57">
        <f>IF(input_OLD_temp_simulation!B1167&lt;&gt;"",maxvent_m3_per_h*1000000+minvent_m3_per_h*1000+V_room_m3,"")</f>
        <v>500010090</v>
      </c>
      <c r="C1167" s="2" t="str">
        <f>IF(input_OLD_temp_simulation!C1167&lt;&gt;"",CONCATENATE(TEXT(input_OLD_temp_simulation!C1167,"jjjj-mm-ddTuu:mm:ss"),IF(input_OLD_temp_simulation!E1167&gt;=0,"+",""),TEXT(SIGN(input_OLD_temp_simulation!E1167)*INT(ABS(input_OLD_temp_simulation!E1167)),"00"),":",TEXT(MOD(ABS(input_OLD_temp_simulation!E1167),1)*60,"00")),"")</f>
        <v>2022-01-15T03:15:00+01:00</v>
      </c>
      <c r="D1167" s="26">
        <f>IF(input_OLD_temp_simulation!D1167&lt;&gt;"",input_OLD_temp_simulation!D1167,"")</f>
        <v>1642212899.9999993</v>
      </c>
      <c r="E1167" s="27">
        <f>calculation!R1167</f>
        <v>874.43576388888891</v>
      </c>
      <c r="F1167" s="18">
        <f>calculation!P1167</f>
        <v>0.19500821886749678</v>
      </c>
      <c r="G1167" s="29">
        <f>IF(input_OLD_temp_simulation!L1167&lt;&gt;"",input_OLD_temp_simulation!L1167,"")</f>
        <v>900</v>
      </c>
    </row>
    <row r="1168" spans="1:7">
      <c r="A1168" s="1">
        <f>IF(input_OLD_temp_simulation!A1168&lt;&gt;"",input_OLD_temp_simulation!A1168,"")</f>
        <v>1166</v>
      </c>
      <c r="B1168" s="57">
        <f>IF(input_OLD_temp_simulation!B1168&lt;&gt;"",maxvent_m3_per_h*1000000+minvent_m3_per_h*1000+V_room_m3,"")</f>
        <v>500010090</v>
      </c>
      <c r="C1168" s="2" t="str">
        <f>IF(input_OLD_temp_simulation!C1168&lt;&gt;"",CONCATENATE(TEXT(input_OLD_temp_simulation!C1168,"jjjj-mm-ddTuu:mm:ss"),IF(input_OLD_temp_simulation!E1168&gt;=0,"+",""),TEXT(SIGN(input_OLD_temp_simulation!E1168)*INT(ABS(input_OLD_temp_simulation!E1168)),"00"),":",TEXT(MOD(ABS(input_OLD_temp_simulation!E1168),1)*60,"00")),"")</f>
        <v>2022-01-15T03:30:00+01:00</v>
      </c>
      <c r="D1168" s="26">
        <f>IF(input_OLD_temp_simulation!D1168&lt;&gt;"",input_OLD_temp_simulation!D1168,"")</f>
        <v>1642213800.000001</v>
      </c>
      <c r="E1168" s="27">
        <f>calculation!R1168</f>
        <v>817.8125</v>
      </c>
      <c r="F1168" s="18">
        <f>calculation!P1168</f>
        <v>0</v>
      </c>
      <c r="G1168" s="29">
        <f>IF(input_OLD_temp_simulation!L1168&lt;&gt;"",input_OLD_temp_simulation!L1168,"")</f>
        <v>900</v>
      </c>
    </row>
    <row r="1169" spans="1:7">
      <c r="A1169" s="1">
        <f>IF(input_OLD_temp_simulation!A1169&lt;&gt;"",input_OLD_temp_simulation!A1169,"")</f>
        <v>1167</v>
      </c>
      <c r="B1169" s="57">
        <f>IF(input_OLD_temp_simulation!B1169&lt;&gt;"",maxvent_m3_per_h*1000000+minvent_m3_per_h*1000+V_room_m3,"")</f>
        <v>500010090</v>
      </c>
      <c r="C1169" s="2" t="str">
        <f>IF(input_OLD_temp_simulation!C1169&lt;&gt;"",CONCATENATE(TEXT(input_OLD_temp_simulation!C1169,"jjjj-mm-ddTuu:mm:ss"),IF(input_OLD_temp_simulation!E1169&gt;=0,"+",""),TEXT(SIGN(input_OLD_temp_simulation!E1169)*INT(ABS(input_OLD_temp_simulation!E1169)),"00"),":",TEXT(MOD(ABS(input_OLD_temp_simulation!E1169),1)*60,"00")),"")</f>
        <v>2022-01-15T03:45:00+01:00</v>
      </c>
      <c r="D1169" s="26">
        <f>IF(input_OLD_temp_simulation!D1169&lt;&gt;"",input_OLD_temp_simulation!D1169,"")</f>
        <v>1642214700.0000002</v>
      </c>
      <c r="E1169" s="27">
        <f>calculation!R1169</f>
        <v>874.43576388888891</v>
      </c>
      <c r="F1169" s="18">
        <f>calculation!P1169</f>
        <v>0.19500821886749678</v>
      </c>
      <c r="G1169" s="29">
        <f>IF(input_OLD_temp_simulation!L1169&lt;&gt;"",input_OLD_temp_simulation!L1169,"")</f>
        <v>900</v>
      </c>
    </row>
    <row r="1170" spans="1:7">
      <c r="A1170" s="1">
        <f>IF(input_OLD_temp_simulation!A1170&lt;&gt;"",input_OLD_temp_simulation!A1170,"")</f>
        <v>1168</v>
      </c>
      <c r="B1170" s="57">
        <f>IF(input_OLD_temp_simulation!B1170&lt;&gt;"",maxvent_m3_per_h*1000000+minvent_m3_per_h*1000+V_room_m3,"")</f>
        <v>500010090</v>
      </c>
      <c r="C1170" s="2" t="str">
        <f>IF(input_OLD_temp_simulation!C1170&lt;&gt;"",CONCATENATE(TEXT(input_OLD_temp_simulation!C1170,"jjjj-mm-ddTuu:mm:ss"),IF(input_OLD_temp_simulation!E1170&gt;=0,"+",""),TEXT(SIGN(input_OLD_temp_simulation!E1170)*INT(ABS(input_OLD_temp_simulation!E1170)),"00"),":",TEXT(MOD(ABS(input_OLD_temp_simulation!E1170),1)*60,"00")),"")</f>
        <v>2022-01-15T04:00:00+01:00</v>
      </c>
      <c r="D1170" s="26">
        <f>IF(input_OLD_temp_simulation!D1170&lt;&gt;"",input_OLD_temp_simulation!D1170,"")</f>
        <v>1642215599.9999993</v>
      </c>
      <c r="E1170" s="27">
        <f>calculation!R1170</f>
        <v>817.8125</v>
      </c>
      <c r="F1170" s="18">
        <f>calculation!P1170</f>
        <v>0</v>
      </c>
      <c r="G1170" s="29">
        <f>IF(input_OLD_temp_simulation!L1170&lt;&gt;"",input_OLD_temp_simulation!L1170,"")</f>
        <v>900</v>
      </c>
    </row>
    <row r="1171" spans="1:7">
      <c r="A1171" s="1">
        <f>IF(input_OLD_temp_simulation!A1171&lt;&gt;"",input_OLD_temp_simulation!A1171,"")</f>
        <v>1169</v>
      </c>
      <c r="B1171" s="57">
        <f>IF(input_OLD_temp_simulation!B1171&lt;&gt;"",maxvent_m3_per_h*1000000+minvent_m3_per_h*1000+V_room_m3,"")</f>
        <v>500010090</v>
      </c>
      <c r="C1171" s="2" t="str">
        <f>IF(input_OLD_temp_simulation!C1171&lt;&gt;"",CONCATENATE(TEXT(input_OLD_temp_simulation!C1171,"jjjj-mm-ddTuu:mm:ss"),IF(input_OLD_temp_simulation!E1171&gt;=0,"+",""),TEXT(SIGN(input_OLD_temp_simulation!E1171)*INT(ABS(input_OLD_temp_simulation!E1171)),"00"),":",TEXT(MOD(ABS(input_OLD_temp_simulation!E1171),1)*60,"00")),"")</f>
        <v>2022-01-15T04:15:00+01:00</v>
      </c>
      <c r="D1171" s="26">
        <f>IF(input_OLD_temp_simulation!D1171&lt;&gt;"",input_OLD_temp_simulation!D1171,"")</f>
        <v>1642216500.000001</v>
      </c>
      <c r="E1171" s="27">
        <f>calculation!R1171</f>
        <v>874.43576388888891</v>
      </c>
      <c r="F1171" s="18">
        <f>calculation!P1171</f>
        <v>0.19500821886749678</v>
      </c>
      <c r="G1171" s="29">
        <f>IF(input_OLD_temp_simulation!L1171&lt;&gt;"",input_OLD_temp_simulation!L1171,"")</f>
        <v>900</v>
      </c>
    </row>
    <row r="1172" spans="1:7">
      <c r="A1172" s="1">
        <f>IF(input_OLD_temp_simulation!A1172&lt;&gt;"",input_OLD_temp_simulation!A1172,"")</f>
        <v>1170</v>
      </c>
      <c r="B1172" s="57">
        <f>IF(input_OLD_temp_simulation!B1172&lt;&gt;"",maxvent_m3_per_h*1000000+minvent_m3_per_h*1000+V_room_m3,"")</f>
        <v>500010090</v>
      </c>
      <c r="C1172" s="2" t="str">
        <f>IF(input_OLD_temp_simulation!C1172&lt;&gt;"",CONCATENATE(TEXT(input_OLD_temp_simulation!C1172,"jjjj-mm-ddTuu:mm:ss"),IF(input_OLD_temp_simulation!E1172&gt;=0,"+",""),TEXT(SIGN(input_OLD_temp_simulation!E1172)*INT(ABS(input_OLD_temp_simulation!E1172)),"00"),":",TEXT(MOD(ABS(input_OLD_temp_simulation!E1172),1)*60,"00")),"")</f>
        <v>2022-01-15T04:30:00+01:00</v>
      </c>
      <c r="D1172" s="26">
        <f>IF(input_OLD_temp_simulation!D1172&lt;&gt;"",input_OLD_temp_simulation!D1172,"")</f>
        <v>1642217400.0000002</v>
      </c>
      <c r="E1172" s="27">
        <f>calculation!R1172</f>
        <v>817.8125</v>
      </c>
      <c r="F1172" s="18">
        <f>calculation!P1172</f>
        <v>0</v>
      </c>
      <c r="G1172" s="29">
        <f>IF(input_OLD_temp_simulation!L1172&lt;&gt;"",input_OLD_temp_simulation!L1172,"")</f>
        <v>900</v>
      </c>
    </row>
    <row r="1173" spans="1:7">
      <c r="A1173" s="1">
        <f>IF(input_OLD_temp_simulation!A1173&lt;&gt;"",input_OLD_temp_simulation!A1173,"")</f>
        <v>1171</v>
      </c>
      <c r="B1173" s="57">
        <f>IF(input_OLD_temp_simulation!B1173&lt;&gt;"",maxvent_m3_per_h*1000000+minvent_m3_per_h*1000+V_room_m3,"")</f>
        <v>500010090</v>
      </c>
      <c r="C1173" s="2" t="str">
        <f>IF(input_OLD_temp_simulation!C1173&lt;&gt;"",CONCATENATE(TEXT(input_OLD_temp_simulation!C1173,"jjjj-mm-ddTuu:mm:ss"),IF(input_OLD_temp_simulation!E1173&gt;=0,"+",""),TEXT(SIGN(input_OLD_temp_simulation!E1173)*INT(ABS(input_OLD_temp_simulation!E1173)),"00"),":",TEXT(MOD(ABS(input_OLD_temp_simulation!E1173),1)*60,"00")),"")</f>
        <v>2022-01-15T04:45:00+01:00</v>
      </c>
      <c r="D1173" s="26">
        <f>IF(input_OLD_temp_simulation!D1173&lt;&gt;"",input_OLD_temp_simulation!D1173,"")</f>
        <v>1642218299.9999993</v>
      </c>
      <c r="E1173" s="27">
        <f>calculation!R1173</f>
        <v>874.43576388888891</v>
      </c>
      <c r="F1173" s="18">
        <f>calculation!P1173</f>
        <v>0.19500821886749678</v>
      </c>
      <c r="G1173" s="29">
        <f>IF(input_OLD_temp_simulation!L1173&lt;&gt;"",input_OLD_temp_simulation!L1173,"")</f>
        <v>900</v>
      </c>
    </row>
    <row r="1174" spans="1:7">
      <c r="A1174" s="1">
        <f>IF(input_OLD_temp_simulation!A1174&lt;&gt;"",input_OLD_temp_simulation!A1174,"")</f>
        <v>1172</v>
      </c>
      <c r="B1174" s="57">
        <f>IF(input_OLD_temp_simulation!B1174&lt;&gt;"",maxvent_m3_per_h*1000000+minvent_m3_per_h*1000+V_room_m3,"")</f>
        <v>500010090</v>
      </c>
      <c r="C1174" s="2" t="str">
        <f>IF(input_OLD_temp_simulation!C1174&lt;&gt;"",CONCATENATE(TEXT(input_OLD_temp_simulation!C1174,"jjjj-mm-ddTuu:mm:ss"),IF(input_OLD_temp_simulation!E1174&gt;=0,"+",""),TEXT(SIGN(input_OLD_temp_simulation!E1174)*INT(ABS(input_OLD_temp_simulation!E1174)),"00"),":",TEXT(MOD(ABS(input_OLD_temp_simulation!E1174),1)*60,"00")),"")</f>
        <v>2022-01-15T05:00:00+01:00</v>
      </c>
      <c r="D1174" s="26">
        <f>IF(input_OLD_temp_simulation!D1174&lt;&gt;"",input_OLD_temp_simulation!D1174,"")</f>
        <v>1642219200.000001</v>
      </c>
      <c r="E1174" s="27">
        <f>calculation!R1174</f>
        <v>817.8125</v>
      </c>
      <c r="F1174" s="18">
        <f>calculation!P1174</f>
        <v>0</v>
      </c>
      <c r="G1174" s="29">
        <f>IF(input_OLD_temp_simulation!L1174&lt;&gt;"",input_OLD_temp_simulation!L1174,"")</f>
        <v>900</v>
      </c>
    </row>
    <row r="1175" spans="1:7">
      <c r="A1175" s="1">
        <f>IF(input_OLD_temp_simulation!A1175&lt;&gt;"",input_OLD_temp_simulation!A1175,"")</f>
        <v>1173</v>
      </c>
      <c r="B1175" s="57">
        <f>IF(input_OLD_temp_simulation!B1175&lt;&gt;"",maxvent_m3_per_h*1000000+minvent_m3_per_h*1000+V_room_m3,"")</f>
        <v>500010090</v>
      </c>
      <c r="C1175" s="2" t="str">
        <f>IF(input_OLD_temp_simulation!C1175&lt;&gt;"",CONCATENATE(TEXT(input_OLD_temp_simulation!C1175,"jjjj-mm-ddTuu:mm:ss"),IF(input_OLD_temp_simulation!E1175&gt;=0,"+",""),TEXT(SIGN(input_OLD_temp_simulation!E1175)*INT(ABS(input_OLD_temp_simulation!E1175)),"00"),":",TEXT(MOD(ABS(input_OLD_temp_simulation!E1175),1)*60,"00")),"")</f>
        <v>2022-01-15T05:15:00+01:00</v>
      </c>
      <c r="D1175" s="26">
        <f>IF(input_OLD_temp_simulation!D1175&lt;&gt;"",input_OLD_temp_simulation!D1175,"")</f>
        <v>1642220100.0000002</v>
      </c>
      <c r="E1175" s="27">
        <f>calculation!R1175</f>
        <v>874.43576388888891</v>
      </c>
      <c r="F1175" s="18">
        <f>calculation!P1175</f>
        <v>0.19500821886749678</v>
      </c>
      <c r="G1175" s="29">
        <f>IF(input_OLD_temp_simulation!L1175&lt;&gt;"",input_OLD_temp_simulation!L1175,"")</f>
        <v>900</v>
      </c>
    </row>
    <row r="1176" spans="1:7">
      <c r="A1176" s="1">
        <f>IF(input_OLD_temp_simulation!A1176&lt;&gt;"",input_OLD_temp_simulation!A1176,"")</f>
        <v>1174</v>
      </c>
      <c r="B1176" s="57">
        <f>IF(input_OLD_temp_simulation!B1176&lt;&gt;"",maxvent_m3_per_h*1000000+minvent_m3_per_h*1000+V_room_m3,"")</f>
        <v>500010090</v>
      </c>
      <c r="C1176" s="2" t="str">
        <f>IF(input_OLD_temp_simulation!C1176&lt;&gt;"",CONCATENATE(TEXT(input_OLD_temp_simulation!C1176,"jjjj-mm-ddTuu:mm:ss"),IF(input_OLD_temp_simulation!E1176&gt;=0,"+",""),TEXT(SIGN(input_OLD_temp_simulation!E1176)*INT(ABS(input_OLD_temp_simulation!E1176)),"00"),":",TEXT(MOD(ABS(input_OLD_temp_simulation!E1176),1)*60,"00")),"")</f>
        <v>2022-01-15T05:30:00+01:00</v>
      </c>
      <c r="D1176" s="26">
        <f>IF(input_OLD_temp_simulation!D1176&lt;&gt;"",input_OLD_temp_simulation!D1176,"")</f>
        <v>1642220999.9999993</v>
      </c>
      <c r="E1176" s="27">
        <f>calculation!R1176</f>
        <v>817.8125</v>
      </c>
      <c r="F1176" s="18">
        <f>calculation!P1176</f>
        <v>0</v>
      </c>
      <c r="G1176" s="29">
        <f>IF(input_OLD_temp_simulation!L1176&lt;&gt;"",input_OLD_temp_simulation!L1176,"")</f>
        <v>900</v>
      </c>
    </row>
    <row r="1177" spans="1:7">
      <c r="A1177" s="1">
        <f>IF(input_OLD_temp_simulation!A1177&lt;&gt;"",input_OLD_temp_simulation!A1177,"")</f>
        <v>1175</v>
      </c>
      <c r="B1177" s="57">
        <f>IF(input_OLD_temp_simulation!B1177&lt;&gt;"",maxvent_m3_per_h*1000000+minvent_m3_per_h*1000+V_room_m3,"")</f>
        <v>500010090</v>
      </c>
      <c r="C1177" s="2" t="str">
        <f>IF(input_OLD_temp_simulation!C1177&lt;&gt;"",CONCATENATE(TEXT(input_OLD_temp_simulation!C1177,"jjjj-mm-ddTuu:mm:ss"),IF(input_OLD_temp_simulation!E1177&gt;=0,"+",""),TEXT(SIGN(input_OLD_temp_simulation!E1177)*INT(ABS(input_OLD_temp_simulation!E1177)),"00"),":",TEXT(MOD(ABS(input_OLD_temp_simulation!E1177),1)*60,"00")),"")</f>
        <v>2022-01-15T05:45:00+01:00</v>
      </c>
      <c r="D1177" s="26">
        <f>IF(input_OLD_temp_simulation!D1177&lt;&gt;"",input_OLD_temp_simulation!D1177,"")</f>
        <v>1642221900.000001</v>
      </c>
      <c r="E1177" s="27">
        <f>calculation!R1177</f>
        <v>874.43576388888891</v>
      </c>
      <c r="F1177" s="18">
        <f>calculation!P1177</f>
        <v>0.19500821886749678</v>
      </c>
      <c r="G1177" s="29">
        <f>IF(input_OLD_temp_simulation!L1177&lt;&gt;"",input_OLD_temp_simulation!L1177,"")</f>
        <v>900</v>
      </c>
    </row>
    <row r="1178" spans="1:7">
      <c r="A1178" s="1">
        <f>IF(input_OLD_temp_simulation!A1178&lt;&gt;"",input_OLD_temp_simulation!A1178,"")</f>
        <v>1176</v>
      </c>
      <c r="B1178" s="57">
        <f>IF(input_OLD_temp_simulation!B1178&lt;&gt;"",maxvent_m3_per_h*1000000+minvent_m3_per_h*1000+V_room_m3,"")</f>
        <v>500010090</v>
      </c>
      <c r="C1178" s="2" t="str">
        <f>IF(input_OLD_temp_simulation!C1178&lt;&gt;"",CONCATENATE(TEXT(input_OLD_temp_simulation!C1178,"jjjj-mm-ddTuu:mm:ss"),IF(input_OLD_temp_simulation!E1178&gt;=0,"+",""),TEXT(SIGN(input_OLD_temp_simulation!E1178)*INT(ABS(input_OLD_temp_simulation!E1178)),"00"),":",TEXT(MOD(ABS(input_OLD_temp_simulation!E1178),1)*60,"00")),"")</f>
        <v>2022-01-15T06:00:00+01:00</v>
      </c>
      <c r="D1178" s="26">
        <f>IF(input_OLD_temp_simulation!D1178&lt;&gt;"",input_OLD_temp_simulation!D1178,"")</f>
        <v>1642222800.0000002</v>
      </c>
      <c r="E1178" s="27">
        <f>calculation!R1178</f>
        <v>817.8125</v>
      </c>
      <c r="F1178" s="18">
        <f>calculation!P1178</f>
        <v>0</v>
      </c>
      <c r="G1178" s="29">
        <f>IF(input_OLD_temp_simulation!L1178&lt;&gt;"",input_OLD_temp_simulation!L1178,"")</f>
        <v>900</v>
      </c>
    </row>
    <row r="1179" spans="1:7">
      <c r="A1179" s="1">
        <f>IF(input_OLD_temp_simulation!A1179&lt;&gt;"",input_OLD_temp_simulation!A1179,"")</f>
        <v>1177</v>
      </c>
      <c r="B1179" s="57">
        <f>IF(input_OLD_temp_simulation!B1179&lt;&gt;"",maxvent_m3_per_h*1000000+minvent_m3_per_h*1000+V_room_m3,"")</f>
        <v>500010090</v>
      </c>
      <c r="C1179" s="2" t="str">
        <f>IF(input_OLD_temp_simulation!C1179&lt;&gt;"",CONCATENATE(TEXT(input_OLD_temp_simulation!C1179,"jjjj-mm-ddTuu:mm:ss"),IF(input_OLD_temp_simulation!E1179&gt;=0,"+",""),TEXT(SIGN(input_OLD_temp_simulation!E1179)*INT(ABS(input_OLD_temp_simulation!E1179)),"00"),":",TEXT(MOD(ABS(input_OLD_temp_simulation!E1179),1)*60,"00")),"")</f>
        <v>2022-01-15T06:15:00+01:00</v>
      </c>
      <c r="D1179" s="26">
        <f>IF(input_OLD_temp_simulation!D1179&lt;&gt;"",input_OLD_temp_simulation!D1179,"")</f>
        <v>1642223699.9999993</v>
      </c>
      <c r="E1179" s="27">
        <f>calculation!R1179</f>
        <v>874.43576388888891</v>
      </c>
      <c r="F1179" s="18">
        <f>calculation!P1179</f>
        <v>0.19500821886749678</v>
      </c>
      <c r="G1179" s="29">
        <f>IF(input_OLD_temp_simulation!L1179&lt;&gt;"",input_OLD_temp_simulation!L1179,"")</f>
        <v>900</v>
      </c>
    </row>
    <row r="1180" spans="1:7">
      <c r="A1180" s="1">
        <f>IF(input_OLD_temp_simulation!A1180&lt;&gt;"",input_OLD_temp_simulation!A1180,"")</f>
        <v>1178</v>
      </c>
      <c r="B1180" s="57">
        <f>IF(input_OLD_temp_simulation!B1180&lt;&gt;"",maxvent_m3_per_h*1000000+minvent_m3_per_h*1000+V_room_m3,"")</f>
        <v>500010090</v>
      </c>
      <c r="C1180" s="2" t="str">
        <f>IF(input_OLD_temp_simulation!C1180&lt;&gt;"",CONCATENATE(TEXT(input_OLD_temp_simulation!C1180,"jjjj-mm-ddTuu:mm:ss"),IF(input_OLD_temp_simulation!E1180&gt;=0,"+",""),TEXT(SIGN(input_OLD_temp_simulation!E1180)*INT(ABS(input_OLD_temp_simulation!E1180)),"00"),":",TEXT(MOD(ABS(input_OLD_temp_simulation!E1180),1)*60,"00")),"")</f>
        <v>2022-01-15T06:30:00+01:00</v>
      </c>
      <c r="D1180" s="26">
        <f>IF(input_OLD_temp_simulation!D1180&lt;&gt;"",input_OLD_temp_simulation!D1180,"")</f>
        <v>1642224600.000001</v>
      </c>
      <c r="E1180" s="27">
        <f>calculation!R1180</f>
        <v>817.8125</v>
      </c>
      <c r="F1180" s="18">
        <f>calculation!P1180</f>
        <v>0</v>
      </c>
      <c r="G1180" s="29">
        <f>IF(input_OLD_temp_simulation!L1180&lt;&gt;"",input_OLD_temp_simulation!L1180,"")</f>
        <v>900</v>
      </c>
    </row>
    <row r="1181" spans="1:7">
      <c r="A1181" s="1">
        <f>IF(input_OLD_temp_simulation!A1181&lt;&gt;"",input_OLD_temp_simulation!A1181,"")</f>
        <v>1179</v>
      </c>
      <c r="B1181" s="57">
        <f>IF(input_OLD_temp_simulation!B1181&lt;&gt;"",maxvent_m3_per_h*1000000+minvent_m3_per_h*1000+V_room_m3,"")</f>
        <v>500010090</v>
      </c>
      <c r="C1181" s="2" t="str">
        <f>IF(input_OLD_temp_simulation!C1181&lt;&gt;"",CONCATENATE(TEXT(input_OLD_temp_simulation!C1181,"jjjj-mm-ddTuu:mm:ss"),IF(input_OLD_temp_simulation!E1181&gt;=0,"+",""),TEXT(SIGN(input_OLD_temp_simulation!E1181)*INT(ABS(input_OLD_temp_simulation!E1181)),"00"),":",TEXT(MOD(ABS(input_OLD_temp_simulation!E1181),1)*60,"00")),"")</f>
        <v>2022-01-15T06:45:00+01:00</v>
      </c>
      <c r="D1181" s="26">
        <f>IF(input_OLD_temp_simulation!D1181&lt;&gt;"",input_OLD_temp_simulation!D1181,"")</f>
        <v>1642225500.0000002</v>
      </c>
      <c r="E1181" s="27">
        <f>calculation!R1181</f>
        <v>874.43576388888891</v>
      </c>
      <c r="F1181" s="18">
        <f>calculation!P1181</f>
        <v>0.19500821886749678</v>
      </c>
      <c r="G1181" s="29">
        <f>IF(input_OLD_temp_simulation!L1181&lt;&gt;"",input_OLD_temp_simulation!L1181,"")</f>
        <v>900</v>
      </c>
    </row>
    <row r="1182" spans="1:7">
      <c r="A1182" s="1">
        <f>IF(input_OLD_temp_simulation!A1182&lt;&gt;"",input_OLD_temp_simulation!A1182,"")</f>
        <v>1180</v>
      </c>
      <c r="B1182" s="57">
        <f>IF(input_OLD_temp_simulation!B1182&lt;&gt;"",maxvent_m3_per_h*1000000+minvent_m3_per_h*1000+V_room_m3,"")</f>
        <v>500010090</v>
      </c>
      <c r="C1182" s="2" t="str">
        <f>IF(input_OLD_temp_simulation!C1182&lt;&gt;"",CONCATENATE(TEXT(input_OLD_temp_simulation!C1182,"jjjj-mm-ddTuu:mm:ss"),IF(input_OLD_temp_simulation!E1182&gt;=0,"+",""),TEXT(SIGN(input_OLD_temp_simulation!E1182)*INT(ABS(input_OLD_temp_simulation!E1182)),"00"),":",TEXT(MOD(ABS(input_OLD_temp_simulation!E1182),1)*60,"00")),"")</f>
        <v>2022-01-15T07:00:00+01:00</v>
      </c>
      <c r="D1182" s="26">
        <f>IF(input_OLD_temp_simulation!D1182&lt;&gt;"",input_OLD_temp_simulation!D1182,"")</f>
        <v>1642226399.9999993</v>
      </c>
      <c r="E1182" s="27">
        <f>calculation!R1182</f>
        <v>817.8125</v>
      </c>
      <c r="F1182" s="18">
        <f>calculation!P1182</f>
        <v>0</v>
      </c>
      <c r="G1182" s="29">
        <f>IF(input_OLD_temp_simulation!L1182&lt;&gt;"",input_OLD_temp_simulation!L1182,"")</f>
        <v>900</v>
      </c>
    </row>
    <row r="1183" spans="1:7">
      <c r="A1183" s="1">
        <f>IF(input_OLD_temp_simulation!A1183&lt;&gt;"",input_OLD_temp_simulation!A1183,"")</f>
        <v>1181</v>
      </c>
      <c r="B1183" s="57">
        <f>IF(input_OLD_temp_simulation!B1183&lt;&gt;"",maxvent_m3_per_h*1000000+minvent_m3_per_h*1000+V_room_m3,"")</f>
        <v>500010090</v>
      </c>
      <c r="C1183" s="2" t="str">
        <f>IF(input_OLD_temp_simulation!C1183&lt;&gt;"",CONCATENATE(TEXT(input_OLD_temp_simulation!C1183,"jjjj-mm-ddTuu:mm:ss"),IF(input_OLD_temp_simulation!E1183&gt;=0,"+",""),TEXT(SIGN(input_OLD_temp_simulation!E1183)*INT(ABS(input_OLD_temp_simulation!E1183)),"00"),":",TEXT(MOD(ABS(input_OLD_temp_simulation!E1183),1)*60,"00")),"")</f>
        <v>2022-01-15T07:15:00+01:00</v>
      </c>
      <c r="D1183" s="26">
        <f>IF(input_OLD_temp_simulation!D1183&lt;&gt;"",input_OLD_temp_simulation!D1183,"")</f>
        <v>1642227300.000001</v>
      </c>
      <c r="E1183" s="27">
        <f>calculation!R1183</f>
        <v>874.43576388888891</v>
      </c>
      <c r="F1183" s="18">
        <f>calculation!P1183</f>
        <v>0.19500821886749678</v>
      </c>
      <c r="G1183" s="29">
        <f>IF(input_OLD_temp_simulation!L1183&lt;&gt;"",input_OLD_temp_simulation!L1183,"")</f>
        <v>900</v>
      </c>
    </row>
    <row r="1184" spans="1:7">
      <c r="A1184" s="1">
        <f>IF(input_OLD_temp_simulation!A1184&lt;&gt;"",input_OLD_temp_simulation!A1184,"")</f>
        <v>1182</v>
      </c>
      <c r="B1184" s="57">
        <f>IF(input_OLD_temp_simulation!B1184&lt;&gt;"",maxvent_m3_per_h*1000000+minvent_m3_per_h*1000+V_room_m3,"")</f>
        <v>500010090</v>
      </c>
      <c r="C1184" s="2" t="str">
        <f>IF(input_OLD_temp_simulation!C1184&lt;&gt;"",CONCATENATE(TEXT(input_OLD_temp_simulation!C1184,"jjjj-mm-ddTuu:mm:ss"),IF(input_OLD_temp_simulation!E1184&gt;=0,"+",""),TEXT(SIGN(input_OLD_temp_simulation!E1184)*INT(ABS(input_OLD_temp_simulation!E1184)),"00"),":",TEXT(MOD(ABS(input_OLD_temp_simulation!E1184),1)*60,"00")),"")</f>
        <v>2022-01-15T07:30:00+01:00</v>
      </c>
      <c r="D1184" s="26">
        <f>IF(input_OLD_temp_simulation!D1184&lt;&gt;"",input_OLD_temp_simulation!D1184,"")</f>
        <v>1642228200.0000002</v>
      </c>
      <c r="E1184" s="27">
        <f>calculation!R1184</f>
        <v>817.8125</v>
      </c>
      <c r="F1184" s="18">
        <f>calculation!P1184</f>
        <v>0</v>
      </c>
      <c r="G1184" s="29">
        <f>IF(input_OLD_temp_simulation!L1184&lt;&gt;"",input_OLD_temp_simulation!L1184,"")</f>
        <v>900</v>
      </c>
    </row>
    <row r="1185" spans="1:7">
      <c r="A1185" s="1">
        <f>IF(input_OLD_temp_simulation!A1185&lt;&gt;"",input_OLD_temp_simulation!A1185,"")</f>
        <v>1183</v>
      </c>
      <c r="B1185" s="57">
        <f>IF(input_OLD_temp_simulation!B1185&lt;&gt;"",maxvent_m3_per_h*1000000+minvent_m3_per_h*1000+V_room_m3,"")</f>
        <v>500010090</v>
      </c>
      <c r="C1185" s="2" t="str">
        <f>IF(input_OLD_temp_simulation!C1185&lt;&gt;"",CONCATENATE(TEXT(input_OLD_temp_simulation!C1185,"jjjj-mm-ddTuu:mm:ss"),IF(input_OLD_temp_simulation!E1185&gt;=0,"+",""),TEXT(SIGN(input_OLD_temp_simulation!E1185)*INT(ABS(input_OLD_temp_simulation!E1185)),"00"),":",TEXT(MOD(ABS(input_OLD_temp_simulation!E1185),1)*60,"00")),"")</f>
        <v>2022-01-15T07:45:00+01:00</v>
      </c>
      <c r="D1185" s="26">
        <f>IF(input_OLD_temp_simulation!D1185&lt;&gt;"",input_OLD_temp_simulation!D1185,"")</f>
        <v>1642229099.9999993</v>
      </c>
      <c r="E1185" s="27">
        <f>calculation!R1185</f>
        <v>874.43576388888891</v>
      </c>
      <c r="F1185" s="18">
        <f>calculation!P1185</f>
        <v>0.19500821886749678</v>
      </c>
      <c r="G1185" s="29">
        <f>IF(input_OLD_temp_simulation!L1185&lt;&gt;"",input_OLD_temp_simulation!L1185,"")</f>
        <v>900</v>
      </c>
    </row>
    <row r="1186" spans="1:7">
      <c r="A1186" s="1">
        <f>IF(input_OLD_temp_simulation!A1186&lt;&gt;"",input_OLD_temp_simulation!A1186,"")</f>
        <v>1184</v>
      </c>
      <c r="B1186" s="57">
        <f>IF(input_OLD_temp_simulation!B1186&lt;&gt;"",maxvent_m3_per_h*1000000+minvent_m3_per_h*1000+V_room_m3,"")</f>
        <v>500010090</v>
      </c>
      <c r="C1186" s="2" t="str">
        <f>IF(input_OLD_temp_simulation!C1186&lt;&gt;"",CONCATENATE(TEXT(input_OLD_temp_simulation!C1186,"jjjj-mm-ddTuu:mm:ss"),IF(input_OLD_temp_simulation!E1186&gt;=0,"+",""),TEXT(SIGN(input_OLD_temp_simulation!E1186)*INT(ABS(input_OLD_temp_simulation!E1186)),"00"),":",TEXT(MOD(ABS(input_OLD_temp_simulation!E1186),1)*60,"00")),"")</f>
        <v>2022-01-15T08:00:00+01:00</v>
      </c>
      <c r="D1186" s="26">
        <f>IF(input_OLD_temp_simulation!D1186&lt;&gt;"",input_OLD_temp_simulation!D1186,"")</f>
        <v>1642230000.000001</v>
      </c>
      <c r="E1186" s="27">
        <f>calculation!R1186</f>
        <v>817.8125</v>
      </c>
      <c r="F1186" s="18">
        <f>calculation!P1186</f>
        <v>0</v>
      </c>
      <c r="G1186" s="29">
        <f>IF(input_OLD_temp_simulation!L1186&lt;&gt;"",input_OLD_temp_simulation!L1186,"")</f>
        <v>900</v>
      </c>
    </row>
    <row r="1187" spans="1:7">
      <c r="A1187" s="1">
        <f>IF(input_OLD_temp_simulation!A1187&lt;&gt;"",input_OLD_temp_simulation!A1187,"")</f>
        <v>1185</v>
      </c>
      <c r="B1187" s="57">
        <f>IF(input_OLD_temp_simulation!B1187&lt;&gt;"",maxvent_m3_per_h*1000000+minvent_m3_per_h*1000+V_room_m3,"")</f>
        <v>500010090</v>
      </c>
      <c r="C1187" s="2" t="str">
        <f>IF(input_OLD_temp_simulation!C1187&lt;&gt;"",CONCATENATE(TEXT(input_OLD_temp_simulation!C1187,"jjjj-mm-ddTuu:mm:ss"),IF(input_OLD_temp_simulation!E1187&gt;=0,"+",""),TEXT(SIGN(input_OLD_temp_simulation!E1187)*INT(ABS(input_OLD_temp_simulation!E1187)),"00"),":",TEXT(MOD(ABS(input_OLD_temp_simulation!E1187),1)*60,"00")),"")</f>
        <v>2022-01-15T08:15:00+01:00</v>
      </c>
      <c r="D1187" s="26">
        <f>IF(input_OLD_temp_simulation!D1187&lt;&gt;"",input_OLD_temp_simulation!D1187,"")</f>
        <v>1642230900.0000002</v>
      </c>
      <c r="E1187" s="27">
        <f>calculation!R1187</f>
        <v>874.43576388888891</v>
      </c>
      <c r="F1187" s="18">
        <f>calculation!P1187</f>
        <v>0.19500821886749678</v>
      </c>
      <c r="G1187" s="29">
        <f>IF(input_OLD_temp_simulation!L1187&lt;&gt;"",input_OLD_temp_simulation!L1187,"")</f>
        <v>900</v>
      </c>
    </row>
    <row r="1188" spans="1:7">
      <c r="A1188" s="1">
        <f>IF(input_OLD_temp_simulation!A1188&lt;&gt;"",input_OLD_temp_simulation!A1188,"")</f>
        <v>1186</v>
      </c>
      <c r="B1188" s="57">
        <f>IF(input_OLD_temp_simulation!B1188&lt;&gt;"",maxvent_m3_per_h*1000000+minvent_m3_per_h*1000+V_room_m3,"")</f>
        <v>500010090</v>
      </c>
      <c r="C1188" s="2" t="str">
        <f>IF(input_OLD_temp_simulation!C1188&lt;&gt;"",CONCATENATE(TEXT(input_OLD_temp_simulation!C1188,"jjjj-mm-ddTuu:mm:ss"),IF(input_OLD_temp_simulation!E1188&gt;=0,"+",""),TEXT(SIGN(input_OLD_temp_simulation!E1188)*INT(ABS(input_OLD_temp_simulation!E1188)),"00"),":",TEXT(MOD(ABS(input_OLD_temp_simulation!E1188),1)*60,"00")),"")</f>
        <v>2022-01-15T08:30:00+01:00</v>
      </c>
      <c r="D1188" s="26">
        <f>IF(input_OLD_temp_simulation!D1188&lt;&gt;"",input_OLD_temp_simulation!D1188,"")</f>
        <v>1642231799.9999993</v>
      </c>
      <c r="E1188" s="27">
        <f>calculation!R1188</f>
        <v>817.8125</v>
      </c>
      <c r="F1188" s="18">
        <f>calculation!P1188</f>
        <v>0</v>
      </c>
      <c r="G1188" s="29">
        <f>IF(input_OLD_temp_simulation!L1188&lt;&gt;"",input_OLD_temp_simulation!L1188,"")</f>
        <v>900</v>
      </c>
    </row>
    <row r="1189" spans="1:7">
      <c r="A1189" s="1">
        <f>IF(input_OLD_temp_simulation!A1189&lt;&gt;"",input_OLD_temp_simulation!A1189,"")</f>
        <v>1187</v>
      </c>
      <c r="B1189" s="57">
        <f>IF(input_OLD_temp_simulation!B1189&lt;&gt;"",maxvent_m3_per_h*1000000+minvent_m3_per_h*1000+V_room_m3,"")</f>
        <v>500010090</v>
      </c>
      <c r="C1189" s="2" t="str">
        <f>IF(input_OLD_temp_simulation!C1189&lt;&gt;"",CONCATENATE(TEXT(input_OLD_temp_simulation!C1189,"jjjj-mm-ddTuu:mm:ss"),IF(input_OLD_temp_simulation!E1189&gt;=0,"+",""),TEXT(SIGN(input_OLD_temp_simulation!E1189)*INT(ABS(input_OLD_temp_simulation!E1189)),"00"),":",TEXT(MOD(ABS(input_OLD_temp_simulation!E1189),1)*60,"00")),"")</f>
        <v>2022-01-15T08:45:00+01:00</v>
      </c>
      <c r="D1189" s="26">
        <f>IF(input_OLD_temp_simulation!D1189&lt;&gt;"",input_OLD_temp_simulation!D1189,"")</f>
        <v>1642232700.000001</v>
      </c>
      <c r="E1189" s="27">
        <f>calculation!R1189</f>
        <v>1010.0607638888889</v>
      </c>
      <c r="F1189" s="18">
        <f>calculation!P1189</f>
        <v>0.31466324342460361</v>
      </c>
      <c r="G1189" s="29">
        <f>IF(input_OLD_temp_simulation!L1189&lt;&gt;"",input_OLD_temp_simulation!L1189,"")</f>
        <v>900</v>
      </c>
    </row>
    <row r="1190" spans="1:7">
      <c r="A1190" s="1">
        <f>IF(input_OLD_temp_simulation!A1190&lt;&gt;"",input_OLD_temp_simulation!A1190,"")</f>
        <v>1188</v>
      </c>
      <c r="B1190" s="57">
        <f>IF(input_OLD_temp_simulation!B1190&lt;&gt;"",maxvent_m3_per_h*1000000+minvent_m3_per_h*1000+V_room_m3,"")</f>
        <v>500010090</v>
      </c>
      <c r="C1190" s="2" t="str">
        <f>IF(input_OLD_temp_simulation!C1190&lt;&gt;"",CONCATENATE(TEXT(input_OLD_temp_simulation!C1190,"jjjj-mm-ddTuu:mm:ss"),IF(input_OLD_temp_simulation!E1190&gt;=0,"+",""),TEXT(SIGN(input_OLD_temp_simulation!E1190)*INT(ABS(input_OLD_temp_simulation!E1190)),"00"),":",TEXT(MOD(ABS(input_OLD_temp_simulation!E1190),1)*60,"00")),"")</f>
        <v>2022-01-15T09:00:00+01:00</v>
      </c>
      <c r="D1190" s="26">
        <f>IF(input_OLD_temp_simulation!D1190&lt;&gt;"",input_OLD_temp_simulation!D1190,"")</f>
        <v>1642233600.0000002</v>
      </c>
      <c r="E1190" s="27">
        <f>calculation!R1190</f>
        <v>953.4375</v>
      </c>
      <c r="F1190" s="18">
        <f>calculation!P1190</f>
        <v>0.27203714451538014</v>
      </c>
      <c r="G1190" s="29">
        <f>IF(input_OLD_temp_simulation!L1190&lt;&gt;"",input_OLD_temp_simulation!L1190,"")</f>
        <v>900</v>
      </c>
    </row>
    <row r="1191" spans="1:7">
      <c r="A1191" s="1">
        <f>IF(input_OLD_temp_simulation!A1191&lt;&gt;"",input_OLD_temp_simulation!A1191,"")</f>
        <v>1189</v>
      </c>
      <c r="B1191" s="57">
        <f>IF(input_OLD_temp_simulation!B1191&lt;&gt;"",maxvent_m3_per_h*1000000+minvent_m3_per_h*1000+V_room_m3,"")</f>
        <v>500010090</v>
      </c>
      <c r="C1191" s="2" t="str">
        <f>IF(input_OLD_temp_simulation!C1191&lt;&gt;"",CONCATENATE(TEXT(input_OLD_temp_simulation!C1191,"jjjj-mm-ddTuu:mm:ss"),IF(input_OLD_temp_simulation!E1191&gt;=0,"+",""),TEXT(SIGN(input_OLD_temp_simulation!E1191)*INT(ABS(input_OLD_temp_simulation!E1191)),"00"),":",TEXT(MOD(ABS(input_OLD_temp_simulation!E1191),1)*60,"00")),"")</f>
        <v>2022-01-15T09:15:00+01:00</v>
      </c>
      <c r="D1191" s="26">
        <f>IF(input_OLD_temp_simulation!D1191&lt;&gt;"",input_OLD_temp_simulation!D1191,"")</f>
        <v>1642234499.9999993</v>
      </c>
      <c r="E1191" s="27">
        <f>calculation!R1191</f>
        <v>885.625</v>
      </c>
      <c r="F1191" s="18">
        <f>calculation!P1191</f>
        <v>0.20749003984063744</v>
      </c>
      <c r="G1191" s="29">
        <f>IF(input_OLD_temp_simulation!L1191&lt;&gt;"",input_OLD_temp_simulation!L1191,"")</f>
        <v>900</v>
      </c>
    </row>
    <row r="1192" spans="1:7">
      <c r="A1192" s="1">
        <f>IF(input_OLD_temp_simulation!A1192&lt;&gt;"",input_OLD_temp_simulation!A1192,"")</f>
        <v>1190</v>
      </c>
      <c r="B1192" s="57">
        <f>IF(input_OLD_temp_simulation!B1192&lt;&gt;"",maxvent_m3_per_h*1000000+minvent_m3_per_h*1000+V_room_m3,"")</f>
        <v>500010090</v>
      </c>
      <c r="C1192" s="2" t="str">
        <f>IF(input_OLD_temp_simulation!C1192&lt;&gt;"",CONCATENATE(TEXT(input_OLD_temp_simulation!C1192,"jjjj-mm-ddTuu:mm:ss"),IF(input_OLD_temp_simulation!E1192&gt;=0,"+",""),TEXT(SIGN(input_OLD_temp_simulation!E1192)*INT(ABS(input_OLD_temp_simulation!E1192)),"00"),":",TEXT(MOD(ABS(input_OLD_temp_simulation!E1192),1)*60,"00")),"")</f>
        <v>2022-01-15T09:30:00+01:00</v>
      </c>
      <c r="D1192" s="26">
        <f>IF(input_OLD_temp_simulation!D1192&lt;&gt;"",input_OLD_temp_simulation!D1192,"")</f>
        <v>1642235400.000001</v>
      </c>
      <c r="E1192" s="27">
        <f>calculation!R1192</f>
        <v>885.625</v>
      </c>
      <c r="F1192" s="18">
        <f>calculation!P1192</f>
        <v>0.20749003984063744</v>
      </c>
      <c r="G1192" s="29">
        <f>IF(input_OLD_temp_simulation!L1192&lt;&gt;"",input_OLD_temp_simulation!L1192,"")</f>
        <v>900</v>
      </c>
    </row>
    <row r="1193" spans="1:7">
      <c r="A1193" s="1">
        <f>IF(input_OLD_temp_simulation!A1193&lt;&gt;"",input_OLD_temp_simulation!A1193,"")</f>
        <v>1191</v>
      </c>
      <c r="B1193" s="57">
        <f>IF(input_OLD_temp_simulation!B1193&lt;&gt;"",maxvent_m3_per_h*1000000+minvent_m3_per_h*1000+V_room_m3,"")</f>
        <v>500010090</v>
      </c>
      <c r="C1193" s="2" t="str">
        <f>IF(input_OLD_temp_simulation!C1193&lt;&gt;"",CONCATENATE(TEXT(input_OLD_temp_simulation!C1193,"jjjj-mm-ddTuu:mm:ss"),IF(input_OLD_temp_simulation!E1193&gt;=0,"+",""),TEXT(SIGN(input_OLD_temp_simulation!E1193)*INT(ABS(input_OLD_temp_simulation!E1193)),"00"),":",TEXT(MOD(ABS(input_OLD_temp_simulation!E1193),1)*60,"00")),"")</f>
        <v>2022-01-15T09:45:00+01:00</v>
      </c>
      <c r="D1193" s="26">
        <f>IF(input_OLD_temp_simulation!D1193&lt;&gt;"",input_OLD_temp_simulation!D1193,"")</f>
        <v>1642236300.0000002</v>
      </c>
      <c r="E1193" s="27">
        <f>calculation!R1193</f>
        <v>885.625</v>
      </c>
      <c r="F1193" s="18">
        <f>calculation!P1193</f>
        <v>0.20749003984063744</v>
      </c>
      <c r="G1193" s="29">
        <f>IF(input_OLD_temp_simulation!L1193&lt;&gt;"",input_OLD_temp_simulation!L1193,"")</f>
        <v>900</v>
      </c>
    </row>
    <row r="1194" spans="1:7">
      <c r="A1194" s="1">
        <f>IF(input_OLD_temp_simulation!A1194&lt;&gt;"",input_OLD_temp_simulation!A1194,"")</f>
        <v>1192</v>
      </c>
      <c r="B1194" s="57">
        <f>IF(input_OLD_temp_simulation!B1194&lt;&gt;"",maxvent_m3_per_h*1000000+minvent_m3_per_h*1000+V_room_m3,"")</f>
        <v>500010090</v>
      </c>
      <c r="C1194" s="2" t="str">
        <f>IF(input_OLD_temp_simulation!C1194&lt;&gt;"",CONCATENATE(TEXT(input_OLD_temp_simulation!C1194,"jjjj-mm-ddTuu:mm:ss"),IF(input_OLD_temp_simulation!E1194&gt;=0,"+",""),TEXT(SIGN(input_OLD_temp_simulation!E1194)*INT(ABS(input_OLD_temp_simulation!E1194)),"00"),":",TEXT(MOD(ABS(input_OLD_temp_simulation!E1194),1)*60,"00")),"")</f>
        <v>2022-01-15T10:00:00+01:00</v>
      </c>
      <c r="D1194" s="26">
        <f>IF(input_OLD_temp_simulation!D1194&lt;&gt;"",input_OLD_temp_simulation!D1194,"")</f>
        <v>1642237199.9999993</v>
      </c>
      <c r="E1194" s="27">
        <f>calculation!R1194</f>
        <v>885.625</v>
      </c>
      <c r="F1194" s="18">
        <f>calculation!P1194</f>
        <v>0.20749003984063744</v>
      </c>
      <c r="G1194" s="29">
        <f>IF(input_OLD_temp_simulation!L1194&lt;&gt;"",input_OLD_temp_simulation!L1194,"")</f>
        <v>900</v>
      </c>
    </row>
    <row r="1195" spans="1:7">
      <c r="A1195" s="1">
        <f>IF(input_OLD_temp_simulation!A1195&lt;&gt;"",input_OLD_temp_simulation!A1195,"")</f>
        <v>1193</v>
      </c>
      <c r="B1195" s="57">
        <f>IF(input_OLD_temp_simulation!B1195&lt;&gt;"",maxvent_m3_per_h*1000000+minvent_m3_per_h*1000+V_room_m3,"")</f>
        <v>500010090</v>
      </c>
      <c r="C1195" s="2" t="str">
        <f>IF(input_OLD_temp_simulation!C1195&lt;&gt;"",CONCATENATE(TEXT(input_OLD_temp_simulation!C1195,"jjjj-mm-ddTuu:mm:ss"),IF(input_OLD_temp_simulation!E1195&gt;=0,"+",""),TEXT(SIGN(input_OLD_temp_simulation!E1195)*INT(ABS(input_OLD_temp_simulation!E1195)),"00"),":",TEXT(MOD(ABS(input_OLD_temp_simulation!E1195),1)*60,"00")),"")</f>
        <v>2022-01-15T10:15:00+01:00</v>
      </c>
      <c r="D1195" s="26">
        <f>IF(input_OLD_temp_simulation!D1195&lt;&gt;"",input_OLD_temp_simulation!D1195,"")</f>
        <v>1642238100.000001</v>
      </c>
      <c r="E1195" s="27">
        <f>calculation!R1195</f>
        <v>885.625</v>
      </c>
      <c r="F1195" s="18">
        <f>calculation!P1195</f>
        <v>0.20749003984063744</v>
      </c>
      <c r="G1195" s="29">
        <f>IF(input_OLD_temp_simulation!L1195&lt;&gt;"",input_OLD_temp_simulation!L1195,"")</f>
        <v>900</v>
      </c>
    </row>
    <row r="1196" spans="1:7">
      <c r="A1196" s="1">
        <f>IF(input_OLD_temp_simulation!A1196&lt;&gt;"",input_OLD_temp_simulation!A1196,"")</f>
        <v>1194</v>
      </c>
      <c r="B1196" s="57">
        <f>IF(input_OLD_temp_simulation!B1196&lt;&gt;"",maxvent_m3_per_h*1000000+minvent_m3_per_h*1000+V_room_m3,"")</f>
        <v>500010090</v>
      </c>
      <c r="C1196" s="2" t="str">
        <f>IF(input_OLD_temp_simulation!C1196&lt;&gt;"",CONCATENATE(TEXT(input_OLD_temp_simulation!C1196,"jjjj-mm-ddTuu:mm:ss"),IF(input_OLD_temp_simulation!E1196&gt;=0,"+",""),TEXT(SIGN(input_OLD_temp_simulation!E1196)*INT(ABS(input_OLD_temp_simulation!E1196)),"00"),":",TEXT(MOD(ABS(input_OLD_temp_simulation!E1196),1)*60,"00")),"")</f>
        <v>2022-01-15T10:30:00+01:00</v>
      </c>
      <c r="D1196" s="26">
        <f>IF(input_OLD_temp_simulation!D1196&lt;&gt;"",input_OLD_temp_simulation!D1196,"")</f>
        <v>1642239000.0000002</v>
      </c>
      <c r="E1196" s="27">
        <f>calculation!R1196</f>
        <v>885.625</v>
      </c>
      <c r="F1196" s="18">
        <f>calculation!P1196</f>
        <v>0.20749003984063744</v>
      </c>
      <c r="G1196" s="29">
        <f>IF(input_OLD_temp_simulation!L1196&lt;&gt;"",input_OLD_temp_simulation!L1196,"")</f>
        <v>900</v>
      </c>
    </row>
    <row r="1197" spans="1:7">
      <c r="A1197" s="1">
        <f>IF(input_OLD_temp_simulation!A1197&lt;&gt;"",input_OLD_temp_simulation!A1197,"")</f>
        <v>1195</v>
      </c>
      <c r="B1197" s="57">
        <f>IF(input_OLD_temp_simulation!B1197&lt;&gt;"",maxvent_m3_per_h*1000000+minvent_m3_per_h*1000+V_room_m3,"")</f>
        <v>500010090</v>
      </c>
      <c r="C1197" s="2" t="str">
        <f>IF(input_OLD_temp_simulation!C1197&lt;&gt;"",CONCATENATE(TEXT(input_OLD_temp_simulation!C1197,"jjjj-mm-ddTuu:mm:ss"),IF(input_OLD_temp_simulation!E1197&gt;=0,"+",""),TEXT(SIGN(input_OLD_temp_simulation!E1197)*INT(ABS(input_OLD_temp_simulation!E1197)),"00"),":",TEXT(MOD(ABS(input_OLD_temp_simulation!E1197),1)*60,"00")),"")</f>
        <v>2022-01-15T10:45:00+01:00</v>
      </c>
      <c r="D1197" s="26">
        <f>IF(input_OLD_temp_simulation!D1197&lt;&gt;"",input_OLD_temp_simulation!D1197,"")</f>
        <v>1642239899.9999993</v>
      </c>
      <c r="E1197" s="27">
        <f>calculation!R1197</f>
        <v>885.625</v>
      </c>
      <c r="F1197" s="18">
        <f>calculation!P1197</f>
        <v>0.20749003984063744</v>
      </c>
      <c r="G1197" s="29">
        <f>IF(input_OLD_temp_simulation!L1197&lt;&gt;"",input_OLD_temp_simulation!L1197,"")</f>
        <v>900</v>
      </c>
    </row>
    <row r="1198" spans="1:7">
      <c r="A1198" s="1">
        <f>IF(input_OLD_temp_simulation!A1198&lt;&gt;"",input_OLD_temp_simulation!A1198,"")</f>
        <v>1196</v>
      </c>
      <c r="B1198" s="57">
        <f>IF(input_OLD_temp_simulation!B1198&lt;&gt;"",maxvent_m3_per_h*1000000+minvent_m3_per_h*1000+V_room_m3,"")</f>
        <v>500010090</v>
      </c>
      <c r="C1198" s="2" t="str">
        <f>IF(input_OLD_temp_simulation!C1198&lt;&gt;"",CONCATENATE(TEXT(input_OLD_temp_simulation!C1198,"jjjj-mm-ddTuu:mm:ss"),IF(input_OLD_temp_simulation!E1198&gt;=0,"+",""),TEXT(SIGN(input_OLD_temp_simulation!E1198)*INT(ABS(input_OLD_temp_simulation!E1198)),"00"),":",TEXT(MOD(ABS(input_OLD_temp_simulation!E1198),1)*60,"00")),"")</f>
        <v>2022-01-15T11:00:00+01:00</v>
      </c>
      <c r="D1198" s="26">
        <f>IF(input_OLD_temp_simulation!D1198&lt;&gt;"",input_OLD_temp_simulation!D1198,"")</f>
        <v>1642240800.000001</v>
      </c>
      <c r="E1198" s="27">
        <f>calculation!R1198</f>
        <v>885.625</v>
      </c>
      <c r="F1198" s="18">
        <f>calculation!P1198</f>
        <v>0.20749003984063744</v>
      </c>
      <c r="G1198" s="29">
        <f>IF(input_OLD_temp_simulation!L1198&lt;&gt;"",input_OLD_temp_simulation!L1198,"")</f>
        <v>900</v>
      </c>
    </row>
    <row r="1199" spans="1:7">
      <c r="A1199" s="1">
        <f>IF(input_OLD_temp_simulation!A1199&lt;&gt;"",input_OLD_temp_simulation!A1199,"")</f>
        <v>1197</v>
      </c>
      <c r="B1199" s="57">
        <f>IF(input_OLD_temp_simulation!B1199&lt;&gt;"",maxvent_m3_per_h*1000000+minvent_m3_per_h*1000+V_room_m3,"")</f>
        <v>500010090</v>
      </c>
      <c r="C1199" s="2" t="str">
        <f>IF(input_OLD_temp_simulation!C1199&lt;&gt;"",CONCATENATE(TEXT(input_OLD_temp_simulation!C1199,"jjjj-mm-ddTuu:mm:ss"),IF(input_OLD_temp_simulation!E1199&gt;=0,"+",""),TEXT(SIGN(input_OLD_temp_simulation!E1199)*INT(ABS(input_OLD_temp_simulation!E1199)),"00"),":",TEXT(MOD(ABS(input_OLD_temp_simulation!E1199),1)*60,"00")),"")</f>
        <v>2022-01-15T11:15:00+01:00</v>
      </c>
      <c r="D1199" s="26">
        <f>IF(input_OLD_temp_simulation!D1199&lt;&gt;"",input_OLD_temp_simulation!D1199,"")</f>
        <v>1642241700.0000002</v>
      </c>
      <c r="E1199" s="27">
        <f>calculation!R1199</f>
        <v>885.625</v>
      </c>
      <c r="F1199" s="18">
        <f>calculation!P1199</f>
        <v>0.20749003984063744</v>
      </c>
      <c r="G1199" s="29">
        <f>IF(input_OLD_temp_simulation!L1199&lt;&gt;"",input_OLD_temp_simulation!L1199,"")</f>
        <v>900</v>
      </c>
    </row>
    <row r="1200" spans="1:7">
      <c r="A1200" s="1">
        <f>IF(input_OLD_temp_simulation!A1200&lt;&gt;"",input_OLD_temp_simulation!A1200,"")</f>
        <v>1198</v>
      </c>
      <c r="B1200" s="57">
        <f>IF(input_OLD_temp_simulation!B1200&lt;&gt;"",maxvent_m3_per_h*1000000+minvent_m3_per_h*1000+V_room_m3,"")</f>
        <v>500010090</v>
      </c>
      <c r="C1200" s="2" t="str">
        <f>IF(input_OLD_temp_simulation!C1200&lt;&gt;"",CONCATENATE(TEXT(input_OLD_temp_simulation!C1200,"jjjj-mm-ddTuu:mm:ss"),IF(input_OLD_temp_simulation!E1200&gt;=0,"+",""),TEXT(SIGN(input_OLD_temp_simulation!E1200)*INT(ABS(input_OLD_temp_simulation!E1200)),"00"),":",TEXT(MOD(ABS(input_OLD_temp_simulation!E1200),1)*60,"00")),"")</f>
        <v>2022-01-15T11:30:00+01:00</v>
      </c>
      <c r="D1200" s="26">
        <f>IF(input_OLD_temp_simulation!D1200&lt;&gt;"",input_OLD_temp_simulation!D1200,"")</f>
        <v>1642242599.9999993</v>
      </c>
      <c r="E1200" s="27">
        <f>calculation!R1200</f>
        <v>885.625</v>
      </c>
      <c r="F1200" s="18">
        <f>calculation!P1200</f>
        <v>0.20749003984063744</v>
      </c>
      <c r="G1200" s="29">
        <f>IF(input_OLD_temp_simulation!L1200&lt;&gt;"",input_OLD_temp_simulation!L1200,"")</f>
        <v>900</v>
      </c>
    </row>
    <row r="1201" spans="1:7">
      <c r="A1201" s="1">
        <f>IF(input_OLD_temp_simulation!A1201&lt;&gt;"",input_OLD_temp_simulation!A1201,"")</f>
        <v>1199</v>
      </c>
      <c r="B1201" s="57">
        <f>IF(input_OLD_temp_simulation!B1201&lt;&gt;"",maxvent_m3_per_h*1000000+minvent_m3_per_h*1000+V_room_m3,"")</f>
        <v>500010090</v>
      </c>
      <c r="C1201" s="2" t="str">
        <f>IF(input_OLD_temp_simulation!C1201&lt;&gt;"",CONCATENATE(TEXT(input_OLD_temp_simulation!C1201,"jjjj-mm-ddTuu:mm:ss"),IF(input_OLD_temp_simulation!E1201&gt;=0,"+",""),TEXT(SIGN(input_OLD_temp_simulation!E1201)*INT(ABS(input_OLD_temp_simulation!E1201)),"00"),":",TEXT(MOD(ABS(input_OLD_temp_simulation!E1201),1)*60,"00")),"")</f>
        <v>2022-01-15T11:45:00+01:00</v>
      </c>
      <c r="D1201" s="26">
        <f>IF(input_OLD_temp_simulation!D1201&lt;&gt;"",input_OLD_temp_simulation!D1201,"")</f>
        <v>1642243500.000001</v>
      </c>
      <c r="E1201" s="27">
        <f>calculation!R1201</f>
        <v>885.625</v>
      </c>
      <c r="F1201" s="18">
        <f>calculation!P1201</f>
        <v>0.20749003984063744</v>
      </c>
      <c r="G1201" s="29">
        <f>IF(input_OLD_temp_simulation!L1201&lt;&gt;"",input_OLD_temp_simulation!L1201,"")</f>
        <v>900</v>
      </c>
    </row>
    <row r="1202" spans="1:7">
      <c r="A1202" s="1">
        <f>IF(input_OLD_temp_simulation!A1202&lt;&gt;"",input_OLD_temp_simulation!A1202,"")</f>
        <v>1200</v>
      </c>
      <c r="B1202" s="57">
        <f>IF(input_OLD_temp_simulation!B1202&lt;&gt;"",maxvent_m3_per_h*1000000+minvent_m3_per_h*1000+V_room_m3,"")</f>
        <v>500010090</v>
      </c>
      <c r="C1202" s="2" t="str">
        <f>IF(input_OLD_temp_simulation!C1202&lt;&gt;"",CONCATENATE(TEXT(input_OLD_temp_simulation!C1202,"jjjj-mm-ddTuu:mm:ss"),IF(input_OLD_temp_simulation!E1202&gt;=0,"+",""),TEXT(SIGN(input_OLD_temp_simulation!E1202)*INT(ABS(input_OLD_temp_simulation!E1202)),"00"),":",TEXT(MOD(ABS(input_OLD_temp_simulation!E1202),1)*60,"00")),"")</f>
        <v>2022-01-15T12:00:00+01:00</v>
      </c>
      <c r="D1202" s="26">
        <f>IF(input_OLD_temp_simulation!D1202&lt;&gt;"",input_OLD_temp_simulation!D1202,"")</f>
        <v>1642244400.0000002</v>
      </c>
      <c r="E1202" s="27">
        <f>calculation!R1202</f>
        <v>885.625</v>
      </c>
      <c r="F1202" s="18">
        <f>calculation!P1202</f>
        <v>0.20749003984063744</v>
      </c>
      <c r="G1202" s="29">
        <f>IF(input_OLD_temp_simulation!L1202&lt;&gt;"",input_OLD_temp_simulation!L1202,"")</f>
        <v>900</v>
      </c>
    </row>
    <row r="1203" spans="1:7">
      <c r="A1203" s="1">
        <f>IF(input_OLD_temp_simulation!A1203&lt;&gt;"",input_OLD_temp_simulation!A1203,"")</f>
        <v>1201</v>
      </c>
      <c r="B1203" s="57">
        <f>IF(input_OLD_temp_simulation!B1203&lt;&gt;"",maxvent_m3_per_h*1000000+minvent_m3_per_h*1000+V_room_m3,"")</f>
        <v>500010090</v>
      </c>
      <c r="C1203" s="2" t="str">
        <f>IF(input_OLD_temp_simulation!C1203&lt;&gt;"",CONCATENATE(TEXT(input_OLD_temp_simulation!C1203,"jjjj-mm-ddTuu:mm:ss"),IF(input_OLD_temp_simulation!E1203&gt;=0,"+",""),TEXT(SIGN(input_OLD_temp_simulation!E1203)*INT(ABS(input_OLD_temp_simulation!E1203)),"00"),":",TEXT(MOD(ABS(input_OLD_temp_simulation!E1203),1)*60,"00")),"")</f>
        <v>2022-01-15T12:15:00+01:00</v>
      </c>
      <c r="D1203" s="26">
        <f>IF(input_OLD_temp_simulation!D1203&lt;&gt;"",input_OLD_temp_simulation!D1203,"")</f>
        <v>1642245299.9999993</v>
      </c>
      <c r="E1203" s="27">
        <f>calculation!R1203</f>
        <v>750</v>
      </c>
      <c r="F1203" s="18">
        <f>calculation!P1203</f>
        <v>0</v>
      </c>
      <c r="G1203" s="29">
        <f>IF(input_OLD_temp_simulation!L1203&lt;&gt;"",input_OLD_temp_simulation!L1203,"")</f>
        <v>900</v>
      </c>
    </row>
    <row r="1204" spans="1:7">
      <c r="A1204" s="1">
        <f>IF(input_OLD_temp_simulation!A1204&lt;&gt;"",input_OLD_temp_simulation!A1204,"")</f>
        <v>1202</v>
      </c>
      <c r="B1204" s="57">
        <f>IF(input_OLD_temp_simulation!B1204&lt;&gt;"",maxvent_m3_per_h*1000000+minvent_m3_per_h*1000+V_room_m3,"")</f>
        <v>500010090</v>
      </c>
      <c r="C1204" s="2" t="str">
        <f>IF(input_OLD_temp_simulation!C1204&lt;&gt;"",CONCATENATE(TEXT(input_OLD_temp_simulation!C1204,"jjjj-mm-ddTuu:mm:ss"),IF(input_OLD_temp_simulation!E1204&gt;=0,"+",""),TEXT(SIGN(input_OLD_temp_simulation!E1204)*INT(ABS(input_OLD_temp_simulation!E1204)),"00"),":",TEXT(MOD(ABS(input_OLD_temp_simulation!E1204),1)*60,"00")),"")</f>
        <v>2022-01-15T12:30:00+01:00</v>
      </c>
      <c r="D1204" s="26">
        <f>IF(input_OLD_temp_simulation!D1204&lt;&gt;"",input_OLD_temp_simulation!D1204,"")</f>
        <v>1642246200.000001</v>
      </c>
      <c r="E1204" s="27">
        <f>calculation!R1204</f>
        <v>740.69444444444446</v>
      </c>
      <c r="F1204" s="18">
        <f>calculation!P1204</f>
        <v>0</v>
      </c>
      <c r="G1204" s="29">
        <f>IF(input_OLD_temp_simulation!L1204&lt;&gt;"",input_OLD_temp_simulation!L1204,"")</f>
        <v>900</v>
      </c>
    </row>
    <row r="1205" spans="1:7">
      <c r="A1205" s="1">
        <f>IF(input_OLD_temp_simulation!A1205&lt;&gt;"",input_OLD_temp_simulation!A1205,"")</f>
        <v>1203</v>
      </c>
      <c r="B1205" s="57">
        <f>IF(input_OLD_temp_simulation!B1205&lt;&gt;"",maxvent_m3_per_h*1000000+minvent_m3_per_h*1000+V_room_m3,"")</f>
        <v>500010090</v>
      </c>
      <c r="C1205" s="2" t="str">
        <f>IF(input_OLD_temp_simulation!C1205&lt;&gt;"",CONCATENATE(TEXT(input_OLD_temp_simulation!C1205,"jjjj-mm-ddTuu:mm:ss"),IF(input_OLD_temp_simulation!E1205&gt;=0,"+",""),TEXT(SIGN(input_OLD_temp_simulation!E1205)*INT(ABS(input_OLD_temp_simulation!E1205)),"00"),":",TEXT(MOD(ABS(input_OLD_temp_simulation!E1205),1)*60,"00")),"")</f>
        <v>2022-01-15T12:45:00+01:00</v>
      </c>
      <c r="D1205" s="26">
        <f>IF(input_OLD_temp_simulation!D1205&lt;&gt;"",input_OLD_temp_simulation!D1205,"")</f>
        <v>1642247100.0000002</v>
      </c>
      <c r="E1205" s="27">
        <f>calculation!R1205</f>
        <v>867.27237654320993</v>
      </c>
      <c r="F1205" s="18">
        <f>calculation!P1205</f>
        <v>0.18669305376655956</v>
      </c>
      <c r="G1205" s="29">
        <f>IF(input_OLD_temp_simulation!L1205&lt;&gt;"",input_OLD_temp_simulation!L1205,"")</f>
        <v>900</v>
      </c>
    </row>
    <row r="1206" spans="1:7">
      <c r="A1206" s="1">
        <f>IF(input_OLD_temp_simulation!A1206&lt;&gt;"",input_OLD_temp_simulation!A1206,"")</f>
        <v>1204</v>
      </c>
      <c r="B1206" s="57">
        <f>IF(input_OLD_temp_simulation!B1206&lt;&gt;"",maxvent_m3_per_h*1000000+minvent_m3_per_h*1000+V_room_m3,"")</f>
        <v>500010090</v>
      </c>
      <c r="C1206" s="2" t="str">
        <f>IF(input_OLD_temp_simulation!C1206&lt;&gt;"",CONCATENATE(TEXT(input_OLD_temp_simulation!C1206,"jjjj-mm-ddTuu:mm:ss"),IF(input_OLD_temp_simulation!E1206&gt;=0,"+",""),TEXT(SIGN(input_OLD_temp_simulation!E1206)*INT(ABS(input_OLD_temp_simulation!E1206)),"00"),":",TEXT(MOD(ABS(input_OLD_temp_simulation!E1206),1)*60,"00")),"")</f>
        <v>2022-01-15T13:00:00+01:00</v>
      </c>
      <c r="D1206" s="26">
        <f>IF(input_OLD_temp_simulation!D1206&lt;&gt;"",input_OLD_temp_simulation!D1206,"")</f>
        <v>1642247999.9999993</v>
      </c>
      <c r="E1206" s="27">
        <f>calculation!R1206</f>
        <v>885.625</v>
      </c>
      <c r="F1206" s="18">
        <f>calculation!P1206</f>
        <v>0.20749003984063744</v>
      </c>
      <c r="G1206" s="29">
        <f>IF(input_OLD_temp_simulation!L1206&lt;&gt;"",input_OLD_temp_simulation!L1206,"")</f>
        <v>900</v>
      </c>
    </row>
    <row r="1207" spans="1:7">
      <c r="A1207" s="1">
        <f>IF(input_OLD_temp_simulation!A1207&lt;&gt;"",input_OLD_temp_simulation!A1207,"")</f>
        <v>1205</v>
      </c>
      <c r="B1207" s="57">
        <f>IF(input_OLD_temp_simulation!B1207&lt;&gt;"",maxvent_m3_per_h*1000000+minvent_m3_per_h*1000+V_room_m3,"")</f>
        <v>500010090</v>
      </c>
      <c r="C1207" s="2" t="str">
        <f>IF(input_OLD_temp_simulation!C1207&lt;&gt;"",CONCATENATE(TEXT(input_OLD_temp_simulation!C1207,"jjjj-mm-ddTuu:mm:ss"),IF(input_OLD_temp_simulation!E1207&gt;=0,"+",""),TEXT(SIGN(input_OLD_temp_simulation!E1207)*INT(ABS(input_OLD_temp_simulation!E1207)),"00"),":",TEXT(MOD(ABS(input_OLD_temp_simulation!E1207),1)*60,"00")),"")</f>
        <v>2022-01-15T13:15:00+01:00</v>
      </c>
      <c r="D1207" s="26">
        <f>IF(input_OLD_temp_simulation!D1207&lt;&gt;"",input_OLD_temp_simulation!D1207,"")</f>
        <v>1642248900.000001</v>
      </c>
      <c r="E1207" s="27">
        <f>calculation!R1207</f>
        <v>817.8125</v>
      </c>
      <c r="F1207" s="18">
        <f>calculation!P1207</f>
        <v>0</v>
      </c>
      <c r="G1207" s="29">
        <f>IF(input_OLD_temp_simulation!L1207&lt;&gt;"",input_OLD_temp_simulation!L1207,"")</f>
        <v>900</v>
      </c>
    </row>
    <row r="1208" spans="1:7">
      <c r="A1208" s="1">
        <f>IF(input_OLD_temp_simulation!A1208&lt;&gt;"",input_OLD_temp_simulation!A1208,"")</f>
        <v>1206</v>
      </c>
      <c r="B1208" s="57">
        <f>IF(input_OLD_temp_simulation!B1208&lt;&gt;"",maxvent_m3_per_h*1000000+minvent_m3_per_h*1000+V_room_m3,"")</f>
        <v>500010090</v>
      </c>
      <c r="C1208" s="2" t="str">
        <f>IF(input_OLD_temp_simulation!C1208&lt;&gt;"",CONCATENATE(TEXT(input_OLD_temp_simulation!C1208,"jjjj-mm-ddTuu:mm:ss"),IF(input_OLD_temp_simulation!E1208&gt;=0,"+",""),TEXT(SIGN(input_OLD_temp_simulation!E1208)*INT(ABS(input_OLD_temp_simulation!E1208)),"00"),":",TEXT(MOD(ABS(input_OLD_temp_simulation!E1208),1)*60,"00")),"")</f>
        <v>2022-01-15T13:30:00+01:00</v>
      </c>
      <c r="D1208" s="26">
        <f>IF(input_OLD_temp_simulation!D1208&lt;&gt;"",input_OLD_temp_simulation!D1208,"")</f>
        <v>1642249800.0000002</v>
      </c>
      <c r="E1208" s="27">
        <f>calculation!R1208</f>
        <v>874.43576388888891</v>
      </c>
      <c r="F1208" s="18">
        <f>calculation!P1208</f>
        <v>0.19500821886749678</v>
      </c>
      <c r="G1208" s="29">
        <f>IF(input_OLD_temp_simulation!L1208&lt;&gt;"",input_OLD_temp_simulation!L1208,"")</f>
        <v>900</v>
      </c>
    </row>
    <row r="1209" spans="1:7">
      <c r="A1209" s="1">
        <f>IF(input_OLD_temp_simulation!A1209&lt;&gt;"",input_OLD_temp_simulation!A1209,"")</f>
        <v>1207</v>
      </c>
      <c r="B1209" s="57">
        <f>IF(input_OLD_temp_simulation!B1209&lt;&gt;"",maxvent_m3_per_h*1000000+minvent_m3_per_h*1000+V_room_m3,"")</f>
        <v>500010090</v>
      </c>
      <c r="C1209" s="2" t="str">
        <f>IF(input_OLD_temp_simulation!C1209&lt;&gt;"",CONCATENATE(TEXT(input_OLD_temp_simulation!C1209,"jjjj-mm-ddTuu:mm:ss"),IF(input_OLD_temp_simulation!E1209&gt;=0,"+",""),TEXT(SIGN(input_OLD_temp_simulation!E1209)*INT(ABS(input_OLD_temp_simulation!E1209)),"00"),":",TEXT(MOD(ABS(input_OLD_temp_simulation!E1209),1)*60,"00")),"")</f>
        <v>2022-01-15T13:45:00+01:00</v>
      </c>
      <c r="D1209" s="26">
        <f>IF(input_OLD_temp_simulation!D1209&lt;&gt;"",input_OLD_temp_simulation!D1209,"")</f>
        <v>1642250699.9999993</v>
      </c>
      <c r="E1209" s="27">
        <f>calculation!R1209</f>
        <v>750</v>
      </c>
      <c r="F1209" s="18">
        <f>calculation!P1209</f>
        <v>0</v>
      </c>
      <c r="G1209" s="29">
        <f>IF(input_OLD_temp_simulation!L1209&lt;&gt;"",input_OLD_temp_simulation!L1209,"")</f>
        <v>900</v>
      </c>
    </row>
    <row r="1210" spans="1:7">
      <c r="A1210" s="1">
        <f>IF(input_OLD_temp_simulation!A1210&lt;&gt;"",input_OLD_temp_simulation!A1210,"")</f>
        <v>1208</v>
      </c>
      <c r="B1210" s="57">
        <f>IF(input_OLD_temp_simulation!B1210&lt;&gt;"",maxvent_m3_per_h*1000000+minvent_m3_per_h*1000+V_room_m3,"")</f>
        <v>500010090</v>
      </c>
      <c r="C1210" s="2" t="str">
        <f>IF(input_OLD_temp_simulation!C1210&lt;&gt;"",CONCATENATE(TEXT(input_OLD_temp_simulation!C1210,"jjjj-mm-ddTuu:mm:ss"),IF(input_OLD_temp_simulation!E1210&gt;=0,"+",""),TEXT(SIGN(input_OLD_temp_simulation!E1210)*INT(ABS(input_OLD_temp_simulation!E1210)),"00"),":",TEXT(MOD(ABS(input_OLD_temp_simulation!E1210),1)*60,"00")),"")</f>
        <v>2022-01-15T14:00:00+01:00</v>
      </c>
      <c r="D1210" s="26">
        <f>IF(input_OLD_temp_simulation!D1210&lt;&gt;"",input_OLD_temp_simulation!D1210,"")</f>
        <v>1642251600.000001</v>
      </c>
      <c r="E1210" s="27">
        <f>calculation!R1210</f>
        <v>740.69444444444446</v>
      </c>
      <c r="F1210" s="18">
        <f>calculation!P1210</f>
        <v>0</v>
      </c>
      <c r="G1210" s="29">
        <f>IF(input_OLD_temp_simulation!L1210&lt;&gt;"",input_OLD_temp_simulation!L1210,"")</f>
        <v>900</v>
      </c>
    </row>
    <row r="1211" spans="1:7">
      <c r="A1211" s="1">
        <f>IF(input_OLD_temp_simulation!A1211&lt;&gt;"",input_OLD_temp_simulation!A1211,"")</f>
        <v>1209</v>
      </c>
      <c r="B1211" s="57">
        <f>IF(input_OLD_temp_simulation!B1211&lt;&gt;"",maxvent_m3_per_h*1000000+minvent_m3_per_h*1000+V_room_m3,"")</f>
        <v>500010090</v>
      </c>
      <c r="C1211" s="2" t="str">
        <f>IF(input_OLD_temp_simulation!C1211&lt;&gt;"",CONCATENATE(TEXT(input_OLD_temp_simulation!C1211,"jjjj-mm-ddTuu:mm:ss"),IF(input_OLD_temp_simulation!E1211&gt;=0,"+",""),TEXT(SIGN(input_OLD_temp_simulation!E1211)*INT(ABS(input_OLD_temp_simulation!E1211)),"00"),":",TEXT(MOD(ABS(input_OLD_temp_simulation!E1211),1)*60,"00")),"")</f>
        <v>2022-01-15T14:15:00+01:00</v>
      </c>
      <c r="D1211" s="26">
        <f>IF(input_OLD_temp_simulation!D1211&lt;&gt;"",input_OLD_temp_simulation!D1211,"")</f>
        <v>1642252500.0000002</v>
      </c>
      <c r="E1211" s="27">
        <f>calculation!R1211</f>
        <v>731.64737654320993</v>
      </c>
      <c r="F1211" s="18">
        <f>calculation!P1211</f>
        <v>0</v>
      </c>
      <c r="G1211" s="29">
        <f>IF(input_OLD_temp_simulation!L1211&lt;&gt;"",input_OLD_temp_simulation!L1211,"")</f>
        <v>900</v>
      </c>
    </row>
    <row r="1212" spans="1:7">
      <c r="A1212" s="1">
        <f>IF(input_OLD_temp_simulation!A1212&lt;&gt;"",input_OLD_temp_simulation!A1212,"")</f>
        <v>1210</v>
      </c>
      <c r="B1212" s="57">
        <f>IF(input_OLD_temp_simulation!B1212&lt;&gt;"",maxvent_m3_per_h*1000000+minvent_m3_per_h*1000+V_room_m3,"")</f>
        <v>500010090</v>
      </c>
      <c r="C1212" s="2" t="str">
        <f>IF(input_OLD_temp_simulation!C1212&lt;&gt;"",CONCATENATE(TEXT(input_OLD_temp_simulation!C1212,"jjjj-mm-ddTuu:mm:ss"),IF(input_OLD_temp_simulation!E1212&gt;=0,"+",""),TEXT(SIGN(input_OLD_temp_simulation!E1212)*INT(ABS(input_OLD_temp_simulation!E1212)),"00"),":",TEXT(MOD(ABS(input_OLD_temp_simulation!E1212),1)*60,"00")),"")</f>
        <v>2022-01-15T14:30:00+01:00</v>
      </c>
      <c r="D1212" s="26">
        <f>IF(input_OLD_temp_simulation!D1212&lt;&gt;"",input_OLD_temp_simulation!D1212,"")</f>
        <v>1642253399.9999993</v>
      </c>
      <c r="E1212" s="27">
        <f>calculation!R1212</f>
        <v>722.85161608367628</v>
      </c>
      <c r="F1212" s="18">
        <f>calculation!P1212</f>
        <v>0</v>
      </c>
      <c r="G1212" s="29">
        <f>IF(input_OLD_temp_simulation!L1212&lt;&gt;"",input_OLD_temp_simulation!L1212,"")</f>
        <v>900</v>
      </c>
    </row>
    <row r="1213" spans="1:7">
      <c r="A1213" s="1">
        <f>IF(input_OLD_temp_simulation!A1213&lt;&gt;"",input_OLD_temp_simulation!A1213,"")</f>
        <v>1211</v>
      </c>
      <c r="B1213" s="57">
        <f>IF(input_OLD_temp_simulation!B1213&lt;&gt;"",maxvent_m3_per_h*1000000+minvent_m3_per_h*1000+V_room_m3,"")</f>
        <v>500010090</v>
      </c>
      <c r="C1213" s="2" t="str">
        <f>IF(input_OLD_temp_simulation!C1213&lt;&gt;"",CONCATENATE(TEXT(input_OLD_temp_simulation!C1213,"jjjj-mm-ddTuu:mm:ss"),IF(input_OLD_temp_simulation!E1213&gt;=0,"+",""),TEXT(SIGN(input_OLD_temp_simulation!E1213)*INT(ABS(input_OLD_temp_simulation!E1213)),"00"),":",TEXT(MOD(ABS(input_OLD_temp_simulation!E1213),1)*60,"00")),"")</f>
        <v>2022-01-15T14:45:00+01:00</v>
      </c>
      <c r="D1213" s="26">
        <f>IF(input_OLD_temp_simulation!D1213&lt;&gt;"",input_OLD_temp_simulation!D1213,"")</f>
        <v>1642254300.000001</v>
      </c>
      <c r="E1213" s="27">
        <f>calculation!R1213</f>
        <v>714.30018230357416</v>
      </c>
      <c r="F1213" s="18">
        <f>calculation!P1213</f>
        <v>0</v>
      </c>
      <c r="G1213" s="29">
        <f>IF(input_OLD_temp_simulation!L1213&lt;&gt;"",input_OLD_temp_simulation!L1213,"")</f>
        <v>900</v>
      </c>
    </row>
    <row r="1214" spans="1:7">
      <c r="A1214" s="1">
        <f>IF(input_OLD_temp_simulation!A1214&lt;&gt;"",input_OLD_temp_simulation!A1214,"")</f>
        <v>1212</v>
      </c>
      <c r="B1214" s="57">
        <f>IF(input_OLD_temp_simulation!B1214&lt;&gt;"",maxvent_m3_per_h*1000000+minvent_m3_per_h*1000+V_room_m3,"")</f>
        <v>500010090</v>
      </c>
      <c r="C1214" s="2" t="str">
        <f>IF(input_OLD_temp_simulation!C1214&lt;&gt;"",CONCATENATE(TEXT(input_OLD_temp_simulation!C1214,"jjjj-mm-ddTuu:mm:ss"),IF(input_OLD_temp_simulation!E1214&gt;=0,"+",""),TEXT(SIGN(input_OLD_temp_simulation!E1214)*INT(ABS(input_OLD_temp_simulation!E1214)),"00"),":",TEXT(MOD(ABS(input_OLD_temp_simulation!E1214),1)*60,"00")),"")</f>
        <v>2022-01-15T15:00:00+01:00</v>
      </c>
      <c r="D1214" s="26">
        <f>IF(input_OLD_temp_simulation!D1214&lt;&gt;"",input_OLD_temp_simulation!D1214,"")</f>
        <v>1642255200.0000002</v>
      </c>
      <c r="E1214" s="27">
        <f>calculation!R1214</f>
        <v>705.98628835069712</v>
      </c>
      <c r="F1214" s="18">
        <f>calculation!P1214</f>
        <v>0</v>
      </c>
      <c r="G1214" s="29">
        <f>IF(input_OLD_temp_simulation!L1214&lt;&gt;"",input_OLD_temp_simulation!L1214,"")</f>
        <v>900</v>
      </c>
    </row>
    <row r="1215" spans="1:7">
      <c r="A1215" s="1">
        <f>IF(input_OLD_temp_simulation!A1215&lt;&gt;"",input_OLD_temp_simulation!A1215,"")</f>
        <v>1213</v>
      </c>
      <c r="B1215" s="57">
        <f>IF(input_OLD_temp_simulation!B1215&lt;&gt;"",maxvent_m3_per_h*1000000+minvent_m3_per_h*1000+V_room_m3,"")</f>
        <v>500010090</v>
      </c>
      <c r="C1215" s="2" t="str">
        <f>IF(input_OLD_temp_simulation!C1215&lt;&gt;"",CONCATENATE(TEXT(input_OLD_temp_simulation!C1215,"jjjj-mm-ddTuu:mm:ss"),IF(input_OLD_temp_simulation!E1215&gt;=0,"+",""),TEXT(SIGN(input_OLD_temp_simulation!E1215)*INT(ABS(input_OLD_temp_simulation!E1215)),"00"),":",TEXT(MOD(ABS(input_OLD_temp_simulation!E1215),1)*60,"00")),"")</f>
        <v>2022-01-15T15:15:00+01:00</v>
      </c>
      <c r="D1215" s="26">
        <f>IF(input_OLD_temp_simulation!D1215&lt;&gt;"",input_OLD_temp_simulation!D1215,"")</f>
        <v>1642256099.9999993</v>
      </c>
      <c r="E1215" s="27">
        <f>calculation!R1215</f>
        <v>697.90333589651107</v>
      </c>
      <c r="F1215" s="18">
        <f>calculation!P1215</f>
        <v>0</v>
      </c>
      <c r="G1215" s="29">
        <f>IF(input_OLD_temp_simulation!L1215&lt;&gt;"",input_OLD_temp_simulation!L1215,"")</f>
        <v>900</v>
      </c>
    </row>
    <row r="1216" spans="1:7">
      <c r="A1216" s="1">
        <f>IF(input_OLD_temp_simulation!A1216&lt;&gt;"",input_OLD_temp_simulation!A1216,"")</f>
        <v>1214</v>
      </c>
      <c r="B1216" s="57">
        <f>IF(input_OLD_temp_simulation!B1216&lt;&gt;"",maxvent_m3_per_h*1000000+minvent_m3_per_h*1000+V_room_m3,"")</f>
        <v>500010090</v>
      </c>
      <c r="C1216" s="2" t="str">
        <f>IF(input_OLD_temp_simulation!C1216&lt;&gt;"",CONCATENATE(TEXT(input_OLD_temp_simulation!C1216,"jjjj-mm-ddTuu:mm:ss"),IF(input_OLD_temp_simulation!E1216&gt;=0,"+",""),TEXT(SIGN(input_OLD_temp_simulation!E1216)*INT(ABS(input_OLD_temp_simulation!E1216)),"00"),":",TEXT(MOD(ABS(input_OLD_temp_simulation!E1216),1)*60,"00")),"")</f>
        <v>2022-01-15T15:30:00+01:00</v>
      </c>
      <c r="D1216" s="26">
        <f>IF(input_OLD_temp_simulation!D1216&lt;&gt;"",input_OLD_temp_simulation!D1216,"")</f>
        <v>1642257000.000001</v>
      </c>
      <c r="E1216" s="27">
        <f>calculation!R1216</f>
        <v>690.04490989938574</v>
      </c>
      <c r="F1216" s="18">
        <f>calculation!P1216</f>
        <v>0</v>
      </c>
      <c r="G1216" s="29">
        <f>IF(input_OLD_temp_simulation!L1216&lt;&gt;"",input_OLD_temp_simulation!L1216,"")</f>
        <v>900</v>
      </c>
    </row>
    <row r="1217" spans="1:7">
      <c r="A1217" s="1">
        <f>IF(input_OLD_temp_simulation!A1217&lt;&gt;"",input_OLD_temp_simulation!A1217,"")</f>
        <v>1215</v>
      </c>
      <c r="B1217" s="57">
        <f>IF(input_OLD_temp_simulation!B1217&lt;&gt;"",maxvent_m3_per_h*1000000+minvent_m3_per_h*1000+V_room_m3,"")</f>
        <v>500010090</v>
      </c>
      <c r="C1217" s="2" t="str">
        <f>IF(input_OLD_temp_simulation!C1217&lt;&gt;"",CONCATENATE(TEXT(input_OLD_temp_simulation!C1217,"jjjj-mm-ddTuu:mm:ss"),IF(input_OLD_temp_simulation!E1217&gt;=0,"+",""),TEXT(SIGN(input_OLD_temp_simulation!E1217)*INT(ABS(input_OLD_temp_simulation!E1217)),"00"),":",TEXT(MOD(ABS(input_OLD_temp_simulation!E1217),1)*60,"00")),"")</f>
        <v>2022-01-15T15:45:00+01:00</v>
      </c>
      <c r="D1217" s="26">
        <f>IF(input_OLD_temp_simulation!D1217&lt;&gt;"",input_OLD_temp_simulation!D1217,"")</f>
        <v>1642257900.0000002</v>
      </c>
      <c r="E1217" s="27">
        <f>calculation!R1217</f>
        <v>682.40477351329173</v>
      </c>
      <c r="F1217" s="18">
        <f>calculation!P1217</f>
        <v>0</v>
      </c>
      <c r="G1217" s="29">
        <f>IF(input_OLD_temp_simulation!L1217&lt;&gt;"",input_OLD_temp_simulation!L1217,"")</f>
        <v>900</v>
      </c>
    </row>
    <row r="1218" spans="1:7">
      <c r="A1218" s="1">
        <f>IF(input_OLD_temp_simulation!A1218&lt;&gt;"",input_OLD_temp_simulation!A1218,"")</f>
        <v>1216</v>
      </c>
      <c r="B1218" s="57">
        <f>IF(input_OLD_temp_simulation!B1218&lt;&gt;"",maxvent_m3_per_h*1000000+minvent_m3_per_h*1000+V_room_m3,"")</f>
        <v>500010090</v>
      </c>
      <c r="C1218" s="2" t="str">
        <f>IF(input_OLD_temp_simulation!C1218&lt;&gt;"",CONCATENATE(TEXT(input_OLD_temp_simulation!C1218,"jjjj-mm-ddTuu:mm:ss"),IF(input_OLD_temp_simulation!E1218&gt;=0,"+",""),TEXT(SIGN(input_OLD_temp_simulation!E1218)*INT(ABS(input_OLD_temp_simulation!E1218)),"00"),":",TEXT(MOD(ABS(input_OLD_temp_simulation!E1218),1)*60,"00")),"")</f>
        <v>2022-01-15T16:00:00+01:00</v>
      </c>
      <c r="D1218" s="26">
        <f>IF(input_OLD_temp_simulation!D1218&lt;&gt;"",input_OLD_temp_simulation!D1218,"")</f>
        <v>1642258799.9999993</v>
      </c>
      <c r="E1218" s="27">
        <f>calculation!R1218</f>
        <v>674.97686313792246</v>
      </c>
      <c r="F1218" s="18">
        <f>calculation!P1218</f>
        <v>0</v>
      </c>
      <c r="G1218" s="29">
        <f>IF(input_OLD_temp_simulation!L1218&lt;&gt;"",input_OLD_temp_simulation!L1218,"")</f>
        <v>900</v>
      </c>
    </row>
    <row r="1219" spans="1:7">
      <c r="A1219" s="1">
        <f>IF(input_OLD_temp_simulation!A1219&lt;&gt;"",input_OLD_temp_simulation!A1219,"")</f>
        <v>1217</v>
      </c>
      <c r="B1219" s="57">
        <f>IF(input_OLD_temp_simulation!B1219&lt;&gt;"",maxvent_m3_per_h*1000000+minvent_m3_per_h*1000+V_room_m3,"")</f>
        <v>500010090</v>
      </c>
      <c r="C1219" s="2" t="str">
        <f>IF(input_OLD_temp_simulation!C1219&lt;&gt;"",CONCATENATE(TEXT(input_OLD_temp_simulation!C1219,"jjjj-mm-ddTuu:mm:ss"),IF(input_OLD_temp_simulation!E1219&gt;=0,"+",""),TEXT(SIGN(input_OLD_temp_simulation!E1219)*INT(ABS(input_OLD_temp_simulation!E1219)),"00"),":",TEXT(MOD(ABS(input_OLD_temp_simulation!E1219),1)*60,"00")),"")</f>
        <v>2022-01-15T16:15:00+01:00</v>
      </c>
      <c r="D1219" s="26">
        <f>IF(input_OLD_temp_simulation!D1219&lt;&gt;"",input_OLD_temp_simulation!D1219,"")</f>
        <v>1642259700.000001</v>
      </c>
      <c r="E1219" s="27">
        <f>calculation!R1219</f>
        <v>667.75528360631347</v>
      </c>
      <c r="F1219" s="18">
        <f>calculation!P1219</f>
        <v>0</v>
      </c>
      <c r="G1219" s="29">
        <f>IF(input_OLD_temp_simulation!L1219&lt;&gt;"",input_OLD_temp_simulation!L1219,"")</f>
        <v>900</v>
      </c>
    </row>
    <row r="1220" spans="1:7">
      <c r="A1220" s="1">
        <f>IF(input_OLD_temp_simulation!A1220&lt;&gt;"",input_OLD_temp_simulation!A1220,"")</f>
        <v>1218</v>
      </c>
      <c r="B1220" s="57">
        <f>IF(input_OLD_temp_simulation!B1220&lt;&gt;"",maxvent_m3_per_h*1000000+minvent_m3_per_h*1000+V_room_m3,"")</f>
        <v>500010090</v>
      </c>
      <c r="C1220" s="2" t="str">
        <f>IF(input_OLD_temp_simulation!C1220&lt;&gt;"",CONCATENATE(TEXT(input_OLD_temp_simulation!C1220,"jjjj-mm-ddTuu:mm:ss"),IF(input_OLD_temp_simulation!E1220&gt;=0,"+",""),TEXT(SIGN(input_OLD_temp_simulation!E1220)*INT(ABS(input_OLD_temp_simulation!E1220)),"00"),":",TEXT(MOD(ABS(input_OLD_temp_simulation!E1220),1)*60,"00")),"")</f>
        <v>2022-01-15T16:30:00+01:00</v>
      </c>
      <c r="D1220" s="26">
        <f>IF(input_OLD_temp_simulation!D1220&lt;&gt;"",input_OLD_temp_simulation!D1220,"")</f>
        <v>1642260600.0000002</v>
      </c>
      <c r="E1220" s="27">
        <f>calculation!R1220</f>
        <v>660.73430350613808</v>
      </c>
      <c r="F1220" s="18">
        <f>calculation!P1220</f>
        <v>0</v>
      </c>
      <c r="G1220" s="29">
        <f>IF(input_OLD_temp_simulation!L1220&lt;&gt;"",input_OLD_temp_simulation!L1220,"")</f>
        <v>900</v>
      </c>
    </row>
    <row r="1221" spans="1:7">
      <c r="A1221" s="1">
        <f>IF(input_OLD_temp_simulation!A1221&lt;&gt;"",input_OLD_temp_simulation!A1221,"")</f>
        <v>1219</v>
      </c>
      <c r="B1221" s="57">
        <f>IF(input_OLD_temp_simulation!B1221&lt;&gt;"",maxvent_m3_per_h*1000000+minvent_m3_per_h*1000+V_room_m3,"")</f>
        <v>500010090</v>
      </c>
      <c r="C1221" s="2" t="str">
        <f>IF(input_OLD_temp_simulation!C1221&lt;&gt;"",CONCATENATE(TEXT(input_OLD_temp_simulation!C1221,"jjjj-mm-ddTuu:mm:ss"),IF(input_OLD_temp_simulation!E1221&gt;=0,"+",""),TEXT(SIGN(input_OLD_temp_simulation!E1221)*INT(ABS(input_OLD_temp_simulation!E1221)),"00"),":",TEXT(MOD(ABS(input_OLD_temp_simulation!E1221),1)*60,"00")),"")</f>
        <v>2022-01-15T16:45:00+01:00</v>
      </c>
      <c r="D1221" s="26">
        <f>IF(input_OLD_temp_simulation!D1221&lt;&gt;"",input_OLD_temp_simulation!D1221,"")</f>
        <v>1642261499.9999993</v>
      </c>
      <c r="E1221" s="27">
        <f>calculation!R1221</f>
        <v>653.90835063096756</v>
      </c>
      <c r="F1221" s="18">
        <f>calculation!P1221</f>
        <v>0</v>
      </c>
      <c r="G1221" s="29">
        <f>IF(input_OLD_temp_simulation!L1221&lt;&gt;"",input_OLD_temp_simulation!L1221,"")</f>
        <v>900</v>
      </c>
    </row>
    <row r="1222" spans="1:7">
      <c r="A1222" s="1">
        <f>IF(input_OLD_temp_simulation!A1222&lt;&gt;"",input_OLD_temp_simulation!A1222,"")</f>
        <v>1220</v>
      </c>
      <c r="B1222" s="57">
        <f>IF(input_OLD_temp_simulation!B1222&lt;&gt;"",maxvent_m3_per_h*1000000+minvent_m3_per_h*1000+V_room_m3,"")</f>
        <v>500010090</v>
      </c>
      <c r="C1222" s="2" t="str">
        <f>IF(input_OLD_temp_simulation!C1222&lt;&gt;"",CONCATENATE(TEXT(input_OLD_temp_simulation!C1222,"jjjj-mm-ddTuu:mm:ss"),IF(input_OLD_temp_simulation!E1222&gt;=0,"+",""),TEXT(SIGN(input_OLD_temp_simulation!E1222)*INT(ABS(input_OLD_temp_simulation!E1222)),"00"),":",TEXT(MOD(ABS(input_OLD_temp_simulation!E1222),1)*60,"00")),"")</f>
        <v>2022-01-15T17:00:00+01:00</v>
      </c>
      <c r="D1222" s="26">
        <f>IF(input_OLD_temp_simulation!D1222&lt;&gt;"",input_OLD_temp_simulation!D1222,"")</f>
        <v>1642262400.000001</v>
      </c>
      <c r="E1222" s="27">
        <f>calculation!R1222</f>
        <v>647.2720075578851</v>
      </c>
      <c r="F1222" s="18">
        <f>calculation!P1222</f>
        <v>0</v>
      </c>
      <c r="G1222" s="29">
        <f>IF(input_OLD_temp_simulation!L1222&lt;&gt;"",input_OLD_temp_simulation!L1222,"")</f>
        <v>900</v>
      </c>
    </row>
    <row r="1223" spans="1:7">
      <c r="A1223" s="1">
        <f>IF(input_OLD_temp_simulation!A1223&lt;&gt;"",input_OLD_temp_simulation!A1223,"")</f>
        <v>1221</v>
      </c>
      <c r="B1223" s="57">
        <f>IF(input_OLD_temp_simulation!B1223&lt;&gt;"",maxvent_m3_per_h*1000000+minvent_m3_per_h*1000+V_room_m3,"")</f>
        <v>500010090</v>
      </c>
      <c r="C1223" s="2" t="str">
        <f>IF(input_OLD_temp_simulation!C1223&lt;&gt;"",CONCATENATE(TEXT(input_OLD_temp_simulation!C1223,"jjjj-mm-ddTuu:mm:ss"),IF(input_OLD_temp_simulation!E1223&gt;=0,"+",""),TEXT(SIGN(input_OLD_temp_simulation!E1223)*INT(ABS(input_OLD_temp_simulation!E1223)),"00"),":",TEXT(MOD(ABS(input_OLD_temp_simulation!E1223),1)*60,"00")),"")</f>
        <v>2022-01-15T17:15:00+01:00</v>
      </c>
      <c r="D1223" s="26">
        <f>IF(input_OLD_temp_simulation!D1223&lt;&gt;"",input_OLD_temp_simulation!D1223,"")</f>
        <v>1642263300.0000002</v>
      </c>
      <c r="E1223" s="27">
        <f>calculation!R1223</f>
        <v>640.82000734794383</v>
      </c>
      <c r="F1223" s="18">
        <f>calculation!P1223</f>
        <v>0</v>
      </c>
      <c r="G1223" s="29">
        <f>IF(input_OLD_temp_simulation!L1223&lt;&gt;"",input_OLD_temp_simulation!L1223,"")</f>
        <v>900</v>
      </c>
    </row>
    <row r="1224" spans="1:7">
      <c r="A1224" s="1">
        <f>IF(input_OLD_temp_simulation!A1224&lt;&gt;"",input_OLD_temp_simulation!A1224,"")</f>
        <v>1222</v>
      </c>
      <c r="B1224" s="57">
        <f>IF(input_OLD_temp_simulation!B1224&lt;&gt;"",maxvent_m3_per_h*1000000+minvent_m3_per_h*1000+V_room_m3,"")</f>
        <v>500010090</v>
      </c>
      <c r="C1224" s="2" t="str">
        <f>IF(input_OLD_temp_simulation!C1224&lt;&gt;"",CONCATENATE(TEXT(input_OLD_temp_simulation!C1224,"jjjj-mm-ddTuu:mm:ss"),IF(input_OLD_temp_simulation!E1224&gt;=0,"+",""),TEXT(SIGN(input_OLD_temp_simulation!E1224)*INT(ABS(input_OLD_temp_simulation!E1224)),"00"),":",TEXT(MOD(ABS(input_OLD_temp_simulation!E1224),1)*60,"00")),"")</f>
        <v>2022-01-15T17:30:00+01:00</v>
      </c>
      <c r="D1224" s="26">
        <f>IF(input_OLD_temp_simulation!D1224&lt;&gt;"",input_OLD_temp_simulation!D1224,"")</f>
        <v>1642264199.9999993</v>
      </c>
      <c r="E1224" s="27">
        <f>calculation!R1224</f>
        <v>634.54722936605651</v>
      </c>
      <c r="F1224" s="18">
        <f>calculation!P1224</f>
        <v>0</v>
      </c>
      <c r="G1224" s="29">
        <f>IF(input_OLD_temp_simulation!L1224&lt;&gt;"",input_OLD_temp_simulation!L1224,"")</f>
        <v>900</v>
      </c>
    </row>
    <row r="1225" spans="1:7">
      <c r="A1225" s="1">
        <f>IF(input_OLD_temp_simulation!A1225&lt;&gt;"",input_OLD_temp_simulation!A1225,"")</f>
        <v>1223</v>
      </c>
      <c r="B1225" s="57">
        <f>IF(input_OLD_temp_simulation!B1225&lt;&gt;"",maxvent_m3_per_h*1000000+minvent_m3_per_h*1000+V_room_m3,"")</f>
        <v>500010090</v>
      </c>
      <c r="C1225" s="2" t="str">
        <f>IF(input_OLD_temp_simulation!C1225&lt;&gt;"",CONCATENATE(TEXT(input_OLD_temp_simulation!C1225,"jjjj-mm-ddTuu:mm:ss"),IF(input_OLD_temp_simulation!E1225&gt;=0,"+",""),TEXT(SIGN(input_OLD_temp_simulation!E1225)*INT(ABS(input_OLD_temp_simulation!E1225)),"00"),":",TEXT(MOD(ABS(input_OLD_temp_simulation!E1225),1)*60,"00")),"")</f>
        <v>2022-01-15T17:45:00+01:00</v>
      </c>
      <c r="D1225" s="26">
        <f>IF(input_OLD_temp_simulation!D1225&lt;&gt;"",input_OLD_temp_simulation!D1225,"")</f>
        <v>1642265100.000001</v>
      </c>
      <c r="E1225" s="27">
        <f>calculation!R1225</f>
        <v>628.44869521699934</v>
      </c>
      <c r="F1225" s="18">
        <f>calculation!P1225</f>
        <v>0</v>
      </c>
      <c r="G1225" s="29">
        <f>IF(input_OLD_temp_simulation!L1225&lt;&gt;"",input_OLD_temp_simulation!L1225,"")</f>
        <v>900</v>
      </c>
    </row>
    <row r="1226" spans="1:7">
      <c r="A1226" s="1">
        <f>IF(input_OLD_temp_simulation!A1226&lt;&gt;"",input_OLD_temp_simulation!A1226,"")</f>
        <v>1224</v>
      </c>
      <c r="B1226" s="57">
        <f>IF(input_OLD_temp_simulation!B1226&lt;&gt;"",maxvent_m3_per_h*1000000+minvent_m3_per_h*1000+V_room_m3,"")</f>
        <v>500010090</v>
      </c>
      <c r="C1226" s="2" t="str">
        <f>IF(input_OLD_temp_simulation!C1226&lt;&gt;"",CONCATENATE(TEXT(input_OLD_temp_simulation!C1226,"jjjj-mm-ddTuu:mm:ss"),IF(input_OLD_temp_simulation!E1226&gt;=0,"+",""),TEXT(SIGN(input_OLD_temp_simulation!E1226)*INT(ABS(input_OLD_temp_simulation!E1226)),"00"),":",TEXT(MOD(ABS(input_OLD_temp_simulation!E1226),1)*60,"00")),"")</f>
        <v>2022-01-15T18:00:00+01:00</v>
      </c>
      <c r="D1226" s="26">
        <f>IF(input_OLD_temp_simulation!D1226&lt;&gt;"",input_OLD_temp_simulation!D1226,"")</f>
        <v>1642266000.0000002</v>
      </c>
      <c r="E1226" s="27">
        <f>calculation!R1226</f>
        <v>622.51956479430487</v>
      </c>
      <c r="F1226" s="18">
        <f>calculation!P1226</f>
        <v>0</v>
      </c>
      <c r="G1226" s="29">
        <f>IF(input_OLD_temp_simulation!L1226&lt;&gt;"",input_OLD_temp_simulation!L1226,"")</f>
        <v>900</v>
      </c>
    </row>
    <row r="1227" spans="1:7">
      <c r="A1227" s="1">
        <f>IF(input_OLD_temp_simulation!A1227&lt;&gt;"",input_OLD_temp_simulation!A1227,"")</f>
        <v>1225</v>
      </c>
      <c r="B1227" s="57">
        <f>IF(input_OLD_temp_simulation!B1227&lt;&gt;"",maxvent_m3_per_h*1000000+minvent_m3_per_h*1000+V_room_m3,"")</f>
        <v>500010090</v>
      </c>
      <c r="C1227" s="2" t="str">
        <f>IF(input_OLD_temp_simulation!C1227&lt;&gt;"",CONCATENATE(TEXT(input_OLD_temp_simulation!C1227,"jjjj-mm-ddTuu:mm:ss"),IF(input_OLD_temp_simulation!E1227&gt;=0,"+",""),TEXT(SIGN(input_OLD_temp_simulation!E1227)*INT(ABS(input_OLD_temp_simulation!E1227)),"00"),":",TEXT(MOD(ABS(input_OLD_temp_simulation!E1227),1)*60,"00")),"")</f>
        <v>2022-01-15T18:15:00+01:00</v>
      </c>
      <c r="D1227" s="26">
        <f>IF(input_OLD_temp_simulation!D1227&lt;&gt;"",input_OLD_temp_simulation!D1227,"")</f>
        <v>1642266899.9999993</v>
      </c>
      <c r="E1227" s="27">
        <f>calculation!R1227</f>
        <v>616.75513243890748</v>
      </c>
      <c r="F1227" s="18">
        <f>calculation!P1227</f>
        <v>0</v>
      </c>
      <c r="G1227" s="29">
        <f>IF(input_OLD_temp_simulation!L1227&lt;&gt;"",input_OLD_temp_simulation!L1227,"")</f>
        <v>900</v>
      </c>
    </row>
    <row r="1228" spans="1:7">
      <c r="A1228" s="1">
        <f>IF(input_OLD_temp_simulation!A1228&lt;&gt;"",input_OLD_temp_simulation!A1228,"")</f>
        <v>1226</v>
      </c>
      <c r="B1228" s="57">
        <f>IF(input_OLD_temp_simulation!B1228&lt;&gt;"",maxvent_m3_per_h*1000000+minvent_m3_per_h*1000+V_room_m3,"")</f>
        <v>500010090</v>
      </c>
      <c r="C1228" s="2" t="str">
        <f>IF(input_OLD_temp_simulation!C1228&lt;&gt;"",CONCATENATE(TEXT(input_OLD_temp_simulation!C1228,"jjjj-mm-ddTuu:mm:ss"),IF(input_OLD_temp_simulation!E1228&gt;=0,"+",""),TEXT(SIGN(input_OLD_temp_simulation!E1228)*INT(ABS(input_OLD_temp_simulation!E1228)),"00"),":",TEXT(MOD(ABS(input_OLD_temp_simulation!E1228),1)*60,"00")),"")</f>
        <v>2022-01-15T18:30:00+01:00</v>
      </c>
      <c r="D1228" s="26">
        <f>IF(input_OLD_temp_simulation!D1228&lt;&gt;"",input_OLD_temp_simulation!D1228,"")</f>
        <v>1642267800.000001</v>
      </c>
      <c r="E1228" s="27">
        <f>calculation!R1228</f>
        <v>611.15082320449335</v>
      </c>
      <c r="F1228" s="18">
        <f>calculation!P1228</f>
        <v>0</v>
      </c>
      <c r="G1228" s="29">
        <f>IF(input_OLD_temp_simulation!L1228&lt;&gt;"",input_OLD_temp_simulation!L1228,"")</f>
        <v>900</v>
      </c>
    </row>
    <row r="1229" spans="1:7">
      <c r="A1229" s="1">
        <f>IF(input_OLD_temp_simulation!A1229&lt;&gt;"",input_OLD_temp_simulation!A1229,"")</f>
        <v>1227</v>
      </c>
      <c r="B1229" s="57">
        <f>IF(input_OLD_temp_simulation!B1229&lt;&gt;"",maxvent_m3_per_h*1000000+minvent_m3_per_h*1000+V_room_m3,"")</f>
        <v>500010090</v>
      </c>
      <c r="C1229" s="2" t="str">
        <f>IF(input_OLD_temp_simulation!C1229&lt;&gt;"",CONCATENATE(TEXT(input_OLD_temp_simulation!C1229,"jjjj-mm-ddTuu:mm:ss"),IF(input_OLD_temp_simulation!E1229&gt;=0,"+",""),TEXT(SIGN(input_OLD_temp_simulation!E1229)*INT(ABS(input_OLD_temp_simulation!E1229)),"00"),":",TEXT(MOD(ABS(input_OLD_temp_simulation!E1229),1)*60,"00")),"")</f>
        <v>2022-01-15T18:45:00+01:00</v>
      </c>
      <c r="D1229" s="26">
        <f>IF(input_OLD_temp_simulation!D1229&lt;&gt;"",input_OLD_temp_simulation!D1229,"")</f>
        <v>1642268700.0000002</v>
      </c>
      <c r="E1229" s="27">
        <f>calculation!R1229</f>
        <v>605.7021892265908</v>
      </c>
      <c r="F1229" s="18">
        <f>calculation!P1229</f>
        <v>0</v>
      </c>
      <c r="G1229" s="29">
        <f>IF(input_OLD_temp_simulation!L1229&lt;&gt;"",input_OLD_temp_simulation!L1229,"")</f>
        <v>900</v>
      </c>
    </row>
    <row r="1230" spans="1:7">
      <c r="A1230" s="1">
        <f>IF(input_OLD_temp_simulation!A1230&lt;&gt;"",input_OLD_temp_simulation!A1230,"")</f>
        <v>1228</v>
      </c>
      <c r="B1230" s="57">
        <f>IF(input_OLD_temp_simulation!B1230&lt;&gt;"",maxvent_m3_per_h*1000000+minvent_m3_per_h*1000+V_room_m3,"")</f>
        <v>500010090</v>
      </c>
      <c r="C1230" s="2" t="str">
        <f>IF(input_OLD_temp_simulation!C1230&lt;&gt;"",CONCATENATE(TEXT(input_OLD_temp_simulation!C1230,"jjjj-mm-ddTuu:mm:ss"),IF(input_OLD_temp_simulation!E1230&gt;=0,"+",""),TEXT(SIGN(input_OLD_temp_simulation!E1230)*INT(ABS(input_OLD_temp_simulation!E1230)),"00"),":",TEXT(MOD(ABS(input_OLD_temp_simulation!E1230),1)*60,"00")),"")</f>
        <v>2022-01-15T19:00:00+01:00</v>
      </c>
      <c r="D1230" s="26">
        <f>IF(input_OLD_temp_simulation!D1230&lt;&gt;"",input_OLD_temp_simulation!D1230,"")</f>
        <v>1642269599.9999993</v>
      </c>
      <c r="E1230" s="27">
        <f>calculation!R1230</f>
        <v>600.40490619251887</v>
      </c>
      <c r="F1230" s="18">
        <f>calculation!P1230</f>
        <v>0</v>
      </c>
      <c r="G1230" s="29">
        <f>IF(input_OLD_temp_simulation!L1230&lt;&gt;"",input_OLD_temp_simulation!L1230,"")</f>
        <v>900</v>
      </c>
    </row>
    <row r="1231" spans="1:7">
      <c r="A1231" s="1">
        <f>IF(input_OLD_temp_simulation!A1231&lt;&gt;"",input_OLD_temp_simulation!A1231,"")</f>
        <v>1229</v>
      </c>
      <c r="B1231" s="57">
        <f>IF(input_OLD_temp_simulation!B1231&lt;&gt;"",maxvent_m3_per_h*1000000+minvent_m3_per_h*1000+V_room_m3,"")</f>
        <v>500010090</v>
      </c>
      <c r="C1231" s="2" t="str">
        <f>IF(input_OLD_temp_simulation!C1231&lt;&gt;"",CONCATENATE(TEXT(input_OLD_temp_simulation!C1231,"jjjj-mm-ddTuu:mm:ss"),IF(input_OLD_temp_simulation!E1231&gt;=0,"+",""),TEXT(SIGN(input_OLD_temp_simulation!E1231)*INT(ABS(input_OLD_temp_simulation!E1231)),"00"),":",TEXT(MOD(ABS(input_OLD_temp_simulation!E1231),1)*60,"00")),"")</f>
        <v>2022-01-15T19:15:00+01:00</v>
      </c>
      <c r="D1231" s="26">
        <f>IF(input_OLD_temp_simulation!D1231&lt;&gt;"",input_OLD_temp_simulation!D1231,"")</f>
        <v>1642270500.000001</v>
      </c>
      <c r="E1231" s="27">
        <f>calculation!R1231</f>
        <v>595.2547699093933</v>
      </c>
      <c r="F1231" s="18">
        <f>calculation!P1231</f>
        <v>0</v>
      </c>
      <c r="G1231" s="29">
        <f>IF(input_OLD_temp_simulation!L1231&lt;&gt;"",input_OLD_temp_simulation!L1231,"")</f>
        <v>900</v>
      </c>
    </row>
    <row r="1232" spans="1:7">
      <c r="A1232" s="1">
        <f>IF(input_OLD_temp_simulation!A1232&lt;&gt;"",input_OLD_temp_simulation!A1232,"")</f>
        <v>1230</v>
      </c>
      <c r="B1232" s="57">
        <f>IF(input_OLD_temp_simulation!B1232&lt;&gt;"",maxvent_m3_per_h*1000000+minvent_m3_per_h*1000+V_room_m3,"")</f>
        <v>500010090</v>
      </c>
      <c r="C1232" s="2" t="str">
        <f>IF(input_OLD_temp_simulation!C1232&lt;&gt;"",CONCATENATE(TEXT(input_OLD_temp_simulation!C1232,"jjjj-mm-ddTuu:mm:ss"),IF(input_OLD_temp_simulation!E1232&gt;=0,"+",""),TEXT(SIGN(input_OLD_temp_simulation!E1232)*INT(ABS(input_OLD_temp_simulation!E1232)),"00"),":",TEXT(MOD(ABS(input_OLD_temp_simulation!E1232),1)*60,"00")),"")</f>
        <v>2022-01-15T19:30:00+01:00</v>
      </c>
      <c r="D1232" s="26">
        <f>IF(input_OLD_temp_simulation!D1232&lt;&gt;"",input_OLD_temp_simulation!D1232,"")</f>
        <v>1642271400.0000002</v>
      </c>
      <c r="E1232" s="27">
        <f>calculation!R1232</f>
        <v>590.2476929674657</v>
      </c>
      <c r="F1232" s="18">
        <f>calculation!P1232</f>
        <v>0</v>
      </c>
      <c r="G1232" s="29">
        <f>IF(input_OLD_temp_simulation!L1232&lt;&gt;"",input_OLD_temp_simulation!L1232,"")</f>
        <v>900</v>
      </c>
    </row>
    <row r="1233" spans="1:7">
      <c r="A1233" s="1">
        <f>IF(input_OLD_temp_simulation!A1233&lt;&gt;"",input_OLD_temp_simulation!A1233,"")</f>
        <v>1231</v>
      </c>
      <c r="B1233" s="57">
        <f>IF(input_OLD_temp_simulation!B1233&lt;&gt;"",maxvent_m3_per_h*1000000+minvent_m3_per_h*1000+V_room_m3,"")</f>
        <v>500010090</v>
      </c>
      <c r="C1233" s="2" t="str">
        <f>IF(input_OLD_temp_simulation!C1233&lt;&gt;"",CONCATENATE(TEXT(input_OLD_temp_simulation!C1233,"jjjj-mm-ddTuu:mm:ss"),IF(input_OLD_temp_simulation!E1233&gt;=0,"+",""),TEXT(SIGN(input_OLD_temp_simulation!E1233)*INT(ABS(input_OLD_temp_simulation!E1233)),"00"),":",TEXT(MOD(ABS(input_OLD_temp_simulation!E1233),1)*60,"00")),"")</f>
        <v>2022-01-15T19:45:00+01:00</v>
      </c>
      <c r="D1233" s="26">
        <f>IF(input_OLD_temp_simulation!D1233&lt;&gt;"",input_OLD_temp_simulation!D1233,"")</f>
        <v>1642272299.9999993</v>
      </c>
      <c r="E1233" s="27">
        <f>calculation!R1233</f>
        <v>585.37970149614716</v>
      </c>
      <c r="F1233" s="18">
        <f>calculation!P1233</f>
        <v>0</v>
      </c>
      <c r="G1233" s="29">
        <f>IF(input_OLD_temp_simulation!L1233&lt;&gt;"",input_OLD_temp_simulation!L1233,"")</f>
        <v>900</v>
      </c>
    </row>
    <row r="1234" spans="1:7">
      <c r="A1234" s="1">
        <f>IF(input_OLD_temp_simulation!A1234&lt;&gt;"",input_OLD_temp_simulation!A1234,"")</f>
        <v>1232</v>
      </c>
      <c r="B1234" s="57">
        <f>IF(input_OLD_temp_simulation!B1234&lt;&gt;"",maxvent_m3_per_h*1000000+minvent_m3_per_h*1000+V_room_m3,"")</f>
        <v>500010090</v>
      </c>
      <c r="C1234" s="2" t="str">
        <f>IF(input_OLD_temp_simulation!C1234&lt;&gt;"",CONCATENATE(TEXT(input_OLD_temp_simulation!C1234,"jjjj-mm-ddTuu:mm:ss"),IF(input_OLD_temp_simulation!E1234&gt;=0,"+",""),TEXT(SIGN(input_OLD_temp_simulation!E1234)*INT(ABS(input_OLD_temp_simulation!E1234)),"00"),":",TEXT(MOD(ABS(input_OLD_temp_simulation!E1234),1)*60,"00")),"")</f>
        <v>2022-01-15T20:00:00+01:00</v>
      </c>
      <c r="D1234" s="26">
        <f>IF(input_OLD_temp_simulation!D1234&lt;&gt;"",input_OLD_temp_simulation!D1234,"")</f>
        <v>1642273200.000001</v>
      </c>
      <c r="E1234" s="27">
        <f>calculation!R1234</f>
        <v>580.64693201014302</v>
      </c>
      <c r="F1234" s="18">
        <f>calculation!P1234</f>
        <v>0</v>
      </c>
      <c r="G1234" s="29">
        <f>IF(input_OLD_temp_simulation!L1234&lt;&gt;"",input_OLD_temp_simulation!L1234,"")</f>
        <v>900</v>
      </c>
    </row>
    <row r="1235" spans="1:7">
      <c r="A1235" s="1">
        <f>IF(input_OLD_temp_simulation!A1235&lt;&gt;"",input_OLD_temp_simulation!A1235,"")</f>
        <v>1233</v>
      </c>
      <c r="B1235" s="57">
        <f>IF(input_OLD_temp_simulation!B1235&lt;&gt;"",maxvent_m3_per_h*1000000+minvent_m3_per_h*1000+V_room_m3,"")</f>
        <v>500010090</v>
      </c>
      <c r="C1235" s="2" t="str">
        <f>IF(input_OLD_temp_simulation!C1235&lt;&gt;"",CONCATENATE(TEXT(input_OLD_temp_simulation!C1235,"jjjj-mm-ddTuu:mm:ss"),IF(input_OLD_temp_simulation!E1235&gt;=0,"+",""),TEXT(SIGN(input_OLD_temp_simulation!E1235)*INT(ABS(input_OLD_temp_simulation!E1235)),"00"),":",TEXT(MOD(ABS(input_OLD_temp_simulation!E1235),1)*60,"00")),"")</f>
        <v>2022-01-15T20:15:00+01:00</v>
      </c>
      <c r="D1235" s="26">
        <f>IF(input_OLD_temp_simulation!D1235&lt;&gt;"",input_OLD_temp_simulation!D1235,"")</f>
        <v>1642274100.0000002</v>
      </c>
      <c r="E1235" s="27">
        <f>calculation!R1235</f>
        <v>576.04562834319461</v>
      </c>
      <c r="F1235" s="18">
        <f>calculation!P1235</f>
        <v>0</v>
      </c>
      <c r="G1235" s="29">
        <f>IF(input_OLD_temp_simulation!L1235&lt;&gt;"",input_OLD_temp_simulation!L1235,"")</f>
        <v>900</v>
      </c>
    </row>
    <row r="1236" spans="1:7">
      <c r="A1236" s="1">
        <f>IF(input_OLD_temp_simulation!A1236&lt;&gt;"",input_OLD_temp_simulation!A1236,"")</f>
        <v>1234</v>
      </c>
      <c r="B1236" s="57">
        <f>IF(input_OLD_temp_simulation!B1236&lt;&gt;"",maxvent_m3_per_h*1000000+minvent_m3_per_h*1000+V_room_m3,"")</f>
        <v>500010090</v>
      </c>
      <c r="C1236" s="2" t="str">
        <f>IF(input_OLD_temp_simulation!C1236&lt;&gt;"",CONCATENATE(TEXT(input_OLD_temp_simulation!C1236,"jjjj-mm-ddTuu:mm:ss"),IF(input_OLD_temp_simulation!E1236&gt;=0,"+",""),TEXT(SIGN(input_OLD_temp_simulation!E1236)*INT(ABS(input_OLD_temp_simulation!E1236)),"00"),":",TEXT(MOD(ABS(input_OLD_temp_simulation!E1236),1)*60,"00")),"")</f>
        <v>2022-01-15T20:30:00+01:00</v>
      </c>
      <c r="D1236" s="26">
        <f>IF(input_OLD_temp_simulation!D1236&lt;&gt;"",input_OLD_temp_simulation!D1236,"")</f>
        <v>1642274999.9999993</v>
      </c>
      <c r="E1236" s="27">
        <f>calculation!R1236</f>
        <v>571.57213866699476</v>
      </c>
      <c r="F1236" s="18">
        <f>calculation!P1236</f>
        <v>0</v>
      </c>
      <c r="G1236" s="29">
        <f>IF(input_OLD_temp_simulation!L1236&lt;&gt;"",input_OLD_temp_simulation!L1236,"")</f>
        <v>900</v>
      </c>
    </row>
    <row r="1237" spans="1:7">
      <c r="A1237" s="1">
        <f>IF(input_OLD_temp_simulation!A1237&lt;&gt;"",input_OLD_temp_simulation!A1237,"")</f>
        <v>1235</v>
      </c>
      <c r="B1237" s="57">
        <f>IF(input_OLD_temp_simulation!B1237&lt;&gt;"",maxvent_m3_per_h*1000000+minvent_m3_per_h*1000+V_room_m3,"")</f>
        <v>500010090</v>
      </c>
      <c r="C1237" s="2" t="str">
        <f>IF(input_OLD_temp_simulation!C1237&lt;&gt;"",CONCATENATE(TEXT(input_OLD_temp_simulation!C1237,"jjjj-mm-ddTuu:mm:ss"),IF(input_OLD_temp_simulation!E1237&gt;=0,"+",""),TEXT(SIGN(input_OLD_temp_simulation!E1237)*INT(ABS(input_OLD_temp_simulation!E1237)),"00"),":",TEXT(MOD(ABS(input_OLD_temp_simulation!E1237),1)*60,"00")),"")</f>
        <v>2022-01-15T20:45:00+01:00</v>
      </c>
      <c r="D1237" s="26">
        <f>IF(input_OLD_temp_simulation!D1237&lt;&gt;"",input_OLD_temp_simulation!D1237,"")</f>
        <v>1642275900.000001</v>
      </c>
      <c r="E1237" s="27">
        <f>calculation!R1237</f>
        <v>567.2229125929116</v>
      </c>
      <c r="F1237" s="18">
        <f>calculation!P1237</f>
        <v>0</v>
      </c>
      <c r="G1237" s="29">
        <f>IF(input_OLD_temp_simulation!L1237&lt;&gt;"",input_OLD_temp_simulation!L1237,"")</f>
        <v>900</v>
      </c>
    </row>
    <row r="1238" spans="1:7">
      <c r="A1238" s="1">
        <f>IF(input_OLD_temp_simulation!A1238&lt;&gt;"",input_OLD_temp_simulation!A1238,"")</f>
        <v>1236</v>
      </c>
      <c r="B1238" s="57">
        <f>IF(input_OLD_temp_simulation!B1238&lt;&gt;"",maxvent_m3_per_h*1000000+minvent_m3_per_h*1000+V_room_m3,"")</f>
        <v>500010090</v>
      </c>
      <c r="C1238" s="2" t="str">
        <f>IF(input_OLD_temp_simulation!C1238&lt;&gt;"",CONCATENATE(TEXT(input_OLD_temp_simulation!C1238,"jjjj-mm-ddTuu:mm:ss"),IF(input_OLD_temp_simulation!E1238&gt;=0,"+",""),TEXT(SIGN(input_OLD_temp_simulation!E1238)*INT(ABS(input_OLD_temp_simulation!E1238)),"00"),":",TEXT(MOD(ABS(input_OLD_temp_simulation!E1238),1)*60,"00")),"")</f>
        <v>2022-01-15T21:00:00+01:00</v>
      </c>
      <c r="D1238" s="26">
        <f>IF(input_OLD_temp_simulation!D1238&lt;&gt;"",input_OLD_temp_simulation!D1238,"")</f>
        <v>1642276800.0000002</v>
      </c>
      <c r="E1238" s="27">
        <f>calculation!R1238</f>
        <v>562.99449835421956</v>
      </c>
      <c r="F1238" s="18">
        <f>calculation!P1238</f>
        <v>0</v>
      </c>
      <c r="G1238" s="29">
        <f>IF(input_OLD_temp_simulation!L1238&lt;&gt;"",input_OLD_temp_simulation!L1238,"")</f>
        <v>900</v>
      </c>
    </row>
    <row r="1239" spans="1:7">
      <c r="A1239" s="1">
        <f>IF(input_OLD_temp_simulation!A1239&lt;&gt;"",input_OLD_temp_simulation!A1239,"")</f>
        <v>1237</v>
      </c>
      <c r="B1239" s="57">
        <f>IF(input_OLD_temp_simulation!B1239&lt;&gt;"",maxvent_m3_per_h*1000000+minvent_m3_per_h*1000+V_room_m3,"")</f>
        <v>500010090</v>
      </c>
      <c r="C1239" s="2" t="str">
        <f>IF(input_OLD_temp_simulation!C1239&lt;&gt;"",CONCATENATE(TEXT(input_OLD_temp_simulation!C1239,"jjjj-mm-ddTuu:mm:ss"),IF(input_OLD_temp_simulation!E1239&gt;=0,"+",""),TEXT(SIGN(input_OLD_temp_simulation!E1239)*INT(ABS(input_OLD_temp_simulation!E1239)),"00"),":",TEXT(MOD(ABS(input_OLD_temp_simulation!E1239),1)*60,"00")),"")</f>
        <v>2022-01-15T21:15:00+01:00</v>
      </c>
      <c r="D1239" s="26">
        <f>IF(input_OLD_temp_simulation!D1239&lt;&gt;"",input_OLD_temp_simulation!D1239,"")</f>
        <v>1642277699.9999993</v>
      </c>
      <c r="E1239" s="27">
        <f>calculation!R1239</f>
        <v>558.88354006660234</v>
      </c>
      <c r="F1239" s="18">
        <f>calculation!P1239</f>
        <v>0</v>
      </c>
      <c r="G1239" s="29">
        <f>IF(input_OLD_temp_simulation!L1239&lt;&gt;"",input_OLD_temp_simulation!L1239,"")</f>
        <v>900</v>
      </c>
    </row>
    <row r="1240" spans="1:7">
      <c r="A1240" s="1">
        <f>IF(input_OLD_temp_simulation!A1240&lt;&gt;"",input_OLD_temp_simulation!A1240,"")</f>
        <v>1238</v>
      </c>
      <c r="B1240" s="57">
        <f>IF(input_OLD_temp_simulation!B1240&lt;&gt;"",maxvent_m3_per_h*1000000+minvent_m3_per_h*1000+V_room_m3,"")</f>
        <v>500010090</v>
      </c>
      <c r="C1240" s="2" t="str">
        <f>IF(input_OLD_temp_simulation!C1240&lt;&gt;"",CONCATENATE(TEXT(input_OLD_temp_simulation!C1240,"jjjj-mm-ddTuu:mm:ss"),IF(input_OLD_temp_simulation!E1240&gt;=0,"+",""),TEXT(SIGN(input_OLD_temp_simulation!E1240)*INT(ABS(input_OLD_temp_simulation!E1240)),"00"),":",TEXT(MOD(ABS(input_OLD_temp_simulation!E1240),1)*60,"00")),"")</f>
        <v>2022-01-15T21:30:00+01:00</v>
      </c>
      <c r="D1240" s="26">
        <f>IF(input_OLD_temp_simulation!D1240&lt;&gt;"",input_OLD_temp_simulation!D1240,"")</f>
        <v>1642278600.000001</v>
      </c>
      <c r="E1240" s="27">
        <f>calculation!R1240</f>
        <v>554.88677506475233</v>
      </c>
      <c r="F1240" s="18">
        <f>calculation!P1240</f>
        <v>0</v>
      </c>
      <c r="G1240" s="29">
        <f>IF(input_OLD_temp_simulation!L1240&lt;&gt;"",input_OLD_temp_simulation!L1240,"")</f>
        <v>900</v>
      </c>
    </row>
    <row r="1241" spans="1:7">
      <c r="A1241" s="1">
        <f>IF(input_OLD_temp_simulation!A1241&lt;&gt;"",input_OLD_temp_simulation!A1241,"")</f>
        <v>1239</v>
      </c>
      <c r="B1241" s="57">
        <f>IF(input_OLD_temp_simulation!B1241&lt;&gt;"",maxvent_m3_per_h*1000000+minvent_m3_per_h*1000+V_room_m3,"")</f>
        <v>500010090</v>
      </c>
      <c r="C1241" s="2" t="str">
        <f>IF(input_OLD_temp_simulation!C1241&lt;&gt;"",CONCATENATE(TEXT(input_OLD_temp_simulation!C1241,"jjjj-mm-ddTuu:mm:ss"),IF(input_OLD_temp_simulation!E1241&gt;=0,"+",""),TEXT(SIGN(input_OLD_temp_simulation!E1241)*INT(ABS(input_OLD_temp_simulation!E1241)),"00"),":",TEXT(MOD(ABS(input_OLD_temp_simulation!E1241),1)*60,"00")),"")</f>
        <v>2022-01-15T21:45:00+01:00</v>
      </c>
      <c r="D1241" s="26">
        <f>IF(input_OLD_temp_simulation!D1241&lt;&gt;"",input_OLD_temp_simulation!D1241,"")</f>
        <v>1642279500.0000002</v>
      </c>
      <c r="E1241" s="27">
        <f>calculation!R1241</f>
        <v>551.00103131295361</v>
      </c>
      <c r="F1241" s="18">
        <f>calculation!P1241</f>
        <v>0</v>
      </c>
      <c r="G1241" s="29">
        <f>IF(input_OLD_temp_simulation!L1241&lt;&gt;"",input_OLD_temp_simulation!L1241,"")</f>
        <v>900</v>
      </c>
    </row>
    <row r="1242" spans="1:7">
      <c r="A1242" s="1">
        <f>IF(input_OLD_temp_simulation!A1242&lt;&gt;"",input_OLD_temp_simulation!A1242,"")</f>
        <v>1240</v>
      </c>
      <c r="B1242" s="57">
        <f>IF(input_OLD_temp_simulation!B1242&lt;&gt;"",maxvent_m3_per_h*1000000+minvent_m3_per_h*1000+V_room_m3,"")</f>
        <v>500010090</v>
      </c>
      <c r="C1242" s="2" t="str">
        <f>IF(input_OLD_temp_simulation!C1242&lt;&gt;"",CONCATENATE(TEXT(input_OLD_temp_simulation!C1242,"jjjj-mm-ddTuu:mm:ss"),IF(input_OLD_temp_simulation!E1242&gt;=0,"+",""),TEXT(SIGN(input_OLD_temp_simulation!E1242)*INT(ABS(input_OLD_temp_simulation!E1242)),"00"),":",TEXT(MOD(ABS(input_OLD_temp_simulation!E1242),1)*60,"00")),"")</f>
        <v>2022-01-15T22:00:00+01:00</v>
      </c>
      <c r="D1242" s="26">
        <f>IF(input_OLD_temp_simulation!D1242&lt;&gt;"",input_OLD_temp_simulation!D1242,"")</f>
        <v>1642280399.9999993</v>
      </c>
      <c r="E1242" s="27">
        <f>calculation!R1242</f>
        <v>547.2232248875938</v>
      </c>
      <c r="F1242" s="18">
        <f>calculation!P1242</f>
        <v>0</v>
      </c>
      <c r="G1242" s="29">
        <f>IF(input_OLD_temp_simulation!L1242&lt;&gt;"",input_OLD_temp_simulation!L1242,"")</f>
        <v>900</v>
      </c>
    </row>
    <row r="1243" spans="1:7">
      <c r="A1243" s="1">
        <f>IF(input_OLD_temp_simulation!A1243&lt;&gt;"",input_OLD_temp_simulation!A1243,"")</f>
        <v>1241</v>
      </c>
      <c r="B1243" s="57">
        <f>IF(input_OLD_temp_simulation!B1243&lt;&gt;"",maxvent_m3_per_h*1000000+minvent_m3_per_h*1000+V_room_m3,"")</f>
        <v>500010090</v>
      </c>
      <c r="C1243" s="2" t="str">
        <f>IF(input_OLD_temp_simulation!C1243&lt;&gt;"",CONCATENATE(TEXT(input_OLD_temp_simulation!C1243,"jjjj-mm-ddTuu:mm:ss"),IF(input_OLD_temp_simulation!E1243&gt;=0,"+",""),TEXT(SIGN(input_OLD_temp_simulation!E1243)*INT(ABS(input_OLD_temp_simulation!E1243)),"00"),":",TEXT(MOD(ABS(input_OLD_temp_simulation!E1243),1)*60,"00")),"")</f>
        <v>2022-01-15T22:15:00+01:00</v>
      </c>
      <c r="D1243" s="26">
        <f>IF(input_OLD_temp_simulation!D1243&lt;&gt;"",input_OLD_temp_simulation!D1243,"")</f>
        <v>1642281300.000001</v>
      </c>
      <c r="E1243" s="27">
        <f>calculation!R1243</f>
        <v>543.55035752960509</v>
      </c>
      <c r="F1243" s="18">
        <f>calculation!P1243</f>
        <v>0</v>
      </c>
      <c r="G1243" s="29">
        <f>IF(input_OLD_temp_simulation!L1243&lt;&gt;"",input_OLD_temp_simulation!L1243,"")</f>
        <v>900</v>
      </c>
    </row>
    <row r="1244" spans="1:7">
      <c r="A1244" s="1">
        <f>IF(input_OLD_temp_simulation!A1244&lt;&gt;"",input_OLD_temp_simulation!A1244,"")</f>
        <v>1242</v>
      </c>
      <c r="B1244" s="57">
        <f>IF(input_OLD_temp_simulation!B1244&lt;&gt;"",maxvent_m3_per_h*1000000+minvent_m3_per_h*1000+V_room_m3,"")</f>
        <v>500010090</v>
      </c>
      <c r="C1244" s="2" t="str">
        <f>IF(input_OLD_temp_simulation!C1244&lt;&gt;"",CONCATENATE(TEXT(input_OLD_temp_simulation!C1244,"jjjj-mm-ddTuu:mm:ss"),IF(input_OLD_temp_simulation!E1244&gt;=0,"+",""),TEXT(SIGN(input_OLD_temp_simulation!E1244)*INT(ABS(input_OLD_temp_simulation!E1244)),"00"),":",TEXT(MOD(ABS(input_OLD_temp_simulation!E1244),1)*60,"00")),"")</f>
        <v>2022-01-15T22:30:00+01:00</v>
      </c>
      <c r="D1244" s="26">
        <f>IF(input_OLD_temp_simulation!D1244&lt;&gt;"",input_OLD_temp_simulation!D1244,"")</f>
        <v>1642282200.0000002</v>
      </c>
      <c r="E1244" s="27">
        <f>calculation!R1244</f>
        <v>539.97951426489385</v>
      </c>
      <c r="F1244" s="18">
        <f>calculation!P1244</f>
        <v>0</v>
      </c>
      <c r="G1244" s="29">
        <f>IF(input_OLD_temp_simulation!L1244&lt;&gt;"",input_OLD_temp_simulation!L1244,"")</f>
        <v>900</v>
      </c>
    </row>
    <row r="1245" spans="1:7">
      <c r="A1245" s="1">
        <f>IF(input_OLD_temp_simulation!A1245&lt;&gt;"",input_OLD_temp_simulation!A1245,"")</f>
        <v>1243</v>
      </c>
      <c r="B1245" s="57">
        <f>IF(input_OLD_temp_simulation!B1245&lt;&gt;"",maxvent_m3_per_h*1000000+minvent_m3_per_h*1000+V_room_m3,"")</f>
        <v>500010090</v>
      </c>
      <c r="C1245" s="2" t="str">
        <f>IF(input_OLD_temp_simulation!C1245&lt;&gt;"",CONCATENATE(TEXT(input_OLD_temp_simulation!C1245,"jjjj-mm-ddTuu:mm:ss"),IF(input_OLD_temp_simulation!E1245&gt;=0,"+",""),TEXT(SIGN(input_OLD_temp_simulation!E1245)*INT(ABS(input_OLD_temp_simulation!E1245)),"00"),":",TEXT(MOD(ABS(input_OLD_temp_simulation!E1245),1)*60,"00")),"")</f>
        <v>2022-01-15T22:45:00+01:00</v>
      </c>
      <c r="D1245" s="26">
        <f>IF(input_OLD_temp_simulation!D1245&lt;&gt;"",input_OLD_temp_simulation!D1245,"")</f>
        <v>1642283099.9999993</v>
      </c>
      <c r="E1245" s="27">
        <f>calculation!R1245</f>
        <v>536.50786109086903</v>
      </c>
      <c r="F1245" s="18">
        <f>calculation!P1245</f>
        <v>0</v>
      </c>
      <c r="G1245" s="29">
        <f>IF(input_OLD_temp_simulation!L1245&lt;&gt;"",input_OLD_temp_simulation!L1245,"")</f>
        <v>900</v>
      </c>
    </row>
    <row r="1246" spans="1:7">
      <c r="A1246" s="1">
        <f>IF(input_OLD_temp_simulation!A1246&lt;&gt;"",input_OLD_temp_simulation!A1246,"")</f>
        <v>1244</v>
      </c>
      <c r="B1246" s="57">
        <f>IF(input_OLD_temp_simulation!B1246&lt;&gt;"",maxvent_m3_per_h*1000000+minvent_m3_per_h*1000+V_room_m3,"")</f>
        <v>500010090</v>
      </c>
      <c r="C1246" s="2" t="str">
        <f>IF(input_OLD_temp_simulation!C1246&lt;&gt;"",CONCATENATE(TEXT(input_OLD_temp_simulation!C1246,"jjjj-mm-ddTuu:mm:ss"),IF(input_OLD_temp_simulation!E1246&gt;=0,"+",""),TEXT(SIGN(input_OLD_temp_simulation!E1246)*INT(ABS(input_OLD_temp_simulation!E1246)),"00"),":",TEXT(MOD(ABS(input_OLD_temp_simulation!E1246),1)*60,"00")),"")</f>
        <v>2022-01-15T23:00:00+01:00</v>
      </c>
      <c r="D1246" s="26">
        <f>IF(input_OLD_temp_simulation!D1246&lt;&gt;"",input_OLD_temp_simulation!D1246,"")</f>
        <v>1642284000.000001</v>
      </c>
      <c r="E1246" s="27">
        <f>calculation!R1246</f>
        <v>533.13264272723382</v>
      </c>
      <c r="F1246" s="18">
        <f>calculation!P1246</f>
        <v>0</v>
      </c>
      <c r="G1246" s="29">
        <f>IF(input_OLD_temp_simulation!L1246&lt;&gt;"",input_OLD_temp_simulation!L1246,"")</f>
        <v>900</v>
      </c>
    </row>
    <row r="1247" spans="1:7">
      <c r="A1247" s="1">
        <f>IF(input_OLD_temp_simulation!A1247&lt;&gt;"",input_OLD_temp_simulation!A1247,"")</f>
        <v>1245</v>
      </c>
      <c r="B1247" s="57">
        <f>IF(input_OLD_temp_simulation!B1247&lt;&gt;"",maxvent_m3_per_h*1000000+minvent_m3_per_h*1000+V_room_m3,"")</f>
        <v>500010090</v>
      </c>
      <c r="C1247" s="2" t="str">
        <f>IF(input_OLD_temp_simulation!C1247&lt;&gt;"",CONCATENATE(TEXT(input_OLD_temp_simulation!C1247,"jjjj-mm-ddTuu:mm:ss"),IF(input_OLD_temp_simulation!E1247&gt;=0,"+",""),TEXT(SIGN(input_OLD_temp_simulation!E1247)*INT(ABS(input_OLD_temp_simulation!E1247)),"00"),":",TEXT(MOD(ABS(input_OLD_temp_simulation!E1247),1)*60,"00")),"")</f>
        <v>2022-01-15T23:15:00+01:00</v>
      </c>
      <c r="D1247" s="26">
        <f>IF(input_OLD_temp_simulation!D1247&lt;&gt;"",input_OLD_temp_simulation!D1247,"")</f>
        <v>1642284900.0000002</v>
      </c>
      <c r="E1247" s="27">
        <f>calculation!R1247</f>
        <v>529.85118042925512</v>
      </c>
      <c r="F1247" s="18">
        <f>calculation!P1247</f>
        <v>0</v>
      </c>
      <c r="G1247" s="29">
        <f>IF(input_OLD_temp_simulation!L1247&lt;&gt;"",input_OLD_temp_simulation!L1247,"")</f>
        <v>900</v>
      </c>
    </row>
    <row r="1248" spans="1:7">
      <c r="A1248" s="1">
        <f>IF(input_OLD_temp_simulation!A1248&lt;&gt;"",input_OLD_temp_simulation!A1248,"")</f>
        <v>1246</v>
      </c>
      <c r="B1248" s="57">
        <f>IF(input_OLD_temp_simulation!B1248&lt;&gt;"",maxvent_m3_per_h*1000000+minvent_m3_per_h*1000+V_room_m3,"")</f>
        <v>500010090</v>
      </c>
      <c r="C1248" s="2" t="str">
        <f>IF(input_OLD_temp_simulation!C1248&lt;&gt;"",CONCATENATE(TEXT(input_OLD_temp_simulation!C1248,"jjjj-mm-ddTuu:mm:ss"),IF(input_OLD_temp_simulation!E1248&gt;=0,"+",""),TEXT(SIGN(input_OLD_temp_simulation!E1248)*INT(ABS(input_OLD_temp_simulation!E1248)),"00"),":",TEXT(MOD(ABS(input_OLD_temp_simulation!E1248),1)*60,"00")),"")</f>
        <v>2022-01-15T23:30:00+01:00</v>
      </c>
      <c r="D1248" s="26">
        <f>IF(input_OLD_temp_simulation!D1248&lt;&gt;"",input_OLD_temp_simulation!D1248,"")</f>
        <v>1642285799.9999993</v>
      </c>
      <c r="E1248" s="27">
        <f>calculation!R1248</f>
        <v>526.66086986177584</v>
      </c>
      <c r="F1248" s="18">
        <f>calculation!P1248</f>
        <v>0</v>
      </c>
      <c r="G1248" s="29">
        <f>IF(input_OLD_temp_simulation!L1248&lt;&gt;"",input_OLD_temp_simulation!L1248,"")</f>
        <v>900</v>
      </c>
    </row>
    <row r="1249" spans="1:7">
      <c r="A1249" s="1">
        <f>IF(input_OLD_temp_simulation!A1249&lt;&gt;"",input_OLD_temp_simulation!A1249,"")</f>
        <v>1247</v>
      </c>
      <c r="B1249" s="57">
        <f>IF(input_OLD_temp_simulation!B1249&lt;&gt;"",maxvent_m3_per_h*1000000+minvent_m3_per_h*1000+V_room_m3,"")</f>
        <v>500010090</v>
      </c>
      <c r="C1249" s="2" t="str">
        <f>IF(input_OLD_temp_simulation!C1249&lt;&gt;"",CONCATENATE(TEXT(input_OLD_temp_simulation!C1249,"jjjj-mm-ddTuu:mm:ss"),IF(input_OLD_temp_simulation!E1249&gt;=0,"+",""),TEXT(SIGN(input_OLD_temp_simulation!E1249)*INT(ABS(input_OLD_temp_simulation!E1249)),"00"),":",TEXT(MOD(ABS(input_OLD_temp_simulation!E1249),1)*60,"00")),"")</f>
        <v>2022-01-15T23:45:00+01:00</v>
      </c>
      <c r="D1249" s="26">
        <f>IF(input_OLD_temp_simulation!D1249&lt;&gt;"",input_OLD_temp_simulation!D1249,"")</f>
        <v>1642286700.000001</v>
      </c>
      <c r="E1249" s="27">
        <f>calculation!R1249</f>
        <v>523.55917903228203</v>
      </c>
      <c r="F1249" s="18">
        <f>calculation!P1249</f>
        <v>0</v>
      </c>
      <c r="G1249" s="29">
        <f>IF(input_OLD_temp_simulation!L1249&lt;&gt;"",input_OLD_temp_simulation!L1249,"")</f>
        <v>900</v>
      </c>
    </row>
    <row r="1250" spans="1:7">
      <c r="A1250" s="1">
        <f>IF(input_OLD_temp_simulation!A1250&lt;&gt;"",input_OLD_temp_simulation!A1250,"")</f>
        <v>1248</v>
      </c>
      <c r="B1250" s="57">
        <f>IF(input_OLD_temp_simulation!B1250&lt;&gt;"",maxvent_m3_per_h*1000000+minvent_m3_per_h*1000+V_room_m3,"")</f>
        <v>500010090</v>
      </c>
      <c r="C1250" s="2" t="str">
        <f>IF(input_OLD_temp_simulation!C1250&lt;&gt;"",CONCATENATE(TEXT(input_OLD_temp_simulation!C1250,"jjjj-mm-ddTuu:mm:ss"),IF(input_OLD_temp_simulation!E1250&gt;=0,"+",""),TEXT(SIGN(input_OLD_temp_simulation!E1250)*INT(ABS(input_OLD_temp_simulation!E1250)),"00"),":",TEXT(MOD(ABS(input_OLD_temp_simulation!E1250),1)*60,"00")),"")</f>
        <v>2022-01-16T00:00:00+01:00</v>
      </c>
      <c r="D1250" s="26">
        <f>IF(input_OLD_temp_simulation!D1250&lt;&gt;"",input_OLD_temp_simulation!D1250,"")</f>
        <v>1642287600.0000002</v>
      </c>
      <c r="E1250" s="27">
        <f>calculation!R1250</f>
        <v>520.54364628138535</v>
      </c>
      <c r="F1250" s="18">
        <f>calculation!P1250</f>
        <v>0</v>
      </c>
      <c r="G1250" s="29">
        <f>IF(input_OLD_temp_simulation!L1250&lt;&gt;"",input_OLD_temp_simulation!L1250,"")</f>
        <v>900</v>
      </c>
    </row>
    <row r="1251" spans="1:7">
      <c r="A1251" s="1">
        <f>IF(input_OLD_temp_simulation!A1251&lt;&gt;"",input_OLD_temp_simulation!A1251,"")</f>
        <v>1249</v>
      </c>
      <c r="B1251" s="57">
        <f>IF(input_OLD_temp_simulation!B1251&lt;&gt;"",maxvent_m3_per_h*1000000+minvent_m3_per_h*1000+V_room_m3,"")</f>
        <v>500010090</v>
      </c>
      <c r="C1251" s="2" t="str">
        <f>IF(input_OLD_temp_simulation!C1251&lt;&gt;"",CONCATENATE(TEXT(input_OLD_temp_simulation!C1251,"jjjj-mm-ddTuu:mm:ss"),IF(input_OLD_temp_simulation!E1251&gt;=0,"+",""),TEXT(SIGN(input_OLD_temp_simulation!E1251)*INT(ABS(input_OLD_temp_simulation!E1251)),"00"),":",TEXT(MOD(ABS(input_OLD_temp_simulation!E1251),1)*60,"00")),"")</f>
        <v>2022-01-16T00:15:00+01:00</v>
      </c>
      <c r="D1251" s="26">
        <f>IF(input_OLD_temp_simulation!D1251&lt;&gt;"",input_OLD_temp_simulation!D1251,"")</f>
        <v>1642288499.9999993</v>
      </c>
      <c r="E1251" s="27">
        <f>calculation!R1251</f>
        <v>517.61187832912469</v>
      </c>
      <c r="F1251" s="18">
        <f>calculation!P1251</f>
        <v>0</v>
      </c>
      <c r="G1251" s="29">
        <f>IF(input_OLD_temp_simulation!L1251&lt;&gt;"",input_OLD_temp_simulation!L1251,"")</f>
        <v>900</v>
      </c>
    </row>
    <row r="1252" spans="1:7">
      <c r="A1252" s="1">
        <f>IF(input_OLD_temp_simulation!A1252&lt;&gt;"",input_OLD_temp_simulation!A1252,"")</f>
        <v>1250</v>
      </c>
      <c r="B1252" s="57">
        <f>IF(input_OLD_temp_simulation!B1252&lt;&gt;"",maxvent_m3_per_h*1000000+minvent_m3_per_h*1000+V_room_m3,"")</f>
        <v>500010090</v>
      </c>
      <c r="C1252" s="2" t="str">
        <f>IF(input_OLD_temp_simulation!C1252&lt;&gt;"",CONCATENATE(TEXT(input_OLD_temp_simulation!C1252,"jjjj-mm-ddTuu:mm:ss"),IF(input_OLD_temp_simulation!E1252&gt;=0,"+",""),TEXT(SIGN(input_OLD_temp_simulation!E1252)*INT(ABS(input_OLD_temp_simulation!E1252)),"00"),":",TEXT(MOD(ABS(input_OLD_temp_simulation!E1252),1)*60,"00")),"")</f>
        <v>2022-01-16T00:30:00+01:00</v>
      </c>
      <c r="D1252" s="26">
        <f>IF(input_OLD_temp_simulation!D1252&lt;&gt;"",input_OLD_temp_simulation!D1252,"")</f>
        <v>1642289400.000001</v>
      </c>
      <c r="E1252" s="27">
        <f>calculation!R1252</f>
        <v>514.76154837553793</v>
      </c>
      <c r="F1252" s="18">
        <f>calculation!P1252</f>
        <v>0</v>
      </c>
      <c r="G1252" s="29">
        <f>IF(input_OLD_temp_simulation!L1252&lt;&gt;"",input_OLD_temp_simulation!L1252,"")</f>
        <v>900</v>
      </c>
    </row>
    <row r="1253" spans="1:7">
      <c r="A1253" s="1">
        <f>IF(input_OLD_temp_simulation!A1253&lt;&gt;"",input_OLD_temp_simulation!A1253,"")</f>
        <v>1251</v>
      </c>
      <c r="B1253" s="57">
        <f>IF(input_OLD_temp_simulation!B1253&lt;&gt;"",maxvent_m3_per_h*1000000+minvent_m3_per_h*1000+V_room_m3,"")</f>
        <v>500010090</v>
      </c>
      <c r="C1253" s="2" t="str">
        <f>IF(input_OLD_temp_simulation!C1253&lt;&gt;"",CONCATENATE(TEXT(input_OLD_temp_simulation!C1253,"jjjj-mm-ddTuu:mm:ss"),IF(input_OLD_temp_simulation!E1253&gt;=0,"+",""),TEXT(SIGN(input_OLD_temp_simulation!E1253)*INT(ABS(input_OLD_temp_simulation!E1253)),"00"),":",TEXT(MOD(ABS(input_OLD_temp_simulation!E1253),1)*60,"00")),"")</f>
        <v>2022-01-16T00:45:00+01:00</v>
      </c>
      <c r="D1253" s="26">
        <f>IF(input_OLD_temp_simulation!D1253&lt;&gt;"",input_OLD_temp_simulation!D1253,"")</f>
        <v>1642290300.0000002</v>
      </c>
      <c r="E1253" s="27">
        <f>calculation!R1253</f>
        <v>511.99039425399519</v>
      </c>
      <c r="F1253" s="18">
        <f>calculation!P1253</f>
        <v>0</v>
      </c>
      <c r="G1253" s="29">
        <f>IF(input_OLD_temp_simulation!L1253&lt;&gt;"",input_OLD_temp_simulation!L1253,"")</f>
        <v>900</v>
      </c>
    </row>
    <row r="1254" spans="1:7">
      <c r="A1254" s="1">
        <f>IF(input_OLD_temp_simulation!A1254&lt;&gt;"",input_OLD_temp_simulation!A1254,"")</f>
        <v>1252</v>
      </c>
      <c r="B1254" s="57">
        <f>IF(input_OLD_temp_simulation!B1254&lt;&gt;"",maxvent_m3_per_h*1000000+minvent_m3_per_h*1000+V_room_m3,"")</f>
        <v>500010090</v>
      </c>
      <c r="C1254" s="2" t="str">
        <f>IF(input_OLD_temp_simulation!C1254&lt;&gt;"",CONCATENATE(TEXT(input_OLD_temp_simulation!C1254,"jjjj-mm-ddTuu:mm:ss"),IF(input_OLD_temp_simulation!E1254&gt;=0,"+",""),TEXT(SIGN(input_OLD_temp_simulation!E1254)*INT(ABS(input_OLD_temp_simulation!E1254)),"00"),":",TEXT(MOD(ABS(input_OLD_temp_simulation!E1254),1)*60,"00")),"")</f>
        <v>2022-01-16T01:00:00+01:00</v>
      </c>
      <c r="D1254" s="26">
        <f>IF(input_OLD_temp_simulation!D1254&lt;&gt;"",input_OLD_temp_simulation!D1254,"")</f>
        <v>1642291199.9999993</v>
      </c>
      <c r="E1254" s="27">
        <f>calculation!R1254</f>
        <v>509.29621663582867</v>
      </c>
      <c r="F1254" s="18">
        <f>calculation!P1254</f>
        <v>0</v>
      </c>
      <c r="G1254" s="29">
        <f>IF(input_OLD_temp_simulation!L1254&lt;&gt;"",input_OLD_temp_simulation!L1254,"")</f>
        <v>900</v>
      </c>
    </row>
    <row r="1255" spans="1:7">
      <c r="A1255" s="1">
        <f>IF(input_OLD_temp_simulation!A1255&lt;&gt;"",input_OLD_temp_simulation!A1255,"")</f>
        <v>1253</v>
      </c>
      <c r="B1255" s="57">
        <f>IF(input_OLD_temp_simulation!B1255&lt;&gt;"",maxvent_m3_per_h*1000000+minvent_m3_per_h*1000+V_room_m3,"")</f>
        <v>500010090</v>
      </c>
      <c r="C1255" s="2" t="str">
        <f>IF(input_OLD_temp_simulation!C1255&lt;&gt;"",CONCATENATE(TEXT(input_OLD_temp_simulation!C1255,"jjjj-mm-ddTuu:mm:ss"),IF(input_OLD_temp_simulation!E1255&gt;=0,"+",""),TEXT(SIGN(input_OLD_temp_simulation!E1255)*INT(ABS(input_OLD_temp_simulation!E1255)),"00"),":",TEXT(MOD(ABS(input_OLD_temp_simulation!E1255),1)*60,"00")),"")</f>
        <v>2022-01-16T01:15:00+01:00</v>
      </c>
      <c r="D1255" s="26">
        <f>IF(input_OLD_temp_simulation!D1255&lt;&gt;"",input_OLD_temp_simulation!D1255,"")</f>
        <v>1642292100.000001</v>
      </c>
      <c r="E1255" s="27">
        <f>calculation!R1255</f>
        <v>506.67687728483344</v>
      </c>
      <c r="F1255" s="18">
        <f>calculation!P1255</f>
        <v>0</v>
      </c>
      <c r="G1255" s="29">
        <f>IF(input_OLD_temp_simulation!L1255&lt;&gt;"",input_OLD_temp_simulation!L1255,"")</f>
        <v>900</v>
      </c>
    </row>
    <row r="1256" spans="1:7">
      <c r="A1256" s="1">
        <f>IF(input_OLD_temp_simulation!A1256&lt;&gt;"",input_OLD_temp_simulation!A1256,"")</f>
        <v>1254</v>
      </c>
      <c r="B1256" s="57">
        <f>IF(input_OLD_temp_simulation!B1256&lt;&gt;"",maxvent_m3_per_h*1000000+minvent_m3_per_h*1000+V_room_m3,"")</f>
        <v>500010090</v>
      </c>
      <c r="C1256" s="2" t="str">
        <f>IF(input_OLD_temp_simulation!C1256&lt;&gt;"",CONCATENATE(TEXT(input_OLD_temp_simulation!C1256,"jjjj-mm-ddTuu:mm:ss"),IF(input_OLD_temp_simulation!E1256&gt;=0,"+",""),TEXT(SIGN(input_OLD_temp_simulation!E1256)*INT(ABS(input_OLD_temp_simulation!E1256)),"00"),":",TEXT(MOD(ABS(input_OLD_temp_simulation!E1256),1)*60,"00")),"")</f>
        <v>2022-01-16T01:30:00+01:00</v>
      </c>
      <c r="D1256" s="26">
        <f>IF(input_OLD_temp_simulation!D1256&lt;&gt;"",input_OLD_temp_simulation!D1256,"")</f>
        <v>1642293000.0000002</v>
      </c>
      <c r="E1256" s="27">
        <f>calculation!R1256</f>
        <v>504.13029736025476</v>
      </c>
      <c r="F1256" s="18">
        <f>calculation!P1256</f>
        <v>0</v>
      </c>
      <c r="G1256" s="29">
        <f>IF(input_OLD_temp_simulation!L1256&lt;&gt;"",input_OLD_temp_simulation!L1256,"")</f>
        <v>900</v>
      </c>
    </row>
    <row r="1257" spans="1:7">
      <c r="A1257" s="1">
        <f>IF(input_OLD_temp_simulation!A1257&lt;&gt;"",input_OLD_temp_simulation!A1257,"")</f>
        <v>1255</v>
      </c>
      <c r="B1257" s="57">
        <f>IF(input_OLD_temp_simulation!B1257&lt;&gt;"",maxvent_m3_per_h*1000000+minvent_m3_per_h*1000+V_room_m3,"")</f>
        <v>500010090</v>
      </c>
      <c r="C1257" s="2" t="str">
        <f>IF(input_OLD_temp_simulation!C1257&lt;&gt;"",CONCATENATE(TEXT(input_OLD_temp_simulation!C1257,"jjjj-mm-ddTuu:mm:ss"),IF(input_OLD_temp_simulation!E1257&gt;=0,"+",""),TEXT(SIGN(input_OLD_temp_simulation!E1257)*INT(ABS(input_OLD_temp_simulation!E1257)),"00"),":",TEXT(MOD(ABS(input_OLD_temp_simulation!E1257),1)*60,"00")),"")</f>
        <v>2022-01-16T01:45:00+01:00</v>
      </c>
      <c r="D1257" s="26">
        <f>IF(input_OLD_temp_simulation!D1257&lt;&gt;"",input_OLD_temp_simulation!D1257,"")</f>
        <v>1642293899.9999993</v>
      </c>
      <c r="E1257" s="27">
        <f>calculation!R1257</f>
        <v>501.65445576691434</v>
      </c>
      <c r="F1257" s="18">
        <f>calculation!P1257</f>
        <v>0</v>
      </c>
      <c r="G1257" s="29">
        <f>IF(input_OLD_temp_simulation!L1257&lt;&gt;"",input_OLD_temp_simulation!L1257,"")</f>
        <v>900</v>
      </c>
    </row>
    <row r="1258" spans="1:7">
      <c r="A1258" s="1">
        <f>IF(input_OLD_temp_simulation!A1258&lt;&gt;"",input_OLD_temp_simulation!A1258,"")</f>
        <v>1256</v>
      </c>
      <c r="B1258" s="57">
        <f>IF(input_OLD_temp_simulation!B1258&lt;&gt;"",maxvent_m3_per_h*1000000+minvent_m3_per_h*1000+V_room_m3,"")</f>
        <v>500010090</v>
      </c>
      <c r="C1258" s="2" t="str">
        <f>IF(input_OLD_temp_simulation!C1258&lt;&gt;"",CONCATENATE(TEXT(input_OLD_temp_simulation!C1258,"jjjj-mm-ddTuu:mm:ss"),IF(input_OLD_temp_simulation!E1258&gt;=0,"+",""),TEXT(SIGN(input_OLD_temp_simulation!E1258)*INT(ABS(input_OLD_temp_simulation!E1258)),"00"),":",TEXT(MOD(ABS(input_OLD_temp_simulation!E1258),1)*60,"00")),"")</f>
        <v>2022-01-16T02:00:00+01:00</v>
      </c>
      <c r="D1258" s="26">
        <f>IF(input_OLD_temp_simulation!D1258&lt;&gt;"",input_OLD_temp_simulation!D1258,"")</f>
        <v>1642294800.000001</v>
      </c>
      <c r="E1258" s="27">
        <f>calculation!R1258</f>
        <v>499.2473875511667</v>
      </c>
      <c r="F1258" s="18">
        <f>calculation!P1258</f>
        <v>0</v>
      </c>
      <c r="G1258" s="29">
        <f>IF(input_OLD_temp_simulation!L1258&lt;&gt;"",input_OLD_temp_simulation!L1258,"")</f>
        <v>900</v>
      </c>
    </row>
    <row r="1259" spans="1:7">
      <c r="A1259" s="1">
        <f>IF(input_OLD_temp_simulation!A1259&lt;&gt;"",input_OLD_temp_simulation!A1259,"")</f>
        <v>1257</v>
      </c>
      <c r="B1259" s="57">
        <f>IF(input_OLD_temp_simulation!B1259&lt;&gt;"",maxvent_m3_per_h*1000000+minvent_m3_per_h*1000+V_room_m3,"")</f>
        <v>500010090</v>
      </c>
      <c r="C1259" s="2" t="str">
        <f>IF(input_OLD_temp_simulation!C1259&lt;&gt;"",CONCATENATE(TEXT(input_OLD_temp_simulation!C1259,"jjjj-mm-ddTuu:mm:ss"),IF(input_OLD_temp_simulation!E1259&gt;=0,"+",""),TEXT(SIGN(input_OLD_temp_simulation!E1259)*INT(ABS(input_OLD_temp_simulation!E1259)),"00"),":",TEXT(MOD(ABS(input_OLD_temp_simulation!E1259),1)*60,"00")),"")</f>
        <v>2022-01-16T02:15:00+01:00</v>
      </c>
      <c r="D1259" s="26">
        <f>IF(input_OLD_temp_simulation!D1259&lt;&gt;"",input_OLD_temp_simulation!D1259,"")</f>
        <v>1642295700.0000002</v>
      </c>
      <c r="E1259" s="27">
        <f>calculation!R1259</f>
        <v>496.90718234141207</v>
      </c>
      <c r="F1259" s="18">
        <f>calculation!P1259</f>
        <v>0</v>
      </c>
      <c r="G1259" s="29">
        <f>IF(input_OLD_temp_simulation!L1259&lt;&gt;"",input_OLD_temp_simulation!L1259,"")</f>
        <v>900</v>
      </c>
    </row>
    <row r="1260" spans="1:7">
      <c r="A1260" s="1">
        <f>IF(input_OLD_temp_simulation!A1260&lt;&gt;"",input_OLD_temp_simulation!A1260,"")</f>
        <v>1258</v>
      </c>
      <c r="B1260" s="57">
        <f>IF(input_OLD_temp_simulation!B1260&lt;&gt;"",maxvent_m3_per_h*1000000+minvent_m3_per_h*1000+V_room_m3,"")</f>
        <v>500010090</v>
      </c>
      <c r="C1260" s="2" t="str">
        <f>IF(input_OLD_temp_simulation!C1260&lt;&gt;"",CONCATENATE(TEXT(input_OLD_temp_simulation!C1260,"jjjj-mm-ddTuu:mm:ss"),IF(input_OLD_temp_simulation!E1260&gt;=0,"+",""),TEXT(SIGN(input_OLD_temp_simulation!E1260)*INT(ABS(input_OLD_temp_simulation!E1260)),"00"),":",TEXT(MOD(ABS(input_OLD_temp_simulation!E1260),1)*60,"00")),"")</f>
        <v>2022-01-16T02:30:00+01:00</v>
      </c>
      <c r="D1260" s="26">
        <f>IF(input_OLD_temp_simulation!D1260&lt;&gt;"",input_OLD_temp_simulation!D1260,"")</f>
        <v>1642296599.9999993</v>
      </c>
      <c r="E1260" s="27">
        <f>calculation!R1260</f>
        <v>494.63198283192838</v>
      </c>
      <c r="F1260" s="18">
        <f>calculation!P1260</f>
        <v>0</v>
      </c>
      <c r="G1260" s="29">
        <f>IF(input_OLD_temp_simulation!L1260&lt;&gt;"",input_OLD_temp_simulation!L1260,"")</f>
        <v>900</v>
      </c>
    </row>
    <row r="1261" spans="1:7">
      <c r="A1261" s="1">
        <f>IF(input_OLD_temp_simulation!A1261&lt;&gt;"",input_OLD_temp_simulation!A1261,"")</f>
        <v>1259</v>
      </c>
      <c r="B1261" s="57">
        <f>IF(input_OLD_temp_simulation!B1261&lt;&gt;"",maxvent_m3_per_h*1000000+minvent_m3_per_h*1000+V_room_m3,"")</f>
        <v>500010090</v>
      </c>
      <c r="C1261" s="2" t="str">
        <f>IF(input_OLD_temp_simulation!C1261&lt;&gt;"",CONCATENATE(TEXT(input_OLD_temp_simulation!C1261,"jjjj-mm-ddTuu:mm:ss"),IF(input_OLD_temp_simulation!E1261&gt;=0,"+",""),TEXT(SIGN(input_OLD_temp_simulation!E1261)*INT(ABS(input_OLD_temp_simulation!E1261)),"00"),":",TEXT(MOD(ABS(input_OLD_temp_simulation!E1261),1)*60,"00")),"")</f>
        <v>2022-01-16T02:45:00+01:00</v>
      </c>
      <c r="D1261" s="26">
        <f>IF(input_OLD_temp_simulation!D1261&lt;&gt;"",input_OLD_temp_simulation!D1261,"")</f>
        <v>1642297500.000001</v>
      </c>
      <c r="E1261" s="27">
        <f>calculation!R1261</f>
        <v>492.41998330881927</v>
      </c>
      <c r="F1261" s="18">
        <f>calculation!P1261</f>
        <v>0</v>
      </c>
      <c r="G1261" s="29">
        <f>IF(input_OLD_temp_simulation!L1261&lt;&gt;"",input_OLD_temp_simulation!L1261,"")</f>
        <v>900</v>
      </c>
    </row>
    <row r="1262" spans="1:7">
      <c r="A1262" s="1">
        <f>IF(input_OLD_temp_simulation!A1262&lt;&gt;"",input_OLD_temp_simulation!A1262,"")</f>
        <v>1260</v>
      </c>
      <c r="B1262" s="57">
        <f>IF(input_OLD_temp_simulation!B1262&lt;&gt;"",maxvent_m3_per_h*1000000+minvent_m3_per_h*1000+V_room_m3,"")</f>
        <v>500010090</v>
      </c>
      <c r="C1262" s="2" t="str">
        <f>IF(input_OLD_temp_simulation!C1262&lt;&gt;"",CONCATENATE(TEXT(input_OLD_temp_simulation!C1262,"jjjj-mm-ddTuu:mm:ss"),IF(input_OLD_temp_simulation!E1262&gt;=0,"+",""),TEXT(SIGN(input_OLD_temp_simulation!E1262)*INT(ABS(input_OLD_temp_simulation!E1262)),"00"),":",TEXT(MOD(ABS(input_OLD_temp_simulation!E1262),1)*60,"00")),"")</f>
        <v>2022-01-16T03:00:00+01:00</v>
      </c>
      <c r="D1262" s="26">
        <f>IF(input_OLD_temp_simulation!D1262&lt;&gt;"",input_OLD_temp_simulation!D1262,"")</f>
        <v>1642298400.0000002</v>
      </c>
      <c r="E1262" s="27">
        <f>calculation!R1262</f>
        <v>490.26942821690761</v>
      </c>
      <c r="F1262" s="18">
        <f>calculation!P1262</f>
        <v>0</v>
      </c>
      <c r="G1262" s="29">
        <f>IF(input_OLD_temp_simulation!L1262&lt;&gt;"",input_OLD_temp_simulation!L1262,"")</f>
        <v>900</v>
      </c>
    </row>
    <row r="1263" spans="1:7">
      <c r="A1263" s="1">
        <f>IF(input_OLD_temp_simulation!A1263&lt;&gt;"",input_OLD_temp_simulation!A1263,"")</f>
        <v>1261</v>
      </c>
      <c r="B1263" s="57">
        <f>IF(input_OLD_temp_simulation!B1263&lt;&gt;"",maxvent_m3_per_h*1000000+minvent_m3_per_h*1000+V_room_m3,"")</f>
        <v>500010090</v>
      </c>
      <c r="C1263" s="2" t="str">
        <f>IF(input_OLD_temp_simulation!C1263&lt;&gt;"",CONCATENATE(TEXT(input_OLD_temp_simulation!C1263,"jjjj-mm-ddTuu:mm:ss"),IF(input_OLD_temp_simulation!E1263&gt;=0,"+",""),TEXT(SIGN(input_OLD_temp_simulation!E1263)*INT(ABS(input_OLD_temp_simulation!E1263)),"00"),":",TEXT(MOD(ABS(input_OLD_temp_simulation!E1263),1)*60,"00")),"")</f>
        <v>2022-01-16T03:15:00+01:00</v>
      </c>
      <c r="D1263" s="26">
        <f>IF(input_OLD_temp_simulation!D1263&lt;&gt;"",input_OLD_temp_simulation!D1263,"")</f>
        <v>1642299299.9999993</v>
      </c>
      <c r="E1263" s="27">
        <f>calculation!R1263</f>
        <v>488.17861076643794</v>
      </c>
      <c r="F1263" s="18">
        <f>calculation!P1263</f>
        <v>0</v>
      </c>
      <c r="G1263" s="29">
        <f>IF(input_OLD_temp_simulation!L1263&lt;&gt;"",input_OLD_temp_simulation!L1263,"")</f>
        <v>900</v>
      </c>
    </row>
    <row r="1264" spans="1:7">
      <c r="A1264" s="1">
        <f>IF(input_OLD_temp_simulation!A1264&lt;&gt;"",input_OLD_temp_simulation!A1264,"")</f>
        <v>1262</v>
      </c>
      <c r="B1264" s="57">
        <f>IF(input_OLD_temp_simulation!B1264&lt;&gt;"",maxvent_m3_per_h*1000000+minvent_m3_per_h*1000+V_room_m3,"")</f>
        <v>500010090</v>
      </c>
      <c r="C1264" s="2" t="str">
        <f>IF(input_OLD_temp_simulation!C1264&lt;&gt;"",CONCATENATE(TEXT(input_OLD_temp_simulation!C1264,"jjjj-mm-ddTuu:mm:ss"),IF(input_OLD_temp_simulation!E1264&gt;=0,"+",""),TEXT(SIGN(input_OLD_temp_simulation!E1264)*INT(ABS(input_OLD_temp_simulation!E1264)),"00"),":",TEXT(MOD(ABS(input_OLD_temp_simulation!E1264),1)*60,"00")),"")</f>
        <v>2022-01-16T03:30:00+01:00</v>
      </c>
      <c r="D1264" s="26">
        <f>IF(input_OLD_temp_simulation!D1264&lt;&gt;"",input_OLD_temp_simulation!D1264,"")</f>
        <v>1642300200.000001</v>
      </c>
      <c r="E1264" s="27">
        <f>calculation!R1264</f>
        <v>486.14587157848132</v>
      </c>
      <c r="F1264" s="18">
        <f>calculation!P1264</f>
        <v>0</v>
      </c>
      <c r="G1264" s="29">
        <f>IF(input_OLD_temp_simulation!L1264&lt;&gt;"",input_OLD_temp_simulation!L1264,"")</f>
        <v>900</v>
      </c>
    </row>
    <row r="1265" spans="1:7">
      <c r="A1265" s="1">
        <f>IF(input_OLD_temp_simulation!A1265&lt;&gt;"",input_OLD_temp_simulation!A1265,"")</f>
        <v>1263</v>
      </c>
      <c r="B1265" s="57">
        <f>IF(input_OLD_temp_simulation!B1265&lt;&gt;"",maxvent_m3_per_h*1000000+minvent_m3_per_h*1000+V_room_m3,"")</f>
        <v>500010090</v>
      </c>
      <c r="C1265" s="2" t="str">
        <f>IF(input_OLD_temp_simulation!C1265&lt;&gt;"",CONCATENATE(TEXT(input_OLD_temp_simulation!C1265,"jjjj-mm-ddTuu:mm:ss"),IF(input_OLD_temp_simulation!E1265&gt;=0,"+",""),TEXT(SIGN(input_OLD_temp_simulation!E1265)*INT(ABS(input_OLD_temp_simulation!E1265)),"00"),":",TEXT(MOD(ABS(input_OLD_temp_simulation!E1265),1)*60,"00")),"")</f>
        <v>2022-01-16T03:45:00+01:00</v>
      </c>
      <c r="D1265" s="26">
        <f>IF(input_OLD_temp_simulation!D1265&lt;&gt;"",input_OLD_temp_simulation!D1265,"")</f>
        <v>1642301100.0000002</v>
      </c>
      <c r="E1265" s="27">
        <f>calculation!R1265</f>
        <v>484.16959736796792</v>
      </c>
      <c r="F1265" s="18">
        <f>calculation!P1265</f>
        <v>0</v>
      </c>
      <c r="G1265" s="29">
        <f>IF(input_OLD_temp_simulation!L1265&lt;&gt;"",input_OLD_temp_simulation!L1265,"")</f>
        <v>900</v>
      </c>
    </row>
    <row r="1266" spans="1:7">
      <c r="A1266" s="1">
        <f>IF(input_OLD_temp_simulation!A1266&lt;&gt;"",input_OLD_temp_simulation!A1266,"")</f>
        <v>1264</v>
      </c>
      <c r="B1266" s="57">
        <f>IF(input_OLD_temp_simulation!B1266&lt;&gt;"",maxvent_m3_per_h*1000000+minvent_m3_per_h*1000+V_room_m3,"")</f>
        <v>500010090</v>
      </c>
      <c r="C1266" s="2" t="str">
        <f>IF(input_OLD_temp_simulation!C1266&lt;&gt;"",CONCATENATE(TEXT(input_OLD_temp_simulation!C1266,"jjjj-mm-ddTuu:mm:ss"),IF(input_OLD_temp_simulation!E1266&gt;=0,"+",""),TEXT(SIGN(input_OLD_temp_simulation!E1266)*INT(ABS(input_OLD_temp_simulation!E1266)),"00"),":",TEXT(MOD(ABS(input_OLD_temp_simulation!E1266),1)*60,"00")),"")</f>
        <v>2022-01-16T04:00:00+01:00</v>
      </c>
      <c r="D1266" s="26">
        <f>IF(input_OLD_temp_simulation!D1266&lt;&gt;"",input_OLD_temp_simulation!D1266,"")</f>
        <v>1642301999.9999993</v>
      </c>
      <c r="E1266" s="27">
        <f>calculation!R1266</f>
        <v>482.24821966330217</v>
      </c>
      <c r="F1266" s="18">
        <f>calculation!P1266</f>
        <v>0</v>
      </c>
      <c r="G1266" s="29">
        <f>IF(input_OLD_temp_simulation!L1266&lt;&gt;"",input_OLD_temp_simulation!L1266,"")</f>
        <v>900</v>
      </c>
    </row>
    <row r="1267" spans="1:7">
      <c r="A1267" s="1">
        <f>IF(input_OLD_temp_simulation!A1267&lt;&gt;"",input_OLD_temp_simulation!A1267,"")</f>
        <v>1265</v>
      </c>
      <c r="B1267" s="57">
        <f>IF(input_OLD_temp_simulation!B1267&lt;&gt;"",maxvent_m3_per_h*1000000+minvent_m3_per_h*1000+V_room_m3,"")</f>
        <v>500010090</v>
      </c>
      <c r="C1267" s="2" t="str">
        <f>IF(input_OLD_temp_simulation!C1267&lt;&gt;"",CONCATENATE(TEXT(input_OLD_temp_simulation!C1267,"jjjj-mm-ddTuu:mm:ss"),IF(input_OLD_temp_simulation!E1267&gt;=0,"+",""),TEXT(SIGN(input_OLD_temp_simulation!E1267)*INT(ABS(input_OLD_temp_simulation!E1267)),"00"),":",TEXT(MOD(ABS(input_OLD_temp_simulation!E1267),1)*60,"00")),"")</f>
        <v>2022-01-16T04:15:00+01:00</v>
      </c>
      <c r="D1267" s="26">
        <f>IF(input_OLD_temp_simulation!D1267&lt;&gt;"",input_OLD_temp_simulation!D1267,"")</f>
        <v>1642302900.000001</v>
      </c>
      <c r="E1267" s="27">
        <f>calculation!R1267</f>
        <v>480.38021356154377</v>
      </c>
      <c r="F1267" s="18">
        <f>calculation!P1267</f>
        <v>0</v>
      </c>
      <c r="G1267" s="29">
        <f>IF(input_OLD_temp_simulation!L1267&lt;&gt;"",input_OLD_temp_simulation!L1267,"")</f>
        <v>900</v>
      </c>
    </row>
    <row r="1268" spans="1:7">
      <c r="A1268" s="1">
        <f>IF(input_OLD_temp_simulation!A1268&lt;&gt;"",input_OLD_temp_simulation!A1268,"")</f>
        <v>1266</v>
      </c>
      <c r="B1268" s="57">
        <f>IF(input_OLD_temp_simulation!B1268&lt;&gt;"",maxvent_m3_per_h*1000000+minvent_m3_per_h*1000+V_room_m3,"")</f>
        <v>500010090</v>
      </c>
      <c r="C1268" s="2" t="str">
        <f>IF(input_OLD_temp_simulation!C1268&lt;&gt;"",CONCATENATE(TEXT(input_OLD_temp_simulation!C1268,"jjjj-mm-ddTuu:mm:ss"),IF(input_OLD_temp_simulation!E1268&gt;=0,"+",""),TEXT(SIGN(input_OLD_temp_simulation!E1268)*INT(ABS(input_OLD_temp_simulation!E1268)),"00"),":",TEXT(MOD(ABS(input_OLD_temp_simulation!E1268),1)*60,"00")),"")</f>
        <v>2022-01-16T04:30:00+01:00</v>
      </c>
      <c r="D1268" s="26">
        <f>IF(input_OLD_temp_simulation!D1268&lt;&gt;"",input_OLD_temp_simulation!D1268,"")</f>
        <v>1642303800.0000002</v>
      </c>
      <c r="E1268" s="27">
        <f>calculation!R1268</f>
        <v>478.56409651816756</v>
      </c>
      <c r="F1268" s="18">
        <f>calculation!P1268</f>
        <v>0</v>
      </c>
      <c r="G1268" s="29">
        <f>IF(input_OLD_temp_simulation!L1268&lt;&gt;"",input_OLD_temp_simulation!L1268,"")</f>
        <v>900</v>
      </c>
    </row>
    <row r="1269" spans="1:7">
      <c r="A1269" s="1">
        <f>IF(input_OLD_temp_simulation!A1269&lt;&gt;"",input_OLD_temp_simulation!A1269,"")</f>
        <v>1267</v>
      </c>
      <c r="B1269" s="57">
        <f>IF(input_OLD_temp_simulation!B1269&lt;&gt;"",maxvent_m3_per_h*1000000+minvent_m3_per_h*1000+V_room_m3,"")</f>
        <v>500010090</v>
      </c>
      <c r="C1269" s="2" t="str">
        <f>IF(input_OLD_temp_simulation!C1269&lt;&gt;"",CONCATENATE(TEXT(input_OLD_temp_simulation!C1269,"jjjj-mm-ddTuu:mm:ss"),IF(input_OLD_temp_simulation!E1269&gt;=0,"+",""),TEXT(SIGN(input_OLD_temp_simulation!E1269)*INT(ABS(input_OLD_temp_simulation!E1269)),"00"),":",TEXT(MOD(ABS(input_OLD_temp_simulation!E1269),1)*60,"00")),"")</f>
        <v>2022-01-16T04:45:00+01:00</v>
      </c>
      <c r="D1269" s="26">
        <f>IF(input_OLD_temp_simulation!D1269&lt;&gt;"",input_OLD_temp_simulation!D1269,"")</f>
        <v>1642304699.9999993</v>
      </c>
      <c r="E1269" s="27">
        <f>calculation!R1269</f>
        <v>476.79842717044068</v>
      </c>
      <c r="F1269" s="18">
        <f>calculation!P1269</f>
        <v>0</v>
      </c>
      <c r="G1269" s="29">
        <f>IF(input_OLD_temp_simulation!L1269&lt;&gt;"",input_OLD_temp_simulation!L1269,"")</f>
        <v>900</v>
      </c>
    </row>
    <row r="1270" spans="1:7">
      <c r="A1270" s="1">
        <f>IF(input_OLD_temp_simulation!A1270&lt;&gt;"",input_OLD_temp_simulation!A1270,"")</f>
        <v>1268</v>
      </c>
      <c r="B1270" s="57">
        <f>IF(input_OLD_temp_simulation!B1270&lt;&gt;"",maxvent_m3_per_h*1000000+minvent_m3_per_h*1000+V_room_m3,"")</f>
        <v>500010090</v>
      </c>
      <c r="C1270" s="2" t="str">
        <f>IF(input_OLD_temp_simulation!C1270&lt;&gt;"",CONCATENATE(TEXT(input_OLD_temp_simulation!C1270,"jjjj-mm-ddTuu:mm:ss"),IF(input_OLD_temp_simulation!E1270&gt;=0,"+",""),TEXT(SIGN(input_OLD_temp_simulation!E1270)*INT(ABS(input_OLD_temp_simulation!E1270)),"00"),":",TEXT(MOD(ABS(input_OLD_temp_simulation!E1270),1)*60,"00")),"")</f>
        <v>2022-01-16T05:00:00+01:00</v>
      </c>
      <c r="D1270" s="26">
        <f>IF(input_OLD_temp_simulation!D1270&lt;&gt;"",input_OLD_temp_simulation!D1270,"")</f>
        <v>1642305600.000001</v>
      </c>
      <c r="E1270" s="27">
        <f>calculation!R1270</f>
        <v>475.081804193484</v>
      </c>
      <c r="F1270" s="18">
        <f>calculation!P1270</f>
        <v>0</v>
      </c>
      <c r="G1270" s="29">
        <f>IF(input_OLD_temp_simulation!L1270&lt;&gt;"",input_OLD_temp_simulation!L1270,"")</f>
        <v>900</v>
      </c>
    </row>
    <row r="1271" spans="1:7">
      <c r="A1271" s="1">
        <f>IF(input_OLD_temp_simulation!A1271&lt;&gt;"",input_OLD_temp_simulation!A1271,"")</f>
        <v>1269</v>
      </c>
      <c r="B1271" s="57">
        <f>IF(input_OLD_temp_simulation!B1271&lt;&gt;"",maxvent_m3_per_h*1000000+minvent_m3_per_h*1000+V_room_m3,"")</f>
        <v>500010090</v>
      </c>
      <c r="C1271" s="2" t="str">
        <f>IF(input_OLD_temp_simulation!C1271&lt;&gt;"",CONCATENATE(TEXT(input_OLD_temp_simulation!C1271,"jjjj-mm-ddTuu:mm:ss"),IF(input_OLD_temp_simulation!E1271&gt;=0,"+",""),TEXT(SIGN(input_OLD_temp_simulation!E1271)*INT(ABS(input_OLD_temp_simulation!E1271)),"00"),":",TEXT(MOD(ABS(input_OLD_temp_simulation!E1271),1)*60,"00")),"")</f>
        <v>2022-01-16T05:15:00+01:00</v>
      </c>
      <c r="D1271" s="26">
        <f>IF(input_OLD_temp_simulation!D1271&lt;&gt;"",input_OLD_temp_simulation!D1271,"")</f>
        <v>1642306500.0000002</v>
      </c>
      <c r="E1271" s="27">
        <f>calculation!R1271</f>
        <v>473.41286518810944</v>
      </c>
      <c r="F1271" s="18">
        <f>calculation!P1271</f>
        <v>0</v>
      </c>
      <c r="G1271" s="29">
        <f>IF(input_OLD_temp_simulation!L1271&lt;&gt;"",input_OLD_temp_simulation!L1271,"")</f>
        <v>900</v>
      </c>
    </row>
    <row r="1272" spans="1:7">
      <c r="A1272" s="1">
        <f>IF(input_OLD_temp_simulation!A1272&lt;&gt;"",input_OLD_temp_simulation!A1272,"")</f>
        <v>1270</v>
      </c>
      <c r="B1272" s="57">
        <f>IF(input_OLD_temp_simulation!B1272&lt;&gt;"",maxvent_m3_per_h*1000000+minvent_m3_per_h*1000+V_room_m3,"")</f>
        <v>500010090</v>
      </c>
      <c r="C1272" s="2" t="str">
        <f>IF(input_OLD_temp_simulation!C1272&lt;&gt;"",CONCATENATE(TEXT(input_OLD_temp_simulation!C1272,"jjjj-mm-ddTuu:mm:ss"),IF(input_OLD_temp_simulation!E1272&gt;=0,"+",""),TEXT(SIGN(input_OLD_temp_simulation!E1272)*INT(ABS(input_OLD_temp_simulation!E1272)),"00"),":",TEXT(MOD(ABS(input_OLD_temp_simulation!E1272),1)*60,"00")),"")</f>
        <v>2022-01-16T05:30:00+01:00</v>
      </c>
      <c r="D1272" s="26">
        <f>IF(input_OLD_temp_simulation!D1272&lt;&gt;"",input_OLD_temp_simulation!D1272,"")</f>
        <v>1642307399.9999993</v>
      </c>
      <c r="E1272" s="27">
        <f>calculation!R1272</f>
        <v>471.79028559955083</v>
      </c>
      <c r="F1272" s="18">
        <f>calculation!P1272</f>
        <v>0</v>
      </c>
      <c r="G1272" s="29">
        <f>IF(input_OLD_temp_simulation!L1272&lt;&gt;"",input_OLD_temp_simulation!L1272,"")</f>
        <v>900</v>
      </c>
    </row>
    <row r="1273" spans="1:7">
      <c r="A1273" s="1">
        <f>IF(input_OLD_temp_simulation!A1273&lt;&gt;"",input_OLD_temp_simulation!A1273,"")</f>
        <v>1271</v>
      </c>
      <c r="B1273" s="57">
        <f>IF(input_OLD_temp_simulation!B1273&lt;&gt;"",maxvent_m3_per_h*1000000+minvent_m3_per_h*1000+V_room_m3,"")</f>
        <v>500010090</v>
      </c>
      <c r="C1273" s="2" t="str">
        <f>IF(input_OLD_temp_simulation!C1273&lt;&gt;"",CONCATENATE(TEXT(input_OLD_temp_simulation!C1273,"jjjj-mm-ddTuu:mm:ss"),IF(input_OLD_temp_simulation!E1273&gt;=0,"+",""),TEXT(SIGN(input_OLD_temp_simulation!E1273)*INT(ABS(input_OLD_temp_simulation!E1273)),"00"),":",TEXT(MOD(ABS(input_OLD_temp_simulation!E1273),1)*60,"00")),"")</f>
        <v>2022-01-16T05:45:00+01:00</v>
      </c>
      <c r="D1273" s="26">
        <f>IF(input_OLD_temp_simulation!D1273&lt;&gt;"",input_OLD_temp_simulation!D1273,"")</f>
        <v>1642308300.000001</v>
      </c>
      <c r="E1273" s="27">
        <f>calculation!R1273</f>
        <v>470.21277766622995</v>
      </c>
      <c r="F1273" s="18">
        <f>calculation!P1273</f>
        <v>0</v>
      </c>
      <c r="G1273" s="29">
        <f>IF(input_OLD_temp_simulation!L1273&lt;&gt;"",input_OLD_temp_simulation!L1273,"")</f>
        <v>900</v>
      </c>
    </row>
    <row r="1274" spans="1:7">
      <c r="A1274" s="1">
        <f>IF(input_OLD_temp_simulation!A1274&lt;&gt;"",input_OLD_temp_simulation!A1274,"")</f>
        <v>1272</v>
      </c>
      <c r="B1274" s="57">
        <f>IF(input_OLD_temp_simulation!B1274&lt;&gt;"",maxvent_m3_per_h*1000000+minvent_m3_per_h*1000+V_room_m3,"")</f>
        <v>500010090</v>
      </c>
      <c r="C1274" s="2" t="str">
        <f>IF(input_OLD_temp_simulation!C1274&lt;&gt;"",CONCATENATE(TEXT(input_OLD_temp_simulation!C1274,"jjjj-mm-ddTuu:mm:ss"),IF(input_OLD_temp_simulation!E1274&gt;=0,"+",""),TEXT(SIGN(input_OLD_temp_simulation!E1274)*INT(ABS(input_OLD_temp_simulation!E1274)),"00"),":",TEXT(MOD(ABS(input_OLD_temp_simulation!E1274),1)*60,"00")),"")</f>
        <v>2022-01-16T06:00:00+01:00</v>
      </c>
      <c r="D1274" s="26">
        <f>IF(input_OLD_temp_simulation!D1274&lt;&gt;"",input_OLD_temp_simulation!D1274,"")</f>
        <v>1642309200.0000002</v>
      </c>
      <c r="E1274" s="27">
        <f>calculation!R1274</f>
        <v>468.67908939772354</v>
      </c>
      <c r="F1274" s="18">
        <f>calculation!P1274</f>
        <v>0</v>
      </c>
      <c r="G1274" s="29">
        <f>IF(input_OLD_temp_simulation!L1274&lt;&gt;"",input_OLD_temp_simulation!L1274,"")</f>
        <v>900</v>
      </c>
    </row>
    <row r="1275" spans="1:7">
      <c r="A1275" s="1">
        <f>IF(input_OLD_temp_simulation!A1275&lt;&gt;"",input_OLD_temp_simulation!A1275,"")</f>
        <v>1273</v>
      </c>
      <c r="B1275" s="57">
        <f>IF(input_OLD_temp_simulation!B1275&lt;&gt;"",maxvent_m3_per_h*1000000+minvent_m3_per_h*1000+V_room_m3,"")</f>
        <v>500010090</v>
      </c>
      <c r="C1275" s="2" t="str">
        <f>IF(input_OLD_temp_simulation!C1275&lt;&gt;"",CONCATENATE(TEXT(input_OLD_temp_simulation!C1275,"jjjj-mm-ddTuu:mm:ss"),IF(input_OLD_temp_simulation!E1275&gt;=0,"+",""),TEXT(SIGN(input_OLD_temp_simulation!E1275)*INT(ABS(input_OLD_temp_simulation!E1275)),"00"),":",TEXT(MOD(ABS(input_OLD_temp_simulation!E1275),1)*60,"00")),"")</f>
        <v>2022-01-16T06:15:00+01:00</v>
      </c>
      <c r="D1275" s="26">
        <f>IF(input_OLD_temp_simulation!D1275&lt;&gt;"",input_OLD_temp_simulation!D1275,"")</f>
        <v>1642310099.9999993</v>
      </c>
      <c r="E1275" s="27">
        <f>calculation!R1275</f>
        <v>467.18800358112009</v>
      </c>
      <c r="F1275" s="18">
        <f>calculation!P1275</f>
        <v>0</v>
      </c>
      <c r="G1275" s="29">
        <f>IF(input_OLD_temp_simulation!L1275&lt;&gt;"",input_OLD_temp_simulation!L1275,"")</f>
        <v>900</v>
      </c>
    </row>
    <row r="1276" spans="1:7">
      <c r="A1276" s="1">
        <f>IF(input_OLD_temp_simulation!A1276&lt;&gt;"",input_OLD_temp_simulation!A1276,"")</f>
        <v>1274</v>
      </c>
      <c r="B1276" s="57">
        <f>IF(input_OLD_temp_simulation!B1276&lt;&gt;"",maxvent_m3_per_h*1000000+minvent_m3_per_h*1000+V_room_m3,"")</f>
        <v>500010090</v>
      </c>
      <c r="C1276" s="2" t="str">
        <f>IF(input_OLD_temp_simulation!C1276&lt;&gt;"",CONCATENATE(TEXT(input_OLD_temp_simulation!C1276,"jjjj-mm-ddTuu:mm:ss"),IF(input_OLD_temp_simulation!E1276&gt;=0,"+",""),TEXT(SIGN(input_OLD_temp_simulation!E1276)*INT(ABS(input_OLD_temp_simulation!E1276)),"00"),":",TEXT(MOD(ABS(input_OLD_temp_simulation!E1276),1)*60,"00")),"")</f>
        <v>2022-01-16T06:30:00+01:00</v>
      </c>
      <c r="D1276" s="26">
        <f>IF(input_OLD_temp_simulation!D1276&lt;&gt;"",input_OLD_temp_simulation!D1276,"")</f>
        <v>1642311000.000001</v>
      </c>
      <c r="E1276" s="27">
        <f>calculation!R1276</f>
        <v>465.73833681497786</v>
      </c>
      <c r="F1276" s="18">
        <f>calculation!P1276</f>
        <v>0</v>
      </c>
      <c r="G1276" s="29">
        <f>IF(input_OLD_temp_simulation!L1276&lt;&gt;"",input_OLD_temp_simulation!L1276,"")</f>
        <v>900</v>
      </c>
    </row>
    <row r="1277" spans="1:7">
      <c r="A1277" s="1">
        <f>IF(input_OLD_temp_simulation!A1277&lt;&gt;"",input_OLD_temp_simulation!A1277,"")</f>
        <v>1275</v>
      </c>
      <c r="B1277" s="57">
        <f>IF(input_OLD_temp_simulation!B1277&lt;&gt;"",maxvent_m3_per_h*1000000+minvent_m3_per_h*1000+V_room_m3,"")</f>
        <v>500010090</v>
      </c>
      <c r="C1277" s="2" t="str">
        <f>IF(input_OLD_temp_simulation!C1277&lt;&gt;"",CONCATENATE(TEXT(input_OLD_temp_simulation!C1277,"jjjj-mm-ddTuu:mm:ss"),IF(input_OLD_temp_simulation!E1277&gt;=0,"+",""),TEXT(SIGN(input_OLD_temp_simulation!E1277)*INT(ABS(input_OLD_temp_simulation!E1277)),"00"),":",TEXT(MOD(ABS(input_OLD_temp_simulation!E1277),1)*60,"00")),"")</f>
        <v>2022-01-16T06:45:00+01:00</v>
      </c>
      <c r="D1277" s="26">
        <f>IF(input_OLD_temp_simulation!D1277&lt;&gt;"",input_OLD_temp_simulation!D1277,"")</f>
        <v>1642311900.0000002</v>
      </c>
      <c r="E1277" s="27">
        <f>calculation!R1277</f>
        <v>464.32893857011737</v>
      </c>
      <c r="F1277" s="18">
        <f>calculation!P1277</f>
        <v>0</v>
      </c>
      <c r="G1277" s="29">
        <f>IF(input_OLD_temp_simulation!L1277&lt;&gt;"",input_OLD_temp_simulation!L1277,"")</f>
        <v>900</v>
      </c>
    </row>
    <row r="1278" spans="1:7">
      <c r="A1278" s="1">
        <f>IF(input_OLD_temp_simulation!A1278&lt;&gt;"",input_OLD_temp_simulation!A1278,"")</f>
        <v>1276</v>
      </c>
      <c r="B1278" s="57">
        <f>IF(input_OLD_temp_simulation!B1278&lt;&gt;"",maxvent_m3_per_h*1000000+minvent_m3_per_h*1000+V_room_m3,"")</f>
        <v>500010090</v>
      </c>
      <c r="C1278" s="2" t="str">
        <f>IF(input_OLD_temp_simulation!C1278&lt;&gt;"",CONCATENATE(TEXT(input_OLD_temp_simulation!C1278,"jjjj-mm-ddTuu:mm:ss"),IF(input_OLD_temp_simulation!E1278&gt;=0,"+",""),TEXT(SIGN(input_OLD_temp_simulation!E1278)*INT(ABS(input_OLD_temp_simulation!E1278)),"00"),":",TEXT(MOD(ABS(input_OLD_temp_simulation!E1278),1)*60,"00")),"")</f>
        <v>2022-01-16T07:00:00+01:00</v>
      </c>
      <c r="D1278" s="26">
        <f>IF(input_OLD_temp_simulation!D1278&lt;&gt;"",input_OLD_temp_simulation!D1278,"")</f>
        <v>1642312799.9999993</v>
      </c>
      <c r="E1278" s="27">
        <f>calculation!R1278</f>
        <v>462.95869027650298</v>
      </c>
      <c r="F1278" s="18">
        <f>calculation!P1278</f>
        <v>0</v>
      </c>
      <c r="G1278" s="29">
        <f>IF(input_OLD_temp_simulation!L1278&lt;&gt;"",input_OLD_temp_simulation!L1278,"")</f>
        <v>900</v>
      </c>
    </row>
    <row r="1279" spans="1:7">
      <c r="A1279" s="1">
        <f>IF(input_OLD_temp_simulation!A1279&lt;&gt;"",input_OLD_temp_simulation!A1279,"")</f>
        <v>1277</v>
      </c>
      <c r="B1279" s="57">
        <f>IF(input_OLD_temp_simulation!B1279&lt;&gt;"",maxvent_m3_per_h*1000000+minvent_m3_per_h*1000+V_room_m3,"")</f>
        <v>500010090</v>
      </c>
      <c r="C1279" s="2" t="str">
        <f>IF(input_OLD_temp_simulation!C1279&lt;&gt;"",CONCATENATE(TEXT(input_OLD_temp_simulation!C1279,"jjjj-mm-ddTuu:mm:ss"),IF(input_OLD_temp_simulation!E1279&gt;=0,"+",""),TEXT(SIGN(input_OLD_temp_simulation!E1279)*INT(ABS(input_OLD_temp_simulation!E1279)),"00"),":",TEXT(MOD(ABS(input_OLD_temp_simulation!E1279),1)*60,"00")),"")</f>
        <v>2022-01-16T07:15:00+01:00</v>
      </c>
      <c r="D1279" s="26">
        <f>IF(input_OLD_temp_simulation!D1279&lt;&gt;"",input_OLD_temp_simulation!D1279,"")</f>
        <v>1642313700.000001</v>
      </c>
      <c r="E1279" s="27">
        <f>calculation!R1279</f>
        <v>461.62650443548898</v>
      </c>
      <c r="F1279" s="18">
        <f>calculation!P1279</f>
        <v>0</v>
      </c>
      <c r="G1279" s="29">
        <f>IF(input_OLD_temp_simulation!L1279&lt;&gt;"",input_OLD_temp_simulation!L1279,"")</f>
        <v>900</v>
      </c>
    </row>
    <row r="1280" spans="1:7">
      <c r="A1280" s="1">
        <f>IF(input_OLD_temp_simulation!A1280&lt;&gt;"",input_OLD_temp_simulation!A1280,"")</f>
        <v>1278</v>
      </c>
      <c r="B1280" s="57">
        <f>IF(input_OLD_temp_simulation!B1280&lt;&gt;"",maxvent_m3_per_h*1000000+minvent_m3_per_h*1000+V_room_m3,"")</f>
        <v>500010090</v>
      </c>
      <c r="C1280" s="2" t="str">
        <f>IF(input_OLD_temp_simulation!C1280&lt;&gt;"",CONCATENATE(TEXT(input_OLD_temp_simulation!C1280,"jjjj-mm-ddTuu:mm:ss"),IF(input_OLD_temp_simulation!E1280&gt;=0,"+",""),TEXT(SIGN(input_OLD_temp_simulation!E1280)*INT(ABS(input_OLD_temp_simulation!E1280)),"00"),":",TEXT(MOD(ABS(input_OLD_temp_simulation!E1280),1)*60,"00")),"")</f>
        <v>2022-01-16T07:30:00+01:00</v>
      </c>
      <c r="D1280" s="26">
        <f>IF(input_OLD_temp_simulation!D1280&lt;&gt;"",input_OLD_temp_simulation!D1280,"")</f>
        <v>1642314600.0000002</v>
      </c>
      <c r="E1280" s="27">
        <f>calculation!R1280</f>
        <v>460.3313237567254</v>
      </c>
      <c r="F1280" s="18">
        <f>calculation!P1280</f>
        <v>0</v>
      </c>
      <c r="G1280" s="29">
        <f>IF(input_OLD_temp_simulation!L1280&lt;&gt;"",input_OLD_temp_simulation!L1280,"")</f>
        <v>900</v>
      </c>
    </row>
    <row r="1281" spans="1:7">
      <c r="A1281" s="1">
        <f>IF(input_OLD_temp_simulation!A1281&lt;&gt;"",input_OLD_temp_simulation!A1281,"")</f>
        <v>1279</v>
      </c>
      <c r="B1281" s="57">
        <f>IF(input_OLD_temp_simulation!B1281&lt;&gt;"",maxvent_m3_per_h*1000000+minvent_m3_per_h*1000+V_room_m3,"")</f>
        <v>500010090</v>
      </c>
      <c r="C1281" s="2" t="str">
        <f>IF(input_OLD_temp_simulation!C1281&lt;&gt;"",CONCATENATE(TEXT(input_OLD_temp_simulation!C1281,"jjjj-mm-ddTuu:mm:ss"),IF(input_OLD_temp_simulation!E1281&gt;=0,"+",""),TEXT(SIGN(input_OLD_temp_simulation!E1281)*INT(ABS(input_OLD_temp_simulation!E1281)),"00"),":",TEXT(MOD(ABS(input_OLD_temp_simulation!E1281),1)*60,"00")),"")</f>
        <v>2022-01-16T07:45:00+01:00</v>
      </c>
      <c r="D1281" s="26">
        <f>IF(input_OLD_temp_simulation!D1281&lt;&gt;"",input_OLD_temp_simulation!D1281,"")</f>
        <v>1642315499.9999993</v>
      </c>
      <c r="E1281" s="27">
        <f>calculation!R1281</f>
        <v>459.07212031903856</v>
      </c>
      <c r="F1281" s="18">
        <f>calculation!P1281</f>
        <v>0</v>
      </c>
      <c r="G1281" s="29">
        <f>IF(input_OLD_temp_simulation!L1281&lt;&gt;"",input_OLD_temp_simulation!L1281,"")</f>
        <v>900</v>
      </c>
    </row>
    <row r="1282" spans="1:7">
      <c r="A1282" s="1">
        <f>IF(input_OLD_temp_simulation!A1282&lt;&gt;"",input_OLD_temp_simulation!A1282,"")</f>
        <v>1280</v>
      </c>
      <c r="B1282" s="57">
        <f>IF(input_OLD_temp_simulation!B1282&lt;&gt;"",maxvent_m3_per_h*1000000+minvent_m3_per_h*1000+V_room_m3,"")</f>
        <v>500010090</v>
      </c>
      <c r="C1282" s="2" t="str">
        <f>IF(input_OLD_temp_simulation!C1282&lt;&gt;"",CONCATENATE(TEXT(input_OLD_temp_simulation!C1282,"jjjj-mm-ddTuu:mm:ss"),IF(input_OLD_temp_simulation!E1282&gt;=0,"+",""),TEXT(SIGN(input_OLD_temp_simulation!E1282)*INT(ABS(input_OLD_temp_simulation!E1282)),"00"),":",TEXT(MOD(ABS(input_OLD_temp_simulation!E1282),1)*60,"00")),"")</f>
        <v>2022-01-16T08:00:00+01:00</v>
      </c>
      <c r="D1282" s="26">
        <f>IF(input_OLD_temp_simulation!D1282&lt;&gt;"",input_OLD_temp_simulation!D1282,"")</f>
        <v>1642316400.000001</v>
      </c>
      <c r="E1282" s="27">
        <f>calculation!R1282</f>
        <v>457.84789475462082</v>
      </c>
      <c r="F1282" s="18">
        <f>calculation!P1282</f>
        <v>0</v>
      </c>
      <c r="G1282" s="29">
        <f>IF(input_OLD_temp_simulation!L1282&lt;&gt;"",input_OLD_temp_simulation!L1282,"")</f>
        <v>900</v>
      </c>
    </row>
    <row r="1283" spans="1:7">
      <c r="A1283" s="1">
        <f>IF(input_OLD_temp_simulation!A1283&lt;&gt;"",input_OLD_temp_simulation!A1283,"")</f>
        <v>1281</v>
      </c>
      <c r="B1283" s="57">
        <f>IF(input_OLD_temp_simulation!B1283&lt;&gt;"",maxvent_m3_per_h*1000000+minvent_m3_per_h*1000+V_room_m3,"")</f>
        <v>500010090</v>
      </c>
      <c r="C1283" s="2" t="str">
        <f>IF(input_OLD_temp_simulation!C1283&lt;&gt;"",CONCATENATE(TEXT(input_OLD_temp_simulation!C1283,"jjjj-mm-ddTuu:mm:ss"),IF(input_OLD_temp_simulation!E1283&gt;=0,"+",""),TEXT(SIGN(input_OLD_temp_simulation!E1283)*INT(ABS(input_OLD_temp_simulation!E1283)),"00"),":",TEXT(MOD(ABS(input_OLD_temp_simulation!E1283),1)*60,"00")),"")</f>
        <v>2022-01-16T08:15:00+01:00</v>
      </c>
      <c r="D1283" s="26">
        <f>IF(input_OLD_temp_simulation!D1283&lt;&gt;"",input_OLD_temp_simulation!D1283,"")</f>
        <v>1642317300.0000002</v>
      </c>
      <c r="E1283" s="27">
        <f>calculation!R1283</f>
        <v>456.65767545588136</v>
      </c>
      <c r="F1283" s="18">
        <f>calculation!P1283</f>
        <v>0</v>
      </c>
      <c r="G1283" s="29">
        <f>IF(input_OLD_temp_simulation!L1283&lt;&gt;"",input_OLD_temp_simulation!L1283,"")</f>
        <v>900</v>
      </c>
    </row>
    <row r="1284" spans="1:7">
      <c r="A1284" s="1">
        <f>IF(input_OLD_temp_simulation!A1284&lt;&gt;"",input_OLD_temp_simulation!A1284,"")</f>
        <v>1282</v>
      </c>
      <c r="B1284" s="57">
        <f>IF(input_OLD_temp_simulation!B1284&lt;&gt;"",maxvent_m3_per_h*1000000+minvent_m3_per_h*1000+V_room_m3,"")</f>
        <v>500010090</v>
      </c>
      <c r="C1284" s="2" t="str">
        <f>IF(input_OLD_temp_simulation!C1284&lt;&gt;"",CONCATENATE(TEXT(input_OLD_temp_simulation!C1284,"jjjj-mm-ddTuu:mm:ss"),IF(input_OLD_temp_simulation!E1284&gt;=0,"+",""),TEXT(SIGN(input_OLD_temp_simulation!E1284)*INT(ABS(input_OLD_temp_simulation!E1284)),"00"),":",TEXT(MOD(ABS(input_OLD_temp_simulation!E1284),1)*60,"00")),"")</f>
        <v>2022-01-16T08:30:00+01:00</v>
      </c>
      <c r="D1284" s="26">
        <f>IF(input_OLD_temp_simulation!D1284&lt;&gt;"",input_OLD_temp_simulation!D1284,"")</f>
        <v>1642318199.9999993</v>
      </c>
      <c r="E1284" s="27">
        <f>calculation!R1284</f>
        <v>455.50051780432909</v>
      </c>
      <c r="F1284" s="18">
        <f>calculation!P1284</f>
        <v>0</v>
      </c>
      <c r="G1284" s="29">
        <f>IF(input_OLD_temp_simulation!L1284&lt;&gt;"",input_OLD_temp_simulation!L1284,"")</f>
        <v>900</v>
      </c>
    </row>
    <row r="1285" spans="1:7">
      <c r="A1285" s="1">
        <f>IF(input_OLD_temp_simulation!A1285&lt;&gt;"",input_OLD_temp_simulation!A1285,"")</f>
        <v>1283</v>
      </c>
      <c r="B1285" s="57">
        <f>IF(input_OLD_temp_simulation!B1285&lt;&gt;"",maxvent_m3_per_h*1000000+minvent_m3_per_h*1000+V_room_m3,"")</f>
        <v>500010090</v>
      </c>
      <c r="C1285" s="2" t="str">
        <f>IF(input_OLD_temp_simulation!C1285&lt;&gt;"",CONCATENATE(TEXT(input_OLD_temp_simulation!C1285,"jjjj-mm-ddTuu:mm:ss"),IF(input_OLD_temp_simulation!E1285&gt;=0,"+",""),TEXT(SIGN(input_OLD_temp_simulation!E1285)*INT(ABS(input_OLD_temp_simulation!E1285)),"00"),":",TEXT(MOD(ABS(input_OLD_temp_simulation!E1285),1)*60,"00")),"")</f>
        <v>2022-01-16T08:45:00+01:00</v>
      </c>
      <c r="D1285" s="26">
        <f>IF(input_OLD_temp_simulation!D1285&lt;&gt;"",input_OLD_temp_simulation!D1285,"")</f>
        <v>1642319100.000001</v>
      </c>
      <c r="E1285" s="27">
        <f>calculation!R1285</f>
        <v>454.37550342087553</v>
      </c>
      <c r="F1285" s="18">
        <f>calculation!P1285</f>
        <v>0</v>
      </c>
      <c r="G1285" s="29">
        <f>IF(input_OLD_temp_simulation!L1285&lt;&gt;"",input_OLD_temp_simulation!L1285,"")</f>
        <v>900</v>
      </c>
    </row>
    <row r="1286" spans="1:7">
      <c r="A1286" s="1">
        <f>IF(input_OLD_temp_simulation!A1286&lt;&gt;"",input_OLD_temp_simulation!A1286,"")</f>
        <v>1284</v>
      </c>
      <c r="B1286" s="57">
        <f>IF(input_OLD_temp_simulation!B1286&lt;&gt;"",maxvent_m3_per_h*1000000+minvent_m3_per_h*1000+V_room_m3,"")</f>
        <v>500010090</v>
      </c>
      <c r="C1286" s="2" t="str">
        <f>IF(input_OLD_temp_simulation!C1286&lt;&gt;"",CONCATENATE(TEXT(input_OLD_temp_simulation!C1286,"jjjj-mm-ddTuu:mm:ss"),IF(input_OLD_temp_simulation!E1286&gt;=0,"+",""),TEXT(SIGN(input_OLD_temp_simulation!E1286)*INT(ABS(input_OLD_temp_simulation!E1286)),"00"),":",TEXT(MOD(ABS(input_OLD_temp_simulation!E1286),1)*60,"00")),"")</f>
        <v>2022-01-16T09:00:00+01:00</v>
      </c>
      <c r="D1286" s="26">
        <f>IF(input_OLD_temp_simulation!D1286&lt;&gt;"",input_OLD_temp_simulation!D1286,"")</f>
        <v>1642320000.0000002</v>
      </c>
      <c r="E1286" s="27">
        <f>calculation!R1286</f>
        <v>453.28173943696231</v>
      </c>
      <c r="F1286" s="18">
        <f>calculation!P1286</f>
        <v>0</v>
      </c>
      <c r="G1286" s="29">
        <f>IF(input_OLD_temp_simulation!L1286&lt;&gt;"",input_OLD_temp_simulation!L1286,"")</f>
        <v>900</v>
      </c>
    </row>
    <row r="1287" spans="1:7">
      <c r="A1287" s="1">
        <f>IF(input_OLD_temp_simulation!A1287&lt;&gt;"",input_OLD_temp_simulation!A1287,"")</f>
        <v>1285</v>
      </c>
      <c r="B1287" s="57">
        <f>IF(input_OLD_temp_simulation!B1287&lt;&gt;"",maxvent_m3_per_h*1000000+minvent_m3_per_h*1000+V_room_m3,"")</f>
        <v>500010090</v>
      </c>
      <c r="C1287" s="2" t="str">
        <f>IF(input_OLD_temp_simulation!C1287&lt;&gt;"",CONCATENATE(TEXT(input_OLD_temp_simulation!C1287,"jjjj-mm-ddTuu:mm:ss"),IF(input_OLD_temp_simulation!E1287&gt;=0,"+",""),TEXT(SIGN(input_OLD_temp_simulation!E1287)*INT(ABS(input_OLD_temp_simulation!E1287)),"00"),":",TEXT(MOD(ABS(input_OLD_temp_simulation!E1287),1)*60,"00")),"")</f>
        <v>2022-01-16T09:15:00+01:00</v>
      </c>
      <c r="D1287" s="26">
        <f>IF(input_OLD_temp_simulation!D1287&lt;&gt;"",input_OLD_temp_simulation!D1287,"")</f>
        <v>1642320899.9999993</v>
      </c>
      <c r="E1287" s="27">
        <f>calculation!R1287</f>
        <v>452.21835778593561</v>
      </c>
      <c r="F1287" s="18">
        <f>calculation!P1287</f>
        <v>0</v>
      </c>
      <c r="G1287" s="29">
        <f>IF(input_OLD_temp_simulation!L1287&lt;&gt;"",input_OLD_temp_simulation!L1287,"")</f>
        <v>900</v>
      </c>
    </row>
    <row r="1288" spans="1:7">
      <c r="A1288" s="1">
        <f>IF(input_OLD_temp_simulation!A1288&lt;&gt;"",input_OLD_temp_simulation!A1288,"")</f>
        <v>1286</v>
      </c>
      <c r="B1288" s="57">
        <f>IF(input_OLD_temp_simulation!B1288&lt;&gt;"",maxvent_m3_per_h*1000000+minvent_m3_per_h*1000+V_room_m3,"")</f>
        <v>500010090</v>
      </c>
      <c r="C1288" s="2" t="str">
        <f>IF(input_OLD_temp_simulation!C1288&lt;&gt;"",CONCATENATE(TEXT(input_OLD_temp_simulation!C1288,"jjjj-mm-ddTuu:mm:ss"),IF(input_OLD_temp_simulation!E1288&gt;=0,"+",""),TEXT(SIGN(input_OLD_temp_simulation!E1288)*INT(ABS(input_OLD_temp_simulation!E1288)),"00"),":",TEXT(MOD(ABS(input_OLD_temp_simulation!E1288),1)*60,"00")),"")</f>
        <v>2022-01-16T09:30:00+01:00</v>
      </c>
      <c r="D1288" s="26">
        <f>IF(input_OLD_temp_simulation!D1288&lt;&gt;"",input_OLD_temp_simulation!D1288,"")</f>
        <v>1642321800.000001</v>
      </c>
      <c r="E1288" s="27">
        <f>calculation!R1288</f>
        <v>451.18451451410408</v>
      </c>
      <c r="F1288" s="18">
        <f>calculation!P1288</f>
        <v>0</v>
      </c>
      <c r="G1288" s="29">
        <f>IF(input_OLD_temp_simulation!L1288&lt;&gt;"",input_OLD_temp_simulation!L1288,"")</f>
        <v>900</v>
      </c>
    </row>
    <row r="1289" spans="1:7">
      <c r="A1289" s="1">
        <f>IF(input_OLD_temp_simulation!A1289&lt;&gt;"",input_OLD_temp_simulation!A1289,"")</f>
        <v>1287</v>
      </c>
      <c r="B1289" s="57">
        <f>IF(input_OLD_temp_simulation!B1289&lt;&gt;"",maxvent_m3_per_h*1000000+minvent_m3_per_h*1000+V_room_m3,"")</f>
        <v>500010090</v>
      </c>
      <c r="C1289" s="2" t="str">
        <f>IF(input_OLD_temp_simulation!C1289&lt;&gt;"",CONCATENATE(TEXT(input_OLD_temp_simulation!C1289,"jjjj-mm-ddTuu:mm:ss"),IF(input_OLD_temp_simulation!E1289&gt;=0,"+",""),TEXT(SIGN(input_OLD_temp_simulation!E1289)*INT(ABS(input_OLD_temp_simulation!E1289)),"00"),":",TEXT(MOD(ABS(input_OLD_temp_simulation!E1289),1)*60,"00")),"")</f>
        <v>2022-01-16T09:45:00+01:00</v>
      </c>
      <c r="D1289" s="26">
        <f>IF(input_OLD_temp_simulation!D1289&lt;&gt;"",input_OLD_temp_simulation!D1289,"")</f>
        <v>1642322700.0000002</v>
      </c>
      <c r="E1289" s="27">
        <f>calculation!R1289</f>
        <v>450.17938911093449</v>
      </c>
      <c r="F1289" s="18">
        <f>calculation!P1289</f>
        <v>0</v>
      </c>
      <c r="G1289" s="29">
        <f>IF(input_OLD_temp_simulation!L1289&lt;&gt;"",input_OLD_temp_simulation!L1289,"")</f>
        <v>900</v>
      </c>
    </row>
    <row r="1290" spans="1:7">
      <c r="A1290" s="1">
        <f>IF(input_OLD_temp_simulation!A1290&lt;&gt;"",input_OLD_temp_simulation!A1290,"")</f>
        <v>1288</v>
      </c>
      <c r="B1290" s="57">
        <f>IF(input_OLD_temp_simulation!B1290&lt;&gt;"",maxvent_m3_per_h*1000000+minvent_m3_per_h*1000+V_room_m3,"")</f>
        <v>500010090</v>
      </c>
      <c r="C1290" s="2" t="str">
        <f>IF(input_OLD_temp_simulation!C1290&lt;&gt;"",CONCATENATE(TEXT(input_OLD_temp_simulation!C1290,"jjjj-mm-ddTuu:mm:ss"),IF(input_OLD_temp_simulation!E1290&gt;=0,"+",""),TEXT(SIGN(input_OLD_temp_simulation!E1290)*INT(ABS(input_OLD_temp_simulation!E1290)),"00"),":",TEXT(MOD(ABS(input_OLD_temp_simulation!E1290),1)*60,"00")),"")</f>
        <v>2022-01-16T10:00:00+01:00</v>
      </c>
      <c r="D1290" s="26">
        <f>IF(input_OLD_temp_simulation!D1290&lt;&gt;"",input_OLD_temp_simulation!D1290,"")</f>
        <v>1642323599.9999993</v>
      </c>
      <c r="E1290" s="27">
        <f>calculation!R1290</f>
        <v>449.20218385785296</v>
      </c>
      <c r="F1290" s="18">
        <f>calculation!P1290</f>
        <v>0</v>
      </c>
      <c r="G1290" s="29">
        <f>IF(input_OLD_temp_simulation!L1290&lt;&gt;"",input_OLD_temp_simulation!L1290,"")</f>
        <v>900</v>
      </c>
    </row>
    <row r="1291" spans="1:7">
      <c r="A1291" s="1">
        <f>IF(input_OLD_temp_simulation!A1291&lt;&gt;"",input_OLD_temp_simulation!A1291,"")</f>
        <v>1289</v>
      </c>
      <c r="B1291" s="57">
        <f>IF(input_OLD_temp_simulation!B1291&lt;&gt;"",maxvent_m3_per_h*1000000+minvent_m3_per_h*1000+V_room_m3,"")</f>
        <v>500010090</v>
      </c>
      <c r="C1291" s="2" t="str">
        <f>IF(input_OLD_temp_simulation!C1291&lt;&gt;"",CONCATENATE(TEXT(input_OLD_temp_simulation!C1291,"jjjj-mm-ddTuu:mm:ss"),IF(input_OLD_temp_simulation!E1291&gt;=0,"+",""),TEXT(SIGN(input_OLD_temp_simulation!E1291)*INT(ABS(input_OLD_temp_simulation!E1291)),"00"),":",TEXT(MOD(ABS(input_OLD_temp_simulation!E1291),1)*60,"00")),"")</f>
        <v>2022-01-16T10:15:00+01:00</v>
      </c>
      <c r="D1291" s="26">
        <f>IF(input_OLD_temp_simulation!D1291&lt;&gt;"",input_OLD_temp_simulation!D1291,"")</f>
        <v>1642324500.000001</v>
      </c>
      <c r="E1291" s="27">
        <f>calculation!R1291</f>
        <v>448.2521231951348</v>
      </c>
      <c r="F1291" s="18">
        <f>calculation!P1291</f>
        <v>0</v>
      </c>
      <c r="G1291" s="29">
        <f>IF(input_OLD_temp_simulation!L1291&lt;&gt;"",input_OLD_temp_simulation!L1291,"")</f>
        <v>900</v>
      </c>
    </row>
    <row r="1292" spans="1:7">
      <c r="A1292" s="1">
        <f>IF(input_OLD_temp_simulation!A1292&lt;&gt;"",input_OLD_temp_simulation!A1292,"")</f>
        <v>1290</v>
      </c>
      <c r="B1292" s="57">
        <f>IF(input_OLD_temp_simulation!B1292&lt;&gt;"",maxvent_m3_per_h*1000000+minvent_m3_per_h*1000+V_room_m3,"")</f>
        <v>500010090</v>
      </c>
      <c r="C1292" s="2" t="str">
        <f>IF(input_OLD_temp_simulation!C1292&lt;&gt;"",CONCATENATE(TEXT(input_OLD_temp_simulation!C1292,"jjjj-mm-ddTuu:mm:ss"),IF(input_OLD_temp_simulation!E1292&gt;=0,"+",""),TEXT(SIGN(input_OLD_temp_simulation!E1292)*INT(ABS(input_OLD_temp_simulation!E1292)),"00"),":",TEXT(MOD(ABS(input_OLD_temp_simulation!E1292),1)*60,"00")),"")</f>
        <v>2022-01-16T10:30:00+01:00</v>
      </c>
      <c r="D1292" s="26">
        <f>IF(input_OLD_temp_simulation!D1292&lt;&gt;"",input_OLD_temp_simulation!D1292,"")</f>
        <v>1642325400.0000002</v>
      </c>
      <c r="E1292" s="27">
        <f>calculation!R1292</f>
        <v>447.32845310638106</v>
      </c>
      <c r="F1292" s="18">
        <f>calculation!P1292</f>
        <v>0</v>
      </c>
      <c r="G1292" s="29">
        <f>IF(input_OLD_temp_simulation!L1292&lt;&gt;"",input_OLD_temp_simulation!L1292,"")</f>
        <v>900</v>
      </c>
    </row>
    <row r="1293" spans="1:7">
      <c r="A1293" s="1">
        <f>IF(input_OLD_temp_simulation!A1293&lt;&gt;"",input_OLD_temp_simulation!A1293,"")</f>
        <v>1291</v>
      </c>
      <c r="B1293" s="57">
        <f>IF(input_OLD_temp_simulation!B1293&lt;&gt;"",maxvent_m3_per_h*1000000+minvent_m3_per_h*1000+V_room_m3,"")</f>
        <v>500010090</v>
      </c>
      <c r="C1293" s="2" t="str">
        <f>IF(input_OLD_temp_simulation!C1293&lt;&gt;"",CONCATENATE(TEXT(input_OLD_temp_simulation!C1293,"jjjj-mm-ddTuu:mm:ss"),IF(input_OLD_temp_simulation!E1293&gt;=0,"+",""),TEXT(SIGN(input_OLD_temp_simulation!E1293)*INT(ABS(input_OLD_temp_simulation!E1293)),"00"),":",TEXT(MOD(ABS(input_OLD_temp_simulation!E1293),1)*60,"00")),"")</f>
        <v>2022-01-16T10:45:00+01:00</v>
      </c>
      <c r="D1293" s="26">
        <f>IF(input_OLD_temp_simulation!D1293&lt;&gt;"",input_OLD_temp_simulation!D1293,"")</f>
        <v>1642326299.9999993</v>
      </c>
      <c r="E1293" s="27">
        <f>calculation!R1293</f>
        <v>446.4304405200927</v>
      </c>
      <c r="F1293" s="18">
        <f>calculation!P1293</f>
        <v>0</v>
      </c>
      <c r="G1293" s="29">
        <f>IF(input_OLD_temp_simulation!L1293&lt;&gt;"",input_OLD_temp_simulation!L1293,"")</f>
        <v>900</v>
      </c>
    </row>
    <row r="1294" spans="1:7">
      <c r="A1294" s="1">
        <f>IF(input_OLD_temp_simulation!A1294&lt;&gt;"",input_OLD_temp_simulation!A1294,"")</f>
        <v>1292</v>
      </c>
      <c r="B1294" s="57">
        <f>IF(input_OLD_temp_simulation!B1294&lt;&gt;"",maxvent_m3_per_h*1000000+minvent_m3_per_h*1000+V_room_m3,"")</f>
        <v>500010090</v>
      </c>
      <c r="C1294" s="2" t="str">
        <f>IF(input_OLD_temp_simulation!C1294&lt;&gt;"",CONCATENATE(TEXT(input_OLD_temp_simulation!C1294,"jjjj-mm-ddTuu:mm:ss"),IF(input_OLD_temp_simulation!E1294&gt;=0,"+",""),TEXT(SIGN(input_OLD_temp_simulation!E1294)*INT(ABS(input_OLD_temp_simulation!E1294)),"00"),":",TEXT(MOD(ABS(input_OLD_temp_simulation!E1294),1)*60,"00")),"")</f>
        <v>2022-01-16T11:00:00+01:00</v>
      </c>
      <c r="D1294" s="26">
        <f>IF(input_OLD_temp_simulation!D1294&lt;&gt;"",input_OLD_temp_simulation!D1294,"")</f>
        <v>1642327200.000001</v>
      </c>
      <c r="E1294" s="27">
        <f>calculation!R1294</f>
        <v>445.55737272786791</v>
      </c>
      <c r="F1294" s="18">
        <f>calculation!P1294</f>
        <v>0</v>
      </c>
      <c r="G1294" s="29">
        <f>IF(input_OLD_temp_simulation!L1294&lt;&gt;"",input_OLD_temp_simulation!L1294,"")</f>
        <v>900</v>
      </c>
    </row>
    <row r="1295" spans="1:7">
      <c r="A1295" s="1">
        <f>IF(input_OLD_temp_simulation!A1295&lt;&gt;"",input_OLD_temp_simulation!A1295,"")</f>
        <v>1293</v>
      </c>
      <c r="B1295" s="57">
        <f>IF(input_OLD_temp_simulation!B1295&lt;&gt;"",maxvent_m3_per_h*1000000+minvent_m3_per_h*1000+V_room_m3,"")</f>
        <v>500010090</v>
      </c>
      <c r="C1295" s="2" t="str">
        <f>IF(input_OLD_temp_simulation!C1295&lt;&gt;"",CONCATENATE(TEXT(input_OLD_temp_simulation!C1295,"jjjj-mm-ddTuu:mm:ss"),IF(input_OLD_temp_simulation!E1295&gt;=0,"+",""),TEXT(SIGN(input_OLD_temp_simulation!E1295)*INT(ABS(input_OLD_temp_simulation!E1295)),"00"),":",TEXT(MOD(ABS(input_OLD_temp_simulation!E1295),1)*60,"00")),"")</f>
        <v>2022-01-16T11:15:00+01:00</v>
      </c>
      <c r="D1295" s="26">
        <f>IF(input_OLD_temp_simulation!D1295&lt;&gt;"",input_OLD_temp_simulation!D1295,"")</f>
        <v>1642328100.0000002</v>
      </c>
      <c r="E1295" s="27">
        <f>calculation!R1295</f>
        <v>444.70855681876048</v>
      </c>
      <c r="F1295" s="18">
        <f>calculation!P1295</f>
        <v>0</v>
      </c>
      <c r="G1295" s="29">
        <f>IF(input_OLD_temp_simulation!L1295&lt;&gt;"",input_OLD_temp_simulation!L1295,"")</f>
        <v>900</v>
      </c>
    </row>
    <row r="1296" spans="1:7">
      <c r="A1296" s="1">
        <f>IF(input_OLD_temp_simulation!A1296&lt;&gt;"",input_OLD_temp_simulation!A1296,"")</f>
        <v>1294</v>
      </c>
      <c r="B1296" s="57">
        <f>IF(input_OLD_temp_simulation!B1296&lt;&gt;"",maxvent_m3_per_h*1000000+minvent_m3_per_h*1000+V_room_m3,"")</f>
        <v>500010090</v>
      </c>
      <c r="C1296" s="2" t="str">
        <f>IF(input_OLD_temp_simulation!C1296&lt;&gt;"",CONCATENATE(TEXT(input_OLD_temp_simulation!C1296,"jjjj-mm-ddTuu:mm:ss"),IF(input_OLD_temp_simulation!E1296&gt;=0,"+",""),TEXT(SIGN(input_OLD_temp_simulation!E1296)*INT(ABS(input_OLD_temp_simulation!E1296)),"00"),":",TEXT(MOD(ABS(input_OLD_temp_simulation!E1296),1)*60,"00")),"")</f>
        <v>2022-01-16T11:30:00+01:00</v>
      </c>
      <c r="D1296" s="26">
        <f>IF(input_OLD_temp_simulation!D1296&lt;&gt;"",input_OLD_temp_simulation!D1296,"")</f>
        <v>1642328999.9999993</v>
      </c>
      <c r="E1296" s="27">
        <f>calculation!R1296</f>
        <v>443.88331912935047</v>
      </c>
      <c r="F1296" s="18">
        <f>calculation!P1296</f>
        <v>0</v>
      </c>
      <c r="G1296" s="29">
        <f>IF(input_OLD_temp_simulation!L1296&lt;&gt;"",input_OLD_temp_simulation!L1296,"")</f>
        <v>900</v>
      </c>
    </row>
    <row r="1297" spans="1:7">
      <c r="A1297" s="1">
        <f>IF(input_OLD_temp_simulation!A1297&lt;&gt;"",input_OLD_temp_simulation!A1297,"")</f>
        <v>1295</v>
      </c>
      <c r="B1297" s="57">
        <f>IF(input_OLD_temp_simulation!B1297&lt;&gt;"",maxvent_m3_per_h*1000000+minvent_m3_per_h*1000+V_room_m3,"")</f>
        <v>500010090</v>
      </c>
      <c r="C1297" s="2" t="str">
        <f>IF(input_OLD_temp_simulation!C1297&lt;&gt;"",CONCATENATE(TEXT(input_OLD_temp_simulation!C1297,"jjjj-mm-ddTuu:mm:ss"),IF(input_OLD_temp_simulation!E1297&gt;=0,"+",""),TEXT(SIGN(input_OLD_temp_simulation!E1297)*INT(ABS(input_OLD_temp_simulation!E1297)),"00"),":",TEXT(MOD(ABS(input_OLD_temp_simulation!E1297),1)*60,"00")),"")</f>
        <v>2022-01-16T11:45:00+01:00</v>
      </c>
      <c r="D1297" s="26">
        <f>IF(input_OLD_temp_simulation!D1297&lt;&gt;"",input_OLD_temp_simulation!D1297,"")</f>
        <v>1642329900.000001</v>
      </c>
      <c r="E1297" s="27">
        <f>calculation!R1297</f>
        <v>443.08100470909073</v>
      </c>
      <c r="F1297" s="18">
        <f>calculation!P1297</f>
        <v>0</v>
      </c>
      <c r="G1297" s="29">
        <f>IF(input_OLD_temp_simulation!L1297&lt;&gt;"",input_OLD_temp_simulation!L1297,"")</f>
        <v>900</v>
      </c>
    </row>
    <row r="1298" spans="1:7">
      <c r="A1298" s="1">
        <f>IF(input_OLD_temp_simulation!A1298&lt;&gt;"",input_OLD_temp_simulation!A1298,"")</f>
        <v>1296</v>
      </c>
      <c r="B1298" s="57">
        <f>IF(input_OLD_temp_simulation!B1298&lt;&gt;"",maxvent_m3_per_h*1000000+minvent_m3_per_h*1000+V_room_m3,"")</f>
        <v>500010090</v>
      </c>
      <c r="C1298" s="2" t="str">
        <f>IF(input_OLD_temp_simulation!C1298&lt;&gt;"",CONCATENATE(TEXT(input_OLD_temp_simulation!C1298,"jjjj-mm-ddTuu:mm:ss"),IF(input_OLD_temp_simulation!E1298&gt;=0,"+",""),TEXT(SIGN(input_OLD_temp_simulation!E1298)*INT(ABS(input_OLD_temp_simulation!E1298)),"00"),":",TEXT(MOD(ABS(input_OLD_temp_simulation!E1298),1)*60,"00")),"")</f>
        <v>2022-01-16T12:00:00+01:00</v>
      </c>
      <c r="D1298" s="26">
        <f>IF(input_OLD_temp_simulation!D1298&lt;&gt;"",input_OLD_temp_simulation!D1298,"")</f>
        <v>1642330800.0000002</v>
      </c>
      <c r="E1298" s="27">
        <f>calculation!R1298</f>
        <v>442.30097680050488</v>
      </c>
      <c r="F1298" s="18">
        <f>calculation!P1298</f>
        <v>0</v>
      </c>
      <c r="G1298" s="29">
        <f>IF(input_OLD_temp_simulation!L1298&lt;&gt;"",input_OLD_temp_simulation!L1298,"")</f>
        <v>900</v>
      </c>
    </row>
    <row r="1299" spans="1:7">
      <c r="A1299" s="1">
        <f>IF(input_OLD_temp_simulation!A1299&lt;&gt;"",input_OLD_temp_simulation!A1299,"")</f>
        <v>1297</v>
      </c>
      <c r="B1299" s="57">
        <f>IF(input_OLD_temp_simulation!B1299&lt;&gt;"",maxvent_m3_per_h*1000000+minvent_m3_per_h*1000+V_room_m3,"")</f>
        <v>500010090</v>
      </c>
      <c r="C1299" s="2" t="str">
        <f>IF(input_OLD_temp_simulation!C1299&lt;&gt;"",CONCATENATE(TEXT(input_OLD_temp_simulation!C1299,"jjjj-mm-ddTuu:mm:ss"),IF(input_OLD_temp_simulation!E1299&gt;=0,"+",""),TEXT(SIGN(input_OLD_temp_simulation!E1299)*INT(ABS(input_OLD_temp_simulation!E1299)),"00"),":",TEXT(MOD(ABS(input_OLD_temp_simulation!E1299),1)*60,"00")),"")</f>
        <v>2022-01-16T12:15:00+01:00</v>
      </c>
      <c r="D1299" s="26">
        <f>IF(input_OLD_temp_simulation!D1299&lt;&gt;"",input_OLD_temp_simulation!D1299,"")</f>
        <v>1642331699.9999993</v>
      </c>
      <c r="E1299" s="27">
        <f>calculation!R1299</f>
        <v>441.54261633382418</v>
      </c>
      <c r="F1299" s="18">
        <f>calculation!P1299</f>
        <v>0</v>
      </c>
      <c r="G1299" s="29">
        <f>IF(input_OLD_temp_simulation!L1299&lt;&gt;"",input_OLD_temp_simulation!L1299,"")</f>
        <v>900</v>
      </c>
    </row>
    <row r="1300" spans="1:7">
      <c r="A1300" s="1">
        <f>IF(input_OLD_temp_simulation!A1300&lt;&gt;"",input_OLD_temp_simulation!A1300,"")</f>
        <v>1298</v>
      </c>
      <c r="B1300" s="57">
        <f>IF(input_OLD_temp_simulation!B1300&lt;&gt;"",maxvent_m3_per_h*1000000+minvent_m3_per_h*1000+V_room_m3,"")</f>
        <v>500010090</v>
      </c>
      <c r="C1300" s="2" t="str">
        <f>IF(input_OLD_temp_simulation!C1300&lt;&gt;"",CONCATENATE(TEXT(input_OLD_temp_simulation!C1300,"jjjj-mm-ddTuu:mm:ss"),IF(input_OLD_temp_simulation!E1300&gt;=0,"+",""),TEXT(SIGN(input_OLD_temp_simulation!E1300)*INT(ABS(input_OLD_temp_simulation!E1300)),"00"),":",TEXT(MOD(ABS(input_OLD_temp_simulation!E1300),1)*60,"00")),"")</f>
        <v>2022-01-16T12:30:00+01:00</v>
      </c>
      <c r="D1300" s="26">
        <f>IF(input_OLD_temp_simulation!D1300&lt;&gt;"",input_OLD_temp_simulation!D1300,"")</f>
        <v>1642332600.000001</v>
      </c>
      <c r="E1300" s="27">
        <f>calculation!R1300</f>
        <v>440.80532143566239</v>
      </c>
      <c r="F1300" s="18">
        <f>calculation!P1300</f>
        <v>0</v>
      </c>
      <c r="G1300" s="29">
        <f>IF(input_OLD_temp_simulation!L1300&lt;&gt;"",input_OLD_temp_simulation!L1300,"")</f>
        <v>900</v>
      </c>
    </row>
    <row r="1301" spans="1:7">
      <c r="A1301" s="1">
        <f>IF(input_OLD_temp_simulation!A1301&lt;&gt;"",input_OLD_temp_simulation!A1301,"")</f>
        <v>1299</v>
      </c>
      <c r="B1301" s="57">
        <f>IF(input_OLD_temp_simulation!B1301&lt;&gt;"",maxvent_m3_per_h*1000000+minvent_m3_per_h*1000+V_room_m3,"")</f>
        <v>500010090</v>
      </c>
      <c r="C1301" s="2" t="str">
        <f>IF(input_OLD_temp_simulation!C1301&lt;&gt;"",CONCATENATE(TEXT(input_OLD_temp_simulation!C1301,"jjjj-mm-ddTuu:mm:ss"),IF(input_OLD_temp_simulation!E1301&gt;=0,"+",""),TEXT(SIGN(input_OLD_temp_simulation!E1301)*INT(ABS(input_OLD_temp_simulation!E1301)),"00"),":",TEXT(MOD(ABS(input_OLD_temp_simulation!E1301),1)*60,"00")),"")</f>
        <v>2022-01-16T12:45:00+01:00</v>
      </c>
      <c r="D1301" s="26">
        <f>IF(input_OLD_temp_simulation!D1301&lt;&gt;"",input_OLD_temp_simulation!D1301,"")</f>
        <v>1642333500.0000002</v>
      </c>
      <c r="E1301" s="27">
        <f>calculation!R1301</f>
        <v>440.08850695133845</v>
      </c>
      <c r="F1301" s="18">
        <f>calculation!P1301</f>
        <v>0</v>
      </c>
      <c r="G1301" s="29">
        <f>IF(input_OLD_temp_simulation!L1301&lt;&gt;"",input_OLD_temp_simulation!L1301,"")</f>
        <v>900</v>
      </c>
    </row>
    <row r="1302" spans="1:7">
      <c r="A1302" s="1">
        <f>IF(input_OLD_temp_simulation!A1302&lt;&gt;"",input_OLD_temp_simulation!A1302,"")</f>
        <v>1300</v>
      </c>
      <c r="B1302" s="57">
        <f>IF(input_OLD_temp_simulation!B1302&lt;&gt;"",maxvent_m3_per_h*1000000+minvent_m3_per_h*1000+V_room_m3,"")</f>
        <v>500010090</v>
      </c>
      <c r="C1302" s="2" t="str">
        <f>IF(input_OLD_temp_simulation!C1302&lt;&gt;"",CONCATENATE(TEXT(input_OLD_temp_simulation!C1302,"jjjj-mm-ddTuu:mm:ss"),IF(input_OLD_temp_simulation!E1302&gt;=0,"+",""),TEXT(SIGN(input_OLD_temp_simulation!E1302)*INT(ABS(input_OLD_temp_simulation!E1302)),"00"),":",TEXT(MOD(ABS(input_OLD_temp_simulation!E1302),1)*60,"00")),"")</f>
        <v>2022-01-16T13:00:00+01:00</v>
      </c>
      <c r="D1302" s="26">
        <f>IF(input_OLD_temp_simulation!D1302&lt;&gt;"",input_OLD_temp_simulation!D1302,"")</f>
        <v>1642334399.9999993</v>
      </c>
      <c r="E1302" s="27">
        <f>calculation!R1302</f>
        <v>439.39160398046795</v>
      </c>
      <c r="F1302" s="18">
        <f>calculation!P1302</f>
        <v>0</v>
      </c>
      <c r="G1302" s="29">
        <f>IF(input_OLD_temp_simulation!L1302&lt;&gt;"",input_OLD_temp_simulation!L1302,"")</f>
        <v>900</v>
      </c>
    </row>
    <row r="1303" spans="1:7">
      <c r="A1303" s="1">
        <f>IF(input_OLD_temp_simulation!A1303&lt;&gt;"",input_OLD_temp_simulation!A1303,"")</f>
        <v>1301</v>
      </c>
      <c r="B1303" s="57">
        <f>IF(input_OLD_temp_simulation!B1303&lt;&gt;"",maxvent_m3_per_h*1000000+minvent_m3_per_h*1000+V_room_m3,"")</f>
        <v>500010090</v>
      </c>
      <c r="C1303" s="2" t="str">
        <f>IF(input_OLD_temp_simulation!C1303&lt;&gt;"",CONCATENATE(TEXT(input_OLD_temp_simulation!C1303,"jjjj-mm-ddTuu:mm:ss"),IF(input_OLD_temp_simulation!E1303&gt;=0,"+",""),TEXT(SIGN(input_OLD_temp_simulation!E1303)*INT(ABS(input_OLD_temp_simulation!E1303)),"00"),":",TEXT(MOD(ABS(input_OLD_temp_simulation!E1303),1)*60,"00")),"")</f>
        <v>2022-01-16T13:15:00+01:00</v>
      </c>
      <c r="D1303" s="26">
        <f>IF(input_OLD_temp_simulation!D1303&lt;&gt;"",input_OLD_temp_simulation!D1303,"")</f>
        <v>1642335300.000001</v>
      </c>
      <c r="E1303" s="27">
        <f>calculation!R1303</f>
        <v>438.71405942545493</v>
      </c>
      <c r="F1303" s="18">
        <f>calculation!P1303</f>
        <v>0</v>
      </c>
      <c r="G1303" s="29">
        <f>IF(input_OLD_temp_simulation!L1303&lt;&gt;"",input_OLD_temp_simulation!L1303,"")</f>
        <v>900</v>
      </c>
    </row>
    <row r="1304" spans="1:7">
      <c r="A1304" s="1">
        <f>IF(input_OLD_temp_simulation!A1304&lt;&gt;"",input_OLD_temp_simulation!A1304,"")</f>
        <v>1302</v>
      </c>
      <c r="B1304" s="57">
        <f>IF(input_OLD_temp_simulation!B1304&lt;&gt;"",maxvent_m3_per_h*1000000+minvent_m3_per_h*1000+V_room_m3,"")</f>
        <v>500010090</v>
      </c>
      <c r="C1304" s="2" t="str">
        <f>IF(input_OLD_temp_simulation!C1304&lt;&gt;"",CONCATENATE(TEXT(input_OLD_temp_simulation!C1304,"jjjj-mm-ddTuu:mm:ss"),IF(input_OLD_temp_simulation!E1304&gt;=0,"+",""),TEXT(SIGN(input_OLD_temp_simulation!E1304)*INT(ABS(input_OLD_temp_simulation!E1304)),"00"),":",TEXT(MOD(ABS(input_OLD_temp_simulation!E1304),1)*60,"00")),"")</f>
        <v>2022-01-16T13:30:00+01:00</v>
      </c>
      <c r="D1304" s="26">
        <f>IF(input_OLD_temp_simulation!D1304&lt;&gt;"",input_OLD_temp_simulation!D1304,"")</f>
        <v>1642336200.0000002</v>
      </c>
      <c r="E1304" s="27">
        <f>calculation!R1304</f>
        <v>438.05533555252561</v>
      </c>
      <c r="F1304" s="18">
        <f>calculation!P1304</f>
        <v>0</v>
      </c>
      <c r="G1304" s="29">
        <f>IF(input_OLD_temp_simulation!L1304&lt;&gt;"",input_OLD_temp_simulation!L1304,"")</f>
        <v>900</v>
      </c>
    </row>
    <row r="1305" spans="1:7">
      <c r="A1305" s="1">
        <f>IF(input_OLD_temp_simulation!A1305&lt;&gt;"",input_OLD_temp_simulation!A1305,"")</f>
        <v>1303</v>
      </c>
      <c r="B1305" s="57">
        <f>IF(input_OLD_temp_simulation!B1305&lt;&gt;"",maxvent_m3_per_h*1000000+minvent_m3_per_h*1000+V_room_m3,"")</f>
        <v>500010090</v>
      </c>
      <c r="C1305" s="2" t="str">
        <f>IF(input_OLD_temp_simulation!C1305&lt;&gt;"",CONCATENATE(TEXT(input_OLD_temp_simulation!C1305,"jjjj-mm-ddTuu:mm:ss"),IF(input_OLD_temp_simulation!E1305&gt;=0,"+",""),TEXT(SIGN(input_OLD_temp_simulation!E1305)*INT(ABS(input_OLD_temp_simulation!E1305)),"00"),":",TEXT(MOD(ABS(input_OLD_temp_simulation!E1305),1)*60,"00")),"")</f>
        <v>2022-01-16T13:45:00+01:00</v>
      </c>
      <c r="D1305" s="26">
        <f>IF(input_OLD_temp_simulation!D1305&lt;&gt;"",input_OLD_temp_simulation!D1305,"")</f>
        <v>1642337099.9999993</v>
      </c>
      <c r="E1305" s="27">
        <f>calculation!R1305</f>
        <v>437.41490956495545</v>
      </c>
      <c r="F1305" s="18">
        <f>calculation!P1305</f>
        <v>0</v>
      </c>
      <c r="G1305" s="29">
        <f>IF(input_OLD_temp_simulation!L1305&lt;&gt;"",input_OLD_temp_simulation!L1305,"")</f>
        <v>900</v>
      </c>
    </row>
    <row r="1306" spans="1:7">
      <c r="A1306" s="1">
        <f>IF(input_OLD_temp_simulation!A1306&lt;&gt;"",input_OLD_temp_simulation!A1306,"")</f>
        <v>1304</v>
      </c>
      <c r="B1306" s="57">
        <f>IF(input_OLD_temp_simulation!B1306&lt;&gt;"",maxvent_m3_per_h*1000000+minvent_m3_per_h*1000+V_room_m3,"")</f>
        <v>500010090</v>
      </c>
      <c r="C1306" s="2" t="str">
        <f>IF(input_OLD_temp_simulation!C1306&lt;&gt;"",CONCATENATE(TEXT(input_OLD_temp_simulation!C1306,"jjjj-mm-ddTuu:mm:ss"),IF(input_OLD_temp_simulation!E1306&gt;=0,"+",""),TEXT(SIGN(input_OLD_temp_simulation!E1306)*INT(ABS(input_OLD_temp_simulation!E1306)),"00"),":",TEXT(MOD(ABS(input_OLD_temp_simulation!E1306),1)*60,"00")),"")</f>
        <v>2022-01-16T14:00:00+01:00</v>
      </c>
      <c r="D1306" s="26">
        <f>IF(input_OLD_temp_simulation!D1306&lt;&gt;"",input_OLD_temp_simulation!D1306,"")</f>
        <v>1642338000.000001</v>
      </c>
      <c r="E1306" s="27">
        <f>calculation!R1306</f>
        <v>436.79227318815111</v>
      </c>
      <c r="F1306" s="18">
        <f>calculation!P1306</f>
        <v>0</v>
      </c>
      <c r="G1306" s="29">
        <f>IF(input_OLD_temp_simulation!L1306&lt;&gt;"",input_OLD_temp_simulation!L1306,"")</f>
        <v>900</v>
      </c>
    </row>
    <row r="1307" spans="1:7">
      <c r="A1307" s="1">
        <f>IF(input_OLD_temp_simulation!A1307&lt;&gt;"",input_OLD_temp_simulation!A1307,"")</f>
        <v>1305</v>
      </c>
      <c r="B1307" s="57">
        <f>IF(input_OLD_temp_simulation!B1307&lt;&gt;"",maxvent_m3_per_h*1000000+minvent_m3_per_h*1000+V_room_m3,"")</f>
        <v>500010090</v>
      </c>
      <c r="C1307" s="2" t="str">
        <f>IF(input_OLD_temp_simulation!C1307&lt;&gt;"",CONCATENATE(TEXT(input_OLD_temp_simulation!C1307,"jjjj-mm-ddTuu:mm:ss"),IF(input_OLD_temp_simulation!E1307&gt;=0,"+",""),TEXT(SIGN(input_OLD_temp_simulation!E1307)*INT(ABS(input_OLD_temp_simulation!E1307)),"00"),":",TEXT(MOD(ABS(input_OLD_temp_simulation!E1307),1)*60,"00")),"")</f>
        <v>2022-01-16T14:15:00+01:00</v>
      </c>
      <c r="D1307" s="26">
        <f>IF(input_OLD_temp_simulation!D1307&lt;&gt;"",input_OLD_temp_simulation!D1307,"")</f>
        <v>1642338900.0000002</v>
      </c>
      <c r="E1307" s="27">
        <f>calculation!R1307</f>
        <v>436.18693226625805</v>
      </c>
      <c r="F1307" s="18">
        <f>calculation!P1307</f>
        <v>0</v>
      </c>
      <c r="G1307" s="29">
        <f>IF(input_OLD_temp_simulation!L1307&lt;&gt;"",input_OLD_temp_simulation!L1307,"")</f>
        <v>900</v>
      </c>
    </row>
    <row r="1308" spans="1:7">
      <c r="A1308" s="1">
        <f>IF(input_OLD_temp_simulation!A1308&lt;&gt;"",input_OLD_temp_simulation!A1308,"")</f>
        <v>1306</v>
      </c>
      <c r="B1308" s="57">
        <f>IF(input_OLD_temp_simulation!B1308&lt;&gt;"",maxvent_m3_per_h*1000000+minvent_m3_per_h*1000+V_room_m3,"")</f>
        <v>500010090</v>
      </c>
      <c r="C1308" s="2" t="str">
        <f>IF(input_OLD_temp_simulation!C1308&lt;&gt;"",CONCATENATE(TEXT(input_OLD_temp_simulation!C1308,"jjjj-mm-ddTuu:mm:ss"),IF(input_OLD_temp_simulation!E1308&gt;=0,"+",""),TEXT(SIGN(input_OLD_temp_simulation!E1308)*INT(ABS(input_OLD_temp_simulation!E1308)),"00"),":",TEXT(MOD(ABS(input_OLD_temp_simulation!E1308),1)*60,"00")),"")</f>
        <v>2022-01-16T14:30:00+01:00</v>
      </c>
      <c r="D1308" s="26">
        <f>IF(input_OLD_temp_simulation!D1308&lt;&gt;"",input_OLD_temp_simulation!D1308,"")</f>
        <v>1642339799.9999993</v>
      </c>
      <c r="E1308" s="27">
        <f>calculation!R1308</f>
        <v>435.59840636997313</v>
      </c>
      <c r="F1308" s="18">
        <f>calculation!P1308</f>
        <v>0</v>
      </c>
      <c r="G1308" s="29">
        <f>IF(input_OLD_temp_simulation!L1308&lt;&gt;"",input_OLD_temp_simulation!L1308,"")</f>
        <v>900</v>
      </c>
    </row>
    <row r="1309" spans="1:7">
      <c r="A1309" s="1">
        <f>IF(input_OLD_temp_simulation!A1309&lt;&gt;"",input_OLD_temp_simulation!A1309,"")</f>
        <v>1307</v>
      </c>
      <c r="B1309" s="57">
        <f>IF(input_OLD_temp_simulation!B1309&lt;&gt;"",maxvent_m3_per_h*1000000+minvent_m3_per_h*1000+V_room_m3,"")</f>
        <v>500010090</v>
      </c>
      <c r="C1309" s="2" t="str">
        <f>IF(input_OLD_temp_simulation!C1309&lt;&gt;"",CONCATENATE(TEXT(input_OLD_temp_simulation!C1309,"jjjj-mm-ddTuu:mm:ss"),IF(input_OLD_temp_simulation!E1309&gt;=0,"+",""),TEXT(SIGN(input_OLD_temp_simulation!E1309)*INT(ABS(input_OLD_temp_simulation!E1309)),"00"),":",TEXT(MOD(ABS(input_OLD_temp_simulation!E1309),1)*60,"00")),"")</f>
        <v>2022-01-16T14:45:00+01:00</v>
      </c>
      <c r="D1309" s="26">
        <f>IF(input_OLD_temp_simulation!D1309&lt;&gt;"",input_OLD_temp_simulation!D1309,"")</f>
        <v>1642340700.000001</v>
      </c>
      <c r="E1309" s="27">
        <f>calculation!R1309</f>
        <v>435.02622841525164</v>
      </c>
      <c r="F1309" s="18">
        <f>calculation!P1309</f>
        <v>0</v>
      </c>
      <c r="G1309" s="29">
        <f>IF(input_OLD_temp_simulation!L1309&lt;&gt;"",input_OLD_temp_simulation!L1309,"")</f>
        <v>900</v>
      </c>
    </row>
    <row r="1310" spans="1:7">
      <c r="A1310" s="1">
        <f>IF(input_OLD_temp_simulation!A1310&lt;&gt;"",input_OLD_temp_simulation!A1310,"")</f>
        <v>1308</v>
      </c>
      <c r="B1310" s="57">
        <f>IF(input_OLD_temp_simulation!B1310&lt;&gt;"",maxvent_m3_per_h*1000000+minvent_m3_per_h*1000+V_room_m3,"")</f>
        <v>500010090</v>
      </c>
      <c r="C1310" s="2" t="str">
        <f>IF(input_OLD_temp_simulation!C1310&lt;&gt;"",CONCATENATE(TEXT(input_OLD_temp_simulation!C1310,"jjjj-mm-ddTuu:mm:ss"),IF(input_OLD_temp_simulation!E1310&gt;=0,"+",""),TEXT(SIGN(input_OLD_temp_simulation!E1310)*INT(ABS(input_OLD_temp_simulation!E1310)),"00"),":",TEXT(MOD(ABS(input_OLD_temp_simulation!E1310),1)*60,"00")),"")</f>
        <v>2022-01-16T15:00:00+01:00</v>
      </c>
      <c r="D1310" s="26">
        <f>IF(input_OLD_temp_simulation!D1310&lt;&gt;"",input_OLD_temp_simulation!D1310,"")</f>
        <v>1642341600.0000002</v>
      </c>
      <c r="E1310" s="27">
        <f>calculation!R1310</f>
        <v>434.46994429260576</v>
      </c>
      <c r="F1310" s="18">
        <f>calculation!P1310</f>
        <v>0</v>
      </c>
      <c r="G1310" s="29">
        <f>IF(input_OLD_temp_simulation!L1310&lt;&gt;"",input_OLD_temp_simulation!L1310,"")</f>
        <v>900</v>
      </c>
    </row>
    <row r="1311" spans="1:7">
      <c r="A1311" s="1">
        <f>IF(input_OLD_temp_simulation!A1311&lt;&gt;"",input_OLD_temp_simulation!A1311,"")</f>
        <v>1309</v>
      </c>
      <c r="B1311" s="57">
        <f>IF(input_OLD_temp_simulation!B1311&lt;&gt;"",maxvent_m3_per_h*1000000+minvent_m3_per_h*1000+V_room_m3,"")</f>
        <v>500010090</v>
      </c>
      <c r="C1311" s="2" t="str">
        <f>IF(input_OLD_temp_simulation!C1311&lt;&gt;"",CONCATENATE(TEXT(input_OLD_temp_simulation!C1311,"jjjj-mm-ddTuu:mm:ss"),IF(input_OLD_temp_simulation!E1311&gt;=0,"+",""),TEXT(SIGN(input_OLD_temp_simulation!E1311)*INT(ABS(input_OLD_temp_simulation!E1311)),"00"),":",TEXT(MOD(ABS(input_OLD_temp_simulation!E1311),1)*60,"00")),"")</f>
        <v>2022-01-16T15:15:00+01:00</v>
      </c>
      <c r="D1311" s="26">
        <f>IF(input_OLD_temp_simulation!D1311&lt;&gt;"",input_OLD_temp_simulation!D1311,"")</f>
        <v>1642342499.9999993</v>
      </c>
      <c r="E1311" s="27">
        <f>calculation!R1311</f>
        <v>433.92911250670005</v>
      </c>
      <c r="F1311" s="18">
        <f>calculation!P1311</f>
        <v>0</v>
      </c>
      <c r="G1311" s="29">
        <f>IF(input_OLD_temp_simulation!L1311&lt;&gt;"",input_OLD_temp_simulation!L1311,"")</f>
        <v>900</v>
      </c>
    </row>
    <row r="1312" spans="1:7">
      <c r="A1312" s="1">
        <f>IF(input_OLD_temp_simulation!A1312&lt;&gt;"",input_OLD_temp_simulation!A1312,"")</f>
        <v>1310</v>
      </c>
      <c r="B1312" s="57">
        <f>IF(input_OLD_temp_simulation!B1312&lt;&gt;"",maxvent_m3_per_h*1000000+minvent_m3_per_h*1000+V_room_m3,"")</f>
        <v>500010090</v>
      </c>
      <c r="C1312" s="2" t="str">
        <f>IF(input_OLD_temp_simulation!C1312&lt;&gt;"",CONCATENATE(TEXT(input_OLD_temp_simulation!C1312,"jjjj-mm-ddTuu:mm:ss"),IF(input_OLD_temp_simulation!E1312&gt;=0,"+",""),TEXT(SIGN(input_OLD_temp_simulation!E1312)*INT(ABS(input_OLD_temp_simulation!E1312)),"00"),":",TEXT(MOD(ABS(input_OLD_temp_simulation!E1312),1)*60,"00")),"")</f>
        <v>2022-01-16T15:30:00+01:00</v>
      </c>
      <c r="D1312" s="26">
        <f>IF(input_OLD_temp_simulation!D1312&lt;&gt;"",input_OLD_temp_simulation!D1312,"")</f>
        <v>1642343400.000001</v>
      </c>
      <c r="E1312" s="27">
        <f>calculation!R1312</f>
        <v>433.4033038259584</v>
      </c>
      <c r="F1312" s="18">
        <f>calculation!P1312</f>
        <v>0</v>
      </c>
      <c r="G1312" s="29">
        <f>IF(input_OLD_temp_simulation!L1312&lt;&gt;"",input_OLD_temp_simulation!L1312,"")</f>
        <v>900</v>
      </c>
    </row>
    <row r="1313" spans="1:7">
      <c r="A1313" s="1">
        <f>IF(input_OLD_temp_simulation!A1313&lt;&gt;"",input_OLD_temp_simulation!A1313,"")</f>
        <v>1311</v>
      </c>
      <c r="B1313" s="57">
        <f>IF(input_OLD_temp_simulation!B1313&lt;&gt;"",maxvent_m3_per_h*1000000+minvent_m3_per_h*1000+V_room_m3,"")</f>
        <v>500010090</v>
      </c>
      <c r="C1313" s="2" t="str">
        <f>IF(input_OLD_temp_simulation!C1313&lt;&gt;"",CONCATENATE(TEXT(input_OLD_temp_simulation!C1313,"jjjj-mm-ddTuu:mm:ss"),IF(input_OLD_temp_simulation!E1313&gt;=0,"+",""),TEXT(SIGN(input_OLD_temp_simulation!E1313)*INT(ABS(input_OLD_temp_simulation!E1313)),"00"),":",TEXT(MOD(ABS(input_OLD_temp_simulation!E1313),1)*60,"00")),"")</f>
        <v>2022-01-16T15:45:00+01:00</v>
      </c>
      <c r="D1313" s="26">
        <f>IF(input_OLD_temp_simulation!D1313&lt;&gt;"",input_OLD_temp_simulation!D1313,"")</f>
        <v>1642344300.0000002</v>
      </c>
      <c r="E1313" s="27">
        <f>calculation!R1313</f>
        <v>432.892100941904</v>
      </c>
      <c r="F1313" s="18">
        <f>calculation!P1313</f>
        <v>0</v>
      </c>
      <c r="G1313" s="29">
        <f>IF(input_OLD_temp_simulation!L1313&lt;&gt;"",input_OLD_temp_simulation!L1313,"")</f>
        <v>900</v>
      </c>
    </row>
    <row r="1314" spans="1:7">
      <c r="A1314" s="1">
        <f>IF(input_OLD_temp_simulation!A1314&lt;&gt;"",input_OLD_temp_simulation!A1314,"")</f>
        <v>1312</v>
      </c>
      <c r="B1314" s="57">
        <f>IF(input_OLD_temp_simulation!B1314&lt;&gt;"",maxvent_m3_per_h*1000000+minvent_m3_per_h*1000+V_room_m3,"")</f>
        <v>500010090</v>
      </c>
      <c r="C1314" s="2" t="str">
        <f>IF(input_OLD_temp_simulation!C1314&lt;&gt;"",CONCATENATE(TEXT(input_OLD_temp_simulation!C1314,"jjjj-mm-ddTuu:mm:ss"),IF(input_OLD_temp_simulation!E1314&gt;=0,"+",""),TEXT(SIGN(input_OLD_temp_simulation!E1314)*INT(ABS(input_OLD_temp_simulation!E1314)),"00"),":",TEXT(MOD(ABS(input_OLD_temp_simulation!E1314),1)*60,"00")),"")</f>
        <v>2022-01-16T16:00:00+01:00</v>
      </c>
      <c r="D1314" s="26">
        <f>IF(input_OLD_temp_simulation!D1314&lt;&gt;"",input_OLD_temp_simulation!D1314,"")</f>
        <v>1642345199.9999993</v>
      </c>
      <c r="E1314" s="27">
        <f>calculation!R1314</f>
        <v>432.39509813796224</v>
      </c>
      <c r="F1314" s="18">
        <f>calculation!P1314</f>
        <v>0</v>
      </c>
      <c r="G1314" s="29">
        <f>IF(input_OLD_temp_simulation!L1314&lt;&gt;"",input_OLD_temp_simulation!L1314,"")</f>
        <v>900</v>
      </c>
    </row>
    <row r="1315" spans="1:7">
      <c r="A1315" s="1">
        <f>IF(input_OLD_temp_simulation!A1315&lt;&gt;"",input_OLD_temp_simulation!A1315,"")</f>
        <v>1313</v>
      </c>
      <c r="B1315" s="57">
        <f>IF(input_OLD_temp_simulation!B1315&lt;&gt;"",maxvent_m3_per_h*1000000+minvent_m3_per_h*1000+V_room_m3,"")</f>
        <v>500010090</v>
      </c>
      <c r="C1315" s="2" t="str">
        <f>IF(input_OLD_temp_simulation!C1315&lt;&gt;"",CONCATENATE(TEXT(input_OLD_temp_simulation!C1315,"jjjj-mm-ddTuu:mm:ss"),IF(input_OLD_temp_simulation!E1315&gt;=0,"+",""),TEXT(SIGN(input_OLD_temp_simulation!E1315)*INT(ABS(input_OLD_temp_simulation!E1315)),"00"),":",TEXT(MOD(ABS(input_OLD_temp_simulation!E1315),1)*60,"00")),"")</f>
        <v>2022-01-16T16:15:00+01:00</v>
      </c>
      <c r="D1315" s="26">
        <f>IF(input_OLD_temp_simulation!D1315&lt;&gt;"",input_OLD_temp_simulation!D1315,"")</f>
        <v>1642346100.000001</v>
      </c>
      <c r="E1315" s="27">
        <f>calculation!R1315</f>
        <v>431.91190096746328</v>
      </c>
      <c r="F1315" s="18">
        <f>calculation!P1315</f>
        <v>0</v>
      </c>
      <c r="G1315" s="29">
        <f>IF(input_OLD_temp_simulation!L1315&lt;&gt;"",input_OLD_temp_simulation!L1315,"")</f>
        <v>900</v>
      </c>
    </row>
    <row r="1316" spans="1:7">
      <c r="A1316" s="1">
        <f>IF(input_OLD_temp_simulation!A1316&lt;&gt;"",input_OLD_temp_simulation!A1316,"")</f>
        <v>1314</v>
      </c>
      <c r="B1316" s="57">
        <f>IF(input_OLD_temp_simulation!B1316&lt;&gt;"",maxvent_m3_per_h*1000000+minvent_m3_per_h*1000+V_room_m3,"")</f>
        <v>500010090</v>
      </c>
      <c r="C1316" s="2" t="str">
        <f>IF(input_OLD_temp_simulation!C1316&lt;&gt;"",CONCATENATE(TEXT(input_OLD_temp_simulation!C1316,"jjjj-mm-ddTuu:mm:ss"),IF(input_OLD_temp_simulation!E1316&gt;=0,"+",""),TEXT(SIGN(input_OLD_temp_simulation!E1316)*INT(ABS(input_OLD_temp_simulation!E1316)),"00"),":",TEXT(MOD(ABS(input_OLD_temp_simulation!E1316),1)*60,"00")),"")</f>
        <v>2022-01-16T16:30:00+01:00</v>
      </c>
      <c r="D1316" s="26">
        <f>IF(input_OLD_temp_simulation!D1316&lt;&gt;"",input_OLD_temp_simulation!D1316,"")</f>
        <v>1642347000.0000002</v>
      </c>
      <c r="E1316" s="27">
        <f>calculation!R1316</f>
        <v>431.44212594058928</v>
      </c>
      <c r="F1316" s="18">
        <f>calculation!P1316</f>
        <v>0</v>
      </c>
      <c r="G1316" s="29">
        <f>IF(input_OLD_temp_simulation!L1316&lt;&gt;"",input_OLD_temp_simulation!L1316,"")</f>
        <v>900</v>
      </c>
    </row>
    <row r="1317" spans="1:7">
      <c r="A1317" s="1">
        <f>IF(input_OLD_temp_simulation!A1317&lt;&gt;"",input_OLD_temp_simulation!A1317,"")</f>
        <v>1315</v>
      </c>
      <c r="B1317" s="57">
        <f>IF(input_OLD_temp_simulation!B1317&lt;&gt;"",maxvent_m3_per_h*1000000+minvent_m3_per_h*1000+V_room_m3,"")</f>
        <v>500010090</v>
      </c>
      <c r="C1317" s="2" t="str">
        <f>IF(input_OLD_temp_simulation!C1317&lt;&gt;"",CONCATENATE(TEXT(input_OLD_temp_simulation!C1317,"jjjj-mm-ddTuu:mm:ss"),IF(input_OLD_temp_simulation!E1317&gt;=0,"+",""),TEXT(SIGN(input_OLD_temp_simulation!E1317)*INT(ABS(input_OLD_temp_simulation!E1317)),"00"),":",TEXT(MOD(ABS(input_OLD_temp_simulation!E1317),1)*60,"00")),"")</f>
        <v>2022-01-16T16:45:00+01:00</v>
      </c>
      <c r="D1317" s="26">
        <f>IF(input_OLD_temp_simulation!D1317&lt;&gt;"",input_OLD_temp_simulation!D1317,"")</f>
        <v>1642347899.9999993</v>
      </c>
      <c r="E1317" s="27">
        <f>calculation!R1317</f>
        <v>430.98540022001737</v>
      </c>
      <c r="F1317" s="18">
        <f>calculation!P1317</f>
        <v>0</v>
      </c>
      <c r="G1317" s="29">
        <f>IF(input_OLD_temp_simulation!L1317&lt;&gt;"",input_OLD_temp_simulation!L1317,"")</f>
        <v>900</v>
      </c>
    </row>
    <row r="1318" spans="1:7">
      <c r="A1318" s="1">
        <f>IF(input_OLD_temp_simulation!A1318&lt;&gt;"",input_OLD_temp_simulation!A1318,"")</f>
        <v>1316</v>
      </c>
      <c r="B1318" s="57">
        <f>IF(input_OLD_temp_simulation!B1318&lt;&gt;"",maxvent_m3_per_h*1000000+minvent_m3_per_h*1000+V_room_m3,"")</f>
        <v>500010090</v>
      </c>
      <c r="C1318" s="2" t="str">
        <f>IF(input_OLD_temp_simulation!C1318&lt;&gt;"",CONCATENATE(TEXT(input_OLD_temp_simulation!C1318,"jjjj-mm-ddTuu:mm:ss"),IF(input_OLD_temp_simulation!E1318&gt;=0,"+",""),TEXT(SIGN(input_OLD_temp_simulation!E1318)*INT(ABS(input_OLD_temp_simulation!E1318)),"00"),":",TEXT(MOD(ABS(input_OLD_temp_simulation!E1318),1)*60,"00")),"")</f>
        <v>2022-01-16T17:00:00+01:00</v>
      </c>
      <c r="D1318" s="26">
        <f>IF(input_OLD_temp_simulation!D1318&lt;&gt;"",input_OLD_temp_simulation!D1318,"")</f>
        <v>1642348800.000001</v>
      </c>
      <c r="E1318" s="27">
        <f>calculation!R1318</f>
        <v>430.54136132501691</v>
      </c>
      <c r="F1318" s="18">
        <f>calculation!P1318</f>
        <v>0</v>
      </c>
      <c r="G1318" s="29">
        <f>IF(input_OLD_temp_simulation!L1318&lt;&gt;"",input_OLD_temp_simulation!L1318,"")</f>
        <v>900</v>
      </c>
    </row>
    <row r="1319" spans="1:7">
      <c r="A1319" s="1">
        <f>IF(input_OLD_temp_simulation!A1319&lt;&gt;"",input_OLD_temp_simulation!A1319,"")</f>
        <v>1317</v>
      </c>
      <c r="B1319" s="57">
        <f>IF(input_OLD_temp_simulation!B1319&lt;&gt;"",maxvent_m3_per_h*1000000+minvent_m3_per_h*1000+V_room_m3,"")</f>
        <v>500010090</v>
      </c>
      <c r="C1319" s="2" t="str">
        <f>IF(input_OLD_temp_simulation!C1319&lt;&gt;"",CONCATENATE(TEXT(input_OLD_temp_simulation!C1319,"jjjj-mm-ddTuu:mm:ss"),IF(input_OLD_temp_simulation!E1319&gt;=0,"+",""),TEXT(SIGN(input_OLD_temp_simulation!E1319)*INT(ABS(input_OLD_temp_simulation!E1319)),"00"),":",TEXT(MOD(ABS(input_OLD_temp_simulation!E1319),1)*60,"00")),"")</f>
        <v>2022-01-16T17:15:00+01:00</v>
      </c>
      <c r="D1319" s="26">
        <f>IF(input_OLD_temp_simulation!D1319&lt;&gt;"",input_OLD_temp_simulation!D1319,"")</f>
        <v>1642349700.0000002</v>
      </c>
      <c r="E1319" s="27">
        <f>calculation!R1319</f>
        <v>430.10965684376646</v>
      </c>
      <c r="F1319" s="18">
        <f>calculation!P1319</f>
        <v>0</v>
      </c>
      <c r="G1319" s="29">
        <f>IF(input_OLD_temp_simulation!L1319&lt;&gt;"",input_OLD_temp_simulation!L1319,"")</f>
        <v>900</v>
      </c>
    </row>
    <row r="1320" spans="1:7">
      <c r="A1320" s="1">
        <f>IF(input_OLD_temp_simulation!A1320&lt;&gt;"",input_OLD_temp_simulation!A1320,"")</f>
        <v>1318</v>
      </c>
      <c r="B1320" s="57">
        <f>IF(input_OLD_temp_simulation!B1320&lt;&gt;"",maxvent_m3_per_h*1000000+minvent_m3_per_h*1000+V_room_m3,"")</f>
        <v>500010090</v>
      </c>
      <c r="C1320" s="2" t="str">
        <f>IF(input_OLD_temp_simulation!C1320&lt;&gt;"",CONCATENATE(TEXT(input_OLD_temp_simulation!C1320,"jjjj-mm-ddTuu:mm:ss"),IF(input_OLD_temp_simulation!E1320&gt;=0,"+",""),TEXT(SIGN(input_OLD_temp_simulation!E1320)*INT(ABS(input_OLD_temp_simulation!E1320)),"00"),":",TEXT(MOD(ABS(input_OLD_temp_simulation!E1320),1)*60,"00")),"")</f>
        <v>2022-01-16T17:30:00+01:00</v>
      </c>
      <c r="D1320" s="26">
        <f>IF(input_OLD_temp_simulation!D1320&lt;&gt;"",input_OLD_temp_simulation!D1320,"")</f>
        <v>1642350599.9999993</v>
      </c>
      <c r="E1320" s="27">
        <f>calculation!R1320</f>
        <v>429.68994415366183</v>
      </c>
      <c r="F1320" s="18">
        <f>calculation!P1320</f>
        <v>0</v>
      </c>
      <c r="G1320" s="29">
        <f>IF(input_OLD_temp_simulation!L1320&lt;&gt;"",input_OLD_temp_simulation!L1320,"")</f>
        <v>900</v>
      </c>
    </row>
    <row r="1321" spans="1:7">
      <c r="A1321" s="1">
        <f>IF(input_OLD_temp_simulation!A1321&lt;&gt;"",input_OLD_temp_simulation!A1321,"")</f>
        <v>1319</v>
      </c>
      <c r="B1321" s="57">
        <f>IF(input_OLD_temp_simulation!B1321&lt;&gt;"",maxvent_m3_per_h*1000000+minvent_m3_per_h*1000+V_room_m3,"")</f>
        <v>500010090</v>
      </c>
      <c r="C1321" s="2" t="str">
        <f>IF(input_OLD_temp_simulation!C1321&lt;&gt;"",CONCATENATE(TEXT(input_OLD_temp_simulation!C1321,"jjjj-mm-ddTuu:mm:ss"),IF(input_OLD_temp_simulation!E1321&gt;=0,"+",""),TEXT(SIGN(input_OLD_temp_simulation!E1321)*INT(ABS(input_OLD_temp_simulation!E1321)),"00"),":",TEXT(MOD(ABS(input_OLD_temp_simulation!E1321),1)*60,"00")),"")</f>
        <v>2022-01-16T17:45:00+01:00</v>
      </c>
      <c r="D1321" s="26">
        <f>IF(input_OLD_temp_simulation!D1321&lt;&gt;"",input_OLD_temp_simulation!D1321,"")</f>
        <v>1642351500.000001</v>
      </c>
      <c r="E1321" s="27">
        <f>calculation!R1321</f>
        <v>429.28189014939346</v>
      </c>
      <c r="F1321" s="18">
        <f>calculation!P1321</f>
        <v>0</v>
      </c>
      <c r="G1321" s="29">
        <f>IF(input_OLD_temp_simulation!L1321&lt;&gt;"",input_OLD_temp_simulation!L1321,"")</f>
        <v>900</v>
      </c>
    </row>
    <row r="1322" spans="1:7">
      <c r="A1322" s="1">
        <f>IF(input_OLD_temp_simulation!A1322&lt;&gt;"",input_OLD_temp_simulation!A1322,"")</f>
        <v>1320</v>
      </c>
      <c r="B1322" s="57">
        <f>IF(input_OLD_temp_simulation!B1322&lt;&gt;"",maxvent_m3_per_h*1000000+minvent_m3_per_h*1000+V_room_m3,"")</f>
        <v>500010090</v>
      </c>
      <c r="C1322" s="2" t="str">
        <f>IF(input_OLD_temp_simulation!C1322&lt;&gt;"",CONCATENATE(TEXT(input_OLD_temp_simulation!C1322,"jjjj-mm-ddTuu:mm:ss"),IF(input_OLD_temp_simulation!E1322&gt;=0,"+",""),TEXT(SIGN(input_OLD_temp_simulation!E1322)*INT(ABS(input_OLD_temp_simulation!E1322)),"00"),":",TEXT(MOD(ABS(input_OLD_temp_simulation!E1322),1)*60,"00")),"")</f>
        <v>2022-01-16T18:00:00+01:00</v>
      </c>
      <c r="D1322" s="26">
        <f>IF(input_OLD_temp_simulation!D1322&lt;&gt;"",input_OLD_temp_simulation!D1322,"")</f>
        <v>1642352400.0000002</v>
      </c>
      <c r="E1322" s="27">
        <f>calculation!R1322</f>
        <v>428.88517097857698</v>
      </c>
      <c r="F1322" s="18">
        <f>calculation!P1322</f>
        <v>0</v>
      </c>
      <c r="G1322" s="29">
        <f>IF(input_OLD_temp_simulation!L1322&lt;&gt;"",input_OLD_temp_simulation!L1322,"")</f>
        <v>900</v>
      </c>
    </row>
    <row r="1323" spans="1:7">
      <c r="A1323" s="1">
        <f>IF(input_OLD_temp_simulation!A1323&lt;&gt;"",input_OLD_temp_simulation!A1323,"")</f>
        <v>1321</v>
      </c>
      <c r="B1323" s="57">
        <f>IF(input_OLD_temp_simulation!B1323&lt;&gt;"",maxvent_m3_per_h*1000000+minvent_m3_per_h*1000+V_room_m3,"")</f>
        <v>500010090</v>
      </c>
      <c r="C1323" s="2" t="str">
        <f>IF(input_OLD_temp_simulation!C1323&lt;&gt;"",CONCATENATE(TEXT(input_OLD_temp_simulation!C1323,"jjjj-mm-ddTuu:mm:ss"),IF(input_OLD_temp_simulation!E1323&gt;=0,"+",""),TEXT(SIGN(input_OLD_temp_simulation!E1323)*INT(ABS(input_OLD_temp_simulation!E1323)),"00"),":",TEXT(MOD(ABS(input_OLD_temp_simulation!E1323),1)*60,"00")),"")</f>
        <v>2022-01-16T18:15:00+01:00</v>
      </c>
      <c r="D1323" s="26">
        <f>IF(input_OLD_temp_simulation!D1323&lt;&gt;"",input_OLD_temp_simulation!D1323,"")</f>
        <v>1642353299.9999993</v>
      </c>
      <c r="E1323" s="27">
        <f>calculation!R1323</f>
        <v>428.49947178472763</v>
      </c>
      <c r="F1323" s="18">
        <f>calculation!P1323</f>
        <v>0</v>
      </c>
      <c r="G1323" s="29">
        <f>IF(input_OLD_temp_simulation!L1323&lt;&gt;"",input_OLD_temp_simulation!L1323,"")</f>
        <v>900</v>
      </c>
    </row>
    <row r="1324" spans="1:7">
      <c r="A1324" s="1">
        <f>IF(input_OLD_temp_simulation!A1324&lt;&gt;"",input_OLD_temp_simulation!A1324,"")</f>
        <v>1322</v>
      </c>
      <c r="B1324" s="57">
        <f>IF(input_OLD_temp_simulation!B1324&lt;&gt;"",maxvent_m3_per_h*1000000+minvent_m3_per_h*1000+V_room_m3,"")</f>
        <v>500010090</v>
      </c>
      <c r="C1324" s="2" t="str">
        <f>IF(input_OLD_temp_simulation!C1324&lt;&gt;"",CONCATENATE(TEXT(input_OLD_temp_simulation!C1324,"jjjj-mm-ddTuu:mm:ss"),IF(input_OLD_temp_simulation!E1324&gt;=0,"+",""),TEXT(SIGN(input_OLD_temp_simulation!E1324)*INT(ABS(input_OLD_temp_simulation!E1324)),"00"),":",TEXT(MOD(ABS(input_OLD_temp_simulation!E1324),1)*60,"00")),"")</f>
        <v>2022-01-16T18:30:00+01:00</v>
      </c>
      <c r="D1324" s="26">
        <f>IF(input_OLD_temp_simulation!D1324&lt;&gt;"",input_OLD_temp_simulation!D1324,"")</f>
        <v>1642354200.000001</v>
      </c>
      <c r="E1324" s="27">
        <f>calculation!R1324</f>
        <v>428.12448645737408</v>
      </c>
      <c r="F1324" s="18">
        <f>calculation!P1324</f>
        <v>0</v>
      </c>
      <c r="G1324" s="29">
        <f>IF(input_OLD_temp_simulation!L1324&lt;&gt;"",input_OLD_temp_simulation!L1324,"")</f>
        <v>900</v>
      </c>
    </row>
    <row r="1325" spans="1:7">
      <c r="A1325" s="1">
        <f>IF(input_OLD_temp_simulation!A1325&lt;&gt;"",input_OLD_temp_simulation!A1325,"")</f>
        <v>1323</v>
      </c>
      <c r="B1325" s="57">
        <f>IF(input_OLD_temp_simulation!B1325&lt;&gt;"",maxvent_m3_per_h*1000000+minvent_m3_per_h*1000+V_room_m3,"")</f>
        <v>500010090</v>
      </c>
      <c r="C1325" s="2" t="str">
        <f>IF(input_OLD_temp_simulation!C1325&lt;&gt;"",CONCATENATE(TEXT(input_OLD_temp_simulation!C1325,"jjjj-mm-ddTuu:mm:ss"),IF(input_OLD_temp_simulation!E1325&gt;=0,"+",""),TEXT(SIGN(input_OLD_temp_simulation!E1325)*INT(ABS(input_OLD_temp_simulation!E1325)),"00"),":",TEXT(MOD(ABS(input_OLD_temp_simulation!E1325),1)*60,"00")),"")</f>
        <v>2022-01-16T18:45:00+01:00</v>
      </c>
      <c r="D1325" s="26">
        <f>IF(input_OLD_temp_simulation!D1325&lt;&gt;"",input_OLD_temp_simulation!D1325,"")</f>
        <v>1642355100.0000002</v>
      </c>
      <c r="E1325" s="27">
        <f>calculation!R1325</f>
        <v>427.7599173891137</v>
      </c>
      <c r="F1325" s="18">
        <f>calculation!P1325</f>
        <v>0</v>
      </c>
      <c r="G1325" s="29">
        <f>IF(input_OLD_temp_simulation!L1325&lt;&gt;"",input_OLD_temp_simulation!L1325,"")</f>
        <v>900</v>
      </c>
    </row>
    <row r="1326" spans="1:7">
      <c r="A1326" s="1">
        <f>IF(input_OLD_temp_simulation!A1326&lt;&gt;"",input_OLD_temp_simulation!A1326,"")</f>
        <v>1324</v>
      </c>
      <c r="B1326" s="57">
        <f>IF(input_OLD_temp_simulation!B1326&lt;&gt;"",maxvent_m3_per_h*1000000+minvent_m3_per_h*1000+V_room_m3,"")</f>
        <v>500010090</v>
      </c>
      <c r="C1326" s="2" t="str">
        <f>IF(input_OLD_temp_simulation!C1326&lt;&gt;"",CONCATENATE(TEXT(input_OLD_temp_simulation!C1326,"jjjj-mm-ddTuu:mm:ss"),IF(input_OLD_temp_simulation!E1326&gt;=0,"+",""),TEXT(SIGN(input_OLD_temp_simulation!E1326)*INT(ABS(input_OLD_temp_simulation!E1326)),"00"),":",TEXT(MOD(ABS(input_OLD_temp_simulation!E1326),1)*60,"00")),"")</f>
        <v>2022-01-16T19:00:00+01:00</v>
      </c>
      <c r="D1326" s="26">
        <f>IF(input_OLD_temp_simulation!D1326&lt;&gt;"",input_OLD_temp_simulation!D1326,"")</f>
        <v>1642355999.9999993</v>
      </c>
      <c r="E1326" s="27">
        <f>calculation!R1326</f>
        <v>427.40547523941609</v>
      </c>
      <c r="F1326" s="18">
        <f>calculation!P1326</f>
        <v>0</v>
      </c>
      <c r="G1326" s="29">
        <f>IF(input_OLD_temp_simulation!L1326&lt;&gt;"",input_OLD_temp_simulation!L1326,"")</f>
        <v>900</v>
      </c>
    </row>
    <row r="1327" spans="1:7">
      <c r="A1327" s="1">
        <f>IF(input_OLD_temp_simulation!A1327&lt;&gt;"",input_OLD_temp_simulation!A1327,"")</f>
        <v>1325</v>
      </c>
      <c r="B1327" s="57">
        <f>IF(input_OLD_temp_simulation!B1327&lt;&gt;"",maxvent_m3_per_h*1000000+minvent_m3_per_h*1000+V_room_m3,"")</f>
        <v>500010090</v>
      </c>
      <c r="C1327" s="2" t="str">
        <f>IF(input_OLD_temp_simulation!C1327&lt;&gt;"",CONCATENATE(TEXT(input_OLD_temp_simulation!C1327,"jjjj-mm-ddTuu:mm:ss"),IF(input_OLD_temp_simulation!E1327&gt;=0,"+",""),TEXT(SIGN(input_OLD_temp_simulation!E1327)*INT(ABS(input_OLD_temp_simulation!E1327)),"00"),":",TEXT(MOD(ABS(input_OLD_temp_simulation!E1327),1)*60,"00")),"")</f>
        <v>2022-01-16T19:15:00+01:00</v>
      </c>
      <c r="D1327" s="26">
        <f>IF(input_OLD_temp_simulation!D1327&lt;&gt;"",input_OLD_temp_simulation!D1327,"")</f>
        <v>1642356900.000001</v>
      </c>
      <c r="E1327" s="27">
        <f>calculation!R1327</f>
        <v>427.06087870498789</v>
      </c>
      <c r="F1327" s="18">
        <f>calculation!P1327</f>
        <v>0</v>
      </c>
      <c r="G1327" s="29">
        <f>IF(input_OLD_temp_simulation!L1327&lt;&gt;"",input_OLD_temp_simulation!L1327,"")</f>
        <v>900</v>
      </c>
    </row>
    <row r="1328" spans="1:7">
      <c r="A1328" s="1">
        <f>IF(input_OLD_temp_simulation!A1328&lt;&gt;"",input_OLD_temp_simulation!A1328,"")</f>
        <v>1326</v>
      </c>
      <c r="B1328" s="57">
        <f>IF(input_OLD_temp_simulation!B1328&lt;&gt;"",maxvent_m3_per_h*1000000+minvent_m3_per_h*1000+V_room_m3,"")</f>
        <v>500010090</v>
      </c>
      <c r="C1328" s="2" t="str">
        <f>IF(input_OLD_temp_simulation!C1328&lt;&gt;"",CONCATENATE(TEXT(input_OLD_temp_simulation!C1328,"jjjj-mm-ddTuu:mm:ss"),IF(input_OLD_temp_simulation!E1328&gt;=0,"+",""),TEXT(SIGN(input_OLD_temp_simulation!E1328)*INT(ABS(input_OLD_temp_simulation!E1328)),"00"),":",TEXT(MOD(ABS(input_OLD_temp_simulation!E1328),1)*60,"00")),"")</f>
        <v>2022-01-16T19:30:00+01:00</v>
      </c>
      <c r="D1328" s="26">
        <f>IF(input_OLD_temp_simulation!D1328&lt;&gt;"",input_OLD_temp_simulation!D1328,"")</f>
        <v>1642357800.0000002</v>
      </c>
      <c r="E1328" s="27">
        <f>calculation!R1328</f>
        <v>426.72585429651599</v>
      </c>
      <c r="F1328" s="18">
        <f>calculation!P1328</f>
        <v>0</v>
      </c>
      <c r="G1328" s="29">
        <f>IF(input_OLD_temp_simulation!L1328&lt;&gt;"",input_OLD_temp_simulation!L1328,"")</f>
        <v>900</v>
      </c>
    </row>
    <row r="1329" spans="1:7">
      <c r="A1329" s="1">
        <f>IF(input_OLD_temp_simulation!A1329&lt;&gt;"",input_OLD_temp_simulation!A1329,"")</f>
        <v>1327</v>
      </c>
      <c r="B1329" s="57">
        <f>IF(input_OLD_temp_simulation!B1329&lt;&gt;"",maxvent_m3_per_h*1000000+minvent_m3_per_h*1000+V_room_m3,"")</f>
        <v>500010090</v>
      </c>
      <c r="C1329" s="2" t="str">
        <f>IF(input_OLD_temp_simulation!C1329&lt;&gt;"",CONCATENATE(TEXT(input_OLD_temp_simulation!C1329,"jjjj-mm-ddTuu:mm:ss"),IF(input_OLD_temp_simulation!E1329&gt;=0,"+",""),TEXT(SIGN(input_OLD_temp_simulation!E1329)*INT(ABS(input_OLD_temp_simulation!E1329)),"00"),":",TEXT(MOD(ABS(input_OLD_temp_simulation!E1329),1)*60,"00")),"")</f>
        <v>2022-01-16T19:45:00+01:00</v>
      </c>
      <c r="D1329" s="26">
        <f>IF(input_OLD_temp_simulation!D1329&lt;&gt;"",input_OLD_temp_simulation!D1329,"")</f>
        <v>1642358699.9999993</v>
      </c>
      <c r="E1329" s="27">
        <f>calculation!R1329</f>
        <v>426.40013612161277</v>
      </c>
      <c r="F1329" s="18">
        <f>calculation!P1329</f>
        <v>0</v>
      </c>
      <c r="G1329" s="29">
        <f>IF(input_OLD_temp_simulation!L1329&lt;&gt;"",input_OLD_temp_simulation!L1329,"")</f>
        <v>900</v>
      </c>
    </row>
    <row r="1330" spans="1:7">
      <c r="A1330" s="1">
        <f>IF(input_OLD_temp_simulation!A1330&lt;&gt;"",input_OLD_temp_simulation!A1330,"")</f>
        <v>1328</v>
      </c>
      <c r="B1330" s="57">
        <f>IF(input_OLD_temp_simulation!B1330&lt;&gt;"",maxvent_m3_per_h*1000000+minvent_m3_per_h*1000+V_room_m3,"")</f>
        <v>500010090</v>
      </c>
      <c r="C1330" s="2" t="str">
        <f>IF(input_OLD_temp_simulation!C1330&lt;&gt;"",CONCATENATE(TEXT(input_OLD_temp_simulation!C1330,"jjjj-mm-ddTuu:mm:ss"),IF(input_OLD_temp_simulation!E1330&gt;=0,"+",""),TEXT(SIGN(input_OLD_temp_simulation!E1330)*INT(ABS(input_OLD_temp_simulation!E1330)),"00"),":",TEXT(MOD(ABS(input_OLD_temp_simulation!E1330),1)*60,"00")),"")</f>
        <v>2022-01-16T20:00:00+01:00</v>
      </c>
      <c r="D1330" s="26">
        <f>IF(input_OLD_temp_simulation!D1330&lt;&gt;"",input_OLD_temp_simulation!D1330,"")</f>
        <v>1642359600.000001</v>
      </c>
      <c r="E1330" s="27">
        <f>calculation!R1330</f>
        <v>426.08346567379022</v>
      </c>
      <c r="F1330" s="18">
        <f>calculation!P1330</f>
        <v>0</v>
      </c>
      <c r="G1330" s="29">
        <f>IF(input_OLD_temp_simulation!L1330&lt;&gt;"",input_OLD_temp_simulation!L1330,"")</f>
        <v>900</v>
      </c>
    </row>
    <row r="1331" spans="1:7">
      <c r="A1331" s="1">
        <f>IF(input_OLD_temp_simulation!A1331&lt;&gt;"",input_OLD_temp_simulation!A1331,"")</f>
        <v>1329</v>
      </c>
      <c r="B1331" s="57">
        <f>IF(input_OLD_temp_simulation!B1331&lt;&gt;"",maxvent_m3_per_h*1000000+minvent_m3_per_h*1000+V_room_m3,"")</f>
        <v>500010090</v>
      </c>
      <c r="C1331" s="2" t="str">
        <f>IF(input_OLD_temp_simulation!C1331&lt;&gt;"",CONCATENATE(TEXT(input_OLD_temp_simulation!C1331,"jjjj-mm-ddTuu:mm:ss"),IF(input_OLD_temp_simulation!E1331&gt;=0,"+",""),TEXT(SIGN(input_OLD_temp_simulation!E1331)*INT(ABS(input_OLD_temp_simulation!E1331)),"00"),":",TEXT(MOD(ABS(input_OLD_temp_simulation!E1331),1)*60,"00")),"")</f>
        <v>2022-01-16T20:15:00+01:00</v>
      </c>
      <c r="D1331" s="26">
        <f>IF(input_OLD_temp_simulation!D1331&lt;&gt;"",input_OLD_temp_simulation!D1331,"")</f>
        <v>1642360500.0000002</v>
      </c>
      <c r="E1331" s="27">
        <f>calculation!R1331</f>
        <v>425.77559162729602</v>
      </c>
      <c r="F1331" s="18">
        <f>calculation!P1331</f>
        <v>0</v>
      </c>
      <c r="G1331" s="29">
        <f>IF(input_OLD_temp_simulation!L1331&lt;&gt;"",input_OLD_temp_simulation!L1331,"")</f>
        <v>900</v>
      </c>
    </row>
    <row r="1332" spans="1:7">
      <c r="A1332" s="1">
        <f>IF(input_OLD_temp_simulation!A1332&lt;&gt;"",input_OLD_temp_simulation!A1332,"")</f>
        <v>1330</v>
      </c>
      <c r="B1332" s="57">
        <f>IF(input_OLD_temp_simulation!B1332&lt;&gt;"",maxvent_m3_per_h*1000000+minvent_m3_per_h*1000+V_room_m3,"")</f>
        <v>500010090</v>
      </c>
      <c r="C1332" s="2" t="str">
        <f>IF(input_OLD_temp_simulation!C1332&lt;&gt;"",CONCATENATE(TEXT(input_OLD_temp_simulation!C1332,"jjjj-mm-ddTuu:mm:ss"),IF(input_OLD_temp_simulation!E1332&gt;=0,"+",""),TEXT(SIGN(input_OLD_temp_simulation!E1332)*INT(ABS(input_OLD_temp_simulation!E1332)),"00"),":",TEXT(MOD(ABS(input_OLD_temp_simulation!E1332),1)*60,"00")),"")</f>
        <v>2022-01-16T20:30:00+01:00</v>
      </c>
      <c r="D1332" s="26">
        <f>IF(input_OLD_temp_simulation!D1332&lt;&gt;"",input_OLD_temp_simulation!D1332,"")</f>
        <v>1642361399.9999993</v>
      </c>
      <c r="E1332" s="27">
        <f>calculation!R1332</f>
        <v>425.4762696376489</v>
      </c>
      <c r="F1332" s="18">
        <f>calculation!P1332</f>
        <v>0</v>
      </c>
      <c r="G1332" s="29">
        <f>IF(input_OLD_temp_simulation!L1332&lt;&gt;"",input_OLD_temp_simulation!L1332,"")</f>
        <v>900</v>
      </c>
    </row>
    <row r="1333" spans="1:7">
      <c r="A1333" s="1">
        <f>IF(input_OLD_temp_simulation!A1333&lt;&gt;"",input_OLD_temp_simulation!A1333,"")</f>
        <v>1331</v>
      </c>
      <c r="B1333" s="57">
        <f>IF(input_OLD_temp_simulation!B1333&lt;&gt;"",maxvent_m3_per_h*1000000+minvent_m3_per_h*1000+V_room_m3,"")</f>
        <v>500010090</v>
      </c>
      <c r="C1333" s="2" t="str">
        <f>IF(input_OLD_temp_simulation!C1333&lt;&gt;"",CONCATENATE(TEXT(input_OLD_temp_simulation!C1333,"jjjj-mm-ddTuu:mm:ss"),IF(input_OLD_temp_simulation!E1333&gt;=0,"+",""),TEXT(SIGN(input_OLD_temp_simulation!E1333)*INT(ABS(input_OLD_temp_simulation!E1333)),"00"),":",TEXT(MOD(ABS(input_OLD_temp_simulation!E1333),1)*60,"00")),"")</f>
        <v>2022-01-16T20:45:00+01:00</v>
      </c>
      <c r="D1333" s="26">
        <f>IF(input_OLD_temp_simulation!D1333&lt;&gt;"",input_OLD_temp_simulation!D1333,"")</f>
        <v>1642362300.000001</v>
      </c>
      <c r="E1333" s="27">
        <f>calculation!R1333</f>
        <v>425.18526214771418</v>
      </c>
      <c r="F1333" s="18">
        <f>calculation!P1333</f>
        <v>0</v>
      </c>
      <c r="G1333" s="29">
        <f>IF(input_OLD_temp_simulation!L1333&lt;&gt;"",input_OLD_temp_simulation!L1333,"")</f>
        <v>900</v>
      </c>
    </row>
    <row r="1334" spans="1:7">
      <c r="A1334" s="1">
        <f>IF(input_OLD_temp_simulation!A1334&lt;&gt;"",input_OLD_temp_simulation!A1334,"")</f>
        <v>1332</v>
      </c>
      <c r="B1334" s="57">
        <f>IF(input_OLD_temp_simulation!B1334&lt;&gt;"",maxvent_m3_per_h*1000000+minvent_m3_per_h*1000+V_room_m3,"")</f>
        <v>500010090</v>
      </c>
      <c r="C1334" s="2" t="str">
        <f>IF(input_OLD_temp_simulation!C1334&lt;&gt;"",CONCATENATE(TEXT(input_OLD_temp_simulation!C1334,"jjjj-mm-ddTuu:mm:ss"),IF(input_OLD_temp_simulation!E1334&gt;=0,"+",""),TEXT(SIGN(input_OLD_temp_simulation!E1334)*INT(ABS(input_OLD_temp_simulation!E1334)),"00"),":",TEXT(MOD(ABS(input_OLD_temp_simulation!E1334),1)*60,"00")),"")</f>
        <v>2022-01-16T21:00:00+01:00</v>
      </c>
      <c r="D1334" s="26">
        <f>IF(input_OLD_temp_simulation!D1334&lt;&gt;"",input_OLD_temp_simulation!D1334,"")</f>
        <v>1642363200.0000002</v>
      </c>
      <c r="E1334" s="27">
        <f>calculation!R1334</f>
        <v>424.90233819916659</v>
      </c>
      <c r="F1334" s="18">
        <f>calculation!P1334</f>
        <v>0</v>
      </c>
      <c r="G1334" s="29">
        <f>IF(input_OLD_temp_simulation!L1334&lt;&gt;"",input_OLD_temp_simulation!L1334,"")</f>
        <v>900</v>
      </c>
    </row>
    <row r="1335" spans="1:7">
      <c r="A1335" s="1">
        <f>IF(input_OLD_temp_simulation!A1335&lt;&gt;"",input_OLD_temp_simulation!A1335,"")</f>
        <v>1333</v>
      </c>
      <c r="B1335" s="57">
        <f>IF(input_OLD_temp_simulation!B1335&lt;&gt;"",maxvent_m3_per_h*1000000+minvent_m3_per_h*1000+V_room_m3,"")</f>
        <v>500010090</v>
      </c>
      <c r="C1335" s="2" t="str">
        <f>IF(input_OLD_temp_simulation!C1335&lt;&gt;"",CONCATENATE(TEXT(input_OLD_temp_simulation!C1335,"jjjj-mm-ddTuu:mm:ss"),IF(input_OLD_temp_simulation!E1335&gt;=0,"+",""),TEXT(SIGN(input_OLD_temp_simulation!E1335)*INT(ABS(input_OLD_temp_simulation!E1335)),"00"),":",TEXT(MOD(ABS(input_OLD_temp_simulation!E1335),1)*60,"00")),"")</f>
        <v>2022-01-16T21:15:00+01:00</v>
      </c>
      <c r="D1335" s="26">
        <f>IF(input_OLD_temp_simulation!D1335&lt;&gt;"",input_OLD_temp_simulation!D1335,"")</f>
        <v>1642364099.9999993</v>
      </c>
      <c r="E1335" s="27">
        <f>calculation!R1335</f>
        <v>424.62727324918973</v>
      </c>
      <c r="F1335" s="18">
        <f>calculation!P1335</f>
        <v>0</v>
      </c>
      <c r="G1335" s="29">
        <f>IF(input_OLD_temp_simulation!L1335&lt;&gt;"",input_OLD_temp_simulation!L1335,"")</f>
        <v>900</v>
      </c>
    </row>
    <row r="1336" spans="1:7">
      <c r="A1336" s="1">
        <f>IF(input_OLD_temp_simulation!A1336&lt;&gt;"",input_OLD_temp_simulation!A1336,"")</f>
        <v>1334</v>
      </c>
      <c r="B1336" s="57">
        <f>IF(input_OLD_temp_simulation!B1336&lt;&gt;"",maxvent_m3_per_h*1000000+minvent_m3_per_h*1000+V_room_m3,"")</f>
        <v>500010090</v>
      </c>
      <c r="C1336" s="2" t="str">
        <f>IF(input_OLD_temp_simulation!C1336&lt;&gt;"",CONCATENATE(TEXT(input_OLD_temp_simulation!C1336,"jjjj-mm-ddTuu:mm:ss"),IF(input_OLD_temp_simulation!E1336&gt;=0,"+",""),TEXT(SIGN(input_OLD_temp_simulation!E1336)*INT(ABS(input_OLD_temp_simulation!E1336)),"00"),":",TEXT(MOD(ABS(input_OLD_temp_simulation!E1336),1)*60,"00")),"")</f>
        <v>2022-01-16T21:30:00+01:00</v>
      </c>
      <c r="D1336" s="26">
        <f>IF(input_OLD_temp_simulation!D1336&lt;&gt;"",input_OLD_temp_simulation!D1336,"")</f>
        <v>1642365000.000001</v>
      </c>
      <c r="E1336" s="27">
        <f>calculation!R1336</f>
        <v>424.35984899226781</v>
      </c>
      <c r="F1336" s="18">
        <f>calculation!P1336</f>
        <v>0</v>
      </c>
      <c r="G1336" s="29">
        <f>IF(input_OLD_temp_simulation!L1336&lt;&gt;"",input_OLD_temp_simulation!L1336,"")</f>
        <v>900</v>
      </c>
    </row>
    <row r="1337" spans="1:7">
      <c r="A1337" s="1">
        <f>IF(input_OLD_temp_simulation!A1337&lt;&gt;"",input_OLD_temp_simulation!A1337,"")</f>
        <v>1335</v>
      </c>
      <c r="B1337" s="57">
        <f>IF(input_OLD_temp_simulation!B1337&lt;&gt;"",maxvent_m3_per_h*1000000+minvent_m3_per_h*1000+V_room_m3,"")</f>
        <v>500010090</v>
      </c>
      <c r="C1337" s="2" t="str">
        <f>IF(input_OLD_temp_simulation!C1337&lt;&gt;"",CONCATENATE(TEXT(input_OLD_temp_simulation!C1337,"jjjj-mm-ddTuu:mm:ss"),IF(input_OLD_temp_simulation!E1337&gt;=0,"+",""),TEXT(SIGN(input_OLD_temp_simulation!E1337)*INT(ABS(input_OLD_temp_simulation!E1337)),"00"),":",TEXT(MOD(ABS(input_OLD_temp_simulation!E1337),1)*60,"00")),"")</f>
        <v>2022-01-16T21:45:00+01:00</v>
      </c>
      <c r="D1337" s="26">
        <f>IF(input_OLD_temp_simulation!D1337&lt;&gt;"",input_OLD_temp_simulation!D1337,"")</f>
        <v>1642365900.0000002</v>
      </c>
      <c r="E1337" s="27">
        <f>calculation!R1337</f>
        <v>424.09985318692702</v>
      </c>
      <c r="F1337" s="18">
        <f>calculation!P1337</f>
        <v>0</v>
      </c>
      <c r="G1337" s="29">
        <f>IF(input_OLD_temp_simulation!L1337&lt;&gt;"",input_OLD_temp_simulation!L1337,"")</f>
        <v>900</v>
      </c>
    </row>
    <row r="1338" spans="1:7">
      <c r="A1338" s="1">
        <f>IF(input_OLD_temp_simulation!A1338&lt;&gt;"",input_OLD_temp_simulation!A1338,"")</f>
        <v>1336</v>
      </c>
      <c r="B1338" s="57">
        <f>IF(input_OLD_temp_simulation!B1338&lt;&gt;"",maxvent_m3_per_h*1000000+minvent_m3_per_h*1000+V_room_m3,"")</f>
        <v>500010090</v>
      </c>
      <c r="C1338" s="2" t="str">
        <f>IF(input_OLD_temp_simulation!C1338&lt;&gt;"",CONCATENATE(TEXT(input_OLD_temp_simulation!C1338,"jjjj-mm-ddTuu:mm:ss"),IF(input_OLD_temp_simulation!E1338&gt;=0,"+",""),TEXT(SIGN(input_OLD_temp_simulation!E1338)*INT(ABS(input_OLD_temp_simulation!E1338)),"00"),":",TEXT(MOD(ABS(input_OLD_temp_simulation!E1338),1)*60,"00")),"")</f>
        <v>2022-01-16T22:00:00+01:00</v>
      </c>
      <c r="D1338" s="26">
        <f>IF(input_OLD_temp_simulation!D1338&lt;&gt;"",input_OLD_temp_simulation!D1338,"")</f>
        <v>1642366799.9999993</v>
      </c>
      <c r="E1338" s="27">
        <f>calculation!R1338</f>
        <v>423.84707948729016</v>
      </c>
      <c r="F1338" s="18">
        <f>calculation!P1338</f>
        <v>0</v>
      </c>
      <c r="G1338" s="29">
        <f>IF(input_OLD_temp_simulation!L1338&lt;&gt;"",input_OLD_temp_simulation!L1338,"")</f>
        <v>900</v>
      </c>
    </row>
    <row r="1339" spans="1:7">
      <c r="A1339" s="1">
        <f>IF(input_OLD_temp_simulation!A1339&lt;&gt;"",input_OLD_temp_simulation!A1339,"")</f>
        <v>1337</v>
      </c>
      <c r="B1339" s="57">
        <f>IF(input_OLD_temp_simulation!B1339&lt;&gt;"",maxvent_m3_per_h*1000000+minvent_m3_per_h*1000+V_room_m3,"")</f>
        <v>500010090</v>
      </c>
      <c r="C1339" s="2" t="str">
        <f>IF(input_OLD_temp_simulation!C1339&lt;&gt;"",CONCATENATE(TEXT(input_OLD_temp_simulation!C1339,"jjjj-mm-ddTuu:mm:ss"),IF(input_OLD_temp_simulation!E1339&gt;=0,"+",""),TEXT(SIGN(input_OLD_temp_simulation!E1339)*INT(ABS(input_OLD_temp_simulation!E1339)),"00"),":",TEXT(MOD(ABS(input_OLD_temp_simulation!E1339),1)*60,"00")),"")</f>
        <v>2022-01-16T22:15:00+01:00</v>
      </c>
      <c r="D1339" s="26">
        <f>IF(input_OLD_temp_simulation!D1339&lt;&gt;"",input_OLD_temp_simulation!D1339,"")</f>
        <v>1642367700.000001</v>
      </c>
      <c r="E1339" s="27">
        <f>calculation!R1339</f>
        <v>423.60132727930988</v>
      </c>
      <c r="F1339" s="18">
        <f>calculation!P1339</f>
        <v>0</v>
      </c>
      <c r="G1339" s="29">
        <f>IF(input_OLD_temp_simulation!L1339&lt;&gt;"",input_OLD_temp_simulation!L1339,"")</f>
        <v>900</v>
      </c>
    </row>
    <row r="1340" spans="1:7">
      <c r="A1340" s="1">
        <f>IF(input_OLD_temp_simulation!A1340&lt;&gt;"",input_OLD_temp_simulation!A1340,"")</f>
        <v>1338</v>
      </c>
      <c r="B1340" s="57">
        <f>IF(input_OLD_temp_simulation!B1340&lt;&gt;"",maxvent_m3_per_h*1000000+minvent_m3_per_h*1000+V_room_m3,"")</f>
        <v>500010090</v>
      </c>
      <c r="C1340" s="2" t="str">
        <f>IF(input_OLD_temp_simulation!C1340&lt;&gt;"",CONCATENATE(TEXT(input_OLD_temp_simulation!C1340,"jjjj-mm-ddTuu:mm:ss"),IF(input_OLD_temp_simulation!E1340&gt;=0,"+",""),TEXT(SIGN(input_OLD_temp_simulation!E1340)*INT(ABS(input_OLD_temp_simulation!E1340)),"00"),":",TEXT(MOD(ABS(input_OLD_temp_simulation!E1340),1)*60,"00")),"")</f>
        <v>2022-01-16T22:30:00+01:00</v>
      </c>
      <c r="D1340" s="26">
        <f>IF(input_OLD_temp_simulation!D1340&lt;&gt;"",input_OLD_temp_simulation!D1340,"")</f>
        <v>1642368600.0000002</v>
      </c>
      <c r="E1340" s="27">
        <f>calculation!R1340</f>
        <v>423.36240152155131</v>
      </c>
      <c r="F1340" s="18">
        <f>calculation!P1340</f>
        <v>0</v>
      </c>
      <c r="G1340" s="29">
        <f>IF(input_OLD_temp_simulation!L1340&lt;&gt;"",input_OLD_temp_simulation!L1340,"")</f>
        <v>900</v>
      </c>
    </row>
    <row r="1341" spans="1:7">
      <c r="A1341" s="1">
        <f>IF(input_OLD_temp_simulation!A1341&lt;&gt;"",input_OLD_temp_simulation!A1341,"")</f>
        <v>1339</v>
      </c>
      <c r="B1341" s="57">
        <f>IF(input_OLD_temp_simulation!B1341&lt;&gt;"",maxvent_m3_per_h*1000000+minvent_m3_per_h*1000+V_room_m3,"")</f>
        <v>500010090</v>
      </c>
      <c r="C1341" s="2" t="str">
        <f>IF(input_OLD_temp_simulation!C1341&lt;&gt;"",CONCATENATE(TEXT(input_OLD_temp_simulation!C1341,"jjjj-mm-ddTuu:mm:ss"),IF(input_OLD_temp_simulation!E1341&gt;=0,"+",""),TEXT(SIGN(input_OLD_temp_simulation!E1341)*INT(ABS(input_OLD_temp_simulation!E1341)),"00"),":",TEXT(MOD(ABS(input_OLD_temp_simulation!E1341),1)*60,"00")),"")</f>
        <v>2022-01-16T22:45:00+01:00</v>
      </c>
      <c r="D1341" s="26">
        <f>IF(input_OLD_temp_simulation!D1341&lt;&gt;"",input_OLD_temp_simulation!D1341,"")</f>
        <v>1642369499.9999993</v>
      </c>
      <c r="E1341" s="27">
        <f>calculation!R1341</f>
        <v>423.13011259039712</v>
      </c>
      <c r="F1341" s="18">
        <f>calculation!P1341</f>
        <v>0</v>
      </c>
      <c r="G1341" s="29">
        <f>IF(input_OLD_temp_simulation!L1341&lt;&gt;"",input_OLD_temp_simulation!L1341,"")</f>
        <v>900</v>
      </c>
    </row>
    <row r="1342" spans="1:7">
      <c r="A1342" s="1">
        <f>IF(input_OLD_temp_simulation!A1342&lt;&gt;"",input_OLD_temp_simulation!A1342,"")</f>
        <v>1340</v>
      </c>
      <c r="B1342" s="57">
        <f>IF(input_OLD_temp_simulation!B1342&lt;&gt;"",maxvent_m3_per_h*1000000+minvent_m3_per_h*1000+V_room_m3,"")</f>
        <v>500010090</v>
      </c>
      <c r="C1342" s="2" t="str">
        <f>IF(input_OLD_temp_simulation!C1342&lt;&gt;"",CONCATENATE(TEXT(input_OLD_temp_simulation!C1342,"jjjj-mm-ddTuu:mm:ss"),IF(input_OLD_temp_simulation!E1342&gt;=0,"+",""),TEXT(SIGN(input_OLD_temp_simulation!E1342)*INT(ABS(input_OLD_temp_simulation!E1342)),"00"),":",TEXT(MOD(ABS(input_OLD_temp_simulation!E1342),1)*60,"00")),"")</f>
        <v>2022-01-16T23:00:00+01:00</v>
      </c>
      <c r="D1342" s="26">
        <f>IF(input_OLD_temp_simulation!D1342&lt;&gt;"",input_OLD_temp_simulation!D1342,"")</f>
        <v>1642370400.000001</v>
      </c>
      <c r="E1342" s="27">
        <f>calculation!R1342</f>
        <v>422.90427612955273</v>
      </c>
      <c r="F1342" s="18">
        <f>calculation!P1342</f>
        <v>0</v>
      </c>
      <c r="G1342" s="29">
        <f>IF(input_OLD_temp_simulation!L1342&lt;&gt;"",input_OLD_temp_simulation!L1342,"")</f>
        <v>900</v>
      </c>
    </row>
    <row r="1343" spans="1:7">
      <c r="A1343" s="1">
        <f>IF(input_OLD_temp_simulation!A1343&lt;&gt;"",input_OLD_temp_simulation!A1343,"")</f>
        <v>1341</v>
      </c>
      <c r="B1343" s="57">
        <f>IF(input_OLD_temp_simulation!B1343&lt;&gt;"",maxvent_m3_per_h*1000000+minvent_m3_per_h*1000+V_room_m3,"")</f>
        <v>500010090</v>
      </c>
      <c r="C1343" s="2" t="str">
        <f>IF(input_OLD_temp_simulation!C1343&lt;&gt;"",CONCATENATE(TEXT(input_OLD_temp_simulation!C1343,"jjjj-mm-ddTuu:mm:ss"),IF(input_OLD_temp_simulation!E1343&gt;=0,"+",""),TEXT(SIGN(input_OLD_temp_simulation!E1343)*INT(ABS(input_OLD_temp_simulation!E1343)),"00"),":",TEXT(MOD(ABS(input_OLD_temp_simulation!E1343),1)*60,"00")),"")</f>
        <v>2022-01-16T23:15:00+01:00</v>
      </c>
      <c r="D1343" s="26">
        <f>IF(input_OLD_temp_simulation!D1343&lt;&gt;"",input_OLD_temp_simulation!D1343,"")</f>
        <v>1642371300.0000002</v>
      </c>
      <c r="E1343" s="27">
        <f>calculation!R1343</f>
        <v>422.68471290373179</v>
      </c>
      <c r="F1343" s="18">
        <f>calculation!P1343</f>
        <v>0</v>
      </c>
      <c r="G1343" s="29">
        <f>IF(input_OLD_temp_simulation!L1343&lt;&gt;"",input_OLD_temp_simulation!L1343,"")</f>
        <v>900</v>
      </c>
    </row>
    <row r="1344" spans="1:7">
      <c r="A1344" s="1">
        <f>IF(input_OLD_temp_simulation!A1344&lt;&gt;"",input_OLD_temp_simulation!A1344,"")</f>
        <v>1342</v>
      </c>
      <c r="B1344" s="57">
        <f>IF(input_OLD_temp_simulation!B1344&lt;&gt;"",maxvent_m3_per_h*1000000+minvent_m3_per_h*1000+V_room_m3,"")</f>
        <v>500010090</v>
      </c>
      <c r="C1344" s="2" t="str">
        <f>IF(input_OLD_temp_simulation!C1344&lt;&gt;"",CONCATENATE(TEXT(input_OLD_temp_simulation!C1344,"jjjj-mm-ddTuu:mm:ss"),IF(input_OLD_temp_simulation!E1344&gt;=0,"+",""),TEXT(SIGN(input_OLD_temp_simulation!E1344)*INT(ABS(input_OLD_temp_simulation!E1344)),"00"),":",TEXT(MOD(ABS(input_OLD_temp_simulation!E1344),1)*60,"00")),"")</f>
        <v>2022-01-16T23:30:00+01:00</v>
      </c>
      <c r="D1344" s="26">
        <f>IF(input_OLD_temp_simulation!D1344&lt;&gt;"",input_OLD_temp_simulation!D1344,"")</f>
        <v>1642372199.9999993</v>
      </c>
      <c r="E1344" s="27">
        <f>calculation!R1344</f>
        <v>422.47124865640592</v>
      </c>
      <c r="F1344" s="18">
        <f>calculation!P1344</f>
        <v>0</v>
      </c>
      <c r="G1344" s="29">
        <f>IF(input_OLD_temp_simulation!L1344&lt;&gt;"",input_OLD_temp_simulation!L1344,"")</f>
        <v>900</v>
      </c>
    </row>
    <row r="1345" spans="1:7">
      <c r="A1345" s="1">
        <f>IF(input_OLD_temp_simulation!A1345&lt;&gt;"",input_OLD_temp_simulation!A1345,"")</f>
        <v>1343</v>
      </c>
      <c r="B1345" s="57">
        <f>IF(input_OLD_temp_simulation!B1345&lt;&gt;"",maxvent_m3_per_h*1000000+minvent_m3_per_h*1000+V_room_m3,"")</f>
        <v>500010090</v>
      </c>
      <c r="C1345" s="2" t="str">
        <f>IF(input_OLD_temp_simulation!C1345&lt;&gt;"",CONCATENATE(TEXT(input_OLD_temp_simulation!C1345,"jjjj-mm-ddTuu:mm:ss"),IF(input_OLD_temp_simulation!E1345&gt;=0,"+",""),TEXT(SIGN(input_OLD_temp_simulation!E1345)*INT(ABS(input_OLD_temp_simulation!E1345)),"00"),":",TEXT(MOD(ABS(input_OLD_temp_simulation!E1345),1)*60,"00")),"")</f>
        <v>2022-01-16T23:45:00+01:00</v>
      </c>
      <c r="D1345" s="26">
        <f>IF(input_OLD_temp_simulation!D1345&lt;&gt;"",input_OLD_temp_simulation!D1345,"")</f>
        <v>1642373100.000001</v>
      </c>
      <c r="E1345" s="27">
        <f>calculation!R1345</f>
        <v>422.26371397150575</v>
      </c>
      <c r="F1345" s="18">
        <f>calculation!P1345</f>
        <v>0</v>
      </c>
      <c r="G1345" s="29">
        <f>IF(input_OLD_temp_simulation!L1345&lt;&gt;"",input_OLD_temp_simulation!L1345,"")</f>
        <v>900</v>
      </c>
    </row>
    <row r="1346" spans="1:7">
      <c r="A1346" s="1">
        <f>IF(input_OLD_temp_simulation!A1346&lt;&gt;"",input_OLD_temp_simulation!A1346,"")</f>
        <v>1344</v>
      </c>
      <c r="B1346" s="57">
        <f>IF(input_OLD_temp_simulation!B1346&lt;&gt;"",maxvent_m3_per_h*1000000+minvent_m3_per_h*1000+V_room_m3,"")</f>
        <v>500010090</v>
      </c>
      <c r="C1346" s="2" t="str">
        <f>IF(input_OLD_temp_simulation!C1346&lt;&gt;"",CONCATENATE(TEXT(input_OLD_temp_simulation!C1346,"jjjj-mm-ddTuu:mm:ss"),IF(input_OLD_temp_simulation!E1346&gt;=0,"+",""),TEXT(SIGN(input_OLD_temp_simulation!E1346)*INT(ABS(input_OLD_temp_simulation!E1346)),"00"),":",TEXT(MOD(ABS(input_OLD_temp_simulation!E1346),1)*60,"00")),"")</f>
        <v>2022-01-17T00:00:00+01:00</v>
      </c>
      <c r="D1346" s="26">
        <f>IF(input_OLD_temp_simulation!D1346&lt;&gt;"",input_OLD_temp_simulation!D1346,"")</f>
        <v>1642374000.0000002</v>
      </c>
      <c r="E1346" s="27">
        <f>calculation!R1346</f>
        <v>422.06194413896395</v>
      </c>
      <c r="F1346" s="18">
        <f>calculation!P1346</f>
        <v>0</v>
      </c>
      <c r="G1346" s="29">
        <f>IF(input_OLD_temp_simulation!L1346&lt;&gt;"",input_OLD_temp_simulation!L1346,"")</f>
        <v>900</v>
      </c>
    </row>
    <row r="1347" spans="1:7">
      <c r="A1347" s="1">
        <f>IF(input_OLD_temp_simulation!A1347&lt;&gt;"",input_OLD_temp_simulation!A1347,"")</f>
        <v>1345</v>
      </c>
      <c r="B1347" s="57">
        <f>IF(input_OLD_temp_simulation!B1347&lt;&gt;"",maxvent_m3_per_h*1000000+minvent_m3_per_h*1000+V_room_m3,"")</f>
        <v>500010090</v>
      </c>
      <c r="C1347" s="2" t="str">
        <f>IF(input_OLD_temp_simulation!C1347&lt;&gt;"",CONCATENATE(TEXT(input_OLD_temp_simulation!C1347,"jjjj-mm-ddTuu:mm:ss"),IF(input_OLD_temp_simulation!E1347&gt;=0,"+",""),TEXT(SIGN(input_OLD_temp_simulation!E1347)*INT(ABS(input_OLD_temp_simulation!E1347)),"00"),":",TEXT(MOD(ABS(input_OLD_temp_simulation!E1347),1)*60,"00")),"")</f>
        <v>2022-01-17T00:15:00+01:00</v>
      </c>
      <c r="D1347" s="26">
        <f>IF(input_OLD_temp_simulation!D1347&lt;&gt;"",input_OLD_temp_simulation!D1347,"")</f>
        <v>1642374899.9999993</v>
      </c>
      <c r="E1347" s="27">
        <f>calculation!R1347</f>
        <v>489.67827902399273</v>
      </c>
      <c r="F1347" s="18">
        <f>calculation!P1347</f>
        <v>0</v>
      </c>
      <c r="G1347" s="29">
        <f>IF(input_OLD_temp_simulation!L1347&lt;&gt;"",input_OLD_temp_simulation!L1347,"")</f>
        <v>900</v>
      </c>
    </row>
    <row r="1348" spans="1:7">
      <c r="A1348" s="1">
        <f>IF(input_OLD_temp_simulation!A1348&lt;&gt;"",input_OLD_temp_simulation!A1348,"")</f>
        <v>1346</v>
      </c>
      <c r="B1348" s="57">
        <f>IF(input_OLD_temp_simulation!B1348&lt;&gt;"",maxvent_m3_per_h*1000000+minvent_m3_per_h*1000+V_room_m3,"")</f>
        <v>500010090</v>
      </c>
      <c r="C1348" s="2" t="str">
        <f>IF(input_OLD_temp_simulation!C1348&lt;&gt;"",CONCATENATE(TEXT(input_OLD_temp_simulation!C1348,"jjjj-mm-ddTuu:mm:ss"),IF(input_OLD_temp_simulation!E1348&gt;=0,"+",""),TEXT(SIGN(input_OLD_temp_simulation!E1348)*INT(ABS(input_OLD_temp_simulation!E1348)),"00"),":",TEXT(MOD(ABS(input_OLD_temp_simulation!E1348),1)*60,"00")),"")</f>
        <v>2022-01-17T00:30:00+01:00</v>
      </c>
      <c r="D1348" s="26">
        <f>IF(input_OLD_temp_simulation!D1348&lt;&gt;"",input_OLD_temp_simulation!D1348,"")</f>
        <v>1642375800.000001</v>
      </c>
      <c r="E1348" s="27">
        <f>calculation!R1348</f>
        <v>555.41638238443738</v>
      </c>
      <c r="F1348" s="18">
        <f>calculation!P1348</f>
        <v>0</v>
      </c>
      <c r="G1348" s="29">
        <f>IF(input_OLD_temp_simulation!L1348&lt;&gt;"",input_OLD_temp_simulation!L1348,"")</f>
        <v>900</v>
      </c>
    </row>
    <row r="1349" spans="1:7">
      <c r="A1349" s="1">
        <f>IF(input_OLD_temp_simulation!A1349&lt;&gt;"",input_OLD_temp_simulation!A1349,"")</f>
        <v>1347</v>
      </c>
      <c r="B1349" s="57">
        <f>IF(input_OLD_temp_simulation!B1349&lt;&gt;"",maxvent_m3_per_h*1000000+minvent_m3_per_h*1000+V_room_m3,"")</f>
        <v>500010090</v>
      </c>
      <c r="C1349" s="2" t="str">
        <f>IF(input_OLD_temp_simulation!C1349&lt;&gt;"",CONCATENATE(TEXT(input_OLD_temp_simulation!C1349,"jjjj-mm-ddTuu:mm:ss"),IF(input_OLD_temp_simulation!E1349&gt;=0,"+",""),TEXT(SIGN(input_OLD_temp_simulation!E1349)*INT(ABS(input_OLD_temp_simulation!E1349)),"00"),":",TEXT(MOD(ABS(input_OLD_temp_simulation!E1349),1)*60,"00")),"")</f>
        <v>2022-01-17T00:45:00+01:00</v>
      </c>
      <c r="D1349" s="26">
        <f>IF(input_OLD_temp_simulation!D1349&lt;&gt;"",input_OLD_temp_simulation!D1349,"")</f>
        <v>1642376700.0000002</v>
      </c>
      <c r="E1349" s="27">
        <f>calculation!R1349</f>
        <v>619.32842731820301</v>
      </c>
      <c r="F1349" s="18">
        <f>calculation!P1349</f>
        <v>0</v>
      </c>
      <c r="G1349" s="29">
        <f>IF(input_OLD_temp_simulation!L1349&lt;&gt;"",input_OLD_temp_simulation!L1349,"")</f>
        <v>900</v>
      </c>
    </row>
    <row r="1350" spans="1:7">
      <c r="A1350" s="1">
        <f>IF(input_OLD_temp_simulation!A1350&lt;&gt;"",input_OLD_temp_simulation!A1350,"")</f>
        <v>1348</v>
      </c>
      <c r="B1350" s="57">
        <f>IF(input_OLD_temp_simulation!B1350&lt;&gt;"",maxvent_m3_per_h*1000000+minvent_m3_per_h*1000+V_room_m3,"")</f>
        <v>500010090</v>
      </c>
      <c r="C1350" s="2" t="str">
        <f>IF(input_OLD_temp_simulation!C1350&lt;&gt;"",CONCATENATE(TEXT(input_OLD_temp_simulation!C1350,"jjjj-mm-ddTuu:mm:ss"),IF(input_OLD_temp_simulation!E1350&gt;=0,"+",""),TEXT(SIGN(input_OLD_temp_simulation!E1350)*INT(ABS(input_OLD_temp_simulation!E1350)),"00"),":",TEXT(MOD(ABS(input_OLD_temp_simulation!E1350),1)*60,"00")),"")</f>
        <v>2022-01-17T01:00:00+01:00</v>
      </c>
      <c r="D1350" s="26">
        <f>IF(input_OLD_temp_simulation!D1350&lt;&gt;"",input_OLD_temp_simulation!D1350,"")</f>
        <v>1642377599.9999993</v>
      </c>
      <c r="E1350" s="27">
        <f>calculation!R1350</f>
        <v>681.46513767047509</v>
      </c>
      <c r="F1350" s="18">
        <f>calculation!P1350</f>
        <v>0</v>
      </c>
      <c r="G1350" s="29">
        <f>IF(input_OLD_temp_simulation!L1350&lt;&gt;"",input_OLD_temp_simulation!L1350,"")</f>
        <v>900</v>
      </c>
    </row>
    <row r="1351" spans="1:7">
      <c r="A1351" s="1">
        <f>IF(input_OLD_temp_simulation!A1351&lt;&gt;"",input_OLD_temp_simulation!A1351,"")</f>
        <v>1349</v>
      </c>
      <c r="B1351" s="57">
        <f>IF(input_OLD_temp_simulation!B1351&lt;&gt;"",maxvent_m3_per_h*1000000+minvent_m3_per_h*1000+V_room_m3,"")</f>
        <v>500010090</v>
      </c>
      <c r="C1351" s="2" t="str">
        <f>IF(input_OLD_temp_simulation!C1351&lt;&gt;"",CONCATENATE(TEXT(input_OLD_temp_simulation!C1351,"jjjj-mm-ddTuu:mm:ss"),IF(input_OLD_temp_simulation!E1351&gt;=0,"+",""),TEXT(SIGN(input_OLD_temp_simulation!E1351)*INT(ABS(input_OLD_temp_simulation!E1351)),"00"),":",TEXT(MOD(ABS(input_OLD_temp_simulation!E1351),1)*60,"00")),"")</f>
        <v>2022-01-17T01:15:00+01:00</v>
      </c>
      <c r="D1351" s="26">
        <f>IF(input_OLD_temp_simulation!D1351&lt;&gt;"",input_OLD_temp_simulation!D1351,"")</f>
        <v>1642378500.000001</v>
      </c>
      <c r="E1351" s="27">
        <f>calculation!R1351</f>
        <v>741.87582829073972</v>
      </c>
      <c r="F1351" s="18">
        <f>calculation!P1351</f>
        <v>0</v>
      </c>
      <c r="G1351" s="29">
        <f>IF(input_OLD_temp_simulation!L1351&lt;&gt;"",input_OLD_temp_simulation!L1351,"")</f>
        <v>900</v>
      </c>
    </row>
    <row r="1352" spans="1:7">
      <c r="A1352" s="1">
        <f>IF(input_OLD_temp_simulation!A1352&lt;&gt;"",input_OLD_temp_simulation!A1352,"")</f>
        <v>1350</v>
      </c>
      <c r="B1352" s="57">
        <f>IF(input_OLD_temp_simulation!B1352&lt;&gt;"",maxvent_m3_per_h*1000000+minvent_m3_per_h*1000+V_room_m3,"")</f>
        <v>500010090</v>
      </c>
      <c r="C1352" s="2" t="str">
        <f>IF(input_OLD_temp_simulation!C1352&lt;&gt;"",CONCATENATE(TEXT(input_OLD_temp_simulation!C1352,"jjjj-mm-ddTuu:mm:ss"),IF(input_OLD_temp_simulation!E1352&gt;=0,"+",""),TEXT(SIGN(input_OLD_temp_simulation!E1352)*INT(ABS(input_OLD_temp_simulation!E1352)),"00"),":",TEXT(MOD(ABS(input_OLD_temp_simulation!E1352),1)*60,"00")),"")</f>
        <v>2022-01-17T01:30:00+01:00</v>
      </c>
      <c r="D1352" s="26">
        <f>IF(input_OLD_temp_simulation!D1352&lt;&gt;"",input_OLD_temp_simulation!D1352,"")</f>
        <v>1642379400.0000002</v>
      </c>
      <c r="E1352" s="27">
        <f>calculation!R1352</f>
        <v>800.60844417155249</v>
      </c>
      <c r="F1352" s="18">
        <f>calculation!P1352</f>
        <v>0</v>
      </c>
      <c r="G1352" s="29">
        <f>IF(input_OLD_temp_simulation!L1352&lt;&gt;"",input_OLD_temp_simulation!L1352,"")</f>
        <v>900</v>
      </c>
    </row>
    <row r="1353" spans="1:7">
      <c r="A1353" s="1">
        <f>IF(input_OLD_temp_simulation!A1353&lt;&gt;"",input_OLD_temp_simulation!A1353,"")</f>
        <v>1351</v>
      </c>
      <c r="B1353" s="57">
        <f>IF(input_OLD_temp_simulation!B1353&lt;&gt;"",maxvent_m3_per_h*1000000+minvent_m3_per_h*1000+V_room_m3,"")</f>
        <v>500010090</v>
      </c>
      <c r="C1353" s="2" t="str">
        <f>IF(input_OLD_temp_simulation!C1353&lt;&gt;"",CONCATENATE(TEXT(input_OLD_temp_simulation!C1353,"jjjj-mm-ddTuu:mm:ss"),IF(input_OLD_temp_simulation!E1353&gt;=0,"+",""),TEXT(SIGN(input_OLD_temp_simulation!E1353)*INT(ABS(input_OLD_temp_simulation!E1353)),"00"),":",TEXT(MOD(ABS(input_OLD_temp_simulation!E1353),1)*60,"00")),"")</f>
        <v>2022-01-17T01:45:00+01:00</v>
      </c>
      <c r="D1353" s="26">
        <f>IF(input_OLD_temp_simulation!D1353&lt;&gt;"",input_OLD_temp_simulation!D1353,"")</f>
        <v>1642380299.9999993</v>
      </c>
      <c r="E1353" s="27">
        <f>calculation!R1353</f>
        <v>857.70959850012048</v>
      </c>
      <c r="F1353" s="18">
        <f>calculation!P1353</f>
        <v>0.17517332170530214</v>
      </c>
      <c r="G1353" s="29">
        <f>IF(input_OLD_temp_simulation!L1353&lt;&gt;"",input_OLD_temp_simulation!L1353,"")</f>
        <v>900</v>
      </c>
    </row>
    <row r="1354" spans="1:7">
      <c r="A1354" s="1">
        <f>IF(input_OLD_temp_simulation!A1354&lt;&gt;"",input_OLD_temp_simulation!A1354,"")</f>
        <v>1352</v>
      </c>
      <c r="B1354" s="57">
        <f>IF(input_OLD_temp_simulation!B1354&lt;&gt;"",maxvent_m3_per_h*1000000+minvent_m3_per_h*1000+V_room_m3,"")</f>
        <v>500010090</v>
      </c>
      <c r="C1354" s="2" t="str">
        <f>IF(input_OLD_temp_simulation!C1354&lt;&gt;"",CONCATENATE(TEXT(input_OLD_temp_simulation!C1354,"jjjj-mm-ddTuu:mm:ss"),IF(input_OLD_temp_simulation!E1354&gt;=0,"+",""),TEXT(SIGN(input_OLD_temp_simulation!E1354)*INT(ABS(input_OLD_temp_simulation!E1354)),"00"),":",TEXT(MOD(ABS(input_OLD_temp_simulation!E1354),1)*60,"00")),"")</f>
        <v>2022-01-17T02:00:00+01:00</v>
      </c>
      <c r="D1354" s="26">
        <f>IF(input_OLD_temp_simulation!D1354&lt;&gt;"",input_OLD_temp_simulation!D1354,"")</f>
        <v>1642381200.000001</v>
      </c>
      <c r="E1354" s="27">
        <f>calculation!R1354</f>
        <v>817.8125</v>
      </c>
      <c r="F1354" s="18">
        <f>calculation!P1354</f>
        <v>0</v>
      </c>
      <c r="G1354" s="29">
        <f>IF(input_OLD_temp_simulation!L1354&lt;&gt;"",input_OLD_temp_simulation!L1354,"")</f>
        <v>900</v>
      </c>
    </row>
    <row r="1355" spans="1:7">
      <c r="A1355" s="1">
        <f>IF(input_OLD_temp_simulation!A1355&lt;&gt;"",input_OLD_temp_simulation!A1355,"")</f>
        <v>1353</v>
      </c>
      <c r="B1355" s="57">
        <f>IF(input_OLD_temp_simulation!B1355&lt;&gt;"",maxvent_m3_per_h*1000000+minvent_m3_per_h*1000+V_room_m3,"")</f>
        <v>500010090</v>
      </c>
      <c r="C1355" s="2" t="str">
        <f>IF(input_OLD_temp_simulation!C1355&lt;&gt;"",CONCATENATE(TEXT(input_OLD_temp_simulation!C1355,"jjjj-mm-ddTuu:mm:ss"),IF(input_OLD_temp_simulation!E1355&gt;=0,"+",""),TEXT(SIGN(input_OLD_temp_simulation!E1355)*INT(ABS(input_OLD_temp_simulation!E1355)),"00"),":",TEXT(MOD(ABS(input_OLD_temp_simulation!E1355),1)*60,"00")),"")</f>
        <v>2022-01-17T02:15:00+01:00</v>
      </c>
      <c r="D1355" s="26">
        <f>IF(input_OLD_temp_simulation!D1355&lt;&gt;"",input_OLD_temp_simulation!D1355,"")</f>
        <v>1642382100.0000002</v>
      </c>
      <c r="E1355" s="27">
        <f>calculation!R1355</f>
        <v>874.43576388888891</v>
      </c>
      <c r="F1355" s="18">
        <f>calculation!P1355</f>
        <v>0.19500821886749678</v>
      </c>
      <c r="G1355" s="29">
        <f>IF(input_OLD_temp_simulation!L1355&lt;&gt;"",input_OLD_temp_simulation!L1355,"")</f>
        <v>900</v>
      </c>
    </row>
    <row r="1356" spans="1:7">
      <c r="A1356" s="1">
        <f>IF(input_OLD_temp_simulation!A1356&lt;&gt;"",input_OLD_temp_simulation!A1356,"")</f>
        <v>1354</v>
      </c>
      <c r="B1356" s="57">
        <f>IF(input_OLD_temp_simulation!B1356&lt;&gt;"",maxvent_m3_per_h*1000000+minvent_m3_per_h*1000+V_room_m3,"")</f>
        <v>500010090</v>
      </c>
      <c r="C1356" s="2" t="str">
        <f>IF(input_OLD_temp_simulation!C1356&lt;&gt;"",CONCATENATE(TEXT(input_OLD_temp_simulation!C1356,"jjjj-mm-ddTuu:mm:ss"),IF(input_OLD_temp_simulation!E1356&gt;=0,"+",""),TEXT(SIGN(input_OLD_temp_simulation!E1356)*INT(ABS(input_OLD_temp_simulation!E1356)),"00"),":",TEXT(MOD(ABS(input_OLD_temp_simulation!E1356),1)*60,"00")),"")</f>
        <v>2022-01-17T02:30:00+01:00</v>
      </c>
      <c r="D1356" s="26">
        <f>IF(input_OLD_temp_simulation!D1356&lt;&gt;"",input_OLD_temp_simulation!D1356,"")</f>
        <v>1642382999.9999993</v>
      </c>
      <c r="E1356" s="27">
        <f>calculation!R1356</f>
        <v>817.8125</v>
      </c>
      <c r="F1356" s="18">
        <f>calculation!P1356</f>
        <v>0</v>
      </c>
      <c r="G1356" s="29">
        <f>IF(input_OLD_temp_simulation!L1356&lt;&gt;"",input_OLD_temp_simulation!L1356,"")</f>
        <v>900</v>
      </c>
    </row>
    <row r="1357" spans="1:7">
      <c r="A1357" s="1">
        <f>IF(input_OLD_temp_simulation!A1357&lt;&gt;"",input_OLD_temp_simulation!A1357,"")</f>
        <v>1355</v>
      </c>
      <c r="B1357" s="57">
        <f>IF(input_OLD_temp_simulation!B1357&lt;&gt;"",maxvent_m3_per_h*1000000+minvent_m3_per_h*1000+V_room_m3,"")</f>
        <v>500010090</v>
      </c>
      <c r="C1357" s="2" t="str">
        <f>IF(input_OLD_temp_simulation!C1357&lt;&gt;"",CONCATENATE(TEXT(input_OLD_temp_simulation!C1357,"jjjj-mm-ddTuu:mm:ss"),IF(input_OLD_temp_simulation!E1357&gt;=0,"+",""),TEXT(SIGN(input_OLD_temp_simulation!E1357)*INT(ABS(input_OLD_temp_simulation!E1357)),"00"),":",TEXT(MOD(ABS(input_OLD_temp_simulation!E1357),1)*60,"00")),"")</f>
        <v>2022-01-17T02:45:00+01:00</v>
      </c>
      <c r="D1357" s="26">
        <f>IF(input_OLD_temp_simulation!D1357&lt;&gt;"",input_OLD_temp_simulation!D1357,"")</f>
        <v>1642383900.000001</v>
      </c>
      <c r="E1357" s="27">
        <f>calculation!R1357</f>
        <v>874.43576388888891</v>
      </c>
      <c r="F1357" s="18">
        <f>calculation!P1357</f>
        <v>0.19500821886749678</v>
      </c>
      <c r="G1357" s="29">
        <f>IF(input_OLD_temp_simulation!L1357&lt;&gt;"",input_OLD_temp_simulation!L1357,"")</f>
        <v>900</v>
      </c>
    </row>
    <row r="1358" spans="1:7">
      <c r="A1358" s="1">
        <f>IF(input_OLD_temp_simulation!A1358&lt;&gt;"",input_OLD_temp_simulation!A1358,"")</f>
        <v>1356</v>
      </c>
      <c r="B1358" s="57">
        <f>IF(input_OLD_temp_simulation!B1358&lt;&gt;"",maxvent_m3_per_h*1000000+minvent_m3_per_h*1000+V_room_m3,"")</f>
        <v>500010090</v>
      </c>
      <c r="C1358" s="2" t="str">
        <f>IF(input_OLD_temp_simulation!C1358&lt;&gt;"",CONCATENATE(TEXT(input_OLD_temp_simulation!C1358,"jjjj-mm-ddTuu:mm:ss"),IF(input_OLD_temp_simulation!E1358&gt;=0,"+",""),TEXT(SIGN(input_OLD_temp_simulation!E1358)*INT(ABS(input_OLD_temp_simulation!E1358)),"00"),":",TEXT(MOD(ABS(input_OLD_temp_simulation!E1358),1)*60,"00")),"")</f>
        <v>2022-01-17T03:00:00+01:00</v>
      </c>
      <c r="D1358" s="26">
        <f>IF(input_OLD_temp_simulation!D1358&lt;&gt;"",input_OLD_temp_simulation!D1358,"")</f>
        <v>1642384800.0000002</v>
      </c>
      <c r="E1358" s="27">
        <f>calculation!R1358</f>
        <v>817.8125</v>
      </c>
      <c r="F1358" s="18">
        <f>calculation!P1358</f>
        <v>0</v>
      </c>
      <c r="G1358" s="29">
        <f>IF(input_OLD_temp_simulation!L1358&lt;&gt;"",input_OLD_temp_simulation!L1358,"")</f>
        <v>900</v>
      </c>
    </row>
    <row r="1359" spans="1:7">
      <c r="A1359" s="1">
        <f>IF(input_OLD_temp_simulation!A1359&lt;&gt;"",input_OLD_temp_simulation!A1359,"")</f>
        <v>1357</v>
      </c>
      <c r="B1359" s="57">
        <f>IF(input_OLD_temp_simulation!B1359&lt;&gt;"",maxvent_m3_per_h*1000000+minvent_m3_per_h*1000+V_room_m3,"")</f>
        <v>500010090</v>
      </c>
      <c r="C1359" s="2" t="str">
        <f>IF(input_OLD_temp_simulation!C1359&lt;&gt;"",CONCATENATE(TEXT(input_OLD_temp_simulation!C1359,"jjjj-mm-ddTuu:mm:ss"),IF(input_OLD_temp_simulation!E1359&gt;=0,"+",""),TEXT(SIGN(input_OLD_temp_simulation!E1359)*INT(ABS(input_OLD_temp_simulation!E1359)),"00"),":",TEXT(MOD(ABS(input_OLD_temp_simulation!E1359),1)*60,"00")),"")</f>
        <v>2022-01-17T03:15:00+01:00</v>
      </c>
      <c r="D1359" s="26">
        <f>IF(input_OLD_temp_simulation!D1359&lt;&gt;"",input_OLD_temp_simulation!D1359,"")</f>
        <v>1642385699.9999993</v>
      </c>
      <c r="E1359" s="27">
        <f>calculation!R1359</f>
        <v>874.43576388888891</v>
      </c>
      <c r="F1359" s="18">
        <f>calculation!P1359</f>
        <v>0.19500821886749678</v>
      </c>
      <c r="G1359" s="29">
        <f>IF(input_OLD_temp_simulation!L1359&lt;&gt;"",input_OLD_temp_simulation!L1359,"")</f>
        <v>900</v>
      </c>
    </row>
    <row r="1360" spans="1:7">
      <c r="A1360" s="1">
        <f>IF(input_OLD_temp_simulation!A1360&lt;&gt;"",input_OLD_temp_simulation!A1360,"")</f>
        <v>1358</v>
      </c>
      <c r="B1360" s="57">
        <f>IF(input_OLD_temp_simulation!B1360&lt;&gt;"",maxvent_m3_per_h*1000000+minvent_m3_per_h*1000+V_room_m3,"")</f>
        <v>500010090</v>
      </c>
      <c r="C1360" s="2" t="str">
        <f>IF(input_OLD_temp_simulation!C1360&lt;&gt;"",CONCATENATE(TEXT(input_OLD_temp_simulation!C1360,"jjjj-mm-ddTuu:mm:ss"),IF(input_OLD_temp_simulation!E1360&gt;=0,"+",""),TEXT(SIGN(input_OLD_temp_simulation!E1360)*INT(ABS(input_OLD_temp_simulation!E1360)),"00"),":",TEXT(MOD(ABS(input_OLD_temp_simulation!E1360),1)*60,"00")),"")</f>
        <v>2022-01-17T03:30:00+01:00</v>
      </c>
      <c r="D1360" s="26">
        <f>IF(input_OLD_temp_simulation!D1360&lt;&gt;"",input_OLD_temp_simulation!D1360,"")</f>
        <v>1642386600.000001</v>
      </c>
      <c r="E1360" s="27">
        <f>calculation!R1360</f>
        <v>817.8125</v>
      </c>
      <c r="F1360" s="18">
        <f>calculation!P1360</f>
        <v>0</v>
      </c>
      <c r="G1360" s="29">
        <f>IF(input_OLD_temp_simulation!L1360&lt;&gt;"",input_OLD_temp_simulation!L1360,"")</f>
        <v>900</v>
      </c>
    </row>
    <row r="1361" spans="1:7">
      <c r="A1361" s="1">
        <f>IF(input_OLD_temp_simulation!A1361&lt;&gt;"",input_OLD_temp_simulation!A1361,"")</f>
        <v>1359</v>
      </c>
      <c r="B1361" s="57">
        <f>IF(input_OLD_temp_simulation!B1361&lt;&gt;"",maxvent_m3_per_h*1000000+minvent_m3_per_h*1000+V_room_m3,"")</f>
        <v>500010090</v>
      </c>
      <c r="C1361" s="2" t="str">
        <f>IF(input_OLD_temp_simulation!C1361&lt;&gt;"",CONCATENATE(TEXT(input_OLD_temp_simulation!C1361,"jjjj-mm-ddTuu:mm:ss"),IF(input_OLD_temp_simulation!E1361&gt;=0,"+",""),TEXT(SIGN(input_OLD_temp_simulation!E1361)*INT(ABS(input_OLD_temp_simulation!E1361)),"00"),":",TEXT(MOD(ABS(input_OLD_temp_simulation!E1361),1)*60,"00")),"")</f>
        <v>2022-01-17T03:45:00+01:00</v>
      </c>
      <c r="D1361" s="26">
        <f>IF(input_OLD_temp_simulation!D1361&lt;&gt;"",input_OLD_temp_simulation!D1361,"")</f>
        <v>1642387500.0000002</v>
      </c>
      <c r="E1361" s="27">
        <f>calculation!R1361</f>
        <v>874.43576388888891</v>
      </c>
      <c r="F1361" s="18">
        <f>calculation!P1361</f>
        <v>0.19500821886749678</v>
      </c>
      <c r="G1361" s="29">
        <f>IF(input_OLD_temp_simulation!L1361&lt;&gt;"",input_OLD_temp_simulation!L1361,"")</f>
        <v>900</v>
      </c>
    </row>
    <row r="1362" spans="1:7">
      <c r="A1362" s="1">
        <f>IF(input_OLD_temp_simulation!A1362&lt;&gt;"",input_OLD_temp_simulation!A1362,"")</f>
        <v>1360</v>
      </c>
      <c r="B1362" s="57">
        <f>IF(input_OLD_temp_simulation!B1362&lt;&gt;"",maxvent_m3_per_h*1000000+minvent_m3_per_h*1000+V_room_m3,"")</f>
        <v>500010090</v>
      </c>
      <c r="C1362" s="2" t="str">
        <f>IF(input_OLD_temp_simulation!C1362&lt;&gt;"",CONCATENATE(TEXT(input_OLD_temp_simulation!C1362,"jjjj-mm-ddTuu:mm:ss"),IF(input_OLD_temp_simulation!E1362&gt;=0,"+",""),TEXT(SIGN(input_OLD_temp_simulation!E1362)*INT(ABS(input_OLD_temp_simulation!E1362)),"00"),":",TEXT(MOD(ABS(input_OLD_temp_simulation!E1362),1)*60,"00")),"")</f>
        <v>2022-01-17T04:00:00+01:00</v>
      </c>
      <c r="D1362" s="26">
        <f>IF(input_OLD_temp_simulation!D1362&lt;&gt;"",input_OLD_temp_simulation!D1362,"")</f>
        <v>1642388399.9999993</v>
      </c>
      <c r="E1362" s="27">
        <f>calculation!R1362</f>
        <v>817.8125</v>
      </c>
      <c r="F1362" s="18">
        <f>calculation!P1362</f>
        <v>0</v>
      </c>
      <c r="G1362" s="29">
        <f>IF(input_OLD_temp_simulation!L1362&lt;&gt;"",input_OLD_temp_simulation!L1362,"")</f>
        <v>900</v>
      </c>
    </row>
    <row r="1363" spans="1:7">
      <c r="A1363" s="1">
        <f>IF(input_OLD_temp_simulation!A1363&lt;&gt;"",input_OLD_temp_simulation!A1363,"")</f>
        <v>1361</v>
      </c>
      <c r="B1363" s="57">
        <f>IF(input_OLD_temp_simulation!B1363&lt;&gt;"",maxvent_m3_per_h*1000000+minvent_m3_per_h*1000+V_room_m3,"")</f>
        <v>500010090</v>
      </c>
      <c r="C1363" s="2" t="str">
        <f>IF(input_OLD_temp_simulation!C1363&lt;&gt;"",CONCATENATE(TEXT(input_OLD_temp_simulation!C1363,"jjjj-mm-ddTuu:mm:ss"),IF(input_OLD_temp_simulation!E1363&gt;=0,"+",""),TEXT(SIGN(input_OLD_temp_simulation!E1363)*INT(ABS(input_OLD_temp_simulation!E1363)),"00"),":",TEXT(MOD(ABS(input_OLD_temp_simulation!E1363),1)*60,"00")),"")</f>
        <v>2022-01-17T04:15:00+01:00</v>
      </c>
      <c r="D1363" s="26">
        <f>IF(input_OLD_temp_simulation!D1363&lt;&gt;"",input_OLD_temp_simulation!D1363,"")</f>
        <v>1642389300.000001</v>
      </c>
      <c r="E1363" s="27">
        <f>calculation!R1363</f>
        <v>874.43576388888891</v>
      </c>
      <c r="F1363" s="18">
        <f>calculation!P1363</f>
        <v>0.19500821886749678</v>
      </c>
      <c r="G1363" s="29">
        <f>IF(input_OLD_temp_simulation!L1363&lt;&gt;"",input_OLD_temp_simulation!L1363,"")</f>
        <v>900</v>
      </c>
    </row>
    <row r="1364" spans="1:7">
      <c r="A1364" s="1">
        <f>IF(input_OLD_temp_simulation!A1364&lt;&gt;"",input_OLD_temp_simulation!A1364,"")</f>
        <v>1362</v>
      </c>
      <c r="B1364" s="57">
        <f>IF(input_OLD_temp_simulation!B1364&lt;&gt;"",maxvent_m3_per_h*1000000+minvent_m3_per_h*1000+V_room_m3,"")</f>
        <v>500010090</v>
      </c>
      <c r="C1364" s="2" t="str">
        <f>IF(input_OLD_temp_simulation!C1364&lt;&gt;"",CONCATENATE(TEXT(input_OLD_temp_simulation!C1364,"jjjj-mm-ddTuu:mm:ss"),IF(input_OLD_temp_simulation!E1364&gt;=0,"+",""),TEXT(SIGN(input_OLD_temp_simulation!E1364)*INT(ABS(input_OLD_temp_simulation!E1364)),"00"),":",TEXT(MOD(ABS(input_OLD_temp_simulation!E1364),1)*60,"00")),"")</f>
        <v>2022-01-17T04:30:00+01:00</v>
      </c>
      <c r="D1364" s="26">
        <f>IF(input_OLD_temp_simulation!D1364&lt;&gt;"",input_OLD_temp_simulation!D1364,"")</f>
        <v>1642390200.0000002</v>
      </c>
      <c r="E1364" s="27">
        <f>calculation!R1364</f>
        <v>817.8125</v>
      </c>
      <c r="F1364" s="18">
        <f>calculation!P1364</f>
        <v>0</v>
      </c>
      <c r="G1364" s="29">
        <f>IF(input_OLD_temp_simulation!L1364&lt;&gt;"",input_OLD_temp_simulation!L1364,"")</f>
        <v>900</v>
      </c>
    </row>
    <row r="1365" spans="1:7">
      <c r="A1365" s="1">
        <f>IF(input_OLD_temp_simulation!A1365&lt;&gt;"",input_OLD_temp_simulation!A1365,"")</f>
        <v>1363</v>
      </c>
      <c r="B1365" s="57">
        <f>IF(input_OLD_temp_simulation!B1365&lt;&gt;"",maxvent_m3_per_h*1000000+minvent_m3_per_h*1000+V_room_m3,"")</f>
        <v>500010090</v>
      </c>
      <c r="C1365" s="2" t="str">
        <f>IF(input_OLD_temp_simulation!C1365&lt;&gt;"",CONCATENATE(TEXT(input_OLD_temp_simulation!C1365,"jjjj-mm-ddTuu:mm:ss"),IF(input_OLD_temp_simulation!E1365&gt;=0,"+",""),TEXT(SIGN(input_OLD_temp_simulation!E1365)*INT(ABS(input_OLD_temp_simulation!E1365)),"00"),":",TEXT(MOD(ABS(input_OLD_temp_simulation!E1365),1)*60,"00")),"")</f>
        <v>2022-01-17T04:45:00+01:00</v>
      </c>
      <c r="D1365" s="26">
        <f>IF(input_OLD_temp_simulation!D1365&lt;&gt;"",input_OLD_temp_simulation!D1365,"")</f>
        <v>1642391099.9999993</v>
      </c>
      <c r="E1365" s="27">
        <f>calculation!R1365</f>
        <v>874.43576388888891</v>
      </c>
      <c r="F1365" s="18">
        <f>calculation!P1365</f>
        <v>0.19500821886749678</v>
      </c>
      <c r="G1365" s="29">
        <f>IF(input_OLD_temp_simulation!L1365&lt;&gt;"",input_OLD_temp_simulation!L1365,"")</f>
        <v>900</v>
      </c>
    </row>
    <row r="1366" spans="1:7">
      <c r="A1366" s="1">
        <f>IF(input_OLD_temp_simulation!A1366&lt;&gt;"",input_OLD_temp_simulation!A1366,"")</f>
        <v>1364</v>
      </c>
      <c r="B1366" s="57">
        <f>IF(input_OLD_temp_simulation!B1366&lt;&gt;"",maxvent_m3_per_h*1000000+minvent_m3_per_h*1000+V_room_m3,"")</f>
        <v>500010090</v>
      </c>
      <c r="C1366" s="2" t="str">
        <f>IF(input_OLD_temp_simulation!C1366&lt;&gt;"",CONCATENATE(TEXT(input_OLD_temp_simulation!C1366,"jjjj-mm-ddTuu:mm:ss"),IF(input_OLD_temp_simulation!E1366&gt;=0,"+",""),TEXT(SIGN(input_OLD_temp_simulation!E1366)*INT(ABS(input_OLD_temp_simulation!E1366)),"00"),":",TEXT(MOD(ABS(input_OLD_temp_simulation!E1366),1)*60,"00")),"")</f>
        <v>2022-01-17T05:00:00+01:00</v>
      </c>
      <c r="D1366" s="26">
        <f>IF(input_OLD_temp_simulation!D1366&lt;&gt;"",input_OLD_temp_simulation!D1366,"")</f>
        <v>1642392000.000001</v>
      </c>
      <c r="E1366" s="27">
        <f>calculation!R1366</f>
        <v>817.8125</v>
      </c>
      <c r="F1366" s="18">
        <f>calculation!P1366</f>
        <v>0</v>
      </c>
      <c r="G1366" s="29">
        <f>IF(input_OLD_temp_simulation!L1366&lt;&gt;"",input_OLD_temp_simulation!L1366,"")</f>
        <v>900</v>
      </c>
    </row>
    <row r="1367" spans="1:7">
      <c r="A1367" s="1">
        <f>IF(input_OLD_temp_simulation!A1367&lt;&gt;"",input_OLD_temp_simulation!A1367,"")</f>
        <v>1365</v>
      </c>
      <c r="B1367" s="57">
        <f>IF(input_OLD_temp_simulation!B1367&lt;&gt;"",maxvent_m3_per_h*1000000+minvent_m3_per_h*1000+V_room_m3,"")</f>
        <v>500010090</v>
      </c>
      <c r="C1367" s="2" t="str">
        <f>IF(input_OLD_temp_simulation!C1367&lt;&gt;"",CONCATENATE(TEXT(input_OLD_temp_simulation!C1367,"jjjj-mm-ddTuu:mm:ss"),IF(input_OLD_temp_simulation!E1367&gt;=0,"+",""),TEXT(SIGN(input_OLD_temp_simulation!E1367)*INT(ABS(input_OLD_temp_simulation!E1367)),"00"),":",TEXT(MOD(ABS(input_OLD_temp_simulation!E1367),1)*60,"00")),"")</f>
        <v>2022-01-17T05:15:00+01:00</v>
      </c>
      <c r="D1367" s="26">
        <f>IF(input_OLD_temp_simulation!D1367&lt;&gt;"",input_OLD_temp_simulation!D1367,"")</f>
        <v>1642392900.0000002</v>
      </c>
      <c r="E1367" s="27">
        <f>calculation!R1367</f>
        <v>874.43576388888891</v>
      </c>
      <c r="F1367" s="18">
        <f>calculation!P1367</f>
        <v>0.19500821886749678</v>
      </c>
      <c r="G1367" s="29">
        <f>IF(input_OLD_temp_simulation!L1367&lt;&gt;"",input_OLD_temp_simulation!L1367,"")</f>
        <v>900</v>
      </c>
    </row>
    <row r="1368" spans="1:7">
      <c r="A1368" s="1">
        <f>IF(input_OLD_temp_simulation!A1368&lt;&gt;"",input_OLD_temp_simulation!A1368,"")</f>
        <v>1366</v>
      </c>
      <c r="B1368" s="57">
        <f>IF(input_OLD_temp_simulation!B1368&lt;&gt;"",maxvent_m3_per_h*1000000+minvent_m3_per_h*1000+V_room_m3,"")</f>
        <v>500010090</v>
      </c>
      <c r="C1368" s="2" t="str">
        <f>IF(input_OLD_temp_simulation!C1368&lt;&gt;"",CONCATENATE(TEXT(input_OLD_temp_simulation!C1368,"jjjj-mm-ddTuu:mm:ss"),IF(input_OLD_temp_simulation!E1368&gt;=0,"+",""),TEXT(SIGN(input_OLD_temp_simulation!E1368)*INT(ABS(input_OLD_temp_simulation!E1368)),"00"),":",TEXT(MOD(ABS(input_OLD_temp_simulation!E1368),1)*60,"00")),"")</f>
        <v>2022-01-17T05:30:00+01:00</v>
      </c>
      <c r="D1368" s="26">
        <f>IF(input_OLD_temp_simulation!D1368&lt;&gt;"",input_OLD_temp_simulation!D1368,"")</f>
        <v>1642393799.9999993</v>
      </c>
      <c r="E1368" s="27">
        <f>calculation!R1368</f>
        <v>817.8125</v>
      </c>
      <c r="F1368" s="18">
        <f>calculation!P1368</f>
        <v>0</v>
      </c>
      <c r="G1368" s="29">
        <f>IF(input_OLD_temp_simulation!L1368&lt;&gt;"",input_OLD_temp_simulation!L1368,"")</f>
        <v>900</v>
      </c>
    </row>
    <row r="1369" spans="1:7">
      <c r="A1369" s="1">
        <f>IF(input_OLD_temp_simulation!A1369&lt;&gt;"",input_OLD_temp_simulation!A1369,"")</f>
        <v>1367</v>
      </c>
      <c r="B1369" s="57">
        <f>IF(input_OLD_temp_simulation!B1369&lt;&gt;"",maxvent_m3_per_h*1000000+minvent_m3_per_h*1000+V_room_m3,"")</f>
        <v>500010090</v>
      </c>
      <c r="C1369" s="2" t="str">
        <f>IF(input_OLD_temp_simulation!C1369&lt;&gt;"",CONCATENATE(TEXT(input_OLD_temp_simulation!C1369,"jjjj-mm-ddTuu:mm:ss"),IF(input_OLD_temp_simulation!E1369&gt;=0,"+",""),TEXT(SIGN(input_OLD_temp_simulation!E1369)*INT(ABS(input_OLD_temp_simulation!E1369)),"00"),":",TEXT(MOD(ABS(input_OLD_temp_simulation!E1369),1)*60,"00")),"")</f>
        <v>2022-01-17T05:45:00+01:00</v>
      </c>
      <c r="D1369" s="26">
        <f>IF(input_OLD_temp_simulation!D1369&lt;&gt;"",input_OLD_temp_simulation!D1369,"")</f>
        <v>1642394700.000001</v>
      </c>
      <c r="E1369" s="27">
        <f>calculation!R1369</f>
        <v>874.43576388888891</v>
      </c>
      <c r="F1369" s="18">
        <f>calculation!P1369</f>
        <v>0.19500821886749678</v>
      </c>
      <c r="G1369" s="29">
        <f>IF(input_OLD_temp_simulation!L1369&lt;&gt;"",input_OLD_temp_simulation!L1369,"")</f>
        <v>900</v>
      </c>
    </row>
    <row r="1370" spans="1:7">
      <c r="A1370" s="1">
        <f>IF(input_OLD_temp_simulation!A1370&lt;&gt;"",input_OLD_temp_simulation!A1370,"")</f>
        <v>1368</v>
      </c>
      <c r="B1370" s="57">
        <f>IF(input_OLD_temp_simulation!B1370&lt;&gt;"",maxvent_m3_per_h*1000000+minvent_m3_per_h*1000+V_room_m3,"")</f>
        <v>500010090</v>
      </c>
      <c r="C1370" s="2" t="str">
        <f>IF(input_OLD_temp_simulation!C1370&lt;&gt;"",CONCATENATE(TEXT(input_OLD_temp_simulation!C1370,"jjjj-mm-ddTuu:mm:ss"),IF(input_OLD_temp_simulation!E1370&gt;=0,"+",""),TEXT(SIGN(input_OLD_temp_simulation!E1370)*INT(ABS(input_OLD_temp_simulation!E1370)),"00"),":",TEXT(MOD(ABS(input_OLD_temp_simulation!E1370),1)*60,"00")),"")</f>
        <v>2022-01-17T06:00:00+01:00</v>
      </c>
      <c r="D1370" s="26">
        <f>IF(input_OLD_temp_simulation!D1370&lt;&gt;"",input_OLD_temp_simulation!D1370,"")</f>
        <v>1642395600.0000002</v>
      </c>
      <c r="E1370" s="27">
        <f>calculation!R1370</f>
        <v>817.8125</v>
      </c>
      <c r="F1370" s="18">
        <f>calculation!P1370</f>
        <v>0</v>
      </c>
      <c r="G1370" s="29">
        <f>IF(input_OLD_temp_simulation!L1370&lt;&gt;"",input_OLD_temp_simulation!L1370,"")</f>
        <v>900</v>
      </c>
    </row>
    <row r="1371" spans="1:7">
      <c r="A1371" s="1">
        <f>IF(input_OLD_temp_simulation!A1371&lt;&gt;"",input_OLD_temp_simulation!A1371,"")</f>
        <v>1369</v>
      </c>
      <c r="B1371" s="57">
        <f>IF(input_OLD_temp_simulation!B1371&lt;&gt;"",maxvent_m3_per_h*1000000+minvent_m3_per_h*1000+V_room_m3,"")</f>
        <v>500010090</v>
      </c>
      <c r="C1371" s="2" t="str">
        <f>IF(input_OLD_temp_simulation!C1371&lt;&gt;"",CONCATENATE(TEXT(input_OLD_temp_simulation!C1371,"jjjj-mm-ddTuu:mm:ss"),IF(input_OLD_temp_simulation!E1371&gt;=0,"+",""),TEXT(SIGN(input_OLD_temp_simulation!E1371)*INT(ABS(input_OLD_temp_simulation!E1371)),"00"),":",TEXT(MOD(ABS(input_OLD_temp_simulation!E1371),1)*60,"00")),"")</f>
        <v>2022-01-17T06:15:00+01:00</v>
      </c>
      <c r="D1371" s="26">
        <f>IF(input_OLD_temp_simulation!D1371&lt;&gt;"",input_OLD_temp_simulation!D1371,"")</f>
        <v>1642396499.9999993</v>
      </c>
      <c r="E1371" s="27">
        <f>calculation!R1371</f>
        <v>874.43576388888891</v>
      </c>
      <c r="F1371" s="18">
        <f>calculation!P1371</f>
        <v>0.19500821886749678</v>
      </c>
      <c r="G1371" s="29">
        <f>IF(input_OLD_temp_simulation!L1371&lt;&gt;"",input_OLD_temp_simulation!L1371,"")</f>
        <v>900</v>
      </c>
    </row>
    <row r="1372" spans="1:7">
      <c r="A1372" s="1">
        <f>IF(input_OLD_temp_simulation!A1372&lt;&gt;"",input_OLD_temp_simulation!A1372,"")</f>
        <v>1370</v>
      </c>
      <c r="B1372" s="57">
        <f>IF(input_OLD_temp_simulation!B1372&lt;&gt;"",maxvent_m3_per_h*1000000+minvent_m3_per_h*1000+V_room_m3,"")</f>
        <v>500010090</v>
      </c>
      <c r="C1372" s="2" t="str">
        <f>IF(input_OLD_temp_simulation!C1372&lt;&gt;"",CONCATENATE(TEXT(input_OLD_temp_simulation!C1372,"jjjj-mm-ddTuu:mm:ss"),IF(input_OLD_temp_simulation!E1372&gt;=0,"+",""),TEXT(SIGN(input_OLD_temp_simulation!E1372)*INT(ABS(input_OLD_temp_simulation!E1372)),"00"),":",TEXT(MOD(ABS(input_OLD_temp_simulation!E1372),1)*60,"00")),"")</f>
        <v>2022-01-17T06:30:00+01:00</v>
      </c>
      <c r="D1372" s="26">
        <f>IF(input_OLD_temp_simulation!D1372&lt;&gt;"",input_OLD_temp_simulation!D1372,"")</f>
        <v>1642397400.000001</v>
      </c>
      <c r="E1372" s="27">
        <f>calculation!R1372</f>
        <v>817.8125</v>
      </c>
      <c r="F1372" s="18">
        <f>calculation!P1372</f>
        <v>0</v>
      </c>
      <c r="G1372" s="29">
        <f>IF(input_OLD_temp_simulation!L1372&lt;&gt;"",input_OLD_temp_simulation!L1372,"")</f>
        <v>900</v>
      </c>
    </row>
    <row r="1373" spans="1:7">
      <c r="A1373" s="1">
        <f>IF(input_OLD_temp_simulation!A1373&lt;&gt;"",input_OLD_temp_simulation!A1373,"")</f>
        <v>1371</v>
      </c>
      <c r="B1373" s="57">
        <f>IF(input_OLD_temp_simulation!B1373&lt;&gt;"",maxvent_m3_per_h*1000000+minvent_m3_per_h*1000+V_room_m3,"")</f>
        <v>500010090</v>
      </c>
      <c r="C1373" s="2" t="str">
        <f>IF(input_OLD_temp_simulation!C1373&lt;&gt;"",CONCATENATE(TEXT(input_OLD_temp_simulation!C1373,"jjjj-mm-ddTuu:mm:ss"),IF(input_OLD_temp_simulation!E1373&gt;=0,"+",""),TEXT(SIGN(input_OLD_temp_simulation!E1373)*INT(ABS(input_OLD_temp_simulation!E1373)),"00"),":",TEXT(MOD(ABS(input_OLD_temp_simulation!E1373),1)*60,"00")),"")</f>
        <v>2022-01-17T06:45:00+01:00</v>
      </c>
      <c r="D1373" s="26">
        <f>IF(input_OLD_temp_simulation!D1373&lt;&gt;"",input_OLD_temp_simulation!D1373,"")</f>
        <v>1642398300.0000002</v>
      </c>
      <c r="E1373" s="27">
        <f>calculation!R1373</f>
        <v>874.43576388888891</v>
      </c>
      <c r="F1373" s="18">
        <f>calculation!P1373</f>
        <v>0.19500821886749678</v>
      </c>
      <c r="G1373" s="29">
        <f>IF(input_OLD_temp_simulation!L1373&lt;&gt;"",input_OLD_temp_simulation!L1373,"")</f>
        <v>900</v>
      </c>
    </row>
    <row r="1374" spans="1:7">
      <c r="A1374" s="1">
        <f>IF(input_OLD_temp_simulation!A1374&lt;&gt;"",input_OLD_temp_simulation!A1374,"")</f>
        <v>1372</v>
      </c>
      <c r="B1374" s="57">
        <f>IF(input_OLD_temp_simulation!B1374&lt;&gt;"",maxvent_m3_per_h*1000000+minvent_m3_per_h*1000+V_room_m3,"")</f>
        <v>500010090</v>
      </c>
      <c r="C1374" s="2" t="str">
        <f>IF(input_OLD_temp_simulation!C1374&lt;&gt;"",CONCATENATE(TEXT(input_OLD_temp_simulation!C1374,"jjjj-mm-ddTuu:mm:ss"),IF(input_OLD_temp_simulation!E1374&gt;=0,"+",""),TEXT(SIGN(input_OLD_temp_simulation!E1374)*INT(ABS(input_OLD_temp_simulation!E1374)),"00"),":",TEXT(MOD(ABS(input_OLD_temp_simulation!E1374),1)*60,"00")),"")</f>
        <v>2022-01-17T07:00:00+01:00</v>
      </c>
      <c r="D1374" s="26">
        <f>IF(input_OLD_temp_simulation!D1374&lt;&gt;"",input_OLD_temp_simulation!D1374,"")</f>
        <v>1642399199.9999993</v>
      </c>
      <c r="E1374" s="27">
        <f>calculation!R1374</f>
        <v>817.8125</v>
      </c>
      <c r="F1374" s="18">
        <f>calculation!P1374</f>
        <v>0</v>
      </c>
      <c r="G1374" s="29">
        <f>IF(input_OLD_temp_simulation!L1374&lt;&gt;"",input_OLD_temp_simulation!L1374,"")</f>
        <v>900</v>
      </c>
    </row>
    <row r="1375" spans="1:7">
      <c r="A1375" s="1">
        <f>IF(input_OLD_temp_simulation!A1375&lt;&gt;"",input_OLD_temp_simulation!A1375,"")</f>
        <v>1373</v>
      </c>
      <c r="B1375" s="57">
        <f>IF(input_OLD_temp_simulation!B1375&lt;&gt;"",maxvent_m3_per_h*1000000+minvent_m3_per_h*1000+V_room_m3,"")</f>
        <v>500010090</v>
      </c>
      <c r="C1375" s="2" t="str">
        <f>IF(input_OLD_temp_simulation!C1375&lt;&gt;"",CONCATENATE(TEXT(input_OLD_temp_simulation!C1375,"jjjj-mm-ddTuu:mm:ss"),IF(input_OLD_temp_simulation!E1375&gt;=0,"+",""),TEXT(SIGN(input_OLD_temp_simulation!E1375)*INT(ABS(input_OLD_temp_simulation!E1375)),"00"),":",TEXT(MOD(ABS(input_OLD_temp_simulation!E1375),1)*60,"00")),"")</f>
        <v>2022-01-17T07:15:00+01:00</v>
      </c>
      <c r="D1375" s="26">
        <f>IF(input_OLD_temp_simulation!D1375&lt;&gt;"",input_OLD_temp_simulation!D1375,"")</f>
        <v>1642400100.000001</v>
      </c>
      <c r="E1375" s="27">
        <f>calculation!R1375</f>
        <v>874.43576388888891</v>
      </c>
      <c r="F1375" s="18">
        <f>calculation!P1375</f>
        <v>0.19500821886749678</v>
      </c>
      <c r="G1375" s="29">
        <f>IF(input_OLD_temp_simulation!L1375&lt;&gt;"",input_OLD_temp_simulation!L1375,"")</f>
        <v>900</v>
      </c>
    </row>
    <row r="1376" spans="1:7">
      <c r="A1376" s="1">
        <f>IF(input_OLD_temp_simulation!A1376&lt;&gt;"",input_OLD_temp_simulation!A1376,"")</f>
        <v>1374</v>
      </c>
      <c r="B1376" s="57">
        <f>IF(input_OLD_temp_simulation!B1376&lt;&gt;"",maxvent_m3_per_h*1000000+minvent_m3_per_h*1000+V_room_m3,"")</f>
        <v>500010090</v>
      </c>
      <c r="C1376" s="2" t="str">
        <f>IF(input_OLD_temp_simulation!C1376&lt;&gt;"",CONCATENATE(TEXT(input_OLD_temp_simulation!C1376,"jjjj-mm-ddTuu:mm:ss"),IF(input_OLD_temp_simulation!E1376&gt;=0,"+",""),TEXT(SIGN(input_OLD_temp_simulation!E1376)*INT(ABS(input_OLD_temp_simulation!E1376)),"00"),":",TEXT(MOD(ABS(input_OLD_temp_simulation!E1376),1)*60,"00")),"")</f>
        <v>2022-01-17T07:30:00+01:00</v>
      </c>
      <c r="D1376" s="26">
        <f>IF(input_OLD_temp_simulation!D1376&lt;&gt;"",input_OLD_temp_simulation!D1376,"")</f>
        <v>1642401000.0000002</v>
      </c>
      <c r="E1376" s="27">
        <f>calculation!R1376</f>
        <v>817.8125</v>
      </c>
      <c r="F1376" s="18">
        <f>calculation!P1376</f>
        <v>0</v>
      </c>
      <c r="G1376" s="29">
        <f>IF(input_OLD_temp_simulation!L1376&lt;&gt;"",input_OLD_temp_simulation!L1376,"")</f>
        <v>900</v>
      </c>
    </row>
    <row r="1377" spans="1:7">
      <c r="A1377" s="1">
        <f>IF(input_OLD_temp_simulation!A1377&lt;&gt;"",input_OLD_temp_simulation!A1377,"")</f>
        <v>1375</v>
      </c>
      <c r="B1377" s="57">
        <f>IF(input_OLD_temp_simulation!B1377&lt;&gt;"",maxvent_m3_per_h*1000000+minvent_m3_per_h*1000+V_room_m3,"")</f>
        <v>500010090</v>
      </c>
      <c r="C1377" s="2" t="str">
        <f>IF(input_OLD_temp_simulation!C1377&lt;&gt;"",CONCATENATE(TEXT(input_OLD_temp_simulation!C1377,"jjjj-mm-ddTuu:mm:ss"),IF(input_OLD_temp_simulation!E1377&gt;=0,"+",""),TEXT(SIGN(input_OLD_temp_simulation!E1377)*INT(ABS(input_OLD_temp_simulation!E1377)),"00"),":",TEXT(MOD(ABS(input_OLD_temp_simulation!E1377),1)*60,"00")),"")</f>
        <v>2022-01-17T07:45:00+01:00</v>
      </c>
      <c r="D1377" s="26">
        <f>IF(input_OLD_temp_simulation!D1377&lt;&gt;"",input_OLD_temp_simulation!D1377,"")</f>
        <v>1642401899.9999993</v>
      </c>
      <c r="E1377" s="27">
        <f>calculation!R1377</f>
        <v>874.43576388888891</v>
      </c>
      <c r="F1377" s="18">
        <f>calculation!P1377</f>
        <v>0.19500821886749678</v>
      </c>
      <c r="G1377" s="29">
        <f>IF(input_OLD_temp_simulation!L1377&lt;&gt;"",input_OLD_temp_simulation!L1377,"")</f>
        <v>900</v>
      </c>
    </row>
    <row r="1378" spans="1:7">
      <c r="A1378" s="1">
        <f>IF(input_OLD_temp_simulation!A1378&lt;&gt;"",input_OLD_temp_simulation!A1378,"")</f>
        <v>1376</v>
      </c>
      <c r="B1378" s="57">
        <f>IF(input_OLD_temp_simulation!B1378&lt;&gt;"",maxvent_m3_per_h*1000000+minvent_m3_per_h*1000+V_room_m3,"")</f>
        <v>500010090</v>
      </c>
      <c r="C1378" s="2" t="str">
        <f>IF(input_OLD_temp_simulation!C1378&lt;&gt;"",CONCATENATE(TEXT(input_OLD_temp_simulation!C1378,"jjjj-mm-ddTuu:mm:ss"),IF(input_OLD_temp_simulation!E1378&gt;=0,"+",""),TEXT(SIGN(input_OLD_temp_simulation!E1378)*INT(ABS(input_OLD_temp_simulation!E1378)),"00"),":",TEXT(MOD(ABS(input_OLD_temp_simulation!E1378),1)*60,"00")),"")</f>
        <v>2022-01-17T08:00:00+01:00</v>
      </c>
      <c r="D1378" s="26">
        <f>IF(input_OLD_temp_simulation!D1378&lt;&gt;"",input_OLD_temp_simulation!D1378,"")</f>
        <v>1642402800.000001</v>
      </c>
      <c r="E1378" s="27">
        <f>calculation!R1378</f>
        <v>817.8125</v>
      </c>
      <c r="F1378" s="18">
        <f>calculation!P1378</f>
        <v>0</v>
      </c>
      <c r="G1378" s="29">
        <f>IF(input_OLD_temp_simulation!L1378&lt;&gt;"",input_OLD_temp_simulation!L1378,"")</f>
        <v>900</v>
      </c>
    </row>
    <row r="1379" spans="1:7">
      <c r="A1379" s="1">
        <f>IF(input_OLD_temp_simulation!A1379&lt;&gt;"",input_OLD_temp_simulation!A1379,"")</f>
        <v>1377</v>
      </c>
      <c r="B1379" s="57">
        <f>IF(input_OLD_temp_simulation!B1379&lt;&gt;"",maxvent_m3_per_h*1000000+minvent_m3_per_h*1000+V_room_m3,"")</f>
        <v>500010090</v>
      </c>
      <c r="C1379" s="2" t="str">
        <f>IF(input_OLD_temp_simulation!C1379&lt;&gt;"",CONCATENATE(TEXT(input_OLD_temp_simulation!C1379,"jjjj-mm-ddTuu:mm:ss"),IF(input_OLD_temp_simulation!E1379&gt;=0,"+",""),TEXT(SIGN(input_OLD_temp_simulation!E1379)*INT(ABS(input_OLD_temp_simulation!E1379)),"00"),":",TEXT(MOD(ABS(input_OLD_temp_simulation!E1379),1)*60,"00")),"")</f>
        <v>2022-01-17T08:15:00+01:00</v>
      </c>
      <c r="D1379" s="26">
        <f>IF(input_OLD_temp_simulation!D1379&lt;&gt;"",input_OLD_temp_simulation!D1379,"")</f>
        <v>1642403700.0000002</v>
      </c>
      <c r="E1379" s="27">
        <f>calculation!R1379</f>
        <v>874.43576388888891</v>
      </c>
      <c r="F1379" s="18">
        <f>calculation!P1379</f>
        <v>0.19500821886749678</v>
      </c>
      <c r="G1379" s="29">
        <f>IF(input_OLD_temp_simulation!L1379&lt;&gt;"",input_OLD_temp_simulation!L1379,"")</f>
        <v>900</v>
      </c>
    </row>
    <row r="1380" spans="1:7">
      <c r="A1380" s="1">
        <f>IF(input_OLD_temp_simulation!A1380&lt;&gt;"",input_OLD_temp_simulation!A1380,"")</f>
        <v>1378</v>
      </c>
      <c r="B1380" s="57">
        <f>IF(input_OLD_temp_simulation!B1380&lt;&gt;"",maxvent_m3_per_h*1000000+minvent_m3_per_h*1000+V_room_m3,"")</f>
        <v>500010090</v>
      </c>
      <c r="C1380" s="2" t="str">
        <f>IF(input_OLD_temp_simulation!C1380&lt;&gt;"",CONCATENATE(TEXT(input_OLD_temp_simulation!C1380,"jjjj-mm-ddTuu:mm:ss"),IF(input_OLD_temp_simulation!E1380&gt;=0,"+",""),TEXT(SIGN(input_OLD_temp_simulation!E1380)*INT(ABS(input_OLD_temp_simulation!E1380)),"00"),":",TEXT(MOD(ABS(input_OLD_temp_simulation!E1380),1)*60,"00")),"")</f>
        <v>2022-01-17T08:30:00+01:00</v>
      </c>
      <c r="D1380" s="26">
        <f>IF(input_OLD_temp_simulation!D1380&lt;&gt;"",input_OLD_temp_simulation!D1380,"")</f>
        <v>1642404599.9999993</v>
      </c>
      <c r="E1380" s="27">
        <f>calculation!R1380</f>
        <v>817.8125</v>
      </c>
      <c r="F1380" s="18">
        <f>calculation!P1380</f>
        <v>0</v>
      </c>
      <c r="G1380" s="29">
        <f>IF(input_OLD_temp_simulation!L1380&lt;&gt;"",input_OLD_temp_simulation!L1380,"")</f>
        <v>900</v>
      </c>
    </row>
    <row r="1381" spans="1:7">
      <c r="A1381" s="1">
        <f>IF(input_OLD_temp_simulation!A1381&lt;&gt;"",input_OLD_temp_simulation!A1381,"")</f>
        <v>1379</v>
      </c>
      <c r="B1381" s="57">
        <f>IF(input_OLD_temp_simulation!B1381&lt;&gt;"",maxvent_m3_per_h*1000000+minvent_m3_per_h*1000+V_room_m3,"")</f>
        <v>500010090</v>
      </c>
      <c r="C1381" s="2" t="str">
        <f>IF(input_OLD_temp_simulation!C1381&lt;&gt;"",CONCATENATE(TEXT(input_OLD_temp_simulation!C1381,"jjjj-mm-ddTuu:mm:ss"),IF(input_OLD_temp_simulation!E1381&gt;=0,"+",""),TEXT(SIGN(input_OLD_temp_simulation!E1381)*INT(ABS(input_OLD_temp_simulation!E1381)),"00"),":",TEXT(MOD(ABS(input_OLD_temp_simulation!E1381),1)*60,"00")),"")</f>
        <v>2022-01-17T08:45:00+01:00</v>
      </c>
      <c r="D1381" s="26">
        <f>IF(input_OLD_temp_simulation!D1381&lt;&gt;"",input_OLD_temp_simulation!D1381,"")</f>
        <v>1642405500.000001</v>
      </c>
      <c r="E1381" s="27">
        <f>calculation!R1381</f>
        <v>1010.0607638888889</v>
      </c>
      <c r="F1381" s="18">
        <f>calculation!P1381</f>
        <v>0.31466324342460361</v>
      </c>
      <c r="G1381" s="29">
        <f>IF(input_OLD_temp_simulation!L1381&lt;&gt;"",input_OLD_temp_simulation!L1381,"")</f>
        <v>900</v>
      </c>
    </row>
    <row r="1382" spans="1:7">
      <c r="A1382" s="1">
        <f>IF(input_OLD_temp_simulation!A1382&lt;&gt;"",input_OLD_temp_simulation!A1382,"")</f>
        <v>1380</v>
      </c>
      <c r="B1382" s="57">
        <f>IF(input_OLD_temp_simulation!B1382&lt;&gt;"",maxvent_m3_per_h*1000000+minvent_m3_per_h*1000+V_room_m3,"")</f>
        <v>500010090</v>
      </c>
      <c r="C1382" s="2" t="str">
        <f>IF(input_OLD_temp_simulation!C1382&lt;&gt;"",CONCATENATE(TEXT(input_OLD_temp_simulation!C1382,"jjjj-mm-ddTuu:mm:ss"),IF(input_OLD_temp_simulation!E1382&gt;=0,"+",""),TEXT(SIGN(input_OLD_temp_simulation!E1382)*INT(ABS(input_OLD_temp_simulation!E1382)),"00"),":",TEXT(MOD(ABS(input_OLD_temp_simulation!E1382),1)*60,"00")),"")</f>
        <v>2022-01-17T09:00:00+01:00</v>
      </c>
      <c r="D1382" s="26">
        <f>IF(input_OLD_temp_simulation!D1382&lt;&gt;"",input_OLD_temp_simulation!D1382,"")</f>
        <v>1642406400.0000002</v>
      </c>
      <c r="E1382" s="27">
        <f>calculation!R1382</f>
        <v>953.4375</v>
      </c>
      <c r="F1382" s="18">
        <f>calculation!P1382</f>
        <v>0.27203714451538014</v>
      </c>
      <c r="G1382" s="29">
        <f>IF(input_OLD_temp_simulation!L1382&lt;&gt;"",input_OLD_temp_simulation!L1382,"")</f>
        <v>900</v>
      </c>
    </row>
    <row r="1383" spans="1:7">
      <c r="A1383" s="1">
        <f>IF(input_OLD_temp_simulation!A1383&lt;&gt;"",input_OLD_temp_simulation!A1383,"")</f>
        <v>1381</v>
      </c>
      <c r="B1383" s="57">
        <f>IF(input_OLD_temp_simulation!B1383&lt;&gt;"",maxvent_m3_per_h*1000000+minvent_m3_per_h*1000+V_room_m3,"")</f>
        <v>500010090</v>
      </c>
      <c r="C1383" s="2" t="str">
        <f>IF(input_OLD_temp_simulation!C1383&lt;&gt;"",CONCATENATE(TEXT(input_OLD_temp_simulation!C1383,"jjjj-mm-ddTuu:mm:ss"),IF(input_OLD_temp_simulation!E1383&gt;=0,"+",""),TEXT(SIGN(input_OLD_temp_simulation!E1383)*INT(ABS(input_OLD_temp_simulation!E1383)),"00"),":",TEXT(MOD(ABS(input_OLD_temp_simulation!E1383),1)*60,"00")),"")</f>
        <v>2022-01-17T09:15:00+01:00</v>
      </c>
      <c r="D1383" s="26">
        <f>IF(input_OLD_temp_simulation!D1383&lt;&gt;"",input_OLD_temp_simulation!D1383,"")</f>
        <v>1642407299.9999993</v>
      </c>
      <c r="E1383" s="27">
        <f>calculation!R1383</f>
        <v>885.625</v>
      </c>
      <c r="F1383" s="18">
        <f>calculation!P1383</f>
        <v>0.20749003984063744</v>
      </c>
      <c r="G1383" s="29">
        <f>IF(input_OLD_temp_simulation!L1383&lt;&gt;"",input_OLD_temp_simulation!L1383,"")</f>
        <v>900</v>
      </c>
    </row>
    <row r="1384" spans="1:7">
      <c r="A1384" s="1">
        <f>IF(input_OLD_temp_simulation!A1384&lt;&gt;"",input_OLD_temp_simulation!A1384,"")</f>
        <v>1382</v>
      </c>
      <c r="B1384" s="57">
        <f>IF(input_OLD_temp_simulation!B1384&lt;&gt;"",maxvent_m3_per_h*1000000+minvent_m3_per_h*1000+V_room_m3,"")</f>
        <v>500010090</v>
      </c>
      <c r="C1384" s="2" t="str">
        <f>IF(input_OLD_temp_simulation!C1384&lt;&gt;"",CONCATENATE(TEXT(input_OLD_temp_simulation!C1384,"jjjj-mm-ddTuu:mm:ss"),IF(input_OLD_temp_simulation!E1384&gt;=0,"+",""),TEXT(SIGN(input_OLD_temp_simulation!E1384)*INT(ABS(input_OLD_temp_simulation!E1384)),"00"),":",TEXT(MOD(ABS(input_OLD_temp_simulation!E1384),1)*60,"00")),"")</f>
        <v>2022-01-17T09:30:00+01:00</v>
      </c>
      <c r="D1384" s="26">
        <f>IF(input_OLD_temp_simulation!D1384&lt;&gt;"",input_OLD_temp_simulation!D1384,"")</f>
        <v>1642408200.000001</v>
      </c>
      <c r="E1384" s="27">
        <f>calculation!R1384</f>
        <v>885.625</v>
      </c>
      <c r="F1384" s="18">
        <f>calculation!P1384</f>
        <v>0.20749003984063744</v>
      </c>
      <c r="G1384" s="29">
        <f>IF(input_OLD_temp_simulation!L1384&lt;&gt;"",input_OLD_temp_simulation!L1384,"")</f>
        <v>900</v>
      </c>
    </row>
    <row r="1385" spans="1:7">
      <c r="A1385" s="1">
        <f>IF(input_OLD_temp_simulation!A1385&lt;&gt;"",input_OLD_temp_simulation!A1385,"")</f>
        <v>1383</v>
      </c>
      <c r="B1385" s="57">
        <f>IF(input_OLD_temp_simulation!B1385&lt;&gt;"",maxvent_m3_per_h*1000000+minvent_m3_per_h*1000+V_room_m3,"")</f>
        <v>500010090</v>
      </c>
      <c r="C1385" s="2" t="str">
        <f>IF(input_OLD_temp_simulation!C1385&lt;&gt;"",CONCATENATE(TEXT(input_OLD_temp_simulation!C1385,"jjjj-mm-ddTuu:mm:ss"),IF(input_OLD_temp_simulation!E1385&gt;=0,"+",""),TEXT(SIGN(input_OLD_temp_simulation!E1385)*INT(ABS(input_OLD_temp_simulation!E1385)),"00"),":",TEXT(MOD(ABS(input_OLD_temp_simulation!E1385),1)*60,"00")),"")</f>
        <v>2022-01-17T09:45:00+01:00</v>
      </c>
      <c r="D1385" s="26">
        <f>IF(input_OLD_temp_simulation!D1385&lt;&gt;"",input_OLD_temp_simulation!D1385,"")</f>
        <v>1642409100.0000002</v>
      </c>
      <c r="E1385" s="27">
        <f>calculation!R1385</f>
        <v>885.625</v>
      </c>
      <c r="F1385" s="18">
        <f>calculation!P1385</f>
        <v>0.20749003984063744</v>
      </c>
      <c r="G1385" s="29">
        <f>IF(input_OLD_temp_simulation!L1385&lt;&gt;"",input_OLD_temp_simulation!L1385,"")</f>
        <v>900</v>
      </c>
    </row>
    <row r="1386" spans="1:7">
      <c r="A1386" s="1">
        <f>IF(input_OLD_temp_simulation!A1386&lt;&gt;"",input_OLD_temp_simulation!A1386,"")</f>
        <v>1384</v>
      </c>
      <c r="B1386" s="57">
        <f>IF(input_OLD_temp_simulation!B1386&lt;&gt;"",maxvent_m3_per_h*1000000+minvent_m3_per_h*1000+V_room_m3,"")</f>
        <v>500010090</v>
      </c>
      <c r="C1386" s="2" t="str">
        <f>IF(input_OLD_temp_simulation!C1386&lt;&gt;"",CONCATENATE(TEXT(input_OLD_temp_simulation!C1386,"jjjj-mm-ddTuu:mm:ss"),IF(input_OLD_temp_simulation!E1386&gt;=0,"+",""),TEXT(SIGN(input_OLD_temp_simulation!E1386)*INT(ABS(input_OLD_temp_simulation!E1386)),"00"),":",TEXT(MOD(ABS(input_OLD_temp_simulation!E1386),1)*60,"00")),"")</f>
        <v>2022-01-17T10:00:00+01:00</v>
      </c>
      <c r="D1386" s="26">
        <f>IF(input_OLD_temp_simulation!D1386&lt;&gt;"",input_OLD_temp_simulation!D1386,"")</f>
        <v>1642409999.9999993</v>
      </c>
      <c r="E1386" s="27">
        <f>calculation!R1386</f>
        <v>885.625</v>
      </c>
      <c r="F1386" s="18">
        <f>calculation!P1386</f>
        <v>0.20749003984063744</v>
      </c>
      <c r="G1386" s="29">
        <f>IF(input_OLD_temp_simulation!L1386&lt;&gt;"",input_OLD_temp_simulation!L1386,"")</f>
        <v>900</v>
      </c>
    </row>
    <row r="1387" spans="1:7">
      <c r="A1387" s="1">
        <f>IF(input_OLD_temp_simulation!A1387&lt;&gt;"",input_OLD_temp_simulation!A1387,"")</f>
        <v>1385</v>
      </c>
      <c r="B1387" s="57">
        <f>IF(input_OLD_temp_simulation!B1387&lt;&gt;"",maxvent_m3_per_h*1000000+minvent_m3_per_h*1000+V_room_m3,"")</f>
        <v>500010090</v>
      </c>
      <c r="C1387" s="2" t="str">
        <f>IF(input_OLD_temp_simulation!C1387&lt;&gt;"",CONCATENATE(TEXT(input_OLD_temp_simulation!C1387,"jjjj-mm-ddTuu:mm:ss"),IF(input_OLD_temp_simulation!E1387&gt;=0,"+",""),TEXT(SIGN(input_OLD_temp_simulation!E1387)*INT(ABS(input_OLD_temp_simulation!E1387)),"00"),":",TEXT(MOD(ABS(input_OLD_temp_simulation!E1387),1)*60,"00")),"")</f>
        <v>2022-01-17T10:15:00+01:00</v>
      </c>
      <c r="D1387" s="26">
        <f>IF(input_OLD_temp_simulation!D1387&lt;&gt;"",input_OLD_temp_simulation!D1387,"")</f>
        <v>1642410900.000001</v>
      </c>
      <c r="E1387" s="27">
        <f>calculation!R1387</f>
        <v>885.625</v>
      </c>
      <c r="F1387" s="18">
        <f>calculation!P1387</f>
        <v>0.20749003984063744</v>
      </c>
      <c r="G1387" s="29">
        <f>IF(input_OLD_temp_simulation!L1387&lt;&gt;"",input_OLD_temp_simulation!L1387,"")</f>
        <v>900</v>
      </c>
    </row>
    <row r="1388" spans="1:7">
      <c r="A1388" s="1">
        <f>IF(input_OLD_temp_simulation!A1388&lt;&gt;"",input_OLD_temp_simulation!A1388,"")</f>
        <v>1386</v>
      </c>
      <c r="B1388" s="57">
        <f>IF(input_OLD_temp_simulation!B1388&lt;&gt;"",maxvent_m3_per_h*1000000+minvent_m3_per_h*1000+V_room_m3,"")</f>
        <v>500010090</v>
      </c>
      <c r="C1388" s="2" t="str">
        <f>IF(input_OLD_temp_simulation!C1388&lt;&gt;"",CONCATENATE(TEXT(input_OLD_temp_simulation!C1388,"jjjj-mm-ddTuu:mm:ss"),IF(input_OLD_temp_simulation!E1388&gt;=0,"+",""),TEXT(SIGN(input_OLD_temp_simulation!E1388)*INT(ABS(input_OLD_temp_simulation!E1388)),"00"),":",TEXT(MOD(ABS(input_OLD_temp_simulation!E1388),1)*60,"00")),"")</f>
        <v>2022-01-17T10:30:00+01:00</v>
      </c>
      <c r="D1388" s="26">
        <f>IF(input_OLD_temp_simulation!D1388&lt;&gt;"",input_OLD_temp_simulation!D1388,"")</f>
        <v>1642411800.0000002</v>
      </c>
      <c r="E1388" s="27">
        <f>calculation!R1388</f>
        <v>885.625</v>
      </c>
      <c r="F1388" s="18">
        <f>calculation!P1388</f>
        <v>0.20749003984063744</v>
      </c>
      <c r="G1388" s="29">
        <f>IF(input_OLD_temp_simulation!L1388&lt;&gt;"",input_OLD_temp_simulation!L1388,"")</f>
        <v>900</v>
      </c>
    </row>
    <row r="1389" spans="1:7">
      <c r="A1389" s="1">
        <f>IF(input_OLD_temp_simulation!A1389&lt;&gt;"",input_OLD_temp_simulation!A1389,"")</f>
        <v>1387</v>
      </c>
      <c r="B1389" s="57">
        <f>IF(input_OLD_temp_simulation!B1389&lt;&gt;"",maxvent_m3_per_h*1000000+minvent_m3_per_h*1000+V_room_m3,"")</f>
        <v>500010090</v>
      </c>
      <c r="C1389" s="2" t="str">
        <f>IF(input_OLD_temp_simulation!C1389&lt;&gt;"",CONCATENATE(TEXT(input_OLD_temp_simulation!C1389,"jjjj-mm-ddTuu:mm:ss"),IF(input_OLD_temp_simulation!E1389&gt;=0,"+",""),TEXT(SIGN(input_OLD_temp_simulation!E1389)*INT(ABS(input_OLD_temp_simulation!E1389)),"00"),":",TEXT(MOD(ABS(input_OLD_temp_simulation!E1389),1)*60,"00")),"")</f>
        <v>2022-01-17T10:45:00+01:00</v>
      </c>
      <c r="D1389" s="26">
        <f>IF(input_OLD_temp_simulation!D1389&lt;&gt;"",input_OLD_temp_simulation!D1389,"")</f>
        <v>1642412699.9999993</v>
      </c>
      <c r="E1389" s="27">
        <f>calculation!R1389</f>
        <v>885.625</v>
      </c>
      <c r="F1389" s="18">
        <f>calculation!P1389</f>
        <v>0.20749003984063744</v>
      </c>
      <c r="G1389" s="29">
        <f>IF(input_OLD_temp_simulation!L1389&lt;&gt;"",input_OLD_temp_simulation!L1389,"")</f>
        <v>900</v>
      </c>
    </row>
    <row r="1390" spans="1:7">
      <c r="A1390" s="1">
        <f>IF(input_OLD_temp_simulation!A1390&lt;&gt;"",input_OLD_temp_simulation!A1390,"")</f>
        <v>1388</v>
      </c>
      <c r="B1390" s="57">
        <f>IF(input_OLD_temp_simulation!B1390&lt;&gt;"",maxvent_m3_per_h*1000000+minvent_m3_per_h*1000+V_room_m3,"")</f>
        <v>500010090</v>
      </c>
      <c r="C1390" s="2" t="str">
        <f>IF(input_OLD_temp_simulation!C1390&lt;&gt;"",CONCATENATE(TEXT(input_OLD_temp_simulation!C1390,"jjjj-mm-ddTuu:mm:ss"),IF(input_OLD_temp_simulation!E1390&gt;=0,"+",""),TEXT(SIGN(input_OLD_temp_simulation!E1390)*INT(ABS(input_OLD_temp_simulation!E1390)),"00"),":",TEXT(MOD(ABS(input_OLD_temp_simulation!E1390),1)*60,"00")),"")</f>
        <v>2022-01-17T11:00:00+01:00</v>
      </c>
      <c r="D1390" s="26">
        <f>IF(input_OLD_temp_simulation!D1390&lt;&gt;"",input_OLD_temp_simulation!D1390,"")</f>
        <v>1642413600.000001</v>
      </c>
      <c r="E1390" s="27">
        <f>calculation!R1390</f>
        <v>885.625</v>
      </c>
      <c r="F1390" s="18">
        <f>calculation!P1390</f>
        <v>0.20749003984063744</v>
      </c>
      <c r="G1390" s="29">
        <f>IF(input_OLD_temp_simulation!L1390&lt;&gt;"",input_OLD_temp_simulation!L1390,"")</f>
        <v>900</v>
      </c>
    </row>
    <row r="1391" spans="1:7">
      <c r="A1391" s="1">
        <f>IF(input_OLD_temp_simulation!A1391&lt;&gt;"",input_OLD_temp_simulation!A1391,"")</f>
        <v>1389</v>
      </c>
      <c r="B1391" s="57">
        <f>IF(input_OLD_temp_simulation!B1391&lt;&gt;"",maxvent_m3_per_h*1000000+minvent_m3_per_h*1000+V_room_m3,"")</f>
        <v>500010090</v>
      </c>
      <c r="C1391" s="2" t="str">
        <f>IF(input_OLD_temp_simulation!C1391&lt;&gt;"",CONCATENATE(TEXT(input_OLD_temp_simulation!C1391,"jjjj-mm-ddTuu:mm:ss"),IF(input_OLD_temp_simulation!E1391&gt;=0,"+",""),TEXT(SIGN(input_OLD_temp_simulation!E1391)*INT(ABS(input_OLD_temp_simulation!E1391)),"00"),":",TEXT(MOD(ABS(input_OLD_temp_simulation!E1391),1)*60,"00")),"")</f>
        <v>2022-01-17T11:15:00+01:00</v>
      </c>
      <c r="D1391" s="26">
        <f>IF(input_OLD_temp_simulation!D1391&lt;&gt;"",input_OLD_temp_simulation!D1391,"")</f>
        <v>1642414500.0000002</v>
      </c>
      <c r="E1391" s="27">
        <f>calculation!R1391</f>
        <v>885.625</v>
      </c>
      <c r="F1391" s="18">
        <f>calculation!P1391</f>
        <v>0.20749003984063744</v>
      </c>
      <c r="G1391" s="29">
        <f>IF(input_OLD_temp_simulation!L1391&lt;&gt;"",input_OLD_temp_simulation!L1391,"")</f>
        <v>900</v>
      </c>
    </row>
    <row r="1392" spans="1:7">
      <c r="A1392" s="1">
        <f>IF(input_OLD_temp_simulation!A1392&lt;&gt;"",input_OLD_temp_simulation!A1392,"")</f>
        <v>1390</v>
      </c>
      <c r="B1392" s="57">
        <f>IF(input_OLD_temp_simulation!B1392&lt;&gt;"",maxvent_m3_per_h*1000000+minvent_m3_per_h*1000+V_room_m3,"")</f>
        <v>500010090</v>
      </c>
      <c r="C1392" s="2" t="str">
        <f>IF(input_OLD_temp_simulation!C1392&lt;&gt;"",CONCATENATE(TEXT(input_OLD_temp_simulation!C1392,"jjjj-mm-ddTuu:mm:ss"),IF(input_OLD_temp_simulation!E1392&gt;=0,"+",""),TEXT(SIGN(input_OLD_temp_simulation!E1392)*INT(ABS(input_OLD_temp_simulation!E1392)),"00"),":",TEXT(MOD(ABS(input_OLD_temp_simulation!E1392),1)*60,"00")),"")</f>
        <v>2022-01-17T11:30:00+01:00</v>
      </c>
      <c r="D1392" s="26">
        <f>IF(input_OLD_temp_simulation!D1392&lt;&gt;"",input_OLD_temp_simulation!D1392,"")</f>
        <v>1642415399.9999993</v>
      </c>
      <c r="E1392" s="27">
        <f>calculation!R1392</f>
        <v>885.625</v>
      </c>
      <c r="F1392" s="18">
        <f>calculation!P1392</f>
        <v>0.20749003984063744</v>
      </c>
      <c r="G1392" s="29">
        <f>IF(input_OLD_temp_simulation!L1392&lt;&gt;"",input_OLD_temp_simulation!L1392,"")</f>
        <v>900</v>
      </c>
    </row>
    <row r="1393" spans="1:7">
      <c r="A1393" s="1">
        <f>IF(input_OLD_temp_simulation!A1393&lt;&gt;"",input_OLD_temp_simulation!A1393,"")</f>
        <v>1391</v>
      </c>
      <c r="B1393" s="57">
        <f>IF(input_OLD_temp_simulation!B1393&lt;&gt;"",maxvent_m3_per_h*1000000+minvent_m3_per_h*1000+V_room_m3,"")</f>
        <v>500010090</v>
      </c>
      <c r="C1393" s="2" t="str">
        <f>IF(input_OLD_temp_simulation!C1393&lt;&gt;"",CONCATENATE(TEXT(input_OLD_temp_simulation!C1393,"jjjj-mm-ddTuu:mm:ss"),IF(input_OLD_temp_simulation!E1393&gt;=0,"+",""),TEXT(SIGN(input_OLD_temp_simulation!E1393)*INT(ABS(input_OLD_temp_simulation!E1393)),"00"),":",TEXT(MOD(ABS(input_OLD_temp_simulation!E1393),1)*60,"00")),"")</f>
        <v>2022-01-17T11:45:00+01:00</v>
      </c>
      <c r="D1393" s="26">
        <f>IF(input_OLD_temp_simulation!D1393&lt;&gt;"",input_OLD_temp_simulation!D1393,"")</f>
        <v>1642416300.000001</v>
      </c>
      <c r="E1393" s="27">
        <f>calculation!R1393</f>
        <v>885.625</v>
      </c>
      <c r="F1393" s="18">
        <f>calculation!P1393</f>
        <v>0.20749003984063744</v>
      </c>
      <c r="G1393" s="29">
        <f>IF(input_OLD_temp_simulation!L1393&lt;&gt;"",input_OLD_temp_simulation!L1393,"")</f>
        <v>900</v>
      </c>
    </row>
    <row r="1394" spans="1:7">
      <c r="A1394" s="1">
        <f>IF(input_OLD_temp_simulation!A1394&lt;&gt;"",input_OLD_temp_simulation!A1394,"")</f>
        <v>1392</v>
      </c>
      <c r="B1394" s="57">
        <f>IF(input_OLD_temp_simulation!B1394&lt;&gt;"",maxvent_m3_per_h*1000000+minvent_m3_per_h*1000+V_room_m3,"")</f>
        <v>500010090</v>
      </c>
      <c r="C1394" s="2" t="str">
        <f>IF(input_OLD_temp_simulation!C1394&lt;&gt;"",CONCATENATE(TEXT(input_OLD_temp_simulation!C1394,"jjjj-mm-ddTuu:mm:ss"),IF(input_OLD_temp_simulation!E1394&gt;=0,"+",""),TEXT(SIGN(input_OLD_temp_simulation!E1394)*INT(ABS(input_OLD_temp_simulation!E1394)),"00"),":",TEXT(MOD(ABS(input_OLD_temp_simulation!E1394),1)*60,"00")),"")</f>
        <v>2022-01-17T12:00:00+01:00</v>
      </c>
      <c r="D1394" s="26">
        <f>IF(input_OLD_temp_simulation!D1394&lt;&gt;"",input_OLD_temp_simulation!D1394,"")</f>
        <v>1642417200.0000002</v>
      </c>
      <c r="E1394" s="27">
        <f>calculation!R1394</f>
        <v>885.625</v>
      </c>
      <c r="F1394" s="18">
        <f>calculation!P1394</f>
        <v>0.20749003984063744</v>
      </c>
      <c r="G1394" s="29">
        <f>IF(input_OLD_temp_simulation!L1394&lt;&gt;"",input_OLD_temp_simulation!L1394,"")</f>
        <v>900</v>
      </c>
    </row>
    <row r="1395" spans="1:7">
      <c r="A1395" s="1">
        <f>IF(input_OLD_temp_simulation!A1395&lt;&gt;"",input_OLD_temp_simulation!A1395,"")</f>
        <v>1393</v>
      </c>
      <c r="B1395" s="57">
        <f>IF(input_OLD_temp_simulation!B1395&lt;&gt;"",maxvent_m3_per_h*1000000+minvent_m3_per_h*1000+V_room_m3,"")</f>
        <v>500010090</v>
      </c>
      <c r="C1395" s="2" t="str">
        <f>IF(input_OLD_temp_simulation!C1395&lt;&gt;"",CONCATENATE(TEXT(input_OLD_temp_simulation!C1395,"jjjj-mm-ddTuu:mm:ss"),IF(input_OLD_temp_simulation!E1395&gt;=0,"+",""),TEXT(SIGN(input_OLD_temp_simulation!E1395)*INT(ABS(input_OLD_temp_simulation!E1395)),"00"),":",TEXT(MOD(ABS(input_OLD_temp_simulation!E1395),1)*60,"00")),"")</f>
        <v>2022-01-17T12:15:00+01:00</v>
      </c>
      <c r="D1395" s="26">
        <f>IF(input_OLD_temp_simulation!D1395&lt;&gt;"",input_OLD_temp_simulation!D1395,"")</f>
        <v>1642418099.9999993</v>
      </c>
      <c r="E1395" s="27">
        <f>calculation!R1395</f>
        <v>750</v>
      </c>
      <c r="F1395" s="18">
        <f>calculation!P1395</f>
        <v>0</v>
      </c>
      <c r="G1395" s="29">
        <f>IF(input_OLD_temp_simulation!L1395&lt;&gt;"",input_OLD_temp_simulation!L1395,"")</f>
        <v>900</v>
      </c>
    </row>
    <row r="1396" spans="1:7">
      <c r="A1396" s="1">
        <f>IF(input_OLD_temp_simulation!A1396&lt;&gt;"",input_OLD_temp_simulation!A1396,"")</f>
        <v>1394</v>
      </c>
      <c r="B1396" s="57">
        <f>IF(input_OLD_temp_simulation!B1396&lt;&gt;"",maxvent_m3_per_h*1000000+minvent_m3_per_h*1000+V_room_m3,"")</f>
        <v>500010090</v>
      </c>
      <c r="C1396" s="2" t="str">
        <f>IF(input_OLD_temp_simulation!C1396&lt;&gt;"",CONCATENATE(TEXT(input_OLD_temp_simulation!C1396,"jjjj-mm-ddTuu:mm:ss"),IF(input_OLD_temp_simulation!E1396&gt;=0,"+",""),TEXT(SIGN(input_OLD_temp_simulation!E1396)*INT(ABS(input_OLD_temp_simulation!E1396)),"00"),":",TEXT(MOD(ABS(input_OLD_temp_simulation!E1396),1)*60,"00")),"")</f>
        <v>2022-01-17T12:30:00+01:00</v>
      </c>
      <c r="D1396" s="26">
        <f>IF(input_OLD_temp_simulation!D1396&lt;&gt;"",input_OLD_temp_simulation!D1396,"")</f>
        <v>1642419000.000001</v>
      </c>
      <c r="E1396" s="27">
        <f>calculation!R1396</f>
        <v>740.69444444444446</v>
      </c>
      <c r="F1396" s="18">
        <f>calculation!P1396</f>
        <v>0</v>
      </c>
      <c r="G1396" s="29">
        <f>IF(input_OLD_temp_simulation!L1396&lt;&gt;"",input_OLD_temp_simulation!L1396,"")</f>
        <v>900</v>
      </c>
    </row>
    <row r="1397" spans="1:7">
      <c r="A1397" s="1">
        <f>IF(input_OLD_temp_simulation!A1397&lt;&gt;"",input_OLD_temp_simulation!A1397,"")</f>
        <v>1395</v>
      </c>
      <c r="B1397" s="57">
        <f>IF(input_OLD_temp_simulation!B1397&lt;&gt;"",maxvent_m3_per_h*1000000+minvent_m3_per_h*1000+V_room_m3,"")</f>
        <v>500010090</v>
      </c>
      <c r="C1397" s="2" t="str">
        <f>IF(input_OLD_temp_simulation!C1397&lt;&gt;"",CONCATENATE(TEXT(input_OLD_temp_simulation!C1397,"jjjj-mm-ddTuu:mm:ss"),IF(input_OLD_temp_simulation!E1397&gt;=0,"+",""),TEXT(SIGN(input_OLD_temp_simulation!E1397)*INT(ABS(input_OLD_temp_simulation!E1397)),"00"),":",TEXT(MOD(ABS(input_OLD_temp_simulation!E1397),1)*60,"00")),"")</f>
        <v>2022-01-17T12:45:00+01:00</v>
      </c>
      <c r="D1397" s="26">
        <f>IF(input_OLD_temp_simulation!D1397&lt;&gt;"",input_OLD_temp_simulation!D1397,"")</f>
        <v>1642419900.0000002</v>
      </c>
      <c r="E1397" s="27">
        <f>calculation!R1397</f>
        <v>867.27237654320993</v>
      </c>
      <c r="F1397" s="18">
        <f>calculation!P1397</f>
        <v>0.18669305376655956</v>
      </c>
      <c r="G1397" s="29">
        <f>IF(input_OLD_temp_simulation!L1397&lt;&gt;"",input_OLD_temp_simulation!L1397,"")</f>
        <v>900</v>
      </c>
    </row>
    <row r="1398" spans="1:7">
      <c r="A1398" s="1">
        <f>IF(input_OLD_temp_simulation!A1398&lt;&gt;"",input_OLD_temp_simulation!A1398,"")</f>
        <v>1396</v>
      </c>
      <c r="B1398" s="57">
        <f>IF(input_OLD_temp_simulation!B1398&lt;&gt;"",maxvent_m3_per_h*1000000+minvent_m3_per_h*1000+V_room_m3,"")</f>
        <v>500010090</v>
      </c>
      <c r="C1398" s="2" t="str">
        <f>IF(input_OLD_temp_simulation!C1398&lt;&gt;"",CONCATENATE(TEXT(input_OLD_temp_simulation!C1398,"jjjj-mm-ddTuu:mm:ss"),IF(input_OLD_temp_simulation!E1398&gt;=0,"+",""),TEXT(SIGN(input_OLD_temp_simulation!E1398)*INT(ABS(input_OLD_temp_simulation!E1398)),"00"),":",TEXT(MOD(ABS(input_OLD_temp_simulation!E1398),1)*60,"00")),"")</f>
        <v>2022-01-17T13:00:00+01:00</v>
      </c>
      <c r="D1398" s="26">
        <f>IF(input_OLD_temp_simulation!D1398&lt;&gt;"",input_OLD_temp_simulation!D1398,"")</f>
        <v>1642420799.9999993</v>
      </c>
      <c r="E1398" s="27">
        <f>calculation!R1398</f>
        <v>885.625</v>
      </c>
      <c r="F1398" s="18">
        <f>calculation!P1398</f>
        <v>0.20749003984063744</v>
      </c>
      <c r="G1398" s="29">
        <f>IF(input_OLD_temp_simulation!L1398&lt;&gt;"",input_OLD_temp_simulation!L1398,"")</f>
        <v>900</v>
      </c>
    </row>
    <row r="1399" spans="1:7">
      <c r="A1399" s="1">
        <f>IF(input_OLD_temp_simulation!A1399&lt;&gt;"",input_OLD_temp_simulation!A1399,"")</f>
        <v>1397</v>
      </c>
      <c r="B1399" s="57">
        <f>IF(input_OLD_temp_simulation!B1399&lt;&gt;"",maxvent_m3_per_h*1000000+minvent_m3_per_h*1000+V_room_m3,"")</f>
        <v>500010090</v>
      </c>
      <c r="C1399" s="2" t="str">
        <f>IF(input_OLD_temp_simulation!C1399&lt;&gt;"",CONCATENATE(TEXT(input_OLD_temp_simulation!C1399,"jjjj-mm-ddTuu:mm:ss"),IF(input_OLD_temp_simulation!E1399&gt;=0,"+",""),TEXT(SIGN(input_OLD_temp_simulation!E1399)*INT(ABS(input_OLD_temp_simulation!E1399)),"00"),":",TEXT(MOD(ABS(input_OLD_temp_simulation!E1399),1)*60,"00")),"")</f>
        <v>2022-01-17T13:15:00+01:00</v>
      </c>
      <c r="D1399" s="26">
        <f>IF(input_OLD_temp_simulation!D1399&lt;&gt;"",input_OLD_temp_simulation!D1399,"")</f>
        <v>1642421700.000001</v>
      </c>
      <c r="E1399" s="27">
        <f>calculation!R1399</f>
        <v>953.4375</v>
      </c>
      <c r="F1399" s="18">
        <f>calculation!P1399</f>
        <v>0.27203714451538014</v>
      </c>
      <c r="G1399" s="29">
        <f>IF(input_OLD_temp_simulation!L1399&lt;&gt;"",input_OLD_temp_simulation!L1399,"")</f>
        <v>900</v>
      </c>
    </row>
    <row r="1400" spans="1:7">
      <c r="A1400" s="1">
        <f>IF(input_OLD_temp_simulation!A1400&lt;&gt;"",input_OLD_temp_simulation!A1400,"")</f>
        <v>1398</v>
      </c>
      <c r="B1400" s="57">
        <f>IF(input_OLD_temp_simulation!B1400&lt;&gt;"",maxvent_m3_per_h*1000000+minvent_m3_per_h*1000+V_room_m3,"")</f>
        <v>500010090</v>
      </c>
      <c r="C1400" s="2" t="str">
        <f>IF(input_OLD_temp_simulation!C1400&lt;&gt;"",CONCATENATE(TEXT(input_OLD_temp_simulation!C1400,"jjjj-mm-ddTuu:mm:ss"),IF(input_OLD_temp_simulation!E1400&gt;=0,"+",""),TEXT(SIGN(input_OLD_temp_simulation!E1400)*INT(ABS(input_OLD_temp_simulation!E1400)),"00"),":",TEXT(MOD(ABS(input_OLD_temp_simulation!E1400),1)*60,"00")),"")</f>
        <v>2022-01-17T13:30:00+01:00</v>
      </c>
      <c r="D1400" s="26">
        <f>IF(input_OLD_temp_simulation!D1400&lt;&gt;"",input_OLD_temp_simulation!D1400,"")</f>
        <v>1642422600.0000002</v>
      </c>
      <c r="E1400" s="27">
        <f>calculation!R1400</f>
        <v>953.4375</v>
      </c>
      <c r="F1400" s="18">
        <f>calculation!P1400</f>
        <v>0.27203714451538014</v>
      </c>
      <c r="G1400" s="29">
        <f>IF(input_OLD_temp_simulation!L1400&lt;&gt;"",input_OLD_temp_simulation!L1400,"")</f>
        <v>900</v>
      </c>
    </row>
    <row r="1401" spans="1:7">
      <c r="A1401" s="1">
        <f>IF(input_OLD_temp_simulation!A1401&lt;&gt;"",input_OLD_temp_simulation!A1401,"")</f>
        <v>1399</v>
      </c>
      <c r="B1401" s="57">
        <f>IF(input_OLD_temp_simulation!B1401&lt;&gt;"",maxvent_m3_per_h*1000000+minvent_m3_per_h*1000+V_room_m3,"")</f>
        <v>500010090</v>
      </c>
      <c r="C1401" s="2" t="str">
        <f>IF(input_OLD_temp_simulation!C1401&lt;&gt;"",CONCATENATE(TEXT(input_OLD_temp_simulation!C1401,"jjjj-mm-ddTuu:mm:ss"),IF(input_OLD_temp_simulation!E1401&gt;=0,"+",""),TEXT(SIGN(input_OLD_temp_simulation!E1401)*INT(ABS(input_OLD_temp_simulation!E1401)),"00"),":",TEXT(MOD(ABS(input_OLD_temp_simulation!E1401),1)*60,"00")),"")</f>
        <v>2022-01-17T13:45:00+01:00</v>
      </c>
      <c r="D1401" s="26">
        <f>IF(input_OLD_temp_simulation!D1401&lt;&gt;"",input_OLD_temp_simulation!D1401,"")</f>
        <v>1642423499.9999993</v>
      </c>
      <c r="E1401" s="27">
        <f>calculation!R1401</f>
        <v>885.625</v>
      </c>
      <c r="F1401" s="18">
        <f>calculation!P1401</f>
        <v>0.20749003984063744</v>
      </c>
      <c r="G1401" s="29">
        <f>IF(input_OLD_temp_simulation!L1401&lt;&gt;"",input_OLD_temp_simulation!L1401,"")</f>
        <v>900</v>
      </c>
    </row>
    <row r="1402" spans="1:7">
      <c r="A1402" s="1">
        <f>IF(input_OLD_temp_simulation!A1402&lt;&gt;"",input_OLD_temp_simulation!A1402,"")</f>
        <v>1400</v>
      </c>
      <c r="B1402" s="57">
        <f>IF(input_OLD_temp_simulation!B1402&lt;&gt;"",maxvent_m3_per_h*1000000+minvent_m3_per_h*1000+V_room_m3,"")</f>
        <v>500010090</v>
      </c>
      <c r="C1402" s="2" t="str">
        <f>IF(input_OLD_temp_simulation!C1402&lt;&gt;"",CONCATENATE(TEXT(input_OLD_temp_simulation!C1402,"jjjj-mm-ddTuu:mm:ss"),IF(input_OLD_temp_simulation!E1402&gt;=0,"+",""),TEXT(SIGN(input_OLD_temp_simulation!E1402)*INT(ABS(input_OLD_temp_simulation!E1402)),"00"),":",TEXT(MOD(ABS(input_OLD_temp_simulation!E1402),1)*60,"00")),"")</f>
        <v>2022-01-17T14:00:00+01:00</v>
      </c>
      <c r="D1402" s="26">
        <f>IF(input_OLD_temp_simulation!D1402&lt;&gt;"",input_OLD_temp_simulation!D1402,"")</f>
        <v>1642424400.000001</v>
      </c>
      <c r="E1402" s="27">
        <f>calculation!R1402</f>
        <v>885.625</v>
      </c>
      <c r="F1402" s="18">
        <f>calculation!P1402</f>
        <v>0.20749003984063744</v>
      </c>
      <c r="G1402" s="29">
        <f>IF(input_OLD_temp_simulation!L1402&lt;&gt;"",input_OLD_temp_simulation!L1402,"")</f>
        <v>900</v>
      </c>
    </row>
    <row r="1403" spans="1:7">
      <c r="A1403" s="1">
        <f>IF(input_OLD_temp_simulation!A1403&lt;&gt;"",input_OLD_temp_simulation!A1403,"")</f>
        <v>1401</v>
      </c>
      <c r="B1403" s="57">
        <f>IF(input_OLD_temp_simulation!B1403&lt;&gt;"",maxvent_m3_per_h*1000000+minvent_m3_per_h*1000+V_room_m3,"")</f>
        <v>500010090</v>
      </c>
      <c r="C1403" s="2" t="str">
        <f>IF(input_OLD_temp_simulation!C1403&lt;&gt;"",CONCATENATE(TEXT(input_OLD_temp_simulation!C1403,"jjjj-mm-ddTuu:mm:ss"),IF(input_OLD_temp_simulation!E1403&gt;=0,"+",""),TEXT(SIGN(input_OLD_temp_simulation!E1403)*INT(ABS(input_OLD_temp_simulation!E1403)),"00"),":",TEXT(MOD(ABS(input_OLD_temp_simulation!E1403),1)*60,"00")),"")</f>
        <v>2022-01-17T14:15:00+01:00</v>
      </c>
      <c r="D1403" s="26">
        <f>IF(input_OLD_temp_simulation!D1403&lt;&gt;"",input_OLD_temp_simulation!D1403,"")</f>
        <v>1642425300.0000002</v>
      </c>
      <c r="E1403" s="27">
        <f>calculation!R1403</f>
        <v>885.625</v>
      </c>
      <c r="F1403" s="18">
        <f>calculation!P1403</f>
        <v>0.20749003984063744</v>
      </c>
      <c r="G1403" s="29">
        <f>IF(input_OLD_temp_simulation!L1403&lt;&gt;"",input_OLD_temp_simulation!L1403,"")</f>
        <v>900</v>
      </c>
    </row>
    <row r="1404" spans="1:7">
      <c r="A1404" s="1">
        <f>IF(input_OLD_temp_simulation!A1404&lt;&gt;"",input_OLD_temp_simulation!A1404,"")</f>
        <v>1402</v>
      </c>
      <c r="B1404" s="57">
        <f>IF(input_OLD_temp_simulation!B1404&lt;&gt;"",maxvent_m3_per_h*1000000+minvent_m3_per_h*1000+V_room_m3,"")</f>
        <v>500010090</v>
      </c>
      <c r="C1404" s="2" t="str">
        <f>IF(input_OLD_temp_simulation!C1404&lt;&gt;"",CONCATENATE(TEXT(input_OLD_temp_simulation!C1404,"jjjj-mm-ddTuu:mm:ss"),IF(input_OLD_temp_simulation!E1404&gt;=0,"+",""),TEXT(SIGN(input_OLD_temp_simulation!E1404)*INT(ABS(input_OLD_temp_simulation!E1404)),"00"),":",TEXT(MOD(ABS(input_OLD_temp_simulation!E1404),1)*60,"00")),"")</f>
        <v>2022-01-17T14:30:00+01:00</v>
      </c>
      <c r="D1404" s="26">
        <f>IF(input_OLD_temp_simulation!D1404&lt;&gt;"",input_OLD_temp_simulation!D1404,"")</f>
        <v>1642426199.9999993</v>
      </c>
      <c r="E1404" s="27">
        <f>calculation!R1404</f>
        <v>885.625</v>
      </c>
      <c r="F1404" s="18">
        <f>calculation!P1404</f>
        <v>0.20749003984063744</v>
      </c>
      <c r="G1404" s="29">
        <f>IF(input_OLD_temp_simulation!L1404&lt;&gt;"",input_OLD_temp_simulation!L1404,"")</f>
        <v>900</v>
      </c>
    </row>
    <row r="1405" spans="1:7">
      <c r="A1405" s="1">
        <f>IF(input_OLD_temp_simulation!A1405&lt;&gt;"",input_OLD_temp_simulation!A1405,"")</f>
        <v>1403</v>
      </c>
      <c r="B1405" s="57">
        <f>IF(input_OLD_temp_simulation!B1405&lt;&gt;"",maxvent_m3_per_h*1000000+minvent_m3_per_h*1000+V_room_m3,"")</f>
        <v>500010090</v>
      </c>
      <c r="C1405" s="2" t="str">
        <f>IF(input_OLD_temp_simulation!C1405&lt;&gt;"",CONCATENATE(TEXT(input_OLD_temp_simulation!C1405,"jjjj-mm-ddTuu:mm:ss"),IF(input_OLD_temp_simulation!E1405&gt;=0,"+",""),TEXT(SIGN(input_OLD_temp_simulation!E1405)*INT(ABS(input_OLD_temp_simulation!E1405)),"00"),":",TEXT(MOD(ABS(input_OLD_temp_simulation!E1405),1)*60,"00")),"")</f>
        <v>2022-01-17T14:45:00+01:00</v>
      </c>
      <c r="D1405" s="26">
        <f>IF(input_OLD_temp_simulation!D1405&lt;&gt;"",input_OLD_temp_simulation!D1405,"")</f>
        <v>1642427100.000001</v>
      </c>
      <c r="E1405" s="27">
        <f>calculation!R1405</f>
        <v>885.625</v>
      </c>
      <c r="F1405" s="18">
        <f>calculation!P1405</f>
        <v>0.20749003984063744</v>
      </c>
      <c r="G1405" s="29">
        <f>IF(input_OLD_temp_simulation!L1405&lt;&gt;"",input_OLD_temp_simulation!L1405,"")</f>
        <v>900</v>
      </c>
    </row>
    <row r="1406" spans="1:7">
      <c r="A1406" s="1">
        <f>IF(input_OLD_temp_simulation!A1406&lt;&gt;"",input_OLD_temp_simulation!A1406,"")</f>
        <v>1404</v>
      </c>
      <c r="B1406" s="57">
        <f>IF(input_OLD_temp_simulation!B1406&lt;&gt;"",maxvent_m3_per_h*1000000+minvent_m3_per_h*1000+V_room_m3,"")</f>
        <v>500010090</v>
      </c>
      <c r="C1406" s="2" t="str">
        <f>IF(input_OLD_temp_simulation!C1406&lt;&gt;"",CONCATENATE(TEXT(input_OLD_temp_simulation!C1406,"jjjj-mm-ddTuu:mm:ss"),IF(input_OLD_temp_simulation!E1406&gt;=0,"+",""),TEXT(SIGN(input_OLD_temp_simulation!E1406)*INT(ABS(input_OLD_temp_simulation!E1406)),"00"),":",TEXT(MOD(ABS(input_OLD_temp_simulation!E1406),1)*60,"00")),"")</f>
        <v>2022-01-17T15:00:00+01:00</v>
      </c>
      <c r="D1406" s="26">
        <f>IF(input_OLD_temp_simulation!D1406&lt;&gt;"",input_OLD_temp_simulation!D1406,"")</f>
        <v>1642428000.0000002</v>
      </c>
      <c r="E1406" s="27">
        <f>calculation!R1406</f>
        <v>885.625</v>
      </c>
      <c r="F1406" s="18">
        <f>calculation!P1406</f>
        <v>0.20749003984063744</v>
      </c>
      <c r="G1406" s="29">
        <f>IF(input_OLD_temp_simulation!L1406&lt;&gt;"",input_OLD_temp_simulation!L1406,"")</f>
        <v>900</v>
      </c>
    </row>
    <row r="1407" spans="1:7">
      <c r="A1407" s="1">
        <f>IF(input_OLD_temp_simulation!A1407&lt;&gt;"",input_OLD_temp_simulation!A1407,"")</f>
        <v>1405</v>
      </c>
      <c r="B1407" s="57">
        <f>IF(input_OLD_temp_simulation!B1407&lt;&gt;"",maxvent_m3_per_h*1000000+minvent_m3_per_h*1000+V_room_m3,"")</f>
        <v>500010090</v>
      </c>
      <c r="C1407" s="2" t="str">
        <f>IF(input_OLD_temp_simulation!C1407&lt;&gt;"",CONCATENATE(TEXT(input_OLD_temp_simulation!C1407,"jjjj-mm-ddTuu:mm:ss"),IF(input_OLD_temp_simulation!E1407&gt;=0,"+",""),TEXT(SIGN(input_OLD_temp_simulation!E1407)*INT(ABS(input_OLD_temp_simulation!E1407)),"00"),":",TEXT(MOD(ABS(input_OLD_temp_simulation!E1407),1)*60,"00")),"")</f>
        <v>2022-01-17T15:15:00+01:00</v>
      </c>
      <c r="D1407" s="26">
        <f>IF(input_OLD_temp_simulation!D1407&lt;&gt;"",input_OLD_temp_simulation!D1407,"")</f>
        <v>1642428899.9999993</v>
      </c>
      <c r="E1407" s="27">
        <f>calculation!R1407</f>
        <v>885.625</v>
      </c>
      <c r="F1407" s="18">
        <f>calculation!P1407</f>
        <v>0.20749003984063744</v>
      </c>
      <c r="G1407" s="29">
        <f>IF(input_OLD_temp_simulation!L1407&lt;&gt;"",input_OLD_temp_simulation!L1407,"")</f>
        <v>900</v>
      </c>
    </row>
    <row r="1408" spans="1:7">
      <c r="A1408" s="1">
        <f>IF(input_OLD_temp_simulation!A1408&lt;&gt;"",input_OLD_temp_simulation!A1408,"")</f>
        <v>1406</v>
      </c>
      <c r="B1408" s="57">
        <f>IF(input_OLD_temp_simulation!B1408&lt;&gt;"",maxvent_m3_per_h*1000000+minvent_m3_per_h*1000+V_room_m3,"")</f>
        <v>500010090</v>
      </c>
      <c r="C1408" s="2" t="str">
        <f>IF(input_OLD_temp_simulation!C1408&lt;&gt;"",CONCATENATE(TEXT(input_OLD_temp_simulation!C1408,"jjjj-mm-ddTuu:mm:ss"),IF(input_OLD_temp_simulation!E1408&gt;=0,"+",""),TEXT(SIGN(input_OLD_temp_simulation!E1408)*INT(ABS(input_OLD_temp_simulation!E1408)),"00"),":",TEXT(MOD(ABS(input_OLD_temp_simulation!E1408),1)*60,"00")),"")</f>
        <v>2022-01-17T15:30:00+01:00</v>
      </c>
      <c r="D1408" s="26">
        <f>IF(input_OLD_temp_simulation!D1408&lt;&gt;"",input_OLD_temp_simulation!D1408,"")</f>
        <v>1642429800.000001</v>
      </c>
      <c r="E1408" s="27">
        <f>calculation!R1408</f>
        <v>885.625</v>
      </c>
      <c r="F1408" s="18">
        <f>calculation!P1408</f>
        <v>0.20749003984063744</v>
      </c>
      <c r="G1408" s="29">
        <f>IF(input_OLD_temp_simulation!L1408&lt;&gt;"",input_OLD_temp_simulation!L1408,"")</f>
        <v>900</v>
      </c>
    </row>
    <row r="1409" spans="1:7">
      <c r="A1409" s="1">
        <f>IF(input_OLD_temp_simulation!A1409&lt;&gt;"",input_OLD_temp_simulation!A1409,"")</f>
        <v>1407</v>
      </c>
      <c r="B1409" s="57">
        <f>IF(input_OLD_temp_simulation!B1409&lt;&gt;"",maxvent_m3_per_h*1000000+minvent_m3_per_h*1000+V_room_m3,"")</f>
        <v>500010090</v>
      </c>
      <c r="C1409" s="2" t="str">
        <f>IF(input_OLD_temp_simulation!C1409&lt;&gt;"",CONCATENATE(TEXT(input_OLD_temp_simulation!C1409,"jjjj-mm-ddTuu:mm:ss"),IF(input_OLD_temp_simulation!E1409&gt;=0,"+",""),TEXT(SIGN(input_OLD_temp_simulation!E1409)*INT(ABS(input_OLD_temp_simulation!E1409)),"00"),":",TEXT(MOD(ABS(input_OLD_temp_simulation!E1409),1)*60,"00")),"")</f>
        <v>2022-01-17T15:45:00+01:00</v>
      </c>
      <c r="D1409" s="26">
        <f>IF(input_OLD_temp_simulation!D1409&lt;&gt;"",input_OLD_temp_simulation!D1409,"")</f>
        <v>1642430700.0000002</v>
      </c>
      <c r="E1409" s="27">
        <f>calculation!R1409</f>
        <v>885.625</v>
      </c>
      <c r="F1409" s="18">
        <f>calculation!P1409</f>
        <v>0.20749003984063744</v>
      </c>
      <c r="G1409" s="29">
        <f>IF(input_OLD_temp_simulation!L1409&lt;&gt;"",input_OLD_temp_simulation!L1409,"")</f>
        <v>900</v>
      </c>
    </row>
    <row r="1410" spans="1:7">
      <c r="A1410" s="1">
        <f>IF(input_OLD_temp_simulation!A1410&lt;&gt;"",input_OLD_temp_simulation!A1410,"")</f>
        <v>1408</v>
      </c>
      <c r="B1410" s="57">
        <f>IF(input_OLD_temp_simulation!B1410&lt;&gt;"",maxvent_m3_per_h*1000000+minvent_m3_per_h*1000+V_room_m3,"")</f>
        <v>500010090</v>
      </c>
      <c r="C1410" s="2" t="str">
        <f>IF(input_OLD_temp_simulation!C1410&lt;&gt;"",CONCATENATE(TEXT(input_OLD_temp_simulation!C1410,"jjjj-mm-ddTuu:mm:ss"),IF(input_OLD_temp_simulation!E1410&gt;=0,"+",""),TEXT(SIGN(input_OLD_temp_simulation!E1410)*INT(ABS(input_OLD_temp_simulation!E1410)),"00"),":",TEXT(MOD(ABS(input_OLD_temp_simulation!E1410),1)*60,"00")),"")</f>
        <v>2022-01-17T16:00:00+01:00</v>
      </c>
      <c r="D1410" s="26">
        <f>IF(input_OLD_temp_simulation!D1410&lt;&gt;"",input_OLD_temp_simulation!D1410,"")</f>
        <v>1642431599.9999993</v>
      </c>
      <c r="E1410" s="27">
        <f>calculation!R1410</f>
        <v>885.625</v>
      </c>
      <c r="F1410" s="18">
        <f>calculation!P1410</f>
        <v>0.20749003984063744</v>
      </c>
      <c r="G1410" s="29">
        <f>IF(input_OLD_temp_simulation!L1410&lt;&gt;"",input_OLD_temp_simulation!L1410,"")</f>
        <v>900</v>
      </c>
    </row>
    <row r="1411" spans="1:7">
      <c r="A1411" s="1">
        <f>IF(input_OLD_temp_simulation!A1411&lt;&gt;"",input_OLD_temp_simulation!A1411,"")</f>
        <v>1409</v>
      </c>
      <c r="B1411" s="57">
        <f>IF(input_OLD_temp_simulation!B1411&lt;&gt;"",maxvent_m3_per_h*1000000+minvent_m3_per_h*1000+V_room_m3,"")</f>
        <v>500010090</v>
      </c>
      <c r="C1411" s="2" t="str">
        <f>IF(input_OLD_temp_simulation!C1411&lt;&gt;"",CONCATENATE(TEXT(input_OLD_temp_simulation!C1411,"jjjj-mm-ddTuu:mm:ss"),IF(input_OLD_temp_simulation!E1411&gt;=0,"+",""),TEXT(SIGN(input_OLD_temp_simulation!E1411)*INT(ABS(input_OLD_temp_simulation!E1411)),"00"),":",TEXT(MOD(ABS(input_OLD_temp_simulation!E1411),1)*60,"00")),"")</f>
        <v>2022-01-17T16:15:00+01:00</v>
      </c>
      <c r="D1411" s="26">
        <f>IF(input_OLD_temp_simulation!D1411&lt;&gt;"",input_OLD_temp_simulation!D1411,"")</f>
        <v>1642432500.000001</v>
      </c>
      <c r="E1411" s="27">
        <f>calculation!R1411</f>
        <v>750</v>
      </c>
      <c r="F1411" s="18">
        <f>calculation!P1411</f>
        <v>0</v>
      </c>
      <c r="G1411" s="29">
        <f>IF(input_OLD_temp_simulation!L1411&lt;&gt;"",input_OLD_temp_simulation!L1411,"")</f>
        <v>900</v>
      </c>
    </row>
    <row r="1412" spans="1:7">
      <c r="A1412" s="1">
        <f>IF(input_OLD_temp_simulation!A1412&lt;&gt;"",input_OLD_temp_simulation!A1412,"")</f>
        <v>1410</v>
      </c>
      <c r="B1412" s="57">
        <f>IF(input_OLD_temp_simulation!B1412&lt;&gt;"",maxvent_m3_per_h*1000000+minvent_m3_per_h*1000+V_room_m3,"")</f>
        <v>500010090</v>
      </c>
      <c r="C1412" s="2" t="str">
        <f>IF(input_OLD_temp_simulation!C1412&lt;&gt;"",CONCATENATE(TEXT(input_OLD_temp_simulation!C1412,"jjjj-mm-ddTuu:mm:ss"),IF(input_OLD_temp_simulation!E1412&gt;=0,"+",""),TEXT(SIGN(input_OLD_temp_simulation!E1412)*INT(ABS(input_OLD_temp_simulation!E1412)),"00"),":",TEXT(MOD(ABS(input_OLD_temp_simulation!E1412),1)*60,"00")),"")</f>
        <v>2022-01-17T16:30:00+01:00</v>
      </c>
      <c r="D1412" s="26">
        <f>IF(input_OLD_temp_simulation!D1412&lt;&gt;"",input_OLD_temp_simulation!D1412,"")</f>
        <v>1642433400.0000002</v>
      </c>
      <c r="E1412" s="27">
        <f>calculation!R1412</f>
        <v>740.69444444444446</v>
      </c>
      <c r="F1412" s="18">
        <f>calculation!P1412</f>
        <v>0</v>
      </c>
      <c r="G1412" s="29">
        <f>IF(input_OLD_temp_simulation!L1412&lt;&gt;"",input_OLD_temp_simulation!L1412,"")</f>
        <v>900</v>
      </c>
    </row>
    <row r="1413" spans="1:7">
      <c r="A1413" s="1">
        <f>IF(input_OLD_temp_simulation!A1413&lt;&gt;"",input_OLD_temp_simulation!A1413,"")</f>
        <v>1411</v>
      </c>
      <c r="B1413" s="57">
        <f>IF(input_OLD_temp_simulation!B1413&lt;&gt;"",maxvent_m3_per_h*1000000+minvent_m3_per_h*1000+V_room_m3,"")</f>
        <v>500010090</v>
      </c>
      <c r="C1413" s="2" t="str">
        <f>IF(input_OLD_temp_simulation!C1413&lt;&gt;"",CONCATENATE(TEXT(input_OLD_temp_simulation!C1413,"jjjj-mm-ddTuu:mm:ss"),IF(input_OLD_temp_simulation!E1413&gt;=0,"+",""),TEXT(SIGN(input_OLD_temp_simulation!E1413)*INT(ABS(input_OLD_temp_simulation!E1413)),"00"),":",TEXT(MOD(ABS(input_OLD_temp_simulation!E1413),1)*60,"00")),"")</f>
        <v>2022-01-17T16:45:00+01:00</v>
      </c>
      <c r="D1413" s="26">
        <f>IF(input_OLD_temp_simulation!D1413&lt;&gt;"",input_OLD_temp_simulation!D1413,"")</f>
        <v>1642434299.9999993</v>
      </c>
      <c r="E1413" s="27">
        <f>calculation!R1413</f>
        <v>731.64737654320993</v>
      </c>
      <c r="F1413" s="18">
        <f>calculation!P1413</f>
        <v>0</v>
      </c>
      <c r="G1413" s="29">
        <f>IF(input_OLD_temp_simulation!L1413&lt;&gt;"",input_OLD_temp_simulation!L1413,"")</f>
        <v>900</v>
      </c>
    </row>
    <row r="1414" spans="1:7">
      <c r="A1414" s="1">
        <f>IF(input_OLD_temp_simulation!A1414&lt;&gt;"",input_OLD_temp_simulation!A1414,"")</f>
        <v>1412</v>
      </c>
      <c r="B1414" s="57">
        <f>IF(input_OLD_temp_simulation!B1414&lt;&gt;"",maxvent_m3_per_h*1000000+minvent_m3_per_h*1000+V_room_m3,"")</f>
        <v>500010090</v>
      </c>
      <c r="C1414" s="2" t="str">
        <f>IF(input_OLD_temp_simulation!C1414&lt;&gt;"",CONCATENATE(TEXT(input_OLD_temp_simulation!C1414,"jjjj-mm-ddTuu:mm:ss"),IF(input_OLD_temp_simulation!E1414&gt;=0,"+",""),TEXT(SIGN(input_OLD_temp_simulation!E1414)*INT(ABS(input_OLD_temp_simulation!E1414)),"00"),":",TEXT(MOD(ABS(input_OLD_temp_simulation!E1414),1)*60,"00")),"")</f>
        <v>2022-01-17T17:00:00+01:00</v>
      </c>
      <c r="D1414" s="26">
        <f>IF(input_OLD_temp_simulation!D1414&lt;&gt;"",input_OLD_temp_simulation!D1414,"")</f>
        <v>1642435200.000001</v>
      </c>
      <c r="E1414" s="27">
        <f>calculation!R1414</f>
        <v>722.85161608367628</v>
      </c>
      <c r="F1414" s="18">
        <f>calculation!P1414</f>
        <v>0</v>
      </c>
      <c r="G1414" s="29">
        <f>IF(input_OLD_temp_simulation!L1414&lt;&gt;"",input_OLD_temp_simulation!L1414,"")</f>
        <v>900</v>
      </c>
    </row>
    <row r="1415" spans="1:7">
      <c r="A1415" s="1">
        <f>IF(input_OLD_temp_simulation!A1415&lt;&gt;"",input_OLD_temp_simulation!A1415,"")</f>
        <v>1413</v>
      </c>
      <c r="B1415" s="57">
        <f>IF(input_OLD_temp_simulation!B1415&lt;&gt;"",maxvent_m3_per_h*1000000+minvent_m3_per_h*1000+V_room_m3,"")</f>
        <v>500010090</v>
      </c>
      <c r="C1415" s="2" t="str">
        <f>IF(input_OLD_temp_simulation!C1415&lt;&gt;"",CONCATENATE(TEXT(input_OLD_temp_simulation!C1415,"jjjj-mm-ddTuu:mm:ss"),IF(input_OLD_temp_simulation!E1415&gt;=0,"+",""),TEXT(SIGN(input_OLD_temp_simulation!E1415)*INT(ABS(input_OLD_temp_simulation!E1415)),"00"),":",TEXT(MOD(ABS(input_OLD_temp_simulation!E1415),1)*60,"00")),"")</f>
        <v>2022-01-17T17:15:00+01:00</v>
      </c>
      <c r="D1415" s="26">
        <f>IF(input_OLD_temp_simulation!D1415&lt;&gt;"",input_OLD_temp_simulation!D1415,"")</f>
        <v>1642436100.0000002</v>
      </c>
      <c r="E1415" s="27">
        <f>calculation!R1415</f>
        <v>714.30018230357416</v>
      </c>
      <c r="F1415" s="18">
        <f>calculation!P1415</f>
        <v>0</v>
      </c>
      <c r="G1415" s="29">
        <f>IF(input_OLD_temp_simulation!L1415&lt;&gt;"",input_OLD_temp_simulation!L1415,"")</f>
        <v>900</v>
      </c>
    </row>
    <row r="1416" spans="1:7">
      <c r="A1416" s="1">
        <f>IF(input_OLD_temp_simulation!A1416&lt;&gt;"",input_OLD_temp_simulation!A1416,"")</f>
        <v>1414</v>
      </c>
      <c r="B1416" s="57">
        <f>IF(input_OLD_temp_simulation!B1416&lt;&gt;"",maxvent_m3_per_h*1000000+minvent_m3_per_h*1000+V_room_m3,"")</f>
        <v>500010090</v>
      </c>
      <c r="C1416" s="2" t="str">
        <f>IF(input_OLD_temp_simulation!C1416&lt;&gt;"",CONCATENATE(TEXT(input_OLD_temp_simulation!C1416,"jjjj-mm-ddTuu:mm:ss"),IF(input_OLD_temp_simulation!E1416&gt;=0,"+",""),TEXT(SIGN(input_OLD_temp_simulation!E1416)*INT(ABS(input_OLD_temp_simulation!E1416)),"00"),":",TEXT(MOD(ABS(input_OLD_temp_simulation!E1416),1)*60,"00")),"")</f>
        <v>2022-01-17T17:30:00+01:00</v>
      </c>
      <c r="D1416" s="26">
        <f>IF(input_OLD_temp_simulation!D1416&lt;&gt;"",input_OLD_temp_simulation!D1416,"")</f>
        <v>1642436999.9999993</v>
      </c>
      <c r="E1416" s="27">
        <f>calculation!R1416</f>
        <v>705.98628835069712</v>
      </c>
      <c r="F1416" s="18">
        <f>calculation!P1416</f>
        <v>0</v>
      </c>
      <c r="G1416" s="29">
        <f>IF(input_OLD_temp_simulation!L1416&lt;&gt;"",input_OLD_temp_simulation!L1416,"")</f>
        <v>900</v>
      </c>
    </row>
    <row r="1417" spans="1:7">
      <c r="A1417" s="1">
        <f>IF(input_OLD_temp_simulation!A1417&lt;&gt;"",input_OLD_temp_simulation!A1417,"")</f>
        <v>1415</v>
      </c>
      <c r="B1417" s="57">
        <f>IF(input_OLD_temp_simulation!B1417&lt;&gt;"",maxvent_m3_per_h*1000000+minvent_m3_per_h*1000+V_room_m3,"")</f>
        <v>500010090</v>
      </c>
      <c r="C1417" s="2" t="str">
        <f>IF(input_OLD_temp_simulation!C1417&lt;&gt;"",CONCATENATE(TEXT(input_OLD_temp_simulation!C1417,"jjjj-mm-ddTuu:mm:ss"),IF(input_OLD_temp_simulation!E1417&gt;=0,"+",""),TEXT(SIGN(input_OLD_temp_simulation!E1417)*INT(ABS(input_OLD_temp_simulation!E1417)),"00"),":",TEXT(MOD(ABS(input_OLD_temp_simulation!E1417),1)*60,"00")),"")</f>
        <v>2022-01-17T17:45:00+01:00</v>
      </c>
      <c r="D1417" s="26">
        <f>IF(input_OLD_temp_simulation!D1417&lt;&gt;"",input_OLD_temp_simulation!D1417,"")</f>
        <v>1642437900.000001</v>
      </c>
      <c r="E1417" s="27">
        <f>calculation!R1417</f>
        <v>697.90333589651107</v>
      </c>
      <c r="F1417" s="18">
        <f>calculation!P1417</f>
        <v>0</v>
      </c>
      <c r="G1417" s="29">
        <f>IF(input_OLD_temp_simulation!L1417&lt;&gt;"",input_OLD_temp_simulation!L1417,"")</f>
        <v>900</v>
      </c>
    </row>
    <row r="1418" spans="1:7">
      <c r="A1418" s="1">
        <f>IF(input_OLD_temp_simulation!A1418&lt;&gt;"",input_OLD_temp_simulation!A1418,"")</f>
        <v>1416</v>
      </c>
      <c r="B1418" s="57">
        <f>IF(input_OLD_temp_simulation!B1418&lt;&gt;"",maxvent_m3_per_h*1000000+minvent_m3_per_h*1000+V_room_m3,"")</f>
        <v>500010090</v>
      </c>
      <c r="C1418" s="2" t="str">
        <f>IF(input_OLD_temp_simulation!C1418&lt;&gt;"",CONCATENATE(TEXT(input_OLD_temp_simulation!C1418,"jjjj-mm-ddTuu:mm:ss"),IF(input_OLD_temp_simulation!E1418&gt;=0,"+",""),TEXT(SIGN(input_OLD_temp_simulation!E1418)*INT(ABS(input_OLD_temp_simulation!E1418)),"00"),":",TEXT(MOD(ABS(input_OLD_temp_simulation!E1418),1)*60,"00")),"")</f>
        <v>2022-01-17T18:00:00+01:00</v>
      </c>
      <c r="D1418" s="26">
        <f>IF(input_OLD_temp_simulation!D1418&lt;&gt;"",input_OLD_temp_simulation!D1418,"")</f>
        <v>1642438800.0000002</v>
      </c>
      <c r="E1418" s="27">
        <f>calculation!R1418</f>
        <v>690.04490989938574</v>
      </c>
      <c r="F1418" s="18">
        <f>calculation!P1418</f>
        <v>0</v>
      </c>
      <c r="G1418" s="29">
        <f>IF(input_OLD_temp_simulation!L1418&lt;&gt;"",input_OLD_temp_simulation!L1418,"")</f>
        <v>900</v>
      </c>
    </row>
    <row r="1419" spans="1:7">
      <c r="A1419" s="1">
        <f>IF(input_OLD_temp_simulation!A1419&lt;&gt;"",input_OLD_temp_simulation!A1419,"")</f>
        <v>1417</v>
      </c>
      <c r="B1419" s="57">
        <f>IF(input_OLD_temp_simulation!B1419&lt;&gt;"",maxvent_m3_per_h*1000000+minvent_m3_per_h*1000+V_room_m3,"")</f>
        <v>500010090</v>
      </c>
      <c r="C1419" s="2" t="str">
        <f>IF(input_OLD_temp_simulation!C1419&lt;&gt;"",CONCATENATE(TEXT(input_OLD_temp_simulation!C1419,"jjjj-mm-ddTuu:mm:ss"),IF(input_OLD_temp_simulation!E1419&gt;=0,"+",""),TEXT(SIGN(input_OLD_temp_simulation!E1419)*INT(ABS(input_OLD_temp_simulation!E1419)),"00"),":",TEXT(MOD(ABS(input_OLD_temp_simulation!E1419),1)*60,"00")),"")</f>
        <v>2022-01-17T18:15:00+01:00</v>
      </c>
      <c r="D1419" s="26">
        <f>IF(input_OLD_temp_simulation!D1419&lt;&gt;"",input_OLD_temp_simulation!D1419,"")</f>
        <v>1642439699.9999993</v>
      </c>
      <c r="E1419" s="27">
        <f>calculation!R1419</f>
        <v>682.40477351329173</v>
      </c>
      <c r="F1419" s="18">
        <f>calculation!P1419</f>
        <v>0</v>
      </c>
      <c r="G1419" s="29">
        <f>IF(input_OLD_temp_simulation!L1419&lt;&gt;"",input_OLD_temp_simulation!L1419,"")</f>
        <v>900</v>
      </c>
    </row>
    <row r="1420" spans="1:7">
      <c r="A1420" s="1">
        <f>IF(input_OLD_temp_simulation!A1420&lt;&gt;"",input_OLD_temp_simulation!A1420,"")</f>
        <v>1418</v>
      </c>
      <c r="B1420" s="57">
        <f>IF(input_OLD_temp_simulation!B1420&lt;&gt;"",maxvent_m3_per_h*1000000+minvent_m3_per_h*1000+V_room_m3,"")</f>
        <v>500010090</v>
      </c>
      <c r="C1420" s="2" t="str">
        <f>IF(input_OLD_temp_simulation!C1420&lt;&gt;"",CONCATENATE(TEXT(input_OLD_temp_simulation!C1420,"jjjj-mm-ddTuu:mm:ss"),IF(input_OLD_temp_simulation!E1420&gt;=0,"+",""),TEXT(SIGN(input_OLD_temp_simulation!E1420)*INT(ABS(input_OLD_temp_simulation!E1420)),"00"),":",TEXT(MOD(ABS(input_OLD_temp_simulation!E1420),1)*60,"00")),"")</f>
        <v>2022-01-17T18:30:00+01:00</v>
      </c>
      <c r="D1420" s="26">
        <f>IF(input_OLD_temp_simulation!D1420&lt;&gt;"",input_OLD_temp_simulation!D1420,"")</f>
        <v>1642440600.000001</v>
      </c>
      <c r="E1420" s="27">
        <f>calculation!R1420</f>
        <v>674.97686313792246</v>
      </c>
      <c r="F1420" s="18">
        <f>calculation!P1420</f>
        <v>0</v>
      </c>
      <c r="G1420" s="29">
        <f>IF(input_OLD_temp_simulation!L1420&lt;&gt;"",input_OLD_temp_simulation!L1420,"")</f>
        <v>900</v>
      </c>
    </row>
    <row r="1421" spans="1:7">
      <c r="A1421" s="1">
        <f>IF(input_OLD_temp_simulation!A1421&lt;&gt;"",input_OLD_temp_simulation!A1421,"")</f>
        <v>1419</v>
      </c>
      <c r="B1421" s="57">
        <f>IF(input_OLD_temp_simulation!B1421&lt;&gt;"",maxvent_m3_per_h*1000000+minvent_m3_per_h*1000+V_room_m3,"")</f>
        <v>500010090</v>
      </c>
      <c r="C1421" s="2" t="str">
        <f>IF(input_OLD_temp_simulation!C1421&lt;&gt;"",CONCATENATE(TEXT(input_OLD_temp_simulation!C1421,"jjjj-mm-ddTuu:mm:ss"),IF(input_OLD_temp_simulation!E1421&gt;=0,"+",""),TEXT(SIGN(input_OLD_temp_simulation!E1421)*INT(ABS(input_OLD_temp_simulation!E1421)),"00"),":",TEXT(MOD(ABS(input_OLD_temp_simulation!E1421),1)*60,"00")),"")</f>
        <v>2022-01-17T18:45:00+01:00</v>
      </c>
      <c r="D1421" s="26">
        <f>IF(input_OLD_temp_simulation!D1421&lt;&gt;"",input_OLD_temp_simulation!D1421,"")</f>
        <v>1642441500.0000002</v>
      </c>
      <c r="E1421" s="27">
        <f>calculation!R1421</f>
        <v>667.75528360631347</v>
      </c>
      <c r="F1421" s="18">
        <f>calculation!P1421</f>
        <v>0</v>
      </c>
      <c r="G1421" s="29">
        <f>IF(input_OLD_temp_simulation!L1421&lt;&gt;"",input_OLD_temp_simulation!L1421,"")</f>
        <v>900</v>
      </c>
    </row>
    <row r="1422" spans="1:7">
      <c r="A1422" s="1">
        <f>IF(input_OLD_temp_simulation!A1422&lt;&gt;"",input_OLD_temp_simulation!A1422,"")</f>
        <v>1420</v>
      </c>
      <c r="B1422" s="57">
        <f>IF(input_OLD_temp_simulation!B1422&lt;&gt;"",maxvent_m3_per_h*1000000+minvent_m3_per_h*1000+V_room_m3,"")</f>
        <v>500010090</v>
      </c>
      <c r="C1422" s="2" t="str">
        <f>IF(input_OLD_temp_simulation!C1422&lt;&gt;"",CONCATENATE(TEXT(input_OLD_temp_simulation!C1422,"jjjj-mm-ddTuu:mm:ss"),IF(input_OLD_temp_simulation!E1422&gt;=0,"+",""),TEXT(SIGN(input_OLD_temp_simulation!E1422)*INT(ABS(input_OLD_temp_simulation!E1422)),"00"),":",TEXT(MOD(ABS(input_OLD_temp_simulation!E1422),1)*60,"00")),"")</f>
        <v>2022-01-17T19:00:00+01:00</v>
      </c>
      <c r="D1422" s="26">
        <f>IF(input_OLD_temp_simulation!D1422&lt;&gt;"",input_OLD_temp_simulation!D1422,"")</f>
        <v>1642442399.9999993</v>
      </c>
      <c r="E1422" s="27">
        <f>calculation!R1422</f>
        <v>660.73430350613808</v>
      </c>
      <c r="F1422" s="18">
        <f>calculation!P1422</f>
        <v>0</v>
      </c>
      <c r="G1422" s="29">
        <f>IF(input_OLD_temp_simulation!L1422&lt;&gt;"",input_OLD_temp_simulation!L1422,"")</f>
        <v>900</v>
      </c>
    </row>
    <row r="1423" spans="1:7">
      <c r="A1423" s="1">
        <f>IF(input_OLD_temp_simulation!A1423&lt;&gt;"",input_OLD_temp_simulation!A1423,"")</f>
        <v>1421</v>
      </c>
      <c r="B1423" s="57">
        <f>IF(input_OLD_temp_simulation!B1423&lt;&gt;"",maxvent_m3_per_h*1000000+minvent_m3_per_h*1000+V_room_m3,"")</f>
        <v>500010090</v>
      </c>
      <c r="C1423" s="2" t="str">
        <f>IF(input_OLD_temp_simulation!C1423&lt;&gt;"",CONCATENATE(TEXT(input_OLD_temp_simulation!C1423,"jjjj-mm-ddTuu:mm:ss"),IF(input_OLD_temp_simulation!E1423&gt;=0,"+",""),TEXT(SIGN(input_OLD_temp_simulation!E1423)*INT(ABS(input_OLD_temp_simulation!E1423)),"00"),":",TEXT(MOD(ABS(input_OLD_temp_simulation!E1423),1)*60,"00")),"")</f>
        <v>2022-01-17T19:15:00+01:00</v>
      </c>
      <c r="D1423" s="26">
        <f>IF(input_OLD_temp_simulation!D1423&lt;&gt;"",input_OLD_temp_simulation!D1423,"")</f>
        <v>1642443300.000001</v>
      </c>
      <c r="E1423" s="27">
        <f>calculation!R1423</f>
        <v>653.90835063096756</v>
      </c>
      <c r="F1423" s="18">
        <f>calculation!P1423</f>
        <v>0</v>
      </c>
      <c r="G1423" s="29">
        <f>IF(input_OLD_temp_simulation!L1423&lt;&gt;"",input_OLD_temp_simulation!L1423,"")</f>
        <v>900</v>
      </c>
    </row>
    <row r="1424" spans="1:7">
      <c r="A1424" s="1">
        <f>IF(input_OLD_temp_simulation!A1424&lt;&gt;"",input_OLD_temp_simulation!A1424,"")</f>
        <v>1422</v>
      </c>
      <c r="B1424" s="57">
        <f>IF(input_OLD_temp_simulation!B1424&lt;&gt;"",maxvent_m3_per_h*1000000+minvent_m3_per_h*1000+V_room_m3,"")</f>
        <v>500010090</v>
      </c>
      <c r="C1424" s="2" t="str">
        <f>IF(input_OLD_temp_simulation!C1424&lt;&gt;"",CONCATENATE(TEXT(input_OLD_temp_simulation!C1424,"jjjj-mm-ddTuu:mm:ss"),IF(input_OLD_temp_simulation!E1424&gt;=0,"+",""),TEXT(SIGN(input_OLD_temp_simulation!E1424)*INT(ABS(input_OLD_temp_simulation!E1424)),"00"),":",TEXT(MOD(ABS(input_OLD_temp_simulation!E1424),1)*60,"00")),"")</f>
        <v>2022-01-17T19:30:00+01:00</v>
      </c>
      <c r="D1424" s="26">
        <f>IF(input_OLD_temp_simulation!D1424&lt;&gt;"",input_OLD_temp_simulation!D1424,"")</f>
        <v>1642444200.0000002</v>
      </c>
      <c r="E1424" s="27">
        <f>calculation!R1424</f>
        <v>647.2720075578851</v>
      </c>
      <c r="F1424" s="18">
        <f>calculation!P1424</f>
        <v>0</v>
      </c>
      <c r="G1424" s="29">
        <f>IF(input_OLD_temp_simulation!L1424&lt;&gt;"",input_OLD_temp_simulation!L1424,"")</f>
        <v>900</v>
      </c>
    </row>
    <row r="1425" spans="1:7">
      <c r="A1425" s="1">
        <f>IF(input_OLD_temp_simulation!A1425&lt;&gt;"",input_OLD_temp_simulation!A1425,"")</f>
        <v>1423</v>
      </c>
      <c r="B1425" s="57">
        <f>IF(input_OLD_temp_simulation!B1425&lt;&gt;"",maxvent_m3_per_h*1000000+minvent_m3_per_h*1000+V_room_m3,"")</f>
        <v>500010090</v>
      </c>
      <c r="C1425" s="2" t="str">
        <f>IF(input_OLD_temp_simulation!C1425&lt;&gt;"",CONCATENATE(TEXT(input_OLD_temp_simulation!C1425,"jjjj-mm-ddTuu:mm:ss"),IF(input_OLD_temp_simulation!E1425&gt;=0,"+",""),TEXT(SIGN(input_OLD_temp_simulation!E1425)*INT(ABS(input_OLD_temp_simulation!E1425)),"00"),":",TEXT(MOD(ABS(input_OLD_temp_simulation!E1425),1)*60,"00")),"")</f>
        <v>2022-01-17T19:45:00+01:00</v>
      </c>
      <c r="D1425" s="26">
        <f>IF(input_OLD_temp_simulation!D1425&lt;&gt;"",input_OLD_temp_simulation!D1425,"")</f>
        <v>1642445099.9999993</v>
      </c>
      <c r="E1425" s="27">
        <f>calculation!R1425</f>
        <v>640.82000734794383</v>
      </c>
      <c r="F1425" s="18">
        <f>calculation!P1425</f>
        <v>0</v>
      </c>
      <c r="G1425" s="29">
        <f>IF(input_OLD_temp_simulation!L1425&lt;&gt;"",input_OLD_temp_simulation!L1425,"")</f>
        <v>900</v>
      </c>
    </row>
    <row r="1426" spans="1:7">
      <c r="A1426" s="1">
        <f>IF(input_OLD_temp_simulation!A1426&lt;&gt;"",input_OLD_temp_simulation!A1426,"")</f>
        <v>1424</v>
      </c>
      <c r="B1426" s="57">
        <f>IF(input_OLD_temp_simulation!B1426&lt;&gt;"",maxvent_m3_per_h*1000000+minvent_m3_per_h*1000+V_room_m3,"")</f>
        <v>500010090</v>
      </c>
      <c r="C1426" s="2" t="str">
        <f>IF(input_OLD_temp_simulation!C1426&lt;&gt;"",CONCATENATE(TEXT(input_OLD_temp_simulation!C1426,"jjjj-mm-ddTuu:mm:ss"),IF(input_OLD_temp_simulation!E1426&gt;=0,"+",""),TEXT(SIGN(input_OLD_temp_simulation!E1426)*INT(ABS(input_OLD_temp_simulation!E1426)),"00"),":",TEXT(MOD(ABS(input_OLD_temp_simulation!E1426),1)*60,"00")),"")</f>
        <v>2022-01-17T20:00:00+01:00</v>
      </c>
      <c r="D1426" s="26">
        <f>IF(input_OLD_temp_simulation!D1426&lt;&gt;"",input_OLD_temp_simulation!D1426,"")</f>
        <v>1642446000.000001</v>
      </c>
      <c r="E1426" s="27">
        <f>calculation!R1426</f>
        <v>634.54722936605651</v>
      </c>
      <c r="F1426" s="18">
        <f>calculation!P1426</f>
        <v>0</v>
      </c>
      <c r="G1426" s="29">
        <f>IF(input_OLD_temp_simulation!L1426&lt;&gt;"",input_OLD_temp_simulation!L1426,"")</f>
        <v>900</v>
      </c>
    </row>
    <row r="1427" spans="1:7">
      <c r="A1427" s="1">
        <f>IF(input_OLD_temp_simulation!A1427&lt;&gt;"",input_OLD_temp_simulation!A1427,"")</f>
        <v>1425</v>
      </c>
      <c r="B1427" s="57">
        <f>IF(input_OLD_temp_simulation!B1427&lt;&gt;"",maxvent_m3_per_h*1000000+minvent_m3_per_h*1000+V_room_m3,"")</f>
        <v>500010090</v>
      </c>
      <c r="C1427" s="2" t="str">
        <f>IF(input_OLD_temp_simulation!C1427&lt;&gt;"",CONCATENATE(TEXT(input_OLD_temp_simulation!C1427,"jjjj-mm-ddTuu:mm:ss"),IF(input_OLD_temp_simulation!E1427&gt;=0,"+",""),TEXT(SIGN(input_OLD_temp_simulation!E1427)*INT(ABS(input_OLD_temp_simulation!E1427)),"00"),":",TEXT(MOD(ABS(input_OLD_temp_simulation!E1427),1)*60,"00")),"")</f>
        <v>2022-01-17T20:15:00+01:00</v>
      </c>
      <c r="D1427" s="26">
        <f>IF(input_OLD_temp_simulation!D1427&lt;&gt;"",input_OLD_temp_simulation!D1427,"")</f>
        <v>1642446900.0000002</v>
      </c>
      <c r="E1427" s="27">
        <f>calculation!R1427</f>
        <v>628.44869521699934</v>
      </c>
      <c r="F1427" s="18">
        <f>calculation!P1427</f>
        <v>0</v>
      </c>
      <c r="G1427" s="29">
        <f>IF(input_OLD_temp_simulation!L1427&lt;&gt;"",input_OLD_temp_simulation!L1427,"")</f>
        <v>900</v>
      </c>
    </row>
    <row r="1428" spans="1:7">
      <c r="A1428" s="1">
        <f>IF(input_OLD_temp_simulation!A1428&lt;&gt;"",input_OLD_temp_simulation!A1428,"")</f>
        <v>1426</v>
      </c>
      <c r="B1428" s="57">
        <f>IF(input_OLD_temp_simulation!B1428&lt;&gt;"",maxvent_m3_per_h*1000000+minvent_m3_per_h*1000+V_room_m3,"")</f>
        <v>500010090</v>
      </c>
      <c r="C1428" s="2" t="str">
        <f>IF(input_OLD_temp_simulation!C1428&lt;&gt;"",CONCATENATE(TEXT(input_OLD_temp_simulation!C1428,"jjjj-mm-ddTuu:mm:ss"),IF(input_OLD_temp_simulation!E1428&gt;=0,"+",""),TEXT(SIGN(input_OLD_temp_simulation!E1428)*INT(ABS(input_OLD_temp_simulation!E1428)),"00"),":",TEXT(MOD(ABS(input_OLD_temp_simulation!E1428),1)*60,"00")),"")</f>
        <v>2022-01-17T20:30:00+01:00</v>
      </c>
      <c r="D1428" s="26">
        <f>IF(input_OLD_temp_simulation!D1428&lt;&gt;"",input_OLD_temp_simulation!D1428,"")</f>
        <v>1642447799.9999993</v>
      </c>
      <c r="E1428" s="27">
        <f>calculation!R1428</f>
        <v>622.51956479430487</v>
      </c>
      <c r="F1428" s="18">
        <f>calculation!P1428</f>
        <v>0</v>
      </c>
      <c r="G1428" s="29">
        <f>IF(input_OLD_temp_simulation!L1428&lt;&gt;"",input_OLD_temp_simulation!L1428,"")</f>
        <v>900</v>
      </c>
    </row>
    <row r="1429" spans="1:7">
      <c r="A1429" s="1">
        <f>IF(input_OLD_temp_simulation!A1429&lt;&gt;"",input_OLD_temp_simulation!A1429,"")</f>
        <v>1427</v>
      </c>
      <c r="B1429" s="57">
        <f>IF(input_OLD_temp_simulation!B1429&lt;&gt;"",maxvent_m3_per_h*1000000+minvent_m3_per_h*1000+V_room_m3,"")</f>
        <v>500010090</v>
      </c>
      <c r="C1429" s="2" t="str">
        <f>IF(input_OLD_temp_simulation!C1429&lt;&gt;"",CONCATENATE(TEXT(input_OLD_temp_simulation!C1429,"jjjj-mm-ddTuu:mm:ss"),IF(input_OLD_temp_simulation!E1429&gt;=0,"+",""),TEXT(SIGN(input_OLD_temp_simulation!E1429)*INT(ABS(input_OLD_temp_simulation!E1429)),"00"),":",TEXT(MOD(ABS(input_OLD_temp_simulation!E1429),1)*60,"00")),"")</f>
        <v>2022-01-17T20:45:00+01:00</v>
      </c>
      <c r="D1429" s="26">
        <f>IF(input_OLD_temp_simulation!D1429&lt;&gt;"",input_OLD_temp_simulation!D1429,"")</f>
        <v>1642448700.000001</v>
      </c>
      <c r="E1429" s="27">
        <f>calculation!R1429</f>
        <v>616.75513243890748</v>
      </c>
      <c r="F1429" s="18">
        <f>calculation!P1429</f>
        <v>0</v>
      </c>
      <c r="G1429" s="29">
        <f>IF(input_OLD_temp_simulation!L1429&lt;&gt;"",input_OLD_temp_simulation!L1429,"")</f>
        <v>900</v>
      </c>
    </row>
    <row r="1430" spans="1:7">
      <c r="A1430" s="1">
        <f>IF(input_OLD_temp_simulation!A1430&lt;&gt;"",input_OLD_temp_simulation!A1430,"")</f>
        <v>1428</v>
      </c>
      <c r="B1430" s="57">
        <f>IF(input_OLD_temp_simulation!B1430&lt;&gt;"",maxvent_m3_per_h*1000000+minvent_m3_per_h*1000+V_room_m3,"")</f>
        <v>500010090</v>
      </c>
      <c r="C1430" s="2" t="str">
        <f>IF(input_OLD_temp_simulation!C1430&lt;&gt;"",CONCATENATE(TEXT(input_OLD_temp_simulation!C1430,"jjjj-mm-ddTuu:mm:ss"),IF(input_OLD_temp_simulation!E1430&gt;=0,"+",""),TEXT(SIGN(input_OLD_temp_simulation!E1430)*INT(ABS(input_OLD_temp_simulation!E1430)),"00"),":",TEXT(MOD(ABS(input_OLD_temp_simulation!E1430),1)*60,"00")),"")</f>
        <v>2022-01-17T21:00:00+01:00</v>
      </c>
      <c r="D1430" s="26">
        <f>IF(input_OLD_temp_simulation!D1430&lt;&gt;"",input_OLD_temp_simulation!D1430,"")</f>
        <v>1642449600.0000002</v>
      </c>
      <c r="E1430" s="27">
        <f>calculation!R1430</f>
        <v>611.15082320449335</v>
      </c>
      <c r="F1430" s="18">
        <f>calculation!P1430</f>
        <v>0</v>
      </c>
      <c r="G1430" s="29">
        <f>IF(input_OLD_temp_simulation!L1430&lt;&gt;"",input_OLD_temp_simulation!L1430,"")</f>
        <v>900</v>
      </c>
    </row>
    <row r="1431" spans="1:7">
      <c r="A1431" s="1">
        <f>IF(input_OLD_temp_simulation!A1431&lt;&gt;"",input_OLD_temp_simulation!A1431,"")</f>
        <v>1429</v>
      </c>
      <c r="B1431" s="57">
        <f>IF(input_OLD_temp_simulation!B1431&lt;&gt;"",maxvent_m3_per_h*1000000+minvent_m3_per_h*1000+V_room_m3,"")</f>
        <v>500010090</v>
      </c>
      <c r="C1431" s="2" t="str">
        <f>IF(input_OLD_temp_simulation!C1431&lt;&gt;"",CONCATENATE(TEXT(input_OLD_temp_simulation!C1431,"jjjj-mm-ddTuu:mm:ss"),IF(input_OLD_temp_simulation!E1431&gt;=0,"+",""),TEXT(SIGN(input_OLD_temp_simulation!E1431)*INT(ABS(input_OLD_temp_simulation!E1431)),"00"),":",TEXT(MOD(ABS(input_OLD_temp_simulation!E1431),1)*60,"00")),"")</f>
        <v>2022-01-17T21:15:00+01:00</v>
      </c>
      <c r="D1431" s="26">
        <f>IF(input_OLD_temp_simulation!D1431&lt;&gt;"",input_OLD_temp_simulation!D1431,"")</f>
        <v>1642450499.9999993</v>
      </c>
      <c r="E1431" s="27">
        <f>calculation!R1431</f>
        <v>605.7021892265908</v>
      </c>
      <c r="F1431" s="18">
        <f>calculation!P1431</f>
        <v>0</v>
      </c>
      <c r="G1431" s="29">
        <f>IF(input_OLD_temp_simulation!L1431&lt;&gt;"",input_OLD_temp_simulation!L1431,"")</f>
        <v>900</v>
      </c>
    </row>
    <row r="1432" spans="1:7">
      <c r="A1432" s="1">
        <f>IF(input_OLD_temp_simulation!A1432&lt;&gt;"",input_OLD_temp_simulation!A1432,"")</f>
        <v>1430</v>
      </c>
      <c r="B1432" s="57">
        <f>IF(input_OLD_temp_simulation!B1432&lt;&gt;"",maxvent_m3_per_h*1000000+minvent_m3_per_h*1000+V_room_m3,"")</f>
        <v>500010090</v>
      </c>
      <c r="C1432" s="2" t="str">
        <f>IF(input_OLD_temp_simulation!C1432&lt;&gt;"",CONCATENATE(TEXT(input_OLD_temp_simulation!C1432,"jjjj-mm-ddTuu:mm:ss"),IF(input_OLD_temp_simulation!E1432&gt;=0,"+",""),TEXT(SIGN(input_OLD_temp_simulation!E1432)*INT(ABS(input_OLD_temp_simulation!E1432)),"00"),":",TEXT(MOD(ABS(input_OLD_temp_simulation!E1432),1)*60,"00")),"")</f>
        <v>2022-01-17T21:30:00+01:00</v>
      </c>
      <c r="D1432" s="26">
        <f>IF(input_OLD_temp_simulation!D1432&lt;&gt;"",input_OLD_temp_simulation!D1432,"")</f>
        <v>1642451400.000001</v>
      </c>
      <c r="E1432" s="27">
        <f>calculation!R1432</f>
        <v>600.40490619251887</v>
      </c>
      <c r="F1432" s="18">
        <f>calculation!P1432</f>
        <v>0</v>
      </c>
      <c r="G1432" s="29">
        <f>IF(input_OLD_temp_simulation!L1432&lt;&gt;"",input_OLD_temp_simulation!L1432,"")</f>
        <v>900</v>
      </c>
    </row>
    <row r="1433" spans="1:7">
      <c r="A1433" s="1">
        <f>IF(input_OLD_temp_simulation!A1433&lt;&gt;"",input_OLD_temp_simulation!A1433,"")</f>
        <v>1431</v>
      </c>
      <c r="B1433" s="57">
        <f>IF(input_OLD_temp_simulation!B1433&lt;&gt;"",maxvent_m3_per_h*1000000+minvent_m3_per_h*1000+V_room_m3,"")</f>
        <v>500010090</v>
      </c>
      <c r="C1433" s="2" t="str">
        <f>IF(input_OLD_temp_simulation!C1433&lt;&gt;"",CONCATENATE(TEXT(input_OLD_temp_simulation!C1433,"jjjj-mm-ddTuu:mm:ss"),IF(input_OLD_temp_simulation!E1433&gt;=0,"+",""),TEXT(SIGN(input_OLD_temp_simulation!E1433)*INT(ABS(input_OLD_temp_simulation!E1433)),"00"),":",TEXT(MOD(ABS(input_OLD_temp_simulation!E1433),1)*60,"00")),"")</f>
        <v>2022-01-17T21:45:00+01:00</v>
      </c>
      <c r="D1433" s="26">
        <f>IF(input_OLD_temp_simulation!D1433&lt;&gt;"",input_OLD_temp_simulation!D1433,"")</f>
        <v>1642452300.0000002</v>
      </c>
      <c r="E1433" s="27">
        <f>calculation!R1433</f>
        <v>595.2547699093933</v>
      </c>
      <c r="F1433" s="18">
        <f>calculation!P1433</f>
        <v>0</v>
      </c>
      <c r="G1433" s="29">
        <f>IF(input_OLD_temp_simulation!L1433&lt;&gt;"",input_OLD_temp_simulation!L1433,"")</f>
        <v>900</v>
      </c>
    </row>
    <row r="1434" spans="1:7">
      <c r="A1434" s="1">
        <f>IF(input_OLD_temp_simulation!A1434&lt;&gt;"",input_OLD_temp_simulation!A1434,"")</f>
        <v>1432</v>
      </c>
      <c r="B1434" s="57">
        <f>IF(input_OLD_temp_simulation!B1434&lt;&gt;"",maxvent_m3_per_h*1000000+minvent_m3_per_h*1000+V_room_m3,"")</f>
        <v>500010090</v>
      </c>
      <c r="C1434" s="2" t="str">
        <f>IF(input_OLD_temp_simulation!C1434&lt;&gt;"",CONCATENATE(TEXT(input_OLD_temp_simulation!C1434,"jjjj-mm-ddTuu:mm:ss"),IF(input_OLD_temp_simulation!E1434&gt;=0,"+",""),TEXT(SIGN(input_OLD_temp_simulation!E1434)*INT(ABS(input_OLD_temp_simulation!E1434)),"00"),":",TEXT(MOD(ABS(input_OLD_temp_simulation!E1434),1)*60,"00")),"")</f>
        <v>2022-01-17T22:00:00+01:00</v>
      </c>
      <c r="D1434" s="26">
        <f>IF(input_OLD_temp_simulation!D1434&lt;&gt;"",input_OLD_temp_simulation!D1434,"")</f>
        <v>1642453199.9999993</v>
      </c>
      <c r="E1434" s="27">
        <f>calculation!R1434</f>
        <v>590.2476929674657</v>
      </c>
      <c r="F1434" s="18">
        <f>calculation!P1434</f>
        <v>0</v>
      </c>
      <c r="G1434" s="29">
        <f>IF(input_OLD_temp_simulation!L1434&lt;&gt;"",input_OLD_temp_simulation!L1434,"")</f>
        <v>900</v>
      </c>
    </row>
    <row r="1435" spans="1:7">
      <c r="A1435" s="1">
        <f>IF(input_OLD_temp_simulation!A1435&lt;&gt;"",input_OLD_temp_simulation!A1435,"")</f>
        <v>1433</v>
      </c>
      <c r="B1435" s="57">
        <f>IF(input_OLD_temp_simulation!B1435&lt;&gt;"",maxvent_m3_per_h*1000000+minvent_m3_per_h*1000+V_room_m3,"")</f>
        <v>500010090</v>
      </c>
      <c r="C1435" s="2" t="str">
        <f>IF(input_OLD_temp_simulation!C1435&lt;&gt;"",CONCATENATE(TEXT(input_OLD_temp_simulation!C1435,"jjjj-mm-ddTuu:mm:ss"),IF(input_OLD_temp_simulation!E1435&gt;=0,"+",""),TEXT(SIGN(input_OLD_temp_simulation!E1435)*INT(ABS(input_OLD_temp_simulation!E1435)),"00"),":",TEXT(MOD(ABS(input_OLD_temp_simulation!E1435),1)*60,"00")),"")</f>
        <v>2022-01-17T22:15:00+01:00</v>
      </c>
      <c r="D1435" s="26">
        <f>IF(input_OLD_temp_simulation!D1435&lt;&gt;"",input_OLD_temp_simulation!D1435,"")</f>
        <v>1642454100.000001</v>
      </c>
      <c r="E1435" s="27">
        <f>calculation!R1435</f>
        <v>585.37970149614716</v>
      </c>
      <c r="F1435" s="18">
        <f>calculation!P1435</f>
        <v>0</v>
      </c>
      <c r="G1435" s="29">
        <f>IF(input_OLD_temp_simulation!L1435&lt;&gt;"",input_OLD_temp_simulation!L1435,"")</f>
        <v>900</v>
      </c>
    </row>
    <row r="1436" spans="1:7">
      <c r="A1436" s="1">
        <f>IF(input_OLD_temp_simulation!A1436&lt;&gt;"",input_OLD_temp_simulation!A1436,"")</f>
        <v>1434</v>
      </c>
      <c r="B1436" s="57">
        <f>IF(input_OLD_temp_simulation!B1436&lt;&gt;"",maxvent_m3_per_h*1000000+minvent_m3_per_h*1000+V_room_m3,"")</f>
        <v>500010090</v>
      </c>
      <c r="C1436" s="2" t="str">
        <f>IF(input_OLD_temp_simulation!C1436&lt;&gt;"",CONCATENATE(TEXT(input_OLD_temp_simulation!C1436,"jjjj-mm-ddTuu:mm:ss"),IF(input_OLD_temp_simulation!E1436&gt;=0,"+",""),TEXT(SIGN(input_OLD_temp_simulation!E1436)*INT(ABS(input_OLD_temp_simulation!E1436)),"00"),":",TEXT(MOD(ABS(input_OLD_temp_simulation!E1436),1)*60,"00")),"")</f>
        <v>2022-01-17T22:30:00+01:00</v>
      </c>
      <c r="D1436" s="26">
        <f>IF(input_OLD_temp_simulation!D1436&lt;&gt;"",input_OLD_temp_simulation!D1436,"")</f>
        <v>1642455000.0000002</v>
      </c>
      <c r="E1436" s="27">
        <f>calculation!R1436</f>
        <v>580.64693201014302</v>
      </c>
      <c r="F1436" s="18">
        <f>calculation!P1436</f>
        <v>0</v>
      </c>
      <c r="G1436" s="29">
        <f>IF(input_OLD_temp_simulation!L1436&lt;&gt;"",input_OLD_temp_simulation!L1436,"")</f>
        <v>900</v>
      </c>
    </row>
    <row r="1437" spans="1:7">
      <c r="A1437" s="1">
        <f>IF(input_OLD_temp_simulation!A1437&lt;&gt;"",input_OLD_temp_simulation!A1437,"")</f>
        <v>1435</v>
      </c>
      <c r="B1437" s="57">
        <f>IF(input_OLD_temp_simulation!B1437&lt;&gt;"",maxvent_m3_per_h*1000000+minvent_m3_per_h*1000+V_room_m3,"")</f>
        <v>500010090</v>
      </c>
      <c r="C1437" s="2" t="str">
        <f>IF(input_OLD_temp_simulation!C1437&lt;&gt;"",CONCATENATE(TEXT(input_OLD_temp_simulation!C1437,"jjjj-mm-ddTuu:mm:ss"),IF(input_OLD_temp_simulation!E1437&gt;=0,"+",""),TEXT(SIGN(input_OLD_temp_simulation!E1437)*INT(ABS(input_OLD_temp_simulation!E1437)),"00"),":",TEXT(MOD(ABS(input_OLD_temp_simulation!E1437),1)*60,"00")),"")</f>
        <v>2022-01-17T22:45:00+01:00</v>
      </c>
      <c r="D1437" s="26">
        <f>IF(input_OLD_temp_simulation!D1437&lt;&gt;"",input_OLD_temp_simulation!D1437,"")</f>
        <v>1642455899.9999993</v>
      </c>
      <c r="E1437" s="27">
        <f>calculation!R1437</f>
        <v>576.04562834319461</v>
      </c>
      <c r="F1437" s="18">
        <f>calculation!P1437</f>
        <v>0</v>
      </c>
      <c r="G1437" s="29">
        <f>IF(input_OLD_temp_simulation!L1437&lt;&gt;"",input_OLD_temp_simulation!L1437,"")</f>
        <v>900</v>
      </c>
    </row>
    <row r="1438" spans="1:7">
      <c r="A1438" s="1">
        <f>IF(input_OLD_temp_simulation!A1438&lt;&gt;"",input_OLD_temp_simulation!A1438,"")</f>
        <v>1436</v>
      </c>
      <c r="B1438" s="57">
        <f>IF(input_OLD_temp_simulation!B1438&lt;&gt;"",maxvent_m3_per_h*1000000+minvent_m3_per_h*1000+V_room_m3,"")</f>
        <v>500010090</v>
      </c>
      <c r="C1438" s="2" t="str">
        <f>IF(input_OLD_temp_simulation!C1438&lt;&gt;"",CONCATENATE(TEXT(input_OLD_temp_simulation!C1438,"jjjj-mm-ddTuu:mm:ss"),IF(input_OLD_temp_simulation!E1438&gt;=0,"+",""),TEXT(SIGN(input_OLD_temp_simulation!E1438)*INT(ABS(input_OLD_temp_simulation!E1438)),"00"),":",TEXT(MOD(ABS(input_OLD_temp_simulation!E1438),1)*60,"00")),"")</f>
        <v>2022-01-17T23:00:00+01:00</v>
      </c>
      <c r="D1438" s="26">
        <f>IF(input_OLD_temp_simulation!D1438&lt;&gt;"",input_OLD_temp_simulation!D1438,"")</f>
        <v>1642456800.000001</v>
      </c>
      <c r="E1438" s="27">
        <f>calculation!R1438</f>
        <v>571.57213866699476</v>
      </c>
      <c r="F1438" s="18">
        <f>calculation!P1438</f>
        <v>0</v>
      </c>
      <c r="G1438" s="29">
        <f>IF(input_OLD_temp_simulation!L1438&lt;&gt;"",input_OLD_temp_simulation!L1438,"")</f>
        <v>900</v>
      </c>
    </row>
    <row r="1439" spans="1:7">
      <c r="A1439" s="1">
        <f>IF(input_OLD_temp_simulation!A1439&lt;&gt;"",input_OLD_temp_simulation!A1439,"")</f>
        <v>1437</v>
      </c>
      <c r="B1439" s="57">
        <f>IF(input_OLD_temp_simulation!B1439&lt;&gt;"",maxvent_m3_per_h*1000000+minvent_m3_per_h*1000+V_room_m3,"")</f>
        <v>500010090</v>
      </c>
      <c r="C1439" s="2" t="str">
        <f>IF(input_OLD_temp_simulation!C1439&lt;&gt;"",CONCATENATE(TEXT(input_OLD_temp_simulation!C1439,"jjjj-mm-ddTuu:mm:ss"),IF(input_OLD_temp_simulation!E1439&gt;=0,"+",""),TEXT(SIGN(input_OLD_temp_simulation!E1439)*INT(ABS(input_OLD_temp_simulation!E1439)),"00"),":",TEXT(MOD(ABS(input_OLD_temp_simulation!E1439),1)*60,"00")),"")</f>
        <v>2022-01-17T23:15:00+01:00</v>
      </c>
      <c r="D1439" s="26">
        <f>IF(input_OLD_temp_simulation!D1439&lt;&gt;"",input_OLD_temp_simulation!D1439,"")</f>
        <v>1642457700.0000002</v>
      </c>
      <c r="E1439" s="27">
        <f>calculation!R1439</f>
        <v>567.2229125929116</v>
      </c>
      <c r="F1439" s="18">
        <f>calculation!P1439</f>
        <v>0</v>
      </c>
      <c r="G1439" s="29">
        <f>IF(input_OLD_temp_simulation!L1439&lt;&gt;"",input_OLD_temp_simulation!L1439,"")</f>
        <v>900</v>
      </c>
    </row>
    <row r="1440" spans="1:7">
      <c r="A1440" s="1">
        <f>IF(input_OLD_temp_simulation!A1440&lt;&gt;"",input_OLD_temp_simulation!A1440,"")</f>
        <v>1438</v>
      </c>
      <c r="B1440" s="57">
        <f>IF(input_OLD_temp_simulation!B1440&lt;&gt;"",maxvent_m3_per_h*1000000+minvent_m3_per_h*1000+V_room_m3,"")</f>
        <v>500010090</v>
      </c>
      <c r="C1440" s="2" t="str">
        <f>IF(input_OLD_temp_simulation!C1440&lt;&gt;"",CONCATENATE(TEXT(input_OLD_temp_simulation!C1440,"jjjj-mm-ddTuu:mm:ss"),IF(input_OLD_temp_simulation!E1440&gt;=0,"+",""),TEXT(SIGN(input_OLD_temp_simulation!E1440)*INT(ABS(input_OLD_temp_simulation!E1440)),"00"),":",TEXT(MOD(ABS(input_OLD_temp_simulation!E1440),1)*60,"00")),"")</f>
        <v>2022-01-17T23:30:00+01:00</v>
      </c>
      <c r="D1440" s="26">
        <f>IF(input_OLD_temp_simulation!D1440&lt;&gt;"",input_OLD_temp_simulation!D1440,"")</f>
        <v>1642458599.9999993</v>
      </c>
      <c r="E1440" s="27">
        <f>calculation!R1440</f>
        <v>562.99449835421956</v>
      </c>
      <c r="F1440" s="18">
        <f>calculation!P1440</f>
        <v>0</v>
      </c>
      <c r="G1440" s="29">
        <f>IF(input_OLD_temp_simulation!L1440&lt;&gt;"",input_OLD_temp_simulation!L1440,"")</f>
        <v>900</v>
      </c>
    </row>
    <row r="1441" spans="1:7">
      <c r="A1441" s="1">
        <f>IF(input_OLD_temp_simulation!A1441&lt;&gt;"",input_OLD_temp_simulation!A1441,"")</f>
        <v>1439</v>
      </c>
      <c r="B1441" s="57">
        <f>IF(input_OLD_temp_simulation!B1441&lt;&gt;"",maxvent_m3_per_h*1000000+minvent_m3_per_h*1000+V_room_m3,"")</f>
        <v>500010090</v>
      </c>
      <c r="C1441" s="2" t="str">
        <f>IF(input_OLD_temp_simulation!C1441&lt;&gt;"",CONCATENATE(TEXT(input_OLD_temp_simulation!C1441,"jjjj-mm-ddTuu:mm:ss"),IF(input_OLD_temp_simulation!E1441&gt;=0,"+",""),TEXT(SIGN(input_OLD_temp_simulation!E1441)*INT(ABS(input_OLD_temp_simulation!E1441)),"00"),":",TEXT(MOD(ABS(input_OLD_temp_simulation!E1441),1)*60,"00")),"")</f>
        <v>2022-01-17T23:45:00+01:00</v>
      </c>
      <c r="D1441" s="26">
        <f>IF(input_OLD_temp_simulation!D1441&lt;&gt;"",input_OLD_temp_simulation!D1441,"")</f>
        <v>1642459500.000001</v>
      </c>
      <c r="E1441" s="27">
        <f>calculation!R1441</f>
        <v>558.88354006660234</v>
      </c>
      <c r="F1441" s="18">
        <f>calculation!P1441</f>
        <v>0</v>
      </c>
      <c r="G1441" s="29">
        <f>IF(input_OLD_temp_simulation!L1441&lt;&gt;"",input_OLD_temp_simulation!L1441,"")</f>
        <v>900</v>
      </c>
    </row>
    <row r="1442" spans="1:7">
      <c r="A1442" s="1">
        <f>IF(input_OLD_temp_simulation!A1442&lt;&gt;"",input_OLD_temp_simulation!A1442,"")</f>
        <v>1440</v>
      </c>
      <c r="B1442" s="57">
        <f>IF(input_OLD_temp_simulation!B1442&lt;&gt;"",maxvent_m3_per_h*1000000+minvent_m3_per_h*1000+V_room_m3,"")</f>
        <v>500010090</v>
      </c>
      <c r="C1442" s="2" t="str">
        <f>IF(input_OLD_temp_simulation!C1442&lt;&gt;"",CONCATENATE(TEXT(input_OLD_temp_simulation!C1442,"jjjj-mm-ddTuu:mm:ss"),IF(input_OLD_temp_simulation!E1442&gt;=0,"+",""),TEXT(SIGN(input_OLD_temp_simulation!E1442)*INT(ABS(input_OLD_temp_simulation!E1442)),"00"),":",TEXT(MOD(ABS(input_OLD_temp_simulation!E1442),1)*60,"00")),"")</f>
        <v>2022-01-18T00:00:00+01:00</v>
      </c>
      <c r="D1442" s="26">
        <f>IF(input_OLD_temp_simulation!D1442&lt;&gt;"",input_OLD_temp_simulation!D1442,"")</f>
        <v>1642460400.0000002</v>
      </c>
      <c r="E1442" s="27">
        <f>calculation!R1442</f>
        <v>554.88677506475233</v>
      </c>
      <c r="F1442" s="18">
        <f>calculation!P1442</f>
        <v>0</v>
      </c>
      <c r="G1442" s="29">
        <f>IF(input_OLD_temp_simulation!L1442&lt;&gt;"",input_OLD_temp_simulation!L1442,"")</f>
        <v>900</v>
      </c>
    </row>
    <row r="1443" spans="1:7">
      <c r="A1443" s="1">
        <f>IF(input_OLD_temp_simulation!A1443&lt;&gt;"",input_OLD_temp_simulation!A1443,"")</f>
        <v>1441</v>
      </c>
      <c r="B1443" s="57">
        <f>IF(input_OLD_temp_simulation!B1443&lt;&gt;"",maxvent_m3_per_h*1000000+minvent_m3_per_h*1000+V_room_m3,"")</f>
        <v>500010090</v>
      </c>
      <c r="C1443" s="2" t="str">
        <f>IF(input_OLD_temp_simulation!C1443&lt;&gt;"",CONCATENATE(TEXT(input_OLD_temp_simulation!C1443,"jjjj-mm-ddTuu:mm:ss"),IF(input_OLD_temp_simulation!E1443&gt;=0,"+",""),TEXT(SIGN(input_OLD_temp_simulation!E1443)*INT(ABS(input_OLD_temp_simulation!E1443)),"00"),":",TEXT(MOD(ABS(input_OLD_temp_simulation!E1443),1)*60,"00")),"")</f>
        <v>2022-01-18T00:15:00+01:00</v>
      </c>
      <c r="D1443" s="26">
        <f>IF(input_OLD_temp_simulation!D1443&lt;&gt;"",input_OLD_temp_simulation!D1443,"")</f>
        <v>1642461299.9999993</v>
      </c>
      <c r="E1443" s="27">
        <f>calculation!R1443</f>
        <v>618.81353131295361</v>
      </c>
      <c r="F1443" s="18">
        <f>calculation!P1443</f>
        <v>0</v>
      </c>
      <c r="G1443" s="29">
        <f>IF(input_OLD_temp_simulation!L1443&lt;&gt;"",input_OLD_temp_simulation!L1443,"")</f>
        <v>900</v>
      </c>
    </row>
    <row r="1444" spans="1:7">
      <c r="A1444" s="1">
        <f>IF(input_OLD_temp_simulation!A1444&lt;&gt;"",input_OLD_temp_simulation!A1444,"")</f>
        <v>1442</v>
      </c>
      <c r="B1444" s="57">
        <f>IF(input_OLD_temp_simulation!B1444&lt;&gt;"",maxvent_m3_per_h*1000000+minvent_m3_per_h*1000+V_room_m3,"")</f>
        <v>500010090</v>
      </c>
      <c r="C1444" s="2" t="str">
        <f>IF(input_OLD_temp_simulation!C1444&lt;&gt;"",CONCATENATE(TEXT(input_OLD_temp_simulation!C1444,"jjjj-mm-ddTuu:mm:ss"),IF(input_OLD_temp_simulation!E1444&gt;=0,"+",""),TEXT(SIGN(input_OLD_temp_simulation!E1444)*INT(ABS(input_OLD_temp_simulation!E1444)),"00"),":",TEXT(MOD(ABS(input_OLD_temp_simulation!E1444),1)*60,"00")),"")</f>
        <v>2022-01-18T00:30:00+01:00</v>
      </c>
      <c r="D1444" s="26">
        <f>IF(input_OLD_temp_simulation!D1444&lt;&gt;"",input_OLD_temp_simulation!D1444,"")</f>
        <v>1642462200.000001</v>
      </c>
      <c r="E1444" s="27">
        <f>calculation!R1444</f>
        <v>680.96454433203826</v>
      </c>
      <c r="F1444" s="18">
        <f>calculation!P1444</f>
        <v>0</v>
      </c>
      <c r="G1444" s="29">
        <f>IF(input_OLD_temp_simulation!L1444&lt;&gt;"",input_OLD_temp_simulation!L1444,"")</f>
        <v>900</v>
      </c>
    </row>
    <row r="1445" spans="1:7">
      <c r="A1445" s="1">
        <f>IF(input_OLD_temp_simulation!A1445&lt;&gt;"",input_OLD_temp_simulation!A1445,"")</f>
        <v>1443</v>
      </c>
      <c r="B1445" s="57">
        <f>IF(input_OLD_temp_simulation!B1445&lt;&gt;"",maxvent_m3_per_h*1000000+minvent_m3_per_h*1000+V_room_m3,"")</f>
        <v>500010090</v>
      </c>
      <c r="C1445" s="2" t="str">
        <f>IF(input_OLD_temp_simulation!C1445&lt;&gt;"",CONCATENATE(TEXT(input_OLD_temp_simulation!C1445,"jjjj-mm-ddTuu:mm:ss"),IF(input_OLD_temp_simulation!E1445&gt;=0,"+",""),TEXT(SIGN(input_OLD_temp_simulation!E1445)*INT(ABS(input_OLD_temp_simulation!E1445)),"00"),":",TEXT(MOD(ABS(input_OLD_temp_simulation!E1445),1)*60,"00")),"")</f>
        <v>2022-01-18T00:45:00+01:00</v>
      </c>
      <c r="D1445" s="26">
        <f>IF(input_OLD_temp_simulation!D1445&lt;&gt;"",input_OLD_temp_simulation!D1445,"")</f>
        <v>1642463100.0000002</v>
      </c>
      <c r="E1445" s="27">
        <f>calculation!R1445</f>
        <v>741.38914032281491</v>
      </c>
      <c r="F1445" s="18">
        <f>calculation!P1445</f>
        <v>0</v>
      </c>
      <c r="G1445" s="29">
        <f>IF(input_OLD_temp_simulation!L1445&lt;&gt;"",input_OLD_temp_simulation!L1445,"")</f>
        <v>900</v>
      </c>
    </row>
    <row r="1446" spans="1:7">
      <c r="A1446" s="1">
        <f>IF(input_OLD_temp_simulation!A1446&lt;&gt;"",input_OLD_temp_simulation!A1446,"")</f>
        <v>1444</v>
      </c>
      <c r="B1446" s="57">
        <f>IF(input_OLD_temp_simulation!B1446&lt;&gt;"",maxvent_m3_per_h*1000000+minvent_m3_per_h*1000+V_room_m3,"")</f>
        <v>500010090</v>
      </c>
      <c r="C1446" s="2" t="str">
        <f>IF(input_OLD_temp_simulation!C1446&lt;&gt;"",CONCATENATE(TEXT(input_OLD_temp_simulation!C1446,"jjjj-mm-ddTuu:mm:ss"),IF(input_OLD_temp_simulation!E1446&gt;=0,"+",""),TEXT(SIGN(input_OLD_temp_simulation!E1446)*INT(ABS(input_OLD_temp_simulation!E1446)),"00"),":",TEXT(MOD(ABS(input_OLD_temp_simulation!E1446),1)*60,"00")),"")</f>
        <v>2022-01-18T01:00:00+01:00</v>
      </c>
      <c r="D1446" s="26">
        <f>IF(input_OLD_temp_simulation!D1446&lt;&gt;"",input_OLD_temp_simulation!D1446,"")</f>
        <v>1642463999.9999993</v>
      </c>
      <c r="E1446" s="27">
        <f>calculation!R1446</f>
        <v>800.13527531384784</v>
      </c>
      <c r="F1446" s="18">
        <f>calculation!P1446</f>
        <v>0</v>
      </c>
      <c r="G1446" s="29">
        <f>IF(input_OLD_temp_simulation!L1446&lt;&gt;"",input_OLD_temp_simulation!L1446,"")</f>
        <v>900</v>
      </c>
    </row>
    <row r="1447" spans="1:7">
      <c r="A1447" s="1">
        <f>IF(input_OLD_temp_simulation!A1447&lt;&gt;"",input_OLD_temp_simulation!A1447,"")</f>
        <v>1445</v>
      </c>
      <c r="B1447" s="57">
        <f>IF(input_OLD_temp_simulation!B1447&lt;&gt;"",maxvent_m3_per_h*1000000+minvent_m3_per_h*1000+V_room_m3,"")</f>
        <v>500010090</v>
      </c>
      <c r="C1447" s="2" t="str">
        <f>IF(input_OLD_temp_simulation!C1447&lt;&gt;"",CONCATENATE(TEXT(input_OLD_temp_simulation!C1447,"jjjj-mm-ddTuu:mm:ss"),IF(input_OLD_temp_simulation!E1447&gt;=0,"+",""),TEXT(SIGN(input_OLD_temp_simulation!E1447)*INT(ABS(input_OLD_temp_simulation!E1447)),"00"),":",TEXT(MOD(ABS(input_OLD_temp_simulation!E1447),1)*60,"00")),"")</f>
        <v>2022-01-18T01:15:00+01:00</v>
      </c>
      <c r="D1447" s="26">
        <f>IF(input_OLD_temp_simulation!D1447&lt;&gt;"",input_OLD_temp_simulation!D1447,"")</f>
        <v>1642464900.000001</v>
      </c>
      <c r="E1447" s="27">
        <f>calculation!R1447</f>
        <v>857.24957322179648</v>
      </c>
      <c r="F1447" s="18">
        <f>calculation!P1447</f>
        <v>0.17460659635496434</v>
      </c>
      <c r="G1447" s="29">
        <f>IF(input_OLD_temp_simulation!L1447&lt;&gt;"",input_OLD_temp_simulation!L1447,"")</f>
        <v>900</v>
      </c>
    </row>
    <row r="1448" spans="1:7">
      <c r="A1448" s="1">
        <f>IF(input_OLD_temp_simulation!A1448&lt;&gt;"",input_OLD_temp_simulation!A1448,"")</f>
        <v>1446</v>
      </c>
      <c r="B1448" s="57">
        <f>IF(input_OLD_temp_simulation!B1448&lt;&gt;"",maxvent_m3_per_h*1000000+minvent_m3_per_h*1000+V_room_m3,"")</f>
        <v>500010090</v>
      </c>
      <c r="C1448" s="2" t="str">
        <f>IF(input_OLD_temp_simulation!C1448&lt;&gt;"",CONCATENATE(TEXT(input_OLD_temp_simulation!C1448,"jjjj-mm-ddTuu:mm:ss"),IF(input_OLD_temp_simulation!E1448&gt;=0,"+",""),TEXT(SIGN(input_OLD_temp_simulation!E1448)*INT(ABS(input_OLD_temp_simulation!E1448)),"00"),":",TEXT(MOD(ABS(input_OLD_temp_simulation!E1448),1)*60,"00")),"")</f>
        <v>2022-01-18T01:30:00+01:00</v>
      </c>
      <c r="D1448" s="26">
        <f>IF(input_OLD_temp_simulation!D1448&lt;&gt;"",input_OLD_temp_simulation!D1448,"")</f>
        <v>1642465800.0000002</v>
      </c>
      <c r="E1448" s="27">
        <f>calculation!R1448</f>
        <v>817.8125</v>
      </c>
      <c r="F1448" s="18">
        <f>calculation!P1448</f>
        <v>0</v>
      </c>
      <c r="G1448" s="29">
        <f>IF(input_OLD_temp_simulation!L1448&lt;&gt;"",input_OLD_temp_simulation!L1448,"")</f>
        <v>900</v>
      </c>
    </row>
    <row r="1449" spans="1:7">
      <c r="A1449" s="1">
        <f>IF(input_OLD_temp_simulation!A1449&lt;&gt;"",input_OLD_temp_simulation!A1449,"")</f>
        <v>1447</v>
      </c>
      <c r="B1449" s="57">
        <f>IF(input_OLD_temp_simulation!B1449&lt;&gt;"",maxvent_m3_per_h*1000000+minvent_m3_per_h*1000+V_room_m3,"")</f>
        <v>500010090</v>
      </c>
      <c r="C1449" s="2" t="str">
        <f>IF(input_OLD_temp_simulation!C1449&lt;&gt;"",CONCATENATE(TEXT(input_OLD_temp_simulation!C1449,"jjjj-mm-ddTuu:mm:ss"),IF(input_OLD_temp_simulation!E1449&gt;=0,"+",""),TEXT(SIGN(input_OLD_temp_simulation!E1449)*INT(ABS(input_OLD_temp_simulation!E1449)),"00"),":",TEXT(MOD(ABS(input_OLD_temp_simulation!E1449),1)*60,"00")),"")</f>
        <v>2022-01-18T01:45:00+01:00</v>
      </c>
      <c r="D1449" s="26">
        <f>IF(input_OLD_temp_simulation!D1449&lt;&gt;"",input_OLD_temp_simulation!D1449,"")</f>
        <v>1642466699.9999993</v>
      </c>
      <c r="E1449" s="27">
        <f>calculation!R1449</f>
        <v>874.43576388888891</v>
      </c>
      <c r="F1449" s="18">
        <f>calculation!P1449</f>
        <v>0.19500821886749678</v>
      </c>
      <c r="G1449" s="29">
        <f>IF(input_OLD_temp_simulation!L1449&lt;&gt;"",input_OLD_temp_simulation!L1449,"")</f>
        <v>900</v>
      </c>
    </row>
    <row r="1450" spans="1:7">
      <c r="A1450" s="1">
        <f>IF(input_OLD_temp_simulation!A1450&lt;&gt;"",input_OLD_temp_simulation!A1450,"")</f>
        <v>1448</v>
      </c>
      <c r="B1450" s="57">
        <f>IF(input_OLD_temp_simulation!B1450&lt;&gt;"",maxvent_m3_per_h*1000000+minvent_m3_per_h*1000+V_room_m3,"")</f>
        <v>500010090</v>
      </c>
      <c r="C1450" s="2" t="str">
        <f>IF(input_OLD_temp_simulation!C1450&lt;&gt;"",CONCATENATE(TEXT(input_OLD_temp_simulation!C1450,"jjjj-mm-ddTuu:mm:ss"),IF(input_OLD_temp_simulation!E1450&gt;=0,"+",""),TEXT(SIGN(input_OLD_temp_simulation!E1450)*INT(ABS(input_OLD_temp_simulation!E1450)),"00"),":",TEXT(MOD(ABS(input_OLD_temp_simulation!E1450),1)*60,"00")),"")</f>
        <v>2022-01-18T02:00:00+01:00</v>
      </c>
      <c r="D1450" s="26">
        <f>IF(input_OLD_temp_simulation!D1450&lt;&gt;"",input_OLD_temp_simulation!D1450,"")</f>
        <v>1642467600.000001</v>
      </c>
      <c r="E1450" s="27">
        <f>calculation!R1450</f>
        <v>817.8125</v>
      </c>
      <c r="F1450" s="18">
        <f>calculation!P1450</f>
        <v>0</v>
      </c>
      <c r="G1450" s="29">
        <f>IF(input_OLD_temp_simulation!L1450&lt;&gt;"",input_OLD_temp_simulation!L1450,"")</f>
        <v>900</v>
      </c>
    </row>
    <row r="1451" spans="1:7">
      <c r="A1451" s="1">
        <f>IF(input_OLD_temp_simulation!A1451&lt;&gt;"",input_OLD_temp_simulation!A1451,"")</f>
        <v>1449</v>
      </c>
      <c r="B1451" s="57">
        <f>IF(input_OLD_temp_simulation!B1451&lt;&gt;"",maxvent_m3_per_h*1000000+minvent_m3_per_h*1000+V_room_m3,"")</f>
        <v>500010090</v>
      </c>
      <c r="C1451" s="2" t="str">
        <f>IF(input_OLD_temp_simulation!C1451&lt;&gt;"",CONCATENATE(TEXT(input_OLD_temp_simulation!C1451,"jjjj-mm-ddTuu:mm:ss"),IF(input_OLD_temp_simulation!E1451&gt;=0,"+",""),TEXT(SIGN(input_OLD_temp_simulation!E1451)*INT(ABS(input_OLD_temp_simulation!E1451)),"00"),":",TEXT(MOD(ABS(input_OLD_temp_simulation!E1451),1)*60,"00")),"")</f>
        <v>2022-01-18T02:15:00+01:00</v>
      </c>
      <c r="D1451" s="26">
        <f>IF(input_OLD_temp_simulation!D1451&lt;&gt;"",input_OLD_temp_simulation!D1451,"")</f>
        <v>1642468500.0000002</v>
      </c>
      <c r="E1451" s="27">
        <f>calculation!R1451</f>
        <v>874.43576388888891</v>
      </c>
      <c r="F1451" s="18">
        <f>calculation!P1451</f>
        <v>0.19500821886749678</v>
      </c>
      <c r="G1451" s="29">
        <f>IF(input_OLD_temp_simulation!L1451&lt;&gt;"",input_OLD_temp_simulation!L1451,"")</f>
        <v>900</v>
      </c>
    </row>
    <row r="1452" spans="1:7">
      <c r="A1452" s="1">
        <f>IF(input_OLD_temp_simulation!A1452&lt;&gt;"",input_OLD_temp_simulation!A1452,"")</f>
        <v>1450</v>
      </c>
      <c r="B1452" s="57">
        <f>IF(input_OLD_temp_simulation!B1452&lt;&gt;"",maxvent_m3_per_h*1000000+minvent_m3_per_h*1000+V_room_m3,"")</f>
        <v>500010090</v>
      </c>
      <c r="C1452" s="2" t="str">
        <f>IF(input_OLD_temp_simulation!C1452&lt;&gt;"",CONCATENATE(TEXT(input_OLD_temp_simulation!C1452,"jjjj-mm-ddTuu:mm:ss"),IF(input_OLD_temp_simulation!E1452&gt;=0,"+",""),TEXT(SIGN(input_OLD_temp_simulation!E1452)*INT(ABS(input_OLD_temp_simulation!E1452)),"00"),":",TEXT(MOD(ABS(input_OLD_temp_simulation!E1452),1)*60,"00")),"")</f>
        <v>2022-01-18T02:30:00+01:00</v>
      </c>
      <c r="D1452" s="26">
        <f>IF(input_OLD_temp_simulation!D1452&lt;&gt;"",input_OLD_temp_simulation!D1452,"")</f>
        <v>1642469399.9999993</v>
      </c>
      <c r="E1452" s="27">
        <f>calculation!R1452</f>
        <v>817.8125</v>
      </c>
      <c r="F1452" s="18">
        <f>calculation!P1452</f>
        <v>0</v>
      </c>
      <c r="G1452" s="29">
        <f>IF(input_OLD_temp_simulation!L1452&lt;&gt;"",input_OLD_temp_simulation!L1452,"")</f>
        <v>900</v>
      </c>
    </row>
    <row r="1453" spans="1:7">
      <c r="A1453" s="1">
        <f>IF(input_OLD_temp_simulation!A1453&lt;&gt;"",input_OLD_temp_simulation!A1453,"")</f>
        <v>1451</v>
      </c>
      <c r="B1453" s="57">
        <f>IF(input_OLD_temp_simulation!B1453&lt;&gt;"",maxvent_m3_per_h*1000000+minvent_m3_per_h*1000+V_room_m3,"")</f>
        <v>500010090</v>
      </c>
      <c r="C1453" s="2" t="str">
        <f>IF(input_OLD_temp_simulation!C1453&lt;&gt;"",CONCATENATE(TEXT(input_OLD_temp_simulation!C1453,"jjjj-mm-ddTuu:mm:ss"),IF(input_OLD_temp_simulation!E1453&gt;=0,"+",""),TEXT(SIGN(input_OLD_temp_simulation!E1453)*INT(ABS(input_OLD_temp_simulation!E1453)),"00"),":",TEXT(MOD(ABS(input_OLD_temp_simulation!E1453),1)*60,"00")),"")</f>
        <v>2022-01-18T02:45:00+01:00</v>
      </c>
      <c r="D1453" s="26">
        <f>IF(input_OLD_temp_simulation!D1453&lt;&gt;"",input_OLD_temp_simulation!D1453,"")</f>
        <v>1642470300.000001</v>
      </c>
      <c r="E1453" s="27">
        <f>calculation!R1453</f>
        <v>874.43576388888891</v>
      </c>
      <c r="F1453" s="18">
        <f>calculation!P1453</f>
        <v>0.19500821886749678</v>
      </c>
      <c r="G1453" s="29">
        <f>IF(input_OLD_temp_simulation!L1453&lt;&gt;"",input_OLD_temp_simulation!L1453,"")</f>
        <v>900</v>
      </c>
    </row>
    <row r="1454" spans="1:7">
      <c r="A1454" s="1">
        <f>IF(input_OLD_temp_simulation!A1454&lt;&gt;"",input_OLD_temp_simulation!A1454,"")</f>
        <v>1452</v>
      </c>
      <c r="B1454" s="57">
        <f>IF(input_OLD_temp_simulation!B1454&lt;&gt;"",maxvent_m3_per_h*1000000+minvent_m3_per_h*1000+V_room_m3,"")</f>
        <v>500010090</v>
      </c>
      <c r="C1454" s="2" t="str">
        <f>IF(input_OLD_temp_simulation!C1454&lt;&gt;"",CONCATENATE(TEXT(input_OLD_temp_simulation!C1454,"jjjj-mm-ddTuu:mm:ss"),IF(input_OLD_temp_simulation!E1454&gt;=0,"+",""),TEXT(SIGN(input_OLD_temp_simulation!E1454)*INT(ABS(input_OLD_temp_simulation!E1454)),"00"),":",TEXT(MOD(ABS(input_OLD_temp_simulation!E1454),1)*60,"00")),"")</f>
        <v>2022-01-18T03:00:00+01:00</v>
      </c>
      <c r="D1454" s="26">
        <f>IF(input_OLD_temp_simulation!D1454&lt;&gt;"",input_OLD_temp_simulation!D1454,"")</f>
        <v>1642471200.0000002</v>
      </c>
      <c r="E1454" s="27">
        <f>calculation!R1454</f>
        <v>817.8125</v>
      </c>
      <c r="F1454" s="18">
        <f>calculation!P1454</f>
        <v>0</v>
      </c>
      <c r="G1454" s="29">
        <f>IF(input_OLD_temp_simulation!L1454&lt;&gt;"",input_OLD_temp_simulation!L1454,"")</f>
        <v>900</v>
      </c>
    </row>
    <row r="1455" spans="1:7">
      <c r="A1455" s="1">
        <f>IF(input_OLD_temp_simulation!A1455&lt;&gt;"",input_OLD_temp_simulation!A1455,"")</f>
        <v>1453</v>
      </c>
      <c r="B1455" s="57">
        <f>IF(input_OLD_temp_simulation!B1455&lt;&gt;"",maxvent_m3_per_h*1000000+minvent_m3_per_h*1000+V_room_m3,"")</f>
        <v>500010090</v>
      </c>
      <c r="C1455" s="2" t="str">
        <f>IF(input_OLD_temp_simulation!C1455&lt;&gt;"",CONCATENATE(TEXT(input_OLD_temp_simulation!C1455,"jjjj-mm-ddTuu:mm:ss"),IF(input_OLD_temp_simulation!E1455&gt;=0,"+",""),TEXT(SIGN(input_OLD_temp_simulation!E1455)*INT(ABS(input_OLD_temp_simulation!E1455)),"00"),":",TEXT(MOD(ABS(input_OLD_temp_simulation!E1455),1)*60,"00")),"")</f>
        <v>2022-01-18T03:15:00+01:00</v>
      </c>
      <c r="D1455" s="26">
        <f>IF(input_OLD_temp_simulation!D1455&lt;&gt;"",input_OLD_temp_simulation!D1455,"")</f>
        <v>1642472099.9999993</v>
      </c>
      <c r="E1455" s="27">
        <f>calculation!R1455</f>
        <v>874.43576388888891</v>
      </c>
      <c r="F1455" s="18">
        <f>calculation!P1455</f>
        <v>0.19500821886749678</v>
      </c>
      <c r="G1455" s="29">
        <f>IF(input_OLD_temp_simulation!L1455&lt;&gt;"",input_OLD_temp_simulation!L1455,"")</f>
        <v>900</v>
      </c>
    </row>
    <row r="1456" spans="1:7">
      <c r="A1456" s="1">
        <f>IF(input_OLD_temp_simulation!A1456&lt;&gt;"",input_OLD_temp_simulation!A1456,"")</f>
        <v>1454</v>
      </c>
      <c r="B1456" s="57">
        <f>IF(input_OLD_temp_simulation!B1456&lt;&gt;"",maxvent_m3_per_h*1000000+minvent_m3_per_h*1000+V_room_m3,"")</f>
        <v>500010090</v>
      </c>
      <c r="C1456" s="2" t="str">
        <f>IF(input_OLD_temp_simulation!C1456&lt;&gt;"",CONCATENATE(TEXT(input_OLD_temp_simulation!C1456,"jjjj-mm-ddTuu:mm:ss"),IF(input_OLD_temp_simulation!E1456&gt;=0,"+",""),TEXT(SIGN(input_OLD_temp_simulation!E1456)*INT(ABS(input_OLD_temp_simulation!E1456)),"00"),":",TEXT(MOD(ABS(input_OLD_temp_simulation!E1456),1)*60,"00")),"")</f>
        <v>2022-01-18T03:30:00+01:00</v>
      </c>
      <c r="D1456" s="26">
        <f>IF(input_OLD_temp_simulation!D1456&lt;&gt;"",input_OLD_temp_simulation!D1456,"")</f>
        <v>1642473000.000001</v>
      </c>
      <c r="E1456" s="27">
        <f>calculation!R1456</f>
        <v>817.8125</v>
      </c>
      <c r="F1456" s="18">
        <f>calculation!P1456</f>
        <v>0</v>
      </c>
      <c r="G1456" s="29">
        <f>IF(input_OLD_temp_simulation!L1456&lt;&gt;"",input_OLD_temp_simulation!L1456,"")</f>
        <v>900</v>
      </c>
    </row>
    <row r="1457" spans="1:7">
      <c r="A1457" s="1">
        <f>IF(input_OLD_temp_simulation!A1457&lt;&gt;"",input_OLD_temp_simulation!A1457,"")</f>
        <v>1455</v>
      </c>
      <c r="B1457" s="57">
        <f>IF(input_OLD_temp_simulation!B1457&lt;&gt;"",maxvent_m3_per_h*1000000+minvent_m3_per_h*1000+V_room_m3,"")</f>
        <v>500010090</v>
      </c>
      <c r="C1457" s="2" t="str">
        <f>IF(input_OLD_temp_simulation!C1457&lt;&gt;"",CONCATENATE(TEXT(input_OLD_temp_simulation!C1457,"jjjj-mm-ddTuu:mm:ss"),IF(input_OLD_temp_simulation!E1457&gt;=0,"+",""),TEXT(SIGN(input_OLD_temp_simulation!E1457)*INT(ABS(input_OLD_temp_simulation!E1457)),"00"),":",TEXT(MOD(ABS(input_OLD_temp_simulation!E1457),1)*60,"00")),"")</f>
        <v>2022-01-18T03:45:00+01:00</v>
      </c>
      <c r="D1457" s="26">
        <f>IF(input_OLD_temp_simulation!D1457&lt;&gt;"",input_OLD_temp_simulation!D1457,"")</f>
        <v>1642473900.0000002</v>
      </c>
      <c r="E1457" s="27">
        <f>calculation!R1457</f>
        <v>874.43576388888891</v>
      </c>
      <c r="F1457" s="18">
        <f>calculation!P1457</f>
        <v>0.19500821886749678</v>
      </c>
      <c r="G1457" s="29">
        <f>IF(input_OLD_temp_simulation!L1457&lt;&gt;"",input_OLD_temp_simulation!L1457,"")</f>
        <v>900</v>
      </c>
    </row>
    <row r="1458" spans="1:7">
      <c r="A1458" s="1">
        <f>IF(input_OLD_temp_simulation!A1458&lt;&gt;"",input_OLD_temp_simulation!A1458,"")</f>
        <v>1456</v>
      </c>
      <c r="B1458" s="57">
        <f>IF(input_OLD_temp_simulation!B1458&lt;&gt;"",maxvent_m3_per_h*1000000+minvent_m3_per_h*1000+V_room_m3,"")</f>
        <v>500010090</v>
      </c>
      <c r="C1458" s="2" t="str">
        <f>IF(input_OLD_temp_simulation!C1458&lt;&gt;"",CONCATENATE(TEXT(input_OLD_temp_simulation!C1458,"jjjj-mm-ddTuu:mm:ss"),IF(input_OLD_temp_simulation!E1458&gt;=0,"+",""),TEXT(SIGN(input_OLD_temp_simulation!E1458)*INT(ABS(input_OLD_temp_simulation!E1458)),"00"),":",TEXT(MOD(ABS(input_OLD_temp_simulation!E1458),1)*60,"00")),"")</f>
        <v>2022-01-18T04:00:00+01:00</v>
      </c>
      <c r="D1458" s="26">
        <f>IF(input_OLD_temp_simulation!D1458&lt;&gt;"",input_OLD_temp_simulation!D1458,"")</f>
        <v>1642474799.9999993</v>
      </c>
      <c r="E1458" s="27">
        <f>calculation!R1458</f>
        <v>817.8125</v>
      </c>
      <c r="F1458" s="18">
        <f>calculation!P1458</f>
        <v>0</v>
      </c>
      <c r="G1458" s="29">
        <f>IF(input_OLD_temp_simulation!L1458&lt;&gt;"",input_OLD_temp_simulation!L1458,"")</f>
        <v>900</v>
      </c>
    </row>
    <row r="1459" spans="1:7">
      <c r="A1459" s="1">
        <f>IF(input_OLD_temp_simulation!A1459&lt;&gt;"",input_OLD_temp_simulation!A1459,"")</f>
        <v>1457</v>
      </c>
      <c r="B1459" s="57">
        <f>IF(input_OLD_temp_simulation!B1459&lt;&gt;"",maxvent_m3_per_h*1000000+minvent_m3_per_h*1000+V_room_m3,"")</f>
        <v>500010090</v>
      </c>
      <c r="C1459" s="2" t="str">
        <f>IF(input_OLD_temp_simulation!C1459&lt;&gt;"",CONCATENATE(TEXT(input_OLD_temp_simulation!C1459,"jjjj-mm-ddTuu:mm:ss"),IF(input_OLD_temp_simulation!E1459&gt;=0,"+",""),TEXT(SIGN(input_OLD_temp_simulation!E1459)*INT(ABS(input_OLD_temp_simulation!E1459)),"00"),":",TEXT(MOD(ABS(input_OLD_temp_simulation!E1459),1)*60,"00")),"")</f>
        <v>2022-01-18T04:15:00+01:00</v>
      </c>
      <c r="D1459" s="26">
        <f>IF(input_OLD_temp_simulation!D1459&lt;&gt;"",input_OLD_temp_simulation!D1459,"")</f>
        <v>1642475700.000001</v>
      </c>
      <c r="E1459" s="27">
        <f>calculation!R1459</f>
        <v>874.43576388888891</v>
      </c>
      <c r="F1459" s="18">
        <f>calculation!P1459</f>
        <v>0.19500821886749678</v>
      </c>
      <c r="G1459" s="29">
        <f>IF(input_OLD_temp_simulation!L1459&lt;&gt;"",input_OLD_temp_simulation!L1459,"")</f>
        <v>900</v>
      </c>
    </row>
    <row r="1460" spans="1:7">
      <c r="A1460" s="1">
        <f>IF(input_OLD_temp_simulation!A1460&lt;&gt;"",input_OLD_temp_simulation!A1460,"")</f>
        <v>1458</v>
      </c>
      <c r="B1460" s="57">
        <f>IF(input_OLD_temp_simulation!B1460&lt;&gt;"",maxvent_m3_per_h*1000000+minvent_m3_per_h*1000+V_room_m3,"")</f>
        <v>500010090</v>
      </c>
      <c r="C1460" s="2" t="str">
        <f>IF(input_OLD_temp_simulation!C1460&lt;&gt;"",CONCATENATE(TEXT(input_OLD_temp_simulation!C1460,"jjjj-mm-ddTuu:mm:ss"),IF(input_OLD_temp_simulation!E1460&gt;=0,"+",""),TEXT(SIGN(input_OLD_temp_simulation!E1460)*INT(ABS(input_OLD_temp_simulation!E1460)),"00"),":",TEXT(MOD(ABS(input_OLD_temp_simulation!E1460),1)*60,"00")),"")</f>
        <v>2022-01-18T04:30:00+01:00</v>
      </c>
      <c r="D1460" s="26">
        <f>IF(input_OLD_temp_simulation!D1460&lt;&gt;"",input_OLD_temp_simulation!D1460,"")</f>
        <v>1642476600.0000002</v>
      </c>
      <c r="E1460" s="27">
        <f>calculation!R1460</f>
        <v>817.8125</v>
      </c>
      <c r="F1460" s="18">
        <f>calculation!P1460</f>
        <v>0</v>
      </c>
      <c r="G1460" s="29">
        <f>IF(input_OLD_temp_simulation!L1460&lt;&gt;"",input_OLD_temp_simulation!L1460,"")</f>
        <v>900</v>
      </c>
    </row>
    <row r="1461" spans="1:7">
      <c r="A1461" s="1">
        <f>IF(input_OLD_temp_simulation!A1461&lt;&gt;"",input_OLD_temp_simulation!A1461,"")</f>
        <v>1459</v>
      </c>
      <c r="B1461" s="57">
        <f>IF(input_OLD_temp_simulation!B1461&lt;&gt;"",maxvent_m3_per_h*1000000+minvent_m3_per_h*1000+V_room_m3,"")</f>
        <v>500010090</v>
      </c>
      <c r="C1461" s="2" t="str">
        <f>IF(input_OLD_temp_simulation!C1461&lt;&gt;"",CONCATENATE(TEXT(input_OLD_temp_simulation!C1461,"jjjj-mm-ddTuu:mm:ss"),IF(input_OLD_temp_simulation!E1461&gt;=0,"+",""),TEXT(SIGN(input_OLD_temp_simulation!E1461)*INT(ABS(input_OLD_temp_simulation!E1461)),"00"),":",TEXT(MOD(ABS(input_OLD_temp_simulation!E1461),1)*60,"00")),"")</f>
        <v>2022-01-18T04:45:00+01:00</v>
      </c>
      <c r="D1461" s="26">
        <f>IF(input_OLD_temp_simulation!D1461&lt;&gt;"",input_OLD_temp_simulation!D1461,"")</f>
        <v>1642477499.9999993</v>
      </c>
      <c r="E1461" s="27">
        <f>calculation!R1461</f>
        <v>874.43576388888891</v>
      </c>
      <c r="F1461" s="18">
        <f>calculation!P1461</f>
        <v>0.19500821886749678</v>
      </c>
      <c r="G1461" s="29">
        <f>IF(input_OLD_temp_simulation!L1461&lt;&gt;"",input_OLD_temp_simulation!L1461,"")</f>
        <v>900</v>
      </c>
    </row>
    <row r="1462" spans="1:7">
      <c r="A1462" s="1">
        <f>IF(input_OLD_temp_simulation!A1462&lt;&gt;"",input_OLD_temp_simulation!A1462,"")</f>
        <v>1460</v>
      </c>
      <c r="B1462" s="57">
        <f>IF(input_OLD_temp_simulation!B1462&lt;&gt;"",maxvent_m3_per_h*1000000+minvent_m3_per_h*1000+V_room_m3,"")</f>
        <v>500010090</v>
      </c>
      <c r="C1462" s="2" t="str">
        <f>IF(input_OLD_temp_simulation!C1462&lt;&gt;"",CONCATENATE(TEXT(input_OLD_temp_simulation!C1462,"jjjj-mm-ddTuu:mm:ss"),IF(input_OLD_temp_simulation!E1462&gt;=0,"+",""),TEXT(SIGN(input_OLD_temp_simulation!E1462)*INT(ABS(input_OLD_temp_simulation!E1462)),"00"),":",TEXT(MOD(ABS(input_OLD_temp_simulation!E1462),1)*60,"00")),"")</f>
        <v>2022-01-18T05:00:00+01:00</v>
      </c>
      <c r="D1462" s="26">
        <f>IF(input_OLD_temp_simulation!D1462&lt;&gt;"",input_OLD_temp_simulation!D1462,"")</f>
        <v>1642478400.000001</v>
      </c>
      <c r="E1462" s="27">
        <f>calculation!R1462</f>
        <v>817.8125</v>
      </c>
      <c r="F1462" s="18">
        <f>calculation!P1462</f>
        <v>0</v>
      </c>
      <c r="G1462" s="29">
        <f>IF(input_OLD_temp_simulation!L1462&lt;&gt;"",input_OLD_temp_simulation!L1462,"")</f>
        <v>900</v>
      </c>
    </row>
    <row r="1463" spans="1:7">
      <c r="A1463" s="1">
        <f>IF(input_OLD_temp_simulation!A1463&lt;&gt;"",input_OLD_temp_simulation!A1463,"")</f>
        <v>1461</v>
      </c>
      <c r="B1463" s="57">
        <f>IF(input_OLD_temp_simulation!B1463&lt;&gt;"",maxvent_m3_per_h*1000000+minvent_m3_per_h*1000+V_room_m3,"")</f>
        <v>500010090</v>
      </c>
      <c r="C1463" s="2" t="str">
        <f>IF(input_OLD_temp_simulation!C1463&lt;&gt;"",CONCATENATE(TEXT(input_OLD_temp_simulation!C1463,"jjjj-mm-ddTuu:mm:ss"),IF(input_OLD_temp_simulation!E1463&gt;=0,"+",""),TEXT(SIGN(input_OLD_temp_simulation!E1463)*INT(ABS(input_OLD_temp_simulation!E1463)),"00"),":",TEXT(MOD(ABS(input_OLD_temp_simulation!E1463),1)*60,"00")),"")</f>
        <v>2022-01-18T05:15:00+01:00</v>
      </c>
      <c r="D1463" s="26">
        <f>IF(input_OLD_temp_simulation!D1463&lt;&gt;"",input_OLD_temp_simulation!D1463,"")</f>
        <v>1642479300.0000002</v>
      </c>
      <c r="E1463" s="27">
        <f>calculation!R1463</f>
        <v>874.43576388888891</v>
      </c>
      <c r="F1463" s="18">
        <f>calculation!P1463</f>
        <v>0.19500821886749678</v>
      </c>
      <c r="G1463" s="29">
        <f>IF(input_OLD_temp_simulation!L1463&lt;&gt;"",input_OLD_temp_simulation!L1463,"")</f>
        <v>900</v>
      </c>
    </row>
    <row r="1464" spans="1:7">
      <c r="A1464" s="1">
        <f>IF(input_OLD_temp_simulation!A1464&lt;&gt;"",input_OLD_temp_simulation!A1464,"")</f>
        <v>1462</v>
      </c>
      <c r="B1464" s="57">
        <f>IF(input_OLD_temp_simulation!B1464&lt;&gt;"",maxvent_m3_per_h*1000000+minvent_m3_per_h*1000+V_room_m3,"")</f>
        <v>500010090</v>
      </c>
      <c r="C1464" s="2" t="str">
        <f>IF(input_OLD_temp_simulation!C1464&lt;&gt;"",CONCATENATE(TEXT(input_OLD_temp_simulation!C1464,"jjjj-mm-ddTuu:mm:ss"),IF(input_OLD_temp_simulation!E1464&gt;=0,"+",""),TEXT(SIGN(input_OLD_temp_simulation!E1464)*INT(ABS(input_OLD_temp_simulation!E1464)),"00"),":",TEXT(MOD(ABS(input_OLD_temp_simulation!E1464),1)*60,"00")),"")</f>
        <v>2022-01-18T05:30:00+01:00</v>
      </c>
      <c r="D1464" s="26">
        <f>IF(input_OLD_temp_simulation!D1464&lt;&gt;"",input_OLD_temp_simulation!D1464,"")</f>
        <v>1642480199.9999993</v>
      </c>
      <c r="E1464" s="27">
        <f>calculation!R1464</f>
        <v>817.8125</v>
      </c>
      <c r="F1464" s="18">
        <f>calculation!P1464</f>
        <v>0</v>
      </c>
      <c r="G1464" s="29">
        <f>IF(input_OLD_temp_simulation!L1464&lt;&gt;"",input_OLD_temp_simulation!L1464,"")</f>
        <v>900</v>
      </c>
    </row>
    <row r="1465" spans="1:7">
      <c r="A1465" s="1">
        <f>IF(input_OLD_temp_simulation!A1465&lt;&gt;"",input_OLD_temp_simulation!A1465,"")</f>
        <v>1463</v>
      </c>
      <c r="B1465" s="57">
        <f>IF(input_OLD_temp_simulation!B1465&lt;&gt;"",maxvent_m3_per_h*1000000+minvent_m3_per_h*1000+V_room_m3,"")</f>
        <v>500010090</v>
      </c>
      <c r="C1465" s="2" t="str">
        <f>IF(input_OLD_temp_simulation!C1465&lt;&gt;"",CONCATENATE(TEXT(input_OLD_temp_simulation!C1465,"jjjj-mm-ddTuu:mm:ss"),IF(input_OLD_temp_simulation!E1465&gt;=0,"+",""),TEXT(SIGN(input_OLD_temp_simulation!E1465)*INT(ABS(input_OLD_temp_simulation!E1465)),"00"),":",TEXT(MOD(ABS(input_OLD_temp_simulation!E1465),1)*60,"00")),"")</f>
        <v>2022-01-18T05:45:00+01:00</v>
      </c>
      <c r="D1465" s="26">
        <f>IF(input_OLD_temp_simulation!D1465&lt;&gt;"",input_OLD_temp_simulation!D1465,"")</f>
        <v>1642481100.000001</v>
      </c>
      <c r="E1465" s="27">
        <f>calculation!R1465</f>
        <v>874.43576388888891</v>
      </c>
      <c r="F1465" s="18">
        <f>calculation!P1465</f>
        <v>0.19500821886749678</v>
      </c>
      <c r="G1465" s="29">
        <f>IF(input_OLD_temp_simulation!L1465&lt;&gt;"",input_OLD_temp_simulation!L1465,"")</f>
        <v>900</v>
      </c>
    </row>
    <row r="1466" spans="1:7">
      <c r="A1466" s="1">
        <f>IF(input_OLD_temp_simulation!A1466&lt;&gt;"",input_OLD_temp_simulation!A1466,"")</f>
        <v>1464</v>
      </c>
      <c r="B1466" s="57">
        <f>IF(input_OLD_temp_simulation!B1466&lt;&gt;"",maxvent_m3_per_h*1000000+minvent_m3_per_h*1000+V_room_m3,"")</f>
        <v>500010090</v>
      </c>
      <c r="C1466" s="2" t="str">
        <f>IF(input_OLD_temp_simulation!C1466&lt;&gt;"",CONCATENATE(TEXT(input_OLD_temp_simulation!C1466,"jjjj-mm-ddTuu:mm:ss"),IF(input_OLD_temp_simulation!E1466&gt;=0,"+",""),TEXT(SIGN(input_OLD_temp_simulation!E1466)*INT(ABS(input_OLD_temp_simulation!E1466)),"00"),":",TEXT(MOD(ABS(input_OLD_temp_simulation!E1466),1)*60,"00")),"")</f>
        <v>2022-01-18T06:00:00+01:00</v>
      </c>
      <c r="D1466" s="26">
        <f>IF(input_OLD_temp_simulation!D1466&lt;&gt;"",input_OLD_temp_simulation!D1466,"")</f>
        <v>1642482000.0000002</v>
      </c>
      <c r="E1466" s="27">
        <f>calculation!R1466</f>
        <v>817.8125</v>
      </c>
      <c r="F1466" s="18">
        <f>calculation!P1466</f>
        <v>0</v>
      </c>
      <c r="G1466" s="29">
        <f>IF(input_OLD_temp_simulation!L1466&lt;&gt;"",input_OLD_temp_simulation!L1466,"")</f>
        <v>900</v>
      </c>
    </row>
    <row r="1467" spans="1:7">
      <c r="A1467" s="1">
        <f>IF(input_OLD_temp_simulation!A1467&lt;&gt;"",input_OLD_temp_simulation!A1467,"")</f>
        <v>1465</v>
      </c>
      <c r="B1467" s="57">
        <f>IF(input_OLD_temp_simulation!B1467&lt;&gt;"",maxvent_m3_per_h*1000000+minvent_m3_per_h*1000+V_room_m3,"")</f>
        <v>500010090</v>
      </c>
      <c r="C1467" s="2" t="str">
        <f>IF(input_OLD_temp_simulation!C1467&lt;&gt;"",CONCATENATE(TEXT(input_OLD_temp_simulation!C1467,"jjjj-mm-ddTuu:mm:ss"),IF(input_OLD_temp_simulation!E1467&gt;=0,"+",""),TEXT(SIGN(input_OLD_temp_simulation!E1467)*INT(ABS(input_OLD_temp_simulation!E1467)),"00"),":",TEXT(MOD(ABS(input_OLD_temp_simulation!E1467),1)*60,"00")),"")</f>
        <v>2022-01-18T06:15:00+01:00</v>
      </c>
      <c r="D1467" s="26">
        <f>IF(input_OLD_temp_simulation!D1467&lt;&gt;"",input_OLD_temp_simulation!D1467,"")</f>
        <v>1642482899.9999993</v>
      </c>
      <c r="E1467" s="27">
        <f>calculation!R1467</f>
        <v>874.43576388888891</v>
      </c>
      <c r="F1467" s="18">
        <f>calculation!P1467</f>
        <v>0.19500821886749678</v>
      </c>
      <c r="G1467" s="29">
        <f>IF(input_OLD_temp_simulation!L1467&lt;&gt;"",input_OLD_temp_simulation!L1467,"")</f>
        <v>900</v>
      </c>
    </row>
    <row r="1468" spans="1:7">
      <c r="A1468" s="1">
        <f>IF(input_OLD_temp_simulation!A1468&lt;&gt;"",input_OLD_temp_simulation!A1468,"")</f>
        <v>1466</v>
      </c>
      <c r="B1468" s="57">
        <f>IF(input_OLD_temp_simulation!B1468&lt;&gt;"",maxvent_m3_per_h*1000000+minvent_m3_per_h*1000+V_room_m3,"")</f>
        <v>500010090</v>
      </c>
      <c r="C1468" s="2" t="str">
        <f>IF(input_OLD_temp_simulation!C1468&lt;&gt;"",CONCATENATE(TEXT(input_OLD_temp_simulation!C1468,"jjjj-mm-ddTuu:mm:ss"),IF(input_OLD_temp_simulation!E1468&gt;=0,"+",""),TEXT(SIGN(input_OLD_temp_simulation!E1468)*INT(ABS(input_OLD_temp_simulation!E1468)),"00"),":",TEXT(MOD(ABS(input_OLD_temp_simulation!E1468),1)*60,"00")),"")</f>
        <v>2022-01-18T06:30:00+01:00</v>
      </c>
      <c r="D1468" s="26">
        <f>IF(input_OLD_temp_simulation!D1468&lt;&gt;"",input_OLD_temp_simulation!D1468,"")</f>
        <v>1642483800.000001</v>
      </c>
      <c r="E1468" s="27">
        <f>calculation!R1468</f>
        <v>817.8125</v>
      </c>
      <c r="F1468" s="18">
        <f>calculation!P1468</f>
        <v>0</v>
      </c>
      <c r="G1468" s="29">
        <f>IF(input_OLD_temp_simulation!L1468&lt;&gt;"",input_OLD_temp_simulation!L1468,"")</f>
        <v>900</v>
      </c>
    </row>
    <row r="1469" spans="1:7">
      <c r="A1469" s="1">
        <f>IF(input_OLD_temp_simulation!A1469&lt;&gt;"",input_OLD_temp_simulation!A1469,"")</f>
        <v>1467</v>
      </c>
      <c r="B1469" s="57">
        <f>IF(input_OLD_temp_simulation!B1469&lt;&gt;"",maxvent_m3_per_h*1000000+minvent_m3_per_h*1000+V_room_m3,"")</f>
        <v>500010090</v>
      </c>
      <c r="C1469" s="2" t="str">
        <f>IF(input_OLD_temp_simulation!C1469&lt;&gt;"",CONCATENATE(TEXT(input_OLD_temp_simulation!C1469,"jjjj-mm-ddTuu:mm:ss"),IF(input_OLD_temp_simulation!E1469&gt;=0,"+",""),TEXT(SIGN(input_OLD_temp_simulation!E1469)*INT(ABS(input_OLD_temp_simulation!E1469)),"00"),":",TEXT(MOD(ABS(input_OLD_temp_simulation!E1469),1)*60,"00")),"")</f>
        <v>2022-01-18T06:45:00+01:00</v>
      </c>
      <c r="D1469" s="26">
        <f>IF(input_OLD_temp_simulation!D1469&lt;&gt;"",input_OLD_temp_simulation!D1469,"")</f>
        <v>1642484700.0000002</v>
      </c>
      <c r="E1469" s="27">
        <f>calculation!R1469</f>
        <v>874.43576388888891</v>
      </c>
      <c r="F1469" s="18">
        <f>calculation!P1469</f>
        <v>0.19500821886749678</v>
      </c>
      <c r="G1469" s="29">
        <f>IF(input_OLD_temp_simulation!L1469&lt;&gt;"",input_OLD_temp_simulation!L1469,"")</f>
        <v>900</v>
      </c>
    </row>
    <row r="1470" spans="1:7">
      <c r="A1470" s="1">
        <f>IF(input_OLD_temp_simulation!A1470&lt;&gt;"",input_OLD_temp_simulation!A1470,"")</f>
        <v>1468</v>
      </c>
      <c r="B1470" s="57">
        <f>IF(input_OLD_temp_simulation!B1470&lt;&gt;"",maxvent_m3_per_h*1000000+minvent_m3_per_h*1000+V_room_m3,"")</f>
        <v>500010090</v>
      </c>
      <c r="C1470" s="2" t="str">
        <f>IF(input_OLD_temp_simulation!C1470&lt;&gt;"",CONCATENATE(TEXT(input_OLD_temp_simulation!C1470,"jjjj-mm-ddTuu:mm:ss"),IF(input_OLD_temp_simulation!E1470&gt;=0,"+",""),TEXT(SIGN(input_OLD_temp_simulation!E1470)*INT(ABS(input_OLD_temp_simulation!E1470)),"00"),":",TEXT(MOD(ABS(input_OLD_temp_simulation!E1470),1)*60,"00")),"")</f>
        <v>2022-01-18T07:00:00+01:00</v>
      </c>
      <c r="D1470" s="26">
        <f>IF(input_OLD_temp_simulation!D1470&lt;&gt;"",input_OLD_temp_simulation!D1470,"")</f>
        <v>1642485599.9999993</v>
      </c>
      <c r="E1470" s="27">
        <f>calculation!R1470</f>
        <v>817.8125</v>
      </c>
      <c r="F1470" s="18">
        <f>calculation!P1470</f>
        <v>0</v>
      </c>
      <c r="G1470" s="29">
        <f>IF(input_OLD_temp_simulation!L1470&lt;&gt;"",input_OLD_temp_simulation!L1470,"")</f>
        <v>900</v>
      </c>
    </row>
    <row r="1471" spans="1:7">
      <c r="A1471" s="1">
        <f>IF(input_OLD_temp_simulation!A1471&lt;&gt;"",input_OLD_temp_simulation!A1471,"")</f>
        <v>1469</v>
      </c>
      <c r="B1471" s="57">
        <f>IF(input_OLD_temp_simulation!B1471&lt;&gt;"",maxvent_m3_per_h*1000000+minvent_m3_per_h*1000+V_room_m3,"")</f>
        <v>500010090</v>
      </c>
      <c r="C1471" s="2" t="str">
        <f>IF(input_OLD_temp_simulation!C1471&lt;&gt;"",CONCATENATE(TEXT(input_OLD_temp_simulation!C1471,"jjjj-mm-ddTuu:mm:ss"),IF(input_OLD_temp_simulation!E1471&gt;=0,"+",""),TEXT(SIGN(input_OLD_temp_simulation!E1471)*INT(ABS(input_OLD_temp_simulation!E1471)),"00"),":",TEXT(MOD(ABS(input_OLD_temp_simulation!E1471),1)*60,"00")),"")</f>
        <v>2022-01-18T07:15:00+01:00</v>
      </c>
      <c r="D1471" s="26">
        <f>IF(input_OLD_temp_simulation!D1471&lt;&gt;"",input_OLD_temp_simulation!D1471,"")</f>
        <v>1642486500.000001</v>
      </c>
      <c r="E1471" s="27">
        <f>calculation!R1471</f>
        <v>874.43576388888891</v>
      </c>
      <c r="F1471" s="18">
        <f>calculation!P1471</f>
        <v>0.19500821886749678</v>
      </c>
      <c r="G1471" s="29">
        <f>IF(input_OLD_temp_simulation!L1471&lt;&gt;"",input_OLD_temp_simulation!L1471,"")</f>
        <v>900</v>
      </c>
    </row>
    <row r="1472" spans="1:7">
      <c r="A1472" s="1">
        <f>IF(input_OLD_temp_simulation!A1472&lt;&gt;"",input_OLD_temp_simulation!A1472,"")</f>
        <v>1470</v>
      </c>
      <c r="B1472" s="57">
        <f>IF(input_OLD_temp_simulation!B1472&lt;&gt;"",maxvent_m3_per_h*1000000+minvent_m3_per_h*1000+V_room_m3,"")</f>
        <v>500010090</v>
      </c>
      <c r="C1472" s="2" t="str">
        <f>IF(input_OLD_temp_simulation!C1472&lt;&gt;"",CONCATENATE(TEXT(input_OLD_temp_simulation!C1472,"jjjj-mm-ddTuu:mm:ss"),IF(input_OLD_temp_simulation!E1472&gt;=0,"+",""),TEXT(SIGN(input_OLD_temp_simulation!E1472)*INT(ABS(input_OLD_temp_simulation!E1472)),"00"),":",TEXT(MOD(ABS(input_OLD_temp_simulation!E1472),1)*60,"00")),"")</f>
        <v>2022-01-18T07:30:00+01:00</v>
      </c>
      <c r="D1472" s="26">
        <f>IF(input_OLD_temp_simulation!D1472&lt;&gt;"",input_OLD_temp_simulation!D1472,"")</f>
        <v>1642487400.0000002</v>
      </c>
      <c r="E1472" s="27">
        <f>calculation!R1472</f>
        <v>817.8125</v>
      </c>
      <c r="F1472" s="18">
        <f>calculation!P1472</f>
        <v>0</v>
      </c>
      <c r="G1472" s="29">
        <f>IF(input_OLD_temp_simulation!L1472&lt;&gt;"",input_OLD_temp_simulation!L1472,"")</f>
        <v>900</v>
      </c>
    </row>
    <row r="1473" spans="1:7">
      <c r="A1473" s="1">
        <f>IF(input_OLD_temp_simulation!A1473&lt;&gt;"",input_OLD_temp_simulation!A1473,"")</f>
        <v>1471</v>
      </c>
      <c r="B1473" s="57">
        <f>IF(input_OLD_temp_simulation!B1473&lt;&gt;"",maxvent_m3_per_h*1000000+minvent_m3_per_h*1000+V_room_m3,"")</f>
        <v>500010090</v>
      </c>
      <c r="C1473" s="2" t="str">
        <f>IF(input_OLD_temp_simulation!C1473&lt;&gt;"",CONCATENATE(TEXT(input_OLD_temp_simulation!C1473,"jjjj-mm-ddTuu:mm:ss"),IF(input_OLD_temp_simulation!E1473&gt;=0,"+",""),TEXT(SIGN(input_OLD_temp_simulation!E1473)*INT(ABS(input_OLD_temp_simulation!E1473)),"00"),":",TEXT(MOD(ABS(input_OLD_temp_simulation!E1473),1)*60,"00")),"")</f>
        <v>2022-01-18T07:45:00+01:00</v>
      </c>
      <c r="D1473" s="26">
        <f>IF(input_OLD_temp_simulation!D1473&lt;&gt;"",input_OLD_temp_simulation!D1473,"")</f>
        <v>1642488299.9999993</v>
      </c>
      <c r="E1473" s="27">
        <f>calculation!R1473</f>
        <v>874.43576388888891</v>
      </c>
      <c r="F1473" s="18">
        <f>calculation!P1473</f>
        <v>0.19500821886749678</v>
      </c>
      <c r="G1473" s="29">
        <f>IF(input_OLD_temp_simulation!L1473&lt;&gt;"",input_OLD_temp_simulation!L1473,"")</f>
        <v>900</v>
      </c>
    </row>
    <row r="1474" spans="1:7">
      <c r="A1474" s="1">
        <f>IF(input_OLD_temp_simulation!A1474&lt;&gt;"",input_OLD_temp_simulation!A1474,"")</f>
        <v>1472</v>
      </c>
      <c r="B1474" s="57">
        <f>IF(input_OLD_temp_simulation!B1474&lt;&gt;"",maxvent_m3_per_h*1000000+minvent_m3_per_h*1000+V_room_m3,"")</f>
        <v>500010090</v>
      </c>
      <c r="C1474" s="2" t="str">
        <f>IF(input_OLD_temp_simulation!C1474&lt;&gt;"",CONCATENATE(TEXT(input_OLD_temp_simulation!C1474,"jjjj-mm-ddTuu:mm:ss"),IF(input_OLD_temp_simulation!E1474&gt;=0,"+",""),TEXT(SIGN(input_OLD_temp_simulation!E1474)*INT(ABS(input_OLD_temp_simulation!E1474)),"00"),":",TEXT(MOD(ABS(input_OLD_temp_simulation!E1474),1)*60,"00")),"")</f>
        <v>2022-01-18T08:00:00+01:00</v>
      </c>
      <c r="D1474" s="26">
        <f>IF(input_OLD_temp_simulation!D1474&lt;&gt;"",input_OLD_temp_simulation!D1474,"")</f>
        <v>1642489200.000001</v>
      </c>
      <c r="E1474" s="27">
        <f>calculation!R1474</f>
        <v>817.8125</v>
      </c>
      <c r="F1474" s="18">
        <f>calculation!P1474</f>
        <v>0</v>
      </c>
      <c r="G1474" s="29">
        <f>IF(input_OLD_temp_simulation!L1474&lt;&gt;"",input_OLD_temp_simulation!L1474,"")</f>
        <v>900</v>
      </c>
    </row>
    <row r="1475" spans="1:7">
      <c r="A1475" s="1">
        <f>IF(input_OLD_temp_simulation!A1475&lt;&gt;"",input_OLD_temp_simulation!A1475,"")</f>
        <v>1473</v>
      </c>
      <c r="B1475" s="57">
        <f>IF(input_OLD_temp_simulation!B1475&lt;&gt;"",maxvent_m3_per_h*1000000+minvent_m3_per_h*1000+V_room_m3,"")</f>
        <v>500010090</v>
      </c>
      <c r="C1475" s="2" t="str">
        <f>IF(input_OLD_temp_simulation!C1475&lt;&gt;"",CONCATENATE(TEXT(input_OLD_temp_simulation!C1475,"jjjj-mm-ddTuu:mm:ss"),IF(input_OLD_temp_simulation!E1475&gt;=0,"+",""),TEXT(SIGN(input_OLD_temp_simulation!E1475)*INT(ABS(input_OLD_temp_simulation!E1475)),"00"),":",TEXT(MOD(ABS(input_OLD_temp_simulation!E1475),1)*60,"00")),"")</f>
        <v>2022-01-18T08:15:00+01:00</v>
      </c>
      <c r="D1475" s="26">
        <f>IF(input_OLD_temp_simulation!D1475&lt;&gt;"",input_OLD_temp_simulation!D1475,"")</f>
        <v>1642490100.0000002</v>
      </c>
      <c r="E1475" s="27">
        <f>calculation!R1475</f>
        <v>874.43576388888891</v>
      </c>
      <c r="F1475" s="18">
        <f>calculation!P1475</f>
        <v>0.19500821886749678</v>
      </c>
      <c r="G1475" s="29">
        <f>IF(input_OLD_temp_simulation!L1475&lt;&gt;"",input_OLD_temp_simulation!L1475,"")</f>
        <v>900</v>
      </c>
    </row>
    <row r="1476" spans="1:7">
      <c r="A1476" s="1">
        <f>IF(input_OLD_temp_simulation!A1476&lt;&gt;"",input_OLD_temp_simulation!A1476,"")</f>
        <v>1474</v>
      </c>
      <c r="B1476" s="57">
        <f>IF(input_OLD_temp_simulation!B1476&lt;&gt;"",maxvent_m3_per_h*1000000+minvent_m3_per_h*1000+V_room_m3,"")</f>
        <v>500010090</v>
      </c>
      <c r="C1476" s="2" t="str">
        <f>IF(input_OLD_temp_simulation!C1476&lt;&gt;"",CONCATENATE(TEXT(input_OLD_temp_simulation!C1476,"jjjj-mm-ddTuu:mm:ss"),IF(input_OLD_temp_simulation!E1476&gt;=0,"+",""),TEXT(SIGN(input_OLD_temp_simulation!E1476)*INT(ABS(input_OLD_temp_simulation!E1476)),"00"),":",TEXT(MOD(ABS(input_OLD_temp_simulation!E1476),1)*60,"00")),"")</f>
        <v>2022-01-18T08:30:00+01:00</v>
      </c>
      <c r="D1476" s="26">
        <f>IF(input_OLD_temp_simulation!D1476&lt;&gt;"",input_OLD_temp_simulation!D1476,"")</f>
        <v>1642490999.9999993</v>
      </c>
      <c r="E1476" s="27">
        <f>calculation!R1476</f>
        <v>817.8125</v>
      </c>
      <c r="F1476" s="18">
        <f>calculation!P1476</f>
        <v>0</v>
      </c>
      <c r="G1476" s="29">
        <f>IF(input_OLD_temp_simulation!L1476&lt;&gt;"",input_OLD_temp_simulation!L1476,"")</f>
        <v>900</v>
      </c>
    </row>
    <row r="1477" spans="1:7">
      <c r="A1477" s="1">
        <f>IF(input_OLD_temp_simulation!A1477&lt;&gt;"",input_OLD_temp_simulation!A1477,"")</f>
        <v>1475</v>
      </c>
      <c r="B1477" s="57">
        <f>IF(input_OLD_temp_simulation!B1477&lt;&gt;"",maxvent_m3_per_h*1000000+minvent_m3_per_h*1000+V_room_m3,"")</f>
        <v>500010090</v>
      </c>
      <c r="C1477" s="2" t="str">
        <f>IF(input_OLD_temp_simulation!C1477&lt;&gt;"",CONCATENATE(TEXT(input_OLD_temp_simulation!C1477,"jjjj-mm-ddTuu:mm:ss"),IF(input_OLD_temp_simulation!E1477&gt;=0,"+",""),TEXT(SIGN(input_OLD_temp_simulation!E1477)*INT(ABS(input_OLD_temp_simulation!E1477)),"00"),":",TEXT(MOD(ABS(input_OLD_temp_simulation!E1477),1)*60,"00")),"")</f>
        <v>2022-01-18T08:45:00+01:00</v>
      </c>
      <c r="D1477" s="26">
        <f>IF(input_OLD_temp_simulation!D1477&lt;&gt;"",input_OLD_temp_simulation!D1477,"")</f>
        <v>1642491900.000001</v>
      </c>
      <c r="E1477" s="27">
        <f>calculation!R1477</f>
        <v>1010.0607638888889</v>
      </c>
      <c r="F1477" s="18">
        <f>calculation!P1477</f>
        <v>0.31466324342460361</v>
      </c>
      <c r="G1477" s="29">
        <f>IF(input_OLD_temp_simulation!L1477&lt;&gt;"",input_OLD_temp_simulation!L1477,"")</f>
        <v>900</v>
      </c>
    </row>
    <row r="1478" spans="1:7">
      <c r="A1478" s="1">
        <f>IF(input_OLD_temp_simulation!A1478&lt;&gt;"",input_OLD_temp_simulation!A1478,"")</f>
        <v>1476</v>
      </c>
      <c r="B1478" s="57">
        <f>IF(input_OLD_temp_simulation!B1478&lt;&gt;"",maxvent_m3_per_h*1000000+minvent_m3_per_h*1000+V_room_m3,"")</f>
        <v>500010090</v>
      </c>
      <c r="C1478" s="2" t="str">
        <f>IF(input_OLD_temp_simulation!C1478&lt;&gt;"",CONCATENATE(TEXT(input_OLD_temp_simulation!C1478,"jjjj-mm-ddTuu:mm:ss"),IF(input_OLD_temp_simulation!E1478&gt;=0,"+",""),TEXT(SIGN(input_OLD_temp_simulation!E1478)*INT(ABS(input_OLD_temp_simulation!E1478)),"00"),":",TEXT(MOD(ABS(input_OLD_temp_simulation!E1478),1)*60,"00")),"")</f>
        <v>2022-01-18T09:00:00+01:00</v>
      </c>
      <c r="D1478" s="26">
        <f>IF(input_OLD_temp_simulation!D1478&lt;&gt;"",input_OLD_temp_simulation!D1478,"")</f>
        <v>1642492800.0000002</v>
      </c>
      <c r="E1478" s="27">
        <f>calculation!R1478</f>
        <v>953.4375</v>
      </c>
      <c r="F1478" s="18">
        <f>calculation!P1478</f>
        <v>0.27203714451538014</v>
      </c>
      <c r="G1478" s="29">
        <f>IF(input_OLD_temp_simulation!L1478&lt;&gt;"",input_OLD_temp_simulation!L1478,"")</f>
        <v>900</v>
      </c>
    </row>
    <row r="1479" spans="1:7">
      <c r="A1479" s="1">
        <f>IF(input_OLD_temp_simulation!A1479&lt;&gt;"",input_OLD_temp_simulation!A1479,"")</f>
        <v>1477</v>
      </c>
      <c r="B1479" s="57">
        <f>IF(input_OLD_temp_simulation!B1479&lt;&gt;"",maxvent_m3_per_h*1000000+minvent_m3_per_h*1000+V_room_m3,"")</f>
        <v>500010090</v>
      </c>
      <c r="C1479" s="2" t="str">
        <f>IF(input_OLD_temp_simulation!C1479&lt;&gt;"",CONCATENATE(TEXT(input_OLD_temp_simulation!C1479,"jjjj-mm-ddTuu:mm:ss"),IF(input_OLD_temp_simulation!E1479&gt;=0,"+",""),TEXT(SIGN(input_OLD_temp_simulation!E1479)*INT(ABS(input_OLD_temp_simulation!E1479)),"00"),":",TEXT(MOD(ABS(input_OLD_temp_simulation!E1479),1)*60,"00")),"")</f>
        <v>2022-01-18T09:15:00+01:00</v>
      </c>
      <c r="D1479" s="26">
        <f>IF(input_OLD_temp_simulation!D1479&lt;&gt;"",input_OLD_temp_simulation!D1479,"")</f>
        <v>1642493699.9999993</v>
      </c>
      <c r="E1479" s="27">
        <f>calculation!R1479</f>
        <v>885.625</v>
      </c>
      <c r="F1479" s="18">
        <f>calculation!P1479</f>
        <v>0.20749003984063744</v>
      </c>
      <c r="G1479" s="29">
        <f>IF(input_OLD_temp_simulation!L1479&lt;&gt;"",input_OLD_temp_simulation!L1479,"")</f>
        <v>900</v>
      </c>
    </row>
    <row r="1480" spans="1:7">
      <c r="A1480" s="1">
        <f>IF(input_OLD_temp_simulation!A1480&lt;&gt;"",input_OLD_temp_simulation!A1480,"")</f>
        <v>1478</v>
      </c>
      <c r="B1480" s="57">
        <f>IF(input_OLD_temp_simulation!B1480&lt;&gt;"",maxvent_m3_per_h*1000000+minvent_m3_per_h*1000+V_room_m3,"")</f>
        <v>500010090</v>
      </c>
      <c r="C1480" s="2" t="str">
        <f>IF(input_OLD_temp_simulation!C1480&lt;&gt;"",CONCATENATE(TEXT(input_OLD_temp_simulation!C1480,"jjjj-mm-ddTuu:mm:ss"),IF(input_OLD_temp_simulation!E1480&gt;=0,"+",""),TEXT(SIGN(input_OLD_temp_simulation!E1480)*INT(ABS(input_OLD_temp_simulation!E1480)),"00"),":",TEXT(MOD(ABS(input_OLD_temp_simulation!E1480),1)*60,"00")),"")</f>
        <v>2022-01-18T09:30:00+01:00</v>
      </c>
      <c r="D1480" s="26">
        <f>IF(input_OLD_temp_simulation!D1480&lt;&gt;"",input_OLD_temp_simulation!D1480,"")</f>
        <v>1642494600.000001</v>
      </c>
      <c r="E1480" s="27">
        <f>calculation!R1480</f>
        <v>885.625</v>
      </c>
      <c r="F1480" s="18">
        <f>calculation!P1480</f>
        <v>0.20749003984063744</v>
      </c>
      <c r="G1480" s="29">
        <f>IF(input_OLD_temp_simulation!L1480&lt;&gt;"",input_OLD_temp_simulation!L1480,"")</f>
        <v>900</v>
      </c>
    </row>
    <row r="1481" spans="1:7">
      <c r="A1481" s="1">
        <f>IF(input_OLD_temp_simulation!A1481&lt;&gt;"",input_OLD_temp_simulation!A1481,"")</f>
        <v>1479</v>
      </c>
      <c r="B1481" s="57">
        <f>IF(input_OLD_temp_simulation!B1481&lt;&gt;"",maxvent_m3_per_h*1000000+minvent_m3_per_h*1000+V_room_m3,"")</f>
        <v>500010090</v>
      </c>
      <c r="C1481" s="2" t="str">
        <f>IF(input_OLD_temp_simulation!C1481&lt;&gt;"",CONCATENATE(TEXT(input_OLD_temp_simulation!C1481,"jjjj-mm-ddTuu:mm:ss"),IF(input_OLD_temp_simulation!E1481&gt;=0,"+",""),TEXT(SIGN(input_OLD_temp_simulation!E1481)*INT(ABS(input_OLD_temp_simulation!E1481)),"00"),":",TEXT(MOD(ABS(input_OLD_temp_simulation!E1481),1)*60,"00")),"")</f>
        <v>2022-01-18T09:45:00+01:00</v>
      </c>
      <c r="D1481" s="26">
        <f>IF(input_OLD_temp_simulation!D1481&lt;&gt;"",input_OLD_temp_simulation!D1481,"")</f>
        <v>1642495500.0000002</v>
      </c>
      <c r="E1481" s="27">
        <f>calculation!R1481</f>
        <v>885.625</v>
      </c>
      <c r="F1481" s="18">
        <f>calculation!P1481</f>
        <v>0.20749003984063744</v>
      </c>
      <c r="G1481" s="29">
        <f>IF(input_OLD_temp_simulation!L1481&lt;&gt;"",input_OLD_temp_simulation!L1481,"")</f>
        <v>900</v>
      </c>
    </row>
    <row r="1482" spans="1:7">
      <c r="A1482" s="1">
        <f>IF(input_OLD_temp_simulation!A1482&lt;&gt;"",input_OLD_temp_simulation!A1482,"")</f>
        <v>1480</v>
      </c>
      <c r="B1482" s="57">
        <f>IF(input_OLD_temp_simulation!B1482&lt;&gt;"",maxvent_m3_per_h*1000000+minvent_m3_per_h*1000+V_room_m3,"")</f>
        <v>500010090</v>
      </c>
      <c r="C1482" s="2" t="str">
        <f>IF(input_OLD_temp_simulation!C1482&lt;&gt;"",CONCATENATE(TEXT(input_OLD_temp_simulation!C1482,"jjjj-mm-ddTuu:mm:ss"),IF(input_OLD_temp_simulation!E1482&gt;=0,"+",""),TEXT(SIGN(input_OLD_temp_simulation!E1482)*INT(ABS(input_OLD_temp_simulation!E1482)),"00"),":",TEXT(MOD(ABS(input_OLD_temp_simulation!E1482),1)*60,"00")),"")</f>
        <v>2022-01-18T10:00:00+01:00</v>
      </c>
      <c r="D1482" s="26">
        <f>IF(input_OLD_temp_simulation!D1482&lt;&gt;"",input_OLD_temp_simulation!D1482,"")</f>
        <v>1642496399.9999993</v>
      </c>
      <c r="E1482" s="27">
        <f>calculation!R1482</f>
        <v>885.625</v>
      </c>
      <c r="F1482" s="18">
        <f>calculation!P1482</f>
        <v>0.20749003984063744</v>
      </c>
      <c r="G1482" s="29">
        <f>IF(input_OLD_temp_simulation!L1482&lt;&gt;"",input_OLD_temp_simulation!L1482,"")</f>
        <v>900</v>
      </c>
    </row>
    <row r="1483" spans="1:7">
      <c r="A1483" s="1">
        <f>IF(input_OLD_temp_simulation!A1483&lt;&gt;"",input_OLD_temp_simulation!A1483,"")</f>
        <v>1481</v>
      </c>
      <c r="B1483" s="57">
        <f>IF(input_OLD_temp_simulation!B1483&lt;&gt;"",maxvent_m3_per_h*1000000+minvent_m3_per_h*1000+V_room_m3,"")</f>
        <v>500010090</v>
      </c>
      <c r="C1483" s="2" t="str">
        <f>IF(input_OLD_temp_simulation!C1483&lt;&gt;"",CONCATENATE(TEXT(input_OLD_temp_simulation!C1483,"jjjj-mm-ddTuu:mm:ss"),IF(input_OLD_temp_simulation!E1483&gt;=0,"+",""),TEXT(SIGN(input_OLD_temp_simulation!E1483)*INT(ABS(input_OLD_temp_simulation!E1483)),"00"),":",TEXT(MOD(ABS(input_OLD_temp_simulation!E1483),1)*60,"00")),"")</f>
        <v>2022-01-18T10:15:00+01:00</v>
      </c>
      <c r="D1483" s="26">
        <f>IF(input_OLD_temp_simulation!D1483&lt;&gt;"",input_OLD_temp_simulation!D1483,"")</f>
        <v>1642497300.000001</v>
      </c>
      <c r="E1483" s="27">
        <f>calculation!R1483</f>
        <v>885.625</v>
      </c>
      <c r="F1483" s="18">
        <f>calculation!P1483</f>
        <v>0.20749003984063744</v>
      </c>
      <c r="G1483" s="29">
        <f>IF(input_OLD_temp_simulation!L1483&lt;&gt;"",input_OLD_temp_simulation!L1483,"")</f>
        <v>900</v>
      </c>
    </row>
    <row r="1484" spans="1:7">
      <c r="A1484" s="1">
        <f>IF(input_OLD_temp_simulation!A1484&lt;&gt;"",input_OLD_temp_simulation!A1484,"")</f>
        <v>1482</v>
      </c>
      <c r="B1484" s="57">
        <f>IF(input_OLD_temp_simulation!B1484&lt;&gt;"",maxvent_m3_per_h*1000000+minvent_m3_per_h*1000+V_room_m3,"")</f>
        <v>500010090</v>
      </c>
      <c r="C1484" s="2" t="str">
        <f>IF(input_OLD_temp_simulation!C1484&lt;&gt;"",CONCATENATE(TEXT(input_OLD_temp_simulation!C1484,"jjjj-mm-ddTuu:mm:ss"),IF(input_OLD_temp_simulation!E1484&gt;=0,"+",""),TEXT(SIGN(input_OLD_temp_simulation!E1484)*INT(ABS(input_OLD_temp_simulation!E1484)),"00"),":",TEXT(MOD(ABS(input_OLD_temp_simulation!E1484),1)*60,"00")),"")</f>
        <v>2022-01-18T10:30:00+01:00</v>
      </c>
      <c r="D1484" s="26">
        <f>IF(input_OLD_temp_simulation!D1484&lt;&gt;"",input_OLD_temp_simulation!D1484,"")</f>
        <v>1642498200.0000002</v>
      </c>
      <c r="E1484" s="27">
        <f>calculation!R1484</f>
        <v>885.625</v>
      </c>
      <c r="F1484" s="18">
        <f>calculation!P1484</f>
        <v>0.20749003984063744</v>
      </c>
      <c r="G1484" s="29">
        <f>IF(input_OLD_temp_simulation!L1484&lt;&gt;"",input_OLD_temp_simulation!L1484,"")</f>
        <v>900</v>
      </c>
    </row>
    <row r="1485" spans="1:7">
      <c r="A1485" s="1">
        <f>IF(input_OLD_temp_simulation!A1485&lt;&gt;"",input_OLD_temp_simulation!A1485,"")</f>
        <v>1483</v>
      </c>
      <c r="B1485" s="57">
        <f>IF(input_OLD_temp_simulation!B1485&lt;&gt;"",maxvent_m3_per_h*1000000+minvent_m3_per_h*1000+V_room_m3,"")</f>
        <v>500010090</v>
      </c>
      <c r="C1485" s="2" t="str">
        <f>IF(input_OLD_temp_simulation!C1485&lt;&gt;"",CONCATENATE(TEXT(input_OLD_temp_simulation!C1485,"jjjj-mm-ddTuu:mm:ss"),IF(input_OLD_temp_simulation!E1485&gt;=0,"+",""),TEXT(SIGN(input_OLD_temp_simulation!E1485)*INT(ABS(input_OLD_temp_simulation!E1485)),"00"),":",TEXT(MOD(ABS(input_OLD_temp_simulation!E1485),1)*60,"00")),"")</f>
        <v>2022-01-18T10:45:00+01:00</v>
      </c>
      <c r="D1485" s="26">
        <f>IF(input_OLD_temp_simulation!D1485&lt;&gt;"",input_OLD_temp_simulation!D1485,"")</f>
        <v>1642499099.9999993</v>
      </c>
      <c r="E1485" s="27">
        <f>calculation!R1485</f>
        <v>885.625</v>
      </c>
      <c r="F1485" s="18">
        <f>calculation!P1485</f>
        <v>0.20749003984063744</v>
      </c>
      <c r="G1485" s="29">
        <f>IF(input_OLD_temp_simulation!L1485&lt;&gt;"",input_OLD_temp_simulation!L1485,"")</f>
        <v>900</v>
      </c>
    </row>
    <row r="1486" spans="1:7">
      <c r="A1486" s="1">
        <f>IF(input_OLD_temp_simulation!A1486&lt;&gt;"",input_OLD_temp_simulation!A1486,"")</f>
        <v>1484</v>
      </c>
      <c r="B1486" s="57">
        <f>IF(input_OLD_temp_simulation!B1486&lt;&gt;"",maxvent_m3_per_h*1000000+minvent_m3_per_h*1000+V_room_m3,"")</f>
        <v>500010090</v>
      </c>
      <c r="C1486" s="2" t="str">
        <f>IF(input_OLD_temp_simulation!C1486&lt;&gt;"",CONCATENATE(TEXT(input_OLD_temp_simulation!C1486,"jjjj-mm-ddTuu:mm:ss"),IF(input_OLD_temp_simulation!E1486&gt;=0,"+",""),TEXT(SIGN(input_OLD_temp_simulation!E1486)*INT(ABS(input_OLD_temp_simulation!E1486)),"00"),":",TEXT(MOD(ABS(input_OLD_temp_simulation!E1486),1)*60,"00")),"")</f>
        <v>2022-01-18T11:00:00+01:00</v>
      </c>
      <c r="D1486" s="26">
        <f>IF(input_OLD_temp_simulation!D1486&lt;&gt;"",input_OLD_temp_simulation!D1486,"")</f>
        <v>1642500000.000001</v>
      </c>
      <c r="E1486" s="27">
        <f>calculation!R1486</f>
        <v>885.625</v>
      </c>
      <c r="F1486" s="18">
        <f>calculation!P1486</f>
        <v>0.20749003984063744</v>
      </c>
      <c r="G1486" s="29">
        <f>IF(input_OLD_temp_simulation!L1486&lt;&gt;"",input_OLD_temp_simulation!L1486,"")</f>
        <v>900</v>
      </c>
    </row>
    <row r="1487" spans="1:7">
      <c r="A1487" s="1">
        <f>IF(input_OLD_temp_simulation!A1487&lt;&gt;"",input_OLD_temp_simulation!A1487,"")</f>
        <v>1485</v>
      </c>
      <c r="B1487" s="57">
        <f>IF(input_OLD_temp_simulation!B1487&lt;&gt;"",maxvent_m3_per_h*1000000+minvent_m3_per_h*1000+V_room_m3,"")</f>
        <v>500010090</v>
      </c>
      <c r="C1487" s="2" t="str">
        <f>IF(input_OLD_temp_simulation!C1487&lt;&gt;"",CONCATENATE(TEXT(input_OLD_temp_simulation!C1487,"jjjj-mm-ddTuu:mm:ss"),IF(input_OLD_temp_simulation!E1487&gt;=0,"+",""),TEXT(SIGN(input_OLD_temp_simulation!E1487)*INT(ABS(input_OLD_temp_simulation!E1487)),"00"),":",TEXT(MOD(ABS(input_OLD_temp_simulation!E1487),1)*60,"00")),"")</f>
        <v>2022-01-18T11:15:00+01:00</v>
      </c>
      <c r="D1487" s="26">
        <f>IF(input_OLD_temp_simulation!D1487&lt;&gt;"",input_OLD_temp_simulation!D1487,"")</f>
        <v>1642500900.0000002</v>
      </c>
      <c r="E1487" s="27">
        <f>calculation!R1487</f>
        <v>885.625</v>
      </c>
      <c r="F1487" s="18">
        <f>calculation!P1487</f>
        <v>0.20749003984063744</v>
      </c>
      <c r="G1487" s="29">
        <f>IF(input_OLD_temp_simulation!L1487&lt;&gt;"",input_OLD_temp_simulation!L1487,"")</f>
        <v>900</v>
      </c>
    </row>
    <row r="1488" spans="1:7">
      <c r="A1488" s="1">
        <f>IF(input_OLD_temp_simulation!A1488&lt;&gt;"",input_OLD_temp_simulation!A1488,"")</f>
        <v>1486</v>
      </c>
      <c r="B1488" s="57">
        <f>IF(input_OLD_temp_simulation!B1488&lt;&gt;"",maxvent_m3_per_h*1000000+minvent_m3_per_h*1000+V_room_m3,"")</f>
        <v>500010090</v>
      </c>
      <c r="C1488" s="2" t="str">
        <f>IF(input_OLD_temp_simulation!C1488&lt;&gt;"",CONCATENATE(TEXT(input_OLD_temp_simulation!C1488,"jjjj-mm-ddTuu:mm:ss"),IF(input_OLD_temp_simulation!E1488&gt;=0,"+",""),TEXT(SIGN(input_OLD_temp_simulation!E1488)*INT(ABS(input_OLD_temp_simulation!E1488)),"00"),":",TEXT(MOD(ABS(input_OLD_temp_simulation!E1488),1)*60,"00")),"")</f>
        <v>2022-01-18T11:30:00+01:00</v>
      </c>
      <c r="D1488" s="26">
        <f>IF(input_OLD_temp_simulation!D1488&lt;&gt;"",input_OLD_temp_simulation!D1488,"")</f>
        <v>1642501799.9999993</v>
      </c>
      <c r="E1488" s="27">
        <f>calculation!R1488</f>
        <v>885.625</v>
      </c>
      <c r="F1488" s="18">
        <f>calculation!P1488</f>
        <v>0.20749003984063744</v>
      </c>
      <c r="G1488" s="29">
        <f>IF(input_OLD_temp_simulation!L1488&lt;&gt;"",input_OLD_temp_simulation!L1488,"")</f>
        <v>900</v>
      </c>
    </row>
    <row r="1489" spans="1:7">
      <c r="A1489" s="1">
        <f>IF(input_OLD_temp_simulation!A1489&lt;&gt;"",input_OLD_temp_simulation!A1489,"")</f>
        <v>1487</v>
      </c>
      <c r="B1489" s="57">
        <f>IF(input_OLD_temp_simulation!B1489&lt;&gt;"",maxvent_m3_per_h*1000000+minvent_m3_per_h*1000+V_room_m3,"")</f>
        <v>500010090</v>
      </c>
      <c r="C1489" s="2" t="str">
        <f>IF(input_OLD_temp_simulation!C1489&lt;&gt;"",CONCATENATE(TEXT(input_OLD_temp_simulation!C1489,"jjjj-mm-ddTuu:mm:ss"),IF(input_OLD_temp_simulation!E1489&gt;=0,"+",""),TEXT(SIGN(input_OLD_temp_simulation!E1489)*INT(ABS(input_OLD_temp_simulation!E1489)),"00"),":",TEXT(MOD(ABS(input_OLD_temp_simulation!E1489),1)*60,"00")),"")</f>
        <v>2022-01-18T11:45:00+01:00</v>
      </c>
      <c r="D1489" s="26">
        <f>IF(input_OLD_temp_simulation!D1489&lt;&gt;"",input_OLD_temp_simulation!D1489,"")</f>
        <v>1642502700.000001</v>
      </c>
      <c r="E1489" s="27">
        <f>calculation!R1489</f>
        <v>885.625</v>
      </c>
      <c r="F1489" s="18">
        <f>calculation!P1489</f>
        <v>0.20749003984063744</v>
      </c>
      <c r="G1489" s="29">
        <f>IF(input_OLD_temp_simulation!L1489&lt;&gt;"",input_OLD_temp_simulation!L1489,"")</f>
        <v>900</v>
      </c>
    </row>
    <row r="1490" spans="1:7">
      <c r="A1490" s="1">
        <f>IF(input_OLD_temp_simulation!A1490&lt;&gt;"",input_OLD_temp_simulation!A1490,"")</f>
        <v>1488</v>
      </c>
      <c r="B1490" s="57">
        <f>IF(input_OLD_temp_simulation!B1490&lt;&gt;"",maxvent_m3_per_h*1000000+minvent_m3_per_h*1000+V_room_m3,"")</f>
        <v>500010090</v>
      </c>
      <c r="C1490" s="2" t="str">
        <f>IF(input_OLD_temp_simulation!C1490&lt;&gt;"",CONCATENATE(TEXT(input_OLD_temp_simulation!C1490,"jjjj-mm-ddTuu:mm:ss"),IF(input_OLD_temp_simulation!E1490&gt;=0,"+",""),TEXT(SIGN(input_OLD_temp_simulation!E1490)*INT(ABS(input_OLD_temp_simulation!E1490)),"00"),":",TEXT(MOD(ABS(input_OLD_temp_simulation!E1490),1)*60,"00")),"")</f>
        <v>2022-01-18T12:00:00+01:00</v>
      </c>
      <c r="D1490" s="26">
        <f>IF(input_OLD_temp_simulation!D1490&lt;&gt;"",input_OLD_temp_simulation!D1490,"")</f>
        <v>1642503600.0000002</v>
      </c>
      <c r="E1490" s="27">
        <f>calculation!R1490</f>
        <v>885.625</v>
      </c>
      <c r="F1490" s="18">
        <f>calculation!P1490</f>
        <v>0.20749003984063744</v>
      </c>
      <c r="G1490" s="29">
        <f>IF(input_OLD_temp_simulation!L1490&lt;&gt;"",input_OLD_temp_simulation!L1490,"")</f>
        <v>900</v>
      </c>
    </row>
    <row r="1491" spans="1:7">
      <c r="A1491" s="1">
        <f>IF(input_OLD_temp_simulation!A1491&lt;&gt;"",input_OLD_temp_simulation!A1491,"")</f>
        <v>1489</v>
      </c>
      <c r="B1491" s="57">
        <f>IF(input_OLD_temp_simulation!B1491&lt;&gt;"",maxvent_m3_per_h*1000000+minvent_m3_per_h*1000+V_room_m3,"")</f>
        <v>500010090</v>
      </c>
      <c r="C1491" s="2" t="str">
        <f>IF(input_OLD_temp_simulation!C1491&lt;&gt;"",CONCATENATE(TEXT(input_OLD_temp_simulation!C1491,"jjjj-mm-ddTuu:mm:ss"),IF(input_OLD_temp_simulation!E1491&gt;=0,"+",""),TEXT(SIGN(input_OLD_temp_simulation!E1491)*INT(ABS(input_OLD_temp_simulation!E1491)),"00"),":",TEXT(MOD(ABS(input_OLD_temp_simulation!E1491),1)*60,"00")),"")</f>
        <v>2022-01-18T12:15:00+01:00</v>
      </c>
      <c r="D1491" s="26">
        <f>IF(input_OLD_temp_simulation!D1491&lt;&gt;"",input_OLD_temp_simulation!D1491,"")</f>
        <v>1642504499.9999993</v>
      </c>
      <c r="E1491" s="27">
        <f>calculation!R1491</f>
        <v>750</v>
      </c>
      <c r="F1491" s="18">
        <f>calculation!P1491</f>
        <v>0</v>
      </c>
      <c r="G1491" s="29">
        <f>IF(input_OLD_temp_simulation!L1491&lt;&gt;"",input_OLD_temp_simulation!L1491,"")</f>
        <v>900</v>
      </c>
    </row>
    <row r="1492" spans="1:7">
      <c r="A1492" s="1">
        <f>IF(input_OLD_temp_simulation!A1492&lt;&gt;"",input_OLD_temp_simulation!A1492,"")</f>
        <v>1490</v>
      </c>
      <c r="B1492" s="57">
        <f>IF(input_OLD_temp_simulation!B1492&lt;&gt;"",maxvent_m3_per_h*1000000+minvent_m3_per_h*1000+V_room_m3,"")</f>
        <v>500010090</v>
      </c>
      <c r="C1492" s="2" t="str">
        <f>IF(input_OLD_temp_simulation!C1492&lt;&gt;"",CONCATENATE(TEXT(input_OLD_temp_simulation!C1492,"jjjj-mm-ddTuu:mm:ss"),IF(input_OLD_temp_simulation!E1492&gt;=0,"+",""),TEXT(SIGN(input_OLD_temp_simulation!E1492)*INT(ABS(input_OLD_temp_simulation!E1492)),"00"),":",TEXT(MOD(ABS(input_OLD_temp_simulation!E1492),1)*60,"00")),"")</f>
        <v>2022-01-18T12:30:00+01:00</v>
      </c>
      <c r="D1492" s="26">
        <f>IF(input_OLD_temp_simulation!D1492&lt;&gt;"",input_OLD_temp_simulation!D1492,"")</f>
        <v>1642505400.000001</v>
      </c>
      <c r="E1492" s="27">
        <f>calculation!R1492</f>
        <v>740.69444444444446</v>
      </c>
      <c r="F1492" s="18">
        <f>calculation!P1492</f>
        <v>0</v>
      </c>
      <c r="G1492" s="29">
        <f>IF(input_OLD_temp_simulation!L1492&lt;&gt;"",input_OLD_temp_simulation!L1492,"")</f>
        <v>900</v>
      </c>
    </row>
    <row r="1493" spans="1:7">
      <c r="A1493" s="1">
        <f>IF(input_OLD_temp_simulation!A1493&lt;&gt;"",input_OLD_temp_simulation!A1493,"")</f>
        <v>1491</v>
      </c>
      <c r="B1493" s="57">
        <f>IF(input_OLD_temp_simulation!B1493&lt;&gt;"",maxvent_m3_per_h*1000000+minvent_m3_per_h*1000+V_room_m3,"")</f>
        <v>500010090</v>
      </c>
      <c r="C1493" s="2" t="str">
        <f>IF(input_OLD_temp_simulation!C1493&lt;&gt;"",CONCATENATE(TEXT(input_OLD_temp_simulation!C1493,"jjjj-mm-ddTuu:mm:ss"),IF(input_OLD_temp_simulation!E1493&gt;=0,"+",""),TEXT(SIGN(input_OLD_temp_simulation!E1493)*INT(ABS(input_OLD_temp_simulation!E1493)),"00"),":",TEXT(MOD(ABS(input_OLD_temp_simulation!E1493),1)*60,"00")),"")</f>
        <v>2022-01-18T12:45:00+01:00</v>
      </c>
      <c r="D1493" s="26">
        <f>IF(input_OLD_temp_simulation!D1493&lt;&gt;"",input_OLD_temp_simulation!D1493,"")</f>
        <v>1642506300.0000002</v>
      </c>
      <c r="E1493" s="27">
        <f>calculation!R1493</f>
        <v>867.27237654320993</v>
      </c>
      <c r="F1493" s="18">
        <f>calculation!P1493</f>
        <v>0.18669305376655956</v>
      </c>
      <c r="G1493" s="29">
        <f>IF(input_OLD_temp_simulation!L1493&lt;&gt;"",input_OLD_temp_simulation!L1493,"")</f>
        <v>900</v>
      </c>
    </row>
    <row r="1494" spans="1:7">
      <c r="A1494" s="1">
        <f>IF(input_OLD_temp_simulation!A1494&lt;&gt;"",input_OLD_temp_simulation!A1494,"")</f>
        <v>1492</v>
      </c>
      <c r="B1494" s="57">
        <f>IF(input_OLD_temp_simulation!B1494&lt;&gt;"",maxvent_m3_per_h*1000000+minvent_m3_per_h*1000+V_room_m3,"")</f>
        <v>500010090</v>
      </c>
      <c r="C1494" s="2" t="str">
        <f>IF(input_OLD_temp_simulation!C1494&lt;&gt;"",CONCATENATE(TEXT(input_OLD_temp_simulation!C1494,"jjjj-mm-ddTuu:mm:ss"),IF(input_OLD_temp_simulation!E1494&gt;=0,"+",""),TEXT(SIGN(input_OLD_temp_simulation!E1494)*INT(ABS(input_OLD_temp_simulation!E1494)),"00"),":",TEXT(MOD(ABS(input_OLD_temp_simulation!E1494),1)*60,"00")),"")</f>
        <v>2022-01-18T13:00:00+01:00</v>
      </c>
      <c r="D1494" s="26">
        <f>IF(input_OLD_temp_simulation!D1494&lt;&gt;"",input_OLD_temp_simulation!D1494,"")</f>
        <v>1642507199.9999993</v>
      </c>
      <c r="E1494" s="27">
        <f>calculation!R1494</f>
        <v>885.625</v>
      </c>
      <c r="F1494" s="18">
        <f>calculation!P1494</f>
        <v>0.20749003984063744</v>
      </c>
      <c r="G1494" s="29">
        <f>IF(input_OLD_temp_simulation!L1494&lt;&gt;"",input_OLD_temp_simulation!L1494,"")</f>
        <v>900</v>
      </c>
    </row>
    <row r="1495" spans="1:7">
      <c r="A1495" s="1">
        <f>IF(input_OLD_temp_simulation!A1495&lt;&gt;"",input_OLD_temp_simulation!A1495,"")</f>
        <v>1493</v>
      </c>
      <c r="B1495" s="57">
        <f>IF(input_OLD_temp_simulation!B1495&lt;&gt;"",maxvent_m3_per_h*1000000+minvent_m3_per_h*1000+V_room_m3,"")</f>
        <v>500010090</v>
      </c>
      <c r="C1495" s="2" t="str">
        <f>IF(input_OLD_temp_simulation!C1495&lt;&gt;"",CONCATENATE(TEXT(input_OLD_temp_simulation!C1495,"jjjj-mm-ddTuu:mm:ss"),IF(input_OLD_temp_simulation!E1495&gt;=0,"+",""),TEXT(SIGN(input_OLD_temp_simulation!E1495)*INT(ABS(input_OLD_temp_simulation!E1495)),"00"),":",TEXT(MOD(ABS(input_OLD_temp_simulation!E1495),1)*60,"00")),"")</f>
        <v>2022-01-18T13:15:00+01:00</v>
      </c>
      <c r="D1495" s="26">
        <f>IF(input_OLD_temp_simulation!D1495&lt;&gt;"",input_OLD_temp_simulation!D1495,"")</f>
        <v>1642508100.000001</v>
      </c>
      <c r="E1495" s="27">
        <f>calculation!R1495</f>
        <v>953.4375</v>
      </c>
      <c r="F1495" s="18">
        <f>calculation!P1495</f>
        <v>0.27203714451538014</v>
      </c>
      <c r="G1495" s="29">
        <f>IF(input_OLD_temp_simulation!L1495&lt;&gt;"",input_OLD_temp_simulation!L1495,"")</f>
        <v>900</v>
      </c>
    </row>
    <row r="1496" spans="1:7">
      <c r="A1496" s="1">
        <f>IF(input_OLD_temp_simulation!A1496&lt;&gt;"",input_OLD_temp_simulation!A1496,"")</f>
        <v>1494</v>
      </c>
      <c r="B1496" s="57">
        <f>IF(input_OLD_temp_simulation!B1496&lt;&gt;"",maxvent_m3_per_h*1000000+minvent_m3_per_h*1000+V_room_m3,"")</f>
        <v>500010090</v>
      </c>
      <c r="C1496" s="2" t="str">
        <f>IF(input_OLD_temp_simulation!C1496&lt;&gt;"",CONCATENATE(TEXT(input_OLD_temp_simulation!C1496,"jjjj-mm-ddTuu:mm:ss"),IF(input_OLD_temp_simulation!E1496&gt;=0,"+",""),TEXT(SIGN(input_OLD_temp_simulation!E1496)*INT(ABS(input_OLD_temp_simulation!E1496)),"00"),":",TEXT(MOD(ABS(input_OLD_temp_simulation!E1496),1)*60,"00")),"")</f>
        <v>2022-01-18T13:30:00+01:00</v>
      </c>
      <c r="D1496" s="26">
        <f>IF(input_OLD_temp_simulation!D1496&lt;&gt;"",input_OLD_temp_simulation!D1496,"")</f>
        <v>1642509000.0000002</v>
      </c>
      <c r="E1496" s="27">
        <f>calculation!R1496</f>
        <v>953.4375</v>
      </c>
      <c r="F1496" s="18">
        <f>calculation!P1496</f>
        <v>0.27203714451538014</v>
      </c>
      <c r="G1496" s="29">
        <f>IF(input_OLD_temp_simulation!L1496&lt;&gt;"",input_OLD_temp_simulation!L1496,"")</f>
        <v>900</v>
      </c>
    </row>
    <row r="1497" spans="1:7">
      <c r="A1497" s="1">
        <f>IF(input_OLD_temp_simulation!A1497&lt;&gt;"",input_OLD_temp_simulation!A1497,"")</f>
        <v>1495</v>
      </c>
      <c r="B1497" s="57">
        <f>IF(input_OLD_temp_simulation!B1497&lt;&gt;"",maxvent_m3_per_h*1000000+minvent_m3_per_h*1000+V_room_m3,"")</f>
        <v>500010090</v>
      </c>
      <c r="C1497" s="2" t="str">
        <f>IF(input_OLD_temp_simulation!C1497&lt;&gt;"",CONCATENATE(TEXT(input_OLD_temp_simulation!C1497,"jjjj-mm-ddTuu:mm:ss"),IF(input_OLD_temp_simulation!E1497&gt;=0,"+",""),TEXT(SIGN(input_OLD_temp_simulation!E1497)*INT(ABS(input_OLD_temp_simulation!E1497)),"00"),":",TEXT(MOD(ABS(input_OLD_temp_simulation!E1497),1)*60,"00")),"")</f>
        <v>2022-01-18T13:45:00+01:00</v>
      </c>
      <c r="D1497" s="26">
        <f>IF(input_OLD_temp_simulation!D1497&lt;&gt;"",input_OLD_temp_simulation!D1497,"")</f>
        <v>1642509899.9999993</v>
      </c>
      <c r="E1497" s="27">
        <f>calculation!R1497</f>
        <v>885.625</v>
      </c>
      <c r="F1497" s="18">
        <f>calculation!P1497</f>
        <v>0.20749003984063744</v>
      </c>
      <c r="G1497" s="29">
        <f>IF(input_OLD_temp_simulation!L1497&lt;&gt;"",input_OLD_temp_simulation!L1497,"")</f>
        <v>900</v>
      </c>
    </row>
    <row r="1498" spans="1:7">
      <c r="A1498" s="1">
        <f>IF(input_OLD_temp_simulation!A1498&lt;&gt;"",input_OLD_temp_simulation!A1498,"")</f>
        <v>1496</v>
      </c>
      <c r="B1498" s="57">
        <f>IF(input_OLD_temp_simulation!B1498&lt;&gt;"",maxvent_m3_per_h*1000000+minvent_m3_per_h*1000+V_room_m3,"")</f>
        <v>500010090</v>
      </c>
      <c r="C1498" s="2" t="str">
        <f>IF(input_OLD_temp_simulation!C1498&lt;&gt;"",CONCATENATE(TEXT(input_OLD_temp_simulation!C1498,"jjjj-mm-ddTuu:mm:ss"),IF(input_OLD_temp_simulation!E1498&gt;=0,"+",""),TEXT(SIGN(input_OLD_temp_simulation!E1498)*INT(ABS(input_OLD_temp_simulation!E1498)),"00"),":",TEXT(MOD(ABS(input_OLD_temp_simulation!E1498),1)*60,"00")),"")</f>
        <v>2022-01-18T14:00:00+01:00</v>
      </c>
      <c r="D1498" s="26">
        <f>IF(input_OLD_temp_simulation!D1498&lt;&gt;"",input_OLD_temp_simulation!D1498,"")</f>
        <v>1642510800.000001</v>
      </c>
      <c r="E1498" s="27">
        <f>calculation!R1498</f>
        <v>885.625</v>
      </c>
      <c r="F1498" s="18">
        <f>calculation!P1498</f>
        <v>0.20749003984063744</v>
      </c>
      <c r="G1498" s="29">
        <f>IF(input_OLD_temp_simulation!L1498&lt;&gt;"",input_OLD_temp_simulation!L1498,"")</f>
        <v>900</v>
      </c>
    </row>
    <row r="1499" spans="1:7">
      <c r="A1499" s="1">
        <f>IF(input_OLD_temp_simulation!A1499&lt;&gt;"",input_OLD_temp_simulation!A1499,"")</f>
        <v>1497</v>
      </c>
      <c r="B1499" s="57">
        <f>IF(input_OLD_temp_simulation!B1499&lt;&gt;"",maxvent_m3_per_h*1000000+minvent_m3_per_h*1000+V_room_m3,"")</f>
        <v>500010090</v>
      </c>
      <c r="C1499" s="2" t="str">
        <f>IF(input_OLD_temp_simulation!C1499&lt;&gt;"",CONCATENATE(TEXT(input_OLD_temp_simulation!C1499,"jjjj-mm-ddTuu:mm:ss"),IF(input_OLD_temp_simulation!E1499&gt;=0,"+",""),TEXT(SIGN(input_OLD_temp_simulation!E1499)*INT(ABS(input_OLD_temp_simulation!E1499)),"00"),":",TEXT(MOD(ABS(input_OLD_temp_simulation!E1499),1)*60,"00")),"")</f>
        <v>2022-01-18T14:15:00+01:00</v>
      </c>
      <c r="D1499" s="26">
        <f>IF(input_OLD_temp_simulation!D1499&lt;&gt;"",input_OLD_temp_simulation!D1499,"")</f>
        <v>1642511700.0000002</v>
      </c>
      <c r="E1499" s="27">
        <f>calculation!R1499</f>
        <v>885.625</v>
      </c>
      <c r="F1499" s="18">
        <f>calculation!P1499</f>
        <v>0.20749003984063744</v>
      </c>
      <c r="G1499" s="29">
        <f>IF(input_OLD_temp_simulation!L1499&lt;&gt;"",input_OLD_temp_simulation!L1499,"")</f>
        <v>900</v>
      </c>
    </row>
    <row r="1500" spans="1:7">
      <c r="A1500" s="1">
        <f>IF(input_OLD_temp_simulation!A1500&lt;&gt;"",input_OLD_temp_simulation!A1500,"")</f>
        <v>1498</v>
      </c>
      <c r="B1500" s="57">
        <f>IF(input_OLD_temp_simulation!B1500&lt;&gt;"",maxvent_m3_per_h*1000000+minvent_m3_per_h*1000+V_room_m3,"")</f>
        <v>500010090</v>
      </c>
      <c r="C1500" s="2" t="str">
        <f>IF(input_OLD_temp_simulation!C1500&lt;&gt;"",CONCATENATE(TEXT(input_OLD_temp_simulation!C1500,"jjjj-mm-ddTuu:mm:ss"),IF(input_OLD_temp_simulation!E1500&gt;=0,"+",""),TEXT(SIGN(input_OLD_temp_simulation!E1500)*INT(ABS(input_OLD_temp_simulation!E1500)),"00"),":",TEXT(MOD(ABS(input_OLD_temp_simulation!E1500),1)*60,"00")),"")</f>
        <v>2022-01-18T14:30:00+01:00</v>
      </c>
      <c r="D1500" s="26">
        <f>IF(input_OLD_temp_simulation!D1500&lt;&gt;"",input_OLD_temp_simulation!D1500,"")</f>
        <v>1642512599.9999993</v>
      </c>
      <c r="E1500" s="27">
        <f>calculation!R1500</f>
        <v>885.625</v>
      </c>
      <c r="F1500" s="18">
        <f>calculation!P1500</f>
        <v>0.20749003984063744</v>
      </c>
      <c r="G1500" s="29">
        <f>IF(input_OLD_temp_simulation!L1500&lt;&gt;"",input_OLD_temp_simulation!L1500,"")</f>
        <v>900</v>
      </c>
    </row>
    <row r="1501" spans="1:7">
      <c r="A1501" s="1">
        <f>IF(input_OLD_temp_simulation!A1501&lt;&gt;"",input_OLD_temp_simulation!A1501,"")</f>
        <v>1499</v>
      </c>
      <c r="B1501" s="57">
        <f>IF(input_OLD_temp_simulation!B1501&lt;&gt;"",maxvent_m3_per_h*1000000+minvent_m3_per_h*1000+V_room_m3,"")</f>
        <v>500010090</v>
      </c>
      <c r="C1501" s="2" t="str">
        <f>IF(input_OLD_temp_simulation!C1501&lt;&gt;"",CONCATENATE(TEXT(input_OLD_temp_simulation!C1501,"jjjj-mm-ddTuu:mm:ss"),IF(input_OLD_temp_simulation!E1501&gt;=0,"+",""),TEXT(SIGN(input_OLD_temp_simulation!E1501)*INT(ABS(input_OLD_temp_simulation!E1501)),"00"),":",TEXT(MOD(ABS(input_OLD_temp_simulation!E1501),1)*60,"00")),"")</f>
        <v>2022-01-18T14:45:00+01:00</v>
      </c>
      <c r="D1501" s="26">
        <f>IF(input_OLD_temp_simulation!D1501&lt;&gt;"",input_OLD_temp_simulation!D1501,"")</f>
        <v>1642513500.000001</v>
      </c>
      <c r="E1501" s="27">
        <f>calculation!R1501</f>
        <v>885.625</v>
      </c>
      <c r="F1501" s="18">
        <f>calculation!P1501</f>
        <v>0.20749003984063744</v>
      </c>
      <c r="G1501" s="29">
        <f>IF(input_OLD_temp_simulation!L1501&lt;&gt;"",input_OLD_temp_simulation!L1501,"")</f>
        <v>900</v>
      </c>
    </row>
    <row r="1502" spans="1:7">
      <c r="A1502" s="1">
        <f>IF(input_OLD_temp_simulation!A1502&lt;&gt;"",input_OLD_temp_simulation!A1502,"")</f>
        <v>1500</v>
      </c>
      <c r="B1502" s="57">
        <f>IF(input_OLD_temp_simulation!B1502&lt;&gt;"",maxvent_m3_per_h*1000000+minvent_m3_per_h*1000+V_room_m3,"")</f>
        <v>500010090</v>
      </c>
      <c r="C1502" s="2" t="str">
        <f>IF(input_OLD_temp_simulation!C1502&lt;&gt;"",CONCATENATE(TEXT(input_OLD_temp_simulation!C1502,"jjjj-mm-ddTuu:mm:ss"),IF(input_OLD_temp_simulation!E1502&gt;=0,"+",""),TEXT(SIGN(input_OLD_temp_simulation!E1502)*INT(ABS(input_OLD_temp_simulation!E1502)),"00"),":",TEXT(MOD(ABS(input_OLD_temp_simulation!E1502),1)*60,"00")),"")</f>
        <v>2022-01-18T15:00:00+01:00</v>
      </c>
      <c r="D1502" s="26">
        <f>IF(input_OLD_temp_simulation!D1502&lt;&gt;"",input_OLD_temp_simulation!D1502,"")</f>
        <v>1642514400.0000002</v>
      </c>
      <c r="E1502" s="27">
        <f>calculation!R1502</f>
        <v>885.625</v>
      </c>
      <c r="F1502" s="18">
        <f>calculation!P1502</f>
        <v>0.20749003984063744</v>
      </c>
      <c r="G1502" s="29">
        <f>IF(input_OLD_temp_simulation!L1502&lt;&gt;"",input_OLD_temp_simulation!L1502,"")</f>
        <v>900</v>
      </c>
    </row>
    <row r="1503" spans="1:7">
      <c r="A1503" s="1">
        <f>IF(input_OLD_temp_simulation!A1503&lt;&gt;"",input_OLD_temp_simulation!A1503,"")</f>
        <v>1501</v>
      </c>
      <c r="B1503" s="57">
        <f>IF(input_OLD_temp_simulation!B1503&lt;&gt;"",maxvent_m3_per_h*1000000+minvent_m3_per_h*1000+V_room_m3,"")</f>
        <v>500010090</v>
      </c>
      <c r="C1503" s="2" t="str">
        <f>IF(input_OLD_temp_simulation!C1503&lt;&gt;"",CONCATENATE(TEXT(input_OLD_temp_simulation!C1503,"jjjj-mm-ddTuu:mm:ss"),IF(input_OLD_temp_simulation!E1503&gt;=0,"+",""),TEXT(SIGN(input_OLD_temp_simulation!E1503)*INT(ABS(input_OLD_temp_simulation!E1503)),"00"),":",TEXT(MOD(ABS(input_OLD_temp_simulation!E1503),1)*60,"00")),"")</f>
        <v>2022-01-18T15:15:00+01:00</v>
      </c>
      <c r="D1503" s="26">
        <f>IF(input_OLD_temp_simulation!D1503&lt;&gt;"",input_OLD_temp_simulation!D1503,"")</f>
        <v>1642515299.9999993</v>
      </c>
      <c r="E1503" s="27">
        <f>calculation!R1503</f>
        <v>885.625</v>
      </c>
      <c r="F1503" s="18">
        <f>calculation!P1503</f>
        <v>0.20749003984063744</v>
      </c>
      <c r="G1503" s="29">
        <f>IF(input_OLD_temp_simulation!L1503&lt;&gt;"",input_OLD_temp_simulation!L1503,"")</f>
        <v>900</v>
      </c>
    </row>
    <row r="1504" spans="1:7">
      <c r="A1504" s="1">
        <f>IF(input_OLD_temp_simulation!A1504&lt;&gt;"",input_OLD_temp_simulation!A1504,"")</f>
        <v>1502</v>
      </c>
      <c r="B1504" s="57">
        <f>IF(input_OLD_temp_simulation!B1504&lt;&gt;"",maxvent_m3_per_h*1000000+minvent_m3_per_h*1000+V_room_m3,"")</f>
        <v>500010090</v>
      </c>
      <c r="C1504" s="2" t="str">
        <f>IF(input_OLD_temp_simulation!C1504&lt;&gt;"",CONCATENATE(TEXT(input_OLD_temp_simulation!C1504,"jjjj-mm-ddTuu:mm:ss"),IF(input_OLD_temp_simulation!E1504&gt;=0,"+",""),TEXT(SIGN(input_OLD_temp_simulation!E1504)*INT(ABS(input_OLD_temp_simulation!E1504)),"00"),":",TEXT(MOD(ABS(input_OLD_temp_simulation!E1504),1)*60,"00")),"")</f>
        <v>2022-01-18T15:30:00+01:00</v>
      </c>
      <c r="D1504" s="26">
        <f>IF(input_OLD_temp_simulation!D1504&lt;&gt;"",input_OLD_temp_simulation!D1504,"")</f>
        <v>1642516200.000001</v>
      </c>
      <c r="E1504" s="27">
        <f>calculation!R1504</f>
        <v>885.625</v>
      </c>
      <c r="F1504" s="18">
        <f>calculation!P1504</f>
        <v>0.20749003984063744</v>
      </c>
      <c r="G1504" s="29">
        <f>IF(input_OLD_temp_simulation!L1504&lt;&gt;"",input_OLD_temp_simulation!L1504,"")</f>
        <v>900</v>
      </c>
    </row>
    <row r="1505" spans="1:7">
      <c r="A1505" s="1">
        <f>IF(input_OLD_temp_simulation!A1505&lt;&gt;"",input_OLD_temp_simulation!A1505,"")</f>
        <v>1503</v>
      </c>
      <c r="B1505" s="57">
        <f>IF(input_OLD_temp_simulation!B1505&lt;&gt;"",maxvent_m3_per_h*1000000+minvent_m3_per_h*1000+V_room_m3,"")</f>
        <v>500010090</v>
      </c>
      <c r="C1505" s="2" t="str">
        <f>IF(input_OLD_temp_simulation!C1505&lt;&gt;"",CONCATENATE(TEXT(input_OLD_temp_simulation!C1505,"jjjj-mm-ddTuu:mm:ss"),IF(input_OLD_temp_simulation!E1505&gt;=0,"+",""),TEXT(SIGN(input_OLD_temp_simulation!E1505)*INT(ABS(input_OLD_temp_simulation!E1505)),"00"),":",TEXT(MOD(ABS(input_OLD_temp_simulation!E1505),1)*60,"00")),"")</f>
        <v>2022-01-18T15:45:00+01:00</v>
      </c>
      <c r="D1505" s="26">
        <f>IF(input_OLD_temp_simulation!D1505&lt;&gt;"",input_OLD_temp_simulation!D1505,"")</f>
        <v>1642517100.0000002</v>
      </c>
      <c r="E1505" s="27">
        <f>calculation!R1505</f>
        <v>885.625</v>
      </c>
      <c r="F1505" s="18">
        <f>calculation!P1505</f>
        <v>0.20749003984063744</v>
      </c>
      <c r="G1505" s="29">
        <f>IF(input_OLD_temp_simulation!L1505&lt;&gt;"",input_OLD_temp_simulation!L1505,"")</f>
        <v>900</v>
      </c>
    </row>
    <row r="1506" spans="1:7">
      <c r="A1506" s="1">
        <f>IF(input_OLD_temp_simulation!A1506&lt;&gt;"",input_OLD_temp_simulation!A1506,"")</f>
        <v>1504</v>
      </c>
      <c r="B1506" s="57">
        <f>IF(input_OLD_temp_simulation!B1506&lt;&gt;"",maxvent_m3_per_h*1000000+minvent_m3_per_h*1000+V_room_m3,"")</f>
        <v>500010090</v>
      </c>
      <c r="C1506" s="2" t="str">
        <f>IF(input_OLD_temp_simulation!C1506&lt;&gt;"",CONCATENATE(TEXT(input_OLD_temp_simulation!C1506,"jjjj-mm-ddTuu:mm:ss"),IF(input_OLD_temp_simulation!E1506&gt;=0,"+",""),TEXT(SIGN(input_OLD_temp_simulation!E1506)*INT(ABS(input_OLD_temp_simulation!E1506)),"00"),":",TEXT(MOD(ABS(input_OLD_temp_simulation!E1506),1)*60,"00")),"")</f>
        <v>2022-01-18T16:00:00+01:00</v>
      </c>
      <c r="D1506" s="26">
        <f>IF(input_OLD_temp_simulation!D1506&lt;&gt;"",input_OLD_temp_simulation!D1506,"")</f>
        <v>1642517999.9999993</v>
      </c>
      <c r="E1506" s="27">
        <f>calculation!R1506</f>
        <v>885.625</v>
      </c>
      <c r="F1506" s="18">
        <f>calculation!P1506</f>
        <v>0.20749003984063744</v>
      </c>
      <c r="G1506" s="29">
        <f>IF(input_OLD_temp_simulation!L1506&lt;&gt;"",input_OLD_temp_simulation!L1506,"")</f>
        <v>900</v>
      </c>
    </row>
    <row r="1507" spans="1:7">
      <c r="A1507" s="1">
        <f>IF(input_OLD_temp_simulation!A1507&lt;&gt;"",input_OLD_temp_simulation!A1507,"")</f>
        <v>1505</v>
      </c>
      <c r="B1507" s="57">
        <f>IF(input_OLD_temp_simulation!B1507&lt;&gt;"",maxvent_m3_per_h*1000000+minvent_m3_per_h*1000+V_room_m3,"")</f>
        <v>500010090</v>
      </c>
      <c r="C1507" s="2" t="str">
        <f>IF(input_OLD_temp_simulation!C1507&lt;&gt;"",CONCATENATE(TEXT(input_OLD_temp_simulation!C1507,"jjjj-mm-ddTuu:mm:ss"),IF(input_OLD_temp_simulation!E1507&gt;=0,"+",""),TEXT(SIGN(input_OLD_temp_simulation!E1507)*INT(ABS(input_OLD_temp_simulation!E1507)),"00"),":",TEXT(MOD(ABS(input_OLD_temp_simulation!E1507),1)*60,"00")),"")</f>
        <v>2022-01-18T16:15:00+01:00</v>
      </c>
      <c r="D1507" s="26">
        <f>IF(input_OLD_temp_simulation!D1507&lt;&gt;"",input_OLD_temp_simulation!D1507,"")</f>
        <v>1642518900.000001</v>
      </c>
      <c r="E1507" s="27">
        <f>calculation!R1507</f>
        <v>750</v>
      </c>
      <c r="F1507" s="18">
        <f>calculation!P1507</f>
        <v>0</v>
      </c>
      <c r="G1507" s="29">
        <f>IF(input_OLD_temp_simulation!L1507&lt;&gt;"",input_OLD_temp_simulation!L1507,"")</f>
        <v>900</v>
      </c>
    </row>
    <row r="1508" spans="1:7">
      <c r="A1508" s="1">
        <f>IF(input_OLD_temp_simulation!A1508&lt;&gt;"",input_OLD_temp_simulation!A1508,"")</f>
        <v>1506</v>
      </c>
      <c r="B1508" s="57">
        <f>IF(input_OLD_temp_simulation!B1508&lt;&gt;"",maxvent_m3_per_h*1000000+minvent_m3_per_h*1000+V_room_m3,"")</f>
        <v>500010090</v>
      </c>
      <c r="C1508" s="2" t="str">
        <f>IF(input_OLD_temp_simulation!C1508&lt;&gt;"",CONCATENATE(TEXT(input_OLD_temp_simulation!C1508,"jjjj-mm-ddTuu:mm:ss"),IF(input_OLD_temp_simulation!E1508&gt;=0,"+",""),TEXT(SIGN(input_OLD_temp_simulation!E1508)*INT(ABS(input_OLD_temp_simulation!E1508)),"00"),":",TEXT(MOD(ABS(input_OLD_temp_simulation!E1508),1)*60,"00")),"")</f>
        <v>2022-01-18T16:30:00+01:00</v>
      </c>
      <c r="D1508" s="26">
        <f>IF(input_OLD_temp_simulation!D1508&lt;&gt;"",input_OLD_temp_simulation!D1508,"")</f>
        <v>1642519800.0000002</v>
      </c>
      <c r="E1508" s="27">
        <f>calculation!R1508</f>
        <v>740.69444444444446</v>
      </c>
      <c r="F1508" s="18">
        <f>calculation!P1508</f>
        <v>0</v>
      </c>
      <c r="G1508" s="29">
        <f>IF(input_OLD_temp_simulation!L1508&lt;&gt;"",input_OLD_temp_simulation!L1508,"")</f>
        <v>900</v>
      </c>
    </row>
    <row r="1509" spans="1:7">
      <c r="A1509" s="1">
        <f>IF(input_OLD_temp_simulation!A1509&lt;&gt;"",input_OLD_temp_simulation!A1509,"")</f>
        <v>1507</v>
      </c>
      <c r="B1509" s="57">
        <f>IF(input_OLD_temp_simulation!B1509&lt;&gt;"",maxvent_m3_per_h*1000000+minvent_m3_per_h*1000+V_room_m3,"")</f>
        <v>500010090</v>
      </c>
      <c r="C1509" s="2" t="str">
        <f>IF(input_OLD_temp_simulation!C1509&lt;&gt;"",CONCATENATE(TEXT(input_OLD_temp_simulation!C1509,"jjjj-mm-ddTuu:mm:ss"),IF(input_OLD_temp_simulation!E1509&gt;=0,"+",""),TEXT(SIGN(input_OLD_temp_simulation!E1509)*INT(ABS(input_OLD_temp_simulation!E1509)),"00"),":",TEXT(MOD(ABS(input_OLD_temp_simulation!E1509),1)*60,"00")),"")</f>
        <v>2022-01-18T16:45:00+01:00</v>
      </c>
      <c r="D1509" s="26">
        <f>IF(input_OLD_temp_simulation!D1509&lt;&gt;"",input_OLD_temp_simulation!D1509,"")</f>
        <v>1642520699.9999993</v>
      </c>
      <c r="E1509" s="27">
        <f>calculation!R1509</f>
        <v>731.64737654320993</v>
      </c>
      <c r="F1509" s="18">
        <f>calculation!P1509</f>
        <v>0</v>
      </c>
      <c r="G1509" s="29">
        <f>IF(input_OLD_temp_simulation!L1509&lt;&gt;"",input_OLD_temp_simulation!L1509,"")</f>
        <v>900</v>
      </c>
    </row>
    <row r="1510" spans="1:7">
      <c r="A1510" s="1">
        <f>IF(input_OLD_temp_simulation!A1510&lt;&gt;"",input_OLD_temp_simulation!A1510,"")</f>
        <v>1508</v>
      </c>
      <c r="B1510" s="57">
        <f>IF(input_OLD_temp_simulation!B1510&lt;&gt;"",maxvent_m3_per_h*1000000+minvent_m3_per_h*1000+V_room_m3,"")</f>
        <v>500010090</v>
      </c>
      <c r="C1510" s="2" t="str">
        <f>IF(input_OLD_temp_simulation!C1510&lt;&gt;"",CONCATENATE(TEXT(input_OLD_temp_simulation!C1510,"jjjj-mm-ddTuu:mm:ss"),IF(input_OLD_temp_simulation!E1510&gt;=0,"+",""),TEXT(SIGN(input_OLD_temp_simulation!E1510)*INT(ABS(input_OLD_temp_simulation!E1510)),"00"),":",TEXT(MOD(ABS(input_OLD_temp_simulation!E1510),1)*60,"00")),"")</f>
        <v>2022-01-18T17:00:00+01:00</v>
      </c>
      <c r="D1510" s="26">
        <f>IF(input_OLD_temp_simulation!D1510&lt;&gt;"",input_OLD_temp_simulation!D1510,"")</f>
        <v>1642521600.000001</v>
      </c>
      <c r="E1510" s="27">
        <f>calculation!R1510</f>
        <v>722.85161608367628</v>
      </c>
      <c r="F1510" s="18">
        <f>calculation!P1510</f>
        <v>0</v>
      </c>
      <c r="G1510" s="29">
        <f>IF(input_OLD_temp_simulation!L1510&lt;&gt;"",input_OLD_temp_simulation!L1510,"")</f>
        <v>900</v>
      </c>
    </row>
    <row r="1511" spans="1:7">
      <c r="A1511" s="1">
        <f>IF(input_OLD_temp_simulation!A1511&lt;&gt;"",input_OLD_temp_simulation!A1511,"")</f>
        <v>1509</v>
      </c>
      <c r="B1511" s="57">
        <f>IF(input_OLD_temp_simulation!B1511&lt;&gt;"",maxvent_m3_per_h*1000000+minvent_m3_per_h*1000+V_room_m3,"")</f>
        <v>500010090</v>
      </c>
      <c r="C1511" s="2" t="str">
        <f>IF(input_OLD_temp_simulation!C1511&lt;&gt;"",CONCATENATE(TEXT(input_OLD_temp_simulation!C1511,"jjjj-mm-ddTuu:mm:ss"),IF(input_OLD_temp_simulation!E1511&gt;=0,"+",""),TEXT(SIGN(input_OLD_temp_simulation!E1511)*INT(ABS(input_OLD_temp_simulation!E1511)),"00"),":",TEXT(MOD(ABS(input_OLD_temp_simulation!E1511),1)*60,"00")),"")</f>
        <v>2022-01-18T17:15:00+01:00</v>
      </c>
      <c r="D1511" s="26">
        <f>IF(input_OLD_temp_simulation!D1511&lt;&gt;"",input_OLD_temp_simulation!D1511,"")</f>
        <v>1642522500.0000002</v>
      </c>
      <c r="E1511" s="27">
        <f>calculation!R1511</f>
        <v>714.30018230357416</v>
      </c>
      <c r="F1511" s="18">
        <f>calculation!P1511</f>
        <v>0</v>
      </c>
      <c r="G1511" s="29">
        <f>IF(input_OLD_temp_simulation!L1511&lt;&gt;"",input_OLD_temp_simulation!L1511,"")</f>
        <v>900</v>
      </c>
    </row>
    <row r="1512" spans="1:7">
      <c r="A1512" s="1">
        <f>IF(input_OLD_temp_simulation!A1512&lt;&gt;"",input_OLD_temp_simulation!A1512,"")</f>
        <v>1510</v>
      </c>
      <c r="B1512" s="57">
        <f>IF(input_OLD_temp_simulation!B1512&lt;&gt;"",maxvent_m3_per_h*1000000+minvent_m3_per_h*1000+V_room_m3,"")</f>
        <v>500010090</v>
      </c>
      <c r="C1512" s="2" t="str">
        <f>IF(input_OLD_temp_simulation!C1512&lt;&gt;"",CONCATENATE(TEXT(input_OLD_temp_simulation!C1512,"jjjj-mm-ddTuu:mm:ss"),IF(input_OLD_temp_simulation!E1512&gt;=0,"+",""),TEXT(SIGN(input_OLD_temp_simulation!E1512)*INT(ABS(input_OLD_temp_simulation!E1512)),"00"),":",TEXT(MOD(ABS(input_OLD_temp_simulation!E1512),1)*60,"00")),"")</f>
        <v>2022-01-18T17:30:00+01:00</v>
      </c>
      <c r="D1512" s="26">
        <f>IF(input_OLD_temp_simulation!D1512&lt;&gt;"",input_OLD_temp_simulation!D1512,"")</f>
        <v>1642523399.9999993</v>
      </c>
      <c r="E1512" s="27">
        <f>calculation!R1512</f>
        <v>705.98628835069712</v>
      </c>
      <c r="F1512" s="18">
        <f>calculation!P1512</f>
        <v>0</v>
      </c>
      <c r="G1512" s="29">
        <f>IF(input_OLD_temp_simulation!L1512&lt;&gt;"",input_OLD_temp_simulation!L1512,"")</f>
        <v>900</v>
      </c>
    </row>
    <row r="1513" spans="1:7">
      <c r="A1513" s="1">
        <f>IF(input_OLD_temp_simulation!A1513&lt;&gt;"",input_OLD_temp_simulation!A1513,"")</f>
        <v>1511</v>
      </c>
      <c r="B1513" s="57">
        <f>IF(input_OLD_temp_simulation!B1513&lt;&gt;"",maxvent_m3_per_h*1000000+minvent_m3_per_h*1000+V_room_m3,"")</f>
        <v>500010090</v>
      </c>
      <c r="C1513" s="2" t="str">
        <f>IF(input_OLD_temp_simulation!C1513&lt;&gt;"",CONCATENATE(TEXT(input_OLD_temp_simulation!C1513,"jjjj-mm-ddTuu:mm:ss"),IF(input_OLD_temp_simulation!E1513&gt;=0,"+",""),TEXT(SIGN(input_OLD_temp_simulation!E1513)*INT(ABS(input_OLD_temp_simulation!E1513)),"00"),":",TEXT(MOD(ABS(input_OLD_temp_simulation!E1513),1)*60,"00")),"")</f>
        <v>2022-01-18T17:45:00+01:00</v>
      </c>
      <c r="D1513" s="26">
        <f>IF(input_OLD_temp_simulation!D1513&lt;&gt;"",input_OLD_temp_simulation!D1513,"")</f>
        <v>1642524300.000001</v>
      </c>
      <c r="E1513" s="27">
        <f>calculation!R1513</f>
        <v>697.90333589651107</v>
      </c>
      <c r="F1513" s="18">
        <f>calculation!P1513</f>
        <v>0</v>
      </c>
      <c r="G1513" s="29">
        <f>IF(input_OLD_temp_simulation!L1513&lt;&gt;"",input_OLD_temp_simulation!L1513,"")</f>
        <v>900</v>
      </c>
    </row>
    <row r="1514" spans="1:7">
      <c r="A1514" s="1">
        <f>IF(input_OLD_temp_simulation!A1514&lt;&gt;"",input_OLD_temp_simulation!A1514,"")</f>
        <v>1512</v>
      </c>
      <c r="B1514" s="57">
        <f>IF(input_OLD_temp_simulation!B1514&lt;&gt;"",maxvent_m3_per_h*1000000+minvent_m3_per_h*1000+V_room_m3,"")</f>
        <v>500010090</v>
      </c>
      <c r="C1514" s="2" t="str">
        <f>IF(input_OLD_temp_simulation!C1514&lt;&gt;"",CONCATENATE(TEXT(input_OLD_temp_simulation!C1514,"jjjj-mm-ddTuu:mm:ss"),IF(input_OLD_temp_simulation!E1514&gt;=0,"+",""),TEXT(SIGN(input_OLD_temp_simulation!E1514)*INT(ABS(input_OLD_temp_simulation!E1514)),"00"),":",TEXT(MOD(ABS(input_OLD_temp_simulation!E1514),1)*60,"00")),"")</f>
        <v>2022-01-18T18:00:00+01:00</v>
      </c>
      <c r="D1514" s="26">
        <f>IF(input_OLD_temp_simulation!D1514&lt;&gt;"",input_OLD_temp_simulation!D1514,"")</f>
        <v>1642525200.0000002</v>
      </c>
      <c r="E1514" s="27">
        <f>calculation!R1514</f>
        <v>690.04490989938574</v>
      </c>
      <c r="F1514" s="18">
        <f>calculation!P1514</f>
        <v>0</v>
      </c>
      <c r="G1514" s="29">
        <f>IF(input_OLD_temp_simulation!L1514&lt;&gt;"",input_OLD_temp_simulation!L1514,"")</f>
        <v>900</v>
      </c>
    </row>
    <row r="1515" spans="1:7">
      <c r="A1515" s="1">
        <f>IF(input_OLD_temp_simulation!A1515&lt;&gt;"",input_OLD_temp_simulation!A1515,"")</f>
        <v>1513</v>
      </c>
      <c r="B1515" s="57">
        <f>IF(input_OLD_temp_simulation!B1515&lt;&gt;"",maxvent_m3_per_h*1000000+minvent_m3_per_h*1000+V_room_m3,"")</f>
        <v>500010090</v>
      </c>
      <c r="C1515" s="2" t="str">
        <f>IF(input_OLD_temp_simulation!C1515&lt;&gt;"",CONCATENATE(TEXT(input_OLD_temp_simulation!C1515,"jjjj-mm-ddTuu:mm:ss"),IF(input_OLD_temp_simulation!E1515&gt;=0,"+",""),TEXT(SIGN(input_OLD_temp_simulation!E1515)*INT(ABS(input_OLD_temp_simulation!E1515)),"00"),":",TEXT(MOD(ABS(input_OLD_temp_simulation!E1515),1)*60,"00")),"")</f>
        <v>2022-01-18T18:15:00+01:00</v>
      </c>
      <c r="D1515" s="26">
        <f>IF(input_OLD_temp_simulation!D1515&lt;&gt;"",input_OLD_temp_simulation!D1515,"")</f>
        <v>1642526099.9999993</v>
      </c>
      <c r="E1515" s="27">
        <f>calculation!R1515</f>
        <v>682.40477351329173</v>
      </c>
      <c r="F1515" s="18">
        <f>calculation!P1515</f>
        <v>0</v>
      </c>
      <c r="G1515" s="29">
        <f>IF(input_OLD_temp_simulation!L1515&lt;&gt;"",input_OLD_temp_simulation!L1515,"")</f>
        <v>900</v>
      </c>
    </row>
    <row r="1516" spans="1:7">
      <c r="A1516" s="1">
        <f>IF(input_OLD_temp_simulation!A1516&lt;&gt;"",input_OLD_temp_simulation!A1516,"")</f>
        <v>1514</v>
      </c>
      <c r="B1516" s="57">
        <f>IF(input_OLD_temp_simulation!B1516&lt;&gt;"",maxvent_m3_per_h*1000000+minvent_m3_per_h*1000+V_room_m3,"")</f>
        <v>500010090</v>
      </c>
      <c r="C1516" s="2" t="str">
        <f>IF(input_OLD_temp_simulation!C1516&lt;&gt;"",CONCATENATE(TEXT(input_OLD_temp_simulation!C1516,"jjjj-mm-ddTuu:mm:ss"),IF(input_OLD_temp_simulation!E1516&gt;=0,"+",""),TEXT(SIGN(input_OLD_temp_simulation!E1516)*INT(ABS(input_OLD_temp_simulation!E1516)),"00"),":",TEXT(MOD(ABS(input_OLD_temp_simulation!E1516),1)*60,"00")),"")</f>
        <v>2022-01-18T18:30:00+01:00</v>
      </c>
      <c r="D1516" s="26">
        <f>IF(input_OLD_temp_simulation!D1516&lt;&gt;"",input_OLD_temp_simulation!D1516,"")</f>
        <v>1642527000.000001</v>
      </c>
      <c r="E1516" s="27">
        <f>calculation!R1516</f>
        <v>674.97686313792246</v>
      </c>
      <c r="F1516" s="18">
        <f>calculation!P1516</f>
        <v>0</v>
      </c>
      <c r="G1516" s="29">
        <f>IF(input_OLD_temp_simulation!L1516&lt;&gt;"",input_OLD_temp_simulation!L1516,"")</f>
        <v>900</v>
      </c>
    </row>
    <row r="1517" spans="1:7">
      <c r="A1517" s="1">
        <f>IF(input_OLD_temp_simulation!A1517&lt;&gt;"",input_OLD_temp_simulation!A1517,"")</f>
        <v>1515</v>
      </c>
      <c r="B1517" s="57">
        <f>IF(input_OLD_temp_simulation!B1517&lt;&gt;"",maxvent_m3_per_h*1000000+minvent_m3_per_h*1000+V_room_m3,"")</f>
        <v>500010090</v>
      </c>
      <c r="C1517" s="2" t="str">
        <f>IF(input_OLD_temp_simulation!C1517&lt;&gt;"",CONCATENATE(TEXT(input_OLD_temp_simulation!C1517,"jjjj-mm-ddTuu:mm:ss"),IF(input_OLD_temp_simulation!E1517&gt;=0,"+",""),TEXT(SIGN(input_OLD_temp_simulation!E1517)*INT(ABS(input_OLD_temp_simulation!E1517)),"00"),":",TEXT(MOD(ABS(input_OLD_temp_simulation!E1517),1)*60,"00")),"")</f>
        <v>2022-01-18T18:45:00+01:00</v>
      </c>
      <c r="D1517" s="26">
        <f>IF(input_OLD_temp_simulation!D1517&lt;&gt;"",input_OLD_temp_simulation!D1517,"")</f>
        <v>1642527900.0000002</v>
      </c>
      <c r="E1517" s="27">
        <f>calculation!R1517</f>
        <v>667.75528360631347</v>
      </c>
      <c r="F1517" s="18">
        <f>calculation!P1517</f>
        <v>0</v>
      </c>
      <c r="G1517" s="29">
        <f>IF(input_OLD_temp_simulation!L1517&lt;&gt;"",input_OLD_temp_simulation!L1517,"")</f>
        <v>900</v>
      </c>
    </row>
    <row r="1518" spans="1:7">
      <c r="A1518" s="1">
        <f>IF(input_OLD_temp_simulation!A1518&lt;&gt;"",input_OLD_temp_simulation!A1518,"")</f>
        <v>1516</v>
      </c>
      <c r="B1518" s="57">
        <f>IF(input_OLD_temp_simulation!B1518&lt;&gt;"",maxvent_m3_per_h*1000000+minvent_m3_per_h*1000+V_room_m3,"")</f>
        <v>500010090</v>
      </c>
      <c r="C1518" s="2" t="str">
        <f>IF(input_OLD_temp_simulation!C1518&lt;&gt;"",CONCATENATE(TEXT(input_OLD_temp_simulation!C1518,"jjjj-mm-ddTuu:mm:ss"),IF(input_OLD_temp_simulation!E1518&gt;=0,"+",""),TEXT(SIGN(input_OLD_temp_simulation!E1518)*INT(ABS(input_OLD_temp_simulation!E1518)),"00"),":",TEXT(MOD(ABS(input_OLD_temp_simulation!E1518),1)*60,"00")),"")</f>
        <v>2022-01-18T19:00:00+01:00</v>
      </c>
      <c r="D1518" s="26">
        <f>IF(input_OLD_temp_simulation!D1518&lt;&gt;"",input_OLD_temp_simulation!D1518,"")</f>
        <v>1642528799.9999993</v>
      </c>
      <c r="E1518" s="27">
        <f>calculation!R1518</f>
        <v>660.73430350613808</v>
      </c>
      <c r="F1518" s="18">
        <f>calculation!P1518</f>
        <v>0</v>
      </c>
      <c r="G1518" s="29">
        <f>IF(input_OLD_temp_simulation!L1518&lt;&gt;"",input_OLD_temp_simulation!L1518,"")</f>
        <v>900</v>
      </c>
    </row>
    <row r="1519" spans="1:7">
      <c r="A1519" s="1">
        <f>IF(input_OLD_temp_simulation!A1519&lt;&gt;"",input_OLD_temp_simulation!A1519,"")</f>
        <v>1517</v>
      </c>
      <c r="B1519" s="57">
        <f>IF(input_OLD_temp_simulation!B1519&lt;&gt;"",maxvent_m3_per_h*1000000+minvent_m3_per_h*1000+V_room_m3,"")</f>
        <v>500010090</v>
      </c>
      <c r="C1519" s="2" t="str">
        <f>IF(input_OLD_temp_simulation!C1519&lt;&gt;"",CONCATENATE(TEXT(input_OLD_temp_simulation!C1519,"jjjj-mm-ddTuu:mm:ss"),IF(input_OLD_temp_simulation!E1519&gt;=0,"+",""),TEXT(SIGN(input_OLD_temp_simulation!E1519)*INT(ABS(input_OLD_temp_simulation!E1519)),"00"),":",TEXT(MOD(ABS(input_OLD_temp_simulation!E1519),1)*60,"00")),"")</f>
        <v>2022-01-18T19:15:00+01:00</v>
      </c>
      <c r="D1519" s="26">
        <f>IF(input_OLD_temp_simulation!D1519&lt;&gt;"",input_OLD_temp_simulation!D1519,"")</f>
        <v>1642529700.000001</v>
      </c>
      <c r="E1519" s="27">
        <f>calculation!R1519</f>
        <v>653.90835063096756</v>
      </c>
      <c r="F1519" s="18">
        <f>calculation!P1519</f>
        <v>0</v>
      </c>
      <c r="G1519" s="29">
        <f>IF(input_OLD_temp_simulation!L1519&lt;&gt;"",input_OLD_temp_simulation!L1519,"")</f>
        <v>900</v>
      </c>
    </row>
    <row r="1520" spans="1:7">
      <c r="A1520" s="1">
        <f>IF(input_OLD_temp_simulation!A1520&lt;&gt;"",input_OLD_temp_simulation!A1520,"")</f>
        <v>1518</v>
      </c>
      <c r="B1520" s="57">
        <f>IF(input_OLD_temp_simulation!B1520&lt;&gt;"",maxvent_m3_per_h*1000000+minvent_m3_per_h*1000+V_room_m3,"")</f>
        <v>500010090</v>
      </c>
      <c r="C1520" s="2" t="str">
        <f>IF(input_OLD_temp_simulation!C1520&lt;&gt;"",CONCATENATE(TEXT(input_OLD_temp_simulation!C1520,"jjjj-mm-ddTuu:mm:ss"),IF(input_OLD_temp_simulation!E1520&gt;=0,"+",""),TEXT(SIGN(input_OLD_temp_simulation!E1520)*INT(ABS(input_OLD_temp_simulation!E1520)),"00"),":",TEXT(MOD(ABS(input_OLD_temp_simulation!E1520),1)*60,"00")),"")</f>
        <v>2022-01-18T19:30:00+01:00</v>
      </c>
      <c r="D1520" s="26">
        <f>IF(input_OLD_temp_simulation!D1520&lt;&gt;"",input_OLD_temp_simulation!D1520,"")</f>
        <v>1642530600.0000002</v>
      </c>
      <c r="E1520" s="27">
        <f>calculation!R1520</f>
        <v>647.2720075578851</v>
      </c>
      <c r="F1520" s="18">
        <f>calculation!P1520</f>
        <v>0</v>
      </c>
      <c r="G1520" s="29">
        <f>IF(input_OLD_temp_simulation!L1520&lt;&gt;"",input_OLD_temp_simulation!L1520,"")</f>
        <v>900</v>
      </c>
    </row>
    <row r="1521" spans="1:7">
      <c r="A1521" s="1">
        <f>IF(input_OLD_temp_simulation!A1521&lt;&gt;"",input_OLD_temp_simulation!A1521,"")</f>
        <v>1519</v>
      </c>
      <c r="B1521" s="57">
        <f>IF(input_OLD_temp_simulation!B1521&lt;&gt;"",maxvent_m3_per_h*1000000+minvent_m3_per_h*1000+V_room_m3,"")</f>
        <v>500010090</v>
      </c>
      <c r="C1521" s="2" t="str">
        <f>IF(input_OLD_temp_simulation!C1521&lt;&gt;"",CONCATENATE(TEXT(input_OLD_temp_simulation!C1521,"jjjj-mm-ddTuu:mm:ss"),IF(input_OLD_temp_simulation!E1521&gt;=0,"+",""),TEXT(SIGN(input_OLD_temp_simulation!E1521)*INT(ABS(input_OLD_temp_simulation!E1521)),"00"),":",TEXT(MOD(ABS(input_OLD_temp_simulation!E1521),1)*60,"00")),"")</f>
        <v>2022-01-18T19:45:00+01:00</v>
      </c>
      <c r="D1521" s="26">
        <f>IF(input_OLD_temp_simulation!D1521&lt;&gt;"",input_OLD_temp_simulation!D1521,"")</f>
        <v>1642531499.9999993</v>
      </c>
      <c r="E1521" s="27">
        <f>calculation!R1521</f>
        <v>640.82000734794383</v>
      </c>
      <c r="F1521" s="18">
        <f>calculation!P1521</f>
        <v>0</v>
      </c>
      <c r="G1521" s="29">
        <f>IF(input_OLD_temp_simulation!L1521&lt;&gt;"",input_OLD_temp_simulation!L1521,"")</f>
        <v>900</v>
      </c>
    </row>
    <row r="1522" spans="1:7">
      <c r="A1522" s="1">
        <f>IF(input_OLD_temp_simulation!A1522&lt;&gt;"",input_OLD_temp_simulation!A1522,"")</f>
        <v>1520</v>
      </c>
      <c r="B1522" s="57">
        <f>IF(input_OLD_temp_simulation!B1522&lt;&gt;"",maxvent_m3_per_h*1000000+minvent_m3_per_h*1000+V_room_m3,"")</f>
        <v>500010090</v>
      </c>
      <c r="C1522" s="2" t="str">
        <f>IF(input_OLD_temp_simulation!C1522&lt;&gt;"",CONCATENATE(TEXT(input_OLD_temp_simulation!C1522,"jjjj-mm-ddTuu:mm:ss"),IF(input_OLD_temp_simulation!E1522&gt;=0,"+",""),TEXT(SIGN(input_OLD_temp_simulation!E1522)*INT(ABS(input_OLD_temp_simulation!E1522)),"00"),":",TEXT(MOD(ABS(input_OLD_temp_simulation!E1522),1)*60,"00")),"")</f>
        <v>2022-01-18T20:00:00+01:00</v>
      </c>
      <c r="D1522" s="26">
        <f>IF(input_OLD_temp_simulation!D1522&lt;&gt;"",input_OLD_temp_simulation!D1522,"")</f>
        <v>1642532400.000001</v>
      </c>
      <c r="E1522" s="27">
        <f>calculation!R1522</f>
        <v>634.54722936605651</v>
      </c>
      <c r="F1522" s="18">
        <f>calculation!P1522</f>
        <v>0</v>
      </c>
      <c r="G1522" s="29">
        <f>IF(input_OLD_temp_simulation!L1522&lt;&gt;"",input_OLD_temp_simulation!L1522,"")</f>
        <v>900</v>
      </c>
    </row>
    <row r="1523" spans="1:7">
      <c r="A1523" s="1">
        <f>IF(input_OLD_temp_simulation!A1523&lt;&gt;"",input_OLD_temp_simulation!A1523,"")</f>
        <v>1521</v>
      </c>
      <c r="B1523" s="57">
        <f>IF(input_OLD_temp_simulation!B1523&lt;&gt;"",maxvent_m3_per_h*1000000+minvent_m3_per_h*1000+V_room_m3,"")</f>
        <v>500010090</v>
      </c>
      <c r="C1523" s="2" t="str">
        <f>IF(input_OLD_temp_simulation!C1523&lt;&gt;"",CONCATENATE(TEXT(input_OLD_temp_simulation!C1523,"jjjj-mm-ddTuu:mm:ss"),IF(input_OLD_temp_simulation!E1523&gt;=0,"+",""),TEXT(SIGN(input_OLD_temp_simulation!E1523)*INT(ABS(input_OLD_temp_simulation!E1523)),"00"),":",TEXT(MOD(ABS(input_OLD_temp_simulation!E1523),1)*60,"00")),"")</f>
        <v>2022-01-18T20:15:00+01:00</v>
      </c>
      <c r="D1523" s="26">
        <f>IF(input_OLD_temp_simulation!D1523&lt;&gt;"",input_OLD_temp_simulation!D1523,"")</f>
        <v>1642533300.0000002</v>
      </c>
      <c r="E1523" s="27">
        <f>calculation!R1523</f>
        <v>628.44869521699934</v>
      </c>
      <c r="F1523" s="18">
        <f>calculation!P1523</f>
        <v>0</v>
      </c>
      <c r="G1523" s="29">
        <f>IF(input_OLD_temp_simulation!L1523&lt;&gt;"",input_OLD_temp_simulation!L1523,"")</f>
        <v>900</v>
      </c>
    </row>
    <row r="1524" spans="1:7">
      <c r="A1524" s="1">
        <f>IF(input_OLD_temp_simulation!A1524&lt;&gt;"",input_OLD_temp_simulation!A1524,"")</f>
        <v>1522</v>
      </c>
      <c r="B1524" s="57">
        <f>IF(input_OLD_temp_simulation!B1524&lt;&gt;"",maxvent_m3_per_h*1000000+minvent_m3_per_h*1000+V_room_m3,"")</f>
        <v>500010090</v>
      </c>
      <c r="C1524" s="2" t="str">
        <f>IF(input_OLD_temp_simulation!C1524&lt;&gt;"",CONCATENATE(TEXT(input_OLD_temp_simulation!C1524,"jjjj-mm-ddTuu:mm:ss"),IF(input_OLD_temp_simulation!E1524&gt;=0,"+",""),TEXT(SIGN(input_OLD_temp_simulation!E1524)*INT(ABS(input_OLD_temp_simulation!E1524)),"00"),":",TEXT(MOD(ABS(input_OLD_temp_simulation!E1524),1)*60,"00")),"")</f>
        <v>2022-01-18T20:30:00+01:00</v>
      </c>
      <c r="D1524" s="26">
        <f>IF(input_OLD_temp_simulation!D1524&lt;&gt;"",input_OLD_temp_simulation!D1524,"")</f>
        <v>1642534199.9999993</v>
      </c>
      <c r="E1524" s="27">
        <f>calculation!R1524</f>
        <v>622.51956479430487</v>
      </c>
      <c r="F1524" s="18">
        <f>calculation!P1524</f>
        <v>0</v>
      </c>
      <c r="G1524" s="29">
        <f>IF(input_OLD_temp_simulation!L1524&lt;&gt;"",input_OLD_temp_simulation!L1524,"")</f>
        <v>900</v>
      </c>
    </row>
    <row r="1525" spans="1:7">
      <c r="A1525" s="1">
        <f>IF(input_OLD_temp_simulation!A1525&lt;&gt;"",input_OLD_temp_simulation!A1525,"")</f>
        <v>1523</v>
      </c>
      <c r="B1525" s="57">
        <f>IF(input_OLD_temp_simulation!B1525&lt;&gt;"",maxvent_m3_per_h*1000000+minvent_m3_per_h*1000+V_room_m3,"")</f>
        <v>500010090</v>
      </c>
      <c r="C1525" s="2" t="str">
        <f>IF(input_OLD_temp_simulation!C1525&lt;&gt;"",CONCATENATE(TEXT(input_OLD_temp_simulation!C1525,"jjjj-mm-ddTuu:mm:ss"),IF(input_OLD_temp_simulation!E1525&gt;=0,"+",""),TEXT(SIGN(input_OLD_temp_simulation!E1525)*INT(ABS(input_OLD_temp_simulation!E1525)),"00"),":",TEXT(MOD(ABS(input_OLD_temp_simulation!E1525),1)*60,"00")),"")</f>
        <v>2022-01-18T20:45:00+01:00</v>
      </c>
      <c r="D1525" s="26">
        <f>IF(input_OLD_temp_simulation!D1525&lt;&gt;"",input_OLD_temp_simulation!D1525,"")</f>
        <v>1642535100.000001</v>
      </c>
      <c r="E1525" s="27">
        <f>calculation!R1525</f>
        <v>616.75513243890748</v>
      </c>
      <c r="F1525" s="18">
        <f>calculation!P1525</f>
        <v>0</v>
      </c>
      <c r="G1525" s="29">
        <f>IF(input_OLD_temp_simulation!L1525&lt;&gt;"",input_OLD_temp_simulation!L1525,"")</f>
        <v>900</v>
      </c>
    </row>
    <row r="1526" spans="1:7">
      <c r="A1526" s="1">
        <f>IF(input_OLD_temp_simulation!A1526&lt;&gt;"",input_OLD_temp_simulation!A1526,"")</f>
        <v>1524</v>
      </c>
      <c r="B1526" s="57">
        <f>IF(input_OLD_temp_simulation!B1526&lt;&gt;"",maxvent_m3_per_h*1000000+minvent_m3_per_h*1000+V_room_m3,"")</f>
        <v>500010090</v>
      </c>
      <c r="C1526" s="2" t="str">
        <f>IF(input_OLD_temp_simulation!C1526&lt;&gt;"",CONCATENATE(TEXT(input_OLD_temp_simulation!C1526,"jjjj-mm-ddTuu:mm:ss"),IF(input_OLD_temp_simulation!E1526&gt;=0,"+",""),TEXT(SIGN(input_OLD_temp_simulation!E1526)*INT(ABS(input_OLD_temp_simulation!E1526)),"00"),":",TEXT(MOD(ABS(input_OLD_temp_simulation!E1526),1)*60,"00")),"")</f>
        <v>2022-01-18T21:00:00+01:00</v>
      </c>
      <c r="D1526" s="26">
        <f>IF(input_OLD_temp_simulation!D1526&lt;&gt;"",input_OLD_temp_simulation!D1526,"")</f>
        <v>1642536000.0000002</v>
      </c>
      <c r="E1526" s="27">
        <f>calculation!R1526</f>
        <v>611.15082320449335</v>
      </c>
      <c r="F1526" s="18">
        <f>calculation!P1526</f>
        <v>0</v>
      </c>
      <c r="G1526" s="29">
        <f>IF(input_OLD_temp_simulation!L1526&lt;&gt;"",input_OLD_temp_simulation!L1526,"")</f>
        <v>900</v>
      </c>
    </row>
    <row r="1527" spans="1:7">
      <c r="A1527" s="1">
        <f>IF(input_OLD_temp_simulation!A1527&lt;&gt;"",input_OLD_temp_simulation!A1527,"")</f>
        <v>1525</v>
      </c>
      <c r="B1527" s="57">
        <f>IF(input_OLD_temp_simulation!B1527&lt;&gt;"",maxvent_m3_per_h*1000000+minvent_m3_per_h*1000+V_room_m3,"")</f>
        <v>500010090</v>
      </c>
      <c r="C1527" s="2" t="str">
        <f>IF(input_OLD_temp_simulation!C1527&lt;&gt;"",CONCATENATE(TEXT(input_OLD_temp_simulation!C1527,"jjjj-mm-ddTuu:mm:ss"),IF(input_OLD_temp_simulation!E1527&gt;=0,"+",""),TEXT(SIGN(input_OLD_temp_simulation!E1527)*INT(ABS(input_OLD_temp_simulation!E1527)),"00"),":",TEXT(MOD(ABS(input_OLD_temp_simulation!E1527),1)*60,"00")),"")</f>
        <v>2022-01-18T21:15:00+01:00</v>
      </c>
      <c r="D1527" s="26">
        <f>IF(input_OLD_temp_simulation!D1527&lt;&gt;"",input_OLD_temp_simulation!D1527,"")</f>
        <v>1642536899.9999993</v>
      </c>
      <c r="E1527" s="27">
        <f>calculation!R1527</f>
        <v>605.7021892265908</v>
      </c>
      <c r="F1527" s="18">
        <f>calculation!P1527</f>
        <v>0</v>
      </c>
      <c r="G1527" s="29">
        <f>IF(input_OLD_temp_simulation!L1527&lt;&gt;"",input_OLD_temp_simulation!L1527,"")</f>
        <v>900</v>
      </c>
    </row>
    <row r="1528" spans="1:7">
      <c r="A1528" s="1">
        <f>IF(input_OLD_temp_simulation!A1528&lt;&gt;"",input_OLD_temp_simulation!A1528,"")</f>
        <v>1526</v>
      </c>
      <c r="B1528" s="57">
        <f>IF(input_OLD_temp_simulation!B1528&lt;&gt;"",maxvent_m3_per_h*1000000+minvent_m3_per_h*1000+V_room_m3,"")</f>
        <v>500010090</v>
      </c>
      <c r="C1528" s="2" t="str">
        <f>IF(input_OLD_temp_simulation!C1528&lt;&gt;"",CONCATENATE(TEXT(input_OLD_temp_simulation!C1528,"jjjj-mm-ddTuu:mm:ss"),IF(input_OLD_temp_simulation!E1528&gt;=0,"+",""),TEXT(SIGN(input_OLD_temp_simulation!E1528)*INT(ABS(input_OLD_temp_simulation!E1528)),"00"),":",TEXT(MOD(ABS(input_OLD_temp_simulation!E1528),1)*60,"00")),"")</f>
        <v>2022-01-18T21:30:00+01:00</v>
      </c>
      <c r="D1528" s="26">
        <f>IF(input_OLD_temp_simulation!D1528&lt;&gt;"",input_OLD_temp_simulation!D1528,"")</f>
        <v>1642537800.000001</v>
      </c>
      <c r="E1528" s="27">
        <f>calculation!R1528</f>
        <v>600.40490619251887</v>
      </c>
      <c r="F1528" s="18">
        <f>calculation!P1528</f>
        <v>0</v>
      </c>
      <c r="G1528" s="29">
        <f>IF(input_OLD_temp_simulation!L1528&lt;&gt;"",input_OLD_temp_simulation!L1528,"")</f>
        <v>900</v>
      </c>
    </row>
    <row r="1529" spans="1:7">
      <c r="A1529" s="1">
        <f>IF(input_OLD_temp_simulation!A1529&lt;&gt;"",input_OLD_temp_simulation!A1529,"")</f>
        <v>1527</v>
      </c>
      <c r="B1529" s="57">
        <f>IF(input_OLD_temp_simulation!B1529&lt;&gt;"",maxvent_m3_per_h*1000000+minvent_m3_per_h*1000+V_room_m3,"")</f>
        <v>500010090</v>
      </c>
      <c r="C1529" s="2" t="str">
        <f>IF(input_OLD_temp_simulation!C1529&lt;&gt;"",CONCATENATE(TEXT(input_OLD_temp_simulation!C1529,"jjjj-mm-ddTuu:mm:ss"),IF(input_OLD_temp_simulation!E1529&gt;=0,"+",""),TEXT(SIGN(input_OLD_temp_simulation!E1529)*INT(ABS(input_OLD_temp_simulation!E1529)),"00"),":",TEXT(MOD(ABS(input_OLD_temp_simulation!E1529),1)*60,"00")),"")</f>
        <v>2022-01-18T21:45:00+01:00</v>
      </c>
      <c r="D1529" s="26">
        <f>IF(input_OLD_temp_simulation!D1529&lt;&gt;"",input_OLD_temp_simulation!D1529,"")</f>
        <v>1642538700.0000002</v>
      </c>
      <c r="E1529" s="27">
        <f>calculation!R1529</f>
        <v>595.2547699093933</v>
      </c>
      <c r="F1529" s="18">
        <f>calculation!P1529</f>
        <v>0</v>
      </c>
      <c r="G1529" s="29">
        <f>IF(input_OLD_temp_simulation!L1529&lt;&gt;"",input_OLD_temp_simulation!L1529,"")</f>
        <v>900</v>
      </c>
    </row>
    <row r="1530" spans="1:7">
      <c r="A1530" s="1">
        <f>IF(input_OLD_temp_simulation!A1530&lt;&gt;"",input_OLD_temp_simulation!A1530,"")</f>
        <v>1528</v>
      </c>
      <c r="B1530" s="57">
        <f>IF(input_OLD_temp_simulation!B1530&lt;&gt;"",maxvent_m3_per_h*1000000+minvent_m3_per_h*1000+V_room_m3,"")</f>
        <v>500010090</v>
      </c>
      <c r="C1530" s="2" t="str">
        <f>IF(input_OLD_temp_simulation!C1530&lt;&gt;"",CONCATENATE(TEXT(input_OLD_temp_simulation!C1530,"jjjj-mm-ddTuu:mm:ss"),IF(input_OLD_temp_simulation!E1530&gt;=0,"+",""),TEXT(SIGN(input_OLD_temp_simulation!E1530)*INT(ABS(input_OLD_temp_simulation!E1530)),"00"),":",TEXT(MOD(ABS(input_OLD_temp_simulation!E1530),1)*60,"00")),"")</f>
        <v>2022-01-18T22:00:00+01:00</v>
      </c>
      <c r="D1530" s="26">
        <f>IF(input_OLD_temp_simulation!D1530&lt;&gt;"",input_OLD_temp_simulation!D1530,"")</f>
        <v>1642539599.9999993</v>
      </c>
      <c r="E1530" s="27">
        <f>calculation!R1530</f>
        <v>590.2476929674657</v>
      </c>
      <c r="F1530" s="18">
        <f>calculation!P1530</f>
        <v>0</v>
      </c>
      <c r="G1530" s="29">
        <f>IF(input_OLD_temp_simulation!L1530&lt;&gt;"",input_OLD_temp_simulation!L1530,"")</f>
        <v>900</v>
      </c>
    </row>
    <row r="1531" spans="1:7">
      <c r="A1531" s="1">
        <f>IF(input_OLD_temp_simulation!A1531&lt;&gt;"",input_OLD_temp_simulation!A1531,"")</f>
        <v>1529</v>
      </c>
      <c r="B1531" s="57">
        <f>IF(input_OLD_temp_simulation!B1531&lt;&gt;"",maxvent_m3_per_h*1000000+minvent_m3_per_h*1000+V_room_m3,"")</f>
        <v>500010090</v>
      </c>
      <c r="C1531" s="2" t="str">
        <f>IF(input_OLD_temp_simulation!C1531&lt;&gt;"",CONCATENATE(TEXT(input_OLD_temp_simulation!C1531,"jjjj-mm-ddTuu:mm:ss"),IF(input_OLD_temp_simulation!E1531&gt;=0,"+",""),TEXT(SIGN(input_OLD_temp_simulation!E1531)*INT(ABS(input_OLD_temp_simulation!E1531)),"00"),":",TEXT(MOD(ABS(input_OLD_temp_simulation!E1531),1)*60,"00")),"")</f>
        <v>2022-01-18T22:15:00+01:00</v>
      </c>
      <c r="D1531" s="26">
        <f>IF(input_OLD_temp_simulation!D1531&lt;&gt;"",input_OLD_temp_simulation!D1531,"")</f>
        <v>1642540500.000001</v>
      </c>
      <c r="E1531" s="27">
        <f>calculation!R1531</f>
        <v>585.37970149614716</v>
      </c>
      <c r="F1531" s="18">
        <f>calculation!P1531</f>
        <v>0</v>
      </c>
      <c r="G1531" s="29">
        <f>IF(input_OLD_temp_simulation!L1531&lt;&gt;"",input_OLD_temp_simulation!L1531,"")</f>
        <v>900</v>
      </c>
    </row>
    <row r="1532" spans="1:7">
      <c r="A1532" s="1">
        <f>IF(input_OLD_temp_simulation!A1532&lt;&gt;"",input_OLD_temp_simulation!A1532,"")</f>
        <v>1530</v>
      </c>
      <c r="B1532" s="57">
        <f>IF(input_OLD_temp_simulation!B1532&lt;&gt;"",maxvent_m3_per_h*1000000+minvent_m3_per_h*1000+V_room_m3,"")</f>
        <v>500010090</v>
      </c>
      <c r="C1532" s="2" t="str">
        <f>IF(input_OLD_temp_simulation!C1532&lt;&gt;"",CONCATENATE(TEXT(input_OLD_temp_simulation!C1532,"jjjj-mm-ddTuu:mm:ss"),IF(input_OLD_temp_simulation!E1532&gt;=0,"+",""),TEXT(SIGN(input_OLD_temp_simulation!E1532)*INT(ABS(input_OLD_temp_simulation!E1532)),"00"),":",TEXT(MOD(ABS(input_OLD_temp_simulation!E1532),1)*60,"00")),"")</f>
        <v>2022-01-18T22:30:00+01:00</v>
      </c>
      <c r="D1532" s="26">
        <f>IF(input_OLD_temp_simulation!D1532&lt;&gt;"",input_OLD_temp_simulation!D1532,"")</f>
        <v>1642541400.0000002</v>
      </c>
      <c r="E1532" s="27">
        <f>calculation!R1532</f>
        <v>580.64693201014302</v>
      </c>
      <c r="F1532" s="18">
        <f>calculation!P1532</f>
        <v>0</v>
      </c>
      <c r="G1532" s="29">
        <f>IF(input_OLD_temp_simulation!L1532&lt;&gt;"",input_OLD_temp_simulation!L1532,"")</f>
        <v>900</v>
      </c>
    </row>
    <row r="1533" spans="1:7">
      <c r="A1533" s="1">
        <f>IF(input_OLD_temp_simulation!A1533&lt;&gt;"",input_OLD_temp_simulation!A1533,"")</f>
        <v>1531</v>
      </c>
      <c r="B1533" s="57">
        <f>IF(input_OLD_temp_simulation!B1533&lt;&gt;"",maxvent_m3_per_h*1000000+minvent_m3_per_h*1000+V_room_m3,"")</f>
        <v>500010090</v>
      </c>
      <c r="C1533" s="2" t="str">
        <f>IF(input_OLD_temp_simulation!C1533&lt;&gt;"",CONCATENATE(TEXT(input_OLD_temp_simulation!C1533,"jjjj-mm-ddTuu:mm:ss"),IF(input_OLD_temp_simulation!E1533&gt;=0,"+",""),TEXT(SIGN(input_OLD_temp_simulation!E1533)*INT(ABS(input_OLD_temp_simulation!E1533)),"00"),":",TEXT(MOD(ABS(input_OLD_temp_simulation!E1533),1)*60,"00")),"")</f>
        <v>2022-01-18T22:45:00+01:00</v>
      </c>
      <c r="D1533" s="26">
        <f>IF(input_OLD_temp_simulation!D1533&lt;&gt;"",input_OLD_temp_simulation!D1533,"")</f>
        <v>1642542299.9999993</v>
      </c>
      <c r="E1533" s="27">
        <f>calculation!R1533</f>
        <v>576.04562834319461</v>
      </c>
      <c r="F1533" s="18">
        <f>calculation!P1533</f>
        <v>0</v>
      </c>
      <c r="G1533" s="29">
        <f>IF(input_OLD_temp_simulation!L1533&lt;&gt;"",input_OLD_temp_simulation!L1533,"")</f>
        <v>900</v>
      </c>
    </row>
    <row r="1534" spans="1:7">
      <c r="A1534" s="1">
        <f>IF(input_OLD_temp_simulation!A1534&lt;&gt;"",input_OLD_temp_simulation!A1534,"")</f>
        <v>1532</v>
      </c>
      <c r="B1534" s="57">
        <f>IF(input_OLD_temp_simulation!B1534&lt;&gt;"",maxvent_m3_per_h*1000000+minvent_m3_per_h*1000+V_room_m3,"")</f>
        <v>500010090</v>
      </c>
      <c r="C1534" s="2" t="str">
        <f>IF(input_OLD_temp_simulation!C1534&lt;&gt;"",CONCATENATE(TEXT(input_OLD_temp_simulation!C1534,"jjjj-mm-ddTuu:mm:ss"),IF(input_OLD_temp_simulation!E1534&gt;=0,"+",""),TEXT(SIGN(input_OLD_temp_simulation!E1534)*INT(ABS(input_OLD_temp_simulation!E1534)),"00"),":",TEXT(MOD(ABS(input_OLD_temp_simulation!E1534),1)*60,"00")),"")</f>
        <v>2022-01-18T23:00:00+01:00</v>
      </c>
      <c r="D1534" s="26">
        <f>IF(input_OLD_temp_simulation!D1534&lt;&gt;"",input_OLD_temp_simulation!D1534,"")</f>
        <v>1642543200.000001</v>
      </c>
      <c r="E1534" s="27">
        <f>calculation!R1534</f>
        <v>571.57213866699476</v>
      </c>
      <c r="F1534" s="18">
        <f>calculation!P1534</f>
        <v>0</v>
      </c>
      <c r="G1534" s="29">
        <f>IF(input_OLD_temp_simulation!L1534&lt;&gt;"",input_OLD_temp_simulation!L1534,"")</f>
        <v>900</v>
      </c>
    </row>
    <row r="1535" spans="1:7">
      <c r="A1535" s="1">
        <f>IF(input_OLD_temp_simulation!A1535&lt;&gt;"",input_OLD_temp_simulation!A1535,"")</f>
        <v>1533</v>
      </c>
      <c r="B1535" s="57">
        <f>IF(input_OLD_temp_simulation!B1535&lt;&gt;"",maxvent_m3_per_h*1000000+minvent_m3_per_h*1000+V_room_m3,"")</f>
        <v>500010090</v>
      </c>
      <c r="C1535" s="2" t="str">
        <f>IF(input_OLD_temp_simulation!C1535&lt;&gt;"",CONCATENATE(TEXT(input_OLD_temp_simulation!C1535,"jjjj-mm-ddTuu:mm:ss"),IF(input_OLD_temp_simulation!E1535&gt;=0,"+",""),TEXT(SIGN(input_OLD_temp_simulation!E1535)*INT(ABS(input_OLD_temp_simulation!E1535)),"00"),":",TEXT(MOD(ABS(input_OLD_temp_simulation!E1535),1)*60,"00")),"")</f>
        <v>2022-01-18T23:15:00+01:00</v>
      </c>
      <c r="D1535" s="26">
        <f>IF(input_OLD_temp_simulation!D1535&lt;&gt;"",input_OLD_temp_simulation!D1535,"")</f>
        <v>1642544100.0000002</v>
      </c>
      <c r="E1535" s="27">
        <f>calculation!R1535</f>
        <v>567.2229125929116</v>
      </c>
      <c r="F1535" s="18">
        <f>calculation!P1535</f>
        <v>0</v>
      </c>
      <c r="G1535" s="29">
        <f>IF(input_OLD_temp_simulation!L1535&lt;&gt;"",input_OLD_temp_simulation!L1535,"")</f>
        <v>900</v>
      </c>
    </row>
    <row r="1536" spans="1:7">
      <c r="A1536" s="1">
        <f>IF(input_OLD_temp_simulation!A1536&lt;&gt;"",input_OLD_temp_simulation!A1536,"")</f>
        <v>1534</v>
      </c>
      <c r="B1536" s="57">
        <f>IF(input_OLD_temp_simulation!B1536&lt;&gt;"",maxvent_m3_per_h*1000000+minvent_m3_per_h*1000+V_room_m3,"")</f>
        <v>500010090</v>
      </c>
      <c r="C1536" s="2" t="str">
        <f>IF(input_OLD_temp_simulation!C1536&lt;&gt;"",CONCATENATE(TEXT(input_OLD_temp_simulation!C1536,"jjjj-mm-ddTuu:mm:ss"),IF(input_OLD_temp_simulation!E1536&gt;=0,"+",""),TEXT(SIGN(input_OLD_temp_simulation!E1536)*INT(ABS(input_OLD_temp_simulation!E1536)),"00"),":",TEXT(MOD(ABS(input_OLD_temp_simulation!E1536),1)*60,"00")),"")</f>
        <v>2022-01-18T23:30:00+01:00</v>
      </c>
      <c r="D1536" s="26">
        <f>IF(input_OLD_temp_simulation!D1536&lt;&gt;"",input_OLD_temp_simulation!D1536,"")</f>
        <v>1642544999.9999993</v>
      </c>
      <c r="E1536" s="27">
        <f>calculation!R1536</f>
        <v>562.99449835421956</v>
      </c>
      <c r="F1536" s="18">
        <f>calculation!P1536</f>
        <v>0</v>
      </c>
      <c r="G1536" s="29">
        <f>IF(input_OLD_temp_simulation!L1536&lt;&gt;"",input_OLD_temp_simulation!L1536,"")</f>
        <v>900</v>
      </c>
    </row>
    <row r="1537" spans="1:7">
      <c r="A1537" s="1">
        <f>IF(input_OLD_temp_simulation!A1537&lt;&gt;"",input_OLD_temp_simulation!A1537,"")</f>
        <v>1535</v>
      </c>
      <c r="B1537" s="57">
        <f>IF(input_OLD_temp_simulation!B1537&lt;&gt;"",maxvent_m3_per_h*1000000+minvent_m3_per_h*1000+V_room_m3,"")</f>
        <v>500010090</v>
      </c>
      <c r="C1537" s="2" t="str">
        <f>IF(input_OLD_temp_simulation!C1537&lt;&gt;"",CONCATENATE(TEXT(input_OLD_temp_simulation!C1537,"jjjj-mm-ddTuu:mm:ss"),IF(input_OLD_temp_simulation!E1537&gt;=0,"+",""),TEXT(SIGN(input_OLD_temp_simulation!E1537)*INT(ABS(input_OLD_temp_simulation!E1537)),"00"),":",TEXT(MOD(ABS(input_OLD_temp_simulation!E1537),1)*60,"00")),"")</f>
        <v>2022-01-18T23:45:00+01:00</v>
      </c>
      <c r="D1537" s="26">
        <f>IF(input_OLD_temp_simulation!D1537&lt;&gt;"",input_OLD_temp_simulation!D1537,"")</f>
        <v>1642545900.000001</v>
      </c>
      <c r="E1537" s="27">
        <f>calculation!R1537</f>
        <v>558.88354006660234</v>
      </c>
      <c r="F1537" s="18">
        <f>calculation!P1537</f>
        <v>0</v>
      </c>
      <c r="G1537" s="29">
        <f>IF(input_OLD_temp_simulation!L1537&lt;&gt;"",input_OLD_temp_simulation!L1537,"")</f>
        <v>900</v>
      </c>
    </row>
    <row r="1538" spans="1:7">
      <c r="A1538" s="1">
        <f>IF(input_OLD_temp_simulation!A1538&lt;&gt;"",input_OLD_temp_simulation!A1538,"")</f>
        <v>1536</v>
      </c>
      <c r="B1538" s="57">
        <f>IF(input_OLD_temp_simulation!B1538&lt;&gt;"",maxvent_m3_per_h*1000000+minvent_m3_per_h*1000+V_room_m3,"")</f>
        <v>500010090</v>
      </c>
      <c r="C1538" s="2" t="str">
        <f>IF(input_OLD_temp_simulation!C1538&lt;&gt;"",CONCATENATE(TEXT(input_OLD_temp_simulation!C1538,"jjjj-mm-ddTuu:mm:ss"),IF(input_OLD_temp_simulation!E1538&gt;=0,"+",""),TEXT(SIGN(input_OLD_temp_simulation!E1538)*INT(ABS(input_OLD_temp_simulation!E1538)),"00"),":",TEXT(MOD(ABS(input_OLD_temp_simulation!E1538),1)*60,"00")),"")</f>
        <v>2022-01-19T00:00:00+01:00</v>
      </c>
      <c r="D1538" s="26">
        <f>IF(input_OLD_temp_simulation!D1538&lt;&gt;"",input_OLD_temp_simulation!D1538,"")</f>
        <v>1642546800.0000002</v>
      </c>
      <c r="E1538" s="27">
        <f>calculation!R1538</f>
        <v>554.88677506475233</v>
      </c>
      <c r="F1538" s="18">
        <f>calculation!P1538</f>
        <v>0</v>
      </c>
      <c r="G1538" s="29">
        <f>IF(input_OLD_temp_simulation!L1538&lt;&gt;"",input_OLD_temp_simulation!L1538,"")</f>
        <v>900</v>
      </c>
    </row>
    <row r="1539" spans="1:7">
      <c r="A1539" s="1">
        <f>IF(input_OLD_temp_simulation!A1539&lt;&gt;"",input_OLD_temp_simulation!A1539,"")</f>
        <v>1537</v>
      </c>
      <c r="B1539" s="57">
        <f>IF(input_OLD_temp_simulation!B1539&lt;&gt;"",maxvent_m3_per_h*1000000+minvent_m3_per_h*1000+V_room_m3,"")</f>
        <v>500010090</v>
      </c>
      <c r="C1539" s="2" t="str">
        <f>IF(input_OLD_temp_simulation!C1539&lt;&gt;"",CONCATENATE(TEXT(input_OLD_temp_simulation!C1539,"jjjj-mm-ddTuu:mm:ss"),IF(input_OLD_temp_simulation!E1539&gt;=0,"+",""),TEXT(SIGN(input_OLD_temp_simulation!E1539)*INT(ABS(input_OLD_temp_simulation!E1539)),"00"),":",TEXT(MOD(ABS(input_OLD_temp_simulation!E1539),1)*60,"00")),"")</f>
        <v>2022-01-19T00:15:00+01:00</v>
      </c>
      <c r="D1539" s="26">
        <f>IF(input_OLD_temp_simulation!D1539&lt;&gt;"",input_OLD_temp_simulation!D1539,"")</f>
        <v>1642547699.9999993</v>
      </c>
      <c r="E1539" s="27">
        <f>calculation!R1539</f>
        <v>618.81353131295361</v>
      </c>
      <c r="F1539" s="18">
        <f>calculation!P1539</f>
        <v>0</v>
      </c>
      <c r="G1539" s="29">
        <f>IF(input_OLD_temp_simulation!L1539&lt;&gt;"",input_OLD_temp_simulation!L1539,"")</f>
        <v>900</v>
      </c>
    </row>
    <row r="1540" spans="1:7">
      <c r="A1540" s="1">
        <f>IF(input_OLD_temp_simulation!A1540&lt;&gt;"",input_OLD_temp_simulation!A1540,"")</f>
        <v>1538</v>
      </c>
      <c r="B1540" s="57">
        <f>IF(input_OLD_temp_simulation!B1540&lt;&gt;"",maxvent_m3_per_h*1000000+minvent_m3_per_h*1000+V_room_m3,"")</f>
        <v>500010090</v>
      </c>
      <c r="C1540" s="2" t="str">
        <f>IF(input_OLD_temp_simulation!C1540&lt;&gt;"",CONCATENATE(TEXT(input_OLD_temp_simulation!C1540,"jjjj-mm-ddTuu:mm:ss"),IF(input_OLD_temp_simulation!E1540&gt;=0,"+",""),TEXT(SIGN(input_OLD_temp_simulation!E1540)*INT(ABS(input_OLD_temp_simulation!E1540)),"00"),":",TEXT(MOD(ABS(input_OLD_temp_simulation!E1540),1)*60,"00")),"")</f>
        <v>2022-01-19T00:30:00+01:00</v>
      </c>
      <c r="D1540" s="26">
        <f>IF(input_OLD_temp_simulation!D1540&lt;&gt;"",input_OLD_temp_simulation!D1540,"")</f>
        <v>1642548600.000001</v>
      </c>
      <c r="E1540" s="27">
        <f>calculation!R1540</f>
        <v>680.96454433203826</v>
      </c>
      <c r="F1540" s="18">
        <f>calculation!P1540</f>
        <v>0</v>
      </c>
      <c r="G1540" s="29">
        <f>IF(input_OLD_temp_simulation!L1540&lt;&gt;"",input_OLD_temp_simulation!L1540,"")</f>
        <v>900</v>
      </c>
    </row>
    <row r="1541" spans="1:7">
      <c r="A1541" s="1">
        <f>IF(input_OLD_temp_simulation!A1541&lt;&gt;"",input_OLD_temp_simulation!A1541,"")</f>
        <v>1539</v>
      </c>
      <c r="B1541" s="57">
        <f>IF(input_OLD_temp_simulation!B1541&lt;&gt;"",maxvent_m3_per_h*1000000+minvent_m3_per_h*1000+V_room_m3,"")</f>
        <v>500010090</v>
      </c>
      <c r="C1541" s="2" t="str">
        <f>IF(input_OLD_temp_simulation!C1541&lt;&gt;"",CONCATENATE(TEXT(input_OLD_temp_simulation!C1541,"jjjj-mm-ddTuu:mm:ss"),IF(input_OLD_temp_simulation!E1541&gt;=0,"+",""),TEXT(SIGN(input_OLD_temp_simulation!E1541)*INT(ABS(input_OLD_temp_simulation!E1541)),"00"),":",TEXT(MOD(ABS(input_OLD_temp_simulation!E1541),1)*60,"00")),"")</f>
        <v>2022-01-19T00:45:00+01:00</v>
      </c>
      <c r="D1541" s="26">
        <f>IF(input_OLD_temp_simulation!D1541&lt;&gt;"",input_OLD_temp_simulation!D1541,"")</f>
        <v>1642549500.0000002</v>
      </c>
      <c r="E1541" s="27">
        <f>calculation!R1541</f>
        <v>741.38914032281491</v>
      </c>
      <c r="F1541" s="18">
        <f>calculation!P1541</f>
        <v>0</v>
      </c>
      <c r="G1541" s="29">
        <f>IF(input_OLD_temp_simulation!L1541&lt;&gt;"",input_OLD_temp_simulation!L1541,"")</f>
        <v>900</v>
      </c>
    </row>
    <row r="1542" spans="1:7">
      <c r="A1542" s="1">
        <f>IF(input_OLD_temp_simulation!A1542&lt;&gt;"",input_OLD_temp_simulation!A1542,"")</f>
        <v>1540</v>
      </c>
      <c r="B1542" s="57">
        <f>IF(input_OLD_temp_simulation!B1542&lt;&gt;"",maxvent_m3_per_h*1000000+minvent_m3_per_h*1000+V_room_m3,"")</f>
        <v>500010090</v>
      </c>
      <c r="C1542" s="2" t="str">
        <f>IF(input_OLD_temp_simulation!C1542&lt;&gt;"",CONCATENATE(TEXT(input_OLD_temp_simulation!C1542,"jjjj-mm-ddTuu:mm:ss"),IF(input_OLD_temp_simulation!E1542&gt;=0,"+",""),TEXT(SIGN(input_OLD_temp_simulation!E1542)*INT(ABS(input_OLD_temp_simulation!E1542)),"00"),":",TEXT(MOD(ABS(input_OLD_temp_simulation!E1542),1)*60,"00")),"")</f>
        <v>2022-01-19T01:00:00+01:00</v>
      </c>
      <c r="D1542" s="26">
        <f>IF(input_OLD_temp_simulation!D1542&lt;&gt;"",input_OLD_temp_simulation!D1542,"")</f>
        <v>1642550399.9999993</v>
      </c>
      <c r="E1542" s="27">
        <f>calculation!R1542</f>
        <v>800.13527531384784</v>
      </c>
      <c r="F1542" s="18">
        <f>calculation!P1542</f>
        <v>0</v>
      </c>
      <c r="G1542" s="29">
        <f>IF(input_OLD_temp_simulation!L1542&lt;&gt;"",input_OLD_temp_simulation!L1542,"")</f>
        <v>900</v>
      </c>
    </row>
    <row r="1543" spans="1:7">
      <c r="A1543" s="1">
        <f>IF(input_OLD_temp_simulation!A1543&lt;&gt;"",input_OLD_temp_simulation!A1543,"")</f>
        <v>1541</v>
      </c>
      <c r="B1543" s="57">
        <f>IF(input_OLD_temp_simulation!B1543&lt;&gt;"",maxvent_m3_per_h*1000000+minvent_m3_per_h*1000+V_room_m3,"")</f>
        <v>500010090</v>
      </c>
      <c r="C1543" s="2" t="str">
        <f>IF(input_OLD_temp_simulation!C1543&lt;&gt;"",CONCATENATE(TEXT(input_OLD_temp_simulation!C1543,"jjjj-mm-ddTuu:mm:ss"),IF(input_OLD_temp_simulation!E1543&gt;=0,"+",""),TEXT(SIGN(input_OLD_temp_simulation!E1543)*INT(ABS(input_OLD_temp_simulation!E1543)),"00"),":",TEXT(MOD(ABS(input_OLD_temp_simulation!E1543),1)*60,"00")),"")</f>
        <v>2022-01-19T01:15:00+01:00</v>
      </c>
      <c r="D1543" s="26">
        <f>IF(input_OLD_temp_simulation!D1543&lt;&gt;"",input_OLD_temp_simulation!D1543,"")</f>
        <v>1642551300.000001</v>
      </c>
      <c r="E1543" s="27">
        <f>calculation!R1543</f>
        <v>857.24957322179648</v>
      </c>
      <c r="F1543" s="18">
        <f>calculation!P1543</f>
        <v>0.17460659635496434</v>
      </c>
      <c r="G1543" s="29">
        <f>IF(input_OLD_temp_simulation!L1543&lt;&gt;"",input_OLD_temp_simulation!L1543,"")</f>
        <v>900</v>
      </c>
    </row>
    <row r="1544" spans="1:7">
      <c r="A1544" s="1">
        <f>IF(input_OLD_temp_simulation!A1544&lt;&gt;"",input_OLD_temp_simulation!A1544,"")</f>
        <v>1542</v>
      </c>
      <c r="B1544" s="57">
        <f>IF(input_OLD_temp_simulation!B1544&lt;&gt;"",maxvent_m3_per_h*1000000+minvent_m3_per_h*1000+V_room_m3,"")</f>
        <v>500010090</v>
      </c>
      <c r="C1544" s="2" t="str">
        <f>IF(input_OLD_temp_simulation!C1544&lt;&gt;"",CONCATENATE(TEXT(input_OLD_temp_simulation!C1544,"jjjj-mm-ddTuu:mm:ss"),IF(input_OLD_temp_simulation!E1544&gt;=0,"+",""),TEXT(SIGN(input_OLD_temp_simulation!E1544)*INT(ABS(input_OLD_temp_simulation!E1544)),"00"),":",TEXT(MOD(ABS(input_OLD_temp_simulation!E1544),1)*60,"00")),"")</f>
        <v>2022-01-19T01:30:00+01:00</v>
      </c>
      <c r="D1544" s="26">
        <f>IF(input_OLD_temp_simulation!D1544&lt;&gt;"",input_OLD_temp_simulation!D1544,"")</f>
        <v>1642552200.0000002</v>
      </c>
      <c r="E1544" s="27">
        <f>calculation!R1544</f>
        <v>817.8125</v>
      </c>
      <c r="F1544" s="18">
        <f>calculation!P1544</f>
        <v>0</v>
      </c>
      <c r="G1544" s="29">
        <f>IF(input_OLD_temp_simulation!L1544&lt;&gt;"",input_OLD_temp_simulation!L1544,"")</f>
        <v>900</v>
      </c>
    </row>
    <row r="1545" spans="1:7">
      <c r="A1545" s="1">
        <f>IF(input_OLD_temp_simulation!A1545&lt;&gt;"",input_OLD_temp_simulation!A1545,"")</f>
        <v>1543</v>
      </c>
      <c r="B1545" s="57">
        <f>IF(input_OLD_temp_simulation!B1545&lt;&gt;"",maxvent_m3_per_h*1000000+minvent_m3_per_h*1000+V_room_m3,"")</f>
        <v>500010090</v>
      </c>
      <c r="C1545" s="2" t="str">
        <f>IF(input_OLD_temp_simulation!C1545&lt;&gt;"",CONCATENATE(TEXT(input_OLD_temp_simulation!C1545,"jjjj-mm-ddTuu:mm:ss"),IF(input_OLD_temp_simulation!E1545&gt;=0,"+",""),TEXT(SIGN(input_OLD_temp_simulation!E1545)*INT(ABS(input_OLD_temp_simulation!E1545)),"00"),":",TEXT(MOD(ABS(input_OLD_temp_simulation!E1545),1)*60,"00")),"")</f>
        <v>2022-01-19T01:45:00+01:00</v>
      </c>
      <c r="D1545" s="26">
        <f>IF(input_OLD_temp_simulation!D1545&lt;&gt;"",input_OLD_temp_simulation!D1545,"")</f>
        <v>1642553099.9999993</v>
      </c>
      <c r="E1545" s="27">
        <f>calculation!R1545</f>
        <v>874.43576388888891</v>
      </c>
      <c r="F1545" s="18">
        <f>calculation!P1545</f>
        <v>0.19500821886749678</v>
      </c>
      <c r="G1545" s="29">
        <f>IF(input_OLD_temp_simulation!L1545&lt;&gt;"",input_OLD_temp_simulation!L1545,"")</f>
        <v>900</v>
      </c>
    </row>
    <row r="1546" spans="1:7">
      <c r="A1546" s="1">
        <f>IF(input_OLD_temp_simulation!A1546&lt;&gt;"",input_OLD_temp_simulation!A1546,"")</f>
        <v>1544</v>
      </c>
      <c r="B1546" s="57">
        <f>IF(input_OLD_temp_simulation!B1546&lt;&gt;"",maxvent_m3_per_h*1000000+minvent_m3_per_h*1000+V_room_m3,"")</f>
        <v>500010090</v>
      </c>
      <c r="C1546" s="2" t="str">
        <f>IF(input_OLD_temp_simulation!C1546&lt;&gt;"",CONCATENATE(TEXT(input_OLD_temp_simulation!C1546,"jjjj-mm-ddTuu:mm:ss"),IF(input_OLD_temp_simulation!E1546&gt;=0,"+",""),TEXT(SIGN(input_OLD_temp_simulation!E1546)*INT(ABS(input_OLD_temp_simulation!E1546)),"00"),":",TEXT(MOD(ABS(input_OLD_temp_simulation!E1546),1)*60,"00")),"")</f>
        <v>2022-01-19T02:00:00+01:00</v>
      </c>
      <c r="D1546" s="26">
        <f>IF(input_OLD_temp_simulation!D1546&lt;&gt;"",input_OLD_temp_simulation!D1546,"")</f>
        <v>1642554000.000001</v>
      </c>
      <c r="E1546" s="27">
        <f>calculation!R1546</f>
        <v>817.8125</v>
      </c>
      <c r="F1546" s="18">
        <f>calculation!P1546</f>
        <v>0</v>
      </c>
      <c r="G1546" s="29">
        <f>IF(input_OLD_temp_simulation!L1546&lt;&gt;"",input_OLD_temp_simulation!L1546,"")</f>
        <v>900</v>
      </c>
    </row>
    <row r="1547" spans="1:7">
      <c r="A1547" s="1">
        <f>IF(input_OLD_temp_simulation!A1547&lt;&gt;"",input_OLD_temp_simulation!A1547,"")</f>
        <v>1545</v>
      </c>
      <c r="B1547" s="57">
        <f>IF(input_OLD_temp_simulation!B1547&lt;&gt;"",maxvent_m3_per_h*1000000+minvent_m3_per_h*1000+V_room_m3,"")</f>
        <v>500010090</v>
      </c>
      <c r="C1547" s="2" t="str">
        <f>IF(input_OLD_temp_simulation!C1547&lt;&gt;"",CONCATENATE(TEXT(input_OLD_temp_simulation!C1547,"jjjj-mm-ddTuu:mm:ss"),IF(input_OLD_temp_simulation!E1547&gt;=0,"+",""),TEXT(SIGN(input_OLD_temp_simulation!E1547)*INT(ABS(input_OLD_temp_simulation!E1547)),"00"),":",TEXT(MOD(ABS(input_OLD_temp_simulation!E1547),1)*60,"00")),"")</f>
        <v>2022-01-19T02:15:00+01:00</v>
      </c>
      <c r="D1547" s="26">
        <f>IF(input_OLD_temp_simulation!D1547&lt;&gt;"",input_OLD_temp_simulation!D1547,"")</f>
        <v>1642554900.0000002</v>
      </c>
      <c r="E1547" s="27">
        <f>calculation!R1547</f>
        <v>874.43576388888891</v>
      </c>
      <c r="F1547" s="18">
        <f>calculation!P1547</f>
        <v>0.19500821886749678</v>
      </c>
      <c r="G1547" s="29">
        <f>IF(input_OLD_temp_simulation!L1547&lt;&gt;"",input_OLD_temp_simulation!L1547,"")</f>
        <v>900</v>
      </c>
    </row>
    <row r="1548" spans="1:7">
      <c r="A1548" s="1">
        <f>IF(input_OLD_temp_simulation!A1548&lt;&gt;"",input_OLD_temp_simulation!A1548,"")</f>
        <v>1546</v>
      </c>
      <c r="B1548" s="57">
        <f>IF(input_OLD_temp_simulation!B1548&lt;&gt;"",maxvent_m3_per_h*1000000+minvent_m3_per_h*1000+V_room_m3,"")</f>
        <v>500010090</v>
      </c>
      <c r="C1548" s="2" t="str">
        <f>IF(input_OLD_temp_simulation!C1548&lt;&gt;"",CONCATENATE(TEXT(input_OLD_temp_simulation!C1548,"jjjj-mm-ddTuu:mm:ss"),IF(input_OLD_temp_simulation!E1548&gt;=0,"+",""),TEXT(SIGN(input_OLD_temp_simulation!E1548)*INT(ABS(input_OLD_temp_simulation!E1548)),"00"),":",TEXT(MOD(ABS(input_OLD_temp_simulation!E1548),1)*60,"00")),"")</f>
        <v>2022-01-19T02:30:00+01:00</v>
      </c>
      <c r="D1548" s="26">
        <f>IF(input_OLD_temp_simulation!D1548&lt;&gt;"",input_OLD_temp_simulation!D1548,"")</f>
        <v>1642555799.9999993</v>
      </c>
      <c r="E1548" s="27">
        <f>calculation!R1548</f>
        <v>817.8125</v>
      </c>
      <c r="F1548" s="18">
        <f>calculation!P1548</f>
        <v>0</v>
      </c>
      <c r="G1548" s="29">
        <f>IF(input_OLD_temp_simulation!L1548&lt;&gt;"",input_OLD_temp_simulation!L1548,"")</f>
        <v>900</v>
      </c>
    </row>
    <row r="1549" spans="1:7">
      <c r="A1549" s="1">
        <f>IF(input_OLD_temp_simulation!A1549&lt;&gt;"",input_OLD_temp_simulation!A1549,"")</f>
        <v>1547</v>
      </c>
      <c r="B1549" s="57">
        <f>IF(input_OLD_temp_simulation!B1549&lt;&gt;"",maxvent_m3_per_h*1000000+minvent_m3_per_h*1000+V_room_m3,"")</f>
        <v>500010090</v>
      </c>
      <c r="C1549" s="2" t="str">
        <f>IF(input_OLD_temp_simulation!C1549&lt;&gt;"",CONCATENATE(TEXT(input_OLD_temp_simulation!C1549,"jjjj-mm-ddTuu:mm:ss"),IF(input_OLD_temp_simulation!E1549&gt;=0,"+",""),TEXT(SIGN(input_OLD_temp_simulation!E1549)*INT(ABS(input_OLD_temp_simulation!E1549)),"00"),":",TEXT(MOD(ABS(input_OLD_temp_simulation!E1549),1)*60,"00")),"")</f>
        <v>2022-01-19T02:45:00+01:00</v>
      </c>
      <c r="D1549" s="26">
        <f>IF(input_OLD_temp_simulation!D1549&lt;&gt;"",input_OLD_temp_simulation!D1549,"")</f>
        <v>1642556700.000001</v>
      </c>
      <c r="E1549" s="27">
        <f>calculation!R1549</f>
        <v>874.43576388888891</v>
      </c>
      <c r="F1549" s="18">
        <f>calculation!P1549</f>
        <v>0.19500821886749678</v>
      </c>
      <c r="G1549" s="29">
        <f>IF(input_OLD_temp_simulation!L1549&lt;&gt;"",input_OLD_temp_simulation!L1549,"")</f>
        <v>900</v>
      </c>
    </row>
    <row r="1550" spans="1:7">
      <c r="A1550" s="1">
        <f>IF(input_OLD_temp_simulation!A1550&lt;&gt;"",input_OLD_temp_simulation!A1550,"")</f>
        <v>1548</v>
      </c>
      <c r="B1550" s="57">
        <f>IF(input_OLD_temp_simulation!B1550&lt;&gt;"",maxvent_m3_per_h*1000000+minvent_m3_per_h*1000+V_room_m3,"")</f>
        <v>500010090</v>
      </c>
      <c r="C1550" s="2" t="str">
        <f>IF(input_OLD_temp_simulation!C1550&lt;&gt;"",CONCATENATE(TEXT(input_OLD_temp_simulation!C1550,"jjjj-mm-ddTuu:mm:ss"),IF(input_OLD_temp_simulation!E1550&gt;=0,"+",""),TEXT(SIGN(input_OLD_temp_simulation!E1550)*INT(ABS(input_OLD_temp_simulation!E1550)),"00"),":",TEXT(MOD(ABS(input_OLD_temp_simulation!E1550),1)*60,"00")),"")</f>
        <v>2022-01-19T03:00:00+01:00</v>
      </c>
      <c r="D1550" s="26">
        <f>IF(input_OLD_temp_simulation!D1550&lt;&gt;"",input_OLD_temp_simulation!D1550,"")</f>
        <v>1642557600.0000002</v>
      </c>
      <c r="E1550" s="27">
        <f>calculation!R1550</f>
        <v>817.8125</v>
      </c>
      <c r="F1550" s="18">
        <f>calculation!P1550</f>
        <v>0</v>
      </c>
      <c r="G1550" s="29">
        <f>IF(input_OLD_temp_simulation!L1550&lt;&gt;"",input_OLD_temp_simulation!L1550,"")</f>
        <v>900</v>
      </c>
    </row>
    <row r="1551" spans="1:7">
      <c r="A1551" s="1">
        <f>IF(input_OLD_temp_simulation!A1551&lt;&gt;"",input_OLD_temp_simulation!A1551,"")</f>
        <v>1549</v>
      </c>
      <c r="B1551" s="57">
        <f>IF(input_OLD_temp_simulation!B1551&lt;&gt;"",maxvent_m3_per_h*1000000+minvent_m3_per_h*1000+V_room_m3,"")</f>
        <v>500010090</v>
      </c>
      <c r="C1551" s="2" t="str">
        <f>IF(input_OLD_temp_simulation!C1551&lt;&gt;"",CONCATENATE(TEXT(input_OLD_temp_simulation!C1551,"jjjj-mm-ddTuu:mm:ss"),IF(input_OLD_temp_simulation!E1551&gt;=0,"+",""),TEXT(SIGN(input_OLD_temp_simulation!E1551)*INT(ABS(input_OLD_temp_simulation!E1551)),"00"),":",TEXT(MOD(ABS(input_OLD_temp_simulation!E1551),1)*60,"00")),"")</f>
        <v>2022-01-19T03:15:00+01:00</v>
      </c>
      <c r="D1551" s="26">
        <f>IF(input_OLD_temp_simulation!D1551&lt;&gt;"",input_OLD_temp_simulation!D1551,"")</f>
        <v>1642558499.9999993</v>
      </c>
      <c r="E1551" s="27">
        <f>calculation!R1551</f>
        <v>874.43576388888891</v>
      </c>
      <c r="F1551" s="18">
        <f>calculation!P1551</f>
        <v>0.19500821886749678</v>
      </c>
      <c r="G1551" s="29">
        <f>IF(input_OLD_temp_simulation!L1551&lt;&gt;"",input_OLD_temp_simulation!L1551,"")</f>
        <v>900</v>
      </c>
    </row>
    <row r="1552" spans="1:7">
      <c r="A1552" s="1">
        <f>IF(input_OLD_temp_simulation!A1552&lt;&gt;"",input_OLD_temp_simulation!A1552,"")</f>
        <v>1550</v>
      </c>
      <c r="B1552" s="57">
        <f>IF(input_OLD_temp_simulation!B1552&lt;&gt;"",maxvent_m3_per_h*1000000+minvent_m3_per_h*1000+V_room_m3,"")</f>
        <v>500010090</v>
      </c>
      <c r="C1552" s="2" t="str">
        <f>IF(input_OLD_temp_simulation!C1552&lt;&gt;"",CONCATENATE(TEXT(input_OLD_temp_simulation!C1552,"jjjj-mm-ddTuu:mm:ss"),IF(input_OLD_temp_simulation!E1552&gt;=0,"+",""),TEXT(SIGN(input_OLD_temp_simulation!E1552)*INT(ABS(input_OLD_temp_simulation!E1552)),"00"),":",TEXT(MOD(ABS(input_OLD_temp_simulation!E1552),1)*60,"00")),"")</f>
        <v>2022-01-19T03:30:00+01:00</v>
      </c>
      <c r="D1552" s="26">
        <f>IF(input_OLD_temp_simulation!D1552&lt;&gt;"",input_OLD_temp_simulation!D1552,"")</f>
        <v>1642559400.000001</v>
      </c>
      <c r="E1552" s="27">
        <f>calculation!R1552</f>
        <v>817.8125</v>
      </c>
      <c r="F1552" s="18">
        <f>calculation!P1552</f>
        <v>0</v>
      </c>
      <c r="G1552" s="29">
        <f>IF(input_OLD_temp_simulation!L1552&lt;&gt;"",input_OLD_temp_simulation!L1552,"")</f>
        <v>900</v>
      </c>
    </row>
    <row r="1553" spans="1:7">
      <c r="A1553" s="1">
        <f>IF(input_OLD_temp_simulation!A1553&lt;&gt;"",input_OLD_temp_simulation!A1553,"")</f>
        <v>1551</v>
      </c>
      <c r="B1553" s="57">
        <f>IF(input_OLD_temp_simulation!B1553&lt;&gt;"",maxvent_m3_per_h*1000000+minvent_m3_per_h*1000+V_room_m3,"")</f>
        <v>500010090</v>
      </c>
      <c r="C1553" s="2" t="str">
        <f>IF(input_OLD_temp_simulation!C1553&lt;&gt;"",CONCATENATE(TEXT(input_OLD_temp_simulation!C1553,"jjjj-mm-ddTuu:mm:ss"),IF(input_OLD_temp_simulation!E1553&gt;=0,"+",""),TEXT(SIGN(input_OLD_temp_simulation!E1553)*INT(ABS(input_OLD_temp_simulation!E1553)),"00"),":",TEXT(MOD(ABS(input_OLD_temp_simulation!E1553),1)*60,"00")),"")</f>
        <v>2022-01-19T03:45:00+01:00</v>
      </c>
      <c r="D1553" s="26">
        <f>IF(input_OLD_temp_simulation!D1553&lt;&gt;"",input_OLD_temp_simulation!D1553,"")</f>
        <v>1642560300.0000002</v>
      </c>
      <c r="E1553" s="27">
        <f>calculation!R1553</f>
        <v>874.43576388888891</v>
      </c>
      <c r="F1553" s="18">
        <f>calculation!P1553</f>
        <v>0.19500821886749678</v>
      </c>
      <c r="G1553" s="29">
        <f>IF(input_OLD_temp_simulation!L1553&lt;&gt;"",input_OLD_temp_simulation!L1553,"")</f>
        <v>900</v>
      </c>
    </row>
    <row r="1554" spans="1:7">
      <c r="A1554" s="1">
        <f>IF(input_OLD_temp_simulation!A1554&lt;&gt;"",input_OLD_temp_simulation!A1554,"")</f>
        <v>1552</v>
      </c>
      <c r="B1554" s="57">
        <f>IF(input_OLD_temp_simulation!B1554&lt;&gt;"",maxvent_m3_per_h*1000000+minvent_m3_per_h*1000+V_room_m3,"")</f>
        <v>500010090</v>
      </c>
      <c r="C1554" s="2" t="str">
        <f>IF(input_OLD_temp_simulation!C1554&lt;&gt;"",CONCATENATE(TEXT(input_OLD_temp_simulation!C1554,"jjjj-mm-ddTuu:mm:ss"),IF(input_OLD_temp_simulation!E1554&gt;=0,"+",""),TEXT(SIGN(input_OLD_temp_simulation!E1554)*INT(ABS(input_OLD_temp_simulation!E1554)),"00"),":",TEXT(MOD(ABS(input_OLD_temp_simulation!E1554),1)*60,"00")),"")</f>
        <v>2022-01-19T04:00:00+01:00</v>
      </c>
      <c r="D1554" s="26">
        <f>IF(input_OLD_temp_simulation!D1554&lt;&gt;"",input_OLD_temp_simulation!D1554,"")</f>
        <v>1642561199.9999993</v>
      </c>
      <c r="E1554" s="27">
        <f>calculation!R1554</f>
        <v>817.8125</v>
      </c>
      <c r="F1554" s="18">
        <f>calculation!P1554</f>
        <v>0</v>
      </c>
      <c r="G1554" s="29">
        <f>IF(input_OLD_temp_simulation!L1554&lt;&gt;"",input_OLD_temp_simulation!L1554,"")</f>
        <v>900</v>
      </c>
    </row>
    <row r="1555" spans="1:7">
      <c r="A1555" s="1">
        <f>IF(input_OLD_temp_simulation!A1555&lt;&gt;"",input_OLD_temp_simulation!A1555,"")</f>
        <v>1553</v>
      </c>
      <c r="B1555" s="57">
        <f>IF(input_OLD_temp_simulation!B1555&lt;&gt;"",maxvent_m3_per_h*1000000+minvent_m3_per_h*1000+V_room_m3,"")</f>
        <v>500010090</v>
      </c>
      <c r="C1555" s="2" t="str">
        <f>IF(input_OLD_temp_simulation!C1555&lt;&gt;"",CONCATENATE(TEXT(input_OLD_temp_simulation!C1555,"jjjj-mm-ddTuu:mm:ss"),IF(input_OLD_temp_simulation!E1555&gt;=0,"+",""),TEXT(SIGN(input_OLD_temp_simulation!E1555)*INT(ABS(input_OLD_temp_simulation!E1555)),"00"),":",TEXT(MOD(ABS(input_OLD_temp_simulation!E1555),1)*60,"00")),"")</f>
        <v>2022-01-19T04:15:00+01:00</v>
      </c>
      <c r="D1555" s="26">
        <f>IF(input_OLD_temp_simulation!D1555&lt;&gt;"",input_OLD_temp_simulation!D1555,"")</f>
        <v>1642562100.000001</v>
      </c>
      <c r="E1555" s="27">
        <f>calculation!R1555</f>
        <v>874.43576388888891</v>
      </c>
      <c r="F1555" s="18">
        <f>calculation!P1555</f>
        <v>0.19500821886749678</v>
      </c>
      <c r="G1555" s="29">
        <f>IF(input_OLD_temp_simulation!L1555&lt;&gt;"",input_OLD_temp_simulation!L1555,"")</f>
        <v>900</v>
      </c>
    </row>
    <row r="1556" spans="1:7">
      <c r="A1556" s="1">
        <f>IF(input_OLD_temp_simulation!A1556&lt;&gt;"",input_OLD_temp_simulation!A1556,"")</f>
        <v>1554</v>
      </c>
      <c r="B1556" s="57">
        <f>IF(input_OLD_temp_simulation!B1556&lt;&gt;"",maxvent_m3_per_h*1000000+minvent_m3_per_h*1000+V_room_m3,"")</f>
        <v>500010090</v>
      </c>
      <c r="C1556" s="2" t="str">
        <f>IF(input_OLD_temp_simulation!C1556&lt;&gt;"",CONCATENATE(TEXT(input_OLD_temp_simulation!C1556,"jjjj-mm-ddTuu:mm:ss"),IF(input_OLD_temp_simulation!E1556&gt;=0,"+",""),TEXT(SIGN(input_OLD_temp_simulation!E1556)*INT(ABS(input_OLD_temp_simulation!E1556)),"00"),":",TEXT(MOD(ABS(input_OLD_temp_simulation!E1556),1)*60,"00")),"")</f>
        <v>2022-01-19T04:30:00+01:00</v>
      </c>
      <c r="D1556" s="26">
        <f>IF(input_OLD_temp_simulation!D1556&lt;&gt;"",input_OLD_temp_simulation!D1556,"")</f>
        <v>1642563000.0000002</v>
      </c>
      <c r="E1556" s="27">
        <f>calculation!R1556</f>
        <v>817.8125</v>
      </c>
      <c r="F1556" s="18">
        <f>calculation!P1556</f>
        <v>0</v>
      </c>
      <c r="G1556" s="29">
        <f>IF(input_OLD_temp_simulation!L1556&lt;&gt;"",input_OLD_temp_simulation!L1556,"")</f>
        <v>900</v>
      </c>
    </row>
    <row r="1557" spans="1:7">
      <c r="A1557" s="1">
        <f>IF(input_OLD_temp_simulation!A1557&lt;&gt;"",input_OLD_temp_simulation!A1557,"")</f>
        <v>1555</v>
      </c>
      <c r="B1557" s="57">
        <f>IF(input_OLD_temp_simulation!B1557&lt;&gt;"",maxvent_m3_per_h*1000000+minvent_m3_per_h*1000+V_room_m3,"")</f>
        <v>500010090</v>
      </c>
      <c r="C1557" s="2" t="str">
        <f>IF(input_OLD_temp_simulation!C1557&lt;&gt;"",CONCATENATE(TEXT(input_OLD_temp_simulation!C1557,"jjjj-mm-ddTuu:mm:ss"),IF(input_OLD_temp_simulation!E1557&gt;=0,"+",""),TEXT(SIGN(input_OLD_temp_simulation!E1557)*INT(ABS(input_OLD_temp_simulation!E1557)),"00"),":",TEXT(MOD(ABS(input_OLD_temp_simulation!E1557),1)*60,"00")),"")</f>
        <v>2022-01-19T04:45:00+01:00</v>
      </c>
      <c r="D1557" s="26">
        <f>IF(input_OLD_temp_simulation!D1557&lt;&gt;"",input_OLD_temp_simulation!D1557,"")</f>
        <v>1642563899.9999993</v>
      </c>
      <c r="E1557" s="27">
        <f>calculation!R1557</f>
        <v>874.43576388888891</v>
      </c>
      <c r="F1557" s="18">
        <f>calculation!P1557</f>
        <v>0.19500821886749678</v>
      </c>
      <c r="G1557" s="29">
        <f>IF(input_OLD_temp_simulation!L1557&lt;&gt;"",input_OLD_temp_simulation!L1557,"")</f>
        <v>900</v>
      </c>
    </row>
    <row r="1558" spans="1:7">
      <c r="A1558" s="1">
        <f>IF(input_OLD_temp_simulation!A1558&lt;&gt;"",input_OLD_temp_simulation!A1558,"")</f>
        <v>1556</v>
      </c>
      <c r="B1558" s="57">
        <f>IF(input_OLD_temp_simulation!B1558&lt;&gt;"",maxvent_m3_per_h*1000000+minvent_m3_per_h*1000+V_room_m3,"")</f>
        <v>500010090</v>
      </c>
      <c r="C1558" s="2" t="str">
        <f>IF(input_OLD_temp_simulation!C1558&lt;&gt;"",CONCATENATE(TEXT(input_OLD_temp_simulation!C1558,"jjjj-mm-ddTuu:mm:ss"),IF(input_OLD_temp_simulation!E1558&gt;=0,"+",""),TEXT(SIGN(input_OLD_temp_simulation!E1558)*INT(ABS(input_OLD_temp_simulation!E1558)),"00"),":",TEXT(MOD(ABS(input_OLD_temp_simulation!E1558),1)*60,"00")),"")</f>
        <v>2022-01-19T05:00:00+01:00</v>
      </c>
      <c r="D1558" s="26">
        <f>IF(input_OLD_temp_simulation!D1558&lt;&gt;"",input_OLD_temp_simulation!D1558,"")</f>
        <v>1642564800.000001</v>
      </c>
      <c r="E1558" s="27">
        <f>calculation!R1558</f>
        <v>817.8125</v>
      </c>
      <c r="F1558" s="18">
        <f>calculation!P1558</f>
        <v>0</v>
      </c>
      <c r="G1558" s="29">
        <f>IF(input_OLD_temp_simulation!L1558&lt;&gt;"",input_OLD_temp_simulation!L1558,"")</f>
        <v>900</v>
      </c>
    </row>
    <row r="1559" spans="1:7">
      <c r="A1559" s="1">
        <f>IF(input_OLD_temp_simulation!A1559&lt;&gt;"",input_OLD_temp_simulation!A1559,"")</f>
        <v>1557</v>
      </c>
      <c r="B1559" s="57">
        <f>IF(input_OLD_temp_simulation!B1559&lt;&gt;"",maxvent_m3_per_h*1000000+minvent_m3_per_h*1000+V_room_m3,"")</f>
        <v>500010090</v>
      </c>
      <c r="C1559" s="2" t="str">
        <f>IF(input_OLD_temp_simulation!C1559&lt;&gt;"",CONCATENATE(TEXT(input_OLD_temp_simulation!C1559,"jjjj-mm-ddTuu:mm:ss"),IF(input_OLD_temp_simulation!E1559&gt;=0,"+",""),TEXT(SIGN(input_OLD_temp_simulation!E1559)*INT(ABS(input_OLD_temp_simulation!E1559)),"00"),":",TEXT(MOD(ABS(input_OLD_temp_simulation!E1559),1)*60,"00")),"")</f>
        <v>2022-01-19T05:15:00+01:00</v>
      </c>
      <c r="D1559" s="26">
        <f>IF(input_OLD_temp_simulation!D1559&lt;&gt;"",input_OLD_temp_simulation!D1559,"")</f>
        <v>1642565700.0000002</v>
      </c>
      <c r="E1559" s="27">
        <f>calculation!R1559</f>
        <v>874.43576388888891</v>
      </c>
      <c r="F1559" s="18">
        <f>calculation!P1559</f>
        <v>0.19500821886749678</v>
      </c>
      <c r="G1559" s="29">
        <f>IF(input_OLD_temp_simulation!L1559&lt;&gt;"",input_OLD_temp_simulation!L1559,"")</f>
        <v>900</v>
      </c>
    </row>
    <row r="1560" spans="1:7">
      <c r="A1560" s="1">
        <f>IF(input_OLD_temp_simulation!A1560&lt;&gt;"",input_OLD_temp_simulation!A1560,"")</f>
        <v>1558</v>
      </c>
      <c r="B1560" s="57">
        <f>IF(input_OLD_temp_simulation!B1560&lt;&gt;"",maxvent_m3_per_h*1000000+minvent_m3_per_h*1000+V_room_m3,"")</f>
        <v>500010090</v>
      </c>
      <c r="C1560" s="2" t="str">
        <f>IF(input_OLD_temp_simulation!C1560&lt;&gt;"",CONCATENATE(TEXT(input_OLD_temp_simulation!C1560,"jjjj-mm-ddTuu:mm:ss"),IF(input_OLD_temp_simulation!E1560&gt;=0,"+",""),TEXT(SIGN(input_OLD_temp_simulation!E1560)*INT(ABS(input_OLD_temp_simulation!E1560)),"00"),":",TEXT(MOD(ABS(input_OLD_temp_simulation!E1560),1)*60,"00")),"")</f>
        <v>2022-01-19T05:30:00+01:00</v>
      </c>
      <c r="D1560" s="26">
        <f>IF(input_OLD_temp_simulation!D1560&lt;&gt;"",input_OLD_temp_simulation!D1560,"")</f>
        <v>1642566599.9999993</v>
      </c>
      <c r="E1560" s="27">
        <f>calculation!R1560</f>
        <v>817.8125</v>
      </c>
      <c r="F1560" s="18">
        <f>calculation!P1560</f>
        <v>0</v>
      </c>
      <c r="G1560" s="29">
        <f>IF(input_OLD_temp_simulation!L1560&lt;&gt;"",input_OLD_temp_simulation!L1560,"")</f>
        <v>900</v>
      </c>
    </row>
    <row r="1561" spans="1:7">
      <c r="A1561" s="1">
        <f>IF(input_OLD_temp_simulation!A1561&lt;&gt;"",input_OLD_temp_simulation!A1561,"")</f>
        <v>1559</v>
      </c>
      <c r="B1561" s="57">
        <f>IF(input_OLD_temp_simulation!B1561&lt;&gt;"",maxvent_m3_per_h*1000000+minvent_m3_per_h*1000+V_room_m3,"")</f>
        <v>500010090</v>
      </c>
      <c r="C1561" s="2" t="str">
        <f>IF(input_OLD_temp_simulation!C1561&lt;&gt;"",CONCATENATE(TEXT(input_OLD_temp_simulation!C1561,"jjjj-mm-ddTuu:mm:ss"),IF(input_OLD_temp_simulation!E1561&gt;=0,"+",""),TEXT(SIGN(input_OLD_temp_simulation!E1561)*INT(ABS(input_OLD_temp_simulation!E1561)),"00"),":",TEXT(MOD(ABS(input_OLD_temp_simulation!E1561),1)*60,"00")),"")</f>
        <v>2022-01-19T05:45:00+01:00</v>
      </c>
      <c r="D1561" s="26">
        <f>IF(input_OLD_temp_simulation!D1561&lt;&gt;"",input_OLD_temp_simulation!D1561,"")</f>
        <v>1642567500.000001</v>
      </c>
      <c r="E1561" s="27">
        <f>calculation!R1561</f>
        <v>874.43576388888891</v>
      </c>
      <c r="F1561" s="18">
        <f>calculation!P1561</f>
        <v>0.19500821886749678</v>
      </c>
      <c r="G1561" s="29">
        <f>IF(input_OLD_temp_simulation!L1561&lt;&gt;"",input_OLD_temp_simulation!L1561,"")</f>
        <v>900</v>
      </c>
    </row>
    <row r="1562" spans="1:7">
      <c r="A1562" s="1">
        <f>IF(input_OLD_temp_simulation!A1562&lt;&gt;"",input_OLD_temp_simulation!A1562,"")</f>
        <v>1560</v>
      </c>
      <c r="B1562" s="57">
        <f>IF(input_OLD_temp_simulation!B1562&lt;&gt;"",maxvent_m3_per_h*1000000+minvent_m3_per_h*1000+V_room_m3,"")</f>
        <v>500010090</v>
      </c>
      <c r="C1562" s="2" t="str">
        <f>IF(input_OLD_temp_simulation!C1562&lt;&gt;"",CONCATENATE(TEXT(input_OLD_temp_simulation!C1562,"jjjj-mm-ddTuu:mm:ss"),IF(input_OLD_temp_simulation!E1562&gt;=0,"+",""),TEXT(SIGN(input_OLD_temp_simulation!E1562)*INT(ABS(input_OLD_temp_simulation!E1562)),"00"),":",TEXT(MOD(ABS(input_OLD_temp_simulation!E1562),1)*60,"00")),"")</f>
        <v>2022-01-19T06:00:00+01:00</v>
      </c>
      <c r="D1562" s="26">
        <f>IF(input_OLD_temp_simulation!D1562&lt;&gt;"",input_OLD_temp_simulation!D1562,"")</f>
        <v>1642568400.0000002</v>
      </c>
      <c r="E1562" s="27">
        <f>calculation!R1562</f>
        <v>817.8125</v>
      </c>
      <c r="F1562" s="18">
        <f>calculation!P1562</f>
        <v>0</v>
      </c>
      <c r="G1562" s="29">
        <f>IF(input_OLD_temp_simulation!L1562&lt;&gt;"",input_OLD_temp_simulation!L1562,"")</f>
        <v>900</v>
      </c>
    </row>
    <row r="1563" spans="1:7">
      <c r="A1563" s="1">
        <f>IF(input_OLD_temp_simulation!A1563&lt;&gt;"",input_OLD_temp_simulation!A1563,"")</f>
        <v>1561</v>
      </c>
      <c r="B1563" s="57">
        <f>IF(input_OLD_temp_simulation!B1563&lt;&gt;"",maxvent_m3_per_h*1000000+minvent_m3_per_h*1000+V_room_m3,"")</f>
        <v>500010090</v>
      </c>
      <c r="C1563" s="2" t="str">
        <f>IF(input_OLD_temp_simulation!C1563&lt;&gt;"",CONCATENATE(TEXT(input_OLD_temp_simulation!C1563,"jjjj-mm-ddTuu:mm:ss"),IF(input_OLD_temp_simulation!E1563&gt;=0,"+",""),TEXT(SIGN(input_OLD_temp_simulation!E1563)*INT(ABS(input_OLD_temp_simulation!E1563)),"00"),":",TEXT(MOD(ABS(input_OLD_temp_simulation!E1563),1)*60,"00")),"")</f>
        <v>2022-01-19T06:15:00+01:00</v>
      </c>
      <c r="D1563" s="26">
        <f>IF(input_OLD_temp_simulation!D1563&lt;&gt;"",input_OLD_temp_simulation!D1563,"")</f>
        <v>1642569299.9999993</v>
      </c>
      <c r="E1563" s="27">
        <f>calculation!R1563</f>
        <v>874.43576388888891</v>
      </c>
      <c r="F1563" s="18">
        <f>calculation!P1563</f>
        <v>0.19500821886749678</v>
      </c>
      <c r="G1563" s="29">
        <f>IF(input_OLD_temp_simulation!L1563&lt;&gt;"",input_OLD_temp_simulation!L1563,"")</f>
        <v>900</v>
      </c>
    </row>
    <row r="1564" spans="1:7">
      <c r="A1564" s="1">
        <f>IF(input_OLD_temp_simulation!A1564&lt;&gt;"",input_OLD_temp_simulation!A1564,"")</f>
        <v>1562</v>
      </c>
      <c r="B1564" s="57">
        <f>IF(input_OLD_temp_simulation!B1564&lt;&gt;"",maxvent_m3_per_h*1000000+minvent_m3_per_h*1000+V_room_m3,"")</f>
        <v>500010090</v>
      </c>
      <c r="C1564" s="2" t="str">
        <f>IF(input_OLD_temp_simulation!C1564&lt;&gt;"",CONCATENATE(TEXT(input_OLD_temp_simulation!C1564,"jjjj-mm-ddTuu:mm:ss"),IF(input_OLD_temp_simulation!E1564&gt;=0,"+",""),TEXT(SIGN(input_OLD_temp_simulation!E1564)*INT(ABS(input_OLD_temp_simulation!E1564)),"00"),":",TEXT(MOD(ABS(input_OLD_temp_simulation!E1564),1)*60,"00")),"")</f>
        <v>2022-01-19T06:30:00+01:00</v>
      </c>
      <c r="D1564" s="26">
        <f>IF(input_OLD_temp_simulation!D1564&lt;&gt;"",input_OLD_temp_simulation!D1564,"")</f>
        <v>1642570200.000001</v>
      </c>
      <c r="E1564" s="27">
        <f>calculation!R1564</f>
        <v>817.8125</v>
      </c>
      <c r="F1564" s="18">
        <f>calculation!P1564</f>
        <v>0</v>
      </c>
      <c r="G1564" s="29">
        <f>IF(input_OLD_temp_simulation!L1564&lt;&gt;"",input_OLD_temp_simulation!L1564,"")</f>
        <v>900</v>
      </c>
    </row>
    <row r="1565" spans="1:7">
      <c r="A1565" s="1">
        <f>IF(input_OLD_temp_simulation!A1565&lt;&gt;"",input_OLD_temp_simulation!A1565,"")</f>
        <v>1563</v>
      </c>
      <c r="B1565" s="57">
        <f>IF(input_OLD_temp_simulation!B1565&lt;&gt;"",maxvent_m3_per_h*1000000+minvent_m3_per_h*1000+V_room_m3,"")</f>
        <v>500010090</v>
      </c>
      <c r="C1565" s="2" t="str">
        <f>IF(input_OLD_temp_simulation!C1565&lt;&gt;"",CONCATENATE(TEXT(input_OLD_temp_simulation!C1565,"jjjj-mm-ddTuu:mm:ss"),IF(input_OLD_temp_simulation!E1565&gt;=0,"+",""),TEXT(SIGN(input_OLD_temp_simulation!E1565)*INT(ABS(input_OLD_temp_simulation!E1565)),"00"),":",TEXT(MOD(ABS(input_OLD_temp_simulation!E1565),1)*60,"00")),"")</f>
        <v>2022-01-19T06:45:00+01:00</v>
      </c>
      <c r="D1565" s="26">
        <f>IF(input_OLD_temp_simulation!D1565&lt;&gt;"",input_OLD_temp_simulation!D1565,"")</f>
        <v>1642571100.0000002</v>
      </c>
      <c r="E1565" s="27">
        <f>calculation!R1565</f>
        <v>874.43576388888891</v>
      </c>
      <c r="F1565" s="18">
        <f>calculation!P1565</f>
        <v>0.19500821886749678</v>
      </c>
      <c r="G1565" s="29">
        <f>IF(input_OLD_temp_simulation!L1565&lt;&gt;"",input_OLD_temp_simulation!L1565,"")</f>
        <v>900</v>
      </c>
    </row>
    <row r="1566" spans="1:7">
      <c r="A1566" s="1">
        <f>IF(input_OLD_temp_simulation!A1566&lt;&gt;"",input_OLD_temp_simulation!A1566,"")</f>
        <v>1564</v>
      </c>
      <c r="B1566" s="57">
        <f>IF(input_OLD_temp_simulation!B1566&lt;&gt;"",maxvent_m3_per_h*1000000+minvent_m3_per_h*1000+V_room_m3,"")</f>
        <v>500010090</v>
      </c>
      <c r="C1566" s="2" t="str">
        <f>IF(input_OLD_temp_simulation!C1566&lt;&gt;"",CONCATENATE(TEXT(input_OLD_temp_simulation!C1566,"jjjj-mm-ddTuu:mm:ss"),IF(input_OLD_temp_simulation!E1566&gt;=0,"+",""),TEXT(SIGN(input_OLD_temp_simulation!E1566)*INT(ABS(input_OLD_temp_simulation!E1566)),"00"),":",TEXT(MOD(ABS(input_OLD_temp_simulation!E1566),1)*60,"00")),"")</f>
        <v>2022-01-19T07:00:00+01:00</v>
      </c>
      <c r="D1566" s="26">
        <f>IF(input_OLD_temp_simulation!D1566&lt;&gt;"",input_OLD_temp_simulation!D1566,"")</f>
        <v>1642571999.9999993</v>
      </c>
      <c r="E1566" s="27">
        <f>calculation!R1566</f>
        <v>817.8125</v>
      </c>
      <c r="F1566" s="18">
        <f>calculation!P1566</f>
        <v>0</v>
      </c>
      <c r="G1566" s="29">
        <f>IF(input_OLD_temp_simulation!L1566&lt;&gt;"",input_OLD_temp_simulation!L1566,"")</f>
        <v>900</v>
      </c>
    </row>
    <row r="1567" spans="1:7">
      <c r="A1567" s="1">
        <f>IF(input_OLD_temp_simulation!A1567&lt;&gt;"",input_OLD_temp_simulation!A1567,"")</f>
        <v>1565</v>
      </c>
      <c r="B1567" s="57">
        <f>IF(input_OLD_temp_simulation!B1567&lt;&gt;"",maxvent_m3_per_h*1000000+minvent_m3_per_h*1000+V_room_m3,"")</f>
        <v>500010090</v>
      </c>
      <c r="C1567" s="2" t="str">
        <f>IF(input_OLD_temp_simulation!C1567&lt;&gt;"",CONCATENATE(TEXT(input_OLD_temp_simulation!C1567,"jjjj-mm-ddTuu:mm:ss"),IF(input_OLD_temp_simulation!E1567&gt;=0,"+",""),TEXT(SIGN(input_OLD_temp_simulation!E1567)*INT(ABS(input_OLD_temp_simulation!E1567)),"00"),":",TEXT(MOD(ABS(input_OLD_temp_simulation!E1567),1)*60,"00")),"")</f>
        <v>2022-01-19T07:15:00+01:00</v>
      </c>
      <c r="D1567" s="26">
        <f>IF(input_OLD_temp_simulation!D1567&lt;&gt;"",input_OLD_temp_simulation!D1567,"")</f>
        <v>1642572900.000001</v>
      </c>
      <c r="E1567" s="27">
        <f>calculation!R1567</f>
        <v>874.43576388888891</v>
      </c>
      <c r="F1567" s="18">
        <f>calculation!P1567</f>
        <v>0.19500821886749678</v>
      </c>
      <c r="G1567" s="29">
        <f>IF(input_OLD_temp_simulation!L1567&lt;&gt;"",input_OLD_temp_simulation!L1567,"")</f>
        <v>900</v>
      </c>
    </row>
    <row r="1568" spans="1:7">
      <c r="A1568" s="1">
        <f>IF(input_OLD_temp_simulation!A1568&lt;&gt;"",input_OLD_temp_simulation!A1568,"")</f>
        <v>1566</v>
      </c>
      <c r="B1568" s="57">
        <f>IF(input_OLD_temp_simulation!B1568&lt;&gt;"",maxvent_m3_per_h*1000000+minvent_m3_per_h*1000+V_room_m3,"")</f>
        <v>500010090</v>
      </c>
      <c r="C1568" s="2" t="str">
        <f>IF(input_OLD_temp_simulation!C1568&lt;&gt;"",CONCATENATE(TEXT(input_OLD_temp_simulation!C1568,"jjjj-mm-ddTuu:mm:ss"),IF(input_OLD_temp_simulation!E1568&gt;=0,"+",""),TEXT(SIGN(input_OLD_temp_simulation!E1568)*INT(ABS(input_OLD_temp_simulation!E1568)),"00"),":",TEXT(MOD(ABS(input_OLD_temp_simulation!E1568),1)*60,"00")),"")</f>
        <v>2022-01-19T07:30:00+01:00</v>
      </c>
      <c r="D1568" s="26">
        <f>IF(input_OLD_temp_simulation!D1568&lt;&gt;"",input_OLD_temp_simulation!D1568,"")</f>
        <v>1642573800.0000002</v>
      </c>
      <c r="E1568" s="27">
        <f>calculation!R1568</f>
        <v>817.8125</v>
      </c>
      <c r="F1568" s="18">
        <f>calculation!P1568</f>
        <v>0</v>
      </c>
      <c r="G1568" s="29">
        <f>IF(input_OLD_temp_simulation!L1568&lt;&gt;"",input_OLD_temp_simulation!L1568,"")</f>
        <v>900</v>
      </c>
    </row>
    <row r="1569" spans="1:7">
      <c r="A1569" s="1">
        <f>IF(input_OLD_temp_simulation!A1569&lt;&gt;"",input_OLD_temp_simulation!A1569,"")</f>
        <v>1567</v>
      </c>
      <c r="B1569" s="57">
        <f>IF(input_OLD_temp_simulation!B1569&lt;&gt;"",maxvent_m3_per_h*1000000+minvent_m3_per_h*1000+V_room_m3,"")</f>
        <v>500010090</v>
      </c>
      <c r="C1569" s="2" t="str">
        <f>IF(input_OLD_temp_simulation!C1569&lt;&gt;"",CONCATENATE(TEXT(input_OLD_temp_simulation!C1569,"jjjj-mm-ddTuu:mm:ss"),IF(input_OLD_temp_simulation!E1569&gt;=0,"+",""),TEXT(SIGN(input_OLD_temp_simulation!E1569)*INT(ABS(input_OLD_temp_simulation!E1569)),"00"),":",TEXT(MOD(ABS(input_OLD_temp_simulation!E1569),1)*60,"00")),"")</f>
        <v>2022-01-19T07:45:00+01:00</v>
      </c>
      <c r="D1569" s="26">
        <f>IF(input_OLD_temp_simulation!D1569&lt;&gt;"",input_OLD_temp_simulation!D1569,"")</f>
        <v>1642574699.9999993</v>
      </c>
      <c r="E1569" s="27">
        <f>calculation!R1569</f>
        <v>874.43576388888891</v>
      </c>
      <c r="F1569" s="18">
        <f>calculation!P1569</f>
        <v>0.19500821886749678</v>
      </c>
      <c r="G1569" s="29">
        <f>IF(input_OLD_temp_simulation!L1569&lt;&gt;"",input_OLD_temp_simulation!L1569,"")</f>
        <v>900</v>
      </c>
    </row>
    <row r="1570" spans="1:7">
      <c r="A1570" s="1">
        <f>IF(input_OLD_temp_simulation!A1570&lt;&gt;"",input_OLD_temp_simulation!A1570,"")</f>
        <v>1568</v>
      </c>
      <c r="B1570" s="57">
        <f>IF(input_OLD_temp_simulation!B1570&lt;&gt;"",maxvent_m3_per_h*1000000+minvent_m3_per_h*1000+V_room_m3,"")</f>
        <v>500010090</v>
      </c>
      <c r="C1570" s="2" t="str">
        <f>IF(input_OLD_temp_simulation!C1570&lt;&gt;"",CONCATENATE(TEXT(input_OLD_temp_simulation!C1570,"jjjj-mm-ddTuu:mm:ss"),IF(input_OLD_temp_simulation!E1570&gt;=0,"+",""),TEXT(SIGN(input_OLD_temp_simulation!E1570)*INT(ABS(input_OLD_temp_simulation!E1570)),"00"),":",TEXT(MOD(ABS(input_OLD_temp_simulation!E1570),1)*60,"00")),"")</f>
        <v>2022-01-19T08:00:00+01:00</v>
      </c>
      <c r="D1570" s="26">
        <f>IF(input_OLD_temp_simulation!D1570&lt;&gt;"",input_OLD_temp_simulation!D1570,"")</f>
        <v>1642575600.000001</v>
      </c>
      <c r="E1570" s="27">
        <f>calculation!R1570</f>
        <v>817.8125</v>
      </c>
      <c r="F1570" s="18">
        <f>calculation!P1570</f>
        <v>0</v>
      </c>
      <c r="G1570" s="29">
        <f>IF(input_OLD_temp_simulation!L1570&lt;&gt;"",input_OLD_temp_simulation!L1570,"")</f>
        <v>900</v>
      </c>
    </row>
    <row r="1571" spans="1:7">
      <c r="A1571" s="1">
        <f>IF(input_OLD_temp_simulation!A1571&lt;&gt;"",input_OLD_temp_simulation!A1571,"")</f>
        <v>1569</v>
      </c>
      <c r="B1571" s="57">
        <f>IF(input_OLD_temp_simulation!B1571&lt;&gt;"",maxvent_m3_per_h*1000000+minvent_m3_per_h*1000+V_room_m3,"")</f>
        <v>500010090</v>
      </c>
      <c r="C1571" s="2" t="str">
        <f>IF(input_OLD_temp_simulation!C1571&lt;&gt;"",CONCATENATE(TEXT(input_OLD_temp_simulation!C1571,"jjjj-mm-ddTuu:mm:ss"),IF(input_OLD_temp_simulation!E1571&gt;=0,"+",""),TEXT(SIGN(input_OLD_temp_simulation!E1571)*INT(ABS(input_OLD_temp_simulation!E1571)),"00"),":",TEXT(MOD(ABS(input_OLD_temp_simulation!E1571),1)*60,"00")),"")</f>
        <v>2022-01-19T08:15:00+01:00</v>
      </c>
      <c r="D1571" s="26">
        <f>IF(input_OLD_temp_simulation!D1571&lt;&gt;"",input_OLD_temp_simulation!D1571,"")</f>
        <v>1642576500.0000002</v>
      </c>
      <c r="E1571" s="27">
        <f>calculation!R1571</f>
        <v>874.43576388888891</v>
      </c>
      <c r="F1571" s="18">
        <f>calculation!P1571</f>
        <v>0.19500821886749678</v>
      </c>
      <c r="G1571" s="29">
        <f>IF(input_OLD_temp_simulation!L1571&lt;&gt;"",input_OLD_temp_simulation!L1571,"")</f>
        <v>900</v>
      </c>
    </row>
    <row r="1572" spans="1:7">
      <c r="A1572" s="1">
        <f>IF(input_OLD_temp_simulation!A1572&lt;&gt;"",input_OLD_temp_simulation!A1572,"")</f>
        <v>1570</v>
      </c>
      <c r="B1572" s="57">
        <f>IF(input_OLD_temp_simulation!B1572&lt;&gt;"",maxvent_m3_per_h*1000000+minvent_m3_per_h*1000+V_room_m3,"")</f>
        <v>500010090</v>
      </c>
      <c r="C1572" s="2" t="str">
        <f>IF(input_OLD_temp_simulation!C1572&lt;&gt;"",CONCATENATE(TEXT(input_OLD_temp_simulation!C1572,"jjjj-mm-ddTuu:mm:ss"),IF(input_OLD_temp_simulation!E1572&gt;=0,"+",""),TEXT(SIGN(input_OLD_temp_simulation!E1572)*INT(ABS(input_OLD_temp_simulation!E1572)),"00"),":",TEXT(MOD(ABS(input_OLD_temp_simulation!E1572),1)*60,"00")),"")</f>
        <v>2022-01-19T08:30:00+01:00</v>
      </c>
      <c r="D1572" s="26">
        <f>IF(input_OLD_temp_simulation!D1572&lt;&gt;"",input_OLD_temp_simulation!D1572,"")</f>
        <v>1642577399.9999993</v>
      </c>
      <c r="E1572" s="27">
        <f>calculation!R1572</f>
        <v>817.8125</v>
      </c>
      <c r="F1572" s="18">
        <f>calculation!P1572</f>
        <v>0</v>
      </c>
      <c r="G1572" s="29">
        <f>IF(input_OLD_temp_simulation!L1572&lt;&gt;"",input_OLD_temp_simulation!L1572,"")</f>
        <v>900</v>
      </c>
    </row>
    <row r="1573" spans="1:7">
      <c r="A1573" s="1">
        <f>IF(input_OLD_temp_simulation!A1573&lt;&gt;"",input_OLD_temp_simulation!A1573,"")</f>
        <v>1571</v>
      </c>
      <c r="B1573" s="57">
        <f>IF(input_OLD_temp_simulation!B1573&lt;&gt;"",maxvent_m3_per_h*1000000+minvent_m3_per_h*1000+V_room_m3,"")</f>
        <v>500010090</v>
      </c>
      <c r="C1573" s="2" t="str">
        <f>IF(input_OLD_temp_simulation!C1573&lt;&gt;"",CONCATENATE(TEXT(input_OLD_temp_simulation!C1573,"jjjj-mm-ddTuu:mm:ss"),IF(input_OLD_temp_simulation!E1573&gt;=0,"+",""),TEXT(SIGN(input_OLD_temp_simulation!E1573)*INT(ABS(input_OLD_temp_simulation!E1573)),"00"),":",TEXT(MOD(ABS(input_OLD_temp_simulation!E1573),1)*60,"00")),"")</f>
        <v>2022-01-19T08:45:00+01:00</v>
      </c>
      <c r="D1573" s="26">
        <f>IF(input_OLD_temp_simulation!D1573&lt;&gt;"",input_OLD_temp_simulation!D1573,"")</f>
        <v>1642578300.000001</v>
      </c>
      <c r="E1573" s="27">
        <f>calculation!R1573</f>
        <v>1010.0607638888889</v>
      </c>
      <c r="F1573" s="18">
        <f>calculation!P1573</f>
        <v>0.31466324342460361</v>
      </c>
      <c r="G1573" s="29">
        <f>IF(input_OLD_temp_simulation!L1573&lt;&gt;"",input_OLD_temp_simulation!L1573,"")</f>
        <v>900</v>
      </c>
    </row>
    <row r="1574" spans="1:7">
      <c r="A1574" s="1">
        <f>IF(input_OLD_temp_simulation!A1574&lt;&gt;"",input_OLD_temp_simulation!A1574,"")</f>
        <v>1572</v>
      </c>
      <c r="B1574" s="57">
        <f>IF(input_OLD_temp_simulation!B1574&lt;&gt;"",maxvent_m3_per_h*1000000+minvent_m3_per_h*1000+V_room_m3,"")</f>
        <v>500010090</v>
      </c>
      <c r="C1574" s="2" t="str">
        <f>IF(input_OLD_temp_simulation!C1574&lt;&gt;"",CONCATENATE(TEXT(input_OLD_temp_simulation!C1574,"jjjj-mm-ddTuu:mm:ss"),IF(input_OLD_temp_simulation!E1574&gt;=0,"+",""),TEXT(SIGN(input_OLD_temp_simulation!E1574)*INT(ABS(input_OLD_temp_simulation!E1574)),"00"),":",TEXT(MOD(ABS(input_OLD_temp_simulation!E1574),1)*60,"00")),"")</f>
        <v>2022-01-19T09:00:00+01:00</v>
      </c>
      <c r="D1574" s="26">
        <f>IF(input_OLD_temp_simulation!D1574&lt;&gt;"",input_OLD_temp_simulation!D1574,"")</f>
        <v>1642579200.0000002</v>
      </c>
      <c r="E1574" s="27">
        <f>calculation!R1574</f>
        <v>953.4375</v>
      </c>
      <c r="F1574" s="18">
        <f>calculation!P1574</f>
        <v>0.27203714451538014</v>
      </c>
      <c r="G1574" s="29">
        <f>IF(input_OLD_temp_simulation!L1574&lt;&gt;"",input_OLD_temp_simulation!L1574,"")</f>
        <v>900</v>
      </c>
    </row>
    <row r="1575" spans="1:7">
      <c r="A1575" s="1">
        <f>IF(input_OLD_temp_simulation!A1575&lt;&gt;"",input_OLD_temp_simulation!A1575,"")</f>
        <v>1573</v>
      </c>
      <c r="B1575" s="57">
        <f>IF(input_OLD_temp_simulation!B1575&lt;&gt;"",maxvent_m3_per_h*1000000+minvent_m3_per_h*1000+V_room_m3,"")</f>
        <v>500010090</v>
      </c>
      <c r="C1575" s="2" t="str">
        <f>IF(input_OLD_temp_simulation!C1575&lt;&gt;"",CONCATENATE(TEXT(input_OLD_temp_simulation!C1575,"jjjj-mm-ddTuu:mm:ss"),IF(input_OLD_temp_simulation!E1575&gt;=0,"+",""),TEXT(SIGN(input_OLD_temp_simulation!E1575)*INT(ABS(input_OLD_temp_simulation!E1575)),"00"),":",TEXT(MOD(ABS(input_OLD_temp_simulation!E1575),1)*60,"00")),"")</f>
        <v>2022-01-19T09:15:00+01:00</v>
      </c>
      <c r="D1575" s="26">
        <f>IF(input_OLD_temp_simulation!D1575&lt;&gt;"",input_OLD_temp_simulation!D1575,"")</f>
        <v>1642580099.9999993</v>
      </c>
      <c r="E1575" s="27">
        <f>calculation!R1575</f>
        <v>885.625</v>
      </c>
      <c r="F1575" s="18">
        <f>calculation!P1575</f>
        <v>0.20749003984063744</v>
      </c>
      <c r="G1575" s="29">
        <f>IF(input_OLD_temp_simulation!L1575&lt;&gt;"",input_OLD_temp_simulation!L1575,"")</f>
        <v>900</v>
      </c>
    </row>
    <row r="1576" spans="1:7">
      <c r="A1576" s="1">
        <f>IF(input_OLD_temp_simulation!A1576&lt;&gt;"",input_OLD_temp_simulation!A1576,"")</f>
        <v>1574</v>
      </c>
      <c r="B1576" s="57">
        <f>IF(input_OLD_temp_simulation!B1576&lt;&gt;"",maxvent_m3_per_h*1000000+minvent_m3_per_h*1000+V_room_m3,"")</f>
        <v>500010090</v>
      </c>
      <c r="C1576" s="2" t="str">
        <f>IF(input_OLD_temp_simulation!C1576&lt;&gt;"",CONCATENATE(TEXT(input_OLD_temp_simulation!C1576,"jjjj-mm-ddTuu:mm:ss"),IF(input_OLD_temp_simulation!E1576&gt;=0,"+",""),TEXT(SIGN(input_OLD_temp_simulation!E1576)*INT(ABS(input_OLD_temp_simulation!E1576)),"00"),":",TEXT(MOD(ABS(input_OLD_temp_simulation!E1576),1)*60,"00")),"")</f>
        <v>2022-01-19T09:30:00+01:00</v>
      </c>
      <c r="D1576" s="26">
        <f>IF(input_OLD_temp_simulation!D1576&lt;&gt;"",input_OLD_temp_simulation!D1576,"")</f>
        <v>1642581000.000001</v>
      </c>
      <c r="E1576" s="27">
        <f>calculation!R1576</f>
        <v>885.625</v>
      </c>
      <c r="F1576" s="18">
        <f>calculation!P1576</f>
        <v>0.20749003984063744</v>
      </c>
      <c r="G1576" s="29">
        <f>IF(input_OLD_temp_simulation!L1576&lt;&gt;"",input_OLD_temp_simulation!L1576,"")</f>
        <v>900</v>
      </c>
    </row>
    <row r="1577" spans="1:7">
      <c r="A1577" s="1">
        <f>IF(input_OLD_temp_simulation!A1577&lt;&gt;"",input_OLD_temp_simulation!A1577,"")</f>
        <v>1575</v>
      </c>
      <c r="B1577" s="57">
        <f>IF(input_OLD_temp_simulation!B1577&lt;&gt;"",maxvent_m3_per_h*1000000+minvent_m3_per_h*1000+V_room_m3,"")</f>
        <v>500010090</v>
      </c>
      <c r="C1577" s="2" t="str">
        <f>IF(input_OLD_temp_simulation!C1577&lt;&gt;"",CONCATENATE(TEXT(input_OLD_temp_simulation!C1577,"jjjj-mm-ddTuu:mm:ss"),IF(input_OLD_temp_simulation!E1577&gt;=0,"+",""),TEXT(SIGN(input_OLD_temp_simulation!E1577)*INT(ABS(input_OLD_temp_simulation!E1577)),"00"),":",TEXT(MOD(ABS(input_OLD_temp_simulation!E1577),1)*60,"00")),"")</f>
        <v>2022-01-19T09:45:00+01:00</v>
      </c>
      <c r="D1577" s="26">
        <f>IF(input_OLD_temp_simulation!D1577&lt;&gt;"",input_OLD_temp_simulation!D1577,"")</f>
        <v>1642581900.0000002</v>
      </c>
      <c r="E1577" s="27">
        <f>calculation!R1577</f>
        <v>885.625</v>
      </c>
      <c r="F1577" s="18">
        <f>calculation!P1577</f>
        <v>0.20749003984063744</v>
      </c>
      <c r="G1577" s="29">
        <f>IF(input_OLD_temp_simulation!L1577&lt;&gt;"",input_OLD_temp_simulation!L1577,"")</f>
        <v>900</v>
      </c>
    </row>
    <row r="1578" spans="1:7">
      <c r="A1578" s="1">
        <f>IF(input_OLD_temp_simulation!A1578&lt;&gt;"",input_OLD_temp_simulation!A1578,"")</f>
        <v>1576</v>
      </c>
      <c r="B1578" s="57">
        <f>IF(input_OLD_temp_simulation!B1578&lt;&gt;"",maxvent_m3_per_h*1000000+minvent_m3_per_h*1000+V_room_m3,"")</f>
        <v>500010090</v>
      </c>
      <c r="C1578" s="2" t="str">
        <f>IF(input_OLD_temp_simulation!C1578&lt;&gt;"",CONCATENATE(TEXT(input_OLD_temp_simulation!C1578,"jjjj-mm-ddTuu:mm:ss"),IF(input_OLD_temp_simulation!E1578&gt;=0,"+",""),TEXT(SIGN(input_OLD_temp_simulation!E1578)*INT(ABS(input_OLD_temp_simulation!E1578)),"00"),":",TEXT(MOD(ABS(input_OLD_temp_simulation!E1578),1)*60,"00")),"")</f>
        <v>2022-01-19T10:00:00+01:00</v>
      </c>
      <c r="D1578" s="26">
        <f>IF(input_OLD_temp_simulation!D1578&lt;&gt;"",input_OLD_temp_simulation!D1578,"")</f>
        <v>1642582799.9999993</v>
      </c>
      <c r="E1578" s="27">
        <f>calculation!R1578</f>
        <v>885.625</v>
      </c>
      <c r="F1578" s="18">
        <f>calculation!P1578</f>
        <v>0.20749003984063744</v>
      </c>
      <c r="G1578" s="29">
        <f>IF(input_OLD_temp_simulation!L1578&lt;&gt;"",input_OLD_temp_simulation!L1578,"")</f>
        <v>900</v>
      </c>
    </row>
    <row r="1579" spans="1:7">
      <c r="A1579" s="1">
        <f>IF(input_OLD_temp_simulation!A1579&lt;&gt;"",input_OLD_temp_simulation!A1579,"")</f>
        <v>1577</v>
      </c>
      <c r="B1579" s="57">
        <f>IF(input_OLD_temp_simulation!B1579&lt;&gt;"",maxvent_m3_per_h*1000000+minvent_m3_per_h*1000+V_room_m3,"")</f>
        <v>500010090</v>
      </c>
      <c r="C1579" s="2" t="str">
        <f>IF(input_OLD_temp_simulation!C1579&lt;&gt;"",CONCATENATE(TEXT(input_OLD_temp_simulation!C1579,"jjjj-mm-ddTuu:mm:ss"),IF(input_OLD_temp_simulation!E1579&gt;=0,"+",""),TEXT(SIGN(input_OLD_temp_simulation!E1579)*INT(ABS(input_OLD_temp_simulation!E1579)),"00"),":",TEXT(MOD(ABS(input_OLD_temp_simulation!E1579),1)*60,"00")),"")</f>
        <v>2022-01-19T10:15:00+01:00</v>
      </c>
      <c r="D1579" s="26">
        <f>IF(input_OLD_temp_simulation!D1579&lt;&gt;"",input_OLD_temp_simulation!D1579,"")</f>
        <v>1642583700.000001</v>
      </c>
      <c r="E1579" s="27">
        <f>calculation!R1579</f>
        <v>885.625</v>
      </c>
      <c r="F1579" s="18">
        <f>calculation!P1579</f>
        <v>0.20749003984063744</v>
      </c>
      <c r="G1579" s="29">
        <f>IF(input_OLD_temp_simulation!L1579&lt;&gt;"",input_OLD_temp_simulation!L1579,"")</f>
        <v>900</v>
      </c>
    </row>
    <row r="1580" spans="1:7">
      <c r="A1580" s="1">
        <f>IF(input_OLD_temp_simulation!A1580&lt;&gt;"",input_OLD_temp_simulation!A1580,"")</f>
        <v>1578</v>
      </c>
      <c r="B1580" s="57">
        <f>IF(input_OLD_temp_simulation!B1580&lt;&gt;"",maxvent_m3_per_h*1000000+minvent_m3_per_h*1000+V_room_m3,"")</f>
        <v>500010090</v>
      </c>
      <c r="C1580" s="2" t="str">
        <f>IF(input_OLD_temp_simulation!C1580&lt;&gt;"",CONCATENATE(TEXT(input_OLD_temp_simulation!C1580,"jjjj-mm-ddTuu:mm:ss"),IF(input_OLD_temp_simulation!E1580&gt;=0,"+",""),TEXT(SIGN(input_OLD_temp_simulation!E1580)*INT(ABS(input_OLD_temp_simulation!E1580)),"00"),":",TEXT(MOD(ABS(input_OLD_temp_simulation!E1580),1)*60,"00")),"")</f>
        <v>2022-01-19T10:30:00+01:00</v>
      </c>
      <c r="D1580" s="26">
        <f>IF(input_OLD_temp_simulation!D1580&lt;&gt;"",input_OLD_temp_simulation!D1580,"")</f>
        <v>1642584600.0000002</v>
      </c>
      <c r="E1580" s="27">
        <f>calculation!R1580</f>
        <v>885.625</v>
      </c>
      <c r="F1580" s="18">
        <f>calculation!P1580</f>
        <v>0.20749003984063744</v>
      </c>
      <c r="G1580" s="29">
        <f>IF(input_OLD_temp_simulation!L1580&lt;&gt;"",input_OLD_temp_simulation!L1580,"")</f>
        <v>900</v>
      </c>
    </row>
    <row r="1581" spans="1:7">
      <c r="A1581" s="1">
        <f>IF(input_OLD_temp_simulation!A1581&lt;&gt;"",input_OLD_temp_simulation!A1581,"")</f>
        <v>1579</v>
      </c>
      <c r="B1581" s="57">
        <f>IF(input_OLD_temp_simulation!B1581&lt;&gt;"",maxvent_m3_per_h*1000000+minvent_m3_per_h*1000+V_room_m3,"")</f>
        <v>500010090</v>
      </c>
      <c r="C1581" s="2" t="str">
        <f>IF(input_OLD_temp_simulation!C1581&lt;&gt;"",CONCATENATE(TEXT(input_OLD_temp_simulation!C1581,"jjjj-mm-ddTuu:mm:ss"),IF(input_OLD_temp_simulation!E1581&gt;=0,"+",""),TEXT(SIGN(input_OLD_temp_simulation!E1581)*INT(ABS(input_OLD_temp_simulation!E1581)),"00"),":",TEXT(MOD(ABS(input_OLD_temp_simulation!E1581),1)*60,"00")),"")</f>
        <v>2022-01-19T10:45:00+01:00</v>
      </c>
      <c r="D1581" s="26">
        <f>IF(input_OLD_temp_simulation!D1581&lt;&gt;"",input_OLD_temp_simulation!D1581,"")</f>
        <v>1642585499.9999993</v>
      </c>
      <c r="E1581" s="27">
        <f>calculation!R1581</f>
        <v>885.625</v>
      </c>
      <c r="F1581" s="18">
        <f>calculation!P1581</f>
        <v>0.20749003984063744</v>
      </c>
      <c r="G1581" s="29">
        <f>IF(input_OLD_temp_simulation!L1581&lt;&gt;"",input_OLD_temp_simulation!L1581,"")</f>
        <v>900</v>
      </c>
    </row>
    <row r="1582" spans="1:7">
      <c r="A1582" s="1">
        <f>IF(input_OLD_temp_simulation!A1582&lt;&gt;"",input_OLD_temp_simulation!A1582,"")</f>
        <v>1580</v>
      </c>
      <c r="B1582" s="57">
        <f>IF(input_OLD_temp_simulation!B1582&lt;&gt;"",maxvent_m3_per_h*1000000+minvent_m3_per_h*1000+V_room_m3,"")</f>
        <v>500010090</v>
      </c>
      <c r="C1582" s="2" t="str">
        <f>IF(input_OLD_temp_simulation!C1582&lt;&gt;"",CONCATENATE(TEXT(input_OLD_temp_simulation!C1582,"jjjj-mm-ddTuu:mm:ss"),IF(input_OLD_temp_simulation!E1582&gt;=0,"+",""),TEXT(SIGN(input_OLD_temp_simulation!E1582)*INT(ABS(input_OLD_temp_simulation!E1582)),"00"),":",TEXT(MOD(ABS(input_OLD_temp_simulation!E1582),1)*60,"00")),"")</f>
        <v>2022-01-19T11:00:00+01:00</v>
      </c>
      <c r="D1582" s="26">
        <f>IF(input_OLD_temp_simulation!D1582&lt;&gt;"",input_OLD_temp_simulation!D1582,"")</f>
        <v>1642586400.000001</v>
      </c>
      <c r="E1582" s="27">
        <f>calculation!R1582</f>
        <v>885.625</v>
      </c>
      <c r="F1582" s="18">
        <f>calculation!P1582</f>
        <v>0.20749003984063744</v>
      </c>
      <c r="G1582" s="29">
        <f>IF(input_OLD_temp_simulation!L1582&lt;&gt;"",input_OLD_temp_simulation!L1582,"")</f>
        <v>900</v>
      </c>
    </row>
    <row r="1583" spans="1:7">
      <c r="A1583" s="1">
        <f>IF(input_OLD_temp_simulation!A1583&lt;&gt;"",input_OLD_temp_simulation!A1583,"")</f>
        <v>1581</v>
      </c>
      <c r="B1583" s="57">
        <f>IF(input_OLD_temp_simulation!B1583&lt;&gt;"",maxvent_m3_per_h*1000000+minvent_m3_per_h*1000+V_room_m3,"")</f>
        <v>500010090</v>
      </c>
      <c r="C1583" s="2" t="str">
        <f>IF(input_OLD_temp_simulation!C1583&lt;&gt;"",CONCATENATE(TEXT(input_OLD_temp_simulation!C1583,"jjjj-mm-ddTuu:mm:ss"),IF(input_OLD_temp_simulation!E1583&gt;=0,"+",""),TEXT(SIGN(input_OLD_temp_simulation!E1583)*INT(ABS(input_OLD_temp_simulation!E1583)),"00"),":",TEXT(MOD(ABS(input_OLD_temp_simulation!E1583),1)*60,"00")),"")</f>
        <v>2022-01-19T11:15:00+01:00</v>
      </c>
      <c r="D1583" s="26">
        <f>IF(input_OLD_temp_simulation!D1583&lt;&gt;"",input_OLD_temp_simulation!D1583,"")</f>
        <v>1642587300.0000002</v>
      </c>
      <c r="E1583" s="27">
        <f>calculation!R1583</f>
        <v>885.625</v>
      </c>
      <c r="F1583" s="18">
        <f>calculation!P1583</f>
        <v>0.20749003984063744</v>
      </c>
      <c r="G1583" s="29">
        <f>IF(input_OLD_temp_simulation!L1583&lt;&gt;"",input_OLD_temp_simulation!L1583,"")</f>
        <v>900</v>
      </c>
    </row>
    <row r="1584" spans="1:7">
      <c r="A1584" s="1">
        <f>IF(input_OLD_temp_simulation!A1584&lt;&gt;"",input_OLD_temp_simulation!A1584,"")</f>
        <v>1582</v>
      </c>
      <c r="B1584" s="57">
        <f>IF(input_OLD_temp_simulation!B1584&lt;&gt;"",maxvent_m3_per_h*1000000+minvent_m3_per_h*1000+V_room_m3,"")</f>
        <v>500010090</v>
      </c>
      <c r="C1584" s="2" t="str">
        <f>IF(input_OLD_temp_simulation!C1584&lt;&gt;"",CONCATENATE(TEXT(input_OLD_temp_simulation!C1584,"jjjj-mm-ddTuu:mm:ss"),IF(input_OLD_temp_simulation!E1584&gt;=0,"+",""),TEXT(SIGN(input_OLD_temp_simulation!E1584)*INT(ABS(input_OLD_temp_simulation!E1584)),"00"),":",TEXT(MOD(ABS(input_OLD_temp_simulation!E1584),1)*60,"00")),"")</f>
        <v>2022-01-19T11:30:00+01:00</v>
      </c>
      <c r="D1584" s="26">
        <f>IF(input_OLD_temp_simulation!D1584&lt;&gt;"",input_OLD_temp_simulation!D1584,"")</f>
        <v>1642588199.9999993</v>
      </c>
      <c r="E1584" s="27">
        <f>calculation!R1584</f>
        <v>885.625</v>
      </c>
      <c r="F1584" s="18">
        <f>calculation!P1584</f>
        <v>0.20749003984063744</v>
      </c>
      <c r="G1584" s="29">
        <f>IF(input_OLD_temp_simulation!L1584&lt;&gt;"",input_OLD_temp_simulation!L1584,"")</f>
        <v>900</v>
      </c>
    </row>
    <row r="1585" spans="1:7">
      <c r="A1585" s="1">
        <f>IF(input_OLD_temp_simulation!A1585&lt;&gt;"",input_OLD_temp_simulation!A1585,"")</f>
        <v>1583</v>
      </c>
      <c r="B1585" s="57">
        <f>IF(input_OLD_temp_simulation!B1585&lt;&gt;"",maxvent_m3_per_h*1000000+minvent_m3_per_h*1000+V_room_m3,"")</f>
        <v>500010090</v>
      </c>
      <c r="C1585" s="2" t="str">
        <f>IF(input_OLD_temp_simulation!C1585&lt;&gt;"",CONCATENATE(TEXT(input_OLD_temp_simulation!C1585,"jjjj-mm-ddTuu:mm:ss"),IF(input_OLD_temp_simulation!E1585&gt;=0,"+",""),TEXT(SIGN(input_OLD_temp_simulation!E1585)*INT(ABS(input_OLD_temp_simulation!E1585)),"00"),":",TEXT(MOD(ABS(input_OLD_temp_simulation!E1585),1)*60,"00")),"")</f>
        <v>2022-01-19T11:45:00+01:00</v>
      </c>
      <c r="D1585" s="26">
        <f>IF(input_OLD_temp_simulation!D1585&lt;&gt;"",input_OLD_temp_simulation!D1585,"")</f>
        <v>1642589100.000001</v>
      </c>
      <c r="E1585" s="27">
        <f>calculation!R1585</f>
        <v>885.625</v>
      </c>
      <c r="F1585" s="18">
        <f>calculation!P1585</f>
        <v>0.20749003984063744</v>
      </c>
      <c r="G1585" s="29">
        <f>IF(input_OLD_temp_simulation!L1585&lt;&gt;"",input_OLD_temp_simulation!L1585,"")</f>
        <v>900</v>
      </c>
    </row>
    <row r="1586" spans="1:7">
      <c r="A1586" s="1">
        <f>IF(input_OLD_temp_simulation!A1586&lt;&gt;"",input_OLD_temp_simulation!A1586,"")</f>
        <v>1584</v>
      </c>
      <c r="B1586" s="57">
        <f>IF(input_OLD_temp_simulation!B1586&lt;&gt;"",maxvent_m3_per_h*1000000+minvent_m3_per_h*1000+V_room_m3,"")</f>
        <v>500010090</v>
      </c>
      <c r="C1586" s="2" t="str">
        <f>IF(input_OLD_temp_simulation!C1586&lt;&gt;"",CONCATENATE(TEXT(input_OLD_temp_simulation!C1586,"jjjj-mm-ddTuu:mm:ss"),IF(input_OLD_temp_simulation!E1586&gt;=0,"+",""),TEXT(SIGN(input_OLD_temp_simulation!E1586)*INT(ABS(input_OLD_temp_simulation!E1586)),"00"),":",TEXT(MOD(ABS(input_OLD_temp_simulation!E1586),1)*60,"00")),"")</f>
        <v>2022-01-19T12:00:00+01:00</v>
      </c>
      <c r="D1586" s="26">
        <f>IF(input_OLD_temp_simulation!D1586&lt;&gt;"",input_OLD_temp_simulation!D1586,"")</f>
        <v>1642590000.0000002</v>
      </c>
      <c r="E1586" s="27">
        <f>calculation!R1586</f>
        <v>885.625</v>
      </c>
      <c r="F1586" s="18">
        <f>calculation!P1586</f>
        <v>0.20749003984063744</v>
      </c>
      <c r="G1586" s="29">
        <f>IF(input_OLD_temp_simulation!L1586&lt;&gt;"",input_OLD_temp_simulation!L1586,"")</f>
        <v>900</v>
      </c>
    </row>
    <row r="1587" spans="1:7">
      <c r="A1587" s="1">
        <f>IF(input_OLD_temp_simulation!A1587&lt;&gt;"",input_OLD_temp_simulation!A1587,"")</f>
        <v>1585</v>
      </c>
      <c r="B1587" s="57">
        <f>IF(input_OLD_temp_simulation!B1587&lt;&gt;"",maxvent_m3_per_h*1000000+minvent_m3_per_h*1000+V_room_m3,"")</f>
        <v>500010090</v>
      </c>
      <c r="C1587" s="2" t="str">
        <f>IF(input_OLD_temp_simulation!C1587&lt;&gt;"",CONCATENATE(TEXT(input_OLD_temp_simulation!C1587,"jjjj-mm-ddTuu:mm:ss"),IF(input_OLD_temp_simulation!E1587&gt;=0,"+",""),TEXT(SIGN(input_OLD_temp_simulation!E1587)*INT(ABS(input_OLD_temp_simulation!E1587)),"00"),":",TEXT(MOD(ABS(input_OLD_temp_simulation!E1587),1)*60,"00")),"")</f>
        <v>2022-01-19T12:15:00+01:00</v>
      </c>
      <c r="D1587" s="26">
        <f>IF(input_OLD_temp_simulation!D1587&lt;&gt;"",input_OLD_temp_simulation!D1587,"")</f>
        <v>1642590899.9999993</v>
      </c>
      <c r="E1587" s="27">
        <f>calculation!R1587</f>
        <v>750</v>
      </c>
      <c r="F1587" s="18">
        <f>calculation!P1587</f>
        <v>0</v>
      </c>
      <c r="G1587" s="29">
        <f>IF(input_OLD_temp_simulation!L1587&lt;&gt;"",input_OLD_temp_simulation!L1587,"")</f>
        <v>900</v>
      </c>
    </row>
    <row r="1588" spans="1:7">
      <c r="A1588" s="1">
        <f>IF(input_OLD_temp_simulation!A1588&lt;&gt;"",input_OLD_temp_simulation!A1588,"")</f>
        <v>1586</v>
      </c>
      <c r="B1588" s="57">
        <f>IF(input_OLD_temp_simulation!B1588&lt;&gt;"",maxvent_m3_per_h*1000000+minvent_m3_per_h*1000+V_room_m3,"")</f>
        <v>500010090</v>
      </c>
      <c r="C1588" s="2" t="str">
        <f>IF(input_OLD_temp_simulation!C1588&lt;&gt;"",CONCATENATE(TEXT(input_OLD_temp_simulation!C1588,"jjjj-mm-ddTuu:mm:ss"),IF(input_OLD_temp_simulation!E1588&gt;=0,"+",""),TEXT(SIGN(input_OLD_temp_simulation!E1588)*INT(ABS(input_OLD_temp_simulation!E1588)),"00"),":",TEXT(MOD(ABS(input_OLD_temp_simulation!E1588),1)*60,"00")),"")</f>
        <v>2022-01-19T12:30:00+01:00</v>
      </c>
      <c r="D1588" s="26">
        <f>IF(input_OLD_temp_simulation!D1588&lt;&gt;"",input_OLD_temp_simulation!D1588,"")</f>
        <v>1642591800.000001</v>
      </c>
      <c r="E1588" s="27">
        <f>calculation!R1588</f>
        <v>740.69444444444446</v>
      </c>
      <c r="F1588" s="18">
        <f>calculation!P1588</f>
        <v>0</v>
      </c>
      <c r="G1588" s="29">
        <f>IF(input_OLD_temp_simulation!L1588&lt;&gt;"",input_OLD_temp_simulation!L1588,"")</f>
        <v>900</v>
      </c>
    </row>
    <row r="1589" spans="1:7">
      <c r="A1589" s="1">
        <f>IF(input_OLD_temp_simulation!A1589&lt;&gt;"",input_OLD_temp_simulation!A1589,"")</f>
        <v>1587</v>
      </c>
      <c r="B1589" s="57">
        <f>IF(input_OLD_temp_simulation!B1589&lt;&gt;"",maxvent_m3_per_h*1000000+minvent_m3_per_h*1000+V_room_m3,"")</f>
        <v>500010090</v>
      </c>
      <c r="C1589" s="2" t="str">
        <f>IF(input_OLD_temp_simulation!C1589&lt;&gt;"",CONCATENATE(TEXT(input_OLD_temp_simulation!C1589,"jjjj-mm-ddTuu:mm:ss"),IF(input_OLD_temp_simulation!E1589&gt;=0,"+",""),TEXT(SIGN(input_OLD_temp_simulation!E1589)*INT(ABS(input_OLD_temp_simulation!E1589)),"00"),":",TEXT(MOD(ABS(input_OLD_temp_simulation!E1589),1)*60,"00")),"")</f>
        <v>2022-01-19T12:45:00+01:00</v>
      </c>
      <c r="D1589" s="26">
        <f>IF(input_OLD_temp_simulation!D1589&lt;&gt;"",input_OLD_temp_simulation!D1589,"")</f>
        <v>1642592700.0000002</v>
      </c>
      <c r="E1589" s="27">
        <f>calculation!R1589</f>
        <v>867.27237654320993</v>
      </c>
      <c r="F1589" s="18">
        <f>calculation!P1589</f>
        <v>0.18669305376655956</v>
      </c>
      <c r="G1589" s="29">
        <f>IF(input_OLD_temp_simulation!L1589&lt;&gt;"",input_OLD_temp_simulation!L1589,"")</f>
        <v>900</v>
      </c>
    </row>
    <row r="1590" spans="1:7">
      <c r="A1590" s="1">
        <f>IF(input_OLD_temp_simulation!A1590&lt;&gt;"",input_OLD_temp_simulation!A1590,"")</f>
        <v>1588</v>
      </c>
      <c r="B1590" s="57">
        <f>IF(input_OLD_temp_simulation!B1590&lt;&gt;"",maxvent_m3_per_h*1000000+minvent_m3_per_h*1000+V_room_m3,"")</f>
        <v>500010090</v>
      </c>
      <c r="C1590" s="2" t="str">
        <f>IF(input_OLD_temp_simulation!C1590&lt;&gt;"",CONCATENATE(TEXT(input_OLD_temp_simulation!C1590,"jjjj-mm-ddTuu:mm:ss"),IF(input_OLD_temp_simulation!E1590&gt;=0,"+",""),TEXT(SIGN(input_OLD_temp_simulation!E1590)*INT(ABS(input_OLD_temp_simulation!E1590)),"00"),":",TEXT(MOD(ABS(input_OLD_temp_simulation!E1590),1)*60,"00")),"")</f>
        <v>2022-01-19T13:00:00+01:00</v>
      </c>
      <c r="D1590" s="26">
        <f>IF(input_OLD_temp_simulation!D1590&lt;&gt;"",input_OLD_temp_simulation!D1590,"")</f>
        <v>1642593599.9999993</v>
      </c>
      <c r="E1590" s="27">
        <f>calculation!R1590</f>
        <v>885.625</v>
      </c>
      <c r="F1590" s="18">
        <f>calculation!P1590</f>
        <v>0.20749003984063744</v>
      </c>
      <c r="G1590" s="29">
        <f>IF(input_OLD_temp_simulation!L1590&lt;&gt;"",input_OLD_temp_simulation!L1590,"")</f>
        <v>900</v>
      </c>
    </row>
    <row r="1591" spans="1:7">
      <c r="A1591" s="1">
        <f>IF(input_OLD_temp_simulation!A1591&lt;&gt;"",input_OLD_temp_simulation!A1591,"")</f>
        <v>1589</v>
      </c>
      <c r="B1591" s="57">
        <f>IF(input_OLD_temp_simulation!B1591&lt;&gt;"",maxvent_m3_per_h*1000000+minvent_m3_per_h*1000+V_room_m3,"")</f>
        <v>500010090</v>
      </c>
      <c r="C1591" s="2" t="str">
        <f>IF(input_OLD_temp_simulation!C1591&lt;&gt;"",CONCATENATE(TEXT(input_OLD_temp_simulation!C1591,"jjjj-mm-ddTuu:mm:ss"),IF(input_OLD_temp_simulation!E1591&gt;=0,"+",""),TEXT(SIGN(input_OLD_temp_simulation!E1591)*INT(ABS(input_OLD_temp_simulation!E1591)),"00"),":",TEXT(MOD(ABS(input_OLD_temp_simulation!E1591),1)*60,"00")),"")</f>
        <v>2022-01-19T13:15:00+01:00</v>
      </c>
      <c r="D1591" s="26">
        <f>IF(input_OLD_temp_simulation!D1591&lt;&gt;"",input_OLD_temp_simulation!D1591,"")</f>
        <v>1642594500.000001</v>
      </c>
      <c r="E1591" s="27">
        <f>calculation!R1591</f>
        <v>953.4375</v>
      </c>
      <c r="F1591" s="18">
        <f>calculation!P1591</f>
        <v>0.27203714451538014</v>
      </c>
      <c r="G1591" s="29">
        <f>IF(input_OLD_temp_simulation!L1591&lt;&gt;"",input_OLD_temp_simulation!L1591,"")</f>
        <v>900</v>
      </c>
    </row>
    <row r="1592" spans="1:7">
      <c r="A1592" s="1">
        <f>IF(input_OLD_temp_simulation!A1592&lt;&gt;"",input_OLD_temp_simulation!A1592,"")</f>
        <v>1590</v>
      </c>
      <c r="B1592" s="57">
        <f>IF(input_OLD_temp_simulation!B1592&lt;&gt;"",maxvent_m3_per_h*1000000+minvent_m3_per_h*1000+V_room_m3,"")</f>
        <v>500010090</v>
      </c>
      <c r="C1592" s="2" t="str">
        <f>IF(input_OLD_temp_simulation!C1592&lt;&gt;"",CONCATENATE(TEXT(input_OLD_temp_simulation!C1592,"jjjj-mm-ddTuu:mm:ss"),IF(input_OLD_temp_simulation!E1592&gt;=0,"+",""),TEXT(SIGN(input_OLD_temp_simulation!E1592)*INT(ABS(input_OLD_temp_simulation!E1592)),"00"),":",TEXT(MOD(ABS(input_OLD_temp_simulation!E1592),1)*60,"00")),"")</f>
        <v>2022-01-19T13:30:00+01:00</v>
      </c>
      <c r="D1592" s="26">
        <f>IF(input_OLD_temp_simulation!D1592&lt;&gt;"",input_OLD_temp_simulation!D1592,"")</f>
        <v>1642595400.0000002</v>
      </c>
      <c r="E1592" s="27">
        <f>calculation!R1592</f>
        <v>953.4375</v>
      </c>
      <c r="F1592" s="18">
        <f>calculation!P1592</f>
        <v>0.27203714451538014</v>
      </c>
      <c r="G1592" s="29">
        <f>IF(input_OLD_temp_simulation!L1592&lt;&gt;"",input_OLD_temp_simulation!L1592,"")</f>
        <v>900</v>
      </c>
    </row>
    <row r="1593" spans="1:7">
      <c r="A1593" s="1">
        <f>IF(input_OLD_temp_simulation!A1593&lt;&gt;"",input_OLD_temp_simulation!A1593,"")</f>
        <v>1591</v>
      </c>
      <c r="B1593" s="57">
        <f>IF(input_OLD_temp_simulation!B1593&lt;&gt;"",maxvent_m3_per_h*1000000+minvent_m3_per_h*1000+V_room_m3,"")</f>
        <v>500010090</v>
      </c>
      <c r="C1593" s="2" t="str">
        <f>IF(input_OLD_temp_simulation!C1593&lt;&gt;"",CONCATENATE(TEXT(input_OLD_temp_simulation!C1593,"jjjj-mm-ddTuu:mm:ss"),IF(input_OLD_temp_simulation!E1593&gt;=0,"+",""),TEXT(SIGN(input_OLD_temp_simulation!E1593)*INT(ABS(input_OLD_temp_simulation!E1593)),"00"),":",TEXT(MOD(ABS(input_OLD_temp_simulation!E1593),1)*60,"00")),"")</f>
        <v>2022-01-19T13:45:00+01:00</v>
      </c>
      <c r="D1593" s="26">
        <f>IF(input_OLD_temp_simulation!D1593&lt;&gt;"",input_OLD_temp_simulation!D1593,"")</f>
        <v>1642596299.9999993</v>
      </c>
      <c r="E1593" s="27">
        <f>calculation!R1593</f>
        <v>885.625</v>
      </c>
      <c r="F1593" s="18">
        <f>calculation!P1593</f>
        <v>0.20749003984063744</v>
      </c>
      <c r="G1593" s="29">
        <f>IF(input_OLD_temp_simulation!L1593&lt;&gt;"",input_OLD_temp_simulation!L1593,"")</f>
        <v>900</v>
      </c>
    </row>
    <row r="1594" spans="1:7">
      <c r="A1594" s="1">
        <f>IF(input_OLD_temp_simulation!A1594&lt;&gt;"",input_OLD_temp_simulation!A1594,"")</f>
        <v>1592</v>
      </c>
      <c r="B1594" s="57">
        <f>IF(input_OLD_temp_simulation!B1594&lt;&gt;"",maxvent_m3_per_h*1000000+minvent_m3_per_h*1000+V_room_m3,"")</f>
        <v>500010090</v>
      </c>
      <c r="C1594" s="2" t="str">
        <f>IF(input_OLD_temp_simulation!C1594&lt;&gt;"",CONCATENATE(TEXT(input_OLD_temp_simulation!C1594,"jjjj-mm-ddTuu:mm:ss"),IF(input_OLD_temp_simulation!E1594&gt;=0,"+",""),TEXT(SIGN(input_OLD_temp_simulation!E1594)*INT(ABS(input_OLD_temp_simulation!E1594)),"00"),":",TEXT(MOD(ABS(input_OLD_temp_simulation!E1594),1)*60,"00")),"")</f>
        <v>2022-01-19T14:00:00+01:00</v>
      </c>
      <c r="D1594" s="26">
        <f>IF(input_OLD_temp_simulation!D1594&lt;&gt;"",input_OLD_temp_simulation!D1594,"")</f>
        <v>1642597200.000001</v>
      </c>
      <c r="E1594" s="27">
        <f>calculation!R1594</f>
        <v>885.625</v>
      </c>
      <c r="F1594" s="18">
        <f>calculation!P1594</f>
        <v>0.20749003984063744</v>
      </c>
      <c r="G1594" s="29">
        <f>IF(input_OLD_temp_simulation!L1594&lt;&gt;"",input_OLD_temp_simulation!L1594,"")</f>
        <v>900</v>
      </c>
    </row>
    <row r="1595" spans="1:7">
      <c r="A1595" s="1">
        <f>IF(input_OLD_temp_simulation!A1595&lt;&gt;"",input_OLD_temp_simulation!A1595,"")</f>
        <v>1593</v>
      </c>
      <c r="B1595" s="57">
        <f>IF(input_OLD_temp_simulation!B1595&lt;&gt;"",maxvent_m3_per_h*1000000+minvent_m3_per_h*1000+V_room_m3,"")</f>
        <v>500010090</v>
      </c>
      <c r="C1595" s="2" t="str">
        <f>IF(input_OLD_temp_simulation!C1595&lt;&gt;"",CONCATENATE(TEXT(input_OLD_temp_simulation!C1595,"jjjj-mm-ddTuu:mm:ss"),IF(input_OLD_temp_simulation!E1595&gt;=0,"+",""),TEXT(SIGN(input_OLD_temp_simulation!E1595)*INT(ABS(input_OLD_temp_simulation!E1595)),"00"),":",TEXT(MOD(ABS(input_OLD_temp_simulation!E1595),1)*60,"00")),"")</f>
        <v>2022-01-19T14:15:00+01:00</v>
      </c>
      <c r="D1595" s="26">
        <f>IF(input_OLD_temp_simulation!D1595&lt;&gt;"",input_OLD_temp_simulation!D1595,"")</f>
        <v>1642598100.0000002</v>
      </c>
      <c r="E1595" s="27">
        <f>calculation!R1595</f>
        <v>885.625</v>
      </c>
      <c r="F1595" s="18">
        <f>calculation!P1595</f>
        <v>0.20749003984063744</v>
      </c>
      <c r="G1595" s="29">
        <f>IF(input_OLD_temp_simulation!L1595&lt;&gt;"",input_OLD_temp_simulation!L1595,"")</f>
        <v>900</v>
      </c>
    </row>
    <row r="1596" spans="1:7">
      <c r="A1596" s="1">
        <f>IF(input_OLD_temp_simulation!A1596&lt;&gt;"",input_OLD_temp_simulation!A1596,"")</f>
        <v>1594</v>
      </c>
      <c r="B1596" s="57">
        <f>IF(input_OLD_temp_simulation!B1596&lt;&gt;"",maxvent_m3_per_h*1000000+minvent_m3_per_h*1000+V_room_m3,"")</f>
        <v>500010090</v>
      </c>
      <c r="C1596" s="2" t="str">
        <f>IF(input_OLD_temp_simulation!C1596&lt;&gt;"",CONCATENATE(TEXT(input_OLD_temp_simulation!C1596,"jjjj-mm-ddTuu:mm:ss"),IF(input_OLD_temp_simulation!E1596&gt;=0,"+",""),TEXT(SIGN(input_OLD_temp_simulation!E1596)*INT(ABS(input_OLD_temp_simulation!E1596)),"00"),":",TEXT(MOD(ABS(input_OLD_temp_simulation!E1596),1)*60,"00")),"")</f>
        <v>2022-01-19T14:30:00+01:00</v>
      </c>
      <c r="D1596" s="26">
        <f>IF(input_OLD_temp_simulation!D1596&lt;&gt;"",input_OLD_temp_simulation!D1596,"")</f>
        <v>1642598999.9999993</v>
      </c>
      <c r="E1596" s="27">
        <f>calculation!R1596</f>
        <v>885.625</v>
      </c>
      <c r="F1596" s="18">
        <f>calculation!P1596</f>
        <v>0.20749003984063744</v>
      </c>
      <c r="G1596" s="29">
        <f>IF(input_OLD_temp_simulation!L1596&lt;&gt;"",input_OLD_temp_simulation!L1596,"")</f>
        <v>900</v>
      </c>
    </row>
    <row r="1597" spans="1:7">
      <c r="A1597" s="1">
        <f>IF(input_OLD_temp_simulation!A1597&lt;&gt;"",input_OLD_temp_simulation!A1597,"")</f>
        <v>1595</v>
      </c>
      <c r="B1597" s="57">
        <f>IF(input_OLD_temp_simulation!B1597&lt;&gt;"",maxvent_m3_per_h*1000000+minvent_m3_per_h*1000+V_room_m3,"")</f>
        <v>500010090</v>
      </c>
      <c r="C1597" s="2" t="str">
        <f>IF(input_OLD_temp_simulation!C1597&lt;&gt;"",CONCATENATE(TEXT(input_OLD_temp_simulation!C1597,"jjjj-mm-ddTuu:mm:ss"),IF(input_OLD_temp_simulation!E1597&gt;=0,"+",""),TEXT(SIGN(input_OLD_temp_simulation!E1597)*INT(ABS(input_OLD_temp_simulation!E1597)),"00"),":",TEXT(MOD(ABS(input_OLD_temp_simulation!E1597),1)*60,"00")),"")</f>
        <v>2022-01-19T14:45:00+01:00</v>
      </c>
      <c r="D1597" s="26">
        <f>IF(input_OLD_temp_simulation!D1597&lt;&gt;"",input_OLD_temp_simulation!D1597,"")</f>
        <v>1642599900.000001</v>
      </c>
      <c r="E1597" s="27">
        <f>calculation!R1597</f>
        <v>885.625</v>
      </c>
      <c r="F1597" s="18">
        <f>calculation!P1597</f>
        <v>0.20749003984063744</v>
      </c>
      <c r="G1597" s="29">
        <f>IF(input_OLD_temp_simulation!L1597&lt;&gt;"",input_OLD_temp_simulation!L1597,"")</f>
        <v>900</v>
      </c>
    </row>
    <row r="1598" spans="1:7">
      <c r="A1598" s="1">
        <f>IF(input_OLD_temp_simulation!A1598&lt;&gt;"",input_OLD_temp_simulation!A1598,"")</f>
        <v>1596</v>
      </c>
      <c r="B1598" s="57">
        <f>IF(input_OLD_temp_simulation!B1598&lt;&gt;"",maxvent_m3_per_h*1000000+minvent_m3_per_h*1000+V_room_m3,"")</f>
        <v>500010090</v>
      </c>
      <c r="C1598" s="2" t="str">
        <f>IF(input_OLD_temp_simulation!C1598&lt;&gt;"",CONCATENATE(TEXT(input_OLD_temp_simulation!C1598,"jjjj-mm-ddTuu:mm:ss"),IF(input_OLD_temp_simulation!E1598&gt;=0,"+",""),TEXT(SIGN(input_OLD_temp_simulation!E1598)*INT(ABS(input_OLD_temp_simulation!E1598)),"00"),":",TEXT(MOD(ABS(input_OLD_temp_simulation!E1598),1)*60,"00")),"")</f>
        <v>2022-01-19T15:00:00+01:00</v>
      </c>
      <c r="D1598" s="26">
        <f>IF(input_OLD_temp_simulation!D1598&lt;&gt;"",input_OLD_temp_simulation!D1598,"")</f>
        <v>1642600800.0000002</v>
      </c>
      <c r="E1598" s="27">
        <f>calculation!R1598</f>
        <v>885.625</v>
      </c>
      <c r="F1598" s="18">
        <f>calculation!P1598</f>
        <v>0.20749003984063744</v>
      </c>
      <c r="G1598" s="29">
        <f>IF(input_OLD_temp_simulation!L1598&lt;&gt;"",input_OLD_temp_simulation!L1598,"")</f>
        <v>900</v>
      </c>
    </row>
    <row r="1599" spans="1:7">
      <c r="A1599" s="1">
        <f>IF(input_OLD_temp_simulation!A1599&lt;&gt;"",input_OLD_temp_simulation!A1599,"")</f>
        <v>1597</v>
      </c>
      <c r="B1599" s="57">
        <f>IF(input_OLD_temp_simulation!B1599&lt;&gt;"",maxvent_m3_per_h*1000000+minvent_m3_per_h*1000+V_room_m3,"")</f>
        <v>500010090</v>
      </c>
      <c r="C1599" s="2" t="str">
        <f>IF(input_OLD_temp_simulation!C1599&lt;&gt;"",CONCATENATE(TEXT(input_OLD_temp_simulation!C1599,"jjjj-mm-ddTuu:mm:ss"),IF(input_OLD_temp_simulation!E1599&gt;=0,"+",""),TEXT(SIGN(input_OLD_temp_simulation!E1599)*INT(ABS(input_OLD_temp_simulation!E1599)),"00"),":",TEXT(MOD(ABS(input_OLD_temp_simulation!E1599),1)*60,"00")),"")</f>
        <v>2022-01-19T15:15:00+01:00</v>
      </c>
      <c r="D1599" s="26">
        <f>IF(input_OLD_temp_simulation!D1599&lt;&gt;"",input_OLD_temp_simulation!D1599,"")</f>
        <v>1642601699.9999993</v>
      </c>
      <c r="E1599" s="27">
        <f>calculation!R1599</f>
        <v>885.625</v>
      </c>
      <c r="F1599" s="18">
        <f>calculation!P1599</f>
        <v>0.20749003984063744</v>
      </c>
      <c r="G1599" s="29">
        <f>IF(input_OLD_temp_simulation!L1599&lt;&gt;"",input_OLD_temp_simulation!L1599,"")</f>
        <v>900</v>
      </c>
    </row>
    <row r="1600" spans="1:7">
      <c r="A1600" s="1">
        <f>IF(input_OLD_temp_simulation!A1600&lt;&gt;"",input_OLD_temp_simulation!A1600,"")</f>
        <v>1598</v>
      </c>
      <c r="B1600" s="57">
        <f>IF(input_OLD_temp_simulation!B1600&lt;&gt;"",maxvent_m3_per_h*1000000+minvent_m3_per_h*1000+V_room_m3,"")</f>
        <v>500010090</v>
      </c>
      <c r="C1600" s="2" t="str">
        <f>IF(input_OLD_temp_simulation!C1600&lt;&gt;"",CONCATENATE(TEXT(input_OLD_temp_simulation!C1600,"jjjj-mm-ddTuu:mm:ss"),IF(input_OLD_temp_simulation!E1600&gt;=0,"+",""),TEXT(SIGN(input_OLD_temp_simulation!E1600)*INT(ABS(input_OLD_temp_simulation!E1600)),"00"),":",TEXT(MOD(ABS(input_OLD_temp_simulation!E1600),1)*60,"00")),"")</f>
        <v>2022-01-19T15:30:00+01:00</v>
      </c>
      <c r="D1600" s="26">
        <f>IF(input_OLD_temp_simulation!D1600&lt;&gt;"",input_OLD_temp_simulation!D1600,"")</f>
        <v>1642602600.000001</v>
      </c>
      <c r="E1600" s="27">
        <f>calculation!R1600</f>
        <v>885.625</v>
      </c>
      <c r="F1600" s="18">
        <f>calculation!P1600</f>
        <v>0.20749003984063744</v>
      </c>
      <c r="G1600" s="29">
        <f>IF(input_OLD_temp_simulation!L1600&lt;&gt;"",input_OLD_temp_simulation!L1600,"")</f>
        <v>900</v>
      </c>
    </row>
    <row r="1601" spans="1:7">
      <c r="A1601" s="1">
        <f>IF(input_OLD_temp_simulation!A1601&lt;&gt;"",input_OLD_temp_simulation!A1601,"")</f>
        <v>1599</v>
      </c>
      <c r="B1601" s="57">
        <f>IF(input_OLD_temp_simulation!B1601&lt;&gt;"",maxvent_m3_per_h*1000000+minvent_m3_per_h*1000+V_room_m3,"")</f>
        <v>500010090</v>
      </c>
      <c r="C1601" s="2" t="str">
        <f>IF(input_OLD_temp_simulation!C1601&lt;&gt;"",CONCATENATE(TEXT(input_OLD_temp_simulation!C1601,"jjjj-mm-ddTuu:mm:ss"),IF(input_OLD_temp_simulation!E1601&gt;=0,"+",""),TEXT(SIGN(input_OLD_temp_simulation!E1601)*INT(ABS(input_OLD_temp_simulation!E1601)),"00"),":",TEXT(MOD(ABS(input_OLD_temp_simulation!E1601),1)*60,"00")),"")</f>
        <v>2022-01-19T15:45:00+01:00</v>
      </c>
      <c r="D1601" s="26">
        <f>IF(input_OLD_temp_simulation!D1601&lt;&gt;"",input_OLD_temp_simulation!D1601,"")</f>
        <v>1642603500.0000002</v>
      </c>
      <c r="E1601" s="27">
        <f>calculation!R1601</f>
        <v>885.625</v>
      </c>
      <c r="F1601" s="18">
        <f>calculation!P1601</f>
        <v>0.20749003984063744</v>
      </c>
      <c r="G1601" s="29">
        <f>IF(input_OLD_temp_simulation!L1601&lt;&gt;"",input_OLD_temp_simulation!L1601,"")</f>
        <v>900</v>
      </c>
    </row>
    <row r="1602" spans="1:7">
      <c r="A1602" s="1">
        <f>IF(input_OLD_temp_simulation!A1602&lt;&gt;"",input_OLD_temp_simulation!A1602,"")</f>
        <v>1600</v>
      </c>
      <c r="B1602" s="57">
        <f>IF(input_OLD_temp_simulation!B1602&lt;&gt;"",maxvent_m3_per_h*1000000+minvent_m3_per_h*1000+V_room_m3,"")</f>
        <v>500010090</v>
      </c>
      <c r="C1602" s="2" t="str">
        <f>IF(input_OLD_temp_simulation!C1602&lt;&gt;"",CONCATENATE(TEXT(input_OLD_temp_simulation!C1602,"jjjj-mm-ddTuu:mm:ss"),IF(input_OLD_temp_simulation!E1602&gt;=0,"+",""),TEXT(SIGN(input_OLD_temp_simulation!E1602)*INT(ABS(input_OLD_temp_simulation!E1602)),"00"),":",TEXT(MOD(ABS(input_OLD_temp_simulation!E1602),1)*60,"00")),"")</f>
        <v>2022-01-19T16:00:00+01:00</v>
      </c>
      <c r="D1602" s="26">
        <f>IF(input_OLD_temp_simulation!D1602&lt;&gt;"",input_OLD_temp_simulation!D1602,"")</f>
        <v>1642604399.9999993</v>
      </c>
      <c r="E1602" s="27">
        <f>calculation!R1602</f>
        <v>885.625</v>
      </c>
      <c r="F1602" s="18">
        <f>calculation!P1602</f>
        <v>0.20749003984063744</v>
      </c>
      <c r="G1602" s="29">
        <f>IF(input_OLD_temp_simulation!L1602&lt;&gt;"",input_OLD_temp_simulation!L1602,"")</f>
        <v>900</v>
      </c>
    </row>
    <row r="1603" spans="1:7">
      <c r="A1603" s="1">
        <f>IF(input_OLD_temp_simulation!A1603&lt;&gt;"",input_OLD_temp_simulation!A1603,"")</f>
        <v>1601</v>
      </c>
      <c r="B1603" s="57">
        <f>IF(input_OLD_temp_simulation!B1603&lt;&gt;"",maxvent_m3_per_h*1000000+minvent_m3_per_h*1000+V_room_m3,"")</f>
        <v>500010090</v>
      </c>
      <c r="C1603" s="2" t="str">
        <f>IF(input_OLD_temp_simulation!C1603&lt;&gt;"",CONCATENATE(TEXT(input_OLD_temp_simulation!C1603,"jjjj-mm-ddTuu:mm:ss"),IF(input_OLD_temp_simulation!E1603&gt;=0,"+",""),TEXT(SIGN(input_OLD_temp_simulation!E1603)*INT(ABS(input_OLD_temp_simulation!E1603)),"00"),":",TEXT(MOD(ABS(input_OLD_temp_simulation!E1603),1)*60,"00")),"")</f>
        <v>2022-01-19T16:15:00+01:00</v>
      </c>
      <c r="D1603" s="26">
        <f>IF(input_OLD_temp_simulation!D1603&lt;&gt;"",input_OLD_temp_simulation!D1603,"")</f>
        <v>1642605300.000001</v>
      </c>
      <c r="E1603" s="27">
        <f>calculation!R1603</f>
        <v>750</v>
      </c>
      <c r="F1603" s="18">
        <f>calculation!P1603</f>
        <v>0</v>
      </c>
      <c r="G1603" s="29">
        <f>IF(input_OLD_temp_simulation!L1603&lt;&gt;"",input_OLD_temp_simulation!L1603,"")</f>
        <v>900</v>
      </c>
    </row>
    <row r="1604" spans="1:7">
      <c r="A1604" s="1">
        <f>IF(input_OLD_temp_simulation!A1604&lt;&gt;"",input_OLD_temp_simulation!A1604,"")</f>
        <v>1602</v>
      </c>
      <c r="B1604" s="57">
        <f>IF(input_OLD_temp_simulation!B1604&lt;&gt;"",maxvent_m3_per_h*1000000+minvent_m3_per_h*1000+V_room_m3,"")</f>
        <v>500010090</v>
      </c>
      <c r="C1604" s="2" t="str">
        <f>IF(input_OLD_temp_simulation!C1604&lt;&gt;"",CONCATENATE(TEXT(input_OLD_temp_simulation!C1604,"jjjj-mm-ddTuu:mm:ss"),IF(input_OLD_temp_simulation!E1604&gt;=0,"+",""),TEXT(SIGN(input_OLD_temp_simulation!E1604)*INT(ABS(input_OLD_temp_simulation!E1604)),"00"),":",TEXT(MOD(ABS(input_OLD_temp_simulation!E1604),1)*60,"00")),"")</f>
        <v>2022-01-19T16:30:00+01:00</v>
      </c>
      <c r="D1604" s="26">
        <f>IF(input_OLD_temp_simulation!D1604&lt;&gt;"",input_OLD_temp_simulation!D1604,"")</f>
        <v>1642606200.0000002</v>
      </c>
      <c r="E1604" s="27">
        <f>calculation!R1604</f>
        <v>740.69444444444446</v>
      </c>
      <c r="F1604" s="18">
        <f>calculation!P1604</f>
        <v>0</v>
      </c>
      <c r="G1604" s="29">
        <f>IF(input_OLD_temp_simulation!L1604&lt;&gt;"",input_OLD_temp_simulation!L1604,"")</f>
        <v>900</v>
      </c>
    </row>
    <row r="1605" spans="1:7">
      <c r="A1605" s="1">
        <f>IF(input_OLD_temp_simulation!A1605&lt;&gt;"",input_OLD_temp_simulation!A1605,"")</f>
        <v>1603</v>
      </c>
      <c r="B1605" s="57">
        <f>IF(input_OLD_temp_simulation!B1605&lt;&gt;"",maxvent_m3_per_h*1000000+minvent_m3_per_h*1000+V_room_m3,"")</f>
        <v>500010090</v>
      </c>
      <c r="C1605" s="2" t="str">
        <f>IF(input_OLD_temp_simulation!C1605&lt;&gt;"",CONCATENATE(TEXT(input_OLD_temp_simulation!C1605,"jjjj-mm-ddTuu:mm:ss"),IF(input_OLD_temp_simulation!E1605&gt;=0,"+",""),TEXT(SIGN(input_OLD_temp_simulation!E1605)*INT(ABS(input_OLD_temp_simulation!E1605)),"00"),":",TEXT(MOD(ABS(input_OLD_temp_simulation!E1605),1)*60,"00")),"")</f>
        <v>2022-01-19T16:45:00+01:00</v>
      </c>
      <c r="D1605" s="26">
        <f>IF(input_OLD_temp_simulation!D1605&lt;&gt;"",input_OLD_temp_simulation!D1605,"")</f>
        <v>1642607099.9999993</v>
      </c>
      <c r="E1605" s="27">
        <f>calculation!R1605</f>
        <v>731.64737654320993</v>
      </c>
      <c r="F1605" s="18">
        <f>calculation!P1605</f>
        <v>0</v>
      </c>
      <c r="G1605" s="29">
        <f>IF(input_OLD_temp_simulation!L1605&lt;&gt;"",input_OLD_temp_simulation!L1605,"")</f>
        <v>900</v>
      </c>
    </row>
    <row r="1606" spans="1:7">
      <c r="A1606" s="1">
        <f>IF(input_OLD_temp_simulation!A1606&lt;&gt;"",input_OLD_temp_simulation!A1606,"")</f>
        <v>1604</v>
      </c>
      <c r="B1606" s="57">
        <f>IF(input_OLD_temp_simulation!B1606&lt;&gt;"",maxvent_m3_per_h*1000000+minvent_m3_per_h*1000+V_room_m3,"")</f>
        <v>500010090</v>
      </c>
      <c r="C1606" s="2" t="str">
        <f>IF(input_OLD_temp_simulation!C1606&lt;&gt;"",CONCATENATE(TEXT(input_OLD_temp_simulation!C1606,"jjjj-mm-ddTuu:mm:ss"),IF(input_OLD_temp_simulation!E1606&gt;=0,"+",""),TEXT(SIGN(input_OLD_temp_simulation!E1606)*INT(ABS(input_OLD_temp_simulation!E1606)),"00"),":",TEXT(MOD(ABS(input_OLD_temp_simulation!E1606),1)*60,"00")),"")</f>
        <v>2022-01-19T17:00:00+01:00</v>
      </c>
      <c r="D1606" s="26">
        <f>IF(input_OLD_temp_simulation!D1606&lt;&gt;"",input_OLD_temp_simulation!D1606,"")</f>
        <v>1642608000.000001</v>
      </c>
      <c r="E1606" s="27">
        <f>calculation!R1606</f>
        <v>722.85161608367628</v>
      </c>
      <c r="F1606" s="18">
        <f>calculation!P1606</f>
        <v>0</v>
      </c>
      <c r="G1606" s="29">
        <f>IF(input_OLD_temp_simulation!L1606&lt;&gt;"",input_OLD_temp_simulation!L1606,"")</f>
        <v>900</v>
      </c>
    </row>
    <row r="1607" spans="1:7">
      <c r="A1607" s="1">
        <f>IF(input_OLD_temp_simulation!A1607&lt;&gt;"",input_OLD_temp_simulation!A1607,"")</f>
        <v>1605</v>
      </c>
      <c r="B1607" s="57">
        <f>IF(input_OLD_temp_simulation!B1607&lt;&gt;"",maxvent_m3_per_h*1000000+minvent_m3_per_h*1000+V_room_m3,"")</f>
        <v>500010090</v>
      </c>
      <c r="C1607" s="2" t="str">
        <f>IF(input_OLD_temp_simulation!C1607&lt;&gt;"",CONCATENATE(TEXT(input_OLD_temp_simulation!C1607,"jjjj-mm-ddTuu:mm:ss"),IF(input_OLD_temp_simulation!E1607&gt;=0,"+",""),TEXT(SIGN(input_OLD_temp_simulation!E1607)*INT(ABS(input_OLD_temp_simulation!E1607)),"00"),":",TEXT(MOD(ABS(input_OLD_temp_simulation!E1607),1)*60,"00")),"")</f>
        <v>2022-01-19T17:15:00+01:00</v>
      </c>
      <c r="D1607" s="26">
        <f>IF(input_OLD_temp_simulation!D1607&lt;&gt;"",input_OLD_temp_simulation!D1607,"")</f>
        <v>1642608900.0000002</v>
      </c>
      <c r="E1607" s="27">
        <f>calculation!R1607</f>
        <v>714.30018230357416</v>
      </c>
      <c r="F1607" s="18">
        <f>calculation!P1607</f>
        <v>0</v>
      </c>
      <c r="G1607" s="29">
        <f>IF(input_OLD_temp_simulation!L1607&lt;&gt;"",input_OLD_temp_simulation!L1607,"")</f>
        <v>900</v>
      </c>
    </row>
    <row r="1608" spans="1:7">
      <c r="A1608" s="1">
        <f>IF(input_OLD_temp_simulation!A1608&lt;&gt;"",input_OLD_temp_simulation!A1608,"")</f>
        <v>1606</v>
      </c>
      <c r="B1608" s="57">
        <f>IF(input_OLD_temp_simulation!B1608&lt;&gt;"",maxvent_m3_per_h*1000000+minvent_m3_per_h*1000+V_room_m3,"")</f>
        <v>500010090</v>
      </c>
      <c r="C1608" s="2" t="str">
        <f>IF(input_OLD_temp_simulation!C1608&lt;&gt;"",CONCATENATE(TEXT(input_OLD_temp_simulation!C1608,"jjjj-mm-ddTuu:mm:ss"),IF(input_OLD_temp_simulation!E1608&gt;=0,"+",""),TEXT(SIGN(input_OLD_temp_simulation!E1608)*INT(ABS(input_OLD_temp_simulation!E1608)),"00"),":",TEXT(MOD(ABS(input_OLD_temp_simulation!E1608),1)*60,"00")),"")</f>
        <v>2022-01-19T17:30:00+01:00</v>
      </c>
      <c r="D1608" s="26">
        <f>IF(input_OLD_temp_simulation!D1608&lt;&gt;"",input_OLD_temp_simulation!D1608,"")</f>
        <v>1642609799.9999993</v>
      </c>
      <c r="E1608" s="27">
        <f>calculation!R1608</f>
        <v>705.98628835069712</v>
      </c>
      <c r="F1608" s="18">
        <f>calculation!P1608</f>
        <v>0</v>
      </c>
      <c r="G1608" s="29">
        <f>IF(input_OLD_temp_simulation!L1608&lt;&gt;"",input_OLD_temp_simulation!L1608,"")</f>
        <v>900</v>
      </c>
    </row>
    <row r="1609" spans="1:7">
      <c r="A1609" s="1">
        <f>IF(input_OLD_temp_simulation!A1609&lt;&gt;"",input_OLD_temp_simulation!A1609,"")</f>
        <v>1607</v>
      </c>
      <c r="B1609" s="57">
        <f>IF(input_OLD_temp_simulation!B1609&lt;&gt;"",maxvent_m3_per_h*1000000+minvent_m3_per_h*1000+V_room_m3,"")</f>
        <v>500010090</v>
      </c>
      <c r="C1609" s="2" t="str">
        <f>IF(input_OLD_temp_simulation!C1609&lt;&gt;"",CONCATENATE(TEXT(input_OLD_temp_simulation!C1609,"jjjj-mm-ddTuu:mm:ss"),IF(input_OLD_temp_simulation!E1609&gt;=0,"+",""),TEXT(SIGN(input_OLD_temp_simulation!E1609)*INT(ABS(input_OLD_temp_simulation!E1609)),"00"),":",TEXT(MOD(ABS(input_OLD_temp_simulation!E1609),1)*60,"00")),"")</f>
        <v>2022-01-19T17:45:00+01:00</v>
      </c>
      <c r="D1609" s="26">
        <f>IF(input_OLD_temp_simulation!D1609&lt;&gt;"",input_OLD_temp_simulation!D1609,"")</f>
        <v>1642610700.000001</v>
      </c>
      <c r="E1609" s="27">
        <f>calculation!R1609</f>
        <v>697.90333589651107</v>
      </c>
      <c r="F1609" s="18">
        <f>calculation!P1609</f>
        <v>0</v>
      </c>
      <c r="G1609" s="29">
        <f>IF(input_OLD_temp_simulation!L1609&lt;&gt;"",input_OLD_temp_simulation!L1609,"")</f>
        <v>900</v>
      </c>
    </row>
    <row r="1610" spans="1:7">
      <c r="A1610" s="1">
        <f>IF(input_OLD_temp_simulation!A1610&lt;&gt;"",input_OLD_temp_simulation!A1610,"")</f>
        <v>1608</v>
      </c>
      <c r="B1610" s="57">
        <f>IF(input_OLD_temp_simulation!B1610&lt;&gt;"",maxvent_m3_per_h*1000000+minvent_m3_per_h*1000+V_room_m3,"")</f>
        <v>500010090</v>
      </c>
      <c r="C1610" s="2" t="str">
        <f>IF(input_OLD_temp_simulation!C1610&lt;&gt;"",CONCATENATE(TEXT(input_OLD_temp_simulation!C1610,"jjjj-mm-ddTuu:mm:ss"),IF(input_OLD_temp_simulation!E1610&gt;=0,"+",""),TEXT(SIGN(input_OLD_temp_simulation!E1610)*INT(ABS(input_OLD_temp_simulation!E1610)),"00"),":",TEXT(MOD(ABS(input_OLD_temp_simulation!E1610),1)*60,"00")),"")</f>
        <v>2022-01-19T18:00:00+01:00</v>
      </c>
      <c r="D1610" s="26">
        <f>IF(input_OLD_temp_simulation!D1610&lt;&gt;"",input_OLD_temp_simulation!D1610,"")</f>
        <v>1642611600.0000002</v>
      </c>
      <c r="E1610" s="27">
        <f>calculation!R1610</f>
        <v>690.04490989938574</v>
      </c>
      <c r="F1610" s="18">
        <f>calculation!P1610</f>
        <v>0</v>
      </c>
      <c r="G1610" s="29">
        <f>IF(input_OLD_temp_simulation!L1610&lt;&gt;"",input_OLD_temp_simulation!L1610,"")</f>
        <v>900</v>
      </c>
    </row>
    <row r="1611" spans="1:7">
      <c r="A1611" s="1">
        <f>IF(input_OLD_temp_simulation!A1611&lt;&gt;"",input_OLD_temp_simulation!A1611,"")</f>
        <v>1609</v>
      </c>
      <c r="B1611" s="57">
        <f>IF(input_OLD_temp_simulation!B1611&lt;&gt;"",maxvent_m3_per_h*1000000+minvent_m3_per_h*1000+V_room_m3,"")</f>
        <v>500010090</v>
      </c>
      <c r="C1611" s="2" t="str">
        <f>IF(input_OLD_temp_simulation!C1611&lt;&gt;"",CONCATENATE(TEXT(input_OLD_temp_simulation!C1611,"jjjj-mm-ddTuu:mm:ss"),IF(input_OLD_temp_simulation!E1611&gt;=0,"+",""),TEXT(SIGN(input_OLD_temp_simulation!E1611)*INT(ABS(input_OLD_temp_simulation!E1611)),"00"),":",TEXT(MOD(ABS(input_OLD_temp_simulation!E1611),1)*60,"00")),"")</f>
        <v>2022-01-19T18:15:00+01:00</v>
      </c>
      <c r="D1611" s="26">
        <f>IF(input_OLD_temp_simulation!D1611&lt;&gt;"",input_OLD_temp_simulation!D1611,"")</f>
        <v>1642612499.9999993</v>
      </c>
      <c r="E1611" s="27">
        <f>calculation!R1611</f>
        <v>682.40477351329173</v>
      </c>
      <c r="F1611" s="18">
        <f>calculation!P1611</f>
        <v>0</v>
      </c>
      <c r="G1611" s="29">
        <f>IF(input_OLD_temp_simulation!L1611&lt;&gt;"",input_OLD_temp_simulation!L1611,"")</f>
        <v>900</v>
      </c>
    </row>
    <row r="1612" spans="1:7">
      <c r="A1612" s="1">
        <f>IF(input_OLD_temp_simulation!A1612&lt;&gt;"",input_OLD_temp_simulation!A1612,"")</f>
        <v>1610</v>
      </c>
      <c r="B1612" s="57">
        <f>IF(input_OLD_temp_simulation!B1612&lt;&gt;"",maxvent_m3_per_h*1000000+minvent_m3_per_h*1000+V_room_m3,"")</f>
        <v>500010090</v>
      </c>
      <c r="C1612" s="2" t="str">
        <f>IF(input_OLD_temp_simulation!C1612&lt;&gt;"",CONCATENATE(TEXT(input_OLD_temp_simulation!C1612,"jjjj-mm-ddTuu:mm:ss"),IF(input_OLD_temp_simulation!E1612&gt;=0,"+",""),TEXT(SIGN(input_OLD_temp_simulation!E1612)*INT(ABS(input_OLD_temp_simulation!E1612)),"00"),":",TEXT(MOD(ABS(input_OLD_temp_simulation!E1612),1)*60,"00")),"")</f>
        <v>2022-01-19T18:30:00+01:00</v>
      </c>
      <c r="D1612" s="26">
        <f>IF(input_OLD_temp_simulation!D1612&lt;&gt;"",input_OLD_temp_simulation!D1612,"")</f>
        <v>1642613400.000001</v>
      </c>
      <c r="E1612" s="27">
        <f>calculation!R1612</f>
        <v>674.97686313792246</v>
      </c>
      <c r="F1612" s="18">
        <f>calculation!P1612</f>
        <v>0</v>
      </c>
      <c r="G1612" s="29">
        <f>IF(input_OLD_temp_simulation!L1612&lt;&gt;"",input_OLD_temp_simulation!L1612,"")</f>
        <v>900</v>
      </c>
    </row>
    <row r="1613" spans="1:7">
      <c r="A1613" s="1">
        <f>IF(input_OLD_temp_simulation!A1613&lt;&gt;"",input_OLD_temp_simulation!A1613,"")</f>
        <v>1611</v>
      </c>
      <c r="B1613" s="57">
        <f>IF(input_OLD_temp_simulation!B1613&lt;&gt;"",maxvent_m3_per_h*1000000+minvent_m3_per_h*1000+V_room_m3,"")</f>
        <v>500010090</v>
      </c>
      <c r="C1613" s="2" t="str">
        <f>IF(input_OLD_temp_simulation!C1613&lt;&gt;"",CONCATENATE(TEXT(input_OLD_temp_simulation!C1613,"jjjj-mm-ddTuu:mm:ss"),IF(input_OLD_temp_simulation!E1613&gt;=0,"+",""),TEXT(SIGN(input_OLD_temp_simulation!E1613)*INT(ABS(input_OLD_temp_simulation!E1613)),"00"),":",TEXT(MOD(ABS(input_OLD_temp_simulation!E1613),1)*60,"00")),"")</f>
        <v>2022-01-19T18:45:00+01:00</v>
      </c>
      <c r="D1613" s="26">
        <f>IF(input_OLD_temp_simulation!D1613&lt;&gt;"",input_OLD_temp_simulation!D1613,"")</f>
        <v>1642614300.0000002</v>
      </c>
      <c r="E1613" s="27">
        <f>calculation!R1613</f>
        <v>667.75528360631347</v>
      </c>
      <c r="F1613" s="18">
        <f>calculation!P1613</f>
        <v>0</v>
      </c>
      <c r="G1613" s="29">
        <f>IF(input_OLD_temp_simulation!L1613&lt;&gt;"",input_OLD_temp_simulation!L1613,"")</f>
        <v>900</v>
      </c>
    </row>
    <row r="1614" spans="1:7">
      <c r="A1614" s="1">
        <f>IF(input_OLD_temp_simulation!A1614&lt;&gt;"",input_OLD_temp_simulation!A1614,"")</f>
        <v>1612</v>
      </c>
      <c r="B1614" s="57">
        <f>IF(input_OLD_temp_simulation!B1614&lt;&gt;"",maxvent_m3_per_h*1000000+minvent_m3_per_h*1000+V_room_m3,"")</f>
        <v>500010090</v>
      </c>
      <c r="C1614" s="2" t="str">
        <f>IF(input_OLD_temp_simulation!C1614&lt;&gt;"",CONCATENATE(TEXT(input_OLD_temp_simulation!C1614,"jjjj-mm-ddTuu:mm:ss"),IF(input_OLD_temp_simulation!E1614&gt;=0,"+",""),TEXT(SIGN(input_OLD_temp_simulation!E1614)*INT(ABS(input_OLD_temp_simulation!E1614)),"00"),":",TEXT(MOD(ABS(input_OLD_temp_simulation!E1614),1)*60,"00")),"")</f>
        <v>2022-01-19T19:00:00+01:00</v>
      </c>
      <c r="D1614" s="26">
        <f>IF(input_OLD_temp_simulation!D1614&lt;&gt;"",input_OLD_temp_simulation!D1614,"")</f>
        <v>1642615199.9999993</v>
      </c>
      <c r="E1614" s="27">
        <f>calculation!R1614</f>
        <v>660.73430350613808</v>
      </c>
      <c r="F1614" s="18">
        <f>calculation!P1614</f>
        <v>0</v>
      </c>
      <c r="G1614" s="29">
        <f>IF(input_OLD_temp_simulation!L1614&lt;&gt;"",input_OLD_temp_simulation!L1614,"")</f>
        <v>900</v>
      </c>
    </row>
    <row r="1615" spans="1:7">
      <c r="A1615" s="1">
        <f>IF(input_OLD_temp_simulation!A1615&lt;&gt;"",input_OLD_temp_simulation!A1615,"")</f>
        <v>1613</v>
      </c>
      <c r="B1615" s="57">
        <f>IF(input_OLD_temp_simulation!B1615&lt;&gt;"",maxvent_m3_per_h*1000000+minvent_m3_per_h*1000+V_room_m3,"")</f>
        <v>500010090</v>
      </c>
      <c r="C1615" s="2" t="str">
        <f>IF(input_OLD_temp_simulation!C1615&lt;&gt;"",CONCATENATE(TEXT(input_OLD_temp_simulation!C1615,"jjjj-mm-ddTuu:mm:ss"),IF(input_OLD_temp_simulation!E1615&gt;=0,"+",""),TEXT(SIGN(input_OLD_temp_simulation!E1615)*INT(ABS(input_OLD_temp_simulation!E1615)),"00"),":",TEXT(MOD(ABS(input_OLD_temp_simulation!E1615),1)*60,"00")),"")</f>
        <v>2022-01-19T19:15:00+01:00</v>
      </c>
      <c r="D1615" s="26">
        <f>IF(input_OLD_temp_simulation!D1615&lt;&gt;"",input_OLD_temp_simulation!D1615,"")</f>
        <v>1642616100.000001</v>
      </c>
      <c r="E1615" s="27">
        <f>calculation!R1615</f>
        <v>653.90835063096756</v>
      </c>
      <c r="F1615" s="18">
        <f>calculation!P1615</f>
        <v>0</v>
      </c>
      <c r="G1615" s="29">
        <f>IF(input_OLD_temp_simulation!L1615&lt;&gt;"",input_OLD_temp_simulation!L1615,"")</f>
        <v>900</v>
      </c>
    </row>
    <row r="1616" spans="1:7">
      <c r="A1616" s="1">
        <f>IF(input_OLD_temp_simulation!A1616&lt;&gt;"",input_OLD_temp_simulation!A1616,"")</f>
        <v>1614</v>
      </c>
      <c r="B1616" s="57">
        <f>IF(input_OLD_temp_simulation!B1616&lt;&gt;"",maxvent_m3_per_h*1000000+minvent_m3_per_h*1000+V_room_m3,"")</f>
        <v>500010090</v>
      </c>
      <c r="C1616" s="2" t="str">
        <f>IF(input_OLD_temp_simulation!C1616&lt;&gt;"",CONCATENATE(TEXT(input_OLD_temp_simulation!C1616,"jjjj-mm-ddTuu:mm:ss"),IF(input_OLD_temp_simulation!E1616&gt;=0,"+",""),TEXT(SIGN(input_OLD_temp_simulation!E1616)*INT(ABS(input_OLD_temp_simulation!E1616)),"00"),":",TEXT(MOD(ABS(input_OLD_temp_simulation!E1616),1)*60,"00")),"")</f>
        <v>2022-01-19T19:30:00+01:00</v>
      </c>
      <c r="D1616" s="26">
        <f>IF(input_OLD_temp_simulation!D1616&lt;&gt;"",input_OLD_temp_simulation!D1616,"")</f>
        <v>1642617000.0000002</v>
      </c>
      <c r="E1616" s="27">
        <f>calculation!R1616</f>
        <v>647.2720075578851</v>
      </c>
      <c r="F1616" s="18">
        <f>calculation!P1616</f>
        <v>0</v>
      </c>
      <c r="G1616" s="29">
        <f>IF(input_OLD_temp_simulation!L1616&lt;&gt;"",input_OLD_temp_simulation!L1616,"")</f>
        <v>900</v>
      </c>
    </row>
    <row r="1617" spans="1:7">
      <c r="A1617" s="1">
        <f>IF(input_OLD_temp_simulation!A1617&lt;&gt;"",input_OLD_temp_simulation!A1617,"")</f>
        <v>1615</v>
      </c>
      <c r="B1617" s="57">
        <f>IF(input_OLD_temp_simulation!B1617&lt;&gt;"",maxvent_m3_per_h*1000000+minvent_m3_per_h*1000+V_room_m3,"")</f>
        <v>500010090</v>
      </c>
      <c r="C1617" s="2" t="str">
        <f>IF(input_OLD_temp_simulation!C1617&lt;&gt;"",CONCATENATE(TEXT(input_OLD_temp_simulation!C1617,"jjjj-mm-ddTuu:mm:ss"),IF(input_OLD_temp_simulation!E1617&gt;=0,"+",""),TEXT(SIGN(input_OLD_temp_simulation!E1617)*INT(ABS(input_OLD_temp_simulation!E1617)),"00"),":",TEXT(MOD(ABS(input_OLD_temp_simulation!E1617),1)*60,"00")),"")</f>
        <v>2022-01-19T19:45:00+01:00</v>
      </c>
      <c r="D1617" s="26">
        <f>IF(input_OLD_temp_simulation!D1617&lt;&gt;"",input_OLD_temp_simulation!D1617,"")</f>
        <v>1642617899.9999993</v>
      </c>
      <c r="E1617" s="27">
        <f>calculation!R1617</f>
        <v>640.82000734794383</v>
      </c>
      <c r="F1617" s="18">
        <f>calculation!P1617</f>
        <v>0</v>
      </c>
      <c r="G1617" s="29">
        <f>IF(input_OLD_temp_simulation!L1617&lt;&gt;"",input_OLD_temp_simulation!L1617,"")</f>
        <v>900</v>
      </c>
    </row>
    <row r="1618" spans="1:7">
      <c r="A1618" s="1">
        <f>IF(input_OLD_temp_simulation!A1618&lt;&gt;"",input_OLD_temp_simulation!A1618,"")</f>
        <v>1616</v>
      </c>
      <c r="B1618" s="57">
        <f>IF(input_OLD_temp_simulation!B1618&lt;&gt;"",maxvent_m3_per_h*1000000+minvent_m3_per_h*1000+V_room_m3,"")</f>
        <v>500010090</v>
      </c>
      <c r="C1618" s="2" t="str">
        <f>IF(input_OLD_temp_simulation!C1618&lt;&gt;"",CONCATENATE(TEXT(input_OLD_temp_simulation!C1618,"jjjj-mm-ddTuu:mm:ss"),IF(input_OLD_temp_simulation!E1618&gt;=0,"+",""),TEXT(SIGN(input_OLD_temp_simulation!E1618)*INT(ABS(input_OLD_temp_simulation!E1618)),"00"),":",TEXT(MOD(ABS(input_OLD_temp_simulation!E1618),1)*60,"00")),"")</f>
        <v>2022-01-19T20:00:00+01:00</v>
      </c>
      <c r="D1618" s="26">
        <f>IF(input_OLD_temp_simulation!D1618&lt;&gt;"",input_OLD_temp_simulation!D1618,"")</f>
        <v>1642618800.000001</v>
      </c>
      <c r="E1618" s="27">
        <f>calculation!R1618</f>
        <v>634.54722936605651</v>
      </c>
      <c r="F1618" s="18">
        <f>calculation!P1618</f>
        <v>0</v>
      </c>
      <c r="G1618" s="29">
        <f>IF(input_OLD_temp_simulation!L1618&lt;&gt;"",input_OLD_temp_simulation!L1618,"")</f>
        <v>900</v>
      </c>
    </row>
    <row r="1619" spans="1:7">
      <c r="A1619" s="1">
        <f>IF(input_OLD_temp_simulation!A1619&lt;&gt;"",input_OLD_temp_simulation!A1619,"")</f>
        <v>1617</v>
      </c>
      <c r="B1619" s="57">
        <f>IF(input_OLD_temp_simulation!B1619&lt;&gt;"",maxvent_m3_per_h*1000000+minvent_m3_per_h*1000+V_room_m3,"")</f>
        <v>500010090</v>
      </c>
      <c r="C1619" s="2" t="str">
        <f>IF(input_OLD_temp_simulation!C1619&lt;&gt;"",CONCATENATE(TEXT(input_OLD_temp_simulation!C1619,"jjjj-mm-ddTuu:mm:ss"),IF(input_OLD_temp_simulation!E1619&gt;=0,"+",""),TEXT(SIGN(input_OLD_temp_simulation!E1619)*INT(ABS(input_OLD_temp_simulation!E1619)),"00"),":",TEXT(MOD(ABS(input_OLD_temp_simulation!E1619),1)*60,"00")),"")</f>
        <v>2022-01-19T20:15:00+01:00</v>
      </c>
      <c r="D1619" s="26">
        <f>IF(input_OLD_temp_simulation!D1619&lt;&gt;"",input_OLD_temp_simulation!D1619,"")</f>
        <v>1642619700.0000002</v>
      </c>
      <c r="E1619" s="27">
        <f>calculation!R1619</f>
        <v>628.44869521699934</v>
      </c>
      <c r="F1619" s="18">
        <f>calculation!P1619</f>
        <v>0</v>
      </c>
      <c r="G1619" s="29">
        <f>IF(input_OLD_temp_simulation!L1619&lt;&gt;"",input_OLD_temp_simulation!L1619,"")</f>
        <v>900</v>
      </c>
    </row>
    <row r="1620" spans="1:7">
      <c r="A1620" s="1">
        <f>IF(input_OLD_temp_simulation!A1620&lt;&gt;"",input_OLD_temp_simulation!A1620,"")</f>
        <v>1618</v>
      </c>
      <c r="B1620" s="57">
        <f>IF(input_OLD_temp_simulation!B1620&lt;&gt;"",maxvent_m3_per_h*1000000+minvent_m3_per_h*1000+V_room_m3,"")</f>
        <v>500010090</v>
      </c>
      <c r="C1620" s="2" t="str">
        <f>IF(input_OLD_temp_simulation!C1620&lt;&gt;"",CONCATENATE(TEXT(input_OLD_temp_simulation!C1620,"jjjj-mm-ddTuu:mm:ss"),IF(input_OLD_temp_simulation!E1620&gt;=0,"+",""),TEXT(SIGN(input_OLD_temp_simulation!E1620)*INT(ABS(input_OLD_temp_simulation!E1620)),"00"),":",TEXT(MOD(ABS(input_OLD_temp_simulation!E1620),1)*60,"00")),"")</f>
        <v>2022-01-19T20:30:00+01:00</v>
      </c>
      <c r="D1620" s="26">
        <f>IF(input_OLD_temp_simulation!D1620&lt;&gt;"",input_OLD_temp_simulation!D1620,"")</f>
        <v>1642620599.9999993</v>
      </c>
      <c r="E1620" s="27">
        <f>calculation!R1620</f>
        <v>622.51956479430487</v>
      </c>
      <c r="F1620" s="18">
        <f>calculation!P1620</f>
        <v>0</v>
      </c>
      <c r="G1620" s="29">
        <f>IF(input_OLD_temp_simulation!L1620&lt;&gt;"",input_OLD_temp_simulation!L1620,"")</f>
        <v>900</v>
      </c>
    </row>
    <row r="1621" spans="1:7">
      <c r="A1621" s="1">
        <f>IF(input_OLD_temp_simulation!A1621&lt;&gt;"",input_OLD_temp_simulation!A1621,"")</f>
        <v>1619</v>
      </c>
      <c r="B1621" s="57">
        <f>IF(input_OLD_temp_simulation!B1621&lt;&gt;"",maxvent_m3_per_h*1000000+minvent_m3_per_h*1000+V_room_m3,"")</f>
        <v>500010090</v>
      </c>
      <c r="C1621" s="2" t="str">
        <f>IF(input_OLD_temp_simulation!C1621&lt;&gt;"",CONCATENATE(TEXT(input_OLD_temp_simulation!C1621,"jjjj-mm-ddTuu:mm:ss"),IF(input_OLD_temp_simulation!E1621&gt;=0,"+",""),TEXT(SIGN(input_OLD_temp_simulation!E1621)*INT(ABS(input_OLD_temp_simulation!E1621)),"00"),":",TEXT(MOD(ABS(input_OLD_temp_simulation!E1621),1)*60,"00")),"")</f>
        <v>2022-01-19T20:45:00+01:00</v>
      </c>
      <c r="D1621" s="26">
        <f>IF(input_OLD_temp_simulation!D1621&lt;&gt;"",input_OLD_temp_simulation!D1621,"")</f>
        <v>1642621500.000001</v>
      </c>
      <c r="E1621" s="27">
        <f>calculation!R1621</f>
        <v>616.75513243890748</v>
      </c>
      <c r="F1621" s="18">
        <f>calculation!P1621</f>
        <v>0</v>
      </c>
      <c r="G1621" s="29">
        <f>IF(input_OLD_temp_simulation!L1621&lt;&gt;"",input_OLD_temp_simulation!L1621,"")</f>
        <v>900</v>
      </c>
    </row>
    <row r="1622" spans="1:7">
      <c r="A1622" s="1">
        <f>IF(input_OLD_temp_simulation!A1622&lt;&gt;"",input_OLD_temp_simulation!A1622,"")</f>
        <v>1620</v>
      </c>
      <c r="B1622" s="57">
        <f>IF(input_OLD_temp_simulation!B1622&lt;&gt;"",maxvent_m3_per_h*1000000+minvent_m3_per_h*1000+V_room_m3,"")</f>
        <v>500010090</v>
      </c>
      <c r="C1622" s="2" t="str">
        <f>IF(input_OLD_temp_simulation!C1622&lt;&gt;"",CONCATENATE(TEXT(input_OLD_temp_simulation!C1622,"jjjj-mm-ddTuu:mm:ss"),IF(input_OLD_temp_simulation!E1622&gt;=0,"+",""),TEXT(SIGN(input_OLD_temp_simulation!E1622)*INT(ABS(input_OLD_temp_simulation!E1622)),"00"),":",TEXT(MOD(ABS(input_OLD_temp_simulation!E1622),1)*60,"00")),"")</f>
        <v>2022-01-19T21:00:00+01:00</v>
      </c>
      <c r="D1622" s="26">
        <f>IF(input_OLD_temp_simulation!D1622&lt;&gt;"",input_OLD_temp_simulation!D1622,"")</f>
        <v>1642622400.0000002</v>
      </c>
      <c r="E1622" s="27">
        <f>calculation!R1622</f>
        <v>611.15082320449335</v>
      </c>
      <c r="F1622" s="18">
        <f>calculation!P1622</f>
        <v>0</v>
      </c>
      <c r="G1622" s="29">
        <f>IF(input_OLD_temp_simulation!L1622&lt;&gt;"",input_OLD_temp_simulation!L1622,"")</f>
        <v>900</v>
      </c>
    </row>
    <row r="1623" spans="1:7">
      <c r="A1623" s="1">
        <f>IF(input_OLD_temp_simulation!A1623&lt;&gt;"",input_OLD_temp_simulation!A1623,"")</f>
        <v>1621</v>
      </c>
      <c r="B1623" s="57">
        <f>IF(input_OLD_temp_simulation!B1623&lt;&gt;"",maxvent_m3_per_h*1000000+minvent_m3_per_h*1000+V_room_m3,"")</f>
        <v>500010090</v>
      </c>
      <c r="C1623" s="2" t="str">
        <f>IF(input_OLD_temp_simulation!C1623&lt;&gt;"",CONCATENATE(TEXT(input_OLD_temp_simulation!C1623,"jjjj-mm-ddTuu:mm:ss"),IF(input_OLD_temp_simulation!E1623&gt;=0,"+",""),TEXT(SIGN(input_OLD_temp_simulation!E1623)*INT(ABS(input_OLD_temp_simulation!E1623)),"00"),":",TEXT(MOD(ABS(input_OLD_temp_simulation!E1623),1)*60,"00")),"")</f>
        <v>2022-01-19T21:15:00+01:00</v>
      </c>
      <c r="D1623" s="26">
        <f>IF(input_OLD_temp_simulation!D1623&lt;&gt;"",input_OLD_temp_simulation!D1623,"")</f>
        <v>1642623299.9999993</v>
      </c>
      <c r="E1623" s="27">
        <f>calculation!R1623</f>
        <v>605.7021892265908</v>
      </c>
      <c r="F1623" s="18">
        <f>calculation!P1623</f>
        <v>0</v>
      </c>
      <c r="G1623" s="29">
        <f>IF(input_OLD_temp_simulation!L1623&lt;&gt;"",input_OLD_temp_simulation!L1623,"")</f>
        <v>900</v>
      </c>
    </row>
    <row r="1624" spans="1:7">
      <c r="A1624" s="1">
        <f>IF(input_OLD_temp_simulation!A1624&lt;&gt;"",input_OLD_temp_simulation!A1624,"")</f>
        <v>1622</v>
      </c>
      <c r="B1624" s="57">
        <f>IF(input_OLD_temp_simulation!B1624&lt;&gt;"",maxvent_m3_per_h*1000000+minvent_m3_per_h*1000+V_room_m3,"")</f>
        <v>500010090</v>
      </c>
      <c r="C1624" s="2" t="str">
        <f>IF(input_OLD_temp_simulation!C1624&lt;&gt;"",CONCATENATE(TEXT(input_OLD_temp_simulation!C1624,"jjjj-mm-ddTuu:mm:ss"),IF(input_OLD_temp_simulation!E1624&gt;=0,"+",""),TEXT(SIGN(input_OLD_temp_simulation!E1624)*INT(ABS(input_OLD_temp_simulation!E1624)),"00"),":",TEXT(MOD(ABS(input_OLD_temp_simulation!E1624),1)*60,"00")),"")</f>
        <v>2022-01-19T21:30:00+01:00</v>
      </c>
      <c r="D1624" s="26">
        <f>IF(input_OLD_temp_simulation!D1624&lt;&gt;"",input_OLD_temp_simulation!D1624,"")</f>
        <v>1642624200.000001</v>
      </c>
      <c r="E1624" s="27">
        <f>calculation!R1624</f>
        <v>600.40490619251887</v>
      </c>
      <c r="F1624" s="18">
        <f>calculation!P1624</f>
        <v>0</v>
      </c>
      <c r="G1624" s="29">
        <f>IF(input_OLD_temp_simulation!L1624&lt;&gt;"",input_OLD_temp_simulation!L1624,"")</f>
        <v>900</v>
      </c>
    </row>
    <row r="1625" spans="1:7">
      <c r="A1625" s="1">
        <f>IF(input_OLD_temp_simulation!A1625&lt;&gt;"",input_OLD_temp_simulation!A1625,"")</f>
        <v>1623</v>
      </c>
      <c r="B1625" s="57">
        <f>IF(input_OLD_temp_simulation!B1625&lt;&gt;"",maxvent_m3_per_h*1000000+minvent_m3_per_h*1000+V_room_m3,"")</f>
        <v>500010090</v>
      </c>
      <c r="C1625" s="2" t="str">
        <f>IF(input_OLD_temp_simulation!C1625&lt;&gt;"",CONCATENATE(TEXT(input_OLD_temp_simulation!C1625,"jjjj-mm-ddTuu:mm:ss"),IF(input_OLD_temp_simulation!E1625&gt;=0,"+",""),TEXT(SIGN(input_OLD_temp_simulation!E1625)*INT(ABS(input_OLD_temp_simulation!E1625)),"00"),":",TEXT(MOD(ABS(input_OLD_temp_simulation!E1625),1)*60,"00")),"")</f>
        <v>2022-01-19T21:45:00+01:00</v>
      </c>
      <c r="D1625" s="26">
        <f>IF(input_OLD_temp_simulation!D1625&lt;&gt;"",input_OLD_temp_simulation!D1625,"")</f>
        <v>1642625100.0000002</v>
      </c>
      <c r="E1625" s="27">
        <f>calculation!R1625</f>
        <v>595.2547699093933</v>
      </c>
      <c r="F1625" s="18">
        <f>calculation!P1625</f>
        <v>0</v>
      </c>
      <c r="G1625" s="29">
        <f>IF(input_OLD_temp_simulation!L1625&lt;&gt;"",input_OLD_temp_simulation!L1625,"")</f>
        <v>900</v>
      </c>
    </row>
    <row r="1626" spans="1:7">
      <c r="A1626" s="1">
        <f>IF(input_OLD_temp_simulation!A1626&lt;&gt;"",input_OLD_temp_simulation!A1626,"")</f>
        <v>1624</v>
      </c>
      <c r="B1626" s="57">
        <f>IF(input_OLD_temp_simulation!B1626&lt;&gt;"",maxvent_m3_per_h*1000000+minvent_m3_per_h*1000+V_room_m3,"")</f>
        <v>500010090</v>
      </c>
      <c r="C1626" s="2" t="str">
        <f>IF(input_OLD_temp_simulation!C1626&lt;&gt;"",CONCATENATE(TEXT(input_OLD_temp_simulation!C1626,"jjjj-mm-ddTuu:mm:ss"),IF(input_OLD_temp_simulation!E1626&gt;=0,"+",""),TEXT(SIGN(input_OLD_temp_simulation!E1626)*INT(ABS(input_OLD_temp_simulation!E1626)),"00"),":",TEXT(MOD(ABS(input_OLD_temp_simulation!E1626),1)*60,"00")),"")</f>
        <v>2022-01-19T22:00:00+01:00</v>
      </c>
      <c r="D1626" s="26">
        <f>IF(input_OLD_temp_simulation!D1626&lt;&gt;"",input_OLD_temp_simulation!D1626,"")</f>
        <v>1642625999.9999993</v>
      </c>
      <c r="E1626" s="27">
        <f>calculation!R1626</f>
        <v>590.2476929674657</v>
      </c>
      <c r="F1626" s="18">
        <f>calculation!P1626</f>
        <v>0</v>
      </c>
      <c r="G1626" s="29">
        <f>IF(input_OLD_temp_simulation!L1626&lt;&gt;"",input_OLD_temp_simulation!L1626,"")</f>
        <v>900</v>
      </c>
    </row>
    <row r="1627" spans="1:7">
      <c r="A1627" s="1">
        <f>IF(input_OLD_temp_simulation!A1627&lt;&gt;"",input_OLD_temp_simulation!A1627,"")</f>
        <v>1625</v>
      </c>
      <c r="B1627" s="57">
        <f>IF(input_OLD_temp_simulation!B1627&lt;&gt;"",maxvent_m3_per_h*1000000+minvent_m3_per_h*1000+V_room_m3,"")</f>
        <v>500010090</v>
      </c>
      <c r="C1627" s="2" t="str">
        <f>IF(input_OLD_temp_simulation!C1627&lt;&gt;"",CONCATENATE(TEXT(input_OLD_temp_simulation!C1627,"jjjj-mm-ddTuu:mm:ss"),IF(input_OLD_temp_simulation!E1627&gt;=0,"+",""),TEXT(SIGN(input_OLD_temp_simulation!E1627)*INT(ABS(input_OLD_temp_simulation!E1627)),"00"),":",TEXT(MOD(ABS(input_OLD_temp_simulation!E1627),1)*60,"00")),"")</f>
        <v>2022-01-19T22:15:00+01:00</v>
      </c>
      <c r="D1627" s="26">
        <f>IF(input_OLD_temp_simulation!D1627&lt;&gt;"",input_OLD_temp_simulation!D1627,"")</f>
        <v>1642626900.000001</v>
      </c>
      <c r="E1627" s="27">
        <f>calculation!R1627</f>
        <v>585.37970149614716</v>
      </c>
      <c r="F1627" s="18">
        <f>calculation!P1627</f>
        <v>0</v>
      </c>
      <c r="G1627" s="29">
        <f>IF(input_OLD_temp_simulation!L1627&lt;&gt;"",input_OLD_temp_simulation!L1627,"")</f>
        <v>900</v>
      </c>
    </row>
    <row r="1628" spans="1:7">
      <c r="A1628" s="1">
        <f>IF(input_OLD_temp_simulation!A1628&lt;&gt;"",input_OLD_temp_simulation!A1628,"")</f>
        <v>1626</v>
      </c>
      <c r="B1628" s="57">
        <f>IF(input_OLD_temp_simulation!B1628&lt;&gt;"",maxvent_m3_per_h*1000000+minvent_m3_per_h*1000+V_room_m3,"")</f>
        <v>500010090</v>
      </c>
      <c r="C1628" s="2" t="str">
        <f>IF(input_OLD_temp_simulation!C1628&lt;&gt;"",CONCATENATE(TEXT(input_OLD_temp_simulation!C1628,"jjjj-mm-ddTuu:mm:ss"),IF(input_OLD_temp_simulation!E1628&gt;=0,"+",""),TEXT(SIGN(input_OLD_temp_simulation!E1628)*INT(ABS(input_OLD_temp_simulation!E1628)),"00"),":",TEXT(MOD(ABS(input_OLD_temp_simulation!E1628),1)*60,"00")),"")</f>
        <v>2022-01-19T22:30:00+01:00</v>
      </c>
      <c r="D1628" s="26">
        <f>IF(input_OLD_temp_simulation!D1628&lt;&gt;"",input_OLD_temp_simulation!D1628,"")</f>
        <v>1642627800.0000002</v>
      </c>
      <c r="E1628" s="27">
        <f>calculation!R1628</f>
        <v>580.64693201014302</v>
      </c>
      <c r="F1628" s="18">
        <f>calculation!P1628</f>
        <v>0</v>
      </c>
      <c r="G1628" s="29">
        <f>IF(input_OLD_temp_simulation!L1628&lt;&gt;"",input_OLD_temp_simulation!L1628,"")</f>
        <v>900</v>
      </c>
    </row>
    <row r="1629" spans="1:7">
      <c r="A1629" s="1">
        <f>IF(input_OLD_temp_simulation!A1629&lt;&gt;"",input_OLD_temp_simulation!A1629,"")</f>
        <v>1627</v>
      </c>
      <c r="B1629" s="57">
        <f>IF(input_OLD_temp_simulation!B1629&lt;&gt;"",maxvent_m3_per_h*1000000+minvent_m3_per_h*1000+V_room_m3,"")</f>
        <v>500010090</v>
      </c>
      <c r="C1629" s="2" t="str">
        <f>IF(input_OLD_temp_simulation!C1629&lt;&gt;"",CONCATENATE(TEXT(input_OLD_temp_simulation!C1629,"jjjj-mm-ddTuu:mm:ss"),IF(input_OLD_temp_simulation!E1629&gt;=0,"+",""),TEXT(SIGN(input_OLD_temp_simulation!E1629)*INT(ABS(input_OLD_temp_simulation!E1629)),"00"),":",TEXT(MOD(ABS(input_OLD_temp_simulation!E1629),1)*60,"00")),"")</f>
        <v>2022-01-19T22:45:00+01:00</v>
      </c>
      <c r="D1629" s="26">
        <f>IF(input_OLD_temp_simulation!D1629&lt;&gt;"",input_OLD_temp_simulation!D1629,"")</f>
        <v>1642628699.9999993</v>
      </c>
      <c r="E1629" s="27">
        <f>calculation!R1629</f>
        <v>576.04562834319461</v>
      </c>
      <c r="F1629" s="18">
        <f>calculation!P1629</f>
        <v>0</v>
      </c>
      <c r="G1629" s="29">
        <f>IF(input_OLD_temp_simulation!L1629&lt;&gt;"",input_OLD_temp_simulation!L1629,"")</f>
        <v>900</v>
      </c>
    </row>
    <row r="1630" spans="1:7">
      <c r="A1630" s="1">
        <f>IF(input_OLD_temp_simulation!A1630&lt;&gt;"",input_OLD_temp_simulation!A1630,"")</f>
        <v>1628</v>
      </c>
      <c r="B1630" s="57">
        <f>IF(input_OLD_temp_simulation!B1630&lt;&gt;"",maxvent_m3_per_h*1000000+minvent_m3_per_h*1000+V_room_m3,"")</f>
        <v>500010090</v>
      </c>
      <c r="C1630" s="2" t="str">
        <f>IF(input_OLD_temp_simulation!C1630&lt;&gt;"",CONCATENATE(TEXT(input_OLD_temp_simulation!C1630,"jjjj-mm-ddTuu:mm:ss"),IF(input_OLD_temp_simulation!E1630&gt;=0,"+",""),TEXT(SIGN(input_OLD_temp_simulation!E1630)*INT(ABS(input_OLD_temp_simulation!E1630)),"00"),":",TEXT(MOD(ABS(input_OLD_temp_simulation!E1630),1)*60,"00")),"")</f>
        <v>2022-01-19T23:00:00+01:00</v>
      </c>
      <c r="D1630" s="26">
        <f>IF(input_OLD_temp_simulation!D1630&lt;&gt;"",input_OLD_temp_simulation!D1630,"")</f>
        <v>1642629600.000001</v>
      </c>
      <c r="E1630" s="27">
        <f>calculation!R1630</f>
        <v>571.57213866699476</v>
      </c>
      <c r="F1630" s="18">
        <f>calculation!P1630</f>
        <v>0</v>
      </c>
      <c r="G1630" s="29">
        <f>IF(input_OLD_temp_simulation!L1630&lt;&gt;"",input_OLD_temp_simulation!L1630,"")</f>
        <v>900</v>
      </c>
    </row>
    <row r="1631" spans="1:7">
      <c r="A1631" s="1">
        <f>IF(input_OLD_temp_simulation!A1631&lt;&gt;"",input_OLD_temp_simulation!A1631,"")</f>
        <v>1629</v>
      </c>
      <c r="B1631" s="57">
        <f>IF(input_OLD_temp_simulation!B1631&lt;&gt;"",maxvent_m3_per_h*1000000+minvent_m3_per_h*1000+V_room_m3,"")</f>
        <v>500010090</v>
      </c>
      <c r="C1631" s="2" t="str">
        <f>IF(input_OLD_temp_simulation!C1631&lt;&gt;"",CONCATENATE(TEXT(input_OLD_temp_simulation!C1631,"jjjj-mm-ddTuu:mm:ss"),IF(input_OLD_temp_simulation!E1631&gt;=0,"+",""),TEXT(SIGN(input_OLD_temp_simulation!E1631)*INT(ABS(input_OLD_temp_simulation!E1631)),"00"),":",TEXT(MOD(ABS(input_OLD_temp_simulation!E1631),1)*60,"00")),"")</f>
        <v>2022-01-19T23:15:00+01:00</v>
      </c>
      <c r="D1631" s="26">
        <f>IF(input_OLD_temp_simulation!D1631&lt;&gt;"",input_OLD_temp_simulation!D1631,"")</f>
        <v>1642630500.0000002</v>
      </c>
      <c r="E1631" s="27">
        <f>calculation!R1631</f>
        <v>567.2229125929116</v>
      </c>
      <c r="F1631" s="18">
        <f>calculation!P1631</f>
        <v>0</v>
      </c>
      <c r="G1631" s="29">
        <f>IF(input_OLD_temp_simulation!L1631&lt;&gt;"",input_OLD_temp_simulation!L1631,"")</f>
        <v>900</v>
      </c>
    </row>
    <row r="1632" spans="1:7">
      <c r="A1632" s="1">
        <f>IF(input_OLD_temp_simulation!A1632&lt;&gt;"",input_OLD_temp_simulation!A1632,"")</f>
        <v>1630</v>
      </c>
      <c r="B1632" s="57">
        <f>IF(input_OLD_temp_simulation!B1632&lt;&gt;"",maxvent_m3_per_h*1000000+minvent_m3_per_h*1000+V_room_m3,"")</f>
        <v>500010090</v>
      </c>
      <c r="C1632" s="2" t="str">
        <f>IF(input_OLD_temp_simulation!C1632&lt;&gt;"",CONCATENATE(TEXT(input_OLD_temp_simulation!C1632,"jjjj-mm-ddTuu:mm:ss"),IF(input_OLD_temp_simulation!E1632&gt;=0,"+",""),TEXT(SIGN(input_OLD_temp_simulation!E1632)*INT(ABS(input_OLD_temp_simulation!E1632)),"00"),":",TEXT(MOD(ABS(input_OLD_temp_simulation!E1632),1)*60,"00")),"")</f>
        <v>2022-01-19T23:30:00+01:00</v>
      </c>
      <c r="D1632" s="26">
        <f>IF(input_OLD_temp_simulation!D1632&lt;&gt;"",input_OLD_temp_simulation!D1632,"")</f>
        <v>1642631399.9999993</v>
      </c>
      <c r="E1632" s="27">
        <f>calculation!R1632</f>
        <v>562.99449835421956</v>
      </c>
      <c r="F1632" s="18">
        <f>calculation!P1632</f>
        <v>0</v>
      </c>
      <c r="G1632" s="29">
        <f>IF(input_OLD_temp_simulation!L1632&lt;&gt;"",input_OLD_temp_simulation!L1632,"")</f>
        <v>900</v>
      </c>
    </row>
    <row r="1633" spans="1:7">
      <c r="A1633" s="1">
        <f>IF(input_OLD_temp_simulation!A1633&lt;&gt;"",input_OLD_temp_simulation!A1633,"")</f>
        <v>1631</v>
      </c>
      <c r="B1633" s="57">
        <f>IF(input_OLD_temp_simulation!B1633&lt;&gt;"",maxvent_m3_per_h*1000000+minvent_m3_per_h*1000+V_room_m3,"")</f>
        <v>500010090</v>
      </c>
      <c r="C1633" s="2" t="str">
        <f>IF(input_OLD_temp_simulation!C1633&lt;&gt;"",CONCATENATE(TEXT(input_OLD_temp_simulation!C1633,"jjjj-mm-ddTuu:mm:ss"),IF(input_OLD_temp_simulation!E1633&gt;=0,"+",""),TEXT(SIGN(input_OLD_temp_simulation!E1633)*INT(ABS(input_OLD_temp_simulation!E1633)),"00"),":",TEXT(MOD(ABS(input_OLD_temp_simulation!E1633),1)*60,"00")),"")</f>
        <v>2022-01-19T23:45:00+01:00</v>
      </c>
      <c r="D1633" s="26">
        <f>IF(input_OLD_temp_simulation!D1633&lt;&gt;"",input_OLD_temp_simulation!D1633,"")</f>
        <v>1642632300.000001</v>
      </c>
      <c r="E1633" s="27">
        <f>calculation!R1633</f>
        <v>558.88354006660234</v>
      </c>
      <c r="F1633" s="18">
        <f>calculation!P1633</f>
        <v>0</v>
      </c>
      <c r="G1633" s="29">
        <f>IF(input_OLD_temp_simulation!L1633&lt;&gt;"",input_OLD_temp_simulation!L1633,"")</f>
        <v>900</v>
      </c>
    </row>
    <row r="1634" spans="1:7">
      <c r="A1634" s="1">
        <f>IF(input_OLD_temp_simulation!A1634&lt;&gt;"",input_OLD_temp_simulation!A1634,"")</f>
        <v>1632</v>
      </c>
      <c r="B1634" s="57">
        <f>IF(input_OLD_temp_simulation!B1634&lt;&gt;"",maxvent_m3_per_h*1000000+minvent_m3_per_h*1000+V_room_m3,"")</f>
        <v>500010090</v>
      </c>
      <c r="C1634" s="2" t="str">
        <f>IF(input_OLD_temp_simulation!C1634&lt;&gt;"",CONCATENATE(TEXT(input_OLD_temp_simulation!C1634,"jjjj-mm-ddTuu:mm:ss"),IF(input_OLD_temp_simulation!E1634&gt;=0,"+",""),TEXT(SIGN(input_OLD_temp_simulation!E1634)*INT(ABS(input_OLD_temp_simulation!E1634)),"00"),":",TEXT(MOD(ABS(input_OLD_temp_simulation!E1634),1)*60,"00")),"")</f>
        <v>2022-01-20T00:00:00+01:00</v>
      </c>
      <c r="D1634" s="26">
        <f>IF(input_OLD_temp_simulation!D1634&lt;&gt;"",input_OLD_temp_simulation!D1634,"")</f>
        <v>1642633200.0000002</v>
      </c>
      <c r="E1634" s="27">
        <f>calculation!R1634</f>
        <v>554.88677506475233</v>
      </c>
      <c r="F1634" s="18">
        <f>calculation!P1634</f>
        <v>0</v>
      </c>
      <c r="G1634" s="29">
        <f>IF(input_OLD_temp_simulation!L1634&lt;&gt;"",input_OLD_temp_simulation!L1634,"")</f>
        <v>900</v>
      </c>
    </row>
    <row r="1635" spans="1:7">
      <c r="A1635" s="1">
        <f>IF(input_OLD_temp_simulation!A1635&lt;&gt;"",input_OLD_temp_simulation!A1635,"")</f>
        <v>1633</v>
      </c>
      <c r="B1635" s="57">
        <f>IF(input_OLD_temp_simulation!B1635&lt;&gt;"",maxvent_m3_per_h*1000000+minvent_m3_per_h*1000+V_room_m3,"")</f>
        <v>500010090</v>
      </c>
      <c r="C1635" s="2" t="str">
        <f>IF(input_OLD_temp_simulation!C1635&lt;&gt;"",CONCATENATE(TEXT(input_OLD_temp_simulation!C1635,"jjjj-mm-ddTuu:mm:ss"),IF(input_OLD_temp_simulation!E1635&gt;=0,"+",""),TEXT(SIGN(input_OLD_temp_simulation!E1635)*INT(ABS(input_OLD_temp_simulation!E1635)),"00"),":",TEXT(MOD(ABS(input_OLD_temp_simulation!E1635),1)*60,"00")),"")</f>
        <v>2022-01-20T00:15:00+01:00</v>
      </c>
      <c r="D1635" s="26">
        <f>IF(input_OLD_temp_simulation!D1635&lt;&gt;"",input_OLD_temp_simulation!D1635,"")</f>
        <v>1642634099.9999993</v>
      </c>
      <c r="E1635" s="27">
        <f>calculation!R1635</f>
        <v>618.81353131295361</v>
      </c>
      <c r="F1635" s="18">
        <f>calculation!P1635</f>
        <v>0</v>
      </c>
      <c r="G1635" s="29">
        <f>IF(input_OLD_temp_simulation!L1635&lt;&gt;"",input_OLD_temp_simulation!L1635,"")</f>
        <v>900</v>
      </c>
    </row>
    <row r="1636" spans="1:7">
      <c r="A1636" s="1">
        <f>IF(input_OLD_temp_simulation!A1636&lt;&gt;"",input_OLD_temp_simulation!A1636,"")</f>
        <v>1634</v>
      </c>
      <c r="B1636" s="57">
        <f>IF(input_OLD_temp_simulation!B1636&lt;&gt;"",maxvent_m3_per_h*1000000+minvent_m3_per_h*1000+V_room_m3,"")</f>
        <v>500010090</v>
      </c>
      <c r="C1636" s="2" t="str">
        <f>IF(input_OLD_temp_simulation!C1636&lt;&gt;"",CONCATENATE(TEXT(input_OLD_temp_simulation!C1636,"jjjj-mm-ddTuu:mm:ss"),IF(input_OLD_temp_simulation!E1636&gt;=0,"+",""),TEXT(SIGN(input_OLD_temp_simulation!E1636)*INT(ABS(input_OLD_temp_simulation!E1636)),"00"),":",TEXT(MOD(ABS(input_OLD_temp_simulation!E1636),1)*60,"00")),"")</f>
        <v>2022-01-20T00:30:00+01:00</v>
      </c>
      <c r="D1636" s="26">
        <f>IF(input_OLD_temp_simulation!D1636&lt;&gt;"",input_OLD_temp_simulation!D1636,"")</f>
        <v>1642635000.000001</v>
      </c>
      <c r="E1636" s="27">
        <f>calculation!R1636</f>
        <v>680.96454433203826</v>
      </c>
      <c r="F1636" s="18">
        <f>calculation!P1636</f>
        <v>0</v>
      </c>
      <c r="G1636" s="29">
        <f>IF(input_OLD_temp_simulation!L1636&lt;&gt;"",input_OLD_temp_simulation!L1636,"")</f>
        <v>900</v>
      </c>
    </row>
    <row r="1637" spans="1:7">
      <c r="A1637" s="1">
        <f>IF(input_OLD_temp_simulation!A1637&lt;&gt;"",input_OLD_temp_simulation!A1637,"")</f>
        <v>1635</v>
      </c>
      <c r="B1637" s="57">
        <f>IF(input_OLD_temp_simulation!B1637&lt;&gt;"",maxvent_m3_per_h*1000000+minvent_m3_per_h*1000+V_room_m3,"")</f>
        <v>500010090</v>
      </c>
      <c r="C1637" s="2" t="str">
        <f>IF(input_OLD_temp_simulation!C1637&lt;&gt;"",CONCATENATE(TEXT(input_OLD_temp_simulation!C1637,"jjjj-mm-ddTuu:mm:ss"),IF(input_OLD_temp_simulation!E1637&gt;=0,"+",""),TEXT(SIGN(input_OLD_temp_simulation!E1637)*INT(ABS(input_OLD_temp_simulation!E1637)),"00"),":",TEXT(MOD(ABS(input_OLD_temp_simulation!E1637),1)*60,"00")),"")</f>
        <v>2022-01-20T00:45:00+01:00</v>
      </c>
      <c r="D1637" s="26">
        <f>IF(input_OLD_temp_simulation!D1637&lt;&gt;"",input_OLD_temp_simulation!D1637,"")</f>
        <v>1642635900.0000002</v>
      </c>
      <c r="E1637" s="27">
        <f>calculation!R1637</f>
        <v>741.38914032281491</v>
      </c>
      <c r="F1637" s="18">
        <f>calculation!P1637</f>
        <v>0</v>
      </c>
      <c r="G1637" s="29">
        <f>IF(input_OLD_temp_simulation!L1637&lt;&gt;"",input_OLD_temp_simulation!L1637,"")</f>
        <v>900</v>
      </c>
    </row>
    <row r="1638" spans="1:7">
      <c r="A1638" s="1">
        <f>IF(input_OLD_temp_simulation!A1638&lt;&gt;"",input_OLD_temp_simulation!A1638,"")</f>
        <v>1636</v>
      </c>
      <c r="B1638" s="57">
        <f>IF(input_OLD_temp_simulation!B1638&lt;&gt;"",maxvent_m3_per_h*1000000+minvent_m3_per_h*1000+V_room_m3,"")</f>
        <v>500010090</v>
      </c>
      <c r="C1638" s="2" t="str">
        <f>IF(input_OLD_temp_simulation!C1638&lt;&gt;"",CONCATENATE(TEXT(input_OLD_temp_simulation!C1638,"jjjj-mm-ddTuu:mm:ss"),IF(input_OLD_temp_simulation!E1638&gt;=0,"+",""),TEXT(SIGN(input_OLD_temp_simulation!E1638)*INT(ABS(input_OLD_temp_simulation!E1638)),"00"),":",TEXT(MOD(ABS(input_OLD_temp_simulation!E1638),1)*60,"00")),"")</f>
        <v>2022-01-20T01:00:00+01:00</v>
      </c>
      <c r="D1638" s="26">
        <f>IF(input_OLD_temp_simulation!D1638&lt;&gt;"",input_OLD_temp_simulation!D1638,"")</f>
        <v>1642636799.9999993</v>
      </c>
      <c r="E1638" s="27">
        <f>calculation!R1638</f>
        <v>800.13527531384784</v>
      </c>
      <c r="F1638" s="18">
        <f>calculation!P1638</f>
        <v>0</v>
      </c>
      <c r="G1638" s="29">
        <f>IF(input_OLD_temp_simulation!L1638&lt;&gt;"",input_OLD_temp_simulation!L1638,"")</f>
        <v>900</v>
      </c>
    </row>
    <row r="1639" spans="1:7">
      <c r="A1639" s="1">
        <f>IF(input_OLD_temp_simulation!A1639&lt;&gt;"",input_OLD_temp_simulation!A1639,"")</f>
        <v>1637</v>
      </c>
      <c r="B1639" s="57">
        <f>IF(input_OLD_temp_simulation!B1639&lt;&gt;"",maxvent_m3_per_h*1000000+minvent_m3_per_h*1000+V_room_m3,"")</f>
        <v>500010090</v>
      </c>
      <c r="C1639" s="2" t="str">
        <f>IF(input_OLD_temp_simulation!C1639&lt;&gt;"",CONCATENATE(TEXT(input_OLD_temp_simulation!C1639,"jjjj-mm-ddTuu:mm:ss"),IF(input_OLD_temp_simulation!E1639&gt;=0,"+",""),TEXT(SIGN(input_OLD_temp_simulation!E1639)*INT(ABS(input_OLD_temp_simulation!E1639)),"00"),":",TEXT(MOD(ABS(input_OLD_temp_simulation!E1639),1)*60,"00")),"")</f>
        <v>2022-01-20T01:15:00+01:00</v>
      </c>
      <c r="D1639" s="26">
        <f>IF(input_OLD_temp_simulation!D1639&lt;&gt;"",input_OLD_temp_simulation!D1639,"")</f>
        <v>1642637700.000001</v>
      </c>
      <c r="E1639" s="27">
        <f>calculation!R1639</f>
        <v>857.24957322179648</v>
      </c>
      <c r="F1639" s="18">
        <f>calculation!P1639</f>
        <v>0.17460659635496434</v>
      </c>
      <c r="G1639" s="29">
        <f>IF(input_OLD_temp_simulation!L1639&lt;&gt;"",input_OLD_temp_simulation!L1639,"")</f>
        <v>900</v>
      </c>
    </row>
    <row r="1640" spans="1:7">
      <c r="A1640" s="1">
        <f>IF(input_OLD_temp_simulation!A1640&lt;&gt;"",input_OLD_temp_simulation!A1640,"")</f>
        <v>1638</v>
      </c>
      <c r="B1640" s="57">
        <f>IF(input_OLD_temp_simulation!B1640&lt;&gt;"",maxvent_m3_per_h*1000000+minvent_m3_per_h*1000+V_room_m3,"")</f>
        <v>500010090</v>
      </c>
      <c r="C1640" s="2" t="str">
        <f>IF(input_OLD_temp_simulation!C1640&lt;&gt;"",CONCATENATE(TEXT(input_OLD_temp_simulation!C1640,"jjjj-mm-ddTuu:mm:ss"),IF(input_OLD_temp_simulation!E1640&gt;=0,"+",""),TEXT(SIGN(input_OLD_temp_simulation!E1640)*INT(ABS(input_OLD_temp_simulation!E1640)),"00"),":",TEXT(MOD(ABS(input_OLD_temp_simulation!E1640),1)*60,"00")),"")</f>
        <v>2022-01-20T01:30:00+01:00</v>
      </c>
      <c r="D1640" s="26">
        <f>IF(input_OLD_temp_simulation!D1640&lt;&gt;"",input_OLD_temp_simulation!D1640,"")</f>
        <v>1642638600.0000002</v>
      </c>
      <c r="E1640" s="27">
        <f>calculation!R1640</f>
        <v>817.8125</v>
      </c>
      <c r="F1640" s="18">
        <f>calculation!P1640</f>
        <v>0</v>
      </c>
      <c r="G1640" s="29">
        <f>IF(input_OLD_temp_simulation!L1640&lt;&gt;"",input_OLD_temp_simulation!L1640,"")</f>
        <v>900</v>
      </c>
    </row>
    <row r="1641" spans="1:7">
      <c r="A1641" s="1">
        <f>IF(input_OLD_temp_simulation!A1641&lt;&gt;"",input_OLD_temp_simulation!A1641,"")</f>
        <v>1639</v>
      </c>
      <c r="B1641" s="57">
        <f>IF(input_OLD_temp_simulation!B1641&lt;&gt;"",maxvent_m3_per_h*1000000+minvent_m3_per_h*1000+V_room_m3,"")</f>
        <v>500010090</v>
      </c>
      <c r="C1641" s="2" t="str">
        <f>IF(input_OLD_temp_simulation!C1641&lt;&gt;"",CONCATENATE(TEXT(input_OLD_temp_simulation!C1641,"jjjj-mm-ddTuu:mm:ss"),IF(input_OLD_temp_simulation!E1641&gt;=0,"+",""),TEXT(SIGN(input_OLD_temp_simulation!E1641)*INT(ABS(input_OLD_temp_simulation!E1641)),"00"),":",TEXT(MOD(ABS(input_OLD_temp_simulation!E1641),1)*60,"00")),"")</f>
        <v>2022-01-20T01:45:00+01:00</v>
      </c>
      <c r="D1641" s="26">
        <f>IF(input_OLD_temp_simulation!D1641&lt;&gt;"",input_OLD_temp_simulation!D1641,"")</f>
        <v>1642639499.9999993</v>
      </c>
      <c r="E1641" s="27">
        <f>calculation!R1641</f>
        <v>874.43576388888891</v>
      </c>
      <c r="F1641" s="18">
        <f>calculation!P1641</f>
        <v>0.19500821886749678</v>
      </c>
      <c r="G1641" s="29">
        <f>IF(input_OLD_temp_simulation!L1641&lt;&gt;"",input_OLD_temp_simulation!L1641,"")</f>
        <v>900</v>
      </c>
    </row>
    <row r="1642" spans="1:7">
      <c r="A1642" s="1">
        <f>IF(input_OLD_temp_simulation!A1642&lt;&gt;"",input_OLD_temp_simulation!A1642,"")</f>
        <v>1640</v>
      </c>
      <c r="B1642" s="57">
        <f>IF(input_OLD_temp_simulation!B1642&lt;&gt;"",maxvent_m3_per_h*1000000+minvent_m3_per_h*1000+V_room_m3,"")</f>
        <v>500010090</v>
      </c>
      <c r="C1642" s="2" t="str">
        <f>IF(input_OLD_temp_simulation!C1642&lt;&gt;"",CONCATENATE(TEXT(input_OLD_temp_simulation!C1642,"jjjj-mm-ddTuu:mm:ss"),IF(input_OLD_temp_simulation!E1642&gt;=0,"+",""),TEXT(SIGN(input_OLD_temp_simulation!E1642)*INT(ABS(input_OLD_temp_simulation!E1642)),"00"),":",TEXT(MOD(ABS(input_OLD_temp_simulation!E1642),1)*60,"00")),"")</f>
        <v>2022-01-20T02:00:00+01:00</v>
      </c>
      <c r="D1642" s="26">
        <f>IF(input_OLD_temp_simulation!D1642&lt;&gt;"",input_OLD_temp_simulation!D1642,"")</f>
        <v>1642640400.000001</v>
      </c>
      <c r="E1642" s="27">
        <f>calculation!R1642</f>
        <v>817.8125</v>
      </c>
      <c r="F1642" s="18">
        <f>calculation!P1642</f>
        <v>0</v>
      </c>
      <c r="G1642" s="29">
        <f>IF(input_OLD_temp_simulation!L1642&lt;&gt;"",input_OLD_temp_simulation!L1642,"")</f>
        <v>900</v>
      </c>
    </row>
    <row r="1643" spans="1:7">
      <c r="A1643" s="1">
        <f>IF(input_OLD_temp_simulation!A1643&lt;&gt;"",input_OLD_temp_simulation!A1643,"")</f>
        <v>1641</v>
      </c>
      <c r="B1643" s="57">
        <f>IF(input_OLD_temp_simulation!B1643&lt;&gt;"",maxvent_m3_per_h*1000000+minvent_m3_per_h*1000+V_room_m3,"")</f>
        <v>500010090</v>
      </c>
      <c r="C1643" s="2" t="str">
        <f>IF(input_OLD_temp_simulation!C1643&lt;&gt;"",CONCATENATE(TEXT(input_OLD_temp_simulation!C1643,"jjjj-mm-ddTuu:mm:ss"),IF(input_OLD_temp_simulation!E1643&gt;=0,"+",""),TEXT(SIGN(input_OLD_temp_simulation!E1643)*INT(ABS(input_OLD_temp_simulation!E1643)),"00"),":",TEXT(MOD(ABS(input_OLD_temp_simulation!E1643),1)*60,"00")),"")</f>
        <v>2022-01-20T02:15:00+01:00</v>
      </c>
      <c r="D1643" s="26">
        <f>IF(input_OLD_temp_simulation!D1643&lt;&gt;"",input_OLD_temp_simulation!D1643,"")</f>
        <v>1642641300.0000002</v>
      </c>
      <c r="E1643" s="27">
        <f>calculation!R1643</f>
        <v>874.43576388888891</v>
      </c>
      <c r="F1643" s="18">
        <f>calculation!P1643</f>
        <v>0.19500821886749678</v>
      </c>
      <c r="G1643" s="29">
        <f>IF(input_OLD_temp_simulation!L1643&lt;&gt;"",input_OLD_temp_simulation!L1643,"")</f>
        <v>900</v>
      </c>
    </row>
    <row r="1644" spans="1:7">
      <c r="A1644" s="1">
        <f>IF(input_OLD_temp_simulation!A1644&lt;&gt;"",input_OLD_temp_simulation!A1644,"")</f>
        <v>1642</v>
      </c>
      <c r="B1644" s="57">
        <f>IF(input_OLD_temp_simulation!B1644&lt;&gt;"",maxvent_m3_per_h*1000000+minvent_m3_per_h*1000+V_room_m3,"")</f>
        <v>500010090</v>
      </c>
      <c r="C1644" s="2" t="str">
        <f>IF(input_OLD_temp_simulation!C1644&lt;&gt;"",CONCATENATE(TEXT(input_OLD_temp_simulation!C1644,"jjjj-mm-ddTuu:mm:ss"),IF(input_OLD_temp_simulation!E1644&gt;=0,"+",""),TEXT(SIGN(input_OLD_temp_simulation!E1644)*INT(ABS(input_OLD_temp_simulation!E1644)),"00"),":",TEXT(MOD(ABS(input_OLD_temp_simulation!E1644),1)*60,"00")),"")</f>
        <v>2022-01-20T02:30:00+01:00</v>
      </c>
      <c r="D1644" s="26">
        <f>IF(input_OLD_temp_simulation!D1644&lt;&gt;"",input_OLD_temp_simulation!D1644,"")</f>
        <v>1642642199.9999993</v>
      </c>
      <c r="E1644" s="27">
        <f>calculation!R1644</f>
        <v>817.8125</v>
      </c>
      <c r="F1644" s="18">
        <f>calculation!P1644</f>
        <v>0</v>
      </c>
      <c r="G1644" s="29">
        <f>IF(input_OLD_temp_simulation!L1644&lt;&gt;"",input_OLD_temp_simulation!L1644,"")</f>
        <v>900</v>
      </c>
    </row>
    <row r="1645" spans="1:7">
      <c r="A1645" s="1">
        <f>IF(input_OLD_temp_simulation!A1645&lt;&gt;"",input_OLD_temp_simulation!A1645,"")</f>
        <v>1643</v>
      </c>
      <c r="B1645" s="57">
        <f>IF(input_OLD_temp_simulation!B1645&lt;&gt;"",maxvent_m3_per_h*1000000+minvent_m3_per_h*1000+V_room_m3,"")</f>
        <v>500010090</v>
      </c>
      <c r="C1645" s="2" t="str">
        <f>IF(input_OLD_temp_simulation!C1645&lt;&gt;"",CONCATENATE(TEXT(input_OLD_temp_simulation!C1645,"jjjj-mm-ddTuu:mm:ss"),IF(input_OLD_temp_simulation!E1645&gt;=0,"+",""),TEXT(SIGN(input_OLD_temp_simulation!E1645)*INT(ABS(input_OLD_temp_simulation!E1645)),"00"),":",TEXT(MOD(ABS(input_OLD_temp_simulation!E1645),1)*60,"00")),"")</f>
        <v>2022-01-20T02:45:00+01:00</v>
      </c>
      <c r="D1645" s="26">
        <f>IF(input_OLD_temp_simulation!D1645&lt;&gt;"",input_OLD_temp_simulation!D1645,"")</f>
        <v>1642643100.000001</v>
      </c>
      <c r="E1645" s="27">
        <f>calculation!R1645</f>
        <v>874.43576388888891</v>
      </c>
      <c r="F1645" s="18">
        <f>calculation!P1645</f>
        <v>0.19500821886749678</v>
      </c>
      <c r="G1645" s="29">
        <f>IF(input_OLD_temp_simulation!L1645&lt;&gt;"",input_OLD_temp_simulation!L1645,"")</f>
        <v>900</v>
      </c>
    </row>
    <row r="1646" spans="1:7">
      <c r="A1646" s="1">
        <f>IF(input_OLD_temp_simulation!A1646&lt;&gt;"",input_OLD_temp_simulation!A1646,"")</f>
        <v>1644</v>
      </c>
      <c r="B1646" s="57">
        <f>IF(input_OLD_temp_simulation!B1646&lt;&gt;"",maxvent_m3_per_h*1000000+minvent_m3_per_h*1000+V_room_m3,"")</f>
        <v>500010090</v>
      </c>
      <c r="C1646" s="2" t="str">
        <f>IF(input_OLD_temp_simulation!C1646&lt;&gt;"",CONCATENATE(TEXT(input_OLD_temp_simulation!C1646,"jjjj-mm-ddTuu:mm:ss"),IF(input_OLD_temp_simulation!E1646&gt;=0,"+",""),TEXT(SIGN(input_OLD_temp_simulation!E1646)*INT(ABS(input_OLD_temp_simulation!E1646)),"00"),":",TEXT(MOD(ABS(input_OLD_temp_simulation!E1646),1)*60,"00")),"")</f>
        <v>2022-01-20T03:00:00+01:00</v>
      </c>
      <c r="D1646" s="26">
        <f>IF(input_OLD_temp_simulation!D1646&lt;&gt;"",input_OLD_temp_simulation!D1646,"")</f>
        <v>1642644000.0000002</v>
      </c>
      <c r="E1646" s="27">
        <f>calculation!R1646</f>
        <v>817.8125</v>
      </c>
      <c r="F1646" s="18">
        <f>calculation!P1646</f>
        <v>0</v>
      </c>
      <c r="G1646" s="29">
        <f>IF(input_OLD_temp_simulation!L1646&lt;&gt;"",input_OLD_temp_simulation!L1646,"")</f>
        <v>900</v>
      </c>
    </row>
    <row r="1647" spans="1:7">
      <c r="A1647" s="1">
        <f>IF(input_OLD_temp_simulation!A1647&lt;&gt;"",input_OLD_temp_simulation!A1647,"")</f>
        <v>1645</v>
      </c>
      <c r="B1647" s="57">
        <f>IF(input_OLD_temp_simulation!B1647&lt;&gt;"",maxvent_m3_per_h*1000000+minvent_m3_per_h*1000+V_room_m3,"")</f>
        <v>500010090</v>
      </c>
      <c r="C1647" s="2" t="str">
        <f>IF(input_OLD_temp_simulation!C1647&lt;&gt;"",CONCATENATE(TEXT(input_OLD_temp_simulation!C1647,"jjjj-mm-ddTuu:mm:ss"),IF(input_OLD_temp_simulation!E1647&gt;=0,"+",""),TEXT(SIGN(input_OLD_temp_simulation!E1647)*INT(ABS(input_OLD_temp_simulation!E1647)),"00"),":",TEXT(MOD(ABS(input_OLD_temp_simulation!E1647),1)*60,"00")),"")</f>
        <v>2022-01-20T03:15:00+01:00</v>
      </c>
      <c r="D1647" s="26">
        <f>IF(input_OLD_temp_simulation!D1647&lt;&gt;"",input_OLD_temp_simulation!D1647,"")</f>
        <v>1642644899.9999993</v>
      </c>
      <c r="E1647" s="27">
        <f>calculation!R1647</f>
        <v>874.43576388888891</v>
      </c>
      <c r="F1647" s="18">
        <f>calculation!P1647</f>
        <v>0.19500821886749678</v>
      </c>
      <c r="G1647" s="29">
        <f>IF(input_OLD_temp_simulation!L1647&lt;&gt;"",input_OLD_temp_simulation!L1647,"")</f>
        <v>900</v>
      </c>
    </row>
    <row r="1648" spans="1:7">
      <c r="A1648" s="1">
        <f>IF(input_OLD_temp_simulation!A1648&lt;&gt;"",input_OLD_temp_simulation!A1648,"")</f>
        <v>1646</v>
      </c>
      <c r="B1648" s="57">
        <f>IF(input_OLD_temp_simulation!B1648&lt;&gt;"",maxvent_m3_per_h*1000000+minvent_m3_per_h*1000+V_room_m3,"")</f>
        <v>500010090</v>
      </c>
      <c r="C1648" s="2" t="str">
        <f>IF(input_OLD_temp_simulation!C1648&lt;&gt;"",CONCATENATE(TEXT(input_OLD_temp_simulation!C1648,"jjjj-mm-ddTuu:mm:ss"),IF(input_OLD_temp_simulation!E1648&gt;=0,"+",""),TEXT(SIGN(input_OLD_temp_simulation!E1648)*INT(ABS(input_OLD_temp_simulation!E1648)),"00"),":",TEXT(MOD(ABS(input_OLD_temp_simulation!E1648),1)*60,"00")),"")</f>
        <v>2022-01-20T03:30:00+01:00</v>
      </c>
      <c r="D1648" s="26">
        <f>IF(input_OLD_temp_simulation!D1648&lt;&gt;"",input_OLD_temp_simulation!D1648,"")</f>
        <v>1642645800.000001</v>
      </c>
      <c r="E1648" s="27">
        <f>calculation!R1648</f>
        <v>817.8125</v>
      </c>
      <c r="F1648" s="18">
        <f>calculation!P1648</f>
        <v>0</v>
      </c>
      <c r="G1648" s="29">
        <f>IF(input_OLD_temp_simulation!L1648&lt;&gt;"",input_OLD_temp_simulation!L1648,"")</f>
        <v>900</v>
      </c>
    </row>
    <row r="1649" spans="1:7">
      <c r="A1649" s="1">
        <f>IF(input_OLD_temp_simulation!A1649&lt;&gt;"",input_OLD_temp_simulation!A1649,"")</f>
        <v>1647</v>
      </c>
      <c r="B1649" s="57">
        <f>IF(input_OLD_temp_simulation!B1649&lt;&gt;"",maxvent_m3_per_h*1000000+minvent_m3_per_h*1000+V_room_m3,"")</f>
        <v>500010090</v>
      </c>
      <c r="C1649" s="2" t="str">
        <f>IF(input_OLD_temp_simulation!C1649&lt;&gt;"",CONCATENATE(TEXT(input_OLD_temp_simulation!C1649,"jjjj-mm-ddTuu:mm:ss"),IF(input_OLD_temp_simulation!E1649&gt;=0,"+",""),TEXT(SIGN(input_OLD_temp_simulation!E1649)*INT(ABS(input_OLD_temp_simulation!E1649)),"00"),":",TEXT(MOD(ABS(input_OLD_temp_simulation!E1649),1)*60,"00")),"")</f>
        <v>2022-01-20T03:45:00+01:00</v>
      </c>
      <c r="D1649" s="26">
        <f>IF(input_OLD_temp_simulation!D1649&lt;&gt;"",input_OLD_temp_simulation!D1649,"")</f>
        <v>1642646700.0000002</v>
      </c>
      <c r="E1649" s="27">
        <f>calculation!R1649</f>
        <v>874.43576388888891</v>
      </c>
      <c r="F1649" s="18">
        <f>calculation!P1649</f>
        <v>0.19500821886749678</v>
      </c>
      <c r="G1649" s="29">
        <f>IF(input_OLD_temp_simulation!L1649&lt;&gt;"",input_OLD_temp_simulation!L1649,"")</f>
        <v>900</v>
      </c>
    </row>
    <row r="1650" spans="1:7">
      <c r="A1650" s="1">
        <f>IF(input_OLD_temp_simulation!A1650&lt;&gt;"",input_OLD_temp_simulation!A1650,"")</f>
        <v>1648</v>
      </c>
      <c r="B1650" s="57">
        <f>IF(input_OLD_temp_simulation!B1650&lt;&gt;"",maxvent_m3_per_h*1000000+minvent_m3_per_h*1000+V_room_m3,"")</f>
        <v>500010090</v>
      </c>
      <c r="C1650" s="2" t="str">
        <f>IF(input_OLD_temp_simulation!C1650&lt;&gt;"",CONCATENATE(TEXT(input_OLD_temp_simulation!C1650,"jjjj-mm-ddTuu:mm:ss"),IF(input_OLD_temp_simulation!E1650&gt;=0,"+",""),TEXT(SIGN(input_OLD_temp_simulation!E1650)*INT(ABS(input_OLD_temp_simulation!E1650)),"00"),":",TEXT(MOD(ABS(input_OLD_temp_simulation!E1650),1)*60,"00")),"")</f>
        <v>2022-01-20T04:00:00+01:00</v>
      </c>
      <c r="D1650" s="26">
        <f>IF(input_OLD_temp_simulation!D1650&lt;&gt;"",input_OLD_temp_simulation!D1650,"")</f>
        <v>1642647599.9999993</v>
      </c>
      <c r="E1650" s="27">
        <f>calculation!R1650</f>
        <v>817.8125</v>
      </c>
      <c r="F1650" s="18">
        <f>calculation!P1650</f>
        <v>0</v>
      </c>
      <c r="G1650" s="29">
        <f>IF(input_OLD_temp_simulation!L1650&lt;&gt;"",input_OLD_temp_simulation!L1650,"")</f>
        <v>900</v>
      </c>
    </row>
    <row r="1651" spans="1:7">
      <c r="A1651" s="1">
        <f>IF(input_OLD_temp_simulation!A1651&lt;&gt;"",input_OLD_temp_simulation!A1651,"")</f>
        <v>1649</v>
      </c>
      <c r="B1651" s="57">
        <f>IF(input_OLD_temp_simulation!B1651&lt;&gt;"",maxvent_m3_per_h*1000000+minvent_m3_per_h*1000+V_room_m3,"")</f>
        <v>500010090</v>
      </c>
      <c r="C1651" s="2" t="str">
        <f>IF(input_OLD_temp_simulation!C1651&lt;&gt;"",CONCATENATE(TEXT(input_OLD_temp_simulation!C1651,"jjjj-mm-ddTuu:mm:ss"),IF(input_OLD_temp_simulation!E1651&gt;=0,"+",""),TEXT(SIGN(input_OLD_temp_simulation!E1651)*INT(ABS(input_OLD_temp_simulation!E1651)),"00"),":",TEXT(MOD(ABS(input_OLD_temp_simulation!E1651),1)*60,"00")),"")</f>
        <v>2022-01-20T04:15:00+01:00</v>
      </c>
      <c r="D1651" s="26">
        <f>IF(input_OLD_temp_simulation!D1651&lt;&gt;"",input_OLD_temp_simulation!D1651,"")</f>
        <v>1642648500.000001</v>
      </c>
      <c r="E1651" s="27">
        <f>calculation!R1651</f>
        <v>874.43576388888891</v>
      </c>
      <c r="F1651" s="18">
        <f>calculation!P1651</f>
        <v>0.19500821886749678</v>
      </c>
      <c r="G1651" s="29">
        <f>IF(input_OLD_temp_simulation!L1651&lt;&gt;"",input_OLD_temp_simulation!L1651,"")</f>
        <v>900</v>
      </c>
    </row>
    <row r="1652" spans="1:7">
      <c r="A1652" s="1">
        <f>IF(input_OLD_temp_simulation!A1652&lt;&gt;"",input_OLD_temp_simulation!A1652,"")</f>
        <v>1650</v>
      </c>
      <c r="B1652" s="57">
        <f>IF(input_OLD_temp_simulation!B1652&lt;&gt;"",maxvent_m3_per_h*1000000+minvent_m3_per_h*1000+V_room_m3,"")</f>
        <v>500010090</v>
      </c>
      <c r="C1652" s="2" t="str">
        <f>IF(input_OLD_temp_simulation!C1652&lt;&gt;"",CONCATENATE(TEXT(input_OLD_temp_simulation!C1652,"jjjj-mm-ddTuu:mm:ss"),IF(input_OLD_temp_simulation!E1652&gt;=0,"+",""),TEXT(SIGN(input_OLD_temp_simulation!E1652)*INT(ABS(input_OLD_temp_simulation!E1652)),"00"),":",TEXT(MOD(ABS(input_OLD_temp_simulation!E1652),1)*60,"00")),"")</f>
        <v>2022-01-20T04:30:00+01:00</v>
      </c>
      <c r="D1652" s="26">
        <f>IF(input_OLD_temp_simulation!D1652&lt;&gt;"",input_OLD_temp_simulation!D1652,"")</f>
        <v>1642649400.0000002</v>
      </c>
      <c r="E1652" s="27">
        <f>calculation!R1652</f>
        <v>817.8125</v>
      </c>
      <c r="F1652" s="18">
        <f>calculation!P1652</f>
        <v>0</v>
      </c>
      <c r="G1652" s="29">
        <f>IF(input_OLD_temp_simulation!L1652&lt;&gt;"",input_OLD_temp_simulation!L1652,"")</f>
        <v>900</v>
      </c>
    </row>
    <row r="1653" spans="1:7">
      <c r="A1653" s="1">
        <f>IF(input_OLD_temp_simulation!A1653&lt;&gt;"",input_OLD_temp_simulation!A1653,"")</f>
        <v>1651</v>
      </c>
      <c r="B1653" s="57">
        <f>IF(input_OLD_temp_simulation!B1653&lt;&gt;"",maxvent_m3_per_h*1000000+minvent_m3_per_h*1000+V_room_m3,"")</f>
        <v>500010090</v>
      </c>
      <c r="C1653" s="2" t="str">
        <f>IF(input_OLD_temp_simulation!C1653&lt;&gt;"",CONCATENATE(TEXT(input_OLD_temp_simulation!C1653,"jjjj-mm-ddTuu:mm:ss"),IF(input_OLD_temp_simulation!E1653&gt;=0,"+",""),TEXT(SIGN(input_OLD_temp_simulation!E1653)*INT(ABS(input_OLD_temp_simulation!E1653)),"00"),":",TEXT(MOD(ABS(input_OLD_temp_simulation!E1653),1)*60,"00")),"")</f>
        <v>2022-01-20T04:45:00+01:00</v>
      </c>
      <c r="D1653" s="26">
        <f>IF(input_OLD_temp_simulation!D1653&lt;&gt;"",input_OLD_temp_simulation!D1653,"")</f>
        <v>1642650299.9999993</v>
      </c>
      <c r="E1653" s="27">
        <f>calculation!R1653</f>
        <v>874.43576388888891</v>
      </c>
      <c r="F1653" s="18">
        <f>calculation!P1653</f>
        <v>0.19500821886749678</v>
      </c>
      <c r="G1653" s="29">
        <f>IF(input_OLD_temp_simulation!L1653&lt;&gt;"",input_OLD_temp_simulation!L1653,"")</f>
        <v>900</v>
      </c>
    </row>
    <row r="1654" spans="1:7">
      <c r="A1654" s="1">
        <f>IF(input_OLD_temp_simulation!A1654&lt;&gt;"",input_OLD_temp_simulation!A1654,"")</f>
        <v>1652</v>
      </c>
      <c r="B1654" s="57">
        <f>IF(input_OLD_temp_simulation!B1654&lt;&gt;"",maxvent_m3_per_h*1000000+minvent_m3_per_h*1000+V_room_m3,"")</f>
        <v>500010090</v>
      </c>
      <c r="C1654" s="2" t="str">
        <f>IF(input_OLD_temp_simulation!C1654&lt;&gt;"",CONCATENATE(TEXT(input_OLD_temp_simulation!C1654,"jjjj-mm-ddTuu:mm:ss"),IF(input_OLD_temp_simulation!E1654&gt;=0,"+",""),TEXT(SIGN(input_OLD_temp_simulation!E1654)*INT(ABS(input_OLD_temp_simulation!E1654)),"00"),":",TEXT(MOD(ABS(input_OLD_temp_simulation!E1654),1)*60,"00")),"")</f>
        <v>2022-01-20T05:00:00+01:00</v>
      </c>
      <c r="D1654" s="26">
        <f>IF(input_OLD_temp_simulation!D1654&lt;&gt;"",input_OLD_temp_simulation!D1654,"")</f>
        <v>1642651200.000001</v>
      </c>
      <c r="E1654" s="27">
        <f>calculation!R1654</f>
        <v>817.8125</v>
      </c>
      <c r="F1654" s="18">
        <f>calculation!P1654</f>
        <v>0</v>
      </c>
      <c r="G1654" s="29">
        <f>IF(input_OLD_temp_simulation!L1654&lt;&gt;"",input_OLD_temp_simulation!L1654,"")</f>
        <v>900</v>
      </c>
    </row>
    <row r="1655" spans="1:7">
      <c r="A1655" s="1">
        <f>IF(input_OLD_temp_simulation!A1655&lt;&gt;"",input_OLD_temp_simulation!A1655,"")</f>
        <v>1653</v>
      </c>
      <c r="B1655" s="57">
        <f>IF(input_OLD_temp_simulation!B1655&lt;&gt;"",maxvent_m3_per_h*1000000+minvent_m3_per_h*1000+V_room_m3,"")</f>
        <v>500010090</v>
      </c>
      <c r="C1655" s="2" t="str">
        <f>IF(input_OLD_temp_simulation!C1655&lt;&gt;"",CONCATENATE(TEXT(input_OLD_temp_simulation!C1655,"jjjj-mm-ddTuu:mm:ss"),IF(input_OLD_temp_simulation!E1655&gt;=0,"+",""),TEXT(SIGN(input_OLD_temp_simulation!E1655)*INT(ABS(input_OLD_temp_simulation!E1655)),"00"),":",TEXT(MOD(ABS(input_OLD_temp_simulation!E1655),1)*60,"00")),"")</f>
        <v>2022-01-20T05:15:00+01:00</v>
      </c>
      <c r="D1655" s="26">
        <f>IF(input_OLD_temp_simulation!D1655&lt;&gt;"",input_OLD_temp_simulation!D1655,"")</f>
        <v>1642652100.0000002</v>
      </c>
      <c r="E1655" s="27">
        <f>calculation!R1655</f>
        <v>874.43576388888891</v>
      </c>
      <c r="F1655" s="18">
        <f>calculation!P1655</f>
        <v>0.19500821886749678</v>
      </c>
      <c r="G1655" s="29">
        <f>IF(input_OLD_temp_simulation!L1655&lt;&gt;"",input_OLD_temp_simulation!L1655,"")</f>
        <v>900</v>
      </c>
    </row>
    <row r="1656" spans="1:7">
      <c r="A1656" s="1">
        <f>IF(input_OLD_temp_simulation!A1656&lt;&gt;"",input_OLD_temp_simulation!A1656,"")</f>
        <v>1654</v>
      </c>
      <c r="B1656" s="57">
        <f>IF(input_OLD_temp_simulation!B1656&lt;&gt;"",maxvent_m3_per_h*1000000+minvent_m3_per_h*1000+V_room_m3,"")</f>
        <v>500010090</v>
      </c>
      <c r="C1656" s="2" t="str">
        <f>IF(input_OLD_temp_simulation!C1656&lt;&gt;"",CONCATENATE(TEXT(input_OLD_temp_simulation!C1656,"jjjj-mm-ddTuu:mm:ss"),IF(input_OLD_temp_simulation!E1656&gt;=0,"+",""),TEXT(SIGN(input_OLD_temp_simulation!E1656)*INT(ABS(input_OLD_temp_simulation!E1656)),"00"),":",TEXT(MOD(ABS(input_OLD_temp_simulation!E1656),1)*60,"00")),"")</f>
        <v>2022-01-20T05:30:00+01:00</v>
      </c>
      <c r="D1656" s="26">
        <f>IF(input_OLD_temp_simulation!D1656&lt;&gt;"",input_OLD_temp_simulation!D1656,"")</f>
        <v>1642652999.9999993</v>
      </c>
      <c r="E1656" s="27">
        <f>calculation!R1656</f>
        <v>817.8125</v>
      </c>
      <c r="F1656" s="18">
        <f>calculation!P1656</f>
        <v>0</v>
      </c>
      <c r="G1656" s="29">
        <f>IF(input_OLD_temp_simulation!L1656&lt;&gt;"",input_OLD_temp_simulation!L1656,"")</f>
        <v>900</v>
      </c>
    </row>
    <row r="1657" spans="1:7">
      <c r="A1657" s="1">
        <f>IF(input_OLD_temp_simulation!A1657&lt;&gt;"",input_OLD_temp_simulation!A1657,"")</f>
        <v>1655</v>
      </c>
      <c r="B1657" s="57">
        <f>IF(input_OLD_temp_simulation!B1657&lt;&gt;"",maxvent_m3_per_h*1000000+minvent_m3_per_h*1000+V_room_m3,"")</f>
        <v>500010090</v>
      </c>
      <c r="C1657" s="2" t="str">
        <f>IF(input_OLD_temp_simulation!C1657&lt;&gt;"",CONCATENATE(TEXT(input_OLD_temp_simulation!C1657,"jjjj-mm-ddTuu:mm:ss"),IF(input_OLD_temp_simulation!E1657&gt;=0,"+",""),TEXT(SIGN(input_OLD_temp_simulation!E1657)*INT(ABS(input_OLD_temp_simulation!E1657)),"00"),":",TEXT(MOD(ABS(input_OLD_temp_simulation!E1657),1)*60,"00")),"")</f>
        <v>2022-01-20T05:45:00+01:00</v>
      </c>
      <c r="D1657" s="26">
        <f>IF(input_OLD_temp_simulation!D1657&lt;&gt;"",input_OLD_temp_simulation!D1657,"")</f>
        <v>1642653900.000001</v>
      </c>
      <c r="E1657" s="27">
        <f>calculation!R1657</f>
        <v>874.43576388888891</v>
      </c>
      <c r="F1657" s="18">
        <f>calculation!P1657</f>
        <v>0.19500821886749678</v>
      </c>
      <c r="G1657" s="29">
        <f>IF(input_OLD_temp_simulation!L1657&lt;&gt;"",input_OLD_temp_simulation!L1657,"")</f>
        <v>900</v>
      </c>
    </row>
    <row r="1658" spans="1:7">
      <c r="A1658" s="1">
        <f>IF(input_OLD_temp_simulation!A1658&lt;&gt;"",input_OLD_temp_simulation!A1658,"")</f>
        <v>1656</v>
      </c>
      <c r="B1658" s="57">
        <f>IF(input_OLD_temp_simulation!B1658&lt;&gt;"",maxvent_m3_per_h*1000000+minvent_m3_per_h*1000+V_room_m3,"")</f>
        <v>500010090</v>
      </c>
      <c r="C1658" s="2" t="str">
        <f>IF(input_OLD_temp_simulation!C1658&lt;&gt;"",CONCATENATE(TEXT(input_OLD_temp_simulation!C1658,"jjjj-mm-ddTuu:mm:ss"),IF(input_OLD_temp_simulation!E1658&gt;=0,"+",""),TEXT(SIGN(input_OLD_temp_simulation!E1658)*INT(ABS(input_OLD_temp_simulation!E1658)),"00"),":",TEXT(MOD(ABS(input_OLD_temp_simulation!E1658),1)*60,"00")),"")</f>
        <v>2022-01-20T06:00:00+01:00</v>
      </c>
      <c r="D1658" s="26">
        <f>IF(input_OLD_temp_simulation!D1658&lt;&gt;"",input_OLD_temp_simulation!D1658,"")</f>
        <v>1642654800.0000002</v>
      </c>
      <c r="E1658" s="27">
        <f>calculation!R1658</f>
        <v>817.8125</v>
      </c>
      <c r="F1658" s="18">
        <f>calculation!P1658</f>
        <v>0</v>
      </c>
      <c r="G1658" s="29">
        <f>IF(input_OLD_temp_simulation!L1658&lt;&gt;"",input_OLD_temp_simulation!L1658,"")</f>
        <v>900</v>
      </c>
    </row>
    <row r="1659" spans="1:7">
      <c r="A1659" s="1">
        <f>IF(input_OLD_temp_simulation!A1659&lt;&gt;"",input_OLD_temp_simulation!A1659,"")</f>
        <v>1657</v>
      </c>
      <c r="B1659" s="57">
        <f>IF(input_OLD_temp_simulation!B1659&lt;&gt;"",maxvent_m3_per_h*1000000+minvent_m3_per_h*1000+V_room_m3,"")</f>
        <v>500010090</v>
      </c>
      <c r="C1659" s="2" t="str">
        <f>IF(input_OLD_temp_simulation!C1659&lt;&gt;"",CONCATENATE(TEXT(input_OLD_temp_simulation!C1659,"jjjj-mm-ddTuu:mm:ss"),IF(input_OLD_temp_simulation!E1659&gt;=0,"+",""),TEXT(SIGN(input_OLD_temp_simulation!E1659)*INT(ABS(input_OLD_temp_simulation!E1659)),"00"),":",TEXT(MOD(ABS(input_OLD_temp_simulation!E1659),1)*60,"00")),"")</f>
        <v>2022-01-20T06:15:00+01:00</v>
      </c>
      <c r="D1659" s="26">
        <f>IF(input_OLD_temp_simulation!D1659&lt;&gt;"",input_OLD_temp_simulation!D1659,"")</f>
        <v>1642655699.9999993</v>
      </c>
      <c r="E1659" s="27">
        <f>calculation!R1659</f>
        <v>874.43576388888891</v>
      </c>
      <c r="F1659" s="18">
        <f>calculation!P1659</f>
        <v>0.19500821886749678</v>
      </c>
      <c r="G1659" s="29">
        <f>IF(input_OLD_temp_simulation!L1659&lt;&gt;"",input_OLD_temp_simulation!L1659,"")</f>
        <v>900</v>
      </c>
    </row>
    <row r="1660" spans="1:7">
      <c r="A1660" s="1">
        <f>IF(input_OLD_temp_simulation!A1660&lt;&gt;"",input_OLD_temp_simulation!A1660,"")</f>
        <v>1658</v>
      </c>
      <c r="B1660" s="57">
        <f>IF(input_OLD_temp_simulation!B1660&lt;&gt;"",maxvent_m3_per_h*1000000+minvent_m3_per_h*1000+V_room_m3,"")</f>
        <v>500010090</v>
      </c>
      <c r="C1660" s="2" t="str">
        <f>IF(input_OLD_temp_simulation!C1660&lt;&gt;"",CONCATENATE(TEXT(input_OLD_temp_simulation!C1660,"jjjj-mm-ddTuu:mm:ss"),IF(input_OLD_temp_simulation!E1660&gt;=0,"+",""),TEXT(SIGN(input_OLD_temp_simulation!E1660)*INT(ABS(input_OLD_temp_simulation!E1660)),"00"),":",TEXT(MOD(ABS(input_OLD_temp_simulation!E1660),1)*60,"00")),"")</f>
        <v>2022-01-20T06:30:00+01:00</v>
      </c>
      <c r="D1660" s="26">
        <f>IF(input_OLD_temp_simulation!D1660&lt;&gt;"",input_OLD_temp_simulation!D1660,"")</f>
        <v>1642656600.000001</v>
      </c>
      <c r="E1660" s="27">
        <f>calculation!R1660</f>
        <v>817.8125</v>
      </c>
      <c r="F1660" s="18">
        <f>calculation!P1660</f>
        <v>0</v>
      </c>
      <c r="G1660" s="29">
        <f>IF(input_OLD_temp_simulation!L1660&lt;&gt;"",input_OLD_temp_simulation!L1660,"")</f>
        <v>900</v>
      </c>
    </row>
    <row r="1661" spans="1:7">
      <c r="A1661" s="1">
        <f>IF(input_OLD_temp_simulation!A1661&lt;&gt;"",input_OLD_temp_simulation!A1661,"")</f>
        <v>1659</v>
      </c>
      <c r="B1661" s="57">
        <f>IF(input_OLD_temp_simulation!B1661&lt;&gt;"",maxvent_m3_per_h*1000000+minvent_m3_per_h*1000+V_room_m3,"")</f>
        <v>500010090</v>
      </c>
      <c r="C1661" s="2" t="str">
        <f>IF(input_OLD_temp_simulation!C1661&lt;&gt;"",CONCATENATE(TEXT(input_OLD_temp_simulation!C1661,"jjjj-mm-ddTuu:mm:ss"),IF(input_OLD_temp_simulation!E1661&gt;=0,"+",""),TEXT(SIGN(input_OLD_temp_simulation!E1661)*INT(ABS(input_OLD_temp_simulation!E1661)),"00"),":",TEXT(MOD(ABS(input_OLD_temp_simulation!E1661),1)*60,"00")),"")</f>
        <v>2022-01-20T06:45:00+01:00</v>
      </c>
      <c r="D1661" s="26">
        <f>IF(input_OLD_temp_simulation!D1661&lt;&gt;"",input_OLD_temp_simulation!D1661,"")</f>
        <v>1642657500.0000002</v>
      </c>
      <c r="E1661" s="27">
        <f>calculation!R1661</f>
        <v>874.43576388888891</v>
      </c>
      <c r="F1661" s="18">
        <f>calculation!P1661</f>
        <v>0.19500821886749678</v>
      </c>
      <c r="G1661" s="29">
        <f>IF(input_OLD_temp_simulation!L1661&lt;&gt;"",input_OLD_temp_simulation!L1661,"")</f>
        <v>900</v>
      </c>
    </row>
    <row r="1662" spans="1:7">
      <c r="A1662" s="1">
        <f>IF(input_OLD_temp_simulation!A1662&lt;&gt;"",input_OLD_temp_simulation!A1662,"")</f>
        <v>1660</v>
      </c>
      <c r="B1662" s="57">
        <f>IF(input_OLD_temp_simulation!B1662&lt;&gt;"",maxvent_m3_per_h*1000000+minvent_m3_per_h*1000+V_room_m3,"")</f>
        <v>500010090</v>
      </c>
      <c r="C1662" s="2" t="str">
        <f>IF(input_OLD_temp_simulation!C1662&lt;&gt;"",CONCATENATE(TEXT(input_OLD_temp_simulation!C1662,"jjjj-mm-ddTuu:mm:ss"),IF(input_OLD_temp_simulation!E1662&gt;=0,"+",""),TEXT(SIGN(input_OLD_temp_simulation!E1662)*INT(ABS(input_OLD_temp_simulation!E1662)),"00"),":",TEXT(MOD(ABS(input_OLD_temp_simulation!E1662),1)*60,"00")),"")</f>
        <v>2022-01-20T07:00:00+01:00</v>
      </c>
      <c r="D1662" s="26">
        <f>IF(input_OLD_temp_simulation!D1662&lt;&gt;"",input_OLD_temp_simulation!D1662,"")</f>
        <v>1642658399.9999993</v>
      </c>
      <c r="E1662" s="27">
        <f>calculation!R1662</f>
        <v>817.8125</v>
      </c>
      <c r="F1662" s="18">
        <f>calculation!P1662</f>
        <v>0</v>
      </c>
      <c r="G1662" s="29">
        <f>IF(input_OLD_temp_simulation!L1662&lt;&gt;"",input_OLD_temp_simulation!L1662,"")</f>
        <v>900</v>
      </c>
    </row>
    <row r="1663" spans="1:7">
      <c r="A1663" s="1">
        <f>IF(input_OLD_temp_simulation!A1663&lt;&gt;"",input_OLD_temp_simulation!A1663,"")</f>
        <v>1661</v>
      </c>
      <c r="B1663" s="57">
        <f>IF(input_OLD_temp_simulation!B1663&lt;&gt;"",maxvent_m3_per_h*1000000+minvent_m3_per_h*1000+V_room_m3,"")</f>
        <v>500010090</v>
      </c>
      <c r="C1663" s="2" t="str">
        <f>IF(input_OLD_temp_simulation!C1663&lt;&gt;"",CONCATENATE(TEXT(input_OLD_temp_simulation!C1663,"jjjj-mm-ddTuu:mm:ss"),IF(input_OLD_temp_simulation!E1663&gt;=0,"+",""),TEXT(SIGN(input_OLD_temp_simulation!E1663)*INT(ABS(input_OLD_temp_simulation!E1663)),"00"),":",TEXT(MOD(ABS(input_OLD_temp_simulation!E1663),1)*60,"00")),"")</f>
        <v>2022-01-20T07:15:00+01:00</v>
      </c>
      <c r="D1663" s="26">
        <f>IF(input_OLD_temp_simulation!D1663&lt;&gt;"",input_OLD_temp_simulation!D1663,"")</f>
        <v>1642659300.000001</v>
      </c>
      <c r="E1663" s="27">
        <f>calculation!R1663</f>
        <v>874.43576388888891</v>
      </c>
      <c r="F1663" s="18">
        <f>calculation!P1663</f>
        <v>0.19500821886749678</v>
      </c>
      <c r="G1663" s="29">
        <f>IF(input_OLD_temp_simulation!L1663&lt;&gt;"",input_OLD_temp_simulation!L1663,"")</f>
        <v>900</v>
      </c>
    </row>
    <row r="1664" spans="1:7">
      <c r="A1664" s="1">
        <f>IF(input_OLD_temp_simulation!A1664&lt;&gt;"",input_OLD_temp_simulation!A1664,"")</f>
        <v>1662</v>
      </c>
      <c r="B1664" s="57">
        <f>IF(input_OLD_temp_simulation!B1664&lt;&gt;"",maxvent_m3_per_h*1000000+minvent_m3_per_h*1000+V_room_m3,"")</f>
        <v>500010090</v>
      </c>
      <c r="C1664" s="2" t="str">
        <f>IF(input_OLD_temp_simulation!C1664&lt;&gt;"",CONCATENATE(TEXT(input_OLD_temp_simulation!C1664,"jjjj-mm-ddTuu:mm:ss"),IF(input_OLD_temp_simulation!E1664&gt;=0,"+",""),TEXT(SIGN(input_OLD_temp_simulation!E1664)*INT(ABS(input_OLD_temp_simulation!E1664)),"00"),":",TEXT(MOD(ABS(input_OLD_temp_simulation!E1664),1)*60,"00")),"")</f>
        <v>2022-01-20T07:30:00+01:00</v>
      </c>
      <c r="D1664" s="26">
        <f>IF(input_OLD_temp_simulation!D1664&lt;&gt;"",input_OLD_temp_simulation!D1664,"")</f>
        <v>1642660200.0000002</v>
      </c>
      <c r="E1664" s="27">
        <f>calculation!R1664</f>
        <v>817.8125</v>
      </c>
      <c r="F1664" s="18">
        <f>calculation!P1664</f>
        <v>0</v>
      </c>
      <c r="G1664" s="29">
        <f>IF(input_OLD_temp_simulation!L1664&lt;&gt;"",input_OLD_temp_simulation!L1664,"")</f>
        <v>900</v>
      </c>
    </row>
    <row r="1665" spans="1:7">
      <c r="A1665" s="1">
        <f>IF(input_OLD_temp_simulation!A1665&lt;&gt;"",input_OLD_temp_simulation!A1665,"")</f>
        <v>1663</v>
      </c>
      <c r="B1665" s="57">
        <f>IF(input_OLD_temp_simulation!B1665&lt;&gt;"",maxvent_m3_per_h*1000000+minvent_m3_per_h*1000+V_room_m3,"")</f>
        <v>500010090</v>
      </c>
      <c r="C1665" s="2" t="str">
        <f>IF(input_OLD_temp_simulation!C1665&lt;&gt;"",CONCATENATE(TEXT(input_OLD_temp_simulation!C1665,"jjjj-mm-ddTuu:mm:ss"),IF(input_OLD_temp_simulation!E1665&gt;=0,"+",""),TEXT(SIGN(input_OLD_temp_simulation!E1665)*INT(ABS(input_OLD_temp_simulation!E1665)),"00"),":",TEXT(MOD(ABS(input_OLD_temp_simulation!E1665),1)*60,"00")),"")</f>
        <v>2022-01-20T07:45:00+01:00</v>
      </c>
      <c r="D1665" s="26">
        <f>IF(input_OLD_temp_simulation!D1665&lt;&gt;"",input_OLD_temp_simulation!D1665,"")</f>
        <v>1642661099.9999993</v>
      </c>
      <c r="E1665" s="27">
        <f>calculation!R1665</f>
        <v>874.43576388888891</v>
      </c>
      <c r="F1665" s="18">
        <f>calculation!P1665</f>
        <v>0.19500821886749678</v>
      </c>
      <c r="G1665" s="29">
        <f>IF(input_OLD_temp_simulation!L1665&lt;&gt;"",input_OLD_temp_simulation!L1665,"")</f>
        <v>900</v>
      </c>
    </row>
    <row r="1666" spans="1:7">
      <c r="A1666" s="1">
        <f>IF(input_OLD_temp_simulation!A1666&lt;&gt;"",input_OLD_temp_simulation!A1666,"")</f>
        <v>1664</v>
      </c>
      <c r="B1666" s="57">
        <f>IF(input_OLD_temp_simulation!B1666&lt;&gt;"",maxvent_m3_per_h*1000000+minvent_m3_per_h*1000+V_room_m3,"")</f>
        <v>500010090</v>
      </c>
      <c r="C1666" s="2" t="str">
        <f>IF(input_OLD_temp_simulation!C1666&lt;&gt;"",CONCATENATE(TEXT(input_OLD_temp_simulation!C1666,"jjjj-mm-ddTuu:mm:ss"),IF(input_OLD_temp_simulation!E1666&gt;=0,"+",""),TEXT(SIGN(input_OLD_temp_simulation!E1666)*INT(ABS(input_OLD_temp_simulation!E1666)),"00"),":",TEXT(MOD(ABS(input_OLD_temp_simulation!E1666),1)*60,"00")),"")</f>
        <v>2022-01-20T08:00:00+01:00</v>
      </c>
      <c r="D1666" s="26">
        <f>IF(input_OLD_temp_simulation!D1666&lt;&gt;"",input_OLD_temp_simulation!D1666,"")</f>
        <v>1642662000.000001</v>
      </c>
      <c r="E1666" s="27">
        <f>calculation!R1666</f>
        <v>817.8125</v>
      </c>
      <c r="F1666" s="18">
        <f>calculation!P1666</f>
        <v>0</v>
      </c>
      <c r="G1666" s="29">
        <f>IF(input_OLD_temp_simulation!L1666&lt;&gt;"",input_OLD_temp_simulation!L1666,"")</f>
        <v>900</v>
      </c>
    </row>
    <row r="1667" spans="1:7">
      <c r="A1667" s="1">
        <f>IF(input_OLD_temp_simulation!A1667&lt;&gt;"",input_OLD_temp_simulation!A1667,"")</f>
        <v>1665</v>
      </c>
      <c r="B1667" s="57">
        <f>IF(input_OLD_temp_simulation!B1667&lt;&gt;"",maxvent_m3_per_h*1000000+minvent_m3_per_h*1000+V_room_m3,"")</f>
        <v>500010090</v>
      </c>
      <c r="C1667" s="2" t="str">
        <f>IF(input_OLD_temp_simulation!C1667&lt;&gt;"",CONCATENATE(TEXT(input_OLD_temp_simulation!C1667,"jjjj-mm-ddTuu:mm:ss"),IF(input_OLD_temp_simulation!E1667&gt;=0,"+",""),TEXT(SIGN(input_OLD_temp_simulation!E1667)*INT(ABS(input_OLD_temp_simulation!E1667)),"00"),":",TEXT(MOD(ABS(input_OLD_temp_simulation!E1667),1)*60,"00")),"")</f>
        <v>2022-01-20T08:15:00+01:00</v>
      </c>
      <c r="D1667" s="26">
        <f>IF(input_OLD_temp_simulation!D1667&lt;&gt;"",input_OLD_temp_simulation!D1667,"")</f>
        <v>1642662900.0000002</v>
      </c>
      <c r="E1667" s="27">
        <f>calculation!R1667</f>
        <v>874.43576388888891</v>
      </c>
      <c r="F1667" s="18">
        <f>calculation!P1667</f>
        <v>0.19500821886749678</v>
      </c>
      <c r="G1667" s="29">
        <f>IF(input_OLD_temp_simulation!L1667&lt;&gt;"",input_OLD_temp_simulation!L1667,"")</f>
        <v>900</v>
      </c>
    </row>
    <row r="1668" spans="1:7">
      <c r="A1668" s="1">
        <f>IF(input_OLD_temp_simulation!A1668&lt;&gt;"",input_OLD_temp_simulation!A1668,"")</f>
        <v>1666</v>
      </c>
      <c r="B1668" s="57">
        <f>IF(input_OLD_temp_simulation!B1668&lt;&gt;"",maxvent_m3_per_h*1000000+minvent_m3_per_h*1000+V_room_m3,"")</f>
        <v>500010090</v>
      </c>
      <c r="C1668" s="2" t="str">
        <f>IF(input_OLD_temp_simulation!C1668&lt;&gt;"",CONCATENATE(TEXT(input_OLD_temp_simulation!C1668,"jjjj-mm-ddTuu:mm:ss"),IF(input_OLD_temp_simulation!E1668&gt;=0,"+",""),TEXT(SIGN(input_OLD_temp_simulation!E1668)*INT(ABS(input_OLD_temp_simulation!E1668)),"00"),":",TEXT(MOD(ABS(input_OLD_temp_simulation!E1668),1)*60,"00")),"")</f>
        <v>2022-01-20T08:30:00+01:00</v>
      </c>
      <c r="D1668" s="26">
        <f>IF(input_OLD_temp_simulation!D1668&lt;&gt;"",input_OLD_temp_simulation!D1668,"")</f>
        <v>1642663799.9999993</v>
      </c>
      <c r="E1668" s="27">
        <f>calculation!R1668</f>
        <v>817.8125</v>
      </c>
      <c r="F1668" s="18">
        <f>calculation!P1668</f>
        <v>0</v>
      </c>
      <c r="G1668" s="29">
        <f>IF(input_OLD_temp_simulation!L1668&lt;&gt;"",input_OLD_temp_simulation!L1668,"")</f>
        <v>900</v>
      </c>
    </row>
    <row r="1669" spans="1:7">
      <c r="A1669" s="1">
        <f>IF(input_OLD_temp_simulation!A1669&lt;&gt;"",input_OLD_temp_simulation!A1669,"")</f>
        <v>1667</v>
      </c>
      <c r="B1669" s="57">
        <f>IF(input_OLD_temp_simulation!B1669&lt;&gt;"",maxvent_m3_per_h*1000000+minvent_m3_per_h*1000+V_room_m3,"")</f>
        <v>500010090</v>
      </c>
      <c r="C1669" s="2" t="str">
        <f>IF(input_OLD_temp_simulation!C1669&lt;&gt;"",CONCATENATE(TEXT(input_OLD_temp_simulation!C1669,"jjjj-mm-ddTuu:mm:ss"),IF(input_OLD_temp_simulation!E1669&gt;=0,"+",""),TEXT(SIGN(input_OLD_temp_simulation!E1669)*INT(ABS(input_OLD_temp_simulation!E1669)),"00"),":",TEXT(MOD(ABS(input_OLD_temp_simulation!E1669),1)*60,"00")),"")</f>
        <v>2022-01-20T08:45:00+01:00</v>
      </c>
      <c r="D1669" s="26">
        <f>IF(input_OLD_temp_simulation!D1669&lt;&gt;"",input_OLD_temp_simulation!D1669,"")</f>
        <v>1642664700.000001</v>
      </c>
      <c r="E1669" s="27">
        <f>calculation!R1669</f>
        <v>1010.0607638888889</v>
      </c>
      <c r="F1669" s="18">
        <f>calculation!P1669</f>
        <v>0.31466324342460361</v>
      </c>
      <c r="G1669" s="29">
        <f>IF(input_OLD_temp_simulation!L1669&lt;&gt;"",input_OLD_temp_simulation!L1669,"")</f>
        <v>900</v>
      </c>
    </row>
    <row r="1670" spans="1:7">
      <c r="A1670" s="1">
        <f>IF(input_OLD_temp_simulation!A1670&lt;&gt;"",input_OLD_temp_simulation!A1670,"")</f>
        <v>1668</v>
      </c>
      <c r="B1670" s="57">
        <f>IF(input_OLD_temp_simulation!B1670&lt;&gt;"",maxvent_m3_per_h*1000000+minvent_m3_per_h*1000+V_room_m3,"")</f>
        <v>500010090</v>
      </c>
      <c r="C1670" s="2" t="str">
        <f>IF(input_OLD_temp_simulation!C1670&lt;&gt;"",CONCATENATE(TEXT(input_OLD_temp_simulation!C1670,"jjjj-mm-ddTuu:mm:ss"),IF(input_OLD_temp_simulation!E1670&gt;=0,"+",""),TEXT(SIGN(input_OLD_temp_simulation!E1670)*INT(ABS(input_OLD_temp_simulation!E1670)),"00"),":",TEXT(MOD(ABS(input_OLD_temp_simulation!E1670),1)*60,"00")),"")</f>
        <v>2022-01-20T09:00:00+01:00</v>
      </c>
      <c r="D1670" s="26">
        <f>IF(input_OLD_temp_simulation!D1670&lt;&gt;"",input_OLD_temp_simulation!D1670,"")</f>
        <v>1642665600.0000002</v>
      </c>
      <c r="E1670" s="27">
        <f>calculation!R1670</f>
        <v>953.4375</v>
      </c>
      <c r="F1670" s="18">
        <f>calculation!P1670</f>
        <v>0.27203714451538014</v>
      </c>
      <c r="G1670" s="29">
        <f>IF(input_OLD_temp_simulation!L1670&lt;&gt;"",input_OLD_temp_simulation!L1670,"")</f>
        <v>900</v>
      </c>
    </row>
    <row r="1671" spans="1:7">
      <c r="A1671" s="1">
        <f>IF(input_OLD_temp_simulation!A1671&lt;&gt;"",input_OLD_temp_simulation!A1671,"")</f>
        <v>1669</v>
      </c>
      <c r="B1671" s="57">
        <f>IF(input_OLD_temp_simulation!B1671&lt;&gt;"",maxvent_m3_per_h*1000000+minvent_m3_per_h*1000+V_room_m3,"")</f>
        <v>500010090</v>
      </c>
      <c r="C1671" s="2" t="str">
        <f>IF(input_OLD_temp_simulation!C1671&lt;&gt;"",CONCATENATE(TEXT(input_OLD_temp_simulation!C1671,"jjjj-mm-ddTuu:mm:ss"),IF(input_OLD_temp_simulation!E1671&gt;=0,"+",""),TEXT(SIGN(input_OLD_temp_simulation!E1671)*INT(ABS(input_OLD_temp_simulation!E1671)),"00"),":",TEXT(MOD(ABS(input_OLD_temp_simulation!E1671),1)*60,"00")),"")</f>
        <v>2022-01-20T09:15:00+01:00</v>
      </c>
      <c r="D1671" s="26">
        <f>IF(input_OLD_temp_simulation!D1671&lt;&gt;"",input_OLD_temp_simulation!D1671,"")</f>
        <v>1642666499.9999993</v>
      </c>
      <c r="E1671" s="27">
        <f>calculation!R1671</f>
        <v>885.625</v>
      </c>
      <c r="F1671" s="18">
        <f>calculation!P1671</f>
        <v>0.20749003984063744</v>
      </c>
      <c r="G1671" s="29">
        <f>IF(input_OLD_temp_simulation!L1671&lt;&gt;"",input_OLD_temp_simulation!L1671,"")</f>
        <v>900</v>
      </c>
    </row>
    <row r="1672" spans="1:7">
      <c r="A1672" s="1">
        <f>IF(input_OLD_temp_simulation!A1672&lt;&gt;"",input_OLD_temp_simulation!A1672,"")</f>
        <v>1670</v>
      </c>
      <c r="B1672" s="57">
        <f>IF(input_OLD_temp_simulation!B1672&lt;&gt;"",maxvent_m3_per_h*1000000+minvent_m3_per_h*1000+V_room_m3,"")</f>
        <v>500010090</v>
      </c>
      <c r="C1672" s="2" t="str">
        <f>IF(input_OLD_temp_simulation!C1672&lt;&gt;"",CONCATENATE(TEXT(input_OLD_temp_simulation!C1672,"jjjj-mm-ddTuu:mm:ss"),IF(input_OLD_temp_simulation!E1672&gt;=0,"+",""),TEXT(SIGN(input_OLD_temp_simulation!E1672)*INT(ABS(input_OLD_temp_simulation!E1672)),"00"),":",TEXT(MOD(ABS(input_OLD_temp_simulation!E1672),1)*60,"00")),"")</f>
        <v>2022-01-20T09:30:00+01:00</v>
      </c>
      <c r="D1672" s="26">
        <f>IF(input_OLD_temp_simulation!D1672&lt;&gt;"",input_OLD_temp_simulation!D1672,"")</f>
        <v>1642667400.000001</v>
      </c>
      <c r="E1672" s="27">
        <f>calculation!R1672</f>
        <v>885.625</v>
      </c>
      <c r="F1672" s="18">
        <f>calculation!P1672</f>
        <v>0.20749003984063744</v>
      </c>
      <c r="G1672" s="29">
        <f>IF(input_OLD_temp_simulation!L1672&lt;&gt;"",input_OLD_temp_simulation!L1672,"")</f>
        <v>900</v>
      </c>
    </row>
    <row r="1673" spans="1:7">
      <c r="A1673" s="1">
        <f>IF(input_OLD_temp_simulation!A1673&lt;&gt;"",input_OLD_temp_simulation!A1673,"")</f>
        <v>1671</v>
      </c>
      <c r="B1673" s="57">
        <f>IF(input_OLD_temp_simulation!B1673&lt;&gt;"",maxvent_m3_per_h*1000000+minvent_m3_per_h*1000+V_room_m3,"")</f>
        <v>500010090</v>
      </c>
      <c r="C1673" s="2" t="str">
        <f>IF(input_OLD_temp_simulation!C1673&lt;&gt;"",CONCATENATE(TEXT(input_OLD_temp_simulation!C1673,"jjjj-mm-ddTuu:mm:ss"),IF(input_OLD_temp_simulation!E1673&gt;=0,"+",""),TEXT(SIGN(input_OLD_temp_simulation!E1673)*INT(ABS(input_OLD_temp_simulation!E1673)),"00"),":",TEXT(MOD(ABS(input_OLD_temp_simulation!E1673),1)*60,"00")),"")</f>
        <v>2022-01-20T09:45:00+01:00</v>
      </c>
      <c r="D1673" s="26">
        <f>IF(input_OLD_temp_simulation!D1673&lt;&gt;"",input_OLD_temp_simulation!D1673,"")</f>
        <v>1642668300.0000002</v>
      </c>
      <c r="E1673" s="27">
        <f>calculation!R1673</f>
        <v>885.625</v>
      </c>
      <c r="F1673" s="18">
        <f>calculation!P1673</f>
        <v>0.20749003984063744</v>
      </c>
      <c r="G1673" s="29">
        <f>IF(input_OLD_temp_simulation!L1673&lt;&gt;"",input_OLD_temp_simulation!L1673,"")</f>
        <v>900</v>
      </c>
    </row>
    <row r="1674" spans="1:7">
      <c r="A1674" s="1">
        <f>IF(input_OLD_temp_simulation!A1674&lt;&gt;"",input_OLD_temp_simulation!A1674,"")</f>
        <v>1672</v>
      </c>
      <c r="B1674" s="57">
        <f>IF(input_OLD_temp_simulation!B1674&lt;&gt;"",maxvent_m3_per_h*1000000+minvent_m3_per_h*1000+V_room_m3,"")</f>
        <v>500010090</v>
      </c>
      <c r="C1674" s="2" t="str">
        <f>IF(input_OLD_temp_simulation!C1674&lt;&gt;"",CONCATENATE(TEXT(input_OLD_temp_simulation!C1674,"jjjj-mm-ddTuu:mm:ss"),IF(input_OLD_temp_simulation!E1674&gt;=0,"+",""),TEXT(SIGN(input_OLD_temp_simulation!E1674)*INT(ABS(input_OLD_temp_simulation!E1674)),"00"),":",TEXT(MOD(ABS(input_OLD_temp_simulation!E1674),1)*60,"00")),"")</f>
        <v>2022-01-20T10:00:00+01:00</v>
      </c>
      <c r="D1674" s="26">
        <f>IF(input_OLD_temp_simulation!D1674&lt;&gt;"",input_OLD_temp_simulation!D1674,"")</f>
        <v>1642669199.9999993</v>
      </c>
      <c r="E1674" s="27">
        <f>calculation!R1674</f>
        <v>885.625</v>
      </c>
      <c r="F1674" s="18">
        <f>calculation!P1674</f>
        <v>0.20749003984063744</v>
      </c>
      <c r="G1674" s="29">
        <f>IF(input_OLD_temp_simulation!L1674&lt;&gt;"",input_OLD_temp_simulation!L1674,"")</f>
        <v>900</v>
      </c>
    </row>
    <row r="1675" spans="1:7">
      <c r="A1675" s="1">
        <f>IF(input_OLD_temp_simulation!A1675&lt;&gt;"",input_OLD_temp_simulation!A1675,"")</f>
        <v>1673</v>
      </c>
      <c r="B1675" s="57">
        <f>IF(input_OLD_temp_simulation!B1675&lt;&gt;"",maxvent_m3_per_h*1000000+minvent_m3_per_h*1000+V_room_m3,"")</f>
        <v>500010090</v>
      </c>
      <c r="C1675" s="2" t="str">
        <f>IF(input_OLD_temp_simulation!C1675&lt;&gt;"",CONCATENATE(TEXT(input_OLD_temp_simulation!C1675,"jjjj-mm-ddTuu:mm:ss"),IF(input_OLD_temp_simulation!E1675&gt;=0,"+",""),TEXT(SIGN(input_OLD_temp_simulation!E1675)*INT(ABS(input_OLD_temp_simulation!E1675)),"00"),":",TEXT(MOD(ABS(input_OLD_temp_simulation!E1675),1)*60,"00")),"")</f>
        <v>2022-01-20T10:15:00+01:00</v>
      </c>
      <c r="D1675" s="26">
        <f>IF(input_OLD_temp_simulation!D1675&lt;&gt;"",input_OLD_temp_simulation!D1675,"")</f>
        <v>1642670100.000001</v>
      </c>
      <c r="E1675" s="27">
        <f>calculation!R1675</f>
        <v>885.625</v>
      </c>
      <c r="F1675" s="18">
        <f>calculation!P1675</f>
        <v>0.20749003984063744</v>
      </c>
      <c r="G1675" s="29">
        <f>IF(input_OLD_temp_simulation!L1675&lt;&gt;"",input_OLD_temp_simulation!L1675,"")</f>
        <v>900</v>
      </c>
    </row>
    <row r="1676" spans="1:7">
      <c r="A1676" s="1">
        <f>IF(input_OLD_temp_simulation!A1676&lt;&gt;"",input_OLD_temp_simulation!A1676,"")</f>
        <v>1674</v>
      </c>
      <c r="B1676" s="57">
        <f>IF(input_OLD_temp_simulation!B1676&lt;&gt;"",maxvent_m3_per_h*1000000+minvent_m3_per_h*1000+V_room_m3,"")</f>
        <v>500010090</v>
      </c>
      <c r="C1676" s="2" t="str">
        <f>IF(input_OLD_temp_simulation!C1676&lt;&gt;"",CONCATENATE(TEXT(input_OLD_temp_simulation!C1676,"jjjj-mm-ddTuu:mm:ss"),IF(input_OLD_temp_simulation!E1676&gt;=0,"+",""),TEXT(SIGN(input_OLD_temp_simulation!E1676)*INT(ABS(input_OLD_temp_simulation!E1676)),"00"),":",TEXT(MOD(ABS(input_OLD_temp_simulation!E1676),1)*60,"00")),"")</f>
        <v>2022-01-20T10:30:00+01:00</v>
      </c>
      <c r="D1676" s="26">
        <f>IF(input_OLD_temp_simulation!D1676&lt;&gt;"",input_OLD_temp_simulation!D1676,"")</f>
        <v>1642671000.0000002</v>
      </c>
      <c r="E1676" s="27">
        <f>calculation!R1676</f>
        <v>885.625</v>
      </c>
      <c r="F1676" s="18">
        <f>calculation!P1676</f>
        <v>0.20749003984063744</v>
      </c>
      <c r="G1676" s="29">
        <f>IF(input_OLD_temp_simulation!L1676&lt;&gt;"",input_OLD_temp_simulation!L1676,"")</f>
        <v>900</v>
      </c>
    </row>
    <row r="1677" spans="1:7">
      <c r="A1677" s="1">
        <f>IF(input_OLD_temp_simulation!A1677&lt;&gt;"",input_OLD_temp_simulation!A1677,"")</f>
        <v>1675</v>
      </c>
      <c r="B1677" s="57">
        <f>IF(input_OLD_temp_simulation!B1677&lt;&gt;"",maxvent_m3_per_h*1000000+minvent_m3_per_h*1000+V_room_m3,"")</f>
        <v>500010090</v>
      </c>
      <c r="C1677" s="2" t="str">
        <f>IF(input_OLD_temp_simulation!C1677&lt;&gt;"",CONCATENATE(TEXT(input_OLD_temp_simulation!C1677,"jjjj-mm-ddTuu:mm:ss"),IF(input_OLD_temp_simulation!E1677&gt;=0,"+",""),TEXT(SIGN(input_OLD_temp_simulation!E1677)*INT(ABS(input_OLD_temp_simulation!E1677)),"00"),":",TEXT(MOD(ABS(input_OLD_temp_simulation!E1677),1)*60,"00")),"")</f>
        <v>2022-01-20T10:45:00+01:00</v>
      </c>
      <c r="D1677" s="26">
        <f>IF(input_OLD_temp_simulation!D1677&lt;&gt;"",input_OLD_temp_simulation!D1677,"")</f>
        <v>1642671899.9999993</v>
      </c>
      <c r="E1677" s="27">
        <f>calculation!R1677</f>
        <v>885.625</v>
      </c>
      <c r="F1677" s="18">
        <f>calculation!P1677</f>
        <v>0.20749003984063744</v>
      </c>
      <c r="G1677" s="29">
        <f>IF(input_OLD_temp_simulation!L1677&lt;&gt;"",input_OLD_temp_simulation!L1677,"")</f>
        <v>900</v>
      </c>
    </row>
    <row r="1678" spans="1:7">
      <c r="A1678" s="1">
        <f>IF(input_OLD_temp_simulation!A1678&lt;&gt;"",input_OLD_temp_simulation!A1678,"")</f>
        <v>1676</v>
      </c>
      <c r="B1678" s="57">
        <f>IF(input_OLD_temp_simulation!B1678&lt;&gt;"",maxvent_m3_per_h*1000000+minvent_m3_per_h*1000+V_room_m3,"")</f>
        <v>500010090</v>
      </c>
      <c r="C1678" s="2" t="str">
        <f>IF(input_OLD_temp_simulation!C1678&lt;&gt;"",CONCATENATE(TEXT(input_OLD_temp_simulation!C1678,"jjjj-mm-ddTuu:mm:ss"),IF(input_OLD_temp_simulation!E1678&gt;=0,"+",""),TEXT(SIGN(input_OLD_temp_simulation!E1678)*INT(ABS(input_OLD_temp_simulation!E1678)),"00"),":",TEXT(MOD(ABS(input_OLD_temp_simulation!E1678),1)*60,"00")),"")</f>
        <v>2022-01-20T11:00:00+01:00</v>
      </c>
      <c r="D1678" s="26">
        <f>IF(input_OLD_temp_simulation!D1678&lt;&gt;"",input_OLD_temp_simulation!D1678,"")</f>
        <v>1642672800.000001</v>
      </c>
      <c r="E1678" s="27">
        <f>calculation!R1678</f>
        <v>885.625</v>
      </c>
      <c r="F1678" s="18">
        <f>calculation!P1678</f>
        <v>0.20749003984063744</v>
      </c>
      <c r="G1678" s="29">
        <f>IF(input_OLD_temp_simulation!L1678&lt;&gt;"",input_OLD_temp_simulation!L1678,"")</f>
        <v>900</v>
      </c>
    </row>
    <row r="1679" spans="1:7">
      <c r="A1679" s="1">
        <f>IF(input_OLD_temp_simulation!A1679&lt;&gt;"",input_OLD_temp_simulation!A1679,"")</f>
        <v>1677</v>
      </c>
      <c r="B1679" s="57">
        <f>IF(input_OLD_temp_simulation!B1679&lt;&gt;"",maxvent_m3_per_h*1000000+minvent_m3_per_h*1000+V_room_m3,"")</f>
        <v>500010090</v>
      </c>
      <c r="C1679" s="2" t="str">
        <f>IF(input_OLD_temp_simulation!C1679&lt;&gt;"",CONCATENATE(TEXT(input_OLD_temp_simulation!C1679,"jjjj-mm-ddTuu:mm:ss"),IF(input_OLD_temp_simulation!E1679&gt;=0,"+",""),TEXT(SIGN(input_OLD_temp_simulation!E1679)*INT(ABS(input_OLD_temp_simulation!E1679)),"00"),":",TEXT(MOD(ABS(input_OLD_temp_simulation!E1679),1)*60,"00")),"")</f>
        <v>2022-01-20T11:15:00+01:00</v>
      </c>
      <c r="D1679" s="26">
        <f>IF(input_OLD_temp_simulation!D1679&lt;&gt;"",input_OLD_temp_simulation!D1679,"")</f>
        <v>1642673700.0000002</v>
      </c>
      <c r="E1679" s="27">
        <f>calculation!R1679</f>
        <v>885.625</v>
      </c>
      <c r="F1679" s="18">
        <f>calculation!P1679</f>
        <v>0.20749003984063744</v>
      </c>
      <c r="G1679" s="29">
        <f>IF(input_OLD_temp_simulation!L1679&lt;&gt;"",input_OLD_temp_simulation!L1679,"")</f>
        <v>900</v>
      </c>
    </row>
    <row r="1680" spans="1:7">
      <c r="A1680" s="1">
        <f>IF(input_OLD_temp_simulation!A1680&lt;&gt;"",input_OLD_temp_simulation!A1680,"")</f>
        <v>1678</v>
      </c>
      <c r="B1680" s="57">
        <f>IF(input_OLD_temp_simulation!B1680&lt;&gt;"",maxvent_m3_per_h*1000000+minvent_m3_per_h*1000+V_room_m3,"")</f>
        <v>500010090</v>
      </c>
      <c r="C1680" s="2" t="str">
        <f>IF(input_OLD_temp_simulation!C1680&lt;&gt;"",CONCATENATE(TEXT(input_OLD_temp_simulation!C1680,"jjjj-mm-ddTuu:mm:ss"),IF(input_OLD_temp_simulation!E1680&gt;=0,"+",""),TEXT(SIGN(input_OLD_temp_simulation!E1680)*INT(ABS(input_OLD_temp_simulation!E1680)),"00"),":",TEXT(MOD(ABS(input_OLD_temp_simulation!E1680),1)*60,"00")),"")</f>
        <v>2022-01-20T11:30:00+01:00</v>
      </c>
      <c r="D1680" s="26">
        <f>IF(input_OLD_temp_simulation!D1680&lt;&gt;"",input_OLD_temp_simulation!D1680,"")</f>
        <v>1642674599.9999993</v>
      </c>
      <c r="E1680" s="27">
        <f>calculation!R1680</f>
        <v>885.625</v>
      </c>
      <c r="F1680" s="18">
        <f>calculation!P1680</f>
        <v>0.20749003984063744</v>
      </c>
      <c r="G1680" s="29">
        <f>IF(input_OLD_temp_simulation!L1680&lt;&gt;"",input_OLD_temp_simulation!L1680,"")</f>
        <v>900</v>
      </c>
    </row>
    <row r="1681" spans="1:7">
      <c r="A1681" s="1">
        <f>IF(input_OLD_temp_simulation!A1681&lt;&gt;"",input_OLD_temp_simulation!A1681,"")</f>
        <v>1679</v>
      </c>
      <c r="B1681" s="57">
        <f>IF(input_OLD_temp_simulation!B1681&lt;&gt;"",maxvent_m3_per_h*1000000+minvent_m3_per_h*1000+V_room_m3,"")</f>
        <v>500010090</v>
      </c>
      <c r="C1681" s="2" t="str">
        <f>IF(input_OLD_temp_simulation!C1681&lt;&gt;"",CONCATENATE(TEXT(input_OLD_temp_simulation!C1681,"jjjj-mm-ddTuu:mm:ss"),IF(input_OLD_temp_simulation!E1681&gt;=0,"+",""),TEXT(SIGN(input_OLD_temp_simulation!E1681)*INT(ABS(input_OLD_temp_simulation!E1681)),"00"),":",TEXT(MOD(ABS(input_OLD_temp_simulation!E1681),1)*60,"00")),"")</f>
        <v>2022-01-20T11:45:00+01:00</v>
      </c>
      <c r="D1681" s="26">
        <f>IF(input_OLD_temp_simulation!D1681&lt;&gt;"",input_OLD_temp_simulation!D1681,"")</f>
        <v>1642675500.000001</v>
      </c>
      <c r="E1681" s="27">
        <f>calculation!R1681</f>
        <v>885.625</v>
      </c>
      <c r="F1681" s="18">
        <f>calculation!P1681</f>
        <v>0.20749003984063744</v>
      </c>
      <c r="G1681" s="29">
        <f>IF(input_OLD_temp_simulation!L1681&lt;&gt;"",input_OLD_temp_simulation!L1681,"")</f>
        <v>900</v>
      </c>
    </row>
    <row r="1682" spans="1:7">
      <c r="A1682" s="1">
        <f>IF(input_OLD_temp_simulation!A1682&lt;&gt;"",input_OLD_temp_simulation!A1682,"")</f>
        <v>1680</v>
      </c>
      <c r="B1682" s="57">
        <f>IF(input_OLD_temp_simulation!B1682&lt;&gt;"",maxvent_m3_per_h*1000000+minvent_m3_per_h*1000+V_room_m3,"")</f>
        <v>500010090</v>
      </c>
      <c r="C1682" s="2" t="str">
        <f>IF(input_OLD_temp_simulation!C1682&lt;&gt;"",CONCATENATE(TEXT(input_OLD_temp_simulation!C1682,"jjjj-mm-ddTuu:mm:ss"),IF(input_OLD_temp_simulation!E1682&gt;=0,"+",""),TEXT(SIGN(input_OLD_temp_simulation!E1682)*INT(ABS(input_OLD_temp_simulation!E1682)),"00"),":",TEXT(MOD(ABS(input_OLD_temp_simulation!E1682),1)*60,"00")),"")</f>
        <v>2022-01-20T12:00:00+01:00</v>
      </c>
      <c r="D1682" s="26">
        <f>IF(input_OLD_temp_simulation!D1682&lt;&gt;"",input_OLD_temp_simulation!D1682,"")</f>
        <v>1642676400.0000002</v>
      </c>
      <c r="E1682" s="27">
        <f>calculation!R1682</f>
        <v>885.625</v>
      </c>
      <c r="F1682" s="18">
        <f>calculation!P1682</f>
        <v>0.20749003984063744</v>
      </c>
      <c r="G1682" s="29">
        <f>IF(input_OLD_temp_simulation!L1682&lt;&gt;"",input_OLD_temp_simulation!L1682,"")</f>
        <v>900</v>
      </c>
    </row>
    <row r="1683" spans="1:7">
      <c r="A1683" s="1">
        <f>IF(input_OLD_temp_simulation!A1683&lt;&gt;"",input_OLD_temp_simulation!A1683,"")</f>
        <v>1681</v>
      </c>
      <c r="B1683" s="57">
        <f>IF(input_OLD_temp_simulation!B1683&lt;&gt;"",maxvent_m3_per_h*1000000+minvent_m3_per_h*1000+V_room_m3,"")</f>
        <v>500010090</v>
      </c>
      <c r="C1683" s="2" t="str">
        <f>IF(input_OLD_temp_simulation!C1683&lt;&gt;"",CONCATENATE(TEXT(input_OLD_temp_simulation!C1683,"jjjj-mm-ddTuu:mm:ss"),IF(input_OLD_temp_simulation!E1683&gt;=0,"+",""),TEXT(SIGN(input_OLD_temp_simulation!E1683)*INT(ABS(input_OLD_temp_simulation!E1683)),"00"),":",TEXT(MOD(ABS(input_OLD_temp_simulation!E1683),1)*60,"00")),"")</f>
        <v>2022-01-20T12:15:00+01:00</v>
      </c>
      <c r="D1683" s="26">
        <f>IF(input_OLD_temp_simulation!D1683&lt;&gt;"",input_OLD_temp_simulation!D1683,"")</f>
        <v>1642677299.9999993</v>
      </c>
      <c r="E1683" s="27">
        <f>calculation!R1683</f>
        <v>750</v>
      </c>
      <c r="F1683" s="18">
        <f>calculation!P1683</f>
        <v>0</v>
      </c>
      <c r="G1683" s="29">
        <f>IF(input_OLD_temp_simulation!L1683&lt;&gt;"",input_OLD_temp_simulation!L1683,"")</f>
        <v>900</v>
      </c>
    </row>
    <row r="1684" spans="1:7">
      <c r="A1684" s="1">
        <f>IF(input_OLD_temp_simulation!A1684&lt;&gt;"",input_OLD_temp_simulation!A1684,"")</f>
        <v>1682</v>
      </c>
      <c r="B1684" s="57">
        <f>IF(input_OLD_temp_simulation!B1684&lt;&gt;"",maxvent_m3_per_h*1000000+minvent_m3_per_h*1000+V_room_m3,"")</f>
        <v>500010090</v>
      </c>
      <c r="C1684" s="2" t="str">
        <f>IF(input_OLD_temp_simulation!C1684&lt;&gt;"",CONCATENATE(TEXT(input_OLD_temp_simulation!C1684,"jjjj-mm-ddTuu:mm:ss"),IF(input_OLD_temp_simulation!E1684&gt;=0,"+",""),TEXT(SIGN(input_OLD_temp_simulation!E1684)*INT(ABS(input_OLD_temp_simulation!E1684)),"00"),":",TEXT(MOD(ABS(input_OLD_temp_simulation!E1684),1)*60,"00")),"")</f>
        <v>2022-01-20T12:30:00+01:00</v>
      </c>
      <c r="D1684" s="26">
        <f>IF(input_OLD_temp_simulation!D1684&lt;&gt;"",input_OLD_temp_simulation!D1684,"")</f>
        <v>1642678200.000001</v>
      </c>
      <c r="E1684" s="27">
        <f>calculation!R1684</f>
        <v>740.69444444444446</v>
      </c>
      <c r="F1684" s="18">
        <f>calculation!P1684</f>
        <v>0</v>
      </c>
      <c r="G1684" s="29">
        <f>IF(input_OLD_temp_simulation!L1684&lt;&gt;"",input_OLD_temp_simulation!L1684,"")</f>
        <v>900</v>
      </c>
    </row>
    <row r="1685" spans="1:7">
      <c r="A1685" s="1">
        <f>IF(input_OLD_temp_simulation!A1685&lt;&gt;"",input_OLD_temp_simulation!A1685,"")</f>
        <v>1683</v>
      </c>
      <c r="B1685" s="57">
        <f>IF(input_OLD_temp_simulation!B1685&lt;&gt;"",maxvent_m3_per_h*1000000+minvent_m3_per_h*1000+V_room_m3,"")</f>
        <v>500010090</v>
      </c>
      <c r="C1685" s="2" t="str">
        <f>IF(input_OLD_temp_simulation!C1685&lt;&gt;"",CONCATENATE(TEXT(input_OLD_temp_simulation!C1685,"jjjj-mm-ddTuu:mm:ss"),IF(input_OLD_temp_simulation!E1685&gt;=0,"+",""),TEXT(SIGN(input_OLD_temp_simulation!E1685)*INT(ABS(input_OLD_temp_simulation!E1685)),"00"),":",TEXT(MOD(ABS(input_OLD_temp_simulation!E1685),1)*60,"00")),"")</f>
        <v>2022-01-20T12:45:00+01:00</v>
      </c>
      <c r="D1685" s="26">
        <f>IF(input_OLD_temp_simulation!D1685&lt;&gt;"",input_OLD_temp_simulation!D1685,"")</f>
        <v>1642679100.0000002</v>
      </c>
      <c r="E1685" s="27">
        <f>calculation!R1685</f>
        <v>867.27237654320993</v>
      </c>
      <c r="F1685" s="18">
        <f>calculation!P1685</f>
        <v>0.18669305376655956</v>
      </c>
      <c r="G1685" s="29">
        <f>IF(input_OLD_temp_simulation!L1685&lt;&gt;"",input_OLD_temp_simulation!L1685,"")</f>
        <v>900</v>
      </c>
    </row>
    <row r="1686" spans="1:7">
      <c r="A1686" s="1">
        <f>IF(input_OLD_temp_simulation!A1686&lt;&gt;"",input_OLD_temp_simulation!A1686,"")</f>
        <v>1684</v>
      </c>
      <c r="B1686" s="57">
        <f>IF(input_OLD_temp_simulation!B1686&lt;&gt;"",maxvent_m3_per_h*1000000+minvent_m3_per_h*1000+V_room_m3,"")</f>
        <v>500010090</v>
      </c>
      <c r="C1686" s="2" t="str">
        <f>IF(input_OLD_temp_simulation!C1686&lt;&gt;"",CONCATENATE(TEXT(input_OLD_temp_simulation!C1686,"jjjj-mm-ddTuu:mm:ss"),IF(input_OLD_temp_simulation!E1686&gt;=0,"+",""),TEXT(SIGN(input_OLD_temp_simulation!E1686)*INT(ABS(input_OLD_temp_simulation!E1686)),"00"),":",TEXT(MOD(ABS(input_OLD_temp_simulation!E1686),1)*60,"00")),"")</f>
        <v>2022-01-20T13:00:00+01:00</v>
      </c>
      <c r="D1686" s="26">
        <f>IF(input_OLD_temp_simulation!D1686&lt;&gt;"",input_OLD_temp_simulation!D1686,"")</f>
        <v>1642679999.9999993</v>
      </c>
      <c r="E1686" s="27">
        <f>calculation!R1686</f>
        <v>885.625</v>
      </c>
      <c r="F1686" s="18">
        <f>calculation!P1686</f>
        <v>0.20749003984063744</v>
      </c>
      <c r="G1686" s="29">
        <f>IF(input_OLD_temp_simulation!L1686&lt;&gt;"",input_OLD_temp_simulation!L1686,"")</f>
        <v>900</v>
      </c>
    </row>
    <row r="1687" spans="1:7">
      <c r="A1687" s="1">
        <f>IF(input_OLD_temp_simulation!A1687&lt;&gt;"",input_OLD_temp_simulation!A1687,"")</f>
        <v>1685</v>
      </c>
      <c r="B1687" s="57">
        <f>IF(input_OLD_temp_simulation!B1687&lt;&gt;"",maxvent_m3_per_h*1000000+minvent_m3_per_h*1000+V_room_m3,"")</f>
        <v>500010090</v>
      </c>
      <c r="C1687" s="2" t="str">
        <f>IF(input_OLD_temp_simulation!C1687&lt;&gt;"",CONCATENATE(TEXT(input_OLD_temp_simulation!C1687,"jjjj-mm-ddTuu:mm:ss"),IF(input_OLD_temp_simulation!E1687&gt;=0,"+",""),TEXT(SIGN(input_OLD_temp_simulation!E1687)*INT(ABS(input_OLD_temp_simulation!E1687)),"00"),":",TEXT(MOD(ABS(input_OLD_temp_simulation!E1687),1)*60,"00")),"")</f>
        <v>2022-01-20T13:15:00+01:00</v>
      </c>
      <c r="D1687" s="26">
        <f>IF(input_OLD_temp_simulation!D1687&lt;&gt;"",input_OLD_temp_simulation!D1687,"")</f>
        <v>1642680900.000001</v>
      </c>
      <c r="E1687" s="27">
        <f>calculation!R1687</f>
        <v>953.4375</v>
      </c>
      <c r="F1687" s="18">
        <f>calculation!P1687</f>
        <v>0.27203714451538014</v>
      </c>
      <c r="G1687" s="29">
        <f>IF(input_OLD_temp_simulation!L1687&lt;&gt;"",input_OLD_temp_simulation!L1687,"")</f>
        <v>900</v>
      </c>
    </row>
    <row r="1688" spans="1:7">
      <c r="A1688" s="1">
        <f>IF(input_OLD_temp_simulation!A1688&lt;&gt;"",input_OLD_temp_simulation!A1688,"")</f>
        <v>1686</v>
      </c>
      <c r="B1688" s="57">
        <f>IF(input_OLD_temp_simulation!B1688&lt;&gt;"",maxvent_m3_per_h*1000000+minvent_m3_per_h*1000+V_room_m3,"")</f>
        <v>500010090</v>
      </c>
      <c r="C1688" s="2" t="str">
        <f>IF(input_OLD_temp_simulation!C1688&lt;&gt;"",CONCATENATE(TEXT(input_OLD_temp_simulation!C1688,"jjjj-mm-ddTuu:mm:ss"),IF(input_OLD_temp_simulation!E1688&gt;=0,"+",""),TEXT(SIGN(input_OLD_temp_simulation!E1688)*INT(ABS(input_OLD_temp_simulation!E1688)),"00"),":",TEXT(MOD(ABS(input_OLD_temp_simulation!E1688),1)*60,"00")),"")</f>
        <v>2022-01-20T13:30:00+01:00</v>
      </c>
      <c r="D1688" s="26">
        <f>IF(input_OLD_temp_simulation!D1688&lt;&gt;"",input_OLD_temp_simulation!D1688,"")</f>
        <v>1642681800.0000002</v>
      </c>
      <c r="E1688" s="27">
        <f>calculation!R1688</f>
        <v>953.4375</v>
      </c>
      <c r="F1688" s="18">
        <f>calculation!P1688</f>
        <v>0.27203714451538014</v>
      </c>
      <c r="G1688" s="29">
        <f>IF(input_OLD_temp_simulation!L1688&lt;&gt;"",input_OLD_temp_simulation!L1688,"")</f>
        <v>900</v>
      </c>
    </row>
    <row r="1689" spans="1:7">
      <c r="A1689" s="1">
        <f>IF(input_OLD_temp_simulation!A1689&lt;&gt;"",input_OLD_temp_simulation!A1689,"")</f>
        <v>1687</v>
      </c>
      <c r="B1689" s="57">
        <f>IF(input_OLD_temp_simulation!B1689&lt;&gt;"",maxvent_m3_per_h*1000000+minvent_m3_per_h*1000+V_room_m3,"")</f>
        <v>500010090</v>
      </c>
      <c r="C1689" s="2" t="str">
        <f>IF(input_OLD_temp_simulation!C1689&lt;&gt;"",CONCATENATE(TEXT(input_OLD_temp_simulation!C1689,"jjjj-mm-ddTuu:mm:ss"),IF(input_OLD_temp_simulation!E1689&gt;=0,"+",""),TEXT(SIGN(input_OLD_temp_simulation!E1689)*INT(ABS(input_OLD_temp_simulation!E1689)),"00"),":",TEXT(MOD(ABS(input_OLD_temp_simulation!E1689),1)*60,"00")),"")</f>
        <v>2022-01-20T13:45:00+01:00</v>
      </c>
      <c r="D1689" s="26">
        <f>IF(input_OLD_temp_simulation!D1689&lt;&gt;"",input_OLD_temp_simulation!D1689,"")</f>
        <v>1642682699.9999993</v>
      </c>
      <c r="E1689" s="27">
        <f>calculation!R1689</f>
        <v>885.625</v>
      </c>
      <c r="F1689" s="18">
        <f>calculation!P1689</f>
        <v>0.20749003984063744</v>
      </c>
      <c r="G1689" s="29">
        <f>IF(input_OLD_temp_simulation!L1689&lt;&gt;"",input_OLD_temp_simulation!L1689,"")</f>
        <v>900</v>
      </c>
    </row>
    <row r="1690" spans="1:7">
      <c r="A1690" s="1">
        <f>IF(input_OLD_temp_simulation!A1690&lt;&gt;"",input_OLD_temp_simulation!A1690,"")</f>
        <v>1688</v>
      </c>
      <c r="B1690" s="57">
        <f>IF(input_OLD_temp_simulation!B1690&lt;&gt;"",maxvent_m3_per_h*1000000+minvent_m3_per_h*1000+V_room_m3,"")</f>
        <v>500010090</v>
      </c>
      <c r="C1690" s="2" t="str">
        <f>IF(input_OLD_temp_simulation!C1690&lt;&gt;"",CONCATENATE(TEXT(input_OLD_temp_simulation!C1690,"jjjj-mm-ddTuu:mm:ss"),IF(input_OLD_temp_simulation!E1690&gt;=0,"+",""),TEXT(SIGN(input_OLD_temp_simulation!E1690)*INT(ABS(input_OLD_temp_simulation!E1690)),"00"),":",TEXT(MOD(ABS(input_OLD_temp_simulation!E1690),1)*60,"00")),"")</f>
        <v>2022-01-20T14:00:00+01:00</v>
      </c>
      <c r="D1690" s="26">
        <f>IF(input_OLD_temp_simulation!D1690&lt;&gt;"",input_OLD_temp_simulation!D1690,"")</f>
        <v>1642683600.000001</v>
      </c>
      <c r="E1690" s="27">
        <f>calculation!R1690</f>
        <v>885.625</v>
      </c>
      <c r="F1690" s="18">
        <f>calculation!P1690</f>
        <v>0.20749003984063744</v>
      </c>
      <c r="G1690" s="29">
        <f>IF(input_OLD_temp_simulation!L1690&lt;&gt;"",input_OLD_temp_simulation!L1690,"")</f>
        <v>900</v>
      </c>
    </row>
    <row r="1691" spans="1:7">
      <c r="A1691" s="1">
        <f>IF(input_OLD_temp_simulation!A1691&lt;&gt;"",input_OLD_temp_simulation!A1691,"")</f>
        <v>1689</v>
      </c>
      <c r="B1691" s="57">
        <f>IF(input_OLD_temp_simulation!B1691&lt;&gt;"",maxvent_m3_per_h*1000000+minvent_m3_per_h*1000+V_room_m3,"")</f>
        <v>500010090</v>
      </c>
      <c r="C1691" s="2" t="str">
        <f>IF(input_OLD_temp_simulation!C1691&lt;&gt;"",CONCATENATE(TEXT(input_OLD_temp_simulation!C1691,"jjjj-mm-ddTuu:mm:ss"),IF(input_OLD_temp_simulation!E1691&gt;=0,"+",""),TEXT(SIGN(input_OLD_temp_simulation!E1691)*INT(ABS(input_OLD_temp_simulation!E1691)),"00"),":",TEXT(MOD(ABS(input_OLD_temp_simulation!E1691),1)*60,"00")),"")</f>
        <v>2022-01-20T14:15:00+01:00</v>
      </c>
      <c r="D1691" s="26">
        <f>IF(input_OLD_temp_simulation!D1691&lt;&gt;"",input_OLD_temp_simulation!D1691,"")</f>
        <v>1642684500.0000002</v>
      </c>
      <c r="E1691" s="27">
        <f>calculation!R1691</f>
        <v>885.625</v>
      </c>
      <c r="F1691" s="18">
        <f>calculation!P1691</f>
        <v>0.20749003984063744</v>
      </c>
      <c r="G1691" s="29">
        <f>IF(input_OLD_temp_simulation!L1691&lt;&gt;"",input_OLD_temp_simulation!L1691,"")</f>
        <v>900</v>
      </c>
    </row>
    <row r="1692" spans="1:7">
      <c r="A1692" s="1">
        <f>IF(input_OLD_temp_simulation!A1692&lt;&gt;"",input_OLD_temp_simulation!A1692,"")</f>
        <v>1690</v>
      </c>
      <c r="B1692" s="57">
        <f>IF(input_OLD_temp_simulation!B1692&lt;&gt;"",maxvent_m3_per_h*1000000+minvent_m3_per_h*1000+V_room_m3,"")</f>
        <v>500010090</v>
      </c>
      <c r="C1692" s="2" t="str">
        <f>IF(input_OLD_temp_simulation!C1692&lt;&gt;"",CONCATENATE(TEXT(input_OLD_temp_simulation!C1692,"jjjj-mm-ddTuu:mm:ss"),IF(input_OLD_temp_simulation!E1692&gt;=0,"+",""),TEXT(SIGN(input_OLD_temp_simulation!E1692)*INT(ABS(input_OLD_temp_simulation!E1692)),"00"),":",TEXT(MOD(ABS(input_OLD_temp_simulation!E1692),1)*60,"00")),"")</f>
        <v>2022-01-20T14:30:00+01:00</v>
      </c>
      <c r="D1692" s="26">
        <f>IF(input_OLD_temp_simulation!D1692&lt;&gt;"",input_OLD_temp_simulation!D1692,"")</f>
        <v>1642685399.9999993</v>
      </c>
      <c r="E1692" s="27">
        <f>calculation!R1692</f>
        <v>885.625</v>
      </c>
      <c r="F1692" s="18">
        <f>calculation!P1692</f>
        <v>0.20749003984063744</v>
      </c>
      <c r="G1692" s="29">
        <f>IF(input_OLD_temp_simulation!L1692&lt;&gt;"",input_OLD_temp_simulation!L1692,"")</f>
        <v>900</v>
      </c>
    </row>
    <row r="1693" spans="1:7">
      <c r="A1693" s="1">
        <f>IF(input_OLD_temp_simulation!A1693&lt;&gt;"",input_OLD_temp_simulation!A1693,"")</f>
        <v>1691</v>
      </c>
      <c r="B1693" s="57">
        <f>IF(input_OLD_temp_simulation!B1693&lt;&gt;"",maxvent_m3_per_h*1000000+minvent_m3_per_h*1000+V_room_m3,"")</f>
        <v>500010090</v>
      </c>
      <c r="C1693" s="2" t="str">
        <f>IF(input_OLD_temp_simulation!C1693&lt;&gt;"",CONCATENATE(TEXT(input_OLD_temp_simulation!C1693,"jjjj-mm-ddTuu:mm:ss"),IF(input_OLD_temp_simulation!E1693&gt;=0,"+",""),TEXT(SIGN(input_OLD_temp_simulation!E1693)*INT(ABS(input_OLD_temp_simulation!E1693)),"00"),":",TEXT(MOD(ABS(input_OLD_temp_simulation!E1693),1)*60,"00")),"")</f>
        <v>2022-01-20T14:45:00+01:00</v>
      </c>
      <c r="D1693" s="26">
        <f>IF(input_OLD_temp_simulation!D1693&lt;&gt;"",input_OLD_temp_simulation!D1693,"")</f>
        <v>1642686300.000001</v>
      </c>
      <c r="E1693" s="27">
        <f>calculation!R1693</f>
        <v>885.625</v>
      </c>
      <c r="F1693" s="18">
        <f>calculation!P1693</f>
        <v>0.20749003984063744</v>
      </c>
      <c r="G1693" s="29">
        <f>IF(input_OLD_temp_simulation!L1693&lt;&gt;"",input_OLD_temp_simulation!L1693,"")</f>
        <v>900</v>
      </c>
    </row>
    <row r="1694" spans="1:7">
      <c r="A1694" s="1">
        <f>IF(input_OLD_temp_simulation!A1694&lt;&gt;"",input_OLD_temp_simulation!A1694,"")</f>
        <v>1692</v>
      </c>
      <c r="B1694" s="57">
        <f>IF(input_OLD_temp_simulation!B1694&lt;&gt;"",maxvent_m3_per_h*1000000+minvent_m3_per_h*1000+V_room_m3,"")</f>
        <v>500010090</v>
      </c>
      <c r="C1694" s="2" t="str">
        <f>IF(input_OLD_temp_simulation!C1694&lt;&gt;"",CONCATENATE(TEXT(input_OLD_temp_simulation!C1694,"jjjj-mm-ddTuu:mm:ss"),IF(input_OLD_temp_simulation!E1694&gt;=0,"+",""),TEXT(SIGN(input_OLD_temp_simulation!E1694)*INT(ABS(input_OLD_temp_simulation!E1694)),"00"),":",TEXT(MOD(ABS(input_OLD_temp_simulation!E1694),1)*60,"00")),"")</f>
        <v>2022-01-20T15:00:00+01:00</v>
      </c>
      <c r="D1694" s="26">
        <f>IF(input_OLD_temp_simulation!D1694&lt;&gt;"",input_OLD_temp_simulation!D1694,"")</f>
        <v>1642687200.0000002</v>
      </c>
      <c r="E1694" s="27">
        <f>calculation!R1694</f>
        <v>885.625</v>
      </c>
      <c r="F1694" s="18">
        <f>calculation!P1694</f>
        <v>0.20749003984063744</v>
      </c>
      <c r="G1694" s="29">
        <f>IF(input_OLD_temp_simulation!L1694&lt;&gt;"",input_OLD_temp_simulation!L1694,"")</f>
        <v>900</v>
      </c>
    </row>
    <row r="1695" spans="1:7">
      <c r="A1695" s="1">
        <f>IF(input_OLD_temp_simulation!A1695&lt;&gt;"",input_OLD_temp_simulation!A1695,"")</f>
        <v>1693</v>
      </c>
      <c r="B1695" s="57">
        <f>IF(input_OLD_temp_simulation!B1695&lt;&gt;"",maxvent_m3_per_h*1000000+minvent_m3_per_h*1000+V_room_m3,"")</f>
        <v>500010090</v>
      </c>
      <c r="C1695" s="2" t="str">
        <f>IF(input_OLD_temp_simulation!C1695&lt;&gt;"",CONCATENATE(TEXT(input_OLD_temp_simulation!C1695,"jjjj-mm-ddTuu:mm:ss"),IF(input_OLD_temp_simulation!E1695&gt;=0,"+",""),TEXT(SIGN(input_OLD_temp_simulation!E1695)*INT(ABS(input_OLD_temp_simulation!E1695)),"00"),":",TEXT(MOD(ABS(input_OLD_temp_simulation!E1695),1)*60,"00")),"")</f>
        <v>2022-01-20T15:15:00+01:00</v>
      </c>
      <c r="D1695" s="26">
        <f>IF(input_OLD_temp_simulation!D1695&lt;&gt;"",input_OLD_temp_simulation!D1695,"")</f>
        <v>1642688099.9999993</v>
      </c>
      <c r="E1695" s="27">
        <f>calculation!R1695</f>
        <v>885.625</v>
      </c>
      <c r="F1695" s="18">
        <f>calculation!P1695</f>
        <v>0.20749003984063744</v>
      </c>
      <c r="G1695" s="29">
        <f>IF(input_OLD_temp_simulation!L1695&lt;&gt;"",input_OLD_temp_simulation!L1695,"")</f>
        <v>900</v>
      </c>
    </row>
    <row r="1696" spans="1:7">
      <c r="A1696" s="1">
        <f>IF(input_OLD_temp_simulation!A1696&lt;&gt;"",input_OLD_temp_simulation!A1696,"")</f>
        <v>1694</v>
      </c>
      <c r="B1696" s="57">
        <f>IF(input_OLD_temp_simulation!B1696&lt;&gt;"",maxvent_m3_per_h*1000000+minvent_m3_per_h*1000+V_room_m3,"")</f>
        <v>500010090</v>
      </c>
      <c r="C1696" s="2" t="str">
        <f>IF(input_OLD_temp_simulation!C1696&lt;&gt;"",CONCATENATE(TEXT(input_OLD_temp_simulation!C1696,"jjjj-mm-ddTuu:mm:ss"),IF(input_OLD_temp_simulation!E1696&gt;=0,"+",""),TEXT(SIGN(input_OLD_temp_simulation!E1696)*INT(ABS(input_OLD_temp_simulation!E1696)),"00"),":",TEXT(MOD(ABS(input_OLD_temp_simulation!E1696),1)*60,"00")),"")</f>
        <v>2022-01-20T15:30:00+01:00</v>
      </c>
      <c r="D1696" s="26">
        <f>IF(input_OLD_temp_simulation!D1696&lt;&gt;"",input_OLD_temp_simulation!D1696,"")</f>
        <v>1642689000.000001</v>
      </c>
      <c r="E1696" s="27">
        <f>calculation!R1696</f>
        <v>885.625</v>
      </c>
      <c r="F1696" s="18">
        <f>calculation!P1696</f>
        <v>0.20749003984063744</v>
      </c>
      <c r="G1696" s="29">
        <f>IF(input_OLD_temp_simulation!L1696&lt;&gt;"",input_OLD_temp_simulation!L1696,"")</f>
        <v>900</v>
      </c>
    </row>
    <row r="1697" spans="1:7">
      <c r="A1697" s="1">
        <f>IF(input_OLD_temp_simulation!A1697&lt;&gt;"",input_OLD_temp_simulation!A1697,"")</f>
        <v>1695</v>
      </c>
      <c r="B1697" s="57">
        <f>IF(input_OLD_temp_simulation!B1697&lt;&gt;"",maxvent_m3_per_h*1000000+minvent_m3_per_h*1000+V_room_m3,"")</f>
        <v>500010090</v>
      </c>
      <c r="C1697" s="2" t="str">
        <f>IF(input_OLD_temp_simulation!C1697&lt;&gt;"",CONCATENATE(TEXT(input_OLD_temp_simulation!C1697,"jjjj-mm-ddTuu:mm:ss"),IF(input_OLD_temp_simulation!E1697&gt;=0,"+",""),TEXT(SIGN(input_OLD_temp_simulation!E1697)*INT(ABS(input_OLD_temp_simulation!E1697)),"00"),":",TEXT(MOD(ABS(input_OLD_temp_simulation!E1697),1)*60,"00")),"")</f>
        <v>2022-01-20T15:45:00+01:00</v>
      </c>
      <c r="D1697" s="26">
        <f>IF(input_OLD_temp_simulation!D1697&lt;&gt;"",input_OLD_temp_simulation!D1697,"")</f>
        <v>1642689900.0000002</v>
      </c>
      <c r="E1697" s="27">
        <f>calculation!R1697</f>
        <v>885.625</v>
      </c>
      <c r="F1697" s="18">
        <f>calculation!P1697</f>
        <v>0.20749003984063744</v>
      </c>
      <c r="G1697" s="29">
        <f>IF(input_OLD_temp_simulation!L1697&lt;&gt;"",input_OLD_temp_simulation!L1697,"")</f>
        <v>900</v>
      </c>
    </row>
    <row r="1698" spans="1:7">
      <c r="A1698" s="1">
        <f>IF(input_OLD_temp_simulation!A1698&lt;&gt;"",input_OLD_temp_simulation!A1698,"")</f>
        <v>1696</v>
      </c>
      <c r="B1698" s="57">
        <f>IF(input_OLD_temp_simulation!B1698&lt;&gt;"",maxvent_m3_per_h*1000000+minvent_m3_per_h*1000+V_room_m3,"")</f>
        <v>500010090</v>
      </c>
      <c r="C1698" s="2" t="str">
        <f>IF(input_OLD_temp_simulation!C1698&lt;&gt;"",CONCATENATE(TEXT(input_OLD_temp_simulation!C1698,"jjjj-mm-ddTuu:mm:ss"),IF(input_OLD_temp_simulation!E1698&gt;=0,"+",""),TEXT(SIGN(input_OLD_temp_simulation!E1698)*INT(ABS(input_OLD_temp_simulation!E1698)),"00"),":",TEXT(MOD(ABS(input_OLD_temp_simulation!E1698),1)*60,"00")),"")</f>
        <v>2022-01-20T16:00:00+01:00</v>
      </c>
      <c r="D1698" s="26">
        <f>IF(input_OLD_temp_simulation!D1698&lt;&gt;"",input_OLD_temp_simulation!D1698,"")</f>
        <v>1642690799.9999993</v>
      </c>
      <c r="E1698" s="27">
        <f>calculation!R1698</f>
        <v>885.625</v>
      </c>
      <c r="F1698" s="18">
        <f>calculation!P1698</f>
        <v>0.20749003984063744</v>
      </c>
      <c r="G1698" s="29">
        <f>IF(input_OLD_temp_simulation!L1698&lt;&gt;"",input_OLD_temp_simulation!L1698,"")</f>
        <v>900</v>
      </c>
    </row>
    <row r="1699" spans="1:7">
      <c r="A1699" s="1">
        <f>IF(input_OLD_temp_simulation!A1699&lt;&gt;"",input_OLD_temp_simulation!A1699,"")</f>
        <v>1697</v>
      </c>
      <c r="B1699" s="57">
        <f>IF(input_OLD_temp_simulation!B1699&lt;&gt;"",maxvent_m3_per_h*1000000+minvent_m3_per_h*1000+V_room_m3,"")</f>
        <v>500010090</v>
      </c>
      <c r="C1699" s="2" t="str">
        <f>IF(input_OLD_temp_simulation!C1699&lt;&gt;"",CONCATENATE(TEXT(input_OLD_temp_simulation!C1699,"jjjj-mm-ddTuu:mm:ss"),IF(input_OLD_temp_simulation!E1699&gt;=0,"+",""),TEXT(SIGN(input_OLD_temp_simulation!E1699)*INT(ABS(input_OLD_temp_simulation!E1699)),"00"),":",TEXT(MOD(ABS(input_OLD_temp_simulation!E1699),1)*60,"00")),"")</f>
        <v>2022-01-20T16:15:00+01:00</v>
      </c>
      <c r="D1699" s="26">
        <f>IF(input_OLD_temp_simulation!D1699&lt;&gt;"",input_OLD_temp_simulation!D1699,"")</f>
        <v>1642691700.000001</v>
      </c>
      <c r="E1699" s="27">
        <f>calculation!R1699</f>
        <v>750</v>
      </c>
      <c r="F1699" s="18">
        <f>calculation!P1699</f>
        <v>0</v>
      </c>
      <c r="G1699" s="29">
        <f>IF(input_OLD_temp_simulation!L1699&lt;&gt;"",input_OLD_temp_simulation!L1699,"")</f>
        <v>900</v>
      </c>
    </row>
    <row r="1700" spans="1:7">
      <c r="A1700" s="1">
        <f>IF(input_OLD_temp_simulation!A1700&lt;&gt;"",input_OLD_temp_simulation!A1700,"")</f>
        <v>1698</v>
      </c>
      <c r="B1700" s="57">
        <f>IF(input_OLD_temp_simulation!B1700&lt;&gt;"",maxvent_m3_per_h*1000000+minvent_m3_per_h*1000+V_room_m3,"")</f>
        <v>500010090</v>
      </c>
      <c r="C1700" s="2" t="str">
        <f>IF(input_OLD_temp_simulation!C1700&lt;&gt;"",CONCATENATE(TEXT(input_OLD_temp_simulation!C1700,"jjjj-mm-ddTuu:mm:ss"),IF(input_OLD_temp_simulation!E1700&gt;=0,"+",""),TEXT(SIGN(input_OLD_temp_simulation!E1700)*INT(ABS(input_OLD_temp_simulation!E1700)),"00"),":",TEXT(MOD(ABS(input_OLD_temp_simulation!E1700),1)*60,"00")),"")</f>
        <v>2022-01-20T16:30:00+01:00</v>
      </c>
      <c r="D1700" s="26">
        <f>IF(input_OLD_temp_simulation!D1700&lt;&gt;"",input_OLD_temp_simulation!D1700,"")</f>
        <v>1642692600.0000002</v>
      </c>
      <c r="E1700" s="27">
        <f>calculation!R1700</f>
        <v>740.69444444444446</v>
      </c>
      <c r="F1700" s="18">
        <f>calculation!P1700</f>
        <v>0</v>
      </c>
      <c r="G1700" s="29">
        <f>IF(input_OLD_temp_simulation!L1700&lt;&gt;"",input_OLD_temp_simulation!L1700,"")</f>
        <v>900</v>
      </c>
    </row>
    <row r="1701" spans="1:7">
      <c r="A1701" s="1">
        <f>IF(input_OLD_temp_simulation!A1701&lt;&gt;"",input_OLD_temp_simulation!A1701,"")</f>
        <v>1699</v>
      </c>
      <c r="B1701" s="57">
        <f>IF(input_OLD_temp_simulation!B1701&lt;&gt;"",maxvent_m3_per_h*1000000+minvent_m3_per_h*1000+V_room_m3,"")</f>
        <v>500010090</v>
      </c>
      <c r="C1701" s="2" t="str">
        <f>IF(input_OLD_temp_simulation!C1701&lt;&gt;"",CONCATENATE(TEXT(input_OLD_temp_simulation!C1701,"jjjj-mm-ddTuu:mm:ss"),IF(input_OLD_temp_simulation!E1701&gt;=0,"+",""),TEXT(SIGN(input_OLD_temp_simulation!E1701)*INT(ABS(input_OLD_temp_simulation!E1701)),"00"),":",TEXT(MOD(ABS(input_OLD_temp_simulation!E1701),1)*60,"00")),"")</f>
        <v>2022-01-20T16:45:00+01:00</v>
      </c>
      <c r="D1701" s="26">
        <f>IF(input_OLD_temp_simulation!D1701&lt;&gt;"",input_OLD_temp_simulation!D1701,"")</f>
        <v>1642693499.9999993</v>
      </c>
      <c r="E1701" s="27">
        <f>calculation!R1701</f>
        <v>731.64737654320993</v>
      </c>
      <c r="F1701" s="18">
        <f>calculation!P1701</f>
        <v>0</v>
      </c>
      <c r="G1701" s="29">
        <f>IF(input_OLD_temp_simulation!L1701&lt;&gt;"",input_OLD_temp_simulation!L1701,"")</f>
        <v>900</v>
      </c>
    </row>
    <row r="1702" spans="1:7">
      <c r="A1702" s="1">
        <f>IF(input_OLD_temp_simulation!A1702&lt;&gt;"",input_OLD_temp_simulation!A1702,"")</f>
        <v>1700</v>
      </c>
      <c r="B1702" s="57">
        <f>IF(input_OLD_temp_simulation!B1702&lt;&gt;"",maxvent_m3_per_h*1000000+minvent_m3_per_h*1000+V_room_m3,"")</f>
        <v>500010090</v>
      </c>
      <c r="C1702" s="2" t="str">
        <f>IF(input_OLD_temp_simulation!C1702&lt;&gt;"",CONCATENATE(TEXT(input_OLD_temp_simulation!C1702,"jjjj-mm-ddTuu:mm:ss"),IF(input_OLD_temp_simulation!E1702&gt;=0,"+",""),TEXT(SIGN(input_OLD_temp_simulation!E1702)*INT(ABS(input_OLD_temp_simulation!E1702)),"00"),":",TEXT(MOD(ABS(input_OLD_temp_simulation!E1702),1)*60,"00")),"")</f>
        <v>2022-01-20T17:00:00+01:00</v>
      </c>
      <c r="D1702" s="26">
        <f>IF(input_OLD_temp_simulation!D1702&lt;&gt;"",input_OLD_temp_simulation!D1702,"")</f>
        <v>1642694400.000001</v>
      </c>
      <c r="E1702" s="27">
        <f>calculation!R1702</f>
        <v>722.85161608367628</v>
      </c>
      <c r="F1702" s="18">
        <f>calculation!P1702</f>
        <v>0</v>
      </c>
      <c r="G1702" s="29">
        <f>IF(input_OLD_temp_simulation!L1702&lt;&gt;"",input_OLD_temp_simulation!L1702,"")</f>
        <v>900</v>
      </c>
    </row>
    <row r="1703" spans="1:7">
      <c r="A1703" s="1">
        <f>IF(input_OLD_temp_simulation!A1703&lt;&gt;"",input_OLD_temp_simulation!A1703,"")</f>
        <v>1701</v>
      </c>
      <c r="B1703" s="57">
        <f>IF(input_OLD_temp_simulation!B1703&lt;&gt;"",maxvent_m3_per_h*1000000+minvent_m3_per_h*1000+V_room_m3,"")</f>
        <v>500010090</v>
      </c>
      <c r="C1703" s="2" t="str">
        <f>IF(input_OLD_temp_simulation!C1703&lt;&gt;"",CONCATENATE(TEXT(input_OLD_temp_simulation!C1703,"jjjj-mm-ddTuu:mm:ss"),IF(input_OLD_temp_simulation!E1703&gt;=0,"+",""),TEXT(SIGN(input_OLD_temp_simulation!E1703)*INT(ABS(input_OLD_temp_simulation!E1703)),"00"),":",TEXT(MOD(ABS(input_OLD_temp_simulation!E1703),1)*60,"00")),"")</f>
        <v>2022-01-20T17:15:00+01:00</v>
      </c>
      <c r="D1703" s="26">
        <f>IF(input_OLD_temp_simulation!D1703&lt;&gt;"",input_OLD_temp_simulation!D1703,"")</f>
        <v>1642695300.0000002</v>
      </c>
      <c r="E1703" s="27">
        <f>calculation!R1703</f>
        <v>714.30018230357416</v>
      </c>
      <c r="F1703" s="18">
        <f>calculation!P1703</f>
        <v>0</v>
      </c>
      <c r="G1703" s="29">
        <f>IF(input_OLD_temp_simulation!L1703&lt;&gt;"",input_OLD_temp_simulation!L1703,"")</f>
        <v>900</v>
      </c>
    </row>
    <row r="1704" spans="1:7">
      <c r="A1704" s="1">
        <f>IF(input_OLD_temp_simulation!A1704&lt;&gt;"",input_OLD_temp_simulation!A1704,"")</f>
        <v>1702</v>
      </c>
      <c r="B1704" s="57">
        <f>IF(input_OLD_temp_simulation!B1704&lt;&gt;"",maxvent_m3_per_h*1000000+minvent_m3_per_h*1000+V_room_m3,"")</f>
        <v>500010090</v>
      </c>
      <c r="C1704" s="2" t="str">
        <f>IF(input_OLD_temp_simulation!C1704&lt;&gt;"",CONCATENATE(TEXT(input_OLD_temp_simulation!C1704,"jjjj-mm-ddTuu:mm:ss"),IF(input_OLD_temp_simulation!E1704&gt;=0,"+",""),TEXT(SIGN(input_OLD_temp_simulation!E1704)*INT(ABS(input_OLD_temp_simulation!E1704)),"00"),":",TEXT(MOD(ABS(input_OLD_temp_simulation!E1704),1)*60,"00")),"")</f>
        <v>2022-01-20T17:30:00+01:00</v>
      </c>
      <c r="D1704" s="26">
        <f>IF(input_OLD_temp_simulation!D1704&lt;&gt;"",input_OLD_temp_simulation!D1704,"")</f>
        <v>1642696199.9999993</v>
      </c>
      <c r="E1704" s="27">
        <f>calculation!R1704</f>
        <v>705.98628835069712</v>
      </c>
      <c r="F1704" s="18">
        <f>calculation!P1704</f>
        <v>0</v>
      </c>
      <c r="G1704" s="29">
        <f>IF(input_OLD_temp_simulation!L1704&lt;&gt;"",input_OLD_temp_simulation!L1704,"")</f>
        <v>900</v>
      </c>
    </row>
    <row r="1705" spans="1:7">
      <c r="A1705" s="1">
        <f>IF(input_OLD_temp_simulation!A1705&lt;&gt;"",input_OLD_temp_simulation!A1705,"")</f>
        <v>1703</v>
      </c>
      <c r="B1705" s="57">
        <f>IF(input_OLD_temp_simulation!B1705&lt;&gt;"",maxvent_m3_per_h*1000000+minvent_m3_per_h*1000+V_room_m3,"")</f>
        <v>500010090</v>
      </c>
      <c r="C1705" s="2" t="str">
        <f>IF(input_OLD_temp_simulation!C1705&lt;&gt;"",CONCATENATE(TEXT(input_OLD_temp_simulation!C1705,"jjjj-mm-ddTuu:mm:ss"),IF(input_OLD_temp_simulation!E1705&gt;=0,"+",""),TEXT(SIGN(input_OLD_temp_simulation!E1705)*INT(ABS(input_OLD_temp_simulation!E1705)),"00"),":",TEXT(MOD(ABS(input_OLD_temp_simulation!E1705),1)*60,"00")),"")</f>
        <v>2022-01-20T17:45:00+01:00</v>
      </c>
      <c r="D1705" s="26">
        <f>IF(input_OLD_temp_simulation!D1705&lt;&gt;"",input_OLD_temp_simulation!D1705,"")</f>
        <v>1642697100.000001</v>
      </c>
      <c r="E1705" s="27">
        <f>calculation!R1705</f>
        <v>697.90333589651107</v>
      </c>
      <c r="F1705" s="18">
        <f>calculation!P1705</f>
        <v>0</v>
      </c>
      <c r="G1705" s="29">
        <f>IF(input_OLD_temp_simulation!L1705&lt;&gt;"",input_OLD_temp_simulation!L1705,"")</f>
        <v>900</v>
      </c>
    </row>
    <row r="1706" spans="1:7">
      <c r="A1706" s="1">
        <f>IF(input_OLD_temp_simulation!A1706&lt;&gt;"",input_OLD_temp_simulation!A1706,"")</f>
        <v>1704</v>
      </c>
      <c r="B1706" s="57">
        <f>IF(input_OLD_temp_simulation!B1706&lt;&gt;"",maxvent_m3_per_h*1000000+minvent_m3_per_h*1000+V_room_m3,"")</f>
        <v>500010090</v>
      </c>
      <c r="C1706" s="2" t="str">
        <f>IF(input_OLD_temp_simulation!C1706&lt;&gt;"",CONCATENATE(TEXT(input_OLD_temp_simulation!C1706,"jjjj-mm-ddTuu:mm:ss"),IF(input_OLD_temp_simulation!E1706&gt;=0,"+",""),TEXT(SIGN(input_OLD_temp_simulation!E1706)*INT(ABS(input_OLD_temp_simulation!E1706)),"00"),":",TEXT(MOD(ABS(input_OLD_temp_simulation!E1706),1)*60,"00")),"")</f>
        <v>2022-01-20T18:00:00+01:00</v>
      </c>
      <c r="D1706" s="26">
        <f>IF(input_OLD_temp_simulation!D1706&lt;&gt;"",input_OLD_temp_simulation!D1706,"")</f>
        <v>1642698000.0000002</v>
      </c>
      <c r="E1706" s="27">
        <f>calculation!R1706</f>
        <v>690.04490989938574</v>
      </c>
      <c r="F1706" s="18">
        <f>calculation!P1706</f>
        <v>0</v>
      </c>
      <c r="G1706" s="29">
        <f>IF(input_OLD_temp_simulation!L1706&lt;&gt;"",input_OLD_temp_simulation!L1706,"")</f>
        <v>900</v>
      </c>
    </row>
    <row r="1707" spans="1:7">
      <c r="A1707" s="1">
        <f>IF(input_OLD_temp_simulation!A1707&lt;&gt;"",input_OLD_temp_simulation!A1707,"")</f>
        <v>1705</v>
      </c>
      <c r="B1707" s="57">
        <f>IF(input_OLD_temp_simulation!B1707&lt;&gt;"",maxvent_m3_per_h*1000000+minvent_m3_per_h*1000+V_room_m3,"")</f>
        <v>500010090</v>
      </c>
      <c r="C1707" s="2" t="str">
        <f>IF(input_OLD_temp_simulation!C1707&lt;&gt;"",CONCATENATE(TEXT(input_OLD_temp_simulation!C1707,"jjjj-mm-ddTuu:mm:ss"),IF(input_OLD_temp_simulation!E1707&gt;=0,"+",""),TEXT(SIGN(input_OLD_temp_simulation!E1707)*INT(ABS(input_OLD_temp_simulation!E1707)),"00"),":",TEXT(MOD(ABS(input_OLD_temp_simulation!E1707),1)*60,"00")),"")</f>
        <v>2022-01-20T18:15:00+01:00</v>
      </c>
      <c r="D1707" s="26">
        <f>IF(input_OLD_temp_simulation!D1707&lt;&gt;"",input_OLD_temp_simulation!D1707,"")</f>
        <v>1642698899.9999993</v>
      </c>
      <c r="E1707" s="27">
        <f>calculation!R1707</f>
        <v>682.40477351329173</v>
      </c>
      <c r="F1707" s="18">
        <f>calculation!P1707</f>
        <v>0</v>
      </c>
      <c r="G1707" s="29">
        <f>IF(input_OLD_temp_simulation!L1707&lt;&gt;"",input_OLD_temp_simulation!L1707,"")</f>
        <v>900</v>
      </c>
    </row>
    <row r="1708" spans="1:7">
      <c r="A1708" s="1">
        <f>IF(input_OLD_temp_simulation!A1708&lt;&gt;"",input_OLD_temp_simulation!A1708,"")</f>
        <v>1706</v>
      </c>
      <c r="B1708" s="57">
        <f>IF(input_OLD_temp_simulation!B1708&lt;&gt;"",maxvent_m3_per_h*1000000+minvent_m3_per_h*1000+V_room_m3,"")</f>
        <v>500010090</v>
      </c>
      <c r="C1708" s="2" t="str">
        <f>IF(input_OLD_temp_simulation!C1708&lt;&gt;"",CONCATENATE(TEXT(input_OLD_temp_simulation!C1708,"jjjj-mm-ddTuu:mm:ss"),IF(input_OLD_temp_simulation!E1708&gt;=0,"+",""),TEXT(SIGN(input_OLD_temp_simulation!E1708)*INT(ABS(input_OLD_temp_simulation!E1708)),"00"),":",TEXT(MOD(ABS(input_OLD_temp_simulation!E1708),1)*60,"00")),"")</f>
        <v>2022-01-20T18:30:00+01:00</v>
      </c>
      <c r="D1708" s="26">
        <f>IF(input_OLD_temp_simulation!D1708&lt;&gt;"",input_OLD_temp_simulation!D1708,"")</f>
        <v>1642699800.000001</v>
      </c>
      <c r="E1708" s="27">
        <f>calculation!R1708</f>
        <v>674.97686313792246</v>
      </c>
      <c r="F1708" s="18">
        <f>calculation!P1708</f>
        <v>0</v>
      </c>
      <c r="G1708" s="29">
        <f>IF(input_OLD_temp_simulation!L1708&lt;&gt;"",input_OLD_temp_simulation!L1708,"")</f>
        <v>900</v>
      </c>
    </row>
    <row r="1709" spans="1:7">
      <c r="A1709" s="1">
        <f>IF(input_OLD_temp_simulation!A1709&lt;&gt;"",input_OLD_temp_simulation!A1709,"")</f>
        <v>1707</v>
      </c>
      <c r="B1709" s="57">
        <f>IF(input_OLD_temp_simulation!B1709&lt;&gt;"",maxvent_m3_per_h*1000000+minvent_m3_per_h*1000+V_room_m3,"")</f>
        <v>500010090</v>
      </c>
      <c r="C1709" s="2" t="str">
        <f>IF(input_OLD_temp_simulation!C1709&lt;&gt;"",CONCATENATE(TEXT(input_OLD_temp_simulation!C1709,"jjjj-mm-ddTuu:mm:ss"),IF(input_OLD_temp_simulation!E1709&gt;=0,"+",""),TEXT(SIGN(input_OLD_temp_simulation!E1709)*INT(ABS(input_OLD_temp_simulation!E1709)),"00"),":",TEXT(MOD(ABS(input_OLD_temp_simulation!E1709),1)*60,"00")),"")</f>
        <v>2022-01-20T18:45:00+01:00</v>
      </c>
      <c r="D1709" s="26">
        <f>IF(input_OLD_temp_simulation!D1709&lt;&gt;"",input_OLD_temp_simulation!D1709,"")</f>
        <v>1642700700.0000002</v>
      </c>
      <c r="E1709" s="27">
        <f>calculation!R1709</f>
        <v>667.75528360631347</v>
      </c>
      <c r="F1709" s="18">
        <f>calculation!P1709</f>
        <v>0</v>
      </c>
      <c r="G1709" s="29">
        <f>IF(input_OLD_temp_simulation!L1709&lt;&gt;"",input_OLD_temp_simulation!L1709,"")</f>
        <v>900</v>
      </c>
    </row>
    <row r="1710" spans="1:7">
      <c r="A1710" s="1">
        <f>IF(input_OLD_temp_simulation!A1710&lt;&gt;"",input_OLD_temp_simulation!A1710,"")</f>
        <v>1708</v>
      </c>
      <c r="B1710" s="57">
        <f>IF(input_OLD_temp_simulation!B1710&lt;&gt;"",maxvent_m3_per_h*1000000+minvent_m3_per_h*1000+V_room_m3,"")</f>
        <v>500010090</v>
      </c>
      <c r="C1710" s="2" t="str">
        <f>IF(input_OLD_temp_simulation!C1710&lt;&gt;"",CONCATENATE(TEXT(input_OLD_temp_simulation!C1710,"jjjj-mm-ddTuu:mm:ss"),IF(input_OLD_temp_simulation!E1710&gt;=0,"+",""),TEXT(SIGN(input_OLD_temp_simulation!E1710)*INT(ABS(input_OLD_temp_simulation!E1710)),"00"),":",TEXT(MOD(ABS(input_OLD_temp_simulation!E1710),1)*60,"00")),"")</f>
        <v>2022-01-20T19:00:00+01:00</v>
      </c>
      <c r="D1710" s="26">
        <f>IF(input_OLD_temp_simulation!D1710&lt;&gt;"",input_OLD_temp_simulation!D1710,"")</f>
        <v>1642701599.9999993</v>
      </c>
      <c r="E1710" s="27">
        <f>calculation!R1710</f>
        <v>660.73430350613808</v>
      </c>
      <c r="F1710" s="18">
        <f>calculation!P1710</f>
        <v>0</v>
      </c>
      <c r="G1710" s="29">
        <f>IF(input_OLD_temp_simulation!L1710&lt;&gt;"",input_OLD_temp_simulation!L1710,"")</f>
        <v>900</v>
      </c>
    </row>
    <row r="1711" spans="1:7">
      <c r="A1711" s="1">
        <f>IF(input_OLD_temp_simulation!A1711&lt;&gt;"",input_OLD_temp_simulation!A1711,"")</f>
        <v>1709</v>
      </c>
      <c r="B1711" s="57">
        <f>IF(input_OLD_temp_simulation!B1711&lt;&gt;"",maxvent_m3_per_h*1000000+minvent_m3_per_h*1000+V_room_m3,"")</f>
        <v>500010090</v>
      </c>
      <c r="C1711" s="2" t="str">
        <f>IF(input_OLD_temp_simulation!C1711&lt;&gt;"",CONCATENATE(TEXT(input_OLD_temp_simulation!C1711,"jjjj-mm-ddTuu:mm:ss"),IF(input_OLD_temp_simulation!E1711&gt;=0,"+",""),TEXT(SIGN(input_OLD_temp_simulation!E1711)*INT(ABS(input_OLD_temp_simulation!E1711)),"00"),":",TEXT(MOD(ABS(input_OLD_temp_simulation!E1711),1)*60,"00")),"")</f>
        <v>2022-01-20T19:15:00+01:00</v>
      </c>
      <c r="D1711" s="26">
        <f>IF(input_OLD_temp_simulation!D1711&lt;&gt;"",input_OLD_temp_simulation!D1711,"")</f>
        <v>1642702500.000001</v>
      </c>
      <c r="E1711" s="27">
        <f>calculation!R1711</f>
        <v>653.90835063096756</v>
      </c>
      <c r="F1711" s="18">
        <f>calculation!P1711</f>
        <v>0</v>
      </c>
      <c r="G1711" s="29">
        <f>IF(input_OLD_temp_simulation!L1711&lt;&gt;"",input_OLD_temp_simulation!L1711,"")</f>
        <v>900</v>
      </c>
    </row>
    <row r="1712" spans="1:7">
      <c r="A1712" s="1">
        <f>IF(input_OLD_temp_simulation!A1712&lt;&gt;"",input_OLD_temp_simulation!A1712,"")</f>
        <v>1710</v>
      </c>
      <c r="B1712" s="57">
        <f>IF(input_OLD_temp_simulation!B1712&lt;&gt;"",maxvent_m3_per_h*1000000+minvent_m3_per_h*1000+V_room_m3,"")</f>
        <v>500010090</v>
      </c>
      <c r="C1712" s="2" t="str">
        <f>IF(input_OLD_temp_simulation!C1712&lt;&gt;"",CONCATENATE(TEXT(input_OLD_temp_simulation!C1712,"jjjj-mm-ddTuu:mm:ss"),IF(input_OLD_temp_simulation!E1712&gt;=0,"+",""),TEXT(SIGN(input_OLD_temp_simulation!E1712)*INT(ABS(input_OLD_temp_simulation!E1712)),"00"),":",TEXT(MOD(ABS(input_OLD_temp_simulation!E1712),1)*60,"00")),"")</f>
        <v>2022-01-20T19:30:00+01:00</v>
      </c>
      <c r="D1712" s="26">
        <f>IF(input_OLD_temp_simulation!D1712&lt;&gt;"",input_OLD_temp_simulation!D1712,"")</f>
        <v>1642703400.0000002</v>
      </c>
      <c r="E1712" s="27">
        <f>calculation!R1712</f>
        <v>647.2720075578851</v>
      </c>
      <c r="F1712" s="18">
        <f>calculation!P1712</f>
        <v>0</v>
      </c>
      <c r="G1712" s="29">
        <f>IF(input_OLD_temp_simulation!L1712&lt;&gt;"",input_OLD_temp_simulation!L1712,"")</f>
        <v>900</v>
      </c>
    </row>
    <row r="1713" spans="1:7">
      <c r="A1713" s="1">
        <f>IF(input_OLD_temp_simulation!A1713&lt;&gt;"",input_OLD_temp_simulation!A1713,"")</f>
        <v>1711</v>
      </c>
      <c r="B1713" s="57">
        <f>IF(input_OLD_temp_simulation!B1713&lt;&gt;"",maxvent_m3_per_h*1000000+minvent_m3_per_h*1000+V_room_m3,"")</f>
        <v>500010090</v>
      </c>
      <c r="C1713" s="2" t="str">
        <f>IF(input_OLD_temp_simulation!C1713&lt;&gt;"",CONCATENATE(TEXT(input_OLD_temp_simulation!C1713,"jjjj-mm-ddTuu:mm:ss"),IF(input_OLD_temp_simulation!E1713&gt;=0,"+",""),TEXT(SIGN(input_OLD_temp_simulation!E1713)*INT(ABS(input_OLD_temp_simulation!E1713)),"00"),":",TEXT(MOD(ABS(input_OLD_temp_simulation!E1713),1)*60,"00")),"")</f>
        <v>2022-01-20T19:45:00+01:00</v>
      </c>
      <c r="D1713" s="26">
        <f>IF(input_OLD_temp_simulation!D1713&lt;&gt;"",input_OLD_temp_simulation!D1713,"")</f>
        <v>1642704299.9999993</v>
      </c>
      <c r="E1713" s="27">
        <f>calculation!R1713</f>
        <v>640.82000734794383</v>
      </c>
      <c r="F1713" s="18">
        <f>calculation!P1713</f>
        <v>0</v>
      </c>
      <c r="G1713" s="29">
        <f>IF(input_OLD_temp_simulation!L1713&lt;&gt;"",input_OLD_temp_simulation!L1713,"")</f>
        <v>900</v>
      </c>
    </row>
    <row r="1714" spans="1:7">
      <c r="A1714" s="1">
        <f>IF(input_OLD_temp_simulation!A1714&lt;&gt;"",input_OLD_temp_simulation!A1714,"")</f>
        <v>1712</v>
      </c>
      <c r="B1714" s="57">
        <f>IF(input_OLD_temp_simulation!B1714&lt;&gt;"",maxvent_m3_per_h*1000000+minvent_m3_per_h*1000+V_room_m3,"")</f>
        <v>500010090</v>
      </c>
      <c r="C1714" s="2" t="str">
        <f>IF(input_OLD_temp_simulation!C1714&lt;&gt;"",CONCATENATE(TEXT(input_OLD_temp_simulation!C1714,"jjjj-mm-ddTuu:mm:ss"),IF(input_OLD_temp_simulation!E1714&gt;=0,"+",""),TEXT(SIGN(input_OLD_temp_simulation!E1714)*INT(ABS(input_OLD_temp_simulation!E1714)),"00"),":",TEXT(MOD(ABS(input_OLD_temp_simulation!E1714),1)*60,"00")),"")</f>
        <v>2022-01-20T20:00:00+01:00</v>
      </c>
      <c r="D1714" s="26">
        <f>IF(input_OLD_temp_simulation!D1714&lt;&gt;"",input_OLD_temp_simulation!D1714,"")</f>
        <v>1642705200.000001</v>
      </c>
      <c r="E1714" s="27">
        <f>calculation!R1714</f>
        <v>634.54722936605651</v>
      </c>
      <c r="F1714" s="18">
        <f>calculation!P1714</f>
        <v>0</v>
      </c>
      <c r="G1714" s="29">
        <f>IF(input_OLD_temp_simulation!L1714&lt;&gt;"",input_OLD_temp_simulation!L1714,"")</f>
        <v>900</v>
      </c>
    </row>
    <row r="1715" spans="1:7">
      <c r="A1715" s="1">
        <f>IF(input_OLD_temp_simulation!A1715&lt;&gt;"",input_OLD_temp_simulation!A1715,"")</f>
        <v>1713</v>
      </c>
      <c r="B1715" s="57">
        <f>IF(input_OLD_temp_simulation!B1715&lt;&gt;"",maxvent_m3_per_h*1000000+minvent_m3_per_h*1000+V_room_m3,"")</f>
        <v>500010090</v>
      </c>
      <c r="C1715" s="2" t="str">
        <f>IF(input_OLD_temp_simulation!C1715&lt;&gt;"",CONCATENATE(TEXT(input_OLD_temp_simulation!C1715,"jjjj-mm-ddTuu:mm:ss"),IF(input_OLD_temp_simulation!E1715&gt;=0,"+",""),TEXT(SIGN(input_OLD_temp_simulation!E1715)*INT(ABS(input_OLD_temp_simulation!E1715)),"00"),":",TEXT(MOD(ABS(input_OLD_temp_simulation!E1715),1)*60,"00")),"")</f>
        <v>2022-01-20T20:15:00+01:00</v>
      </c>
      <c r="D1715" s="26">
        <f>IF(input_OLD_temp_simulation!D1715&lt;&gt;"",input_OLD_temp_simulation!D1715,"")</f>
        <v>1642706100.0000002</v>
      </c>
      <c r="E1715" s="27">
        <f>calculation!R1715</f>
        <v>628.44869521699934</v>
      </c>
      <c r="F1715" s="18">
        <f>calculation!P1715</f>
        <v>0</v>
      </c>
      <c r="G1715" s="29">
        <f>IF(input_OLD_temp_simulation!L1715&lt;&gt;"",input_OLD_temp_simulation!L1715,"")</f>
        <v>900</v>
      </c>
    </row>
    <row r="1716" spans="1:7">
      <c r="A1716" s="1">
        <f>IF(input_OLD_temp_simulation!A1716&lt;&gt;"",input_OLD_temp_simulation!A1716,"")</f>
        <v>1714</v>
      </c>
      <c r="B1716" s="57">
        <f>IF(input_OLD_temp_simulation!B1716&lt;&gt;"",maxvent_m3_per_h*1000000+minvent_m3_per_h*1000+V_room_m3,"")</f>
        <v>500010090</v>
      </c>
      <c r="C1716" s="2" t="str">
        <f>IF(input_OLD_temp_simulation!C1716&lt;&gt;"",CONCATENATE(TEXT(input_OLD_temp_simulation!C1716,"jjjj-mm-ddTuu:mm:ss"),IF(input_OLD_temp_simulation!E1716&gt;=0,"+",""),TEXT(SIGN(input_OLD_temp_simulation!E1716)*INT(ABS(input_OLD_temp_simulation!E1716)),"00"),":",TEXT(MOD(ABS(input_OLD_temp_simulation!E1716),1)*60,"00")),"")</f>
        <v>2022-01-20T20:30:00+01:00</v>
      </c>
      <c r="D1716" s="26">
        <f>IF(input_OLD_temp_simulation!D1716&lt;&gt;"",input_OLD_temp_simulation!D1716,"")</f>
        <v>1642706999.9999993</v>
      </c>
      <c r="E1716" s="27">
        <f>calculation!R1716</f>
        <v>622.51956479430487</v>
      </c>
      <c r="F1716" s="18">
        <f>calculation!P1716</f>
        <v>0</v>
      </c>
      <c r="G1716" s="29">
        <f>IF(input_OLD_temp_simulation!L1716&lt;&gt;"",input_OLD_temp_simulation!L1716,"")</f>
        <v>900</v>
      </c>
    </row>
    <row r="1717" spans="1:7">
      <c r="A1717" s="1">
        <f>IF(input_OLD_temp_simulation!A1717&lt;&gt;"",input_OLD_temp_simulation!A1717,"")</f>
        <v>1715</v>
      </c>
      <c r="B1717" s="57">
        <f>IF(input_OLD_temp_simulation!B1717&lt;&gt;"",maxvent_m3_per_h*1000000+minvent_m3_per_h*1000+V_room_m3,"")</f>
        <v>500010090</v>
      </c>
      <c r="C1717" s="2" t="str">
        <f>IF(input_OLD_temp_simulation!C1717&lt;&gt;"",CONCATENATE(TEXT(input_OLD_temp_simulation!C1717,"jjjj-mm-ddTuu:mm:ss"),IF(input_OLD_temp_simulation!E1717&gt;=0,"+",""),TEXT(SIGN(input_OLD_temp_simulation!E1717)*INT(ABS(input_OLD_temp_simulation!E1717)),"00"),":",TEXT(MOD(ABS(input_OLD_temp_simulation!E1717),1)*60,"00")),"")</f>
        <v>2022-01-20T20:45:00+01:00</v>
      </c>
      <c r="D1717" s="26">
        <f>IF(input_OLD_temp_simulation!D1717&lt;&gt;"",input_OLD_temp_simulation!D1717,"")</f>
        <v>1642707900.000001</v>
      </c>
      <c r="E1717" s="27">
        <f>calculation!R1717</f>
        <v>616.75513243890748</v>
      </c>
      <c r="F1717" s="18">
        <f>calculation!P1717</f>
        <v>0</v>
      </c>
      <c r="G1717" s="29">
        <f>IF(input_OLD_temp_simulation!L1717&lt;&gt;"",input_OLD_temp_simulation!L1717,"")</f>
        <v>900</v>
      </c>
    </row>
    <row r="1718" spans="1:7">
      <c r="A1718" s="1">
        <f>IF(input_OLD_temp_simulation!A1718&lt;&gt;"",input_OLD_temp_simulation!A1718,"")</f>
        <v>1716</v>
      </c>
      <c r="B1718" s="57">
        <f>IF(input_OLD_temp_simulation!B1718&lt;&gt;"",maxvent_m3_per_h*1000000+minvent_m3_per_h*1000+V_room_m3,"")</f>
        <v>500010090</v>
      </c>
      <c r="C1718" s="2" t="str">
        <f>IF(input_OLD_temp_simulation!C1718&lt;&gt;"",CONCATENATE(TEXT(input_OLD_temp_simulation!C1718,"jjjj-mm-ddTuu:mm:ss"),IF(input_OLD_temp_simulation!E1718&gt;=0,"+",""),TEXT(SIGN(input_OLD_temp_simulation!E1718)*INT(ABS(input_OLD_temp_simulation!E1718)),"00"),":",TEXT(MOD(ABS(input_OLD_temp_simulation!E1718),1)*60,"00")),"")</f>
        <v>2022-01-20T21:00:00+01:00</v>
      </c>
      <c r="D1718" s="26">
        <f>IF(input_OLD_temp_simulation!D1718&lt;&gt;"",input_OLD_temp_simulation!D1718,"")</f>
        <v>1642708800.0000002</v>
      </c>
      <c r="E1718" s="27">
        <f>calculation!R1718</f>
        <v>611.15082320449335</v>
      </c>
      <c r="F1718" s="18">
        <f>calculation!P1718</f>
        <v>0</v>
      </c>
      <c r="G1718" s="29">
        <f>IF(input_OLD_temp_simulation!L1718&lt;&gt;"",input_OLD_temp_simulation!L1718,"")</f>
        <v>900</v>
      </c>
    </row>
    <row r="1719" spans="1:7">
      <c r="A1719" s="1">
        <f>IF(input_OLD_temp_simulation!A1719&lt;&gt;"",input_OLD_temp_simulation!A1719,"")</f>
        <v>1717</v>
      </c>
      <c r="B1719" s="57">
        <f>IF(input_OLD_temp_simulation!B1719&lt;&gt;"",maxvent_m3_per_h*1000000+minvent_m3_per_h*1000+V_room_m3,"")</f>
        <v>500010090</v>
      </c>
      <c r="C1719" s="2" t="str">
        <f>IF(input_OLD_temp_simulation!C1719&lt;&gt;"",CONCATENATE(TEXT(input_OLD_temp_simulation!C1719,"jjjj-mm-ddTuu:mm:ss"),IF(input_OLD_temp_simulation!E1719&gt;=0,"+",""),TEXT(SIGN(input_OLD_temp_simulation!E1719)*INT(ABS(input_OLD_temp_simulation!E1719)),"00"),":",TEXT(MOD(ABS(input_OLD_temp_simulation!E1719),1)*60,"00")),"")</f>
        <v>2022-01-20T21:15:00+01:00</v>
      </c>
      <c r="D1719" s="26">
        <f>IF(input_OLD_temp_simulation!D1719&lt;&gt;"",input_OLD_temp_simulation!D1719,"")</f>
        <v>1642709699.9999993</v>
      </c>
      <c r="E1719" s="27">
        <f>calculation!R1719</f>
        <v>605.7021892265908</v>
      </c>
      <c r="F1719" s="18">
        <f>calculation!P1719</f>
        <v>0</v>
      </c>
      <c r="G1719" s="29">
        <f>IF(input_OLD_temp_simulation!L1719&lt;&gt;"",input_OLD_temp_simulation!L1719,"")</f>
        <v>900</v>
      </c>
    </row>
    <row r="1720" spans="1:7">
      <c r="A1720" s="1">
        <f>IF(input_OLD_temp_simulation!A1720&lt;&gt;"",input_OLD_temp_simulation!A1720,"")</f>
        <v>1718</v>
      </c>
      <c r="B1720" s="57">
        <f>IF(input_OLD_temp_simulation!B1720&lt;&gt;"",maxvent_m3_per_h*1000000+minvent_m3_per_h*1000+V_room_m3,"")</f>
        <v>500010090</v>
      </c>
      <c r="C1720" s="2" t="str">
        <f>IF(input_OLD_temp_simulation!C1720&lt;&gt;"",CONCATENATE(TEXT(input_OLD_temp_simulation!C1720,"jjjj-mm-ddTuu:mm:ss"),IF(input_OLD_temp_simulation!E1720&gt;=0,"+",""),TEXT(SIGN(input_OLD_temp_simulation!E1720)*INT(ABS(input_OLD_temp_simulation!E1720)),"00"),":",TEXT(MOD(ABS(input_OLD_temp_simulation!E1720),1)*60,"00")),"")</f>
        <v>2022-01-20T21:30:00+01:00</v>
      </c>
      <c r="D1720" s="26">
        <f>IF(input_OLD_temp_simulation!D1720&lt;&gt;"",input_OLD_temp_simulation!D1720,"")</f>
        <v>1642710600.000001</v>
      </c>
      <c r="E1720" s="27">
        <f>calculation!R1720</f>
        <v>600.40490619251887</v>
      </c>
      <c r="F1720" s="18">
        <f>calculation!P1720</f>
        <v>0</v>
      </c>
      <c r="G1720" s="29">
        <f>IF(input_OLD_temp_simulation!L1720&lt;&gt;"",input_OLD_temp_simulation!L1720,"")</f>
        <v>900</v>
      </c>
    </row>
    <row r="1721" spans="1:7">
      <c r="A1721" s="1">
        <f>IF(input_OLD_temp_simulation!A1721&lt;&gt;"",input_OLD_temp_simulation!A1721,"")</f>
        <v>1719</v>
      </c>
      <c r="B1721" s="57">
        <f>IF(input_OLD_temp_simulation!B1721&lt;&gt;"",maxvent_m3_per_h*1000000+minvent_m3_per_h*1000+V_room_m3,"")</f>
        <v>500010090</v>
      </c>
      <c r="C1721" s="2" t="str">
        <f>IF(input_OLD_temp_simulation!C1721&lt;&gt;"",CONCATENATE(TEXT(input_OLD_temp_simulation!C1721,"jjjj-mm-ddTuu:mm:ss"),IF(input_OLD_temp_simulation!E1721&gt;=0,"+",""),TEXT(SIGN(input_OLD_temp_simulation!E1721)*INT(ABS(input_OLD_temp_simulation!E1721)),"00"),":",TEXT(MOD(ABS(input_OLD_temp_simulation!E1721),1)*60,"00")),"")</f>
        <v>2022-01-20T21:45:00+01:00</v>
      </c>
      <c r="D1721" s="26">
        <f>IF(input_OLD_temp_simulation!D1721&lt;&gt;"",input_OLD_temp_simulation!D1721,"")</f>
        <v>1642711500.0000002</v>
      </c>
      <c r="E1721" s="27">
        <f>calculation!R1721</f>
        <v>595.2547699093933</v>
      </c>
      <c r="F1721" s="18">
        <f>calculation!P1721</f>
        <v>0</v>
      </c>
      <c r="G1721" s="29">
        <f>IF(input_OLD_temp_simulation!L1721&lt;&gt;"",input_OLD_temp_simulation!L1721,"")</f>
        <v>900</v>
      </c>
    </row>
    <row r="1722" spans="1:7">
      <c r="A1722" s="1">
        <f>IF(input_OLD_temp_simulation!A1722&lt;&gt;"",input_OLD_temp_simulation!A1722,"")</f>
        <v>1720</v>
      </c>
      <c r="B1722" s="57">
        <f>IF(input_OLD_temp_simulation!B1722&lt;&gt;"",maxvent_m3_per_h*1000000+minvent_m3_per_h*1000+V_room_m3,"")</f>
        <v>500010090</v>
      </c>
      <c r="C1722" s="2" t="str">
        <f>IF(input_OLD_temp_simulation!C1722&lt;&gt;"",CONCATENATE(TEXT(input_OLD_temp_simulation!C1722,"jjjj-mm-ddTuu:mm:ss"),IF(input_OLD_temp_simulation!E1722&gt;=0,"+",""),TEXT(SIGN(input_OLD_temp_simulation!E1722)*INT(ABS(input_OLD_temp_simulation!E1722)),"00"),":",TEXT(MOD(ABS(input_OLD_temp_simulation!E1722),1)*60,"00")),"")</f>
        <v>2022-01-20T22:00:00+01:00</v>
      </c>
      <c r="D1722" s="26">
        <f>IF(input_OLD_temp_simulation!D1722&lt;&gt;"",input_OLD_temp_simulation!D1722,"")</f>
        <v>1642712399.9999993</v>
      </c>
      <c r="E1722" s="27">
        <f>calculation!R1722</f>
        <v>590.2476929674657</v>
      </c>
      <c r="F1722" s="18">
        <f>calculation!P1722</f>
        <v>0</v>
      </c>
      <c r="G1722" s="29">
        <f>IF(input_OLD_temp_simulation!L1722&lt;&gt;"",input_OLD_temp_simulation!L1722,"")</f>
        <v>900</v>
      </c>
    </row>
    <row r="1723" spans="1:7">
      <c r="A1723" s="1">
        <f>IF(input_OLD_temp_simulation!A1723&lt;&gt;"",input_OLD_temp_simulation!A1723,"")</f>
        <v>1721</v>
      </c>
      <c r="B1723" s="57">
        <f>IF(input_OLD_temp_simulation!B1723&lt;&gt;"",maxvent_m3_per_h*1000000+minvent_m3_per_h*1000+V_room_m3,"")</f>
        <v>500010090</v>
      </c>
      <c r="C1723" s="2" t="str">
        <f>IF(input_OLD_temp_simulation!C1723&lt;&gt;"",CONCATENATE(TEXT(input_OLD_temp_simulation!C1723,"jjjj-mm-ddTuu:mm:ss"),IF(input_OLD_temp_simulation!E1723&gt;=0,"+",""),TEXT(SIGN(input_OLD_temp_simulation!E1723)*INT(ABS(input_OLD_temp_simulation!E1723)),"00"),":",TEXT(MOD(ABS(input_OLD_temp_simulation!E1723),1)*60,"00")),"")</f>
        <v>2022-01-20T22:15:00+01:00</v>
      </c>
      <c r="D1723" s="26">
        <f>IF(input_OLD_temp_simulation!D1723&lt;&gt;"",input_OLD_temp_simulation!D1723,"")</f>
        <v>1642713300.000001</v>
      </c>
      <c r="E1723" s="27">
        <f>calculation!R1723</f>
        <v>585.37970149614716</v>
      </c>
      <c r="F1723" s="18">
        <f>calculation!P1723</f>
        <v>0</v>
      </c>
      <c r="G1723" s="29">
        <f>IF(input_OLD_temp_simulation!L1723&lt;&gt;"",input_OLD_temp_simulation!L1723,"")</f>
        <v>900</v>
      </c>
    </row>
    <row r="1724" spans="1:7">
      <c r="A1724" s="1">
        <f>IF(input_OLD_temp_simulation!A1724&lt;&gt;"",input_OLD_temp_simulation!A1724,"")</f>
        <v>1722</v>
      </c>
      <c r="B1724" s="57">
        <f>IF(input_OLD_temp_simulation!B1724&lt;&gt;"",maxvent_m3_per_h*1000000+minvent_m3_per_h*1000+V_room_m3,"")</f>
        <v>500010090</v>
      </c>
      <c r="C1724" s="2" t="str">
        <f>IF(input_OLD_temp_simulation!C1724&lt;&gt;"",CONCATENATE(TEXT(input_OLD_temp_simulation!C1724,"jjjj-mm-ddTuu:mm:ss"),IF(input_OLD_temp_simulation!E1724&gt;=0,"+",""),TEXT(SIGN(input_OLD_temp_simulation!E1724)*INT(ABS(input_OLD_temp_simulation!E1724)),"00"),":",TEXT(MOD(ABS(input_OLD_temp_simulation!E1724),1)*60,"00")),"")</f>
        <v>2022-01-20T22:30:00+01:00</v>
      </c>
      <c r="D1724" s="26">
        <f>IF(input_OLD_temp_simulation!D1724&lt;&gt;"",input_OLD_temp_simulation!D1724,"")</f>
        <v>1642714200.0000002</v>
      </c>
      <c r="E1724" s="27">
        <f>calculation!R1724</f>
        <v>580.64693201014302</v>
      </c>
      <c r="F1724" s="18">
        <f>calculation!P1724</f>
        <v>0</v>
      </c>
      <c r="G1724" s="29">
        <f>IF(input_OLD_temp_simulation!L1724&lt;&gt;"",input_OLD_temp_simulation!L1724,"")</f>
        <v>900</v>
      </c>
    </row>
    <row r="1725" spans="1:7">
      <c r="A1725" s="1">
        <f>IF(input_OLD_temp_simulation!A1725&lt;&gt;"",input_OLD_temp_simulation!A1725,"")</f>
        <v>1723</v>
      </c>
      <c r="B1725" s="57">
        <f>IF(input_OLD_temp_simulation!B1725&lt;&gt;"",maxvent_m3_per_h*1000000+minvent_m3_per_h*1000+V_room_m3,"")</f>
        <v>500010090</v>
      </c>
      <c r="C1725" s="2" t="str">
        <f>IF(input_OLD_temp_simulation!C1725&lt;&gt;"",CONCATENATE(TEXT(input_OLD_temp_simulation!C1725,"jjjj-mm-ddTuu:mm:ss"),IF(input_OLD_temp_simulation!E1725&gt;=0,"+",""),TEXT(SIGN(input_OLD_temp_simulation!E1725)*INT(ABS(input_OLD_temp_simulation!E1725)),"00"),":",TEXT(MOD(ABS(input_OLD_temp_simulation!E1725),1)*60,"00")),"")</f>
        <v>2022-01-20T22:45:00+01:00</v>
      </c>
      <c r="D1725" s="26">
        <f>IF(input_OLD_temp_simulation!D1725&lt;&gt;"",input_OLD_temp_simulation!D1725,"")</f>
        <v>1642715099.9999993</v>
      </c>
      <c r="E1725" s="27">
        <f>calculation!R1725</f>
        <v>576.04562834319461</v>
      </c>
      <c r="F1725" s="18">
        <f>calculation!P1725</f>
        <v>0</v>
      </c>
      <c r="G1725" s="29">
        <f>IF(input_OLD_temp_simulation!L1725&lt;&gt;"",input_OLD_temp_simulation!L1725,"")</f>
        <v>900</v>
      </c>
    </row>
    <row r="1726" spans="1:7">
      <c r="A1726" s="1">
        <f>IF(input_OLD_temp_simulation!A1726&lt;&gt;"",input_OLD_temp_simulation!A1726,"")</f>
        <v>1724</v>
      </c>
      <c r="B1726" s="57">
        <f>IF(input_OLD_temp_simulation!B1726&lt;&gt;"",maxvent_m3_per_h*1000000+minvent_m3_per_h*1000+V_room_m3,"")</f>
        <v>500010090</v>
      </c>
      <c r="C1726" s="2" t="str">
        <f>IF(input_OLD_temp_simulation!C1726&lt;&gt;"",CONCATENATE(TEXT(input_OLD_temp_simulation!C1726,"jjjj-mm-ddTuu:mm:ss"),IF(input_OLD_temp_simulation!E1726&gt;=0,"+",""),TEXT(SIGN(input_OLD_temp_simulation!E1726)*INT(ABS(input_OLD_temp_simulation!E1726)),"00"),":",TEXT(MOD(ABS(input_OLD_temp_simulation!E1726),1)*60,"00")),"")</f>
        <v>2022-01-20T23:00:00+01:00</v>
      </c>
      <c r="D1726" s="26">
        <f>IF(input_OLD_temp_simulation!D1726&lt;&gt;"",input_OLD_temp_simulation!D1726,"")</f>
        <v>1642716000.000001</v>
      </c>
      <c r="E1726" s="27">
        <f>calculation!R1726</f>
        <v>571.57213866699476</v>
      </c>
      <c r="F1726" s="18">
        <f>calculation!P1726</f>
        <v>0</v>
      </c>
      <c r="G1726" s="29">
        <f>IF(input_OLD_temp_simulation!L1726&lt;&gt;"",input_OLD_temp_simulation!L1726,"")</f>
        <v>900</v>
      </c>
    </row>
    <row r="1727" spans="1:7">
      <c r="A1727" s="1">
        <f>IF(input_OLD_temp_simulation!A1727&lt;&gt;"",input_OLD_temp_simulation!A1727,"")</f>
        <v>1725</v>
      </c>
      <c r="B1727" s="57">
        <f>IF(input_OLD_temp_simulation!B1727&lt;&gt;"",maxvent_m3_per_h*1000000+minvent_m3_per_h*1000+V_room_m3,"")</f>
        <v>500010090</v>
      </c>
      <c r="C1727" s="2" t="str">
        <f>IF(input_OLD_temp_simulation!C1727&lt;&gt;"",CONCATENATE(TEXT(input_OLD_temp_simulation!C1727,"jjjj-mm-ddTuu:mm:ss"),IF(input_OLD_temp_simulation!E1727&gt;=0,"+",""),TEXT(SIGN(input_OLD_temp_simulation!E1727)*INT(ABS(input_OLD_temp_simulation!E1727)),"00"),":",TEXT(MOD(ABS(input_OLD_temp_simulation!E1727),1)*60,"00")),"")</f>
        <v>2022-01-20T23:15:00+01:00</v>
      </c>
      <c r="D1727" s="26">
        <f>IF(input_OLD_temp_simulation!D1727&lt;&gt;"",input_OLD_temp_simulation!D1727,"")</f>
        <v>1642716900.0000002</v>
      </c>
      <c r="E1727" s="27">
        <f>calculation!R1727</f>
        <v>567.2229125929116</v>
      </c>
      <c r="F1727" s="18">
        <f>calculation!P1727</f>
        <v>0</v>
      </c>
      <c r="G1727" s="29">
        <f>IF(input_OLD_temp_simulation!L1727&lt;&gt;"",input_OLD_temp_simulation!L1727,"")</f>
        <v>900</v>
      </c>
    </row>
    <row r="1728" spans="1:7">
      <c r="A1728" s="1">
        <f>IF(input_OLD_temp_simulation!A1728&lt;&gt;"",input_OLD_temp_simulation!A1728,"")</f>
        <v>1726</v>
      </c>
      <c r="B1728" s="57">
        <f>IF(input_OLD_temp_simulation!B1728&lt;&gt;"",maxvent_m3_per_h*1000000+minvent_m3_per_h*1000+V_room_m3,"")</f>
        <v>500010090</v>
      </c>
      <c r="C1728" s="2" t="str">
        <f>IF(input_OLD_temp_simulation!C1728&lt;&gt;"",CONCATENATE(TEXT(input_OLD_temp_simulation!C1728,"jjjj-mm-ddTuu:mm:ss"),IF(input_OLD_temp_simulation!E1728&gt;=0,"+",""),TEXT(SIGN(input_OLD_temp_simulation!E1728)*INT(ABS(input_OLD_temp_simulation!E1728)),"00"),":",TEXT(MOD(ABS(input_OLD_temp_simulation!E1728),1)*60,"00")),"")</f>
        <v>2022-01-20T23:30:00+01:00</v>
      </c>
      <c r="D1728" s="26">
        <f>IF(input_OLD_temp_simulation!D1728&lt;&gt;"",input_OLD_temp_simulation!D1728,"")</f>
        <v>1642717799.9999993</v>
      </c>
      <c r="E1728" s="27">
        <f>calculation!R1728</f>
        <v>562.99449835421956</v>
      </c>
      <c r="F1728" s="18">
        <f>calculation!P1728</f>
        <v>0</v>
      </c>
      <c r="G1728" s="29">
        <f>IF(input_OLD_temp_simulation!L1728&lt;&gt;"",input_OLD_temp_simulation!L1728,"")</f>
        <v>900</v>
      </c>
    </row>
    <row r="1729" spans="1:7">
      <c r="A1729" s="1">
        <f>IF(input_OLD_temp_simulation!A1729&lt;&gt;"",input_OLD_temp_simulation!A1729,"")</f>
        <v>1727</v>
      </c>
      <c r="B1729" s="57">
        <f>IF(input_OLD_temp_simulation!B1729&lt;&gt;"",maxvent_m3_per_h*1000000+minvent_m3_per_h*1000+V_room_m3,"")</f>
        <v>500010090</v>
      </c>
      <c r="C1729" s="2" t="str">
        <f>IF(input_OLD_temp_simulation!C1729&lt;&gt;"",CONCATENATE(TEXT(input_OLD_temp_simulation!C1729,"jjjj-mm-ddTuu:mm:ss"),IF(input_OLD_temp_simulation!E1729&gt;=0,"+",""),TEXT(SIGN(input_OLD_temp_simulation!E1729)*INT(ABS(input_OLD_temp_simulation!E1729)),"00"),":",TEXT(MOD(ABS(input_OLD_temp_simulation!E1729),1)*60,"00")),"")</f>
        <v>2022-01-20T23:45:00+01:00</v>
      </c>
      <c r="D1729" s="26">
        <f>IF(input_OLD_temp_simulation!D1729&lt;&gt;"",input_OLD_temp_simulation!D1729,"")</f>
        <v>1642718700.000001</v>
      </c>
      <c r="E1729" s="27">
        <f>calculation!R1729</f>
        <v>558.88354006660234</v>
      </c>
      <c r="F1729" s="18">
        <f>calculation!P1729</f>
        <v>0</v>
      </c>
      <c r="G1729" s="29">
        <f>IF(input_OLD_temp_simulation!L1729&lt;&gt;"",input_OLD_temp_simulation!L1729,"")</f>
        <v>900</v>
      </c>
    </row>
    <row r="1730" spans="1:7">
      <c r="A1730" s="1">
        <f>IF(input_OLD_temp_simulation!A1730&lt;&gt;"",input_OLD_temp_simulation!A1730,"")</f>
        <v>1728</v>
      </c>
      <c r="B1730" s="57">
        <f>IF(input_OLD_temp_simulation!B1730&lt;&gt;"",maxvent_m3_per_h*1000000+minvent_m3_per_h*1000+V_room_m3,"")</f>
        <v>500010090</v>
      </c>
      <c r="C1730" s="2" t="str">
        <f>IF(input_OLD_temp_simulation!C1730&lt;&gt;"",CONCATENATE(TEXT(input_OLD_temp_simulation!C1730,"jjjj-mm-ddTuu:mm:ss"),IF(input_OLD_temp_simulation!E1730&gt;=0,"+",""),TEXT(SIGN(input_OLD_temp_simulation!E1730)*INT(ABS(input_OLD_temp_simulation!E1730)),"00"),":",TEXT(MOD(ABS(input_OLD_temp_simulation!E1730),1)*60,"00")),"")</f>
        <v>2022-01-21T00:00:00+01:00</v>
      </c>
      <c r="D1730" s="26">
        <f>IF(input_OLD_temp_simulation!D1730&lt;&gt;"",input_OLD_temp_simulation!D1730,"")</f>
        <v>1642719600.0000002</v>
      </c>
      <c r="E1730" s="27">
        <f>calculation!R1730</f>
        <v>554.88677506475233</v>
      </c>
      <c r="F1730" s="18">
        <f>calculation!P1730</f>
        <v>0</v>
      </c>
      <c r="G1730" s="29">
        <f>IF(input_OLD_temp_simulation!L1730&lt;&gt;"",input_OLD_temp_simulation!L1730,"")</f>
        <v>900</v>
      </c>
    </row>
    <row r="1731" spans="1:7">
      <c r="A1731" s="1">
        <f>IF(input_OLD_temp_simulation!A1731&lt;&gt;"",input_OLD_temp_simulation!A1731,"")</f>
        <v>1729</v>
      </c>
      <c r="B1731" s="57">
        <f>IF(input_OLD_temp_simulation!B1731&lt;&gt;"",maxvent_m3_per_h*1000000+minvent_m3_per_h*1000+V_room_m3,"")</f>
        <v>500010090</v>
      </c>
      <c r="C1731" s="2" t="str">
        <f>IF(input_OLD_temp_simulation!C1731&lt;&gt;"",CONCATENATE(TEXT(input_OLD_temp_simulation!C1731,"jjjj-mm-ddTuu:mm:ss"),IF(input_OLD_temp_simulation!E1731&gt;=0,"+",""),TEXT(SIGN(input_OLD_temp_simulation!E1731)*INT(ABS(input_OLD_temp_simulation!E1731)),"00"),":",TEXT(MOD(ABS(input_OLD_temp_simulation!E1731),1)*60,"00")),"")</f>
        <v>2022-01-21T00:15:00+01:00</v>
      </c>
      <c r="D1731" s="26">
        <f>IF(input_OLD_temp_simulation!D1731&lt;&gt;"",input_OLD_temp_simulation!D1731,"")</f>
        <v>1642720499.9999993</v>
      </c>
      <c r="E1731" s="27">
        <f>calculation!R1731</f>
        <v>618.81353131295361</v>
      </c>
      <c r="F1731" s="18">
        <f>calculation!P1731</f>
        <v>0</v>
      </c>
      <c r="G1731" s="29">
        <f>IF(input_OLD_temp_simulation!L1731&lt;&gt;"",input_OLD_temp_simulation!L1731,"")</f>
        <v>900</v>
      </c>
    </row>
    <row r="1732" spans="1:7">
      <c r="A1732" s="1">
        <f>IF(input_OLD_temp_simulation!A1732&lt;&gt;"",input_OLD_temp_simulation!A1732,"")</f>
        <v>1730</v>
      </c>
      <c r="B1732" s="57">
        <f>IF(input_OLD_temp_simulation!B1732&lt;&gt;"",maxvent_m3_per_h*1000000+minvent_m3_per_h*1000+V_room_m3,"")</f>
        <v>500010090</v>
      </c>
      <c r="C1732" s="2" t="str">
        <f>IF(input_OLD_temp_simulation!C1732&lt;&gt;"",CONCATENATE(TEXT(input_OLD_temp_simulation!C1732,"jjjj-mm-ddTuu:mm:ss"),IF(input_OLD_temp_simulation!E1732&gt;=0,"+",""),TEXT(SIGN(input_OLD_temp_simulation!E1732)*INT(ABS(input_OLD_temp_simulation!E1732)),"00"),":",TEXT(MOD(ABS(input_OLD_temp_simulation!E1732),1)*60,"00")),"")</f>
        <v>2022-01-21T00:30:00+01:00</v>
      </c>
      <c r="D1732" s="26">
        <f>IF(input_OLD_temp_simulation!D1732&lt;&gt;"",input_OLD_temp_simulation!D1732,"")</f>
        <v>1642721400.000001</v>
      </c>
      <c r="E1732" s="27">
        <f>calculation!R1732</f>
        <v>680.96454433203826</v>
      </c>
      <c r="F1732" s="18">
        <f>calculation!P1732</f>
        <v>0</v>
      </c>
      <c r="G1732" s="29">
        <f>IF(input_OLD_temp_simulation!L1732&lt;&gt;"",input_OLD_temp_simulation!L1732,"")</f>
        <v>900</v>
      </c>
    </row>
    <row r="1733" spans="1:7">
      <c r="A1733" s="1">
        <f>IF(input_OLD_temp_simulation!A1733&lt;&gt;"",input_OLD_temp_simulation!A1733,"")</f>
        <v>1731</v>
      </c>
      <c r="B1733" s="57">
        <f>IF(input_OLD_temp_simulation!B1733&lt;&gt;"",maxvent_m3_per_h*1000000+minvent_m3_per_h*1000+V_room_m3,"")</f>
        <v>500010090</v>
      </c>
      <c r="C1733" s="2" t="str">
        <f>IF(input_OLD_temp_simulation!C1733&lt;&gt;"",CONCATENATE(TEXT(input_OLD_temp_simulation!C1733,"jjjj-mm-ddTuu:mm:ss"),IF(input_OLD_temp_simulation!E1733&gt;=0,"+",""),TEXT(SIGN(input_OLD_temp_simulation!E1733)*INT(ABS(input_OLD_temp_simulation!E1733)),"00"),":",TEXT(MOD(ABS(input_OLD_temp_simulation!E1733),1)*60,"00")),"")</f>
        <v>2022-01-21T00:45:00+01:00</v>
      </c>
      <c r="D1733" s="26">
        <f>IF(input_OLD_temp_simulation!D1733&lt;&gt;"",input_OLD_temp_simulation!D1733,"")</f>
        <v>1642722300.0000002</v>
      </c>
      <c r="E1733" s="27">
        <f>calculation!R1733</f>
        <v>741.38914032281491</v>
      </c>
      <c r="F1733" s="18">
        <f>calculation!P1733</f>
        <v>0</v>
      </c>
      <c r="G1733" s="29">
        <f>IF(input_OLD_temp_simulation!L1733&lt;&gt;"",input_OLD_temp_simulation!L1733,"")</f>
        <v>900</v>
      </c>
    </row>
    <row r="1734" spans="1:7">
      <c r="A1734" s="1">
        <f>IF(input_OLD_temp_simulation!A1734&lt;&gt;"",input_OLD_temp_simulation!A1734,"")</f>
        <v>1732</v>
      </c>
      <c r="B1734" s="57">
        <f>IF(input_OLD_temp_simulation!B1734&lt;&gt;"",maxvent_m3_per_h*1000000+minvent_m3_per_h*1000+V_room_m3,"")</f>
        <v>500010090</v>
      </c>
      <c r="C1734" s="2" t="str">
        <f>IF(input_OLD_temp_simulation!C1734&lt;&gt;"",CONCATENATE(TEXT(input_OLD_temp_simulation!C1734,"jjjj-mm-ddTuu:mm:ss"),IF(input_OLD_temp_simulation!E1734&gt;=0,"+",""),TEXT(SIGN(input_OLD_temp_simulation!E1734)*INT(ABS(input_OLD_temp_simulation!E1734)),"00"),":",TEXT(MOD(ABS(input_OLD_temp_simulation!E1734),1)*60,"00")),"")</f>
        <v>2022-01-21T01:00:00+01:00</v>
      </c>
      <c r="D1734" s="26">
        <f>IF(input_OLD_temp_simulation!D1734&lt;&gt;"",input_OLD_temp_simulation!D1734,"")</f>
        <v>1642723199.9999993</v>
      </c>
      <c r="E1734" s="27">
        <f>calculation!R1734</f>
        <v>800.13527531384784</v>
      </c>
      <c r="F1734" s="18">
        <f>calculation!P1734</f>
        <v>0</v>
      </c>
      <c r="G1734" s="29">
        <f>IF(input_OLD_temp_simulation!L1734&lt;&gt;"",input_OLD_temp_simulation!L1734,"")</f>
        <v>900</v>
      </c>
    </row>
    <row r="1735" spans="1:7">
      <c r="A1735" s="1">
        <f>IF(input_OLD_temp_simulation!A1735&lt;&gt;"",input_OLD_temp_simulation!A1735,"")</f>
        <v>1733</v>
      </c>
      <c r="B1735" s="57">
        <f>IF(input_OLD_temp_simulation!B1735&lt;&gt;"",maxvent_m3_per_h*1000000+minvent_m3_per_h*1000+V_room_m3,"")</f>
        <v>500010090</v>
      </c>
      <c r="C1735" s="2" t="str">
        <f>IF(input_OLD_temp_simulation!C1735&lt;&gt;"",CONCATENATE(TEXT(input_OLD_temp_simulation!C1735,"jjjj-mm-ddTuu:mm:ss"),IF(input_OLD_temp_simulation!E1735&gt;=0,"+",""),TEXT(SIGN(input_OLD_temp_simulation!E1735)*INT(ABS(input_OLD_temp_simulation!E1735)),"00"),":",TEXT(MOD(ABS(input_OLD_temp_simulation!E1735),1)*60,"00")),"")</f>
        <v>2022-01-21T01:15:00+01:00</v>
      </c>
      <c r="D1735" s="26">
        <f>IF(input_OLD_temp_simulation!D1735&lt;&gt;"",input_OLD_temp_simulation!D1735,"")</f>
        <v>1642724100.000001</v>
      </c>
      <c r="E1735" s="27">
        <f>calculation!R1735</f>
        <v>857.24957322179648</v>
      </c>
      <c r="F1735" s="18">
        <f>calculation!P1735</f>
        <v>0.17460659635496434</v>
      </c>
      <c r="G1735" s="29">
        <f>IF(input_OLD_temp_simulation!L1735&lt;&gt;"",input_OLD_temp_simulation!L1735,"")</f>
        <v>900</v>
      </c>
    </row>
    <row r="1736" spans="1:7">
      <c r="A1736" s="1">
        <f>IF(input_OLD_temp_simulation!A1736&lt;&gt;"",input_OLD_temp_simulation!A1736,"")</f>
        <v>1734</v>
      </c>
      <c r="B1736" s="57">
        <f>IF(input_OLD_temp_simulation!B1736&lt;&gt;"",maxvent_m3_per_h*1000000+minvent_m3_per_h*1000+V_room_m3,"")</f>
        <v>500010090</v>
      </c>
      <c r="C1736" s="2" t="str">
        <f>IF(input_OLD_temp_simulation!C1736&lt;&gt;"",CONCATENATE(TEXT(input_OLD_temp_simulation!C1736,"jjjj-mm-ddTuu:mm:ss"),IF(input_OLD_temp_simulation!E1736&gt;=0,"+",""),TEXT(SIGN(input_OLD_temp_simulation!E1736)*INT(ABS(input_OLD_temp_simulation!E1736)),"00"),":",TEXT(MOD(ABS(input_OLD_temp_simulation!E1736),1)*60,"00")),"")</f>
        <v>2022-01-21T01:30:00+01:00</v>
      </c>
      <c r="D1736" s="26">
        <f>IF(input_OLD_temp_simulation!D1736&lt;&gt;"",input_OLD_temp_simulation!D1736,"")</f>
        <v>1642725000.0000002</v>
      </c>
      <c r="E1736" s="27">
        <f>calculation!R1736</f>
        <v>817.8125</v>
      </c>
      <c r="F1736" s="18">
        <f>calculation!P1736</f>
        <v>0</v>
      </c>
      <c r="G1736" s="29">
        <f>IF(input_OLD_temp_simulation!L1736&lt;&gt;"",input_OLD_temp_simulation!L1736,"")</f>
        <v>900</v>
      </c>
    </row>
    <row r="1737" spans="1:7">
      <c r="A1737" s="1">
        <f>IF(input_OLD_temp_simulation!A1737&lt;&gt;"",input_OLD_temp_simulation!A1737,"")</f>
        <v>1735</v>
      </c>
      <c r="B1737" s="57">
        <f>IF(input_OLD_temp_simulation!B1737&lt;&gt;"",maxvent_m3_per_h*1000000+minvent_m3_per_h*1000+V_room_m3,"")</f>
        <v>500010090</v>
      </c>
      <c r="C1737" s="2" t="str">
        <f>IF(input_OLD_temp_simulation!C1737&lt;&gt;"",CONCATENATE(TEXT(input_OLD_temp_simulation!C1737,"jjjj-mm-ddTuu:mm:ss"),IF(input_OLD_temp_simulation!E1737&gt;=0,"+",""),TEXT(SIGN(input_OLD_temp_simulation!E1737)*INT(ABS(input_OLD_temp_simulation!E1737)),"00"),":",TEXT(MOD(ABS(input_OLD_temp_simulation!E1737),1)*60,"00")),"")</f>
        <v>2022-01-21T01:45:00+01:00</v>
      </c>
      <c r="D1737" s="26">
        <f>IF(input_OLD_temp_simulation!D1737&lt;&gt;"",input_OLD_temp_simulation!D1737,"")</f>
        <v>1642725899.9999993</v>
      </c>
      <c r="E1737" s="27">
        <f>calculation!R1737</f>
        <v>874.43576388888891</v>
      </c>
      <c r="F1737" s="18">
        <f>calculation!P1737</f>
        <v>0.19500821886749678</v>
      </c>
      <c r="G1737" s="29">
        <f>IF(input_OLD_temp_simulation!L1737&lt;&gt;"",input_OLD_temp_simulation!L1737,"")</f>
        <v>900</v>
      </c>
    </row>
    <row r="1738" spans="1:7">
      <c r="A1738" s="1">
        <f>IF(input_OLD_temp_simulation!A1738&lt;&gt;"",input_OLD_temp_simulation!A1738,"")</f>
        <v>1736</v>
      </c>
      <c r="B1738" s="57">
        <f>IF(input_OLD_temp_simulation!B1738&lt;&gt;"",maxvent_m3_per_h*1000000+minvent_m3_per_h*1000+V_room_m3,"")</f>
        <v>500010090</v>
      </c>
      <c r="C1738" s="2" t="str">
        <f>IF(input_OLD_temp_simulation!C1738&lt;&gt;"",CONCATENATE(TEXT(input_OLD_temp_simulation!C1738,"jjjj-mm-ddTuu:mm:ss"),IF(input_OLD_temp_simulation!E1738&gt;=0,"+",""),TEXT(SIGN(input_OLD_temp_simulation!E1738)*INT(ABS(input_OLD_temp_simulation!E1738)),"00"),":",TEXT(MOD(ABS(input_OLD_temp_simulation!E1738),1)*60,"00")),"")</f>
        <v>2022-01-21T02:00:00+01:00</v>
      </c>
      <c r="D1738" s="26">
        <f>IF(input_OLD_temp_simulation!D1738&lt;&gt;"",input_OLD_temp_simulation!D1738,"")</f>
        <v>1642726800.000001</v>
      </c>
      <c r="E1738" s="27">
        <f>calculation!R1738</f>
        <v>817.8125</v>
      </c>
      <c r="F1738" s="18">
        <f>calculation!P1738</f>
        <v>0</v>
      </c>
      <c r="G1738" s="29">
        <f>IF(input_OLD_temp_simulation!L1738&lt;&gt;"",input_OLD_temp_simulation!L1738,"")</f>
        <v>900</v>
      </c>
    </row>
    <row r="1739" spans="1:7">
      <c r="A1739" s="1">
        <f>IF(input_OLD_temp_simulation!A1739&lt;&gt;"",input_OLD_temp_simulation!A1739,"")</f>
        <v>1737</v>
      </c>
      <c r="B1739" s="57">
        <f>IF(input_OLD_temp_simulation!B1739&lt;&gt;"",maxvent_m3_per_h*1000000+minvent_m3_per_h*1000+V_room_m3,"")</f>
        <v>500010090</v>
      </c>
      <c r="C1739" s="2" t="str">
        <f>IF(input_OLD_temp_simulation!C1739&lt;&gt;"",CONCATENATE(TEXT(input_OLD_temp_simulation!C1739,"jjjj-mm-ddTuu:mm:ss"),IF(input_OLD_temp_simulation!E1739&gt;=0,"+",""),TEXT(SIGN(input_OLD_temp_simulation!E1739)*INT(ABS(input_OLD_temp_simulation!E1739)),"00"),":",TEXT(MOD(ABS(input_OLD_temp_simulation!E1739),1)*60,"00")),"")</f>
        <v>2022-01-21T02:15:00+01:00</v>
      </c>
      <c r="D1739" s="26">
        <f>IF(input_OLD_temp_simulation!D1739&lt;&gt;"",input_OLD_temp_simulation!D1739,"")</f>
        <v>1642727700.0000002</v>
      </c>
      <c r="E1739" s="27">
        <f>calculation!R1739</f>
        <v>874.43576388888891</v>
      </c>
      <c r="F1739" s="18">
        <f>calculation!P1739</f>
        <v>0.19500821886749678</v>
      </c>
      <c r="G1739" s="29">
        <f>IF(input_OLD_temp_simulation!L1739&lt;&gt;"",input_OLD_temp_simulation!L1739,"")</f>
        <v>900</v>
      </c>
    </row>
    <row r="1740" spans="1:7">
      <c r="A1740" s="1">
        <f>IF(input_OLD_temp_simulation!A1740&lt;&gt;"",input_OLD_temp_simulation!A1740,"")</f>
        <v>1738</v>
      </c>
      <c r="B1740" s="57">
        <f>IF(input_OLD_temp_simulation!B1740&lt;&gt;"",maxvent_m3_per_h*1000000+minvent_m3_per_h*1000+V_room_m3,"")</f>
        <v>500010090</v>
      </c>
      <c r="C1740" s="2" t="str">
        <f>IF(input_OLD_temp_simulation!C1740&lt;&gt;"",CONCATENATE(TEXT(input_OLD_temp_simulation!C1740,"jjjj-mm-ddTuu:mm:ss"),IF(input_OLD_temp_simulation!E1740&gt;=0,"+",""),TEXT(SIGN(input_OLD_temp_simulation!E1740)*INT(ABS(input_OLD_temp_simulation!E1740)),"00"),":",TEXT(MOD(ABS(input_OLD_temp_simulation!E1740),1)*60,"00")),"")</f>
        <v>2022-01-21T02:30:00+01:00</v>
      </c>
      <c r="D1740" s="26">
        <f>IF(input_OLD_temp_simulation!D1740&lt;&gt;"",input_OLD_temp_simulation!D1740,"")</f>
        <v>1642728599.9999993</v>
      </c>
      <c r="E1740" s="27">
        <f>calculation!R1740</f>
        <v>817.8125</v>
      </c>
      <c r="F1740" s="18">
        <f>calculation!P1740</f>
        <v>0</v>
      </c>
      <c r="G1740" s="29">
        <f>IF(input_OLD_temp_simulation!L1740&lt;&gt;"",input_OLD_temp_simulation!L1740,"")</f>
        <v>900</v>
      </c>
    </row>
    <row r="1741" spans="1:7">
      <c r="A1741" s="1">
        <f>IF(input_OLD_temp_simulation!A1741&lt;&gt;"",input_OLD_temp_simulation!A1741,"")</f>
        <v>1739</v>
      </c>
      <c r="B1741" s="57">
        <f>IF(input_OLD_temp_simulation!B1741&lt;&gt;"",maxvent_m3_per_h*1000000+minvent_m3_per_h*1000+V_room_m3,"")</f>
        <v>500010090</v>
      </c>
      <c r="C1741" s="2" t="str">
        <f>IF(input_OLD_temp_simulation!C1741&lt;&gt;"",CONCATENATE(TEXT(input_OLD_temp_simulation!C1741,"jjjj-mm-ddTuu:mm:ss"),IF(input_OLD_temp_simulation!E1741&gt;=0,"+",""),TEXT(SIGN(input_OLD_temp_simulation!E1741)*INT(ABS(input_OLD_temp_simulation!E1741)),"00"),":",TEXT(MOD(ABS(input_OLD_temp_simulation!E1741),1)*60,"00")),"")</f>
        <v>2022-01-21T02:45:00+01:00</v>
      </c>
      <c r="D1741" s="26">
        <f>IF(input_OLD_temp_simulation!D1741&lt;&gt;"",input_OLD_temp_simulation!D1741,"")</f>
        <v>1642729500.000001</v>
      </c>
      <c r="E1741" s="27">
        <f>calculation!R1741</f>
        <v>874.43576388888891</v>
      </c>
      <c r="F1741" s="18">
        <f>calculation!P1741</f>
        <v>0.19500821886749678</v>
      </c>
      <c r="G1741" s="29">
        <f>IF(input_OLD_temp_simulation!L1741&lt;&gt;"",input_OLD_temp_simulation!L1741,"")</f>
        <v>900</v>
      </c>
    </row>
    <row r="1742" spans="1:7">
      <c r="A1742" s="1">
        <f>IF(input_OLD_temp_simulation!A1742&lt;&gt;"",input_OLD_temp_simulation!A1742,"")</f>
        <v>1740</v>
      </c>
      <c r="B1742" s="57">
        <f>IF(input_OLD_temp_simulation!B1742&lt;&gt;"",maxvent_m3_per_h*1000000+minvent_m3_per_h*1000+V_room_m3,"")</f>
        <v>500010090</v>
      </c>
      <c r="C1742" s="2" t="str">
        <f>IF(input_OLD_temp_simulation!C1742&lt;&gt;"",CONCATENATE(TEXT(input_OLD_temp_simulation!C1742,"jjjj-mm-ddTuu:mm:ss"),IF(input_OLD_temp_simulation!E1742&gt;=0,"+",""),TEXT(SIGN(input_OLD_temp_simulation!E1742)*INT(ABS(input_OLD_temp_simulation!E1742)),"00"),":",TEXT(MOD(ABS(input_OLD_temp_simulation!E1742),1)*60,"00")),"")</f>
        <v>2022-01-21T03:00:00+01:00</v>
      </c>
      <c r="D1742" s="26">
        <f>IF(input_OLD_temp_simulation!D1742&lt;&gt;"",input_OLD_temp_simulation!D1742,"")</f>
        <v>1642730400.0000002</v>
      </c>
      <c r="E1742" s="27">
        <f>calculation!R1742</f>
        <v>817.8125</v>
      </c>
      <c r="F1742" s="18">
        <f>calculation!P1742</f>
        <v>0</v>
      </c>
      <c r="G1742" s="29">
        <f>IF(input_OLD_temp_simulation!L1742&lt;&gt;"",input_OLD_temp_simulation!L1742,"")</f>
        <v>900</v>
      </c>
    </row>
    <row r="1743" spans="1:7">
      <c r="A1743" s="1">
        <f>IF(input_OLD_temp_simulation!A1743&lt;&gt;"",input_OLD_temp_simulation!A1743,"")</f>
        <v>1741</v>
      </c>
      <c r="B1743" s="57">
        <f>IF(input_OLD_temp_simulation!B1743&lt;&gt;"",maxvent_m3_per_h*1000000+minvent_m3_per_h*1000+V_room_m3,"")</f>
        <v>500010090</v>
      </c>
      <c r="C1743" s="2" t="str">
        <f>IF(input_OLD_temp_simulation!C1743&lt;&gt;"",CONCATENATE(TEXT(input_OLD_temp_simulation!C1743,"jjjj-mm-ddTuu:mm:ss"),IF(input_OLD_temp_simulation!E1743&gt;=0,"+",""),TEXT(SIGN(input_OLD_temp_simulation!E1743)*INT(ABS(input_OLD_temp_simulation!E1743)),"00"),":",TEXT(MOD(ABS(input_OLD_temp_simulation!E1743),1)*60,"00")),"")</f>
        <v>2022-01-21T03:15:00+01:00</v>
      </c>
      <c r="D1743" s="26">
        <f>IF(input_OLD_temp_simulation!D1743&lt;&gt;"",input_OLD_temp_simulation!D1743,"")</f>
        <v>1642731299.9999993</v>
      </c>
      <c r="E1743" s="27">
        <f>calculation!R1743</f>
        <v>874.43576388888891</v>
      </c>
      <c r="F1743" s="18">
        <f>calculation!P1743</f>
        <v>0.19500821886749678</v>
      </c>
      <c r="G1743" s="29">
        <f>IF(input_OLD_temp_simulation!L1743&lt;&gt;"",input_OLD_temp_simulation!L1743,"")</f>
        <v>900</v>
      </c>
    </row>
    <row r="1744" spans="1:7">
      <c r="A1744" s="1">
        <f>IF(input_OLD_temp_simulation!A1744&lt;&gt;"",input_OLD_temp_simulation!A1744,"")</f>
        <v>1742</v>
      </c>
      <c r="B1744" s="57">
        <f>IF(input_OLD_temp_simulation!B1744&lt;&gt;"",maxvent_m3_per_h*1000000+minvent_m3_per_h*1000+V_room_m3,"")</f>
        <v>500010090</v>
      </c>
      <c r="C1744" s="2" t="str">
        <f>IF(input_OLD_temp_simulation!C1744&lt;&gt;"",CONCATENATE(TEXT(input_OLD_temp_simulation!C1744,"jjjj-mm-ddTuu:mm:ss"),IF(input_OLD_temp_simulation!E1744&gt;=0,"+",""),TEXT(SIGN(input_OLD_temp_simulation!E1744)*INT(ABS(input_OLD_temp_simulation!E1744)),"00"),":",TEXT(MOD(ABS(input_OLD_temp_simulation!E1744),1)*60,"00")),"")</f>
        <v>2022-01-21T03:30:00+01:00</v>
      </c>
      <c r="D1744" s="26">
        <f>IF(input_OLD_temp_simulation!D1744&lt;&gt;"",input_OLD_temp_simulation!D1744,"")</f>
        <v>1642732200.000001</v>
      </c>
      <c r="E1744" s="27">
        <f>calculation!R1744</f>
        <v>817.8125</v>
      </c>
      <c r="F1744" s="18">
        <f>calculation!P1744</f>
        <v>0</v>
      </c>
      <c r="G1744" s="29">
        <f>IF(input_OLD_temp_simulation!L1744&lt;&gt;"",input_OLD_temp_simulation!L1744,"")</f>
        <v>900</v>
      </c>
    </row>
    <row r="1745" spans="1:7">
      <c r="A1745" s="1">
        <f>IF(input_OLD_temp_simulation!A1745&lt;&gt;"",input_OLD_temp_simulation!A1745,"")</f>
        <v>1743</v>
      </c>
      <c r="B1745" s="57">
        <f>IF(input_OLD_temp_simulation!B1745&lt;&gt;"",maxvent_m3_per_h*1000000+minvent_m3_per_h*1000+V_room_m3,"")</f>
        <v>500010090</v>
      </c>
      <c r="C1745" s="2" t="str">
        <f>IF(input_OLD_temp_simulation!C1745&lt;&gt;"",CONCATENATE(TEXT(input_OLD_temp_simulation!C1745,"jjjj-mm-ddTuu:mm:ss"),IF(input_OLD_temp_simulation!E1745&gt;=0,"+",""),TEXT(SIGN(input_OLD_temp_simulation!E1745)*INT(ABS(input_OLD_temp_simulation!E1745)),"00"),":",TEXT(MOD(ABS(input_OLD_temp_simulation!E1745),1)*60,"00")),"")</f>
        <v>2022-01-21T03:45:00+01:00</v>
      </c>
      <c r="D1745" s="26">
        <f>IF(input_OLD_temp_simulation!D1745&lt;&gt;"",input_OLD_temp_simulation!D1745,"")</f>
        <v>1642733100.0000002</v>
      </c>
      <c r="E1745" s="27">
        <f>calculation!R1745</f>
        <v>874.43576388888891</v>
      </c>
      <c r="F1745" s="18">
        <f>calculation!P1745</f>
        <v>0.19500821886749678</v>
      </c>
      <c r="G1745" s="29">
        <f>IF(input_OLD_temp_simulation!L1745&lt;&gt;"",input_OLD_temp_simulation!L1745,"")</f>
        <v>900</v>
      </c>
    </row>
    <row r="1746" spans="1:7">
      <c r="A1746" s="1">
        <f>IF(input_OLD_temp_simulation!A1746&lt;&gt;"",input_OLD_temp_simulation!A1746,"")</f>
        <v>1744</v>
      </c>
      <c r="B1746" s="57">
        <f>IF(input_OLD_temp_simulation!B1746&lt;&gt;"",maxvent_m3_per_h*1000000+minvent_m3_per_h*1000+V_room_m3,"")</f>
        <v>500010090</v>
      </c>
      <c r="C1746" s="2" t="str">
        <f>IF(input_OLD_temp_simulation!C1746&lt;&gt;"",CONCATENATE(TEXT(input_OLD_temp_simulation!C1746,"jjjj-mm-ddTuu:mm:ss"),IF(input_OLD_temp_simulation!E1746&gt;=0,"+",""),TEXT(SIGN(input_OLD_temp_simulation!E1746)*INT(ABS(input_OLD_temp_simulation!E1746)),"00"),":",TEXT(MOD(ABS(input_OLD_temp_simulation!E1746),1)*60,"00")),"")</f>
        <v>2022-01-21T04:00:00+01:00</v>
      </c>
      <c r="D1746" s="26">
        <f>IF(input_OLD_temp_simulation!D1746&lt;&gt;"",input_OLD_temp_simulation!D1746,"")</f>
        <v>1642733999.9999993</v>
      </c>
      <c r="E1746" s="27">
        <f>calculation!R1746</f>
        <v>817.8125</v>
      </c>
      <c r="F1746" s="18">
        <f>calculation!P1746</f>
        <v>0</v>
      </c>
      <c r="G1746" s="29">
        <f>IF(input_OLD_temp_simulation!L1746&lt;&gt;"",input_OLD_temp_simulation!L1746,"")</f>
        <v>900</v>
      </c>
    </row>
    <row r="1747" spans="1:7">
      <c r="A1747" s="1">
        <f>IF(input_OLD_temp_simulation!A1747&lt;&gt;"",input_OLD_temp_simulation!A1747,"")</f>
        <v>1745</v>
      </c>
      <c r="B1747" s="57">
        <f>IF(input_OLD_temp_simulation!B1747&lt;&gt;"",maxvent_m3_per_h*1000000+minvent_m3_per_h*1000+V_room_m3,"")</f>
        <v>500010090</v>
      </c>
      <c r="C1747" s="2" t="str">
        <f>IF(input_OLD_temp_simulation!C1747&lt;&gt;"",CONCATENATE(TEXT(input_OLD_temp_simulation!C1747,"jjjj-mm-ddTuu:mm:ss"),IF(input_OLD_temp_simulation!E1747&gt;=0,"+",""),TEXT(SIGN(input_OLD_temp_simulation!E1747)*INT(ABS(input_OLD_temp_simulation!E1747)),"00"),":",TEXT(MOD(ABS(input_OLD_temp_simulation!E1747),1)*60,"00")),"")</f>
        <v>2022-01-21T04:15:00+01:00</v>
      </c>
      <c r="D1747" s="26">
        <f>IF(input_OLD_temp_simulation!D1747&lt;&gt;"",input_OLD_temp_simulation!D1747,"")</f>
        <v>1642734900.000001</v>
      </c>
      <c r="E1747" s="27">
        <f>calculation!R1747</f>
        <v>874.43576388888891</v>
      </c>
      <c r="F1747" s="18">
        <f>calculation!P1747</f>
        <v>0.19500821886749678</v>
      </c>
      <c r="G1747" s="29">
        <f>IF(input_OLD_temp_simulation!L1747&lt;&gt;"",input_OLD_temp_simulation!L1747,"")</f>
        <v>900</v>
      </c>
    </row>
    <row r="1748" spans="1:7">
      <c r="A1748" s="1">
        <f>IF(input_OLD_temp_simulation!A1748&lt;&gt;"",input_OLD_temp_simulation!A1748,"")</f>
        <v>1746</v>
      </c>
      <c r="B1748" s="57">
        <f>IF(input_OLD_temp_simulation!B1748&lt;&gt;"",maxvent_m3_per_h*1000000+minvent_m3_per_h*1000+V_room_m3,"")</f>
        <v>500010090</v>
      </c>
      <c r="C1748" s="2" t="str">
        <f>IF(input_OLD_temp_simulation!C1748&lt;&gt;"",CONCATENATE(TEXT(input_OLD_temp_simulation!C1748,"jjjj-mm-ddTuu:mm:ss"),IF(input_OLD_temp_simulation!E1748&gt;=0,"+",""),TEXT(SIGN(input_OLD_temp_simulation!E1748)*INT(ABS(input_OLD_temp_simulation!E1748)),"00"),":",TEXT(MOD(ABS(input_OLD_temp_simulation!E1748),1)*60,"00")),"")</f>
        <v>2022-01-21T04:30:00+01:00</v>
      </c>
      <c r="D1748" s="26">
        <f>IF(input_OLD_temp_simulation!D1748&lt;&gt;"",input_OLD_temp_simulation!D1748,"")</f>
        <v>1642735800.0000002</v>
      </c>
      <c r="E1748" s="27">
        <f>calculation!R1748</f>
        <v>817.8125</v>
      </c>
      <c r="F1748" s="18">
        <f>calculation!P1748</f>
        <v>0</v>
      </c>
      <c r="G1748" s="29">
        <f>IF(input_OLD_temp_simulation!L1748&lt;&gt;"",input_OLD_temp_simulation!L1748,"")</f>
        <v>900</v>
      </c>
    </row>
    <row r="1749" spans="1:7">
      <c r="A1749" s="1">
        <f>IF(input_OLD_temp_simulation!A1749&lt;&gt;"",input_OLD_temp_simulation!A1749,"")</f>
        <v>1747</v>
      </c>
      <c r="B1749" s="57">
        <f>IF(input_OLD_temp_simulation!B1749&lt;&gt;"",maxvent_m3_per_h*1000000+minvent_m3_per_h*1000+V_room_m3,"")</f>
        <v>500010090</v>
      </c>
      <c r="C1749" s="2" t="str">
        <f>IF(input_OLD_temp_simulation!C1749&lt;&gt;"",CONCATENATE(TEXT(input_OLD_temp_simulation!C1749,"jjjj-mm-ddTuu:mm:ss"),IF(input_OLD_temp_simulation!E1749&gt;=0,"+",""),TEXT(SIGN(input_OLD_temp_simulation!E1749)*INT(ABS(input_OLD_temp_simulation!E1749)),"00"),":",TEXT(MOD(ABS(input_OLD_temp_simulation!E1749),1)*60,"00")),"")</f>
        <v>2022-01-21T04:45:00+01:00</v>
      </c>
      <c r="D1749" s="26">
        <f>IF(input_OLD_temp_simulation!D1749&lt;&gt;"",input_OLD_temp_simulation!D1749,"")</f>
        <v>1642736699.9999993</v>
      </c>
      <c r="E1749" s="27">
        <f>calculation!R1749</f>
        <v>874.43576388888891</v>
      </c>
      <c r="F1749" s="18">
        <f>calculation!P1749</f>
        <v>0.19500821886749678</v>
      </c>
      <c r="G1749" s="29">
        <f>IF(input_OLD_temp_simulation!L1749&lt;&gt;"",input_OLD_temp_simulation!L1749,"")</f>
        <v>900</v>
      </c>
    </row>
    <row r="1750" spans="1:7">
      <c r="A1750" s="1">
        <f>IF(input_OLD_temp_simulation!A1750&lt;&gt;"",input_OLD_temp_simulation!A1750,"")</f>
        <v>1748</v>
      </c>
      <c r="B1750" s="57">
        <f>IF(input_OLD_temp_simulation!B1750&lt;&gt;"",maxvent_m3_per_h*1000000+minvent_m3_per_h*1000+V_room_m3,"")</f>
        <v>500010090</v>
      </c>
      <c r="C1750" s="2" t="str">
        <f>IF(input_OLD_temp_simulation!C1750&lt;&gt;"",CONCATENATE(TEXT(input_OLD_temp_simulation!C1750,"jjjj-mm-ddTuu:mm:ss"),IF(input_OLD_temp_simulation!E1750&gt;=0,"+",""),TEXT(SIGN(input_OLD_temp_simulation!E1750)*INT(ABS(input_OLD_temp_simulation!E1750)),"00"),":",TEXT(MOD(ABS(input_OLD_temp_simulation!E1750),1)*60,"00")),"")</f>
        <v>2022-01-21T05:00:00+01:00</v>
      </c>
      <c r="D1750" s="26">
        <f>IF(input_OLD_temp_simulation!D1750&lt;&gt;"",input_OLD_temp_simulation!D1750,"")</f>
        <v>1642737600.000001</v>
      </c>
      <c r="E1750" s="27">
        <f>calculation!R1750</f>
        <v>817.8125</v>
      </c>
      <c r="F1750" s="18">
        <f>calculation!P1750</f>
        <v>0</v>
      </c>
      <c r="G1750" s="29">
        <f>IF(input_OLD_temp_simulation!L1750&lt;&gt;"",input_OLD_temp_simulation!L1750,"")</f>
        <v>900</v>
      </c>
    </row>
    <row r="1751" spans="1:7">
      <c r="A1751" s="1">
        <f>IF(input_OLD_temp_simulation!A1751&lt;&gt;"",input_OLD_temp_simulation!A1751,"")</f>
        <v>1749</v>
      </c>
      <c r="B1751" s="57">
        <f>IF(input_OLD_temp_simulation!B1751&lt;&gt;"",maxvent_m3_per_h*1000000+minvent_m3_per_h*1000+V_room_m3,"")</f>
        <v>500010090</v>
      </c>
      <c r="C1751" s="2" t="str">
        <f>IF(input_OLD_temp_simulation!C1751&lt;&gt;"",CONCATENATE(TEXT(input_OLD_temp_simulation!C1751,"jjjj-mm-ddTuu:mm:ss"),IF(input_OLD_temp_simulation!E1751&gt;=0,"+",""),TEXT(SIGN(input_OLD_temp_simulation!E1751)*INT(ABS(input_OLD_temp_simulation!E1751)),"00"),":",TEXT(MOD(ABS(input_OLD_temp_simulation!E1751),1)*60,"00")),"")</f>
        <v>2022-01-21T05:15:00+01:00</v>
      </c>
      <c r="D1751" s="26">
        <f>IF(input_OLD_temp_simulation!D1751&lt;&gt;"",input_OLD_temp_simulation!D1751,"")</f>
        <v>1642738500.0000002</v>
      </c>
      <c r="E1751" s="27">
        <f>calculation!R1751</f>
        <v>874.43576388888891</v>
      </c>
      <c r="F1751" s="18">
        <f>calculation!P1751</f>
        <v>0.19500821886749678</v>
      </c>
      <c r="G1751" s="29">
        <f>IF(input_OLD_temp_simulation!L1751&lt;&gt;"",input_OLD_temp_simulation!L1751,"")</f>
        <v>900</v>
      </c>
    </row>
    <row r="1752" spans="1:7">
      <c r="A1752" s="1">
        <f>IF(input_OLD_temp_simulation!A1752&lt;&gt;"",input_OLD_temp_simulation!A1752,"")</f>
        <v>1750</v>
      </c>
      <c r="B1752" s="57">
        <f>IF(input_OLD_temp_simulation!B1752&lt;&gt;"",maxvent_m3_per_h*1000000+minvent_m3_per_h*1000+V_room_m3,"")</f>
        <v>500010090</v>
      </c>
      <c r="C1752" s="2" t="str">
        <f>IF(input_OLD_temp_simulation!C1752&lt;&gt;"",CONCATENATE(TEXT(input_OLD_temp_simulation!C1752,"jjjj-mm-ddTuu:mm:ss"),IF(input_OLD_temp_simulation!E1752&gt;=0,"+",""),TEXT(SIGN(input_OLD_temp_simulation!E1752)*INT(ABS(input_OLD_temp_simulation!E1752)),"00"),":",TEXT(MOD(ABS(input_OLD_temp_simulation!E1752),1)*60,"00")),"")</f>
        <v>2022-01-21T05:30:00+01:00</v>
      </c>
      <c r="D1752" s="26">
        <f>IF(input_OLD_temp_simulation!D1752&lt;&gt;"",input_OLD_temp_simulation!D1752,"")</f>
        <v>1642739399.9999993</v>
      </c>
      <c r="E1752" s="27">
        <f>calculation!R1752</f>
        <v>817.8125</v>
      </c>
      <c r="F1752" s="18">
        <f>calculation!P1752</f>
        <v>0</v>
      </c>
      <c r="G1752" s="29">
        <f>IF(input_OLD_temp_simulation!L1752&lt;&gt;"",input_OLD_temp_simulation!L1752,"")</f>
        <v>900</v>
      </c>
    </row>
    <row r="1753" spans="1:7">
      <c r="A1753" s="1">
        <f>IF(input_OLD_temp_simulation!A1753&lt;&gt;"",input_OLD_temp_simulation!A1753,"")</f>
        <v>1751</v>
      </c>
      <c r="B1753" s="57">
        <f>IF(input_OLD_temp_simulation!B1753&lt;&gt;"",maxvent_m3_per_h*1000000+minvent_m3_per_h*1000+V_room_m3,"")</f>
        <v>500010090</v>
      </c>
      <c r="C1753" s="2" t="str">
        <f>IF(input_OLD_temp_simulation!C1753&lt;&gt;"",CONCATENATE(TEXT(input_OLD_temp_simulation!C1753,"jjjj-mm-ddTuu:mm:ss"),IF(input_OLD_temp_simulation!E1753&gt;=0,"+",""),TEXT(SIGN(input_OLD_temp_simulation!E1753)*INT(ABS(input_OLD_temp_simulation!E1753)),"00"),":",TEXT(MOD(ABS(input_OLD_temp_simulation!E1753),1)*60,"00")),"")</f>
        <v>2022-01-21T05:45:00+01:00</v>
      </c>
      <c r="D1753" s="26">
        <f>IF(input_OLD_temp_simulation!D1753&lt;&gt;"",input_OLD_temp_simulation!D1753,"")</f>
        <v>1642740300.000001</v>
      </c>
      <c r="E1753" s="27">
        <f>calculation!R1753</f>
        <v>874.43576388888891</v>
      </c>
      <c r="F1753" s="18">
        <f>calculation!P1753</f>
        <v>0.19500821886749678</v>
      </c>
      <c r="G1753" s="29">
        <f>IF(input_OLD_temp_simulation!L1753&lt;&gt;"",input_OLD_temp_simulation!L1753,"")</f>
        <v>900</v>
      </c>
    </row>
    <row r="1754" spans="1:7">
      <c r="A1754" s="1">
        <f>IF(input_OLD_temp_simulation!A1754&lt;&gt;"",input_OLD_temp_simulation!A1754,"")</f>
        <v>1752</v>
      </c>
      <c r="B1754" s="57">
        <f>IF(input_OLD_temp_simulation!B1754&lt;&gt;"",maxvent_m3_per_h*1000000+minvent_m3_per_h*1000+V_room_m3,"")</f>
        <v>500010090</v>
      </c>
      <c r="C1754" s="2" t="str">
        <f>IF(input_OLD_temp_simulation!C1754&lt;&gt;"",CONCATENATE(TEXT(input_OLD_temp_simulation!C1754,"jjjj-mm-ddTuu:mm:ss"),IF(input_OLD_temp_simulation!E1754&gt;=0,"+",""),TEXT(SIGN(input_OLD_temp_simulation!E1754)*INT(ABS(input_OLD_temp_simulation!E1754)),"00"),":",TEXT(MOD(ABS(input_OLD_temp_simulation!E1754),1)*60,"00")),"")</f>
        <v>2022-01-21T06:00:00+01:00</v>
      </c>
      <c r="D1754" s="26">
        <f>IF(input_OLD_temp_simulation!D1754&lt;&gt;"",input_OLD_temp_simulation!D1754,"")</f>
        <v>1642741200.0000002</v>
      </c>
      <c r="E1754" s="27">
        <f>calculation!R1754</f>
        <v>817.8125</v>
      </c>
      <c r="F1754" s="18">
        <f>calculation!P1754</f>
        <v>0</v>
      </c>
      <c r="G1754" s="29">
        <f>IF(input_OLD_temp_simulation!L1754&lt;&gt;"",input_OLD_temp_simulation!L1754,"")</f>
        <v>900</v>
      </c>
    </row>
    <row r="1755" spans="1:7">
      <c r="A1755" s="1">
        <f>IF(input_OLD_temp_simulation!A1755&lt;&gt;"",input_OLD_temp_simulation!A1755,"")</f>
        <v>1753</v>
      </c>
      <c r="B1755" s="57">
        <f>IF(input_OLD_temp_simulation!B1755&lt;&gt;"",maxvent_m3_per_h*1000000+minvent_m3_per_h*1000+V_room_m3,"")</f>
        <v>500010090</v>
      </c>
      <c r="C1755" s="2" t="str">
        <f>IF(input_OLD_temp_simulation!C1755&lt;&gt;"",CONCATENATE(TEXT(input_OLD_temp_simulation!C1755,"jjjj-mm-ddTuu:mm:ss"),IF(input_OLD_temp_simulation!E1755&gt;=0,"+",""),TEXT(SIGN(input_OLD_temp_simulation!E1755)*INT(ABS(input_OLD_temp_simulation!E1755)),"00"),":",TEXT(MOD(ABS(input_OLD_temp_simulation!E1755),1)*60,"00")),"")</f>
        <v>2022-01-21T06:15:00+01:00</v>
      </c>
      <c r="D1755" s="26">
        <f>IF(input_OLD_temp_simulation!D1755&lt;&gt;"",input_OLD_temp_simulation!D1755,"")</f>
        <v>1642742099.9999993</v>
      </c>
      <c r="E1755" s="27">
        <f>calculation!R1755</f>
        <v>874.43576388888891</v>
      </c>
      <c r="F1755" s="18">
        <f>calculation!P1755</f>
        <v>0.19500821886749678</v>
      </c>
      <c r="G1755" s="29">
        <f>IF(input_OLD_temp_simulation!L1755&lt;&gt;"",input_OLD_temp_simulation!L1755,"")</f>
        <v>900</v>
      </c>
    </row>
    <row r="1756" spans="1:7">
      <c r="A1756" s="1">
        <f>IF(input_OLD_temp_simulation!A1756&lt;&gt;"",input_OLD_temp_simulation!A1756,"")</f>
        <v>1754</v>
      </c>
      <c r="B1756" s="57">
        <f>IF(input_OLD_temp_simulation!B1756&lt;&gt;"",maxvent_m3_per_h*1000000+minvent_m3_per_h*1000+V_room_m3,"")</f>
        <v>500010090</v>
      </c>
      <c r="C1756" s="2" t="str">
        <f>IF(input_OLD_temp_simulation!C1756&lt;&gt;"",CONCATENATE(TEXT(input_OLD_temp_simulation!C1756,"jjjj-mm-ddTuu:mm:ss"),IF(input_OLD_temp_simulation!E1756&gt;=0,"+",""),TEXT(SIGN(input_OLD_temp_simulation!E1756)*INT(ABS(input_OLD_temp_simulation!E1756)),"00"),":",TEXT(MOD(ABS(input_OLD_temp_simulation!E1756),1)*60,"00")),"")</f>
        <v>2022-01-21T06:30:00+01:00</v>
      </c>
      <c r="D1756" s="26">
        <f>IF(input_OLD_temp_simulation!D1756&lt;&gt;"",input_OLD_temp_simulation!D1756,"")</f>
        <v>1642743000.000001</v>
      </c>
      <c r="E1756" s="27">
        <f>calculation!R1756</f>
        <v>817.8125</v>
      </c>
      <c r="F1756" s="18">
        <f>calculation!P1756</f>
        <v>0</v>
      </c>
      <c r="G1756" s="29">
        <f>IF(input_OLD_temp_simulation!L1756&lt;&gt;"",input_OLD_temp_simulation!L1756,"")</f>
        <v>900</v>
      </c>
    </row>
    <row r="1757" spans="1:7">
      <c r="A1757" s="1">
        <f>IF(input_OLD_temp_simulation!A1757&lt;&gt;"",input_OLD_temp_simulation!A1757,"")</f>
        <v>1755</v>
      </c>
      <c r="B1757" s="57">
        <f>IF(input_OLD_temp_simulation!B1757&lt;&gt;"",maxvent_m3_per_h*1000000+minvent_m3_per_h*1000+V_room_m3,"")</f>
        <v>500010090</v>
      </c>
      <c r="C1757" s="2" t="str">
        <f>IF(input_OLD_temp_simulation!C1757&lt;&gt;"",CONCATENATE(TEXT(input_OLD_temp_simulation!C1757,"jjjj-mm-ddTuu:mm:ss"),IF(input_OLD_temp_simulation!E1757&gt;=0,"+",""),TEXT(SIGN(input_OLD_temp_simulation!E1757)*INT(ABS(input_OLD_temp_simulation!E1757)),"00"),":",TEXT(MOD(ABS(input_OLD_temp_simulation!E1757),1)*60,"00")),"")</f>
        <v>2022-01-21T06:45:00+01:00</v>
      </c>
      <c r="D1757" s="26">
        <f>IF(input_OLD_temp_simulation!D1757&lt;&gt;"",input_OLD_temp_simulation!D1757,"")</f>
        <v>1642743900.0000002</v>
      </c>
      <c r="E1757" s="27">
        <f>calculation!R1757</f>
        <v>874.43576388888891</v>
      </c>
      <c r="F1757" s="18">
        <f>calculation!P1757</f>
        <v>0.19500821886749678</v>
      </c>
      <c r="G1757" s="29">
        <f>IF(input_OLD_temp_simulation!L1757&lt;&gt;"",input_OLD_temp_simulation!L1757,"")</f>
        <v>900</v>
      </c>
    </row>
    <row r="1758" spans="1:7">
      <c r="A1758" s="1">
        <f>IF(input_OLD_temp_simulation!A1758&lt;&gt;"",input_OLD_temp_simulation!A1758,"")</f>
        <v>1756</v>
      </c>
      <c r="B1758" s="57">
        <f>IF(input_OLD_temp_simulation!B1758&lt;&gt;"",maxvent_m3_per_h*1000000+minvent_m3_per_h*1000+V_room_m3,"")</f>
        <v>500010090</v>
      </c>
      <c r="C1758" s="2" t="str">
        <f>IF(input_OLD_temp_simulation!C1758&lt;&gt;"",CONCATENATE(TEXT(input_OLD_temp_simulation!C1758,"jjjj-mm-ddTuu:mm:ss"),IF(input_OLD_temp_simulation!E1758&gt;=0,"+",""),TEXT(SIGN(input_OLD_temp_simulation!E1758)*INT(ABS(input_OLD_temp_simulation!E1758)),"00"),":",TEXT(MOD(ABS(input_OLD_temp_simulation!E1758),1)*60,"00")),"")</f>
        <v>2022-01-21T07:00:00+01:00</v>
      </c>
      <c r="D1758" s="26">
        <f>IF(input_OLD_temp_simulation!D1758&lt;&gt;"",input_OLD_temp_simulation!D1758,"")</f>
        <v>1642744799.9999993</v>
      </c>
      <c r="E1758" s="27">
        <f>calculation!R1758</f>
        <v>817.8125</v>
      </c>
      <c r="F1758" s="18">
        <f>calculation!P1758</f>
        <v>0</v>
      </c>
      <c r="G1758" s="29">
        <f>IF(input_OLD_temp_simulation!L1758&lt;&gt;"",input_OLD_temp_simulation!L1758,"")</f>
        <v>900</v>
      </c>
    </row>
    <row r="1759" spans="1:7">
      <c r="A1759" s="1">
        <f>IF(input_OLD_temp_simulation!A1759&lt;&gt;"",input_OLD_temp_simulation!A1759,"")</f>
        <v>1757</v>
      </c>
      <c r="B1759" s="57">
        <f>IF(input_OLD_temp_simulation!B1759&lt;&gt;"",maxvent_m3_per_h*1000000+minvent_m3_per_h*1000+V_room_m3,"")</f>
        <v>500010090</v>
      </c>
      <c r="C1759" s="2" t="str">
        <f>IF(input_OLD_temp_simulation!C1759&lt;&gt;"",CONCATENATE(TEXT(input_OLD_temp_simulation!C1759,"jjjj-mm-ddTuu:mm:ss"),IF(input_OLD_temp_simulation!E1759&gt;=0,"+",""),TEXT(SIGN(input_OLD_temp_simulation!E1759)*INT(ABS(input_OLD_temp_simulation!E1759)),"00"),":",TEXT(MOD(ABS(input_OLD_temp_simulation!E1759),1)*60,"00")),"")</f>
        <v>2022-01-21T07:15:00+01:00</v>
      </c>
      <c r="D1759" s="26">
        <f>IF(input_OLD_temp_simulation!D1759&lt;&gt;"",input_OLD_temp_simulation!D1759,"")</f>
        <v>1642745700.000001</v>
      </c>
      <c r="E1759" s="27">
        <f>calculation!R1759</f>
        <v>874.43576388888891</v>
      </c>
      <c r="F1759" s="18">
        <f>calculation!P1759</f>
        <v>0.19500821886749678</v>
      </c>
      <c r="G1759" s="29">
        <f>IF(input_OLD_temp_simulation!L1759&lt;&gt;"",input_OLD_temp_simulation!L1759,"")</f>
        <v>900</v>
      </c>
    </row>
    <row r="1760" spans="1:7">
      <c r="A1760" s="1">
        <f>IF(input_OLD_temp_simulation!A1760&lt;&gt;"",input_OLD_temp_simulation!A1760,"")</f>
        <v>1758</v>
      </c>
      <c r="B1760" s="57">
        <f>IF(input_OLD_temp_simulation!B1760&lt;&gt;"",maxvent_m3_per_h*1000000+minvent_m3_per_h*1000+V_room_m3,"")</f>
        <v>500010090</v>
      </c>
      <c r="C1760" s="2" t="str">
        <f>IF(input_OLD_temp_simulation!C1760&lt;&gt;"",CONCATENATE(TEXT(input_OLD_temp_simulation!C1760,"jjjj-mm-ddTuu:mm:ss"),IF(input_OLD_temp_simulation!E1760&gt;=0,"+",""),TEXT(SIGN(input_OLD_temp_simulation!E1760)*INT(ABS(input_OLD_temp_simulation!E1760)),"00"),":",TEXT(MOD(ABS(input_OLD_temp_simulation!E1760),1)*60,"00")),"")</f>
        <v>2022-01-21T07:30:00+01:00</v>
      </c>
      <c r="D1760" s="26">
        <f>IF(input_OLD_temp_simulation!D1760&lt;&gt;"",input_OLD_temp_simulation!D1760,"")</f>
        <v>1642746600.0000002</v>
      </c>
      <c r="E1760" s="27">
        <f>calculation!R1760</f>
        <v>817.8125</v>
      </c>
      <c r="F1760" s="18">
        <f>calculation!P1760</f>
        <v>0</v>
      </c>
      <c r="G1760" s="29">
        <f>IF(input_OLD_temp_simulation!L1760&lt;&gt;"",input_OLD_temp_simulation!L1760,"")</f>
        <v>900</v>
      </c>
    </row>
    <row r="1761" spans="1:7">
      <c r="A1761" s="1">
        <f>IF(input_OLD_temp_simulation!A1761&lt;&gt;"",input_OLD_temp_simulation!A1761,"")</f>
        <v>1759</v>
      </c>
      <c r="B1761" s="57">
        <f>IF(input_OLD_temp_simulation!B1761&lt;&gt;"",maxvent_m3_per_h*1000000+minvent_m3_per_h*1000+V_room_m3,"")</f>
        <v>500010090</v>
      </c>
      <c r="C1761" s="2" t="str">
        <f>IF(input_OLD_temp_simulation!C1761&lt;&gt;"",CONCATENATE(TEXT(input_OLD_temp_simulation!C1761,"jjjj-mm-ddTuu:mm:ss"),IF(input_OLD_temp_simulation!E1761&gt;=0,"+",""),TEXT(SIGN(input_OLD_temp_simulation!E1761)*INT(ABS(input_OLD_temp_simulation!E1761)),"00"),":",TEXT(MOD(ABS(input_OLD_temp_simulation!E1761),1)*60,"00")),"")</f>
        <v>2022-01-21T07:45:00+01:00</v>
      </c>
      <c r="D1761" s="26">
        <f>IF(input_OLD_temp_simulation!D1761&lt;&gt;"",input_OLD_temp_simulation!D1761,"")</f>
        <v>1642747499.9999993</v>
      </c>
      <c r="E1761" s="27">
        <f>calculation!R1761</f>
        <v>874.43576388888891</v>
      </c>
      <c r="F1761" s="18">
        <f>calculation!P1761</f>
        <v>0.19500821886749678</v>
      </c>
      <c r="G1761" s="29">
        <f>IF(input_OLD_temp_simulation!L1761&lt;&gt;"",input_OLD_temp_simulation!L1761,"")</f>
        <v>900</v>
      </c>
    </row>
    <row r="1762" spans="1:7">
      <c r="A1762" s="1">
        <f>IF(input_OLD_temp_simulation!A1762&lt;&gt;"",input_OLD_temp_simulation!A1762,"")</f>
        <v>1760</v>
      </c>
      <c r="B1762" s="57">
        <f>IF(input_OLD_temp_simulation!B1762&lt;&gt;"",maxvent_m3_per_h*1000000+minvent_m3_per_h*1000+V_room_m3,"")</f>
        <v>500010090</v>
      </c>
      <c r="C1762" s="2" t="str">
        <f>IF(input_OLD_temp_simulation!C1762&lt;&gt;"",CONCATENATE(TEXT(input_OLD_temp_simulation!C1762,"jjjj-mm-ddTuu:mm:ss"),IF(input_OLD_temp_simulation!E1762&gt;=0,"+",""),TEXT(SIGN(input_OLD_temp_simulation!E1762)*INT(ABS(input_OLD_temp_simulation!E1762)),"00"),":",TEXT(MOD(ABS(input_OLD_temp_simulation!E1762),1)*60,"00")),"")</f>
        <v>2022-01-21T08:00:00+01:00</v>
      </c>
      <c r="D1762" s="26">
        <f>IF(input_OLD_temp_simulation!D1762&lt;&gt;"",input_OLD_temp_simulation!D1762,"")</f>
        <v>1642748400.000001</v>
      </c>
      <c r="E1762" s="27">
        <f>calculation!R1762</f>
        <v>817.8125</v>
      </c>
      <c r="F1762" s="18">
        <f>calculation!P1762</f>
        <v>0</v>
      </c>
      <c r="G1762" s="29">
        <f>IF(input_OLD_temp_simulation!L1762&lt;&gt;"",input_OLD_temp_simulation!L1762,"")</f>
        <v>900</v>
      </c>
    </row>
    <row r="1763" spans="1:7">
      <c r="A1763" s="1">
        <f>IF(input_OLD_temp_simulation!A1763&lt;&gt;"",input_OLD_temp_simulation!A1763,"")</f>
        <v>1761</v>
      </c>
      <c r="B1763" s="57">
        <f>IF(input_OLD_temp_simulation!B1763&lt;&gt;"",maxvent_m3_per_h*1000000+minvent_m3_per_h*1000+V_room_m3,"")</f>
        <v>500010090</v>
      </c>
      <c r="C1763" s="2" t="str">
        <f>IF(input_OLD_temp_simulation!C1763&lt;&gt;"",CONCATENATE(TEXT(input_OLD_temp_simulation!C1763,"jjjj-mm-ddTuu:mm:ss"),IF(input_OLD_temp_simulation!E1763&gt;=0,"+",""),TEXT(SIGN(input_OLD_temp_simulation!E1763)*INT(ABS(input_OLD_temp_simulation!E1763)),"00"),":",TEXT(MOD(ABS(input_OLD_temp_simulation!E1763),1)*60,"00")),"")</f>
        <v>2022-01-21T08:15:00+01:00</v>
      </c>
      <c r="D1763" s="26">
        <f>IF(input_OLD_temp_simulation!D1763&lt;&gt;"",input_OLD_temp_simulation!D1763,"")</f>
        <v>1642749300.0000002</v>
      </c>
      <c r="E1763" s="27">
        <f>calculation!R1763</f>
        <v>874.43576388888891</v>
      </c>
      <c r="F1763" s="18">
        <f>calculation!P1763</f>
        <v>0.19500821886749678</v>
      </c>
      <c r="G1763" s="29">
        <f>IF(input_OLD_temp_simulation!L1763&lt;&gt;"",input_OLD_temp_simulation!L1763,"")</f>
        <v>900</v>
      </c>
    </row>
    <row r="1764" spans="1:7">
      <c r="A1764" s="1">
        <f>IF(input_OLD_temp_simulation!A1764&lt;&gt;"",input_OLD_temp_simulation!A1764,"")</f>
        <v>1762</v>
      </c>
      <c r="B1764" s="57">
        <f>IF(input_OLD_temp_simulation!B1764&lt;&gt;"",maxvent_m3_per_h*1000000+minvent_m3_per_h*1000+V_room_m3,"")</f>
        <v>500010090</v>
      </c>
      <c r="C1764" s="2" t="str">
        <f>IF(input_OLD_temp_simulation!C1764&lt;&gt;"",CONCATENATE(TEXT(input_OLD_temp_simulation!C1764,"jjjj-mm-ddTuu:mm:ss"),IF(input_OLD_temp_simulation!E1764&gt;=0,"+",""),TEXT(SIGN(input_OLD_temp_simulation!E1764)*INT(ABS(input_OLD_temp_simulation!E1764)),"00"),":",TEXT(MOD(ABS(input_OLD_temp_simulation!E1764),1)*60,"00")),"")</f>
        <v>2022-01-21T08:30:00+01:00</v>
      </c>
      <c r="D1764" s="26">
        <f>IF(input_OLD_temp_simulation!D1764&lt;&gt;"",input_OLD_temp_simulation!D1764,"")</f>
        <v>1642750199.9999993</v>
      </c>
      <c r="E1764" s="27">
        <f>calculation!R1764</f>
        <v>817.8125</v>
      </c>
      <c r="F1764" s="18">
        <f>calculation!P1764</f>
        <v>0</v>
      </c>
      <c r="G1764" s="29">
        <f>IF(input_OLD_temp_simulation!L1764&lt;&gt;"",input_OLD_temp_simulation!L1764,"")</f>
        <v>900</v>
      </c>
    </row>
    <row r="1765" spans="1:7">
      <c r="A1765" s="1">
        <f>IF(input_OLD_temp_simulation!A1765&lt;&gt;"",input_OLD_temp_simulation!A1765,"")</f>
        <v>1763</v>
      </c>
      <c r="B1765" s="57">
        <f>IF(input_OLD_temp_simulation!B1765&lt;&gt;"",maxvent_m3_per_h*1000000+minvent_m3_per_h*1000+V_room_m3,"")</f>
        <v>500010090</v>
      </c>
      <c r="C1765" s="2" t="str">
        <f>IF(input_OLD_temp_simulation!C1765&lt;&gt;"",CONCATENATE(TEXT(input_OLD_temp_simulation!C1765,"jjjj-mm-ddTuu:mm:ss"),IF(input_OLD_temp_simulation!E1765&gt;=0,"+",""),TEXT(SIGN(input_OLD_temp_simulation!E1765)*INT(ABS(input_OLD_temp_simulation!E1765)),"00"),":",TEXT(MOD(ABS(input_OLD_temp_simulation!E1765),1)*60,"00")),"")</f>
        <v>2022-01-21T08:45:00+01:00</v>
      </c>
      <c r="D1765" s="26">
        <f>IF(input_OLD_temp_simulation!D1765&lt;&gt;"",input_OLD_temp_simulation!D1765,"")</f>
        <v>1642751100.000001</v>
      </c>
      <c r="E1765" s="27">
        <f>calculation!R1765</f>
        <v>1010.0607638888889</v>
      </c>
      <c r="F1765" s="18">
        <f>calculation!P1765</f>
        <v>0.31466324342460361</v>
      </c>
      <c r="G1765" s="29">
        <f>IF(input_OLD_temp_simulation!L1765&lt;&gt;"",input_OLD_temp_simulation!L1765,"")</f>
        <v>900</v>
      </c>
    </row>
    <row r="1766" spans="1:7">
      <c r="A1766" s="1">
        <f>IF(input_OLD_temp_simulation!A1766&lt;&gt;"",input_OLD_temp_simulation!A1766,"")</f>
        <v>1764</v>
      </c>
      <c r="B1766" s="57">
        <f>IF(input_OLD_temp_simulation!B1766&lt;&gt;"",maxvent_m3_per_h*1000000+minvent_m3_per_h*1000+V_room_m3,"")</f>
        <v>500010090</v>
      </c>
      <c r="C1766" s="2" t="str">
        <f>IF(input_OLD_temp_simulation!C1766&lt;&gt;"",CONCATENATE(TEXT(input_OLD_temp_simulation!C1766,"jjjj-mm-ddTuu:mm:ss"),IF(input_OLD_temp_simulation!E1766&gt;=0,"+",""),TEXT(SIGN(input_OLD_temp_simulation!E1766)*INT(ABS(input_OLD_temp_simulation!E1766)),"00"),":",TEXT(MOD(ABS(input_OLD_temp_simulation!E1766),1)*60,"00")),"")</f>
        <v>2022-01-21T09:00:00+01:00</v>
      </c>
      <c r="D1766" s="26">
        <f>IF(input_OLD_temp_simulation!D1766&lt;&gt;"",input_OLD_temp_simulation!D1766,"")</f>
        <v>1642752000.0000002</v>
      </c>
      <c r="E1766" s="27">
        <f>calculation!R1766</f>
        <v>953.4375</v>
      </c>
      <c r="F1766" s="18">
        <f>calculation!P1766</f>
        <v>0.27203714451538014</v>
      </c>
      <c r="G1766" s="29">
        <f>IF(input_OLD_temp_simulation!L1766&lt;&gt;"",input_OLD_temp_simulation!L1766,"")</f>
        <v>900</v>
      </c>
    </row>
    <row r="1767" spans="1:7">
      <c r="A1767" s="1">
        <f>IF(input_OLD_temp_simulation!A1767&lt;&gt;"",input_OLD_temp_simulation!A1767,"")</f>
        <v>1765</v>
      </c>
      <c r="B1767" s="57">
        <f>IF(input_OLD_temp_simulation!B1767&lt;&gt;"",maxvent_m3_per_h*1000000+minvent_m3_per_h*1000+V_room_m3,"")</f>
        <v>500010090</v>
      </c>
      <c r="C1767" s="2" t="str">
        <f>IF(input_OLD_temp_simulation!C1767&lt;&gt;"",CONCATENATE(TEXT(input_OLD_temp_simulation!C1767,"jjjj-mm-ddTuu:mm:ss"),IF(input_OLD_temp_simulation!E1767&gt;=0,"+",""),TEXT(SIGN(input_OLD_temp_simulation!E1767)*INT(ABS(input_OLD_temp_simulation!E1767)),"00"),":",TEXT(MOD(ABS(input_OLD_temp_simulation!E1767),1)*60,"00")),"")</f>
        <v>2022-01-21T09:15:00+01:00</v>
      </c>
      <c r="D1767" s="26">
        <f>IF(input_OLD_temp_simulation!D1767&lt;&gt;"",input_OLD_temp_simulation!D1767,"")</f>
        <v>1642752899.9999993</v>
      </c>
      <c r="E1767" s="27">
        <f>calculation!R1767</f>
        <v>885.625</v>
      </c>
      <c r="F1767" s="18">
        <f>calculation!P1767</f>
        <v>0.20749003984063744</v>
      </c>
      <c r="G1767" s="29">
        <f>IF(input_OLD_temp_simulation!L1767&lt;&gt;"",input_OLD_temp_simulation!L1767,"")</f>
        <v>900</v>
      </c>
    </row>
    <row r="1768" spans="1:7">
      <c r="A1768" s="1">
        <f>IF(input_OLD_temp_simulation!A1768&lt;&gt;"",input_OLD_temp_simulation!A1768,"")</f>
        <v>1766</v>
      </c>
      <c r="B1768" s="57">
        <f>IF(input_OLD_temp_simulation!B1768&lt;&gt;"",maxvent_m3_per_h*1000000+minvent_m3_per_h*1000+V_room_m3,"")</f>
        <v>500010090</v>
      </c>
      <c r="C1768" s="2" t="str">
        <f>IF(input_OLD_temp_simulation!C1768&lt;&gt;"",CONCATENATE(TEXT(input_OLD_temp_simulation!C1768,"jjjj-mm-ddTuu:mm:ss"),IF(input_OLD_temp_simulation!E1768&gt;=0,"+",""),TEXT(SIGN(input_OLD_temp_simulation!E1768)*INT(ABS(input_OLD_temp_simulation!E1768)),"00"),":",TEXT(MOD(ABS(input_OLD_temp_simulation!E1768),1)*60,"00")),"")</f>
        <v>2022-01-21T09:30:00+01:00</v>
      </c>
      <c r="D1768" s="26">
        <f>IF(input_OLD_temp_simulation!D1768&lt;&gt;"",input_OLD_temp_simulation!D1768,"")</f>
        <v>1642753800.000001</v>
      </c>
      <c r="E1768" s="27">
        <f>calculation!R1768</f>
        <v>885.625</v>
      </c>
      <c r="F1768" s="18">
        <f>calculation!P1768</f>
        <v>0.20749003984063744</v>
      </c>
      <c r="G1768" s="29">
        <f>IF(input_OLD_temp_simulation!L1768&lt;&gt;"",input_OLD_temp_simulation!L1768,"")</f>
        <v>900</v>
      </c>
    </row>
    <row r="1769" spans="1:7">
      <c r="A1769" s="1">
        <f>IF(input_OLD_temp_simulation!A1769&lt;&gt;"",input_OLD_temp_simulation!A1769,"")</f>
        <v>1767</v>
      </c>
      <c r="B1769" s="57">
        <f>IF(input_OLD_temp_simulation!B1769&lt;&gt;"",maxvent_m3_per_h*1000000+minvent_m3_per_h*1000+V_room_m3,"")</f>
        <v>500010090</v>
      </c>
      <c r="C1769" s="2" t="str">
        <f>IF(input_OLD_temp_simulation!C1769&lt;&gt;"",CONCATENATE(TEXT(input_OLD_temp_simulation!C1769,"jjjj-mm-ddTuu:mm:ss"),IF(input_OLD_temp_simulation!E1769&gt;=0,"+",""),TEXT(SIGN(input_OLD_temp_simulation!E1769)*INT(ABS(input_OLD_temp_simulation!E1769)),"00"),":",TEXT(MOD(ABS(input_OLD_temp_simulation!E1769),1)*60,"00")),"")</f>
        <v>2022-01-21T09:45:00+01:00</v>
      </c>
      <c r="D1769" s="26">
        <f>IF(input_OLD_temp_simulation!D1769&lt;&gt;"",input_OLD_temp_simulation!D1769,"")</f>
        <v>1642754700.0000002</v>
      </c>
      <c r="E1769" s="27">
        <f>calculation!R1769</f>
        <v>885.625</v>
      </c>
      <c r="F1769" s="18">
        <f>calculation!P1769</f>
        <v>0.20749003984063744</v>
      </c>
      <c r="G1769" s="29">
        <f>IF(input_OLD_temp_simulation!L1769&lt;&gt;"",input_OLD_temp_simulation!L1769,"")</f>
        <v>900</v>
      </c>
    </row>
    <row r="1770" spans="1:7">
      <c r="A1770" s="1">
        <f>IF(input_OLD_temp_simulation!A1770&lt;&gt;"",input_OLD_temp_simulation!A1770,"")</f>
        <v>1768</v>
      </c>
      <c r="B1770" s="57">
        <f>IF(input_OLD_temp_simulation!B1770&lt;&gt;"",maxvent_m3_per_h*1000000+minvent_m3_per_h*1000+V_room_m3,"")</f>
        <v>500010090</v>
      </c>
      <c r="C1770" s="2" t="str">
        <f>IF(input_OLD_temp_simulation!C1770&lt;&gt;"",CONCATENATE(TEXT(input_OLD_temp_simulation!C1770,"jjjj-mm-ddTuu:mm:ss"),IF(input_OLD_temp_simulation!E1770&gt;=0,"+",""),TEXT(SIGN(input_OLD_temp_simulation!E1770)*INT(ABS(input_OLD_temp_simulation!E1770)),"00"),":",TEXT(MOD(ABS(input_OLD_temp_simulation!E1770),1)*60,"00")),"")</f>
        <v>2022-01-21T10:00:00+01:00</v>
      </c>
      <c r="D1770" s="26">
        <f>IF(input_OLD_temp_simulation!D1770&lt;&gt;"",input_OLD_temp_simulation!D1770,"")</f>
        <v>1642755599.9999993</v>
      </c>
      <c r="E1770" s="27">
        <f>calculation!R1770</f>
        <v>885.625</v>
      </c>
      <c r="F1770" s="18">
        <f>calculation!P1770</f>
        <v>0.20749003984063744</v>
      </c>
      <c r="G1770" s="29">
        <f>IF(input_OLD_temp_simulation!L1770&lt;&gt;"",input_OLD_temp_simulation!L1770,"")</f>
        <v>900</v>
      </c>
    </row>
    <row r="1771" spans="1:7">
      <c r="A1771" s="1">
        <f>IF(input_OLD_temp_simulation!A1771&lt;&gt;"",input_OLD_temp_simulation!A1771,"")</f>
        <v>1769</v>
      </c>
      <c r="B1771" s="57">
        <f>IF(input_OLD_temp_simulation!B1771&lt;&gt;"",maxvent_m3_per_h*1000000+minvent_m3_per_h*1000+V_room_m3,"")</f>
        <v>500010090</v>
      </c>
      <c r="C1771" s="2" t="str">
        <f>IF(input_OLD_temp_simulation!C1771&lt;&gt;"",CONCATENATE(TEXT(input_OLD_temp_simulation!C1771,"jjjj-mm-ddTuu:mm:ss"),IF(input_OLD_temp_simulation!E1771&gt;=0,"+",""),TEXT(SIGN(input_OLD_temp_simulation!E1771)*INT(ABS(input_OLD_temp_simulation!E1771)),"00"),":",TEXT(MOD(ABS(input_OLD_temp_simulation!E1771),1)*60,"00")),"")</f>
        <v>2022-01-21T10:15:00+01:00</v>
      </c>
      <c r="D1771" s="26">
        <f>IF(input_OLD_temp_simulation!D1771&lt;&gt;"",input_OLD_temp_simulation!D1771,"")</f>
        <v>1642756500.000001</v>
      </c>
      <c r="E1771" s="27">
        <f>calculation!R1771</f>
        <v>885.625</v>
      </c>
      <c r="F1771" s="18">
        <f>calculation!P1771</f>
        <v>0.20749003984063744</v>
      </c>
      <c r="G1771" s="29">
        <f>IF(input_OLD_temp_simulation!L1771&lt;&gt;"",input_OLD_temp_simulation!L1771,"")</f>
        <v>900</v>
      </c>
    </row>
    <row r="1772" spans="1:7">
      <c r="A1772" s="1">
        <f>IF(input_OLD_temp_simulation!A1772&lt;&gt;"",input_OLD_temp_simulation!A1772,"")</f>
        <v>1770</v>
      </c>
      <c r="B1772" s="57">
        <f>IF(input_OLD_temp_simulation!B1772&lt;&gt;"",maxvent_m3_per_h*1000000+minvent_m3_per_h*1000+V_room_m3,"")</f>
        <v>500010090</v>
      </c>
      <c r="C1772" s="2" t="str">
        <f>IF(input_OLD_temp_simulation!C1772&lt;&gt;"",CONCATENATE(TEXT(input_OLD_temp_simulation!C1772,"jjjj-mm-ddTuu:mm:ss"),IF(input_OLD_temp_simulation!E1772&gt;=0,"+",""),TEXT(SIGN(input_OLD_temp_simulation!E1772)*INT(ABS(input_OLD_temp_simulation!E1772)),"00"),":",TEXT(MOD(ABS(input_OLD_temp_simulation!E1772),1)*60,"00")),"")</f>
        <v>2022-01-21T10:30:00+01:00</v>
      </c>
      <c r="D1772" s="26">
        <f>IF(input_OLD_temp_simulation!D1772&lt;&gt;"",input_OLD_temp_simulation!D1772,"")</f>
        <v>1642757400.0000002</v>
      </c>
      <c r="E1772" s="27">
        <f>calculation!R1772</f>
        <v>885.625</v>
      </c>
      <c r="F1772" s="18">
        <f>calculation!P1772</f>
        <v>0.20749003984063744</v>
      </c>
      <c r="G1772" s="29">
        <f>IF(input_OLD_temp_simulation!L1772&lt;&gt;"",input_OLD_temp_simulation!L1772,"")</f>
        <v>900</v>
      </c>
    </row>
    <row r="1773" spans="1:7">
      <c r="A1773" s="1">
        <f>IF(input_OLD_temp_simulation!A1773&lt;&gt;"",input_OLD_temp_simulation!A1773,"")</f>
        <v>1771</v>
      </c>
      <c r="B1773" s="57">
        <f>IF(input_OLD_temp_simulation!B1773&lt;&gt;"",maxvent_m3_per_h*1000000+minvent_m3_per_h*1000+V_room_m3,"")</f>
        <v>500010090</v>
      </c>
      <c r="C1773" s="2" t="str">
        <f>IF(input_OLD_temp_simulation!C1773&lt;&gt;"",CONCATENATE(TEXT(input_OLD_temp_simulation!C1773,"jjjj-mm-ddTuu:mm:ss"),IF(input_OLD_temp_simulation!E1773&gt;=0,"+",""),TEXT(SIGN(input_OLD_temp_simulation!E1773)*INT(ABS(input_OLD_temp_simulation!E1773)),"00"),":",TEXT(MOD(ABS(input_OLD_temp_simulation!E1773),1)*60,"00")),"")</f>
        <v>2022-01-21T10:45:00+01:00</v>
      </c>
      <c r="D1773" s="26">
        <f>IF(input_OLD_temp_simulation!D1773&lt;&gt;"",input_OLD_temp_simulation!D1773,"")</f>
        <v>1642758299.9999993</v>
      </c>
      <c r="E1773" s="27">
        <f>calculation!R1773</f>
        <v>885.625</v>
      </c>
      <c r="F1773" s="18">
        <f>calculation!P1773</f>
        <v>0.20749003984063744</v>
      </c>
      <c r="G1773" s="29">
        <f>IF(input_OLD_temp_simulation!L1773&lt;&gt;"",input_OLD_temp_simulation!L1773,"")</f>
        <v>900</v>
      </c>
    </row>
    <row r="1774" spans="1:7">
      <c r="A1774" s="1">
        <f>IF(input_OLD_temp_simulation!A1774&lt;&gt;"",input_OLD_temp_simulation!A1774,"")</f>
        <v>1772</v>
      </c>
      <c r="B1774" s="57">
        <f>IF(input_OLD_temp_simulation!B1774&lt;&gt;"",maxvent_m3_per_h*1000000+minvent_m3_per_h*1000+V_room_m3,"")</f>
        <v>500010090</v>
      </c>
      <c r="C1774" s="2" t="str">
        <f>IF(input_OLD_temp_simulation!C1774&lt;&gt;"",CONCATENATE(TEXT(input_OLD_temp_simulation!C1774,"jjjj-mm-ddTuu:mm:ss"),IF(input_OLD_temp_simulation!E1774&gt;=0,"+",""),TEXT(SIGN(input_OLD_temp_simulation!E1774)*INT(ABS(input_OLD_temp_simulation!E1774)),"00"),":",TEXT(MOD(ABS(input_OLD_temp_simulation!E1774),1)*60,"00")),"")</f>
        <v>2022-01-21T11:00:00+01:00</v>
      </c>
      <c r="D1774" s="26">
        <f>IF(input_OLD_temp_simulation!D1774&lt;&gt;"",input_OLD_temp_simulation!D1774,"")</f>
        <v>1642759200.000001</v>
      </c>
      <c r="E1774" s="27">
        <f>calculation!R1774</f>
        <v>885.625</v>
      </c>
      <c r="F1774" s="18">
        <f>calculation!P1774</f>
        <v>0.20749003984063744</v>
      </c>
      <c r="G1774" s="29">
        <f>IF(input_OLD_temp_simulation!L1774&lt;&gt;"",input_OLD_temp_simulation!L1774,"")</f>
        <v>900</v>
      </c>
    </row>
    <row r="1775" spans="1:7">
      <c r="A1775" s="1">
        <f>IF(input_OLD_temp_simulation!A1775&lt;&gt;"",input_OLD_temp_simulation!A1775,"")</f>
        <v>1773</v>
      </c>
      <c r="B1775" s="57">
        <f>IF(input_OLD_temp_simulation!B1775&lt;&gt;"",maxvent_m3_per_h*1000000+minvent_m3_per_h*1000+V_room_m3,"")</f>
        <v>500010090</v>
      </c>
      <c r="C1775" s="2" t="str">
        <f>IF(input_OLD_temp_simulation!C1775&lt;&gt;"",CONCATENATE(TEXT(input_OLD_temp_simulation!C1775,"jjjj-mm-ddTuu:mm:ss"),IF(input_OLD_temp_simulation!E1775&gt;=0,"+",""),TEXT(SIGN(input_OLD_temp_simulation!E1775)*INT(ABS(input_OLD_temp_simulation!E1775)),"00"),":",TEXT(MOD(ABS(input_OLD_temp_simulation!E1775),1)*60,"00")),"")</f>
        <v>2022-01-21T11:15:00+01:00</v>
      </c>
      <c r="D1775" s="26">
        <f>IF(input_OLD_temp_simulation!D1775&lt;&gt;"",input_OLD_temp_simulation!D1775,"")</f>
        <v>1642760100.0000002</v>
      </c>
      <c r="E1775" s="27">
        <f>calculation!R1775</f>
        <v>885.625</v>
      </c>
      <c r="F1775" s="18">
        <f>calculation!P1775</f>
        <v>0.20749003984063744</v>
      </c>
      <c r="G1775" s="29">
        <f>IF(input_OLD_temp_simulation!L1775&lt;&gt;"",input_OLD_temp_simulation!L1775,"")</f>
        <v>900</v>
      </c>
    </row>
    <row r="1776" spans="1:7">
      <c r="A1776" s="1">
        <f>IF(input_OLD_temp_simulation!A1776&lt;&gt;"",input_OLD_temp_simulation!A1776,"")</f>
        <v>1774</v>
      </c>
      <c r="B1776" s="57">
        <f>IF(input_OLD_temp_simulation!B1776&lt;&gt;"",maxvent_m3_per_h*1000000+minvent_m3_per_h*1000+V_room_m3,"")</f>
        <v>500010090</v>
      </c>
      <c r="C1776" s="2" t="str">
        <f>IF(input_OLD_temp_simulation!C1776&lt;&gt;"",CONCATENATE(TEXT(input_OLD_temp_simulation!C1776,"jjjj-mm-ddTuu:mm:ss"),IF(input_OLD_temp_simulation!E1776&gt;=0,"+",""),TEXT(SIGN(input_OLD_temp_simulation!E1776)*INT(ABS(input_OLD_temp_simulation!E1776)),"00"),":",TEXT(MOD(ABS(input_OLD_temp_simulation!E1776),1)*60,"00")),"")</f>
        <v>2022-01-21T11:30:00+01:00</v>
      </c>
      <c r="D1776" s="26">
        <f>IF(input_OLD_temp_simulation!D1776&lt;&gt;"",input_OLD_temp_simulation!D1776,"")</f>
        <v>1642760999.9999993</v>
      </c>
      <c r="E1776" s="27">
        <f>calculation!R1776</f>
        <v>885.625</v>
      </c>
      <c r="F1776" s="18">
        <f>calculation!P1776</f>
        <v>0.20749003984063744</v>
      </c>
      <c r="G1776" s="29">
        <f>IF(input_OLD_temp_simulation!L1776&lt;&gt;"",input_OLD_temp_simulation!L1776,"")</f>
        <v>900</v>
      </c>
    </row>
    <row r="1777" spans="1:7">
      <c r="A1777" s="1">
        <f>IF(input_OLD_temp_simulation!A1777&lt;&gt;"",input_OLD_temp_simulation!A1777,"")</f>
        <v>1775</v>
      </c>
      <c r="B1777" s="57">
        <f>IF(input_OLD_temp_simulation!B1777&lt;&gt;"",maxvent_m3_per_h*1000000+minvent_m3_per_h*1000+V_room_m3,"")</f>
        <v>500010090</v>
      </c>
      <c r="C1777" s="2" t="str">
        <f>IF(input_OLD_temp_simulation!C1777&lt;&gt;"",CONCATENATE(TEXT(input_OLD_temp_simulation!C1777,"jjjj-mm-ddTuu:mm:ss"),IF(input_OLD_temp_simulation!E1777&gt;=0,"+",""),TEXT(SIGN(input_OLD_temp_simulation!E1777)*INT(ABS(input_OLD_temp_simulation!E1777)),"00"),":",TEXT(MOD(ABS(input_OLD_temp_simulation!E1777),1)*60,"00")),"")</f>
        <v>2022-01-21T11:45:00+01:00</v>
      </c>
      <c r="D1777" s="26">
        <f>IF(input_OLD_temp_simulation!D1777&lt;&gt;"",input_OLD_temp_simulation!D1777,"")</f>
        <v>1642761900.000001</v>
      </c>
      <c r="E1777" s="27">
        <f>calculation!R1777</f>
        <v>885.625</v>
      </c>
      <c r="F1777" s="18">
        <f>calculation!P1777</f>
        <v>0.20749003984063744</v>
      </c>
      <c r="G1777" s="29">
        <f>IF(input_OLD_temp_simulation!L1777&lt;&gt;"",input_OLD_temp_simulation!L1777,"")</f>
        <v>900</v>
      </c>
    </row>
    <row r="1778" spans="1:7">
      <c r="A1778" s="1">
        <f>IF(input_OLD_temp_simulation!A1778&lt;&gt;"",input_OLD_temp_simulation!A1778,"")</f>
        <v>1776</v>
      </c>
      <c r="B1778" s="57">
        <f>IF(input_OLD_temp_simulation!B1778&lt;&gt;"",maxvent_m3_per_h*1000000+minvent_m3_per_h*1000+V_room_m3,"")</f>
        <v>500010090</v>
      </c>
      <c r="C1778" s="2" t="str">
        <f>IF(input_OLD_temp_simulation!C1778&lt;&gt;"",CONCATENATE(TEXT(input_OLD_temp_simulation!C1778,"jjjj-mm-ddTuu:mm:ss"),IF(input_OLD_temp_simulation!E1778&gt;=0,"+",""),TEXT(SIGN(input_OLD_temp_simulation!E1778)*INT(ABS(input_OLD_temp_simulation!E1778)),"00"),":",TEXT(MOD(ABS(input_OLD_temp_simulation!E1778),1)*60,"00")),"")</f>
        <v>2022-01-21T12:00:00+01:00</v>
      </c>
      <c r="D1778" s="26">
        <f>IF(input_OLD_temp_simulation!D1778&lt;&gt;"",input_OLD_temp_simulation!D1778,"")</f>
        <v>1642762800.0000002</v>
      </c>
      <c r="E1778" s="27">
        <f>calculation!R1778</f>
        <v>885.625</v>
      </c>
      <c r="F1778" s="18">
        <f>calculation!P1778</f>
        <v>0.20749003984063744</v>
      </c>
      <c r="G1778" s="29">
        <f>IF(input_OLD_temp_simulation!L1778&lt;&gt;"",input_OLD_temp_simulation!L1778,"")</f>
        <v>900</v>
      </c>
    </row>
    <row r="1779" spans="1:7">
      <c r="A1779" s="1">
        <f>IF(input_OLD_temp_simulation!A1779&lt;&gt;"",input_OLD_temp_simulation!A1779,"")</f>
        <v>1777</v>
      </c>
      <c r="B1779" s="57">
        <f>IF(input_OLD_temp_simulation!B1779&lt;&gt;"",maxvent_m3_per_h*1000000+minvent_m3_per_h*1000+V_room_m3,"")</f>
        <v>500010090</v>
      </c>
      <c r="C1779" s="2" t="str">
        <f>IF(input_OLD_temp_simulation!C1779&lt;&gt;"",CONCATENATE(TEXT(input_OLD_temp_simulation!C1779,"jjjj-mm-ddTuu:mm:ss"),IF(input_OLD_temp_simulation!E1779&gt;=0,"+",""),TEXT(SIGN(input_OLD_temp_simulation!E1779)*INT(ABS(input_OLD_temp_simulation!E1779)),"00"),":",TEXT(MOD(ABS(input_OLD_temp_simulation!E1779),1)*60,"00")),"")</f>
        <v>2022-01-21T12:15:00+01:00</v>
      </c>
      <c r="D1779" s="26">
        <f>IF(input_OLD_temp_simulation!D1779&lt;&gt;"",input_OLD_temp_simulation!D1779,"")</f>
        <v>1642763699.9999993</v>
      </c>
      <c r="E1779" s="27">
        <f>calculation!R1779</f>
        <v>750</v>
      </c>
      <c r="F1779" s="18">
        <f>calculation!P1779</f>
        <v>0</v>
      </c>
      <c r="G1779" s="29">
        <f>IF(input_OLD_temp_simulation!L1779&lt;&gt;"",input_OLD_temp_simulation!L1779,"")</f>
        <v>900</v>
      </c>
    </row>
    <row r="1780" spans="1:7">
      <c r="A1780" s="1">
        <f>IF(input_OLD_temp_simulation!A1780&lt;&gt;"",input_OLD_temp_simulation!A1780,"")</f>
        <v>1778</v>
      </c>
      <c r="B1780" s="57">
        <f>IF(input_OLD_temp_simulation!B1780&lt;&gt;"",maxvent_m3_per_h*1000000+minvent_m3_per_h*1000+V_room_m3,"")</f>
        <v>500010090</v>
      </c>
      <c r="C1780" s="2" t="str">
        <f>IF(input_OLD_temp_simulation!C1780&lt;&gt;"",CONCATENATE(TEXT(input_OLD_temp_simulation!C1780,"jjjj-mm-ddTuu:mm:ss"),IF(input_OLD_temp_simulation!E1780&gt;=0,"+",""),TEXT(SIGN(input_OLD_temp_simulation!E1780)*INT(ABS(input_OLD_temp_simulation!E1780)),"00"),":",TEXT(MOD(ABS(input_OLD_temp_simulation!E1780),1)*60,"00")),"")</f>
        <v>2022-01-21T12:30:00+01:00</v>
      </c>
      <c r="D1780" s="26">
        <f>IF(input_OLD_temp_simulation!D1780&lt;&gt;"",input_OLD_temp_simulation!D1780,"")</f>
        <v>1642764600.000001</v>
      </c>
      <c r="E1780" s="27">
        <f>calculation!R1780</f>
        <v>740.69444444444446</v>
      </c>
      <c r="F1780" s="18">
        <f>calculation!P1780</f>
        <v>0</v>
      </c>
      <c r="G1780" s="29">
        <f>IF(input_OLD_temp_simulation!L1780&lt;&gt;"",input_OLD_temp_simulation!L1780,"")</f>
        <v>900</v>
      </c>
    </row>
    <row r="1781" spans="1:7">
      <c r="A1781" s="1">
        <f>IF(input_OLD_temp_simulation!A1781&lt;&gt;"",input_OLD_temp_simulation!A1781,"")</f>
        <v>1779</v>
      </c>
      <c r="B1781" s="57">
        <f>IF(input_OLD_temp_simulation!B1781&lt;&gt;"",maxvent_m3_per_h*1000000+minvent_m3_per_h*1000+V_room_m3,"")</f>
        <v>500010090</v>
      </c>
      <c r="C1781" s="2" t="str">
        <f>IF(input_OLD_temp_simulation!C1781&lt;&gt;"",CONCATENATE(TEXT(input_OLD_temp_simulation!C1781,"jjjj-mm-ddTuu:mm:ss"),IF(input_OLD_temp_simulation!E1781&gt;=0,"+",""),TEXT(SIGN(input_OLD_temp_simulation!E1781)*INT(ABS(input_OLD_temp_simulation!E1781)),"00"),":",TEXT(MOD(ABS(input_OLD_temp_simulation!E1781),1)*60,"00")),"")</f>
        <v>2022-01-21T12:45:00+01:00</v>
      </c>
      <c r="D1781" s="26">
        <f>IF(input_OLD_temp_simulation!D1781&lt;&gt;"",input_OLD_temp_simulation!D1781,"")</f>
        <v>1642765500.0000002</v>
      </c>
      <c r="E1781" s="27">
        <f>calculation!R1781</f>
        <v>867.27237654320993</v>
      </c>
      <c r="F1781" s="18">
        <f>calculation!P1781</f>
        <v>0.18669305376655956</v>
      </c>
      <c r="G1781" s="29">
        <f>IF(input_OLD_temp_simulation!L1781&lt;&gt;"",input_OLD_temp_simulation!L1781,"")</f>
        <v>900</v>
      </c>
    </row>
    <row r="1782" spans="1:7">
      <c r="A1782" s="1">
        <f>IF(input_OLD_temp_simulation!A1782&lt;&gt;"",input_OLD_temp_simulation!A1782,"")</f>
        <v>1780</v>
      </c>
      <c r="B1782" s="57">
        <f>IF(input_OLD_temp_simulation!B1782&lt;&gt;"",maxvent_m3_per_h*1000000+minvent_m3_per_h*1000+V_room_m3,"")</f>
        <v>500010090</v>
      </c>
      <c r="C1782" s="2" t="str">
        <f>IF(input_OLD_temp_simulation!C1782&lt;&gt;"",CONCATENATE(TEXT(input_OLD_temp_simulation!C1782,"jjjj-mm-ddTuu:mm:ss"),IF(input_OLD_temp_simulation!E1782&gt;=0,"+",""),TEXT(SIGN(input_OLD_temp_simulation!E1782)*INT(ABS(input_OLD_temp_simulation!E1782)),"00"),":",TEXT(MOD(ABS(input_OLD_temp_simulation!E1782),1)*60,"00")),"")</f>
        <v>2022-01-21T13:00:00+01:00</v>
      </c>
      <c r="D1782" s="26">
        <f>IF(input_OLD_temp_simulation!D1782&lt;&gt;"",input_OLD_temp_simulation!D1782,"")</f>
        <v>1642766399.9999993</v>
      </c>
      <c r="E1782" s="27">
        <f>calculation!R1782</f>
        <v>885.625</v>
      </c>
      <c r="F1782" s="18">
        <f>calculation!P1782</f>
        <v>0.20749003984063744</v>
      </c>
      <c r="G1782" s="29">
        <f>IF(input_OLD_temp_simulation!L1782&lt;&gt;"",input_OLD_temp_simulation!L1782,"")</f>
        <v>900</v>
      </c>
    </row>
    <row r="1783" spans="1:7">
      <c r="A1783" s="1">
        <f>IF(input_OLD_temp_simulation!A1783&lt;&gt;"",input_OLD_temp_simulation!A1783,"")</f>
        <v>1781</v>
      </c>
      <c r="B1783" s="57">
        <f>IF(input_OLD_temp_simulation!B1783&lt;&gt;"",maxvent_m3_per_h*1000000+minvent_m3_per_h*1000+V_room_m3,"")</f>
        <v>500010090</v>
      </c>
      <c r="C1783" s="2" t="str">
        <f>IF(input_OLD_temp_simulation!C1783&lt;&gt;"",CONCATENATE(TEXT(input_OLD_temp_simulation!C1783,"jjjj-mm-ddTuu:mm:ss"),IF(input_OLD_temp_simulation!E1783&gt;=0,"+",""),TEXT(SIGN(input_OLD_temp_simulation!E1783)*INT(ABS(input_OLD_temp_simulation!E1783)),"00"),":",TEXT(MOD(ABS(input_OLD_temp_simulation!E1783),1)*60,"00")),"")</f>
        <v>2022-01-21T13:15:00+01:00</v>
      </c>
      <c r="D1783" s="26">
        <f>IF(input_OLD_temp_simulation!D1783&lt;&gt;"",input_OLD_temp_simulation!D1783,"")</f>
        <v>1642767300.000001</v>
      </c>
      <c r="E1783" s="27">
        <f>calculation!R1783</f>
        <v>953.4375</v>
      </c>
      <c r="F1783" s="18">
        <f>calculation!P1783</f>
        <v>0.27203714451538014</v>
      </c>
      <c r="G1783" s="29">
        <f>IF(input_OLD_temp_simulation!L1783&lt;&gt;"",input_OLD_temp_simulation!L1783,"")</f>
        <v>900</v>
      </c>
    </row>
    <row r="1784" spans="1:7">
      <c r="A1784" s="1">
        <f>IF(input_OLD_temp_simulation!A1784&lt;&gt;"",input_OLD_temp_simulation!A1784,"")</f>
        <v>1782</v>
      </c>
      <c r="B1784" s="57">
        <f>IF(input_OLD_temp_simulation!B1784&lt;&gt;"",maxvent_m3_per_h*1000000+minvent_m3_per_h*1000+V_room_m3,"")</f>
        <v>500010090</v>
      </c>
      <c r="C1784" s="2" t="str">
        <f>IF(input_OLD_temp_simulation!C1784&lt;&gt;"",CONCATENATE(TEXT(input_OLD_temp_simulation!C1784,"jjjj-mm-ddTuu:mm:ss"),IF(input_OLD_temp_simulation!E1784&gt;=0,"+",""),TEXT(SIGN(input_OLD_temp_simulation!E1784)*INT(ABS(input_OLD_temp_simulation!E1784)),"00"),":",TEXT(MOD(ABS(input_OLD_temp_simulation!E1784),1)*60,"00")),"")</f>
        <v>2022-01-21T13:30:00+01:00</v>
      </c>
      <c r="D1784" s="26">
        <f>IF(input_OLD_temp_simulation!D1784&lt;&gt;"",input_OLD_temp_simulation!D1784,"")</f>
        <v>1642768200.0000002</v>
      </c>
      <c r="E1784" s="27">
        <f>calculation!R1784</f>
        <v>953.4375</v>
      </c>
      <c r="F1784" s="18">
        <f>calculation!P1784</f>
        <v>0.27203714451538014</v>
      </c>
      <c r="G1784" s="29">
        <f>IF(input_OLD_temp_simulation!L1784&lt;&gt;"",input_OLD_temp_simulation!L1784,"")</f>
        <v>900</v>
      </c>
    </row>
    <row r="1785" spans="1:7">
      <c r="A1785" s="1">
        <f>IF(input_OLD_temp_simulation!A1785&lt;&gt;"",input_OLD_temp_simulation!A1785,"")</f>
        <v>1783</v>
      </c>
      <c r="B1785" s="57">
        <f>IF(input_OLD_temp_simulation!B1785&lt;&gt;"",maxvent_m3_per_h*1000000+minvent_m3_per_h*1000+V_room_m3,"")</f>
        <v>500010090</v>
      </c>
      <c r="C1785" s="2" t="str">
        <f>IF(input_OLD_temp_simulation!C1785&lt;&gt;"",CONCATENATE(TEXT(input_OLD_temp_simulation!C1785,"jjjj-mm-ddTuu:mm:ss"),IF(input_OLD_temp_simulation!E1785&gt;=0,"+",""),TEXT(SIGN(input_OLD_temp_simulation!E1785)*INT(ABS(input_OLD_temp_simulation!E1785)),"00"),":",TEXT(MOD(ABS(input_OLD_temp_simulation!E1785),1)*60,"00")),"")</f>
        <v>2022-01-21T13:45:00+01:00</v>
      </c>
      <c r="D1785" s="26">
        <f>IF(input_OLD_temp_simulation!D1785&lt;&gt;"",input_OLD_temp_simulation!D1785,"")</f>
        <v>1642769099.9999993</v>
      </c>
      <c r="E1785" s="27">
        <f>calculation!R1785</f>
        <v>885.625</v>
      </c>
      <c r="F1785" s="18">
        <f>calculation!P1785</f>
        <v>0.20749003984063744</v>
      </c>
      <c r="G1785" s="29">
        <f>IF(input_OLD_temp_simulation!L1785&lt;&gt;"",input_OLD_temp_simulation!L1785,"")</f>
        <v>900</v>
      </c>
    </row>
    <row r="1786" spans="1:7">
      <c r="A1786" s="1">
        <f>IF(input_OLD_temp_simulation!A1786&lt;&gt;"",input_OLD_temp_simulation!A1786,"")</f>
        <v>1784</v>
      </c>
      <c r="B1786" s="57">
        <f>IF(input_OLD_temp_simulation!B1786&lt;&gt;"",maxvent_m3_per_h*1000000+minvent_m3_per_h*1000+V_room_m3,"")</f>
        <v>500010090</v>
      </c>
      <c r="C1786" s="2" t="str">
        <f>IF(input_OLD_temp_simulation!C1786&lt;&gt;"",CONCATENATE(TEXT(input_OLD_temp_simulation!C1786,"jjjj-mm-ddTuu:mm:ss"),IF(input_OLD_temp_simulation!E1786&gt;=0,"+",""),TEXT(SIGN(input_OLD_temp_simulation!E1786)*INT(ABS(input_OLD_temp_simulation!E1786)),"00"),":",TEXT(MOD(ABS(input_OLD_temp_simulation!E1786),1)*60,"00")),"")</f>
        <v>2022-01-21T14:00:00+01:00</v>
      </c>
      <c r="D1786" s="26">
        <f>IF(input_OLD_temp_simulation!D1786&lt;&gt;"",input_OLD_temp_simulation!D1786,"")</f>
        <v>1642770000.000001</v>
      </c>
      <c r="E1786" s="27">
        <f>calculation!R1786</f>
        <v>885.625</v>
      </c>
      <c r="F1786" s="18">
        <f>calculation!P1786</f>
        <v>0.20749003984063744</v>
      </c>
      <c r="G1786" s="29">
        <f>IF(input_OLD_temp_simulation!L1786&lt;&gt;"",input_OLD_temp_simulation!L1786,"")</f>
        <v>900</v>
      </c>
    </row>
    <row r="1787" spans="1:7">
      <c r="A1787" s="1">
        <f>IF(input_OLD_temp_simulation!A1787&lt;&gt;"",input_OLD_temp_simulation!A1787,"")</f>
        <v>1785</v>
      </c>
      <c r="B1787" s="57">
        <f>IF(input_OLD_temp_simulation!B1787&lt;&gt;"",maxvent_m3_per_h*1000000+minvent_m3_per_h*1000+V_room_m3,"")</f>
        <v>500010090</v>
      </c>
      <c r="C1787" s="2" t="str">
        <f>IF(input_OLD_temp_simulation!C1787&lt;&gt;"",CONCATENATE(TEXT(input_OLD_temp_simulation!C1787,"jjjj-mm-ddTuu:mm:ss"),IF(input_OLD_temp_simulation!E1787&gt;=0,"+",""),TEXT(SIGN(input_OLD_temp_simulation!E1787)*INT(ABS(input_OLD_temp_simulation!E1787)),"00"),":",TEXT(MOD(ABS(input_OLD_temp_simulation!E1787),1)*60,"00")),"")</f>
        <v>2022-01-21T14:15:00+01:00</v>
      </c>
      <c r="D1787" s="26">
        <f>IF(input_OLD_temp_simulation!D1787&lt;&gt;"",input_OLD_temp_simulation!D1787,"")</f>
        <v>1642770900.0000002</v>
      </c>
      <c r="E1787" s="27">
        <f>calculation!R1787</f>
        <v>885.625</v>
      </c>
      <c r="F1787" s="18">
        <f>calculation!P1787</f>
        <v>0.20749003984063744</v>
      </c>
      <c r="G1787" s="29">
        <f>IF(input_OLD_temp_simulation!L1787&lt;&gt;"",input_OLD_temp_simulation!L1787,"")</f>
        <v>900</v>
      </c>
    </row>
    <row r="1788" spans="1:7">
      <c r="A1788" s="1">
        <f>IF(input_OLD_temp_simulation!A1788&lt;&gt;"",input_OLD_temp_simulation!A1788,"")</f>
        <v>1786</v>
      </c>
      <c r="B1788" s="57">
        <f>IF(input_OLD_temp_simulation!B1788&lt;&gt;"",maxvent_m3_per_h*1000000+minvent_m3_per_h*1000+V_room_m3,"")</f>
        <v>500010090</v>
      </c>
      <c r="C1788" s="2" t="str">
        <f>IF(input_OLD_temp_simulation!C1788&lt;&gt;"",CONCATENATE(TEXT(input_OLD_temp_simulation!C1788,"jjjj-mm-ddTuu:mm:ss"),IF(input_OLD_temp_simulation!E1788&gt;=0,"+",""),TEXT(SIGN(input_OLD_temp_simulation!E1788)*INT(ABS(input_OLD_temp_simulation!E1788)),"00"),":",TEXT(MOD(ABS(input_OLD_temp_simulation!E1788),1)*60,"00")),"")</f>
        <v>2022-01-21T14:30:00+01:00</v>
      </c>
      <c r="D1788" s="26">
        <f>IF(input_OLD_temp_simulation!D1788&lt;&gt;"",input_OLD_temp_simulation!D1788,"")</f>
        <v>1642771799.9999993</v>
      </c>
      <c r="E1788" s="27">
        <f>calculation!R1788</f>
        <v>885.625</v>
      </c>
      <c r="F1788" s="18">
        <f>calculation!P1788</f>
        <v>0.20749003984063744</v>
      </c>
      <c r="G1788" s="29">
        <f>IF(input_OLD_temp_simulation!L1788&lt;&gt;"",input_OLD_temp_simulation!L1788,"")</f>
        <v>900</v>
      </c>
    </row>
    <row r="1789" spans="1:7">
      <c r="A1789" s="1">
        <f>IF(input_OLD_temp_simulation!A1789&lt;&gt;"",input_OLD_temp_simulation!A1789,"")</f>
        <v>1787</v>
      </c>
      <c r="B1789" s="57">
        <f>IF(input_OLD_temp_simulation!B1789&lt;&gt;"",maxvent_m3_per_h*1000000+minvent_m3_per_h*1000+V_room_m3,"")</f>
        <v>500010090</v>
      </c>
      <c r="C1789" s="2" t="str">
        <f>IF(input_OLD_temp_simulation!C1789&lt;&gt;"",CONCATENATE(TEXT(input_OLD_temp_simulation!C1789,"jjjj-mm-ddTuu:mm:ss"),IF(input_OLD_temp_simulation!E1789&gt;=0,"+",""),TEXT(SIGN(input_OLD_temp_simulation!E1789)*INT(ABS(input_OLD_temp_simulation!E1789)),"00"),":",TEXT(MOD(ABS(input_OLD_temp_simulation!E1789),1)*60,"00")),"")</f>
        <v>2022-01-21T14:45:00+01:00</v>
      </c>
      <c r="D1789" s="26">
        <f>IF(input_OLD_temp_simulation!D1789&lt;&gt;"",input_OLD_temp_simulation!D1789,"")</f>
        <v>1642772700.000001</v>
      </c>
      <c r="E1789" s="27">
        <f>calculation!R1789</f>
        <v>885.625</v>
      </c>
      <c r="F1789" s="18">
        <f>calculation!P1789</f>
        <v>0.20749003984063744</v>
      </c>
      <c r="G1789" s="29">
        <f>IF(input_OLD_temp_simulation!L1789&lt;&gt;"",input_OLD_temp_simulation!L1789,"")</f>
        <v>900</v>
      </c>
    </row>
    <row r="1790" spans="1:7">
      <c r="A1790" s="1">
        <f>IF(input_OLD_temp_simulation!A1790&lt;&gt;"",input_OLD_temp_simulation!A1790,"")</f>
        <v>1788</v>
      </c>
      <c r="B1790" s="57">
        <f>IF(input_OLD_temp_simulation!B1790&lt;&gt;"",maxvent_m3_per_h*1000000+minvent_m3_per_h*1000+V_room_m3,"")</f>
        <v>500010090</v>
      </c>
      <c r="C1790" s="2" t="str">
        <f>IF(input_OLD_temp_simulation!C1790&lt;&gt;"",CONCATENATE(TEXT(input_OLD_temp_simulation!C1790,"jjjj-mm-ddTuu:mm:ss"),IF(input_OLD_temp_simulation!E1790&gt;=0,"+",""),TEXT(SIGN(input_OLD_temp_simulation!E1790)*INT(ABS(input_OLD_temp_simulation!E1790)),"00"),":",TEXT(MOD(ABS(input_OLD_temp_simulation!E1790),1)*60,"00")),"")</f>
        <v>2022-01-21T15:00:00+01:00</v>
      </c>
      <c r="D1790" s="26">
        <f>IF(input_OLD_temp_simulation!D1790&lt;&gt;"",input_OLD_temp_simulation!D1790,"")</f>
        <v>1642773600.0000002</v>
      </c>
      <c r="E1790" s="27">
        <f>calculation!R1790</f>
        <v>885.625</v>
      </c>
      <c r="F1790" s="18">
        <f>calculation!P1790</f>
        <v>0.20749003984063744</v>
      </c>
      <c r="G1790" s="29">
        <f>IF(input_OLD_temp_simulation!L1790&lt;&gt;"",input_OLD_temp_simulation!L1790,"")</f>
        <v>900</v>
      </c>
    </row>
    <row r="1791" spans="1:7">
      <c r="A1791" s="1">
        <f>IF(input_OLD_temp_simulation!A1791&lt;&gt;"",input_OLD_temp_simulation!A1791,"")</f>
        <v>1789</v>
      </c>
      <c r="B1791" s="57">
        <f>IF(input_OLD_temp_simulation!B1791&lt;&gt;"",maxvent_m3_per_h*1000000+minvent_m3_per_h*1000+V_room_m3,"")</f>
        <v>500010090</v>
      </c>
      <c r="C1791" s="2" t="str">
        <f>IF(input_OLD_temp_simulation!C1791&lt;&gt;"",CONCATENATE(TEXT(input_OLD_temp_simulation!C1791,"jjjj-mm-ddTuu:mm:ss"),IF(input_OLD_temp_simulation!E1791&gt;=0,"+",""),TEXT(SIGN(input_OLD_temp_simulation!E1791)*INT(ABS(input_OLD_temp_simulation!E1791)),"00"),":",TEXT(MOD(ABS(input_OLD_temp_simulation!E1791),1)*60,"00")),"")</f>
        <v>2022-01-21T15:15:00+01:00</v>
      </c>
      <c r="D1791" s="26">
        <f>IF(input_OLD_temp_simulation!D1791&lt;&gt;"",input_OLD_temp_simulation!D1791,"")</f>
        <v>1642774499.9999993</v>
      </c>
      <c r="E1791" s="27">
        <f>calculation!R1791</f>
        <v>885.625</v>
      </c>
      <c r="F1791" s="18">
        <f>calculation!P1791</f>
        <v>0.20749003984063744</v>
      </c>
      <c r="G1791" s="29">
        <f>IF(input_OLD_temp_simulation!L1791&lt;&gt;"",input_OLD_temp_simulation!L1791,"")</f>
        <v>900</v>
      </c>
    </row>
    <row r="1792" spans="1:7">
      <c r="A1792" s="1">
        <f>IF(input_OLD_temp_simulation!A1792&lt;&gt;"",input_OLD_temp_simulation!A1792,"")</f>
        <v>1790</v>
      </c>
      <c r="B1792" s="57">
        <f>IF(input_OLD_temp_simulation!B1792&lt;&gt;"",maxvent_m3_per_h*1000000+minvent_m3_per_h*1000+V_room_m3,"")</f>
        <v>500010090</v>
      </c>
      <c r="C1792" s="2" t="str">
        <f>IF(input_OLD_temp_simulation!C1792&lt;&gt;"",CONCATENATE(TEXT(input_OLD_temp_simulation!C1792,"jjjj-mm-ddTuu:mm:ss"),IF(input_OLD_temp_simulation!E1792&gt;=0,"+",""),TEXT(SIGN(input_OLD_temp_simulation!E1792)*INT(ABS(input_OLD_temp_simulation!E1792)),"00"),":",TEXT(MOD(ABS(input_OLD_temp_simulation!E1792),1)*60,"00")),"")</f>
        <v>2022-01-21T15:30:00+01:00</v>
      </c>
      <c r="D1792" s="26">
        <f>IF(input_OLD_temp_simulation!D1792&lt;&gt;"",input_OLD_temp_simulation!D1792,"")</f>
        <v>1642775400.000001</v>
      </c>
      <c r="E1792" s="27">
        <f>calculation!R1792</f>
        <v>885.625</v>
      </c>
      <c r="F1792" s="18">
        <f>calculation!P1792</f>
        <v>0.20749003984063744</v>
      </c>
      <c r="G1792" s="29">
        <f>IF(input_OLD_temp_simulation!L1792&lt;&gt;"",input_OLD_temp_simulation!L1792,"")</f>
        <v>900</v>
      </c>
    </row>
    <row r="1793" spans="1:7">
      <c r="A1793" s="1">
        <f>IF(input_OLD_temp_simulation!A1793&lt;&gt;"",input_OLD_temp_simulation!A1793,"")</f>
        <v>1791</v>
      </c>
      <c r="B1793" s="57">
        <f>IF(input_OLD_temp_simulation!B1793&lt;&gt;"",maxvent_m3_per_h*1000000+minvent_m3_per_h*1000+V_room_m3,"")</f>
        <v>500010090</v>
      </c>
      <c r="C1793" s="2" t="str">
        <f>IF(input_OLD_temp_simulation!C1793&lt;&gt;"",CONCATENATE(TEXT(input_OLD_temp_simulation!C1793,"jjjj-mm-ddTuu:mm:ss"),IF(input_OLD_temp_simulation!E1793&gt;=0,"+",""),TEXT(SIGN(input_OLD_temp_simulation!E1793)*INT(ABS(input_OLD_temp_simulation!E1793)),"00"),":",TEXT(MOD(ABS(input_OLD_temp_simulation!E1793),1)*60,"00")),"")</f>
        <v>2022-01-21T15:45:00+01:00</v>
      </c>
      <c r="D1793" s="26">
        <f>IF(input_OLD_temp_simulation!D1793&lt;&gt;"",input_OLD_temp_simulation!D1793,"")</f>
        <v>1642776300.0000002</v>
      </c>
      <c r="E1793" s="27">
        <f>calculation!R1793</f>
        <v>885.625</v>
      </c>
      <c r="F1793" s="18">
        <f>calculation!P1793</f>
        <v>0.20749003984063744</v>
      </c>
      <c r="G1793" s="29">
        <f>IF(input_OLD_temp_simulation!L1793&lt;&gt;"",input_OLD_temp_simulation!L1793,"")</f>
        <v>900</v>
      </c>
    </row>
    <row r="1794" spans="1:7">
      <c r="A1794" s="1">
        <f>IF(input_OLD_temp_simulation!A1794&lt;&gt;"",input_OLD_temp_simulation!A1794,"")</f>
        <v>1792</v>
      </c>
      <c r="B1794" s="57">
        <f>IF(input_OLD_temp_simulation!B1794&lt;&gt;"",maxvent_m3_per_h*1000000+minvent_m3_per_h*1000+V_room_m3,"")</f>
        <v>500010090</v>
      </c>
      <c r="C1794" s="2" t="str">
        <f>IF(input_OLD_temp_simulation!C1794&lt;&gt;"",CONCATENATE(TEXT(input_OLD_temp_simulation!C1794,"jjjj-mm-ddTuu:mm:ss"),IF(input_OLD_temp_simulation!E1794&gt;=0,"+",""),TEXT(SIGN(input_OLD_temp_simulation!E1794)*INT(ABS(input_OLD_temp_simulation!E1794)),"00"),":",TEXT(MOD(ABS(input_OLD_temp_simulation!E1794),1)*60,"00")),"")</f>
        <v>2022-01-21T16:00:00+01:00</v>
      </c>
      <c r="D1794" s="26">
        <f>IF(input_OLD_temp_simulation!D1794&lt;&gt;"",input_OLD_temp_simulation!D1794,"")</f>
        <v>1642777199.9999993</v>
      </c>
      <c r="E1794" s="27">
        <f>calculation!R1794</f>
        <v>885.625</v>
      </c>
      <c r="F1794" s="18">
        <f>calculation!P1794</f>
        <v>0.20749003984063744</v>
      </c>
      <c r="G1794" s="29">
        <f>IF(input_OLD_temp_simulation!L1794&lt;&gt;"",input_OLD_temp_simulation!L1794,"")</f>
        <v>900</v>
      </c>
    </row>
    <row r="1795" spans="1:7">
      <c r="A1795" s="1">
        <f>IF(input_OLD_temp_simulation!A1795&lt;&gt;"",input_OLD_temp_simulation!A1795,"")</f>
        <v>1793</v>
      </c>
      <c r="B1795" s="57">
        <f>IF(input_OLD_temp_simulation!B1795&lt;&gt;"",maxvent_m3_per_h*1000000+minvent_m3_per_h*1000+V_room_m3,"")</f>
        <v>500010090</v>
      </c>
      <c r="C1795" s="2" t="str">
        <f>IF(input_OLD_temp_simulation!C1795&lt;&gt;"",CONCATENATE(TEXT(input_OLD_temp_simulation!C1795,"jjjj-mm-ddTuu:mm:ss"),IF(input_OLD_temp_simulation!E1795&gt;=0,"+",""),TEXT(SIGN(input_OLD_temp_simulation!E1795)*INT(ABS(input_OLD_temp_simulation!E1795)),"00"),":",TEXT(MOD(ABS(input_OLD_temp_simulation!E1795),1)*60,"00")),"")</f>
        <v>2022-01-21T16:15:00+01:00</v>
      </c>
      <c r="D1795" s="26">
        <f>IF(input_OLD_temp_simulation!D1795&lt;&gt;"",input_OLD_temp_simulation!D1795,"")</f>
        <v>1642778100.000001</v>
      </c>
      <c r="E1795" s="27">
        <f>calculation!R1795</f>
        <v>750</v>
      </c>
      <c r="F1795" s="18">
        <f>calculation!P1795</f>
        <v>0</v>
      </c>
      <c r="G1795" s="29">
        <f>IF(input_OLD_temp_simulation!L1795&lt;&gt;"",input_OLD_temp_simulation!L1795,"")</f>
        <v>900</v>
      </c>
    </row>
    <row r="1796" spans="1:7">
      <c r="A1796" s="1">
        <f>IF(input_OLD_temp_simulation!A1796&lt;&gt;"",input_OLD_temp_simulation!A1796,"")</f>
        <v>1794</v>
      </c>
      <c r="B1796" s="57">
        <f>IF(input_OLD_temp_simulation!B1796&lt;&gt;"",maxvent_m3_per_h*1000000+minvent_m3_per_h*1000+V_room_m3,"")</f>
        <v>500010090</v>
      </c>
      <c r="C1796" s="2" t="str">
        <f>IF(input_OLD_temp_simulation!C1796&lt;&gt;"",CONCATENATE(TEXT(input_OLD_temp_simulation!C1796,"jjjj-mm-ddTuu:mm:ss"),IF(input_OLD_temp_simulation!E1796&gt;=0,"+",""),TEXT(SIGN(input_OLD_temp_simulation!E1796)*INT(ABS(input_OLD_temp_simulation!E1796)),"00"),":",TEXT(MOD(ABS(input_OLD_temp_simulation!E1796),1)*60,"00")),"")</f>
        <v>2022-01-21T16:30:00+01:00</v>
      </c>
      <c r="D1796" s="26">
        <f>IF(input_OLD_temp_simulation!D1796&lt;&gt;"",input_OLD_temp_simulation!D1796,"")</f>
        <v>1642779000.0000002</v>
      </c>
      <c r="E1796" s="27">
        <f>calculation!R1796</f>
        <v>740.69444444444446</v>
      </c>
      <c r="F1796" s="18">
        <f>calculation!P1796</f>
        <v>0</v>
      </c>
      <c r="G1796" s="29">
        <f>IF(input_OLD_temp_simulation!L1796&lt;&gt;"",input_OLD_temp_simulation!L1796,"")</f>
        <v>900</v>
      </c>
    </row>
    <row r="1797" spans="1:7">
      <c r="A1797" s="1">
        <f>IF(input_OLD_temp_simulation!A1797&lt;&gt;"",input_OLD_temp_simulation!A1797,"")</f>
        <v>1795</v>
      </c>
      <c r="B1797" s="57">
        <f>IF(input_OLD_temp_simulation!B1797&lt;&gt;"",maxvent_m3_per_h*1000000+minvent_m3_per_h*1000+V_room_m3,"")</f>
        <v>500010090</v>
      </c>
      <c r="C1797" s="2" t="str">
        <f>IF(input_OLD_temp_simulation!C1797&lt;&gt;"",CONCATENATE(TEXT(input_OLD_temp_simulation!C1797,"jjjj-mm-ddTuu:mm:ss"),IF(input_OLD_temp_simulation!E1797&gt;=0,"+",""),TEXT(SIGN(input_OLD_temp_simulation!E1797)*INT(ABS(input_OLD_temp_simulation!E1797)),"00"),":",TEXT(MOD(ABS(input_OLD_temp_simulation!E1797),1)*60,"00")),"")</f>
        <v>2022-01-21T16:45:00+01:00</v>
      </c>
      <c r="D1797" s="26">
        <f>IF(input_OLD_temp_simulation!D1797&lt;&gt;"",input_OLD_temp_simulation!D1797,"")</f>
        <v>1642779899.9999993</v>
      </c>
      <c r="E1797" s="27">
        <f>calculation!R1797</f>
        <v>731.64737654320993</v>
      </c>
      <c r="F1797" s="18">
        <f>calculation!P1797</f>
        <v>0</v>
      </c>
      <c r="G1797" s="29">
        <f>IF(input_OLD_temp_simulation!L1797&lt;&gt;"",input_OLD_temp_simulation!L1797,"")</f>
        <v>900</v>
      </c>
    </row>
    <row r="1798" spans="1:7">
      <c r="A1798" s="1">
        <f>IF(input_OLD_temp_simulation!A1798&lt;&gt;"",input_OLD_temp_simulation!A1798,"")</f>
        <v>1796</v>
      </c>
      <c r="B1798" s="57">
        <f>IF(input_OLD_temp_simulation!B1798&lt;&gt;"",maxvent_m3_per_h*1000000+minvent_m3_per_h*1000+V_room_m3,"")</f>
        <v>500010090</v>
      </c>
      <c r="C1798" s="2" t="str">
        <f>IF(input_OLD_temp_simulation!C1798&lt;&gt;"",CONCATENATE(TEXT(input_OLD_temp_simulation!C1798,"jjjj-mm-ddTuu:mm:ss"),IF(input_OLD_temp_simulation!E1798&gt;=0,"+",""),TEXT(SIGN(input_OLD_temp_simulation!E1798)*INT(ABS(input_OLD_temp_simulation!E1798)),"00"),":",TEXT(MOD(ABS(input_OLD_temp_simulation!E1798),1)*60,"00")),"")</f>
        <v>2022-01-21T17:00:00+01:00</v>
      </c>
      <c r="D1798" s="26">
        <f>IF(input_OLD_temp_simulation!D1798&lt;&gt;"",input_OLD_temp_simulation!D1798,"")</f>
        <v>1642780800.000001</v>
      </c>
      <c r="E1798" s="27">
        <f>calculation!R1798</f>
        <v>722.85161608367628</v>
      </c>
      <c r="F1798" s="18">
        <f>calculation!P1798</f>
        <v>0</v>
      </c>
      <c r="G1798" s="29">
        <f>IF(input_OLD_temp_simulation!L1798&lt;&gt;"",input_OLD_temp_simulation!L1798,"")</f>
        <v>900</v>
      </c>
    </row>
    <row r="1799" spans="1:7">
      <c r="A1799" s="1">
        <f>IF(input_OLD_temp_simulation!A1799&lt;&gt;"",input_OLD_temp_simulation!A1799,"")</f>
        <v>1797</v>
      </c>
      <c r="B1799" s="57">
        <f>IF(input_OLD_temp_simulation!B1799&lt;&gt;"",maxvent_m3_per_h*1000000+minvent_m3_per_h*1000+V_room_m3,"")</f>
        <v>500010090</v>
      </c>
      <c r="C1799" s="2" t="str">
        <f>IF(input_OLD_temp_simulation!C1799&lt;&gt;"",CONCATENATE(TEXT(input_OLD_temp_simulation!C1799,"jjjj-mm-ddTuu:mm:ss"),IF(input_OLD_temp_simulation!E1799&gt;=0,"+",""),TEXT(SIGN(input_OLD_temp_simulation!E1799)*INT(ABS(input_OLD_temp_simulation!E1799)),"00"),":",TEXT(MOD(ABS(input_OLD_temp_simulation!E1799),1)*60,"00")),"")</f>
        <v>2022-01-21T17:15:00+01:00</v>
      </c>
      <c r="D1799" s="26">
        <f>IF(input_OLD_temp_simulation!D1799&lt;&gt;"",input_OLD_temp_simulation!D1799,"")</f>
        <v>1642781700.0000002</v>
      </c>
      <c r="E1799" s="27">
        <f>calculation!R1799</f>
        <v>714.30018230357416</v>
      </c>
      <c r="F1799" s="18">
        <f>calculation!P1799</f>
        <v>0</v>
      </c>
      <c r="G1799" s="29">
        <f>IF(input_OLD_temp_simulation!L1799&lt;&gt;"",input_OLD_temp_simulation!L1799,"")</f>
        <v>900</v>
      </c>
    </row>
    <row r="1800" spans="1:7">
      <c r="A1800" s="1">
        <f>IF(input_OLD_temp_simulation!A1800&lt;&gt;"",input_OLD_temp_simulation!A1800,"")</f>
        <v>1798</v>
      </c>
      <c r="B1800" s="57">
        <f>IF(input_OLD_temp_simulation!B1800&lt;&gt;"",maxvent_m3_per_h*1000000+minvent_m3_per_h*1000+V_room_m3,"")</f>
        <v>500010090</v>
      </c>
      <c r="C1800" s="2" t="str">
        <f>IF(input_OLD_temp_simulation!C1800&lt;&gt;"",CONCATENATE(TEXT(input_OLD_temp_simulation!C1800,"jjjj-mm-ddTuu:mm:ss"),IF(input_OLD_temp_simulation!E1800&gt;=0,"+",""),TEXT(SIGN(input_OLD_temp_simulation!E1800)*INT(ABS(input_OLD_temp_simulation!E1800)),"00"),":",TEXT(MOD(ABS(input_OLD_temp_simulation!E1800),1)*60,"00")),"")</f>
        <v>2022-01-21T17:30:00+01:00</v>
      </c>
      <c r="D1800" s="26">
        <f>IF(input_OLD_temp_simulation!D1800&lt;&gt;"",input_OLD_temp_simulation!D1800,"")</f>
        <v>1642782599.9999993</v>
      </c>
      <c r="E1800" s="27">
        <f>calculation!R1800</f>
        <v>705.98628835069712</v>
      </c>
      <c r="F1800" s="18">
        <f>calculation!P1800</f>
        <v>0</v>
      </c>
      <c r="G1800" s="29">
        <f>IF(input_OLD_temp_simulation!L1800&lt;&gt;"",input_OLD_temp_simulation!L1800,"")</f>
        <v>900</v>
      </c>
    </row>
    <row r="1801" spans="1:7">
      <c r="A1801" s="1">
        <f>IF(input_OLD_temp_simulation!A1801&lt;&gt;"",input_OLD_temp_simulation!A1801,"")</f>
        <v>1799</v>
      </c>
      <c r="B1801" s="57">
        <f>IF(input_OLD_temp_simulation!B1801&lt;&gt;"",maxvent_m3_per_h*1000000+minvent_m3_per_h*1000+V_room_m3,"")</f>
        <v>500010090</v>
      </c>
      <c r="C1801" s="2" t="str">
        <f>IF(input_OLD_temp_simulation!C1801&lt;&gt;"",CONCATENATE(TEXT(input_OLD_temp_simulation!C1801,"jjjj-mm-ddTuu:mm:ss"),IF(input_OLD_temp_simulation!E1801&gt;=0,"+",""),TEXT(SIGN(input_OLD_temp_simulation!E1801)*INT(ABS(input_OLD_temp_simulation!E1801)),"00"),":",TEXT(MOD(ABS(input_OLD_temp_simulation!E1801),1)*60,"00")),"")</f>
        <v>2022-01-21T17:45:00+01:00</v>
      </c>
      <c r="D1801" s="26">
        <f>IF(input_OLD_temp_simulation!D1801&lt;&gt;"",input_OLD_temp_simulation!D1801,"")</f>
        <v>1642783500.000001</v>
      </c>
      <c r="E1801" s="27">
        <f>calculation!R1801</f>
        <v>697.90333589651107</v>
      </c>
      <c r="F1801" s="18">
        <f>calculation!P1801</f>
        <v>0</v>
      </c>
      <c r="G1801" s="29">
        <f>IF(input_OLD_temp_simulation!L1801&lt;&gt;"",input_OLD_temp_simulation!L1801,"")</f>
        <v>900</v>
      </c>
    </row>
    <row r="1802" spans="1:7">
      <c r="A1802" s="1">
        <f>IF(input_OLD_temp_simulation!A1802&lt;&gt;"",input_OLD_temp_simulation!A1802,"")</f>
        <v>1800</v>
      </c>
      <c r="B1802" s="57">
        <f>IF(input_OLD_temp_simulation!B1802&lt;&gt;"",maxvent_m3_per_h*1000000+minvent_m3_per_h*1000+V_room_m3,"")</f>
        <v>500010090</v>
      </c>
      <c r="C1802" s="2" t="str">
        <f>IF(input_OLD_temp_simulation!C1802&lt;&gt;"",CONCATENATE(TEXT(input_OLD_temp_simulation!C1802,"jjjj-mm-ddTuu:mm:ss"),IF(input_OLD_temp_simulation!E1802&gt;=0,"+",""),TEXT(SIGN(input_OLD_temp_simulation!E1802)*INT(ABS(input_OLD_temp_simulation!E1802)),"00"),":",TEXT(MOD(ABS(input_OLD_temp_simulation!E1802),1)*60,"00")),"")</f>
        <v>2022-01-21T18:00:00+01:00</v>
      </c>
      <c r="D1802" s="26">
        <f>IF(input_OLD_temp_simulation!D1802&lt;&gt;"",input_OLD_temp_simulation!D1802,"")</f>
        <v>1642784400.0000002</v>
      </c>
      <c r="E1802" s="27">
        <f>calculation!R1802</f>
        <v>690.04490989938574</v>
      </c>
      <c r="F1802" s="18">
        <f>calculation!P1802</f>
        <v>0</v>
      </c>
      <c r="G1802" s="29">
        <f>IF(input_OLD_temp_simulation!L1802&lt;&gt;"",input_OLD_temp_simulation!L1802,"")</f>
        <v>900</v>
      </c>
    </row>
    <row r="1803" spans="1:7">
      <c r="A1803" s="1">
        <f>IF(input_OLD_temp_simulation!A1803&lt;&gt;"",input_OLD_temp_simulation!A1803,"")</f>
        <v>1801</v>
      </c>
      <c r="B1803" s="57">
        <f>IF(input_OLD_temp_simulation!B1803&lt;&gt;"",maxvent_m3_per_h*1000000+minvent_m3_per_h*1000+V_room_m3,"")</f>
        <v>500010090</v>
      </c>
      <c r="C1803" s="2" t="str">
        <f>IF(input_OLD_temp_simulation!C1803&lt;&gt;"",CONCATENATE(TEXT(input_OLD_temp_simulation!C1803,"jjjj-mm-ddTuu:mm:ss"),IF(input_OLD_temp_simulation!E1803&gt;=0,"+",""),TEXT(SIGN(input_OLD_temp_simulation!E1803)*INT(ABS(input_OLD_temp_simulation!E1803)),"00"),":",TEXT(MOD(ABS(input_OLD_temp_simulation!E1803),1)*60,"00")),"")</f>
        <v>2022-01-21T18:15:00+01:00</v>
      </c>
      <c r="D1803" s="26">
        <f>IF(input_OLD_temp_simulation!D1803&lt;&gt;"",input_OLD_temp_simulation!D1803,"")</f>
        <v>1642785299.9999993</v>
      </c>
      <c r="E1803" s="27">
        <f>calculation!R1803</f>
        <v>682.40477351329173</v>
      </c>
      <c r="F1803" s="18">
        <f>calculation!P1803</f>
        <v>0</v>
      </c>
      <c r="G1803" s="29">
        <f>IF(input_OLD_temp_simulation!L1803&lt;&gt;"",input_OLD_temp_simulation!L1803,"")</f>
        <v>900</v>
      </c>
    </row>
    <row r="1804" spans="1:7">
      <c r="A1804" s="1">
        <f>IF(input_OLD_temp_simulation!A1804&lt;&gt;"",input_OLD_temp_simulation!A1804,"")</f>
        <v>1802</v>
      </c>
      <c r="B1804" s="57">
        <f>IF(input_OLD_temp_simulation!B1804&lt;&gt;"",maxvent_m3_per_h*1000000+minvent_m3_per_h*1000+V_room_m3,"")</f>
        <v>500010090</v>
      </c>
      <c r="C1804" s="2" t="str">
        <f>IF(input_OLD_temp_simulation!C1804&lt;&gt;"",CONCATENATE(TEXT(input_OLD_temp_simulation!C1804,"jjjj-mm-ddTuu:mm:ss"),IF(input_OLD_temp_simulation!E1804&gt;=0,"+",""),TEXT(SIGN(input_OLD_temp_simulation!E1804)*INT(ABS(input_OLD_temp_simulation!E1804)),"00"),":",TEXT(MOD(ABS(input_OLD_temp_simulation!E1804),1)*60,"00")),"")</f>
        <v>2022-01-21T18:30:00+01:00</v>
      </c>
      <c r="D1804" s="26">
        <f>IF(input_OLD_temp_simulation!D1804&lt;&gt;"",input_OLD_temp_simulation!D1804,"")</f>
        <v>1642786200.000001</v>
      </c>
      <c r="E1804" s="27">
        <f>calculation!R1804</f>
        <v>674.97686313792246</v>
      </c>
      <c r="F1804" s="18">
        <f>calculation!P1804</f>
        <v>0</v>
      </c>
      <c r="G1804" s="29">
        <f>IF(input_OLD_temp_simulation!L1804&lt;&gt;"",input_OLD_temp_simulation!L1804,"")</f>
        <v>900</v>
      </c>
    </row>
    <row r="1805" spans="1:7">
      <c r="A1805" s="1">
        <f>IF(input_OLD_temp_simulation!A1805&lt;&gt;"",input_OLD_temp_simulation!A1805,"")</f>
        <v>1803</v>
      </c>
      <c r="B1805" s="57">
        <f>IF(input_OLD_temp_simulation!B1805&lt;&gt;"",maxvent_m3_per_h*1000000+minvent_m3_per_h*1000+V_room_m3,"")</f>
        <v>500010090</v>
      </c>
      <c r="C1805" s="2" t="str">
        <f>IF(input_OLD_temp_simulation!C1805&lt;&gt;"",CONCATENATE(TEXT(input_OLD_temp_simulation!C1805,"jjjj-mm-ddTuu:mm:ss"),IF(input_OLD_temp_simulation!E1805&gt;=0,"+",""),TEXT(SIGN(input_OLD_temp_simulation!E1805)*INT(ABS(input_OLD_temp_simulation!E1805)),"00"),":",TEXT(MOD(ABS(input_OLD_temp_simulation!E1805),1)*60,"00")),"")</f>
        <v>2022-01-21T18:45:00+01:00</v>
      </c>
      <c r="D1805" s="26">
        <f>IF(input_OLD_temp_simulation!D1805&lt;&gt;"",input_OLD_temp_simulation!D1805,"")</f>
        <v>1642787100.0000002</v>
      </c>
      <c r="E1805" s="27">
        <f>calculation!R1805</f>
        <v>667.75528360631347</v>
      </c>
      <c r="F1805" s="18">
        <f>calculation!P1805</f>
        <v>0</v>
      </c>
      <c r="G1805" s="29">
        <f>IF(input_OLD_temp_simulation!L1805&lt;&gt;"",input_OLD_temp_simulation!L1805,"")</f>
        <v>900</v>
      </c>
    </row>
    <row r="1806" spans="1:7">
      <c r="A1806" s="1">
        <f>IF(input_OLD_temp_simulation!A1806&lt;&gt;"",input_OLD_temp_simulation!A1806,"")</f>
        <v>1804</v>
      </c>
      <c r="B1806" s="57">
        <f>IF(input_OLD_temp_simulation!B1806&lt;&gt;"",maxvent_m3_per_h*1000000+minvent_m3_per_h*1000+V_room_m3,"")</f>
        <v>500010090</v>
      </c>
      <c r="C1806" s="2" t="str">
        <f>IF(input_OLD_temp_simulation!C1806&lt;&gt;"",CONCATENATE(TEXT(input_OLD_temp_simulation!C1806,"jjjj-mm-ddTuu:mm:ss"),IF(input_OLD_temp_simulation!E1806&gt;=0,"+",""),TEXT(SIGN(input_OLD_temp_simulation!E1806)*INT(ABS(input_OLD_temp_simulation!E1806)),"00"),":",TEXT(MOD(ABS(input_OLD_temp_simulation!E1806),1)*60,"00")),"")</f>
        <v>2022-01-21T19:00:00+01:00</v>
      </c>
      <c r="D1806" s="26">
        <f>IF(input_OLD_temp_simulation!D1806&lt;&gt;"",input_OLD_temp_simulation!D1806,"")</f>
        <v>1642787999.9999993</v>
      </c>
      <c r="E1806" s="27">
        <f>calculation!R1806</f>
        <v>660.73430350613808</v>
      </c>
      <c r="F1806" s="18">
        <f>calculation!P1806</f>
        <v>0</v>
      </c>
      <c r="G1806" s="29">
        <f>IF(input_OLD_temp_simulation!L1806&lt;&gt;"",input_OLD_temp_simulation!L1806,"")</f>
        <v>900</v>
      </c>
    </row>
    <row r="1807" spans="1:7">
      <c r="A1807" s="1">
        <f>IF(input_OLD_temp_simulation!A1807&lt;&gt;"",input_OLD_temp_simulation!A1807,"")</f>
        <v>1805</v>
      </c>
      <c r="B1807" s="57">
        <f>IF(input_OLD_temp_simulation!B1807&lt;&gt;"",maxvent_m3_per_h*1000000+minvent_m3_per_h*1000+V_room_m3,"")</f>
        <v>500010090</v>
      </c>
      <c r="C1807" s="2" t="str">
        <f>IF(input_OLD_temp_simulation!C1807&lt;&gt;"",CONCATENATE(TEXT(input_OLD_temp_simulation!C1807,"jjjj-mm-ddTuu:mm:ss"),IF(input_OLD_temp_simulation!E1807&gt;=0,"+",""),TEXT(SIGN(input_OLD_temp_simulation!E1807)*INT(ABS(input_OLD_temp_simulation!E1807)),"00"),":",TEXT(MOD(ABS(input_OLD_temp_simulation!E1807),1)*60,"00")),"")</f>
        <v>2022-01-21T19:15:00+01:00</v>
      </c>
      <c r="D1807" s="26">
        <f>IF(input_OLD_temp_simulation!D1807&lt;&gt;"",input_OLD_temp_simulation!D1807,"")</f>
        <v>1642788900.000001</v>
      </c>
      <c r="E1807" s="27">
        <f>calculation!R1807</f>
        <v>653.90835063096756</v>
      </c>
      <c r="F1807" s="18">
        <f>calculation!P1807</f>
        <v>0</v>
      </c>
      <c r="G1807" s="29">
        <f>IF(input_OLD_temp_simulation!L1807&lt;&gt;"",input_OLD_temp_simulation!L1807,"")</f>
        <v>900</v>
      </c>
    </row>
    <row r="1808" spans="1:7">
      <c r="A1808" s="1">
        <f>IF(input_OLD_temp_simulation!A1808&lt;&gt;"",input_OLD_temp_simulation!A1808,"")</f>
        <v>1806</v>
      </c>
      <c r="B1808" s="57">
        <f>IF(input_OLD_temp_simulation!B1808&lt;&gt;"",maxvent_m3_per_h*1000000+minvent_m3_per_h*1000+V_room_m3,"")</f>
        <v>500010090</v>
      </c>
      <c r="C1808" s="2" t="str">
        <f>IF(input_OLD_temp_simulation!C1808&lt;&gt;"",CONCATENATE(TEXT(input_OLD_temp_simulation!C1808,"jjjj-mm-ddTuu:mm:ss"),IF(input_OLD_temp_simulation!E1808&gt;=0,"+",""),TEXT(SIGN(input_OLD_temp_simulation!E1808)*INT(ABS(input_OLD_temp_simulation!E1808)),"00"),":",TEXT(MOD(ABS(input_OLD_temp_simulation!E1808),1)*60,"00")),"")</f>
        <v>2022-01-21T19:30:00+01:00</v>
      </c>
      <c r="D1808" s="26">
        <f>IF(input_OLD_temp_simulation!D1808&lt;&gt;"",input_OLD_temp_simulation!D1808,"")</f>
        <v>1642789800.0000002</v>
      </c>
      <c r="E1808" s="27">
        <f>calculation!R1808</f>
        <v>647.2720075578851</v>
      </c>
      <c r="F1808" s="18">
        <f>calculation!P1808</f>
        <v>0</v>
      </c>
      <c r="G1808" s="29">
        <f>IF(input_OLD_temp_simulation!L1808&lt;&gt;"",input_OLD_temp_simulation!L1808,"")</f>
        <v>900</v>
      </c>
    </row>
    <row r="1809" spans="1:7">
      <c r="A1809" s="1">
        <f>IF(input_OLD_temp_simulation!A1809&lt;&gt;"",input_OLD_temp_simulation!A1809,"")</f>
        <v>1807</v>
      </c>
      <c r="B1809" s="57">
        <f>IF(input_OLD_temp_simulation!B1809&lt;&gt;"",maxvent_m3_per_h*1000000+minvent_m3_per_h*1000+V_room_m3,"")</f>
        <v>500010090</v>
      </c>
      <c r="C1809" s="2" t="str">
        <f>IF(input_OLD_temp_simulation!C1809&lt;&gt;"",CONCATENATE(TEXT(input_OLD_temp_simulation!C1809,"jjjj-mm-ddTuu:mm:ss"),IF(input_OLD_temp_simulation!E1809&gt;=0,"+",""),TEXT(SIGN(input_OLD_temp_simulation!E1809)*INT(ABS(input_OLD_temp_simulation!E1809)),"00"),":",TEXT(MOD(ABS(input_OLD_temp_simulation!E1809),1)*60,"00")),"")</f>
        <v>2022-01-21T19:45:00+01:00</v>
      </c>
      <c r="D1809" s="26">
        <f>IF(input_OLD_temp_simulation!D1809&lt;&gt;"",input_OLD_temp_simulation!D1809,"")</f>
        <v>1642790699.9999993</v>
      </c>
      <c r="E1809" s="27">
        <f>calculation!R1809</f>
        <v>640.82000734794383</v>
      </c>
      <c r="F1809" s="18">
        <f>calculation!P1809</f>
        <v>0</v>
      </c>
      <c r="G1809" s="29">
        <f>IF(input_OLD_temp_simulation!L1809&lt;&gt;"",input_OLD_temp_simulation!L1809,"")</f>
        <v>900</v>
      </c>
    </row>
    <row r="1810" spans="1:7">
      <c r="A1810" s="1">
        <f>IF(input_OLD_temp_simulation!A1810&lt;&gt;"",input_OLD_temp_simulation!A1810,"")</f>
        <v>1808</v>
      </c>
      <c r="B1810" s="57">
        <f>IF(input_OLD_temp_simulation!B1810&lt;&gt;"",maxvent_m3_per_h*1000000+minvent_m3_per_h*1000+V_room_m3,"")</f>
        <v>500010090</v>
      </c>
      <c r="C1810" s="2" t="str">
        <f>IF(input_OLD_temp_simulation!C1810&lt;&gt;"",CONCATENATE(TEXT(input_OLD_temp_simulation!C1810,"jjjj-mm-ddTuu:mm:ss"),IF(input_OLD_temp_simulation!E1810&gt;=0,"+",""),TEXT(SIGN(input_OLD_temp_simulation!E1810)*INT(ABS(input_OLD_temp_simulation!E1810)),"00"),":",TEXT(MOD(ABS(input_OLD_temp_simulation!E1810),1)*60,"00")),"")</f>
        <v>2022-01-21T20:00:00+01:00</v>
      </c>
      <c r="D1810" s="26">
        <f>IF(input_OLD_temp_simulation!D1810&lt;&gt;"",input_OLD_temp_simulation!D1810,"")</f>
        <v>1642791600.000001</v>
      </c>
      <c r="E1810" s="27">
        <f>calculation!R1810</f>
        <v>634.54722936605651</v>
      </c>
      <c r="F1810" s="18">
        <f>calculation!P1810</f>
        <v>0</v>
      </c>
      <c r="G1810" s="29">
        <f>IF(input_OLD_temp_simulation!L1810&lt;&gt;"",input_OLD_temp_simulation!L1810,"")</f>
        <v>900</v>
      </c>
    </row>
    <row r="1811" spans="1:7">
      <c r="A1811" s="1">
        <f>IF(input_OLD_temp_simulation!A1811&lt;&gt;"",input_OLD_temp_simulation!A1811,"")</f>
        <v>1809</v>
      </c>
      <c r="B1811" s="57">
        <f>IF(input_OLD_temp_simulation!B1811&lt;&gt;"",maxvent_m3_per_h*1000000+minvent_m3_per_h*1000+V_room_m3,"")</f>
        <v>500010090</v>
      </c>
      <c r="C1811" s="2" t="str">
        <f>IF(input_OLD_temp_simulation!C1811&lt;&gt;"",CONCATENATE(TEXT(input_OLD_temp_simulation!C1811,"jjjj-mm-ddTuu:mm:ss"),IF(input_OLD_temp_simulation!E1811&gt;=0,"+",""),TEXT(SIGN(input_OLD_temp_simulation!E1811)*INT(ABS(input_OLD_temp_simulation!E1811)),"00"),":",TEXT(MOD(ABS(input_OLD_temp_simulation!E1811),1)*60,"00")),"")</f>
        <v>2022-01-21T20:15:00+01:00</v>
      </c>
      <c r="D1811" s="26">
        <f>IF(input_OLD_temp_simulation!D1811&lt;&gt;"",input_OLD_temp_simulation!D1811,"")</f>
        <v>1642792500.0000002</v>
      </c>
      <c r="E1811" s="27">
        <f>calculation!R1811</f>
        <v>628.44869521699934</v>
      </c>
      <c r="F1811" s="18">
        <f>calculation!P1811</f>
        <v>0</v>
      </c>
      <c r="G1811" s="29">
        <f>IF(input_OLD_temp_simulation!L1811&lt;&gt;"",input_OLD_temp_simulation!L1811,"")</f>
        <v>900</v>
      </c>
    </row>
    <row r="1812" spans="1:7">
      <c r="A1812" s="1">
        <f>IF(input_OLD_temp_simulation!A1812&lt;&gt;"",input_OLD_temp_simulation!A1812,"")</f>
        <v>1810</v>
      </c>
      <c r="B1812" s="57">
        <f>IF(input_OLD_temp_simulation!B1812&lt;&gt;"",maxvent_m3_per_h*1000000+minvent_m3_per_h*1000+V_room_m3,"")</f>
        <v>500010090</v>
      </c>
      <c r="C1812" s="2" t="str">
        <f>IF(input_OLD_temp_simulation!C1812&lt;&gt;"",CONCATENATE(TEXT(input_OLD_temp_simulation!C1812,"jjjj-mm-ddTuu:mm:ss"),IF(input_OLD_temp_simulation!E1812&gt;=0,"+",""),TEXT(SIGN(input_OLD_temp_simulation!E1812)*INT(ABS(input_OLD_temp_simulation!E1812)),"00"),":",TEXT(MOD(ABS(input_OLD_temp_simulation!E1812),1)*60,"00")),"")</f>
        <v>2022-01-21T20:30:00+01:00</v>
      </c>
      <c r="D1812" s="26">
        <f>IF(input_OLD_temp_simulation!D1812&lt;&gt;"",input_OLD_temp_simulation!D1812,"")</f>
        <v>1642793399.9999993</v>
      </c>
      <c r="E1812" s="27">
        <f>calculation!R1812</f>
        <v>622.51956479430487</v>
      </c>
      <c r="F1812" s="18">
        <f>calculation!P1812</f>
        <v>0</v>
      </c>
      <c r="G1812" s="29">
        <f>IF(input_OLD_temp_simulation!L1812&lt;&gt;"",input_OLD_temp_simulation!L1812,"")</f>
        <v>900</v>
      </c>
    </row>
    <row r="1813" spans="1:7">
      <c r="A1813" s="1">
        <f>IF(input_OLD_temp_simulation!A1813&lt;&gt;"",input_OLD_temp_simulation!A1813,"")</f>
        <v>1811</v>
      </c>
      <c r="B1813" s="57">
        <f>IF(input_OLD_temp_simulation!B1813&lt;&gt;"",maxvent_m3_per_h*1000000+minvent_m3_per_h*1000+V_room_m3,"")</f>
        <v>500010090</v>
      </c>
      <c r="C1813" s="2" t="str">
        <f>IF(input_OLD_temp_simulation!C1813&lt;&gt;"",CONCATENATE(TEXT(input_OLD_temp_simulation!C1813,"jjjj-mm-ddTuu:mm:ss"),IF(input_OLD_temp_simulation!E1813&gt;=0,"+",""),TEXT(SIGN(input_OLD_temp_simulation!E1813)*INT(ABS(input_OLD_temp_simulation!E1813)),"00"),":",TEXT(MOD(ABS(input_OLD_temp_simulation!E1813),1)*60,"00")),"")</f>
        <v>2022-01-21T20:45:00+01:00</v>
      </c>
      <c r="D1813" s="26">
        <f>IF(input_OLD_temp_simulation!D1813&lt;&gt;"",input_OLD_temp_simulation!D1813,"")</f>
        <v>1642794300.000001</v>
      </c>
      <c r="E1813" s="27">
        <f>calculation!R1813</f>
        <v>616.75513243890748</v>
      </c>
      <c r="F1813" s="18">
        <f>calculation!P1813</f>
        <v>0</v>
      </c>
      <c r="G1813" s="29">
        <f>IF(input_OLD_temp_simulation!L1813&lt;&gt;"",input_OLD_temp_simulation!L1813,"")</f>
        <v>900</v>
      </c>
    </row>
    <row r="1814" spans="1:7">
      <c r="A1814" s="1">
        <f>IF(input_OLD_temp_simulation!A1814&lt;&gt;"",input_OLD_temp_simulation!A1814,"")</f>
        <v>1812</v>
      </c>
      <c r="B1814" s="57">
        <f>IF(input_OLD_temp_simulation!B1814&lt;&gt;"",maxvent_m3_per_h*1000000+minvent_m3_per_h*1000+V_room_m3,"")</f>
        <v>500010090</v>
      </c>
      <c r="C1814" s="2" t="str">
        <f>IF(input_OLD_temp_simulation!C1814&lt;&gt;"",CONCATENATE(TEXT(input_OLD_temp_simulation!C1814,"jjjj-mm-ddTuu:mm:ss"),IF(input_OLD_temp_simulation!E1814&gt;=0,"+",""),TEXT(SIGN(input_OLD_temp_simulation!E1814)*INT(ABS(input_OLD_temp_simulation!E1814)),"00"),":",TEXT(MOD(ABS(input_OLD_temp_simulation!E1814),1)*60,"00")),"")</f>
        <v>2022-01-21T21:00:00+01:00</v>
      </c>
      <c r="D1814" s="26">
        <f>IF(input_OLD_temp_simulation!D1814&lt;&gt;"",input_OLD_temp_simulation!D1814,"")</f>
        <v>1642795200.0000002</v>
      </c>
      <c r="E1814" s="27">
        <f>calculation!R1814</f>
        <v>611.15082320449335</v>
      </c>
      <c r="F1814" s="18">
        <f>calculation!P1814</f>
        <v>0</v>
      </c>
      <c r="G1814" s="29">
        <f>IF(input_OLD_temp_simulation!L1814&lt;&gt;"",input_OLD_temp_simulation!L1814,"")</f>
        <v>900</v>
      </c>
    </row>
    <row r="1815" spans="1:7">
      <c r="A1815" s="1">
        <f>IF(input_OLD_temp_simulation!A1815&lt;&gt;"",input_OLD_temp_simulation!A1815,"")</f>
        <v>1813</v>
      </c>
      <c r="B1815" s="57">
        <f>IF(input_OLD_temp_simulation!B1815&lt;&gt;"",maxvent_m3_per_h*1000000+minvent_m3_per_h*1000+V_room_m3,"")</f>
        <v>500010090</v>
      </c>
      <c r="C1815" s="2" t="str">
        <f>IF(input_OLD_temp_simulation!C1815&lt;&gt;"",CONCATENATE(TEXT(input_OLD_temp_simulation!C1815,"jjjj-mm-ddTuu:mm:ss"),IF(input_OLD_temp_simulation!E1815&gt;=0,"+",""),TEXT(SIGN(input_OLD_temp_simulation!E1815)*INT(ABS(input_OLD_temp_simulation!E1815)),"00"),":",TEXT(MOD(ABS(input_OLD_temp_simulation!E1815),1)*60,"00")),"")</f>
        <v>2022-01-21T21:15:00+01:00</v>
      </c>
      <c r="D1815" s="26">
        <f>IF(input_OLD_temp_simulation!D1815&lt;&gt;"",input_OLD_temp_simulation!D1815,"")</f>
        <v>1642796099.9999993</v>
      </c>
      <c r="E1815" s="27">
        <f>calculation!R1815</f>
        <v>605.7021892265908</v>
      </c>
      <c r="F1815" s="18">
        <f>calculation!P1815</f>
        <v>0</v>
      </c>
      <c r="G1815" s="29">
        <f>IF(input_OLD_temp_simulation!L1815&lt;&gt;"",input_OLD_temp_simulation!L1815,"")</f>
        <v>900</v>
      </c>
    </row>
    <row r="1816" spans="1:7">
      <c r="A1816" s="1">
        <f>IF(input_OLD_temp_simulation!A1816&lt;&gt;"",input_OLD_temp_simulation!A1816,"")</f>
        <v>1814</v>
      </c>
      <c r="B1816" s="57">
        <f>IF(input_OLD_temp_simulation!B1816&lt;&gt;"",maxvent_m3_per_h*1000000+minvent_m3_per_h*1000+V_room_m3,"")</f>
        <v>500010090</v>
      </c>
      <c r="C1816" s="2" t="str">
        <f>IF(input_OLD_temp_simulation!C1816&lt;&gt;"",CONCATENATE(TEXT(input_OLD_temp_simulation!C1816,"jjjj-mm-ddTuu:mm:ss"),IF(input_OLD_temp_simulation!E1816&gt;=0,"+",""),TEXT(SIGN(input_OLD_temp_simulation!E1816)*INT(ABS(input_OLD_temp_simulation!E1816)),"00"),":",TEXT(MOD(ABS(input_OLD_temp_simulation!E1816),1)*60,"00")),"")</f>
        <v>2022-01-21T21:30:00+01:00</v>
      </c>
      <c r="D1816" s="26">
        <f>IF(input_OLD_temp_simulation!D1816&lt;&gt;"",input_OLD_temp_simulation!D1816,"")</f>
        <v>1642797000.000001</v>
      </c>
      <c r="E1816" s="27">
        <f>calculation!R1816</f>
        <v>600.40490619251887</v>
      </c>
      <c r="F1816" s="18">
        <f>calculation!P1816</f>
        <v>0</v>
      </c>
      <c r="G1816" s="29">
        <f>IF(input_OLD_temp_simulation!L1816&lt;&gt;"",input_OLD_temp_simulation!L1816,"")</f>
        <v>900</v>
      </c>
    </row>
    <row r="1817" spans="1:7">
      <c r="A1817" s="1">
        <f>IF(input_OLD_temp_simulation!A1817&lt;&gt;"",input_OLD_temp_simulation!A1817,"")</f>
        <v>1815</v>
      </c>
      <c r="B1817" s="57">
        <f>IF(input_OLD_temp_simulation!B1817&lt;&gt;"",maxvent_m3_per_h*1000000+minvent_m3_per_h*1000+V_room_m3,"")</f>
        <v>500010090</v>
      </c>
      <c r="C1817" s="2" t="str">
        <f>IF(input_OLD_temp_simulation!C1817&lt;&gt;"",CONCATENATE(TEXT(input_OLD_temp_simulation!C1817,"jjjj-mm-ddTuu:mm:ss"),IF(input_OLD_temp_simulation!E1817&gt;=0,"+",""),TEXT(SIGN(input_OLD_temp_simulation!E1817)*INT(ABS(input_OLD_temp_simulation!E1817)),"00"),":",TEXT(MOD(ABS(input_OLD_temp_simulation!E1817),1)*60,"00")),"")</f>
        <v>2022-01-21T21:45:00+01:00</v>
      </c>
      <c r="D1817" s="26">
        <f>IF(input_OLD_temp_simulation!D1817&lt;&gt;"",input_OLD_temp_simulation!D1817,"")</f>
        <v>1642797900.0000002</v>
      </c>
      <c r="E1817" s="27">
        <f>calculation!R1817</f>
        <v>595.2547699093933</v>
      </c>
      <c r="F1817" s="18">
        <f>calculation!P1817</f>
        <v>0</v>
      </c>
      <c r="G1817" s="29">
        <f>IF(input_OLD_temp_simulation!L1817&lt;&gt;"",input_OLD_temp_simulation!L1817,"")</f>
        <v>900</v>
      </c>
    </row>
    <row r="1818" spans="1:7">
      <c r="A1818" s="1">
        <f>IF(input_OLD_temp_simulation!A1818&lt;&gt;"",input_OLD_temp_simulation!A1818,"")</f>
        <v>1816</v>
      </c>
      <c r="B1818" s="57">
        <f>IF(input_OLD_temp_simulation!B1818&lt;&gt;"",maxvent_m3_per_h*1000000+minvent_m3_per_h*1000+V_room_m3,"")</f>
        <v>500010090</v>
      </c>
      <c r="C1818" s="2" t="str">
        <f>IF(input_OLD_temp_simulation!C1818&lt;&gt;"",CONCATENATE(TEXT(input_OLD_temp_simulation!C1818,"jjjj-mm-ddTuu:mm:ss"),IF(input_OLD_temp_simulation!E1818&gt;=0,"+",""),TEXT(SIGN(input_OLD_temp_simulation!E1818)*INT(ABS(input_OLD_temp_simulation!E1818)),"00"),":",TEXT(MOD(ABS(input_OLD_temp_simulation!E1818),1)*60,"00")),"")</f>
        <v>2022-01-21T22:00:00+01:00</v>
      </c>
      <c r="D1818" s="26">
        <f>IF(input_OLD_temp_simulation!D1818&lt;&gt;"",input_OLD_temp_simulation!D1818,"")</f>
        <v>1642798799.9999993</v>
      </c>
      <c r="E1818" s="27">
        <f>calculation!R1818</f>
        <v>590.2476929674657</v>
      </c>
      <c r="F1818" s="18">
        <f>calculation!P1818</f>
        <v>0</v>
      </c>
      <c r="G1818" s="29">
        <f>IF(input_OLD_temp_simulation!L1818&lt;&gt;"",input_OLD_temp_simulation!L1818,"")</f>
        <v>900</v>
      </c>
    </row>
    <row r="1819" spans="1:7">
      <c r="A1819" s="1">
        <f>IF(input_OLD_temp_simulation!A1819&lt;&gt;"",input_OLD_temp_simulation!A1819,"")</f>
        <v>1817</v>
      </c>
      <c r="B1819" s="57">
        <f>IF(input_OLD_temp_simulation!B1819&lt;&gt;"",maxvent_m3_per_h*1000000+minvent_m3_per_h*1000+V_room_m3,"")</f>
        <v>500010090</v>
      </c>
      <c r="C1819" s="2" t="str">
        <f>IF(input_OLD_temp_simulation!C1819&lt;&gt;"",CONCATENATE(TEXT(input_OLD_temp_simulation!C1819,"jjjj-mm-ddTuu:mm:ss"),IF(input_OLD_temp_simulation!E1819&gt;=0,"+",""),TEXT(SIGN(input_OLD_temp_simulation!E1819)*INT(ABS(input_OLD_temp_simulation!E1819)),"00"),":",TEXT(MOD(ABS(input_OLD_temp_simulation!E1819),1)*60,"00")),"")</f>
        <v>2022-01-21T22:15:00+01:00</v>
      </c>
      <c r="D1819" s="26">
        <f>IF(input_OLD_temp_simulation!D1819&lt;&gt;"",input_OLD_temp_simulation!D1819,"")</f>
        <v>1642799700.000001</v>
      </c>
      <c r="E1819" s="27">
        <f>calculation!R1819</f>
        <v>585.37970149614716</v>
      </c>
      <c r="F1819" s="18">
        <f>calculation!P1819</f>
        <v>0</v>
      </c>
      <c r="G1819" s="29">
        <f>IF(input_OLD_temp_simulation!L1819&lt;&gt;"",input_OLD_temp_simulation!L1819,"")</f>
        <v>900</v>
      </c>
    </row>
    <row r="1820" spans="1:7">
      <c r="A1820" s="1">
        <f>IF(input_OLD_temp_simulation!A1820&lt;&gt;"",input_OLD_temp_simulation!A1820,"")</f>
        <v>1818</v>
      </c>
      <c r="B1820" s="57">
        <f>IF(input_OLD_temp_simulation!B1820&lt;&gt;"",maxvent_m3_per_h*1000000+minvent_m3_per_h*1000+V_room_m3,"")</f>
        <v>500010090</v>
      </c>
      <c r="C1820" s="2" t="str">
        <f>IF(input_OLD_temp_simulation!C1820&lt;&gt;"",CONCATENATE(TEXT(input_OLD_temp_simulation!C1820,"jjjj-mm-ddTuu:mm:ss"),IF(input_OLD_temp_simulation!E1820&gt;=0,"+",""),TEXT(SIGN(input_OLD_temp_simulation!E1820)*INT(ABS(input_OLD_temp_simulation!E1820)),"00"),":",TEXT(MOD(ABS(input_OLD_temp_simulation!E1820),1)*60,"00")),"")</f>
        <v>2022-01-21T22:30:00+01:00</v>
      </c>
      <c r="D1820" s="26">
        <f>IF(input_OLD_temp_simulation!D1820&lt;&gt;"",input_OLD_temp_simulation!D1820,"")</f>
        <v>1642800600.0000002</v>
      </c>
      <c r="E1820" s="27">
        <f>calculation!R1820</f>
        <v>580.64693201014302</v>
      </c>
      <c r="F1820" s="18">
        <f>calculation!P1820</f>
        <v>0</v>
      </c>
      <c r="G1820" s="29">
        <f>IF(input_OLD_temp_simulation!L1820&lt;&gt;"",input_OLD_temp_simulation!L1820,"")</f>
        <v>900</v>
      </c>
    </row>
    <row r="1821" spans="1:7">
      <c r="A1821" s="1">
        <f>IF(input_OLD_temp_simulation!A1821&lt;&gt;"",input_OLD_temp_simulation!A1821,"")</f>
        <v>1819</v>
      </c>
      <c r="B1821" s="57">
        <f>IF(input_OLD_temp_simulation!B1821&lt;&gt;"",maxvent_m3_per_h*1000000+minvent_m3_per_h*1000+V_room_m3,"")</f>
        <v>500010090</v>
      </c>
      <c r="C1821" s="2" t="str">
        <f>IF(input_OLD_temp_simulation!C1821&lt;&gt;"",CONCATENATE(TEXT(input_OLD_temp_simulation!C1821,"jjjj-mm-ddTuu:mm:ss"),IF(input_OLD_temp_simulation!E1821&gt;=0,"+",""),TEXT(SIGN(input_OLD_temp_simulation!E1821)*INT(ABS(input_OLD_temp_simulation!E1821)),"00"),":",TEXT(MOD(ABS(input_OLD_temp_simulation!E1821),1)*60,"00")),"")</f>
        <v>2022-01-21T22:45:00+01:00</v>
      </c>
      <c r="D1821" s="26">
        <f>IF(input_OLD_temp_simulation!D1821&lt;&gt;"",input_OLD_temp_simulation!D1821,"")</f>
        <v>1642801499.9999993</v>
      </c>
      <c r="E1821" s="27">
        <f>calculation!R1821</f>
        <v>576.04562834319461</v>
      </c>
      <c r="F1821" s="18">
        <f>calculation!P1821</f>
        <v>0</v>
      </c>
      <c r="G1821" s="29">
        <f>IF(input_OLD_temp_simulation!L1821&lt;&gt;"",input_OLD_temp_simulation!L1821,"")</f>
        <v>900</v>
      </c>
    </row>
    <row r="1822" spans="1:7">
      <c r="A1822" s="1">
        <f>IF(input_OLD_temp_simulation!A1822&lt;&gt;"",input_OLD_temp_simulation!A1822,"")</f>
        <v>1820</v>
      </c>
      <c r="B1822" s="57">
        <f>IF(input_OLD_temp_simulation!B1822&lt;&gt;"",maxvent_m3_per_h*1000000+minvent_m3_per_h*1000+V_room_m3,"")</f>
        <v>500010090</v>
      </c>
      <c r="C1822" s="2" t="str">
        <f>IF(input_OLD_temp_simulation!C1822&lt;&gt;"",CONCATENATE(TEXT(input_OLD_temp_simulation!C1822,"jjjj-mm-ddTuu:mm:ss"),IF(input_OLD_temp_simulation!E1822&gt;=0,"+",""),TEXT(SIGN(input_OLD_temp_simulation!E1822)*INT(ABS(input_OLD_temp_simulation!E1822)),"00"),":",TEXT(MOD(ABS(input_OLD_temp_simulation!E1822),1)*60,"00")),"")</f>
        <v>2022-01-21T23:00:00+01:00</v>
      </c>
      <c r="D1822" s="26">
        <f>IF(input_OLD_temp_simulation!D1822&lt;&gt;"",input_OLD_temp_simulation!D1822,"")</f>
        <v>1642802400.000001</v>
      </c>
      <c r="E1822" s="27">
        <f>calculation!R1822</f>
        <v>571.57213866699476</v>
      </c>
      <c r="F1822" s="18">
        <f>calculation!P1822</f>
        <v>0</v>
      </c>
      <c r="G1822" s="29">
        <f>IF(input_OLD_temp_simulation!L1822&lt;&gt;"",input_OLD_temp_simulation!L1822,"")</f>
        <v>900</v>
      </c>
    </row>
    <row r="1823" spans="1:7">
      <c r="A1823" s="1">
        <f>IF(input_OLD_temp_simulation!A1823&lt;&gt;"",input_OLD_temp_simulation!A1823,"")</f>
        <v>1821</v>
      </c>
      <c r="B1823" s="57">
        <f>IF(input_OLD_temp_simulation!B1823&lt;&gt;"",maxvent_m3_per_h*1000000+minvent_m3_per_h*1000+V_room_m3,"")</f>
        <v>500010090</v>
      </c>
      <c r="C1823" s="2" t="str">
        <f>IF(input_OLD_temp_simulation!C1823&lt;&gt;"",CONCATENATE(TEXT(input_OLD_temp_simulation!C1823,"jjjj-mm-ddTuu:mm:ss"),IF(input_OLD_temp_simulation!E1823&gt;=0,"+",""),TEXT(SIGN(input_OLD_temp_simulation!E1823)*INT(ABS(input_OLD_temp_simulation!E1823)),"00"),":",TEXT(MOD(ABS(input_OLD_temp_simulation!E1823),1)*60,"00")),"")</f>
        <v>2022-01-21T23:15:00+01:00</v>
      </c>
      <c r="D1823" s="26">
        <f>IF(input_OLD_temp_simulation!D1823&lt;&gt;"",input_OLD_temp_simulation!D1823,"")</f>
        <v>1642803300.0000002</v>
      </c>
      <c r="E1823" s="27">
        <f>calculation!R1823</f>
        <v>567.2229125929116</v>
      </c>
      <c r="F1823" s="18">
        <f>calculation!P1823</f>
        <v>0</v>
      </c>
      <c r="G1823" s="29">
        <f>IF(input_OLD_temp_simulation!L1823&lt;&gt;"",input_OLD_temp_simulation!L1823,"")</f>
        <v>900</v>
      </c>
    </row>
    <row r="1824" spans="1:7">
      <c r="A1824" s="1">
        <f>IF(input_OLD_temp_simulation!A1824&lt;&gt;"",input_OLD_temp_simulation!A1824,"")</f>
        <v>1822</v>
      </c>
      <c r="B1824" s="57">
        <f>IF(input_OLD_temp_simulation!B1824&lt;&gt;"",maxvent_m3_per_h*1000000+minvent_m3_per_h*1000+V_room_m3,"")</f>
        <v>500010090</v>
      </c>
      <c r="C1824" s="2" t="str">
        <f>IF(input_OLD_temp_simulation!C1824&lt;&gt;"",CONCATENATE(TEXT(input_OLD_temp_simulation!C1824,"jjjj-mm-ddTuu:mm:ss"),IF(input_OLD_temp_simulation!E1824&gt;=0,"+",""),TEXT(SIGN(input_OLD_temp_simulation!E1824)*INT(ABS(input_OLD_temp_simulation!E1824)),"00"),":",TEXT(MOD(ABS(input_OLD_temp_simulation!E1824),1)*60,"00")),"")</f>
        <v>2022-01-21T23:30:00+01:00</v>
      </c>
      <c r="D1824" s="26">
        <f>IF(input_OLD_temp_simulation!D1824&lt;&gt;"",input_OLD_temp_simulation!D1824,"")</f>
        <v>1642804199.9999993</v>
      </c>
      <c r="E1824" s="27">
        <f>calculation!R1824</f>
        <v>562.99449835421956</v>
      </c>
      <c r="F1824" s="18">
        <f>calculation!P1824</f>
        <v>0</v>
      </c>
      <c r="G1824" s="29">
        <f>IF(input_OLD_temp_simulation!L1824&lt;&gt;"",input_OLD_temp_simulation!L1824,"")</f>
        <v>900</v>
      </c>
    </row>
    <row r="1825" spans="1:7">
      <c r="A1825" s="1">
        <f>IF(input_OLD_temp_simulation!A1825&lt;&gt;"",input_OLD_temp_simulation!A1825,"")</f>
        <v>1823</v>
      </c>
      <c r="B1825" s="57">
        <f>IF(input_OLD_temp_simulation!B1825&lt;&gt;"",maxvent_m3_per_h*1000000+minvent_m3_per_h*1000+V_room_m3,"")</f>
        <v>500010090</v>
      </c>
      <c r="C1825" s="2" t="str">
        <f>IF(input_OLD_temp_simulation!C1825&lt;&gt;"",CONCATENATE(TEXT(input_OLD_temp_simulation!C1825,"jjjj-mm-ddTuu:mm:ss"),IF(input_OLD_temp_simulation!E1825&gt;=0,"+",""),TEXT(SIGN(input_OLD_temp_simulation!E1825)*INT(ABS(input_OLD_temp_simulation!E1825)),"00"),":",TEXT(MOD(ABS(input_OLD_temp_simulation!E1825),1)*60,"00")),"")</f>
        <v>2022-01-21T23:45:00+01:00</v>
      </c>
      <c r="D1825" s="26">
        <f>IF(input_OLD_temp_simulation!D1825&lt;&gt;"",input_OLD_temp_simulation!D1825,"")</f>
        <v>1642805100.000001</v>
      </c>
      <c r="E1825" s="27">
        <f>calculation!R1825</f>
        <v>558.88354006660234</v>
      </c>
      <c r="F1825" s="18">
        <f>calculation!P1825</f>
        <v>0</v>
      </c>
      <c r="G1825" s="29">
        <f>IF(input_OLD_temp_simulation!L1825&lt;&gt;"",input_OLD_temp_simulation!L1825,"")</f>
        <v>900</v>
      </c>
    </row>
    <row r="1826" spans="1:7">
      <c r="A1826" s="1">
        <f>IF(input_OLD_temp_simulation!A1826&lt;&gt;"",input_OLD_temp_simulation!A1826,"")</f>
        <v>1824</v>
      </c>
      <c r="B1826" s="57">
        <f>IF(input_OLD_temp_simulation!B1826&lt;&gt;"",maxvent_m3_per_h*1000000+minvent_m3_per_h*1000+V_room_m3,"")</f>
        <v>500010090</v>
      </c>
      <c r="C1826" s="2" t="str">
        <f>IF(input_OLD_temp_simulation!C1826&lt;&gt;"",CONCATENATE(TEXT(input_OLD_temp_simulation!C1826,"jjjj-mm-ddTuu:mm:ss"),IF(input_OLD_temp_simulation!E1826&gt;=0,"+",""),TEXT(SIGN(input_OLD_temp_simulation!E1826)*INT(ABS(input_OLD_temp_simulation!E1826)),"00"),":",TEXT(MOD(ABS(input_OLD_temp_simulation!E1826),1)*60,"00")),"")</f>
        <v>2022-01-22T00:00:00+01:00</v>
      </c>
      <c r="D1826" s="26">
        <f>IF(input_OLD_temp_simulation!D1826&lt;&gt;"",input_OLD_temp_simulation!D1826,"")</f>
        <v>1642806000.0000002</v>
      </c>
      <c r="E1826" s="27">
        <f>calculation!R1826</f>
        <v>554.88677506475233</v>
      </c>
      <c r="F1826" s="18">
        <f>calculation!P1826</f>
        <v>0</v>
      </c>
      <c r="G1826" s="29">
        <f>IF(input_OLD_temp_simulation!L1826&lt;&gt;"",input_OLD_temp_simulation!L1826,"")</f>
        <v>900</v>
      </c>
    </row>
    <row r="1827" spans="1:7">
      <c r="A1827" s="1">
        <f>IF(input_OLD_temp_simulation!A1827&lt;&gt;"",input_OLD_temp_simulation!A1827,"")</f>
        <v>1825</v>
      </c>
      <c r="B1827" s="57">
        <f>IF(input_OLD_temp_simulation!B1827&lt;&gt;"",maxvent_m3_per_h*1000000+minvent_m3_per_h*1000+V_room_m3,"")</f>
        <v>500010090</v>
      </c>
      <c r="C1827" s="2" t="str">
        <f>IF(input_OLD_temp_simulation!C1827&lt;&gt;"",CONCATENATE(TEXT(input_OLD_temp_simulation!C1827,"jjjj-mm-ddTuu:mm:ss"),IF(input_OLD_temp_simulation!E1827&gt;=0,"+",""),TEXT(SIGN(input_OLD_temp_simulation!E1827)*INT(ABS(input_OLD_temp_simulation!E1827)),"00"),":",TEXT(MOD(ABS(input_OLD_temp_simulation!E1827),1)*60,"00")),"")</f>
        <v>2022-01-22T00:15:00+01:00</v>
      </c>
      <c r="D1827" s="26">
        <f>IF(input_OLD_temp_simulation!D1827&lt;&gt;"",input_OLD_temp_simulation!D1827,"")</f>
        <v>1642806899.9999993</v>
      </c>
      <c r="E1827" s="27">
        <f>calculation!R1827</f>
        <v>618.81353131295361</v>
      </c>
      <c r="F1827" s="18">
        <f>calculation!P1827</f>
        <v>0</v>
      </c>
      <c r="G1827" s="29">
        <f>IF(input_OLD_temp_simulation!L1827&lt;&gt;"",input_OLD_temp_simulation!L1827,"")</f>
        <v>900</v>
      </c>
    </row>
    <row r="1828" spans="1:7">
      <c r="A1828" s="1">
        <f>IF(input_OLD_temp_simulation!A1828&lt;&gt;"",input_OLD_temp_simulation!A1828,"")</f>
        <v>1826</v>
      </c>
      <c r="B1828" s="57">
        <f>IF(input_OLD_temp_simulation!B1828&lt;&gt;"",maxvent_m3_per_h*1000000+minvent_m3_per_h*1000+V_room_m3,"")</f>
        <v>500010090</v>
      </c>
      <c r="C1828" s="2" t="str">
        <f>IF(input_OLD_temp_simulation!C1828&lt;&gt;"",CONCATENATE(TEXT(input_OLD_temp_simulation!C1828,"jjjj-mm-ddTuu:mm:ss"),IF(input_OLD_temp_simulation!E1828&gt;=0,"+",""),TEXT(SIGN(input_OLD_temp_simulation!E1828)*INT(ABS(input_OLD_temp_simulation!E1828)),"00"),":",TEXT(MOD(ABS(input_OLD_temp_simulation!E1828),1)*60,"00")),"")</f>
        <v>2022-01-22T00:30:00+01:00</v>
      </c>
      <c r="D1828" s="26">
        <f>IF(input_OLD_temp_simulation!D1828&lt;&gt;"",input_OLD_temp_simulation!D1828,"")</f>
        <v>1642807800.000001</v>
      </c>
      <c r="E1828" s="27">
        <f>calculation!R1828</f>
        <v>680.96454433203826</v>
      </c>
      <c r="F1828" s="18">
        <f>calculation!P1828</f>
        <v>0</v>
      </c>
      <c r="G1828" s="29">
        <f>IF(input_OLD_temp_simulation!L1828&lt;&gt;"",input_OLD_temp_simulation!L1828,"")</f>
        <v>900</v>
      </c>
    </row>
    <row r="1829" spans="1:7">
      <c r="A1829" s="1">
        <f>IF(input_OLD_temp_simulation!A1829&lt;&gt;"",input_OLD_temp_simulation!A1829,"")</f>
        <v>1827</v>
      </c>
      <c r="B1829" s="57">
        <f>IF(input_OLD_temp_simulation!B1829&lt;&gt;"",maxvent_m3_per_h*1000000+minvent_m3_per_h*1000+V_room_m3,"")</f>
        <v>500010090</v>
      </c>
      <c r="C1829" s="2" t="str">
        <f>IF(input_OLD_temp_simulation!C1829&lt;&gt;"",CONCATENATE(TEXT(input_OLD_temp_simulation!C1829,"jjjj-mm-ddTuu:mm:ss"),IF(input_OLD_temp_simulation!E1829&gt;=0,"+",""),TEXT(SIGN(input_OLD_temp_simulation!E1829)*INT(ABS(input_OLD_temp_simulation!E1829)),"00"),":",TEXT(MOD(ABS(input_OLD_temp_simulation!E1829),1)*60,"00")),"")</f>
        <v>2022-01-22T00:45:00+01:00</v>
      </c>
      <c r="D1829" s="26">
        <f>IF(input_OLD_temp_simulation!D1829&lt;&gt;"",input_OLD_temp_simulation!D1829,"")</f>
        <v>1642808700.0000002</v>
      </c>
      <c r="E1829" s="27">
        <f>calculation!R1829</f>
        <v>741.38914032281491</v>
      </c>
      <c r="F1829" s="18">
        <f>calculation!P1829</f>
        <v>0</v>
      </c>
      <c r="G1829" s="29">
        <f>IF(input_OLD_temp_simulation!L1829&lt;&gt;"",input_OLD_temp_simulation!L1829,"")</f>
        <v>900</v>
      </c>
    </row>
    <row r="1830" spans="1:7">
      <c r="A1830" s="1">
        <f>IF(input_OLD_temp_simulation!A1830&lt;&gt;"",input_OLD_temp_simulation!A1830,"")</f>
        <v>1828</v>
      </c>
      <c r="B1830" s="57">
        <f>IF(input_OLD_temp_simulation!B1830&lt;&gt;"",maxvent_m3_per_h*1000000+minvent_m3_per_h*1000+V_room_m3,"")</f>
        <v>500010090</v>
      </c>
      <c r="C1830" s="2" t="str">
        <f>IF(input_OLD_temp_simulation!C1830&lt;&gt;"",CONCATENATE(TEXT(input_OLD_temp_simulation!C1830,"jjjj-mm-ddTuu:mm:ss"),IF(input_OLD_temp_simulation!E1830&gt;=0,"+",""),TEXT(SIGN(input_OLD_temp_simulation!E1830)*INT(ABS(input_OLD_temp_simulation!E1830)),"00"),":",TEXT(MOD(ABS(input_OLD_temp_simulation!E1830),1)*60,"00")),"")</f>
        <v>2022-01-22T01:00:00+01:00</v>
      </c>
      <c r="D1830" s="26">
        <f>IF(input_OLD_temp_simulation!D1830&lt;&gt;"",input_OLD_temp_simulation!D1830,"")</f>
        <v>1642809599.9999993</v>
      </c>
      <c r="E1830" s="27">
        <f>calculation!R1830</f>
        <v>800.13527531384784</v>
      </c>
      <c r="F1830" s="18">
        <f>calculation!P1830</f>
        <v>0</v>
      </c>
      <c r="G1830" s="29">
        <f>IF(input_OLD_temp_simulation!L1830&lt;&gt;"",input_OLD_temp_simulation!L1830,"")</f>
        <v>900</v>
      </c>
    </row>
    <row r="1831" spans="1:7">
      <c r="A1831" s="1">
        <f>IF(input_OLD_temp_simulation!A1831&lt;&gt;"",input_OLD_temp_simulation!A1831,"")</f>
        <v>1829</v>
      </c>
      <c r="B1831" s="57">
        <f>IF(input_OLD_temp_simulation!B1831&lt;&gt;"",maxvent_m3_per_h*1000000+minvent_m3_per_h*1000+V_room_m3,"")</f>
        <v>500010090</v>
      </c>
      <c r="C1831" s="2" t="str">
        <f>IF(input_OLD_temp_simulation!C1831&lt;&gt;"",CONCATENATE(TEXT(input_OLD_temp_simulation!C1831,"jjjj-mm-ddTuu:mm:ss"),IF(input_OLD_temp_simulation!E1831&gt;=0,"+",""),TEXT(SIGN(input_OLD_temp_simulation!E1831)*INT(ABS(input_OLD_temp_simulation!E1831)),"00"),":",TEXT(MOD(ABS(input_OLD_temp_simulation!E1831),1)*60,"00")),"")</f>
        <v>2022-01-22T01:15:00+01:00</v>
      </c>
      <c r="D1831" s="26">
        <f>IF(input_OLD_temp_simulation!D1831&lt;&gt;"",input_OLD_temp_simulation!D1831,"")</f>
        <v>1642810500.000001</v>
      </c>
      <c r="E1831" s="27">
        <f>calculation!R1831</f>
        <v>857.24957322179648</v>
      </c>
      <c r="F1831" s="18">
        <f>calculation!P1831</f>
        <v>0.17460659635496434</v>
      </c>
      <c r="G1831" s="29">
        <f>IF(input_OLD_temp_simulation!L1831&lt;&gt;"",input_OLD_temp_simulation!L1831,"")</f>
        <v>900</v>
      </c>
    </row>
    <row r="1832" spans="1:7">
      <c r="A1832" s="1">
        <f>IF(input_OLD_temp_simulation!A1832&lt;&gt;"",input_OLD_temp_simulation!A1832,"")</f>
        <v>1830</v>
      </c>
      <c r="B1832" s="57">
        <f>IF(input_OLD_temp_simulation!B1832&lt;&gt;"",maxvent_m3_per_h*1000000+minvent_m3_per_h*1000+V_room_m3,"")</f>
        <v>500010090</v>
      </c>
      <c r="C1832" s="2" t="str">
        <f>IF(input_OLD_temp_simulation!C1832&lt;&gt;"",CONCATENATE(TEXT(input_OLD_temp_simulation!C1832,"jjjj-mm-ddTuu:mm:ss"),IF(input_OLD_temp_simulation!E1832&gt;=0,"+",""),TEXT(SIGN(input_OLD_temp_simulation!E1832)*INT(ABS(input_OLD_temp_simulation!E1832)),"00"),":",TEXT(MOD(ABS(input_OLD_temp_simulation!E1832),1)*60,"00")),"")</f>
        <v>2022-01-22T01:30:00+01:00</v>
      </c>
      <c r="D1832" s="26">
        <f>IF(input_OLD_temp_simulation!D1832&lt;&gt;"",input_OLD_temp_simulation!D1832,"")</f>
        <v>1642811400.0000002</v>
      </c>
      <c r="E1832" s="27">
        <f>calculation!R1832</f>
        <v>817.8125</v>
      </c>
      <c r="F1832" s="18">
        <f>calculation!P1832</f>
        <v>0</v>
      </c>
      <c r="G1832" s="29">
        <f>IF(input_OLD_temp_simulation!L1832&lt;&gt;"",input_OLD_temp_simulation!L1832,"")</f>
        <v>900</v>
      </c>
    </row>
    <row r="1833" spans="1:7">
      <c r="A1833" s="1">
        <f>IF(input_OLD_temp_simulation!A1833&lt;&gt;"",input_OLD_temp_simulation!A1833,"")</f>
        <v>1831</v>
      </c>
      <c r="B1833" s="57">
        <f>IF(input_OLD_temp_simulation!B1833&lt;&gt;"",maxvent_m3_per_h*1000000+minvent_m3_per_h*1000+V_room_m3,"")</f>
        <v>500010090</v>
      </c>
      <c r="C1833" s="2" t="str">
        <f>IF(input_OLD_temp_simulation!C1833&lt;&gt;"",CONCATENATE(TEXT(input_OLD_temp_simulation!C1833,"jjjj-mm-ddTuu:mm:ss"),IF(input_OLD_temp_simulation!E1833&gt;=0,"+",""),TEXT(SIGN(input_OLD_temp_simulation!E1833)*INT(ABS(input_OLD_temp_simulation!E1833)),"00"),":",TEXT(MOD(ABS(input_OLD_temp_simulation!E1833),1)*60,"00")),"")</f>
        <v>2022-01-22T01:45:00+01:00</v>
      </c>
      <c r="D1833" s="26">
        <f>IF(input_OLD_temp_simulation!D1833&lt;&gt;"",input_OLD_temp_simulation!D1833,"")</f>
        <v>1642812299.9999993</v>
      </c>
      <c r="E1833" s="27">
        <f>calculation!R1833</f>
        <v>874.43576388888891</v>
      </c>
      <c r="F1833" s="18">
        <f>calculation!P1833</f>
        <v>0.19500821886749678</v>
      </c>
      <c r="G1833" s="29">
        <f>IF(input_OLD_temp_simulation!L1833&lt;&gt;"",input_OLD_temp_simulation!L1833,"")</f>
        <v>900</v>
      </c>
    </row>
    <row r="1834" spans="1:7">
      <c r="A1834" s="1">
        <f>IF(input_OLD_temp_simulation!A1834&lt;&gt;"",input_OLD_temp_simulation!A1834,"")</f>
        <v>1832</v>
      </c>
      <c r="B1834" s="57">
        <f>IF(input_OLD_temp_simulation!B1834&lt;&gt;"",maxvent_m3_per_h*1000000+minvent_m3_per_h*1000+V_room_m3,"")</f>
        <v>500010090</v>
      </c>
      <c r="C1834" s="2" t="str">
        <f>IF(input_OLD_temp_simulation!C1834&lt;&gt;"",CONCATENATE(TEXT(input_OLD_temp_simulation!C1834,"jjjj-mm-ddTuu:mm:ss"),IF(input_OLD_temp_simulation!E1834&gt;=0,"+",""),TEXT(SIGN(input_OLD_temp_simulation!E1834)*INT(ABS(input_OLD_temp_simulation!E1834)),"00"),":",TEXT(MOD(ABS(input_OLD_temp_simulation!E1834),1)*60,"00")),"")</f>
        <v>2022-01-22T02:00:00+01:00</v>
      </c>
      <c r="D1834" s="26">
        <f>IF(input_OLD_temp_simulation!D1834&lt;&gt;"",input_OLD_temp_simulation!D1834,"")</f>
        <v>1642813200.000001</v>
      </c>
      <c r="E1834" s="27">
        <f>calculation!R1834</f>
        <v>817.8125</v>
      </c>
      <c r="F1834" s="18">
        <f>calculation!P1834</f>
        <v>0</v>
      </c>
      <c r="G1834" s="29">
        <f>IF(input_OLD_temp_simulation!L1834&lt;&gt;"",input_OLD_temp_simulation!L1834,"")</f>
        <v>900</v>
      </c>
    </row>
    <row r="1835" spans="1:7">
      <c r="A1835" s="1">
        <f>IF(input_OLD_temp_simulation!A1835&lt;&gt;"",input_OLD_temp_simulation!A1835,"")</f>
        <v>1833</v>
      </c>
      <c r="B1835" s="57">
        <f>IF(input_OLD_temp_simulation!B1835&lt;&gt;"",maxvent_m3_per_h*1000000+minvent_m3_per_h*1000+V_room_m3,"")</f>
        <v>500010090</v>
      </c>
      <c r="C1835" s="2" t="str">
        <f>IF(input_OLD_temp_simulation!C1835&lt;&gt;"",CONCATENATE(TEXT(input_OLD_temp_simulation!C1835,"jjjj-mm-ddTuu:mm:ss"),IF(input_OLD_temp_simulation!E1835&gt;=0,"+",""),TEXT(SIGN(input_OLD_temp_simulation!E1835)*INT(ABS(input_OLD_temp_simulation!E1835)),"00"),":",TEXT(MOD(ABS(input_OLD_temp_simulation!E1835),1)*60,"00")),"")</f>
        <v>2022-01-22T02:15:00+01:00</v>
      </c>
      <c r="D1835" s="26">
        <f>IF(input_OLD_temp_simulation!D1835&lt;&gt;"",input_OLD_temp_simulation!D1835,"")</f>
        <v>1642814100.0000002</v>
      </c>
      <c r="E1835" s="27">
        <f>calculation!R1835</f>
        <v>874.43576388888891</v>
      </c>
      <c r="F1835" s="18">
        <f>calculation!P1835</f>
        <v>0.19500821886749678</v>
      </c>
      <c r="G1835" s="29">
        <f>IF(input_OLD_temp_simulation!L1835&lt;&gt;"",input_OLD_temp_simulation!L1835,"")</f>
        <v>900</v>
      </c>
    </row>
    <row r="1836" spans="1:7">
      <c r="A1836" s="1">
        <f>IF(input_OLD_temp_simulation!A1836&lt;&gt;"",input_OLD_temp_simulation!A1836,"")</f>
        <v>1834</v>
      </c>
      <c r="B1836" s="57">
        <f>IF(input_OLD_temp_simulation!B1836&lt;&gt;"",maxvent_m3_per_h*1000000+minvent_m3_per_h*1000+V_room_m3,"")</f>
        <v>500010090</v>
      </c>
      <c r="C1836" s="2" t="str">
        <f>IF(input_OLD_temp_simulation!C1836&lt;&gt;"",CONCATENATE(TEXT(input_OLD_temp_simulation!C1836,"jjjj-mm-ddTuu:mm:ss"),IF(input_OLD_temp_simulation!E1836&gt;=0,"+",""),TEXT(SIGN(input_OLD_temp_simulation!E1836)*INT(ABS(input_OLD_temp_simulation!E1836)),"00"),":",TEXT(MOD(ABS(input_OLD_temp_simulation!E1836),1)*60,"00")),"")</f>
        <v>2022-01-22T02:30:00+01:00</v>
      </c>
      <c r="D1836" s="26">
        <f>IF(input_OLD_temp_simulation!D1836&lt;&gt;"",input_OLD_temp_simulation!D1836,"")</f>
        <v>1642814999.9999993</v>
      </c>
      <c r="E1836" s="27">
        <f>calculation!R1836</f>
        <v>817.8125</v>
      </c>
      <c r="F1836" s="18">
        <f>calculation!P1836</f>
        <v>0</v>
      </c>
      <c r="G1836" s="29">
        <f>IF(input_OLD_temp_simulation!L1836&lt;&gt;"",input_OLD_temp_simulation!L1836,"")</f>
        <v>900</v>
      </c>
    </row>
    <row r="1837" spans="1:7">
      <c r="A1837" s="1">
        <f>IF(input_OLD_temp_simulation!A1837&lt;&gt;"",input_OLD_temp_simulation!A1837,"")</f>
        <v>1835</v>
      </c>
      <c r="B1837" s="57">
        <f>IF(input_OLD_temp_simulation!B1837&lt;&gt;"",maxvent_m3_per_h*1000000+minvent_m3_per_h*1000+V_room_m3,"")</f>
        <v>500010090</v>
      </c>
      <c r="C1837" s="2" t="str">
        <f>IF(input_OLD_temp_simulation!C1837&lt;&gt;"",CONCATENATE(TEXT(input_OLD_temp_simulation!C1837,"jjjj-mm-ddTuu:mm:ss"),IF(input_OLD_temp_simulation!E1837&gt;=0,"+",""),TEXT(SIGN(input_OLD_temp_simulation!E1837)*INT(ABS(input_OLD_temp_simulation!E1837)),"00"),":",TEXT(MOD(ABS(input_OLD_temp_simulation!E1837),1)*60,"00")),"")</f>
        <v>2022-01-22T02:45:00+01:00</v>
      </c>
      <c r="D1837" s="26">
        <f>IF(input_OLD_temp_simulation!D1837&lt;&gt;"",input_OLD_temp_simulation!D1837,"")</f>
        <v>1642815900.000001</v>
      </c>
      <c r="E1837" s="27">
        <f>calculation!R1837</f>
        <v>874.43576388888891</v>
      </c>
      <c r="F1837" s="18">
        <f>calculation!P1837</f>
        <v>0.19500821886749678</v>
      </c>
      <c r="G1837" s="29">
        <f>IF(input_OLD_temp_simulation!L1837&lt;&gt;"",input_OLD_temp_simulation!L1837,"")</f>
        <v>900</v>
      </c>
    </row>
    <row r="1838" spans="1:7">
      <c r="A1838" s="1">
        <f>IF(input_OLD_temp_simulation!A1838&lt;&gt;"",input_OLD_temp_simulation!A1838,"")</f>
        <v>1836</v>
      </c>
      <c r="B1838" s="57">
        <f>IF(input_OLD_temp_simulation!B1838&lt;&gt;"",maxvent_m3_per_h*1000000+minvent_m3_per_h*1000+V_room_m3,"")</f>
        <v>500010090</v>
      </c>
      <c r="C1838" s="2" t="str">
        <f>IF(input_OLD_temp_simulation!C1838&lt;&gt;"",CONCATENATE(TEXT(input_OLD_temp_simulation!C1838,"jjjj-mm-ddTuu:mm:ss"),IF(input_OLD_temp_simulation!E1838&gt;=0,"+",""),TEXT(SIGN(input_OLD_temp_simulation!E1838)*INT(ABS(input_OLD_temp_simulation!E1838)),"00"),":",TEXT(MOD(ABS(input_OLD_temp_simulation!E1838),1)*60,"00")),"")</f>
        <v>2022-01-22T03:00:00+01:00</v>
      </c>
      <c r="D1838" s="26">
        <f>IF(input_OLD_temp_simulation!D1838&lt;&gt;"",input_OLD_temp_simulation!D1838,"")</f>
        <v>1642816800.0000002</v>
      </c>
      <c r="E1838" s="27">
        <f>calculation!R1838</f>
        <v>817.8125</v>
      </c>
      <c r="F1838" s="18">
        <f>calculation!P1838</f>
        <v>0</v>
      </c>
      <c r="G1838" s="29">
        <f>IF(input_OLD_temp_simulation!L1838&lt;&gt;"",input_OLD_temp_simulation!L1838,"")</f>
        <v>900</v>
      </c>
    </row>
    <row r="1839" spans="1:7">
      <c r="A1839" s="1">
        <f>IF(input_OLD_temp_simulation!A1839&lt;&gt;"",input_OLD_temp_simulation!A1839,"")</f>
        <v>1837</v>
      </c>
      <c r="B1839" s="57">
        <f>IF(input_OLD_temp_simulation!B1839&lt;&gt;"",maxvent_m3_per_h*1000000+minvent_m3_per_h*1000+V_room_m3,"")</f>
        <v>500010090</v>
      </c>
      <c r="C1839" s="2" t="str">
        <f>IF(input_OLD_temp_simulation!C1839&lt;&gt;"",CONCATENATE(TEXT(input_OLD_temp_simulation!C1839,"jjjj-mm-ddTuu:mm:ss"),IF(input_OLD_temp_simulation!E1839&gt;=0,"+",""),TEXT(SIGN(input_OLD_temp_simulation!E1839)*INT(ABS(input_OLD_temp_simulation!E1839)),"00"),":",TEXT(MOD(ABS(input_OLD_temp_simulation!E1839),1)*60,"00")),"")</f>
        <v>2022-01-22T03:15:00+01:00</v>
      </c>
      <c r="D1839" s="26">
        <f>IF(input_OLD_temp_simulation!D1839&lt;&gt;"",input_OLD_temp_simulation!D1839,"")</f>
        <v>1642817699.9999993</v>
      </c>
      <c r="E1839" s="27">
        <f>calculation!R1839</f>
        <v>874.43576388888891</v>
      </c>
      <c r="F1839" s="18">
        <f>calculation!P1839</f>
        <v>0.19500821886749678</v>
      </c>
      <c r="G1839" s="29">
        <f>IF(input_OLD_temp_simulation!L1839&lt;&gt;"",input_OLD_temp_simulation!L1839,"")</f>
        <v>900</v>
      </c>
    </row>
    <row r="1840" spans="1:7">
      <c r="A1840" s="1">
        <f>IF(input_OLD_temp_simulation!A1840&lt;&gt;"",input_OLD_temp_simulation!A1840,"")</f>
        <v>1838</v>
      </c>
      <c r="B1840" s="57">
        <f>IF(input_OLD_temp_simulation!B1840&lt;&gt;"",maxvent_m3_per_h*1000000+minvent_m3_per_h*1000+V_room_m3,"")</f>
        <v>500010090</v>
      </c>
      <c r="C1840" s="2" t="str">
        <f>IF(input_OLD_temp_simulation!C1840&lt;&gt;"",CONCATENATE(TEXT(input_OLD_temp_simulation!C1840,"jjjj-mm-ddTuu:mm:ss"),IF(input_OLD_temp_simulation!E1840&gt;=0,"+",""),TEXT(SIGN(input_OLD_temp_simulation!E1840)*INT(ABS(input_OLD_temp_simulation!E1840)),"00"),":",TEXT(MOD(ABS(input_OLD_temp_simulation!E1840),1)*60,"00")),"")</f>
        <v>2022-01-22T03:30:00+01:00</v>
      </c>
      <c r="D1840" s="26">
        <f>IF(input_OLD_temp_simulation!D1840&lt;&gt;"",input_OLD_temp_simulation!D1840,"")</f>
        <v>1642818600.000001</v>
      </c>
      <c r="E1840" s="27">
        <f>calculation!R1840</f>
        <v>817.8125</v>
      </c>
      <c r="F1840" s="18">
        <f>calculation!P1840</f>
        <v>0</v>
      </c>
      <c r="G1840" s="29">
        <f>IF(input_OLD_temp_simulation!L1840&lt;&gt;"",input_OLD_temp_simulation!L1840,"")</f>
        <v>900</v>
      </c>
    </row>
    <row r="1841" spans="1:7">
      <c r="A1841" s="1">
        <f>IF(input_OLD_temp_simulation!A1841&lt;&gt;"",input_OLD_temp_simulation!A1841,"")</f>
        <v>1839</v>
      </c>
      <c r="B1841" s="57">
        <f>IF(input_OLD_temp_simulation!B1841&lt;&gt;"",maxvent_m3_per_h*1000000+minvent_m3_per_h*1000+V_room_m3,"")</f>
        <v>500010090</v>
      </c>
      <c r="C1841" s="2" t="str">
        <f>IF(input_OLD_temp_simulation!C1841&lt;&gt;"",CONCATENATE(TEXT(input_OLD_temp_simulation!C1841,"jjjj-mm-ddTuu:mm:ss"),IF(input_OLD_temp_simulation!E1841&gt;=0,"+",""),TEXT(SIGN(input_OLD_temp_simulation!E1841)*INT(ABS(input_OLD_temp_simulation!E1841)),"00"),":",TEXT(MOD(ABS(input_OLD_temp_simulation!E1841),1)*60,"00")),"")</f>
        <v>2022-01-22T03:45:00+01:00</v>
      </c>
      <c r="D1841" s="26">
        <f>IF(input_OLD_temp_simulation!D1841&lt;&gt;"",input_OLD_temp_simulation!D1841,"")</f>
        <v>1642819500.0000002</v>
      </c>
      <c r="E1841" s="27">
        <f>calculation!R1841</f>
        <v>874.43576388888891</v>
      </c>
      <c r="F1841" s="18">
        <f>calculation!P1841</f>
        <v>0.19500821886749678</v>
      </c>
      <c r="G1841" s="29">
        <f>IF(input_OLD_temp_simulation!L1841&lt;&gt;"",input_OLD_temp_simulation!L1841,"")</f>
        <v>900</v>
      </c>
    </row>
    <row r="1842" spans="1:7">
      <c r="A1842" s="1">
        <f>IF(input_OLD_temp_simulation!A1842&lt;&gt;"",input_OLD_temp_simulation!A1842,"")</f>
        <v>1840</v>
      </c>
      <c r="B1842" s="57">
        <f>IF(input_OLD_temp_simulation!B1842&lt;&gt;"",maxvent_m3_per_h*1000000+minvent_m3_per_h*1000+V_room_m3,"")</f>
        <v>500010090</v>
      </c>
      <c r="C1842" s="2" t="str">
        <f>IF(input_OLD_temp_simulation!C1842&lt;&gt;"",CONCATENATE(TEXT(input_OLD_temp_simulation!C1842,"jjjj-mm-ddTuu:mm:ss"),IF(input_OLD_temp_simulation!E1842&gt;=0,"+",""),TEXT(SIGN(input_OLD_temp_simulation!E1842)*INT(ABS(input_OLD_temp_simulation!E1842)),"00"),":",TEXT(MOD(ABS(input_OLD_temp_simulation!E1842),1)*60,"00")),"")</f>
        <v>2022-01-22T04:00:00+01:00</v>
      </c>
      <c r="D1842" s="26">
        <f>IF(input_OLD_temp_simulation!D1842&lt;&gt;"",input_OLD_temp_simulation!D1842,"")</f>
        <v>1642820399.9999993</v>
      </c>
      <c r="E1842" s="27">
        <f>calculation!R1842</f>
        <v>817.8125</v>
      </c>
      <c r="F1842" s="18">
        <f>calculation!P1842</f>
        <v>0</v>
      </c>
      <c r="G1842" s="29">
        <f>IF(input_OLD_temp_simulation!L1842&lt;&gt;"",input_OLD_temp_simulation!L1842,"")</f>
        <v>900</v>
      </c>
    </row>
    <row r="1843" spans="1:7">
      <c r="A1843" s="1">
        <f>IF(input_OLD_temp_simulation!A1843&lt;&gt;"",input_OLD_temp_simulation!A1843,"")</f>
        <v>1841</v>
      </c>
      <c r="B1843" s="57">
        <f>IF(input_OLD_temp_simulation!B1843&lt;&gt;"",maxvent_m3_per_h*1000000+minvent_m3_per_h*1000+V_room_m3,"")</f>
        <v>500010090</v>
      </c>
      <c r="C1843" s="2" t="str">
        <f>IF(input_OLD_temp_simulation!C1843&lt;&gt;"",CONCATENATE(TEXT(input_OLD_temp_simulation!C1843,"jjjj-mm-ddTuu:mm:ss"),IF(input_OLD_temp_simulation!E1843&gt;=0,"+",""),TEXT(SIGN(input_OLD_temp_simulation!E1843)*INT(ABS(input_OLD_temp_simulation!E1843)),"00"),":",TEXT(MOD(ABS(input_OLD_temp_simulation!E1843),1)*60,"00")),"")</f>
        <v>2022-01-22T04:15:00+01:00</v>
      </c>
      <c r="D1843" s="26">
        <f>IF(input_OLD_temp_simulation!D1843&lt;&gt;"",input_OLD_temp_simulation!D1843,"")</f>
        <v>1642821300.000001</v>
      </c>
      <c r="E1843" s="27">
        <f>calculation!R1843</f>
        <v>874.43576388888891</v>
      </c>
      <c r="F1843" s="18">
        <f>calculation!P1843</f>
        <v>0.19500821886749678</v>
      </c>
      <c r="G1843" s="29">
        <f>IF(input_OLD_temp_simulation!L1843&lt;&gt;"",input_OLD_temp_simulation!L1843,"")</f>
        <v>900</v>
      </c>
    </row>
    <row r="1844" spans="1:7">
      <c r="A1844" s="1">
        <f>IF(input_OLD_temp_simulation!A1844&lt;&gt;"",input_OLD_temp_simulation!A1844,"")</f>
        <v>1842</v>
      </c>
      <c r="B1844" s="57">
        <f>IF(input_OLD_temp_simulation!B1844&lt;&gt;"",maxvent_m3_per_h*1000000+minvent_m3_per_h*1000+V_room_m3,"")</f>
        <v>500010090</v>
      </c>
      <c r="C1844" s="2" t="str">
        <f>IF(input_OLD_temp_simulation!C1844&lt;&gt;"",CONCATENATE(TEXT(input_OLD_temp_simulation!C1844,"jjjj-mm-ddTuu:mm:ss"),IF(input_OLD_temp_simulation!E1844&gt;=0,"+",""),TEXT(SIGN(input_OLD_temp_simulation!E1844)*INT(ABS(input_OLD_temp_simulation!E1844)),"00"),":",TEXT(MOD(ABS(input_OLD_temp_simulation!E1844),1)*60,"00")),"")</f>
        <v>2022-01-22T04:30:00+01:00</v>
      </c>
      <c r="D1844" s="26">
        <f>IF(input_OLD_temp_simulation!D1844&lt;&gt;"",input_OLD_temp_simulation!D1844,"")</f>
        <v>1642822200.0000002</v>
      </c>
      <c r="E1844" s="27">
        <f>calculation!R1844</f>
        <v>817.8125</v>
      </c>
      <c r="F1844" s="18">
        <f>calculation!P1844</f>
        <v>0</v>
      </c>
      <c r="G1844" s="29">
        <f>IF(input_OLD_temp_simulation!L1844&lt;&gt;"",input_OLD_temp_simulation!L1844,"")</f>
        <v>900</v>
      </c>
    </row>
    <row r="1845" spans="1:7">
      <c r="A1845" s="1">
        <f>IF(input_OLD_temp_simulation!A1845&lt;&gt;"",input_OLD_temp_simulation!A1845,"")</f>
        <v>1843</v>
      </c>
      <c r="B1845" s="57">
        <f>IF(input_OLD_temp_simulation!B1845&lt;&gt;"",maxvent_m3_per_h*1000000+minvent_m3_per_h*1000+V_room_m3,"")</f>
        <v>500010090</v>
      </c>
      <c r="C1845" s="2" t="str">
        <f>IF(input_OLD_temp_simulation!C1845&lt;&gt;"",CONCATENATE(TEXT(input_OLD_temp_simulation!C1845,"jjjj-mm-ddTuu:mm:ss"),IF(input_OLD_temp_simulation!E1845&gt;=0,"+",""),TEXT(SIGN(input_OLD_temp_simulation!E1845)*INT(ABS(input_OLD_temp_simulation!E1845)),"00"),":",TEXT(MOD(ABS(input_OLD_temp_simulation!E1845),1)*60,"00")),"")</f>
        <v>2022-01-22T04:45:00+01:00</v>
      </c>
      <c r="D1845" s="26">
        <f>IF(input_OLD_temp_simulation!D1845&lt;&gt;"",input_OLD_temp_simulation!D1845,"")</f>
        <v>1642823099.9999993</v>
      </c>
      <c r="E1845" s="27">
        <f>calculation!R1845</f>
        <v>874.43576388888891</v>
      </c>
      <c r="F1845" s="18">
        <f>calculation!P1845</f>
        <v>0.19500821886749678</v>
      </c>
      <c r="G1845" s="29">
        <f>IF(input_OLD_temp_simulation!L1845&lt;&gt;"",input_OLD_temp_simulation!L1845,"")</f>
        <v>900</v>
      </c>
    </row>
    <row r="1846" spans="1:7">
      <c r="A1846" s="1">
        <f>IF(input_OLD_temp_simulation!A1846&lt;&gt;"",input_OLD_temp_simulation!A1846,"")</f>
        <v>1844</v>
      </c>
      <c r="B1846" s="57">
        <f>IF(input_OLD_temp_simulation!B1846&lt;&gt;"",maxvent_m3_per_h*1000000+minvent_m3_per_h*1000+V_room_m3,"")</f>
        <v>500010090</v>
      </c>
      <c r="C1846" s="2" t="str">
        <f>IF(input_OLD_temp_simulation!C1846&lt;&gt;"",CONCATENATE(TEXT(input_OLD_temp_simulation!C1846,"jjjj-mm-ddTuu:mm:ss"),IF(input_OLD_temp_simulation!E1846&gt;=0,"+",""),TEXT(SIGN(input_OLD_temp_simulation!E1846)*INT(ABS(input_OLD_temp_simulation!E1846)),"00"),":",TEXT(MOD(ABS(input_OLD_temp_simulation!E1846),1)*60,"00")),"")</f>
        <v>2022-01-22T05:00:00+01:00</v>
      </c>
      <c r="D1846" s="26">
        <f>IF(input_OLD_temp_simulation!D1846&lt;&gt;"",input_OLD_temp_simulation!D1846,"")</f>
        <v>1642824000.000001</v>
      </c>
      <c r="E1846" s="27">
        <f>calculation!R1846</f>
        <v>817.8125</v>
      </c>
      <c r="F1846" s="18">
        <f>calculation!P1846</f>
        <v>0</v>
      </c>
      <c r="G1846" s="29">
        <f>IF(input_OLD_temp_simulation!L1846&lt;&gt;"",input_OLD_temp_simulation!L1846,"")</f>
        <v>900</v>
      </c>
    </row>
    <row r="1847" spans="1:7">
      <c r="A1847" s="1">
        <f>IF(input_OLD_temp_simulation!A1847&lt;&gt;"",input_OLD_temp_simulation!A1847,"")</f>
        <v>1845</v>
      </c>
      <c r="B1847" s="57">
        <f>IF(input_OLD_temp_simulation!B1847&lt;&gt;"",maxvent_m3_per_h*1000000+minvent_m3_per_h*1000+V_room_m3,"")</f>
        <v>500010090</v>
      </c>
      <c r="C1847" s="2" t="str">
        <f>IF(input_OLD_temp_simulation!C1847&lt;&gt;"",CONCATENATE(TEXT(input_OLD_temp_simulation!C1847,"jjjj-mm-ddTuu:mm:ss"),IF(input_OLD_temp_simulation!E1847&gt;=0,"+",""),TEXT(SIGN(input_OLD_temp_simulation!E1847)*INT(ABS(input_OLD_temp_simulation!E1847)),"00"),":",TEXT(MOD(ABS(input_OLD_temp_simulation!E1847),1)*60,"00")),"")</f>
        <v>2022-01-22T05:15:00+01:00</v>
      </c>
      <c r="D1847" s="26">
        <f>IF(input_OLD_temp_simulation!D1847&lt;&gt;"",input_OLD_temp_simulation!D1847,"")</f>
        <v>1642824900.0000002</v>
      </c>
      <c r="E1847" s="27">
        <f>calculation!R1847</f>
        <v>874.43576388888891</v>
      </c>
      <c r="F1847" s="18">
        <f>calculation!P1847</f>
        <v>0.19500821886749678</v>
      </c>
      <c r="G1847" s="29">
        <f>IF(input_OLD_temp_simulation!L1847&lt;&gt;"",input_OLD_temp_simulation!L1847,"")</f>
        <v>900</v>
      </c>
    </row>
    <row r="1848" spans="1:7">
      <c r="A1848" s="1">
        <f>IF(input_OLD_temp_simulation!A1848&lt;&gt;"",input_OLD_temp_simulation!A1848,"")</f>
        <v>1846</v>
      </c>
      <c r="B1848" s="57">
        <f>IF(input_OLD_temp_simulation!B1848&lt;&gt;"",maxvent_m3_per_h*1000000+minvent_m3_per_h*1000+V_room_m3,"")</f>
        <v>500010090</v>
      </c>
      <c r="C1848" s="2" t="str">
        <f>IF(input_OLD_temp_simulation!C1848&lt;&gt;"",CONCATENATE(TEXT(input_OLD_temp_simulation!C1848,"jjjj-mm-ddTuu:mm:ss"),IF(input_OLD_temp_simulation!E1848&gt;=0,"+",""),TEXT(SIGN(input_OLD_temp_simulation!E1848)*INT(ABS(input_OLD_temp_simulation!E1848)),"00"),":",TEXT(MOD(ABS(input_OLD_temp_simulation!E1848),1)*60,"00")),"")</f>
        <v>2022-01-22T05:30:00+01:00</v>
      </c>
      <c r="D1848" s="26">
        <f>IF(input_OLD_temp_simulation!D1848&lt;&gt;"",input_OLD_temp_simulation!D1848,"")</f>
        <v>1642825799.9999993</v>
      </c>
      <c r="E1848" s="27">
        <f>calculation!R1848</f>
        <v>817.8125</v>
      </c>
      <c r="F1848" s="18">
        <f>calculation!P1848</f>
        <v>0</v>
      </c>
      <c r="G1848" s="29">
        <f>IF(input_OLD_temp_simulation!L1848&lt;&gt;"",input_OLD_temp_simulation!L1848,"")</f>
        <v>900</v>
      </c>
    </row>
    <row r="1849" spans="1:7">
      <c r="A1849" s="1">
        <f>IF(input_OLD_temp_simulation!A1849&lt;&gt;"",input_OLD_temp_simulation!A1849,"")</f>
        <v>1847</v>
      </c>
      <c r="B1849" s="57">
        <f>IF(input_OLD_temp_simulation!B1849&lt;&gt;"",maxvent_m3_per_h*1000000+minvent_m3_per_h*1000+V_room_m3,"")</f>
        <v>500010090</v>
      </c>
      <c r="C1849" s="2" t="str">
        <f>IF(input_OLD_temp_simulation!C1849&lt;&gt;"",CONCATENATE(TEXT(input_OLD_temp_simulation!C1849,"jjjj-mm-ddTuu:mm:ss"),IF(input_OLD_temp_simulation!E1849&gt;=0,"+",""),TEXT(SIGN(input_OLD_temp_simulation!E1849)*INT(ABS(input_OLD_temp_simulation!E1849)),"00"),":",TEXT(MOD(ABS(input_OLD_temp_simulation!E1849),1)*60,"00")),"")</f>
        <v>2022-01-22T05:45:00+01:00</v>
      </c>
      <c r="D1849" s="26">
        <f>IF(input_OLD_temp_simulation!D1849&lt;&gt;"",input_OLD_temp_simulation!D1849,"")</f>
        <v>1642826700.000001</v>
      </c>
      <c r="E1849" s="27">
        <f>calculation!R1849</f>
        <v>874.43576388888891</v>
      </c>
      <c r="F1849" s="18">
        <f>calculation!P1849</f>
        <v>0.19500821886749678</v>
      </c>
      <c r="G1849" s="29">
        <f>IF(input_OLD_temp_simulation!L1849&lt;&gt;"",input_OLD_temp_simulation!L1849,"")</f>
        <v>900</v>
      </c>
    </row>
    <row r="1850" spans="1:7">
      <c r="A1850" s="1">
        <f>IF(input_OLD_temp_simulation!A1850&lt;&gt;"",input_OLD_temp_simulation!A1850,"")</f>
        <v>1848</v>
      </c>
      <c r="B1850" s="57">
        <f>IF(input_OLD_temp_simulation!B1850&lt;&gt;"",maxvent_m3_per_h*1000000+minvent_m3_per_h*1000+V_room_m3,"")</f>
        <v>500010090</v>
      </c>
      <c r="C1850" s="2" t="str">
        <f>IF(input_OLD_temp_simulation!C1850&lt;&gt;"",CONCATENATE(TEXT(input_OLD_temp_simulation!C1850,"jjjj-mm-ddTuu:mm:ss"),IF(input_OLD_temp_simulation!E1850&gt;=0,"+",""),TEXT(SIGN(input_OLD_temp_simulation!E1850)*INT(ABS(input_OLD_temp_simulation!E1850)),"00"),":",TEXT(MOD(ABS(input_OLD_temp_simulation!E1850),1)*60,"00")),"")</f>
        <v>2022-01-22T06:00:00+01:00</v>
      </c>
      <c r="D1850" s="26">
        <f>IF(input_OLD_temp_simulation!D1850&lt;&gt;"",input_OLD_temp_simulation!D1850,"")</f>
        <v>1642827600.0000002</v>
      </c>
      <c r="E1850" s="27">
        <f>calculation!R1850</f>
        <v>817.8125</v>
      </c>
      <c r="F1850" s="18">
        <f>calculation!P1850</f>
        <v>0</v>
      </c>
      <c r="G1850" s="29">
        <f>IF(input_OLD_temp_simulation!L1850&lt;&gt;"",input_OLD_temp_simulation!L1850,"")</f>
        <v>900</v>
      </c>
    </row>
    <row r="1851" spans="1:7">
      <c r="A1851" s="1">
        <f>IF(input_OLD_temp_simulation!A1851&lt;&gt;"",input_OLD_temp_simulation!A1851,"")</f>
        <v>1849</v>
      </c>
      <c r="B1851" s="57">
        <f>IF(input_OLD_temp_simulation!B1851&lt;&gt;"",maxvent_m3_per_h*1000000+minvent_m3_per_h*1000+V_room_m3,"")</f>
        <v>500010090</v>
      </c>
      <c r="C1851" s="2" t="str">
        <f>IF(input_OLD_temp_simulation!C1851&lt;&gt;"",CONCATENATE(TEXT(input_OLD_temp_simulation!C1851,"jjjj-mm-ddTuu:mm:ss"),IF(input_OLD_temp_simulation!E1851&gt;=0,"+",""),TEXT(SIGN(input_OLD_temp_simulation!E1851)*INT(ABS(input_OLD_temp_simulation!E1851)),"00"),":",TEXT(MOD(ABS(input_OLD_temp_simulation!E1851),1)*60,"00")),"")</f>
        <v>2022-01-22T06:15:00+01:00</v>
      </c>
      <c r="D1851" s="26">
        <f>IF(input_OLD_temp_simulation!D1851&lt;&gt;"",input_OLD_temp_simulation!D1851,"")</f>
        <v>1642828499.9999993</v>
      </c>
      <c r="E1851" s="27">
        <f>calculation!R1851</f>
        <v>874.43576388888891</v>
      </c>
      <c r="F1851" s="18">
        <f>calculation!P1851</f>
        <v>0.19500821886749678</v>
      </c>
      <c r="G1851" s="29">
        <f>IF(input_OLD_temp_simulation!L1851&lt;&gt;"",input_OLD_temp_simulation!L1851,"")</f>
        <v>900</v>
      </c>
    </row>
    <row r="1852" spans="1:7">
      <c r="A1852" s="1">
        <f>IF(input_OLD_temp_simulation!A1852&lt;&gt;"",input_OLD_temp_simulation!A1852,"")</f>
        <v>1850</v>
      </c>
      <c r="B1852" s="57">
        <f>IF(input_OLD_temp_simulation!B1852&lt;&gt;"",maxvent_m3_per_h*1000000+minvent_m3_per_h*1000+V_room_m3,"")</f>
        <v>500010090</v>
      </c>
      <c r="C1852" s="2" t="str">
        <f>IF(input_OLD_temp_simulation!C1852&lt;&gt;"",CONCATENATE(TEXT(input_OLD_temp_simulation!C1852,"jjjj-mm-ddTuu:mm:ss"),IF(input_OLD_temp_simulation!E1852&gt;=0,"+",""),TEXT(SIGN(input_OLD_temp_simulation!E1852)*INT(ABS(input_OLD_temp_simulation!E1852)),"00"),":",TEXT(MOD(ABS(input_OLD_temp_simulation!E1852),1)*60,"00")),"")</f>
        <v>2022-01-22T06:30:00+01:00</v>
      </c>
      <c r="D1852" s="26">
        <f>IF(input_OLD_temp_simulation!D1852&lt;&gt;"",input_OLD_temp_simulation!D1852,"")</f>
        <v>1642829400.000001</v>
      </c>
      <c r="E1852" s="27">
        <f>calculation!R1852</f>
        <v>817.8125</v>
      </c>
      <c r="F1852" s="18">
        <f>calculation!P1852</f>
        <v>0</v>
      </c>
      <c r="G1852" s="29">
        <f>IF(input_OLD_temp_simulation!L1852&lt;&gt;"",input_OLD_temp_simulation!L1852,"")</f>
        <v>900</v>
      </c>
    </row>
    <row r="1853" spans="1:7">
      <c r="A1853" s="1">
        <f>IF(input_OLD_temp_simulation!A1853&lt;&gt;"",input_OLD_temp_simulation!A1853,"")</f>
        <v>1851</v>
      </c>
      <c r="B1853" s="57">
        <f>IF(input_OLD_temp_simulation!B1853&lt;&gt;"",maxvent_m3_per_h*1000000+minvent_m3_per_h*1000+V_room_m3,"")</f>
        <v>500010090</v>
      </c>
      <c r="C1853" s="2" t="str">
        <f>IF(input_OLD_temp_simulation!C1853&lt;&gt;"",CONCATENATE(TEXT(input_OLD_temp_simulation!C1853,"jjjj-mm-ddTuu:mm:ss"),IF(input_OLD_temp_simulation!E1853&gt;=0,"+",""),TEXT(SIGN(input_OLD_temp_simulation!E1853)*INT(ABS(input_OLD_temp_simulation!E1853)),"00"),":",TEXT(MOD(ABS(input_OLD_temp_simulation!E1853),1)*60,"00")),"")</f>
        <v>2022-01-22T06:45:00+01:00</v>
      </c>
      <c r="D1853" s="26">
        <f>IF(input_OLD_temp_simulation!D1853&lt;&gt;"",input_OLD_temp_simulation!D1853,"")</f>
        <v>1642830300.0000002</v>
      </c>
      <c r="E1853" s="27">
        <f>calculation!R1853</f>
        <v>874.43576388888891</v>
      </c>
      <c r="F1853" s="18">
        <f>calculation!P1853</f>
        <v>0.19500821886749678</v>
      </c>
      <c r="G1853" s="29">
        <f>IF(input_OLD_temp_simulation!L1853&lt;&gt;"",input_OLD_temp_simulation!L1853,"")</f>
        <v>900</v>
      </c>
    </row>
    <row r="1854" spans="1:7">
      <c r="A1854" s="1">
        <f>IF(input_OLD_temp_simulation!A1854&lt;&gt;"",input_OLD_temp_simulation!A1854,"")</f>
        <v>1852</v>
      </c>
      <c r="B1854" s="57">
        <f>IF(input_OLD_temp_simulation!B1854&lt;&gt;"",maxvent_m3_per_h*1000000+minvent_m3_per_h*1000+V_room_m3,"")</f>
        <v>500010090</v>
      </c>
      <c r="C1854" s="2" t="str">
        <f>IF(input_OLD_temp_simulation!C1854&lt;&gt;"",CONCATENATE(TEXT(input_OLD_temp_simulation!C1854,"jjjj-mm-ddTuu:mm:ss"),IF(input_OLD_temp_simulation!E1854&gt;=0,"+",""),TEXT(SIGN(input_OLD_temp_simulation!E1854)*INT(ABS(input_OLD_temp_simulation!E1854)),"00"),":",TEXT(MOD(ABS(input_OLD_temp_simulation!E1854),1)*60,"00")),"")</f>
        <v>2022-01-22T07:00:00+01:00</v>
      </c>
      <c r="D1854" s="26">
        <f>IF(input_OLD_temp_simulation!D1854&lt;&gt;"",input_OLD_temp_simulation!D1854,"")</f>
        <v>1642831199.9999993</v>
      </c>
      <c r="E1854" s="27">
        <f>calculation!R1854</f>
        <v>817.8125</v>
      </c>
      <c r="F1854" s="18">
        <f>calculation!P1854</f>
        <v>0</v>
      </c>
      <c r="G1854" s="29">
        <f>IF(input_OLD_temp_simulation!L1854&lt;&gt;"",input_OLD_temp_simulation!L1854,"")</f>
        <v>900</v>
      </c>
    </row>
    <row r="1855" spans="1:7">
      <c r="A1855" s="1">
        <f>IF(input_OLD_temp_simulation!A1855&lt;&gt;"",input_OLD_temp_simulation!A1855,"")</f>
        <v>1853</v>
      </c>
      <c r="B1855" s="57">
        <f>IF(input_OLD_temp_simulation!B1855&lt;&gt;"",maxvent_m3_per_h*1000000+minvent_m3_per_h*1000+V_room_m3,"")</f>
        <v>500010090</v>
      </c>
      <c r="C1855" s="2" t="str">
        <f>IF(input_OLD_temp_simulation!C1855&lt;&gt;"",CONCATENATE(TEXT(input_OLD_temp_simulation!C1855,"jjjj-mm-ddTuu:mm:ss"),IF(input_OLD_temp_simulation!E1855&gt;=0,"+",""),TEXT(SIGN(input_OLD_temp_simulation!E1855)*INT(ABS(input_OLD_temp_simulation!E1855)),"00"),":",TEXT(MOD(ABS(input_OLD_temp_simulation!E1855),1)*60,"00")),"")</f>
        <v>2022-01-22T07:15:00+01:00</v>
      </c>
      <c r="D1855" s="26">
        <f>IF(input_OLD_temp_simulation!D1855&lt;&gt;"",input_OLD_temp_simulation!D1855,"")</f>
        <v>1642832100.000001</v>
      </c>
      <c r="E1855" s="27">
        <f>calculation!R1855</f>
        <v>874.43576388888891</v>
      </c>
      <c r="F1855" s="18">
        <f>calculation!P1855</f>
        <v>0.19500821886749678</v>
      </c>
      <c r="G1855" s="29">
        <f>IF(input_OLD_temp_simulation!L1855&lt;&gt;"",input_OLD_temp_simulation!L1855,"")</f>
        <v>900</v>
      </c>
    </row>
    <row r="1856" spans="1:7">
      <c r="A1856" s="1">
        <f>IF(input_OLD_temp_simulation!A1856&lt;&gt;"",input_OLD_temp_simulation!A1856,"")</f>
        <v>1854</v>
      </c>
      <c r="B1856" s="57">
        <f>IF(input_OLD_temp_simulation!B1856&lt;&gt;"",maxvent_m3_per_h*1000000+minvent_m3_per_h*1000+V_room_m3,"")</f>
        <v>500010090</v>
      </c>
      <c r="C1856" s="2" t="str">
        <f>IF(input_OLD_temp_simulation!C1856&lt;&gt;"",CONCATENATE(TEXT(input_OLD_temp_simulation!C1856,"jjjj-mm-ddTuu:mm:ss"),IF(input_OLD_temp_simulation!E1856&gt;=0,"+",""),TEXT(SIGN(input_OLD_temp_simulation!E1856)*INT(ABS(input_OLD_temp_simulation!E1856)),"00"),":",TEXT(MOD(ABS(input_OLD_temp_simulation!E1856),1)*60,"00")),"")</f>
        <v>2022-01-22T07:30:00+01:00</v>
      </c>
      <c r="D1856" s="26">
        <f>IF(input_OLD_temp_simulation!D1856&lt;&gt;"",input_OLD_temp_simulation!D1856,"")</f>
        <v>1642833000.0000002</v>
      </c>
      <c r="E1856" s="27">
        <f>calculation!R1856</f>
        <v>817.8125</v>
      </c>
      <c r="F1856" s="18">
        <f>calculation!P1856</f>
        <v>0</v>
      </c>
      <c r="G1856" s="29">
        <f>IF(input_OLD_temp_simulation!L1856&lt;&gt;"",input_OLD_temp_simulation!L1856,"")</f>
        <v>900</v>
      </c>
    </row>
    <row r="1857" spans="1:7">
      <c r="A1857" s="1">
        <f>IF(input_OLD_temp_simulation!A1857&lt;&gt;"",input_OLD_temp_simulation!A1857,"")</f>
        <v>1855</v>
      </c>
      <c r="B1857" s="57">
        <f>IF(input_OLD_temp_simulation!B1857&lt;&gt;"",maxvent_m3_per_h*1000000+minvent_m3_per_h*1000+V_room_m3,"")</f>
        <v>500010090</v>
      </c>
      <c r="C1857" s="2" t="str">
        <f>IF(input_OLD_temp_simulation!C1857&lt;&gt;"",CONCATENATE(TEXT(input_OLD_temp_simulation!C1857,"jjjj-mm-ddTuu:mm:ss"),IF(input_OLD_temp_simulation!E1857&gt;=0,"+",""),TEXT(SIGN(input_OLD_temp_simulation!E1857)*INT(ABS(input_OLD_temp_simulation!E1857)),"00"),":",TEXT(MOD(ABS(input_OLD_temp_simulation!E1857),1)*60,"00")),"")</f>
        <v>2022-01-22T07:45:00+01:00</v>
      </c>
      <c r="D1857" s="26">
        <f>IF(input_OLD_temp_simulation!D1857&lt;&gt;"",input_OLD_temp_simulation!D1857,"")</f>
        <v>1642833899.9999993</v>
      </c>
      <c r="E1857" s="27">
        <f>calculation!R1857</f>
        <v>874.43576388888891</v>
      </c>
      <c r="F1857" s="18">
        <f>calculation!P1857</f>
        <v>0.19500821886749678</v>
      </c>
      <c r="G1857" s="29">
        <f>IF(input_OLD_temp_simulation!L1857&lt;&gt;"",input_OLD_temp_simulation!L1857,"")</f>
        <v>900</v>
      </c>
    </row>
    <row r="1858" spans="1:7">
      <c r="A1858" s="1">
        <f>IF(input_OLD_temp_simulation!A1858&lt;&gt;"",input_OLD_temp_simulation!A1858,"")</f>
        <v>1856</v>
      </c>
      <c r="B1858" s="57">
        <f>IF(input_OLD_temp_simulation!B1858&lt;&gt;"",maxvent_m3_per_h*1000000+minvent_m3_per_h*1000+V_room_m3,"")</f>
        <v>500010090</v>
      </c>
      <c r="C1858" s="2" t="str">
        <f>IF(input_OLD_temp_simulation!C1858&lt;&gt;"",CONCATENATE(TEXT(input_OLD_temp_simulation!C1858,"jjjj-mm-ddTuu:mm:ss"),IF(input_OLD_temp_simulation!E1858&gt;=0,"+",""),TEXT(SIGN(input_OLD_temp_simulation!E1858)*INT(ABS(input_OLD_temp_simulation!E1858)),"00"),":",TEXT(MOD(ABS(input_OLD_temp_simulation!E1858),1)*60,"00")),"")</f>
        <v>2022-01-22T08:00:00+01:00</v>
      </c>
      <c r="D1858" s="26">
        <f>IF(input_OLD_temp_simulation!D1858&lt;&gt;"",input_OLD_temp_simulation!D1858,"")</f>
        <v>1642834800.000001</v>
      </c>
      <c r="E1858" s="27">
        <f>calculation!R1858</f>
        <v>817.8125</v>
      </c>
      <c r="F1858" s="18">
        <f>calculation!P1858</f>
        <v>0</v>
      </c>
      <c r="G1858" s="29">
        <f>IF(input_OLD_temp_simulation!L1858&lt;&gt;"",input_OLD_temp_simulation!L1858,"")</f>
        <v>900</v>
      </c>
    </row>
    <row r="1859" spans="1:7">
      <c r="A1859" s="1">
        <f>IF(input_OLD_temp_simulation!A1859&lt;&gt;"",input_OLD_temp_simulation!A1859,"")</f>
        <v>1857</v>
      </c>
      <c r="B1859" s="57">
        <f>IF(input_OLD_temp_simulation!B1859&lt;&gt;"",maxvent_m3_per_h*1000000+minvent_m3_per_h*1000+V_room_m3,"")</f>
        <v>500010090</v>
      </c>
      <c r="C1859" s="2" t="str">
        <f>IF(input_OLD_temp_simulation!C1859&lt;&gt;"",CONCATENATE(TEXT(input_OLD_temp_simulation!C1859,"jjjj-mm-ddTuu:mm:ss"),IF(input_OLD_temp_simulation!E1859&gt;=0,"+",""),TEXT(SIGN(input_OLD_temp_simulation!E1859)*INT(ABS(input_OLD_temp_simulation!E1859)),"00"),":",TEXT(MOD(ABS(input_OLD_temp_simulation!E1859),1)*60,"00")),"")</f>
        <v>2022-01-22T08:15:00+01:00</v>
      </c>
      <c r="D1859" s="26">
        <f>IF(input_OLD_temp_simulation!D1859&lt;&gt;"",input_OLD_temp_simulation!D1859,"")</f>
        <v>1642835700.0000002</v>
      </c>
      <c r="E1859" s="27">
        <f>calculation!R1859</f>
        <v>874.43576388888891</v>
      </c>
      <c r="F1859" s="18">
        <f>calculation!P1859</f>
        <v>0.19500821886749678</v>
      </c>
      <c r="G1859" s="29">
        <f>IF(input_OLD_temp_simulation!L1859&lt;&gt;"",input_OLD_temp_simulation!L1859,"")</f>
        <v>900</v>
      </c>
    </row>
    <row r="1860" spans="1:7">
      <c r="A1860" s="1">
        <f>IF(input_OLD_temp_simulation!A1860&lt;&gt;"",input_OLD_temp_simulation!A1860,"")</f>
        <v>1858</v>
      </c>
      <c r="B1860" s="57">
        <f>IF(input_OLD_temp_simulation!B1860&lt;&gt;"",maxvent_m3_per_h*1000000+minvent_m3_per_h*1000+V_room_m3,"")</f>
        <v>500010090</v>
      </c>
      <c r="C1860" s="2" t="str">
        <f>IF(input_OLD_temp_simulation!C1860&lt;&gt;"",CONCATENATE(TEXT(input_OLD_temp_simulation!C1860,"jjjj-mm-ddTuu:mm:ss"),IF(input_OLD_temp_simulation!E1860&gt;=0,"+",""),TEXT(SIGN(input_OLD_temp_simulation!E1860)*INT(ABS(input_OLD_temp_simulation!E1860)),"00"),":",TEXT(MOD(ABS(input_OLD_temp_simulation!E1860),1)*60,"00")),"")</f>
        <v>2022-01-22T08:30:00+01:00</v>
      </c>
      <c r="D1860" s="26">
        <f>IF(input_OLD_temp_simulation!D1860&lt;&gt;"",input_OLD_temp_simulation!D1860,"")</f>
        <v>1642836599.9999993</v>
      </c>
      <c r="E1860" s="27">
        <f>calculation!R1860</f>
        <v>817.8125</v>
      </c>
      <c r="F1860" s="18">
        <f>calculation!P1860</f>
        <v>0</v>
      </c>
      <c r="G1860" s="29">
        <f>IF(input_OLD_temp_simulation!L1860&lt;&gt;"",input_OLD_temp_simulation!L1860,"")</f>
        <v>900</v>
      </c>
    </row>
    <row r="1861" spans="1:7">
      <c r="A1861" s="1">
        <f>IF(input_OLD_temp_simulation!A1861&lt;&gt;"",input_OLD_temp_simulation!A1861,"")</f>
        <v>1859</v>
      </c>
      <c r="B1861" s="57">
        <f>IF(input_OLD_temp_simulation!B1861&lt;&gt;"",maxvent_m3_per_h*1000000+minvent_m3_per_h*1000+V_room_m3,"")</f>
        <v>500010090</v>
      </c>
      <c r="C1861" s="2" t="str">
        <f>IF(input_OLD_temp_simulation!C1861&lt;&gt;"",CONCATENATE(TEXT(input_OLD_temp_simulation!C1861,"jjjj-mm-ddTuu:mm:ss"),IF(input_OLD_temp_simulation!E1861&gt;=0,"+",""),TEXT(SIGN(input_OLD_temp_simulation!E1861)*INT(ABS(input_OLD_temp_simulation!E1861)),"00"),":",TEXT(MOD(ABS(input_OLD_temp_simulation!E1861),1)*60,"00")),"")</f>
        <v>2022-01-22T08:45:00+01:00</v>
      </c>
      <c r="D1861" s="26">
        <f>IF(input_OLD_temp_simulation!D1861&lt;&gt;"",input_OLD_temp_simulation!D1861,"")</f>
        <v>1642837500.000001</v>
      </c>
      <c r="E1861" s="27">
        <f>calculation!R1861</f>
        <v>1010.0607638888889</v>
      </c>
      <c r="F1861" s="18">
        <f>calculation!P1861</f>
        <v>0.31466324342460361</v>
      </c>
      <c r="G1861" s="29">
        <f>IF(input_OLD_temp_simulation!L1861&lt;&gt;"",input_OLD_temp_simulation!L1861,"")</f>
        <v>900</v>
      </c>
    </row>
    <row r="1862" spans="1:7">
      <c r="A1862" s="1">
        <f>IF(input_OLD_temp_simulation!A1862&lt;&gt;"",input_OLD_temp_simulation!A1862,"")</f>
        <v>1860</v>
      </c>
      <c r="B1862" s="57">
        <f>IF(input_OLD_temp_simulation!B1862&lt;&gt;"",maxvent_m3_per_h*1000000+minvent_m3_per_h*1000+V_room_m3,"")</f>
        <v>500010090</v>
      </c>
      <c r="C1862" s="2" t="str">
        <f>IF(input_OLD_temp_simulation!C1862&lt;&gt;"",CONCATENATE(TEXT(input_OLD_temp_simulation!C1862,"jjjj-mm-ddTuu:mm:ss"),IF(input_OLD_temp_simulation!E1862&gt;=0,"+",""),TEXT(SIGN(input_OLD_temp_simulation!E1862)*INT(ABS(input_OLD_temp_simulation!E1862)),"00"),":",TEXT(MOD(ABS(input_OLD_temp_simulation!E1862),1)*60,"00")),"")</f>
        <v>2022-01-22T09:00:00+01:00</v>
      </c>
      <c r="D1862" s="26">
        <f>IF(input_OLD_temp_simulation!D1862&lt;&gt;"",input_OLD_temp_simulation!D1862,"")</f>
        <v>1642838400.0000002</v>
      </c>
      <c r="E1862" s="27">
        <f>calculation!R1862</f>
        <v>953.4375</v>
      </c>
      <c r="F1862" s="18">
        <f>calculation!P1862</f>
        <v>0.27203714451538014</v>
      </c>
      <c r="G1862" s="29">
        <f>IF(input_OLD_temp_simulation!L1862&lt;&gt;"",input_OLD_temp_simulation!L1862,"")</f>
        <v>900</v>
      </c>
    </row>
    <row r="1863" spans="1:7">
      <c r="A1863" s="1">
        <f>IF(input_OLD_temp_simulation!A1863&lt;&gt;"",input_OLD_temp_simulation!A1863,"")</f>
        <v>1861</v>
      </c>
      <c r="B1863" s="57">
        <f>IF(input_OLD_temp_simulation!B1863&lt;&gt;"",maxvent_m3_per_h*1000000+minvent_m3_per_h*1000+V_room_m3,"")</f>
        <v>500010090</v>
      </c>
      <c r="C1863" s="2" t="str">
        <f>IF(input_OLD_temp_simulation!C1863&lt;&gt;"",CONCATENATE(TEXT(input_OLD_temp_simulation!C1863,"jjjj-mm-ddTuu:mm:ss"),IF(input_OLD_temp_simulation!E1863&gt;=0,"+",""),TEXT(SIGN(input_OLD_temp_simulation!E1863)*INT(ABS(input_OLD_temp_simulation!E1863)),"00"),":",TEXT(MOD(ABS(input_OLD_temp_simulation!E1863),1)*60,"00")),"")</f>
        <v>2022-01-22T09:15:00+01:00</v>
      </c>
      <c r="D1863" s="26">
        <f>IF(input_OLD_temp_simulation!D1863&lt;&gt;"",input_OLD_temp_simulation!D1863,"")</f>
        <v>1642839299.9999993</v>
      </c>
      <c r="E1863" s="27">
        <f>calculation!R1863</f>
        <v>885.625</v>
      </c>
      <c r="F1863" s="18">
        <f>calculation!P1863</f>
        <v>0.20749003984063744</v>
      </c>
      <c r="G1863" s="29">
        <f>IF(input_OLD_temp_simulation!L1863&lt;&gt;"",input_OLD_temp_simulation!L1863,"")</f>
        <v>900</v>
      </c>
    </row>
    <row r="1864" spans="1:7">
      <c r="A1864" s="1">
        <f>IF(input_OLD_temp_simulation!A1864&lt;&gt;"",input_OLD_temp_simulation!A1864,"")</f>
        <v>1862</v>
      </c>
      <c r="B1864" s="57">
        <f>IF(input_OLD_temp_simulation!B1864&lt;&gt;"",maxvent_m3_per_h*1000000+minvent_m3_per_h*1000+V_room_m3,"")</f>
        <v>500010090</v>
      </c>
      <c r="C1864" s="2" t="str">
        <f>IF(input_OLD_temp_simulation!C1864&lt;&gt;"",CONCATENATE(TEXT(input_OLD_temp_simulation!C1864,"jjjj-mm-ddTuu:mm:ss"),IF(input_OLD_temp_simulation!E1864&gt;=0,"+",""),TEXT(SIGN(input_OLD_temp_simulation!E1864)*INT(ABS(input_OLD_temp_simulation!E1864)),"00"),":",TEXT(MOD(ABS(input_OLD_temp_simulation!E1864),1)*60,"00")),"")</f>
        <v>2022-01-22T09:30:00+01:00</v>
      </c>
      <c r="D1864" s="26">
        <f>IF(input_OLD_temp_simulation!D1864&lt;&gt;"",input_OLD_temp_simulation!D1864,"")</f>
        <v>1642840200.000001</v>
      </c>
      <c r="E1864" s="27">
        <f>calculation!R1864</f>
        <v>885.625</v>
      </c>
      <c r="F1864" s="18">
        <f>calculation!P1864</f>
        <v>0.20749003984063744</v>
      </c>
      <c r="G1864" s="29">
        <f>IF(input_OLD_temp_simulation!L1864&lt;&gt;"",input_OLD_temp_simulation!L1864,"")</f>
        <v>900</v>
      </c>
    </row>
    <row r="1865" spans="1:7">
      <c r="A1865" s="1">
        <f>IF(input_OLD_temp_simulation!A1865&lt;&gt;"",input_OLD_temp_simulation!A1865,"")</f>
        <v>1863</v>
      </c>
      <c r="B1865" s="57">
        <f>IF(input_OLD_temp_simulation!B1865&lt;&gt;"",maxvent_m3_per_h*1000000+minvent_m3_per_h*1000+V_room_m3,"")</f>
        <v>500010090</v>
      </c>
      <c r="C1865" s="2" t="str">
        <f>IF(input_OLD_temp_simulation!C1865&lt;&gt;"",CONCATENATE(TEXT(input_OLD_temp_simulation!C1865,"jjjj-mm-ddTuu:mm:ss"),IF(input_OLD_temp_simulation!E1865&gt;=0,"+",""),TEXT(SIGN(input_OLD_temp_simulation!E1865)*INT(ABS(input_OLD_temp_simulation!E1865)),"00"),":",TEXT(MOD(ABS(input_OLD_temp_simulation!E1865),1)*60,"00")),"")</f>
        <v>2022-01-22T09:45:00+01:00</v>
      </c>
      <c r="D1865" s="26">
        <f>IF(input_OLD_temp_simulation!D1865&lt;&gt;"",input_OLD_temp_simulation!D1865,"")</f>
        <v>1642841100.0000002</v>
      </c>
      <c r="E1865" s="27">
        <f>calculation!R1865</f>
        <v>885.625</v>
      </c>
      <c r="F1865" s="18">
        <f>calculation!P1865</f>
        <v>0.20749003984063744</v>
      </c>
      <c r="G1865" s="29">
        <f>IF(input_OLD_temp_simulation!L1865&lt;&gt;"",input_OLD_temp_simulation!L1865,"")</f>
        <v>900</v>
      </c>
    </row>
    <row r="1866" spans="1:7">
      <c r="A1866" s="1">
        <f>IF(input_OLD_temp_simulation!A1866&lt;&gt;"",input_OLD_temp_simulation!A1866,"")</f>
        <v>1864</v>
      </c>
      <c r="B1866" s="57">
        <f>IF(input_OLD_temp_simulation!B1866&lt;&gt;"",maxvent_m3_per_h*1000000+minvent_m3_per_h*1000+V_room_m3,"")</f>
        <v>500010090</v>
      </c>
      <c r="C1866" s="2" t="str">
        <f>IF(input_OLD_temp_simulation!C1866&lt;&gt;"",CONCATENATE(TEXT(input_OLD_temp_simulation!C1866,"jjjj-mm-ddTuu:mm:ss"),IF(input_OLD_temp_simulation!E1866&gt;=0,"+",""),TEXT(SIGN(input_OLD_temp_simulation!E1866)*INT(ABS(input_OLD_temp_simulation!E1866)),"00"),":",TEXT(MOD(ABS(input_OLD_temp_simulation!E1866),1)*60,"00")),"")</f>
        <v>2022-01-22T10:00:00+01:00</v>
      </c>
      <c r="D1866" s="26">
        <f>IF(input_OLD_temp_simulation!D1866&lt;&gt;"",input_OLD_temp_simulation!D1866,"")</f>
        <v>1642841999.9999993</v>
      </c>
      <c r="E1866" s="27">
        <f>calculation!R1866</f>
        <v>885.625</v>
      </c>
      <c r="F1866" s="18">
        <f>calculation!P1866</f>
        <v>0.20749003984063744</v>
      </c>
      <c r="G1866" s="29">
        <f>IF(input_OLD_temp_simulation!L1866&lt;&gt;"",input_OLD_temp_simulation!L1866,"")</f>
        <v>900</v>
      </c>
    </row>
    <row r="1867" spans="1:7">
      <c r="A1867" s="1">
        <f>IF(input_OLD_temp_simulation!A1867&lt;&gt;"",input_OLD_temp_simulation!A1867,"")</f>
        <v>1865</v>
      </c>
      <c r="B1867" s="57">
        <f>IF(input_OLD_temp_simulation!B1867&lt;&gt;"",maxvent_m3_per_h*1000000+minvent_m3_per_h*1000+V_room_m3,"")</f>
        <v>500010090</v>
      </c>
      <c r="C1867" s="2" t="str">
        <f>IF(input_OLD_temp_simulation!C1867&lt;&gt;"",CONCATENATE(TEXT(input_OLD_temp_simulation!C1867,"jjjj-mm-ddTuu:mm:ss"),IF(input_OLD_temp_simulation!E1867&gt;=0,"+",""),TEXT(SIGN(input_OLD_temp_simulation!E1867)*INT(ABS(input_OLD_temp_simulation!E1867)),"00"),":",TEXT(MOD(ABS(input_OLD_temp_simulation!E1867),1)*60,"00")),"")</f>
        <v>2022-01-22T10:15:00+01:00</v>
      </c>
      <c r="D1867" s="26">
        <f>IF(input_OLD_temp_simulation!D1867&lt;&gt;"",input_OLD_temp_simulation!D1867,"")</f>
        <v>1642842900.000001</v>
      </c>
      <c r="E1867" s="27">
        <f>calculation!R1867</f>
        <v>885.625</v>
      </c>
      <c r="F1867" s="18">
        <f>calculation!P1867</f>
        <v>0.20749003984063744</v>
      </c>
      <c r="G1867" s="29">
        <f>IF(input_OLD_temp_simulation!L1867&lt;&gt;"",input_OLD_temp_simulation!L1867,"")</f>
        <v>900</v>
      </c>
    </row>
    <row r="1868" spans="1:7">
      <c r="A1868" s="1">
        <f>IF(input_OLD_temp_simulation!A1868&lt;&gt;"",input_OLD_temp_simulation!A1868,"")</f>
        <v>1866</v>
      </c>
      <c r="B1868" s="57">
        <f>IF(input_OLD_temp_simulation!B1868&lt;&gt;"",maxvent_m3_per_h*1000000+minvent_m3_per_h*1000+V_room_m3,"")</f>
        <v>500010090</v>
      </c>
      <c r="C1868" s="2" t="str">
        <f>IF(input_OLD_temp_simulation!C1868&lt;&gt;"",CONCATENATE(TEXT(input_OLD_temp_simulation!C1868,"jjjj-mm-ddTuu:mm:ss"),IF(input_OLD_temp_simulation!E1868&gt;=0,"+",""),TEXT(SIGN(input_OLD_temp_simulation!E1868)*INT(ABS(input_OLD_temp_simulation!E1868)),"00"),":",TEXT(MOD(ABS(input_OLD_temp_simulation!E1868),1)*60,"00")),"")</f>
        <v>2022-01-22T10:30:00+01:00</v>
      </c>
      <c r="D1868" s="26">
        <f>IF(input_OLD_temp_simulation!D1868&lt;&gt;"",input_OLD_temp_simulation!D1868,"")</f>
        <v>1642843800.0000002</v>
      </c>
      <c r="E1868" s="27">
        <f>calculation!R1868</f>
        <v>885.625</v>
      </c>
      <c r="F1868" s="18">
        <f>calculation!P1868</f>
        <v>0.20749003984063744</v>
      </c>
      <c r="G1868" s="29">
        <f>IF(input_OLD_temp_simulation!L1868&lt;&gt;"",input_OLD_temp_simulation!L1868,"")</f>
        <v>900</v>
      </c>
    </row>
    <row r="1869" spans="1:7">
      <c r="A1869" s="1">
        <f>IF(input_OLD_temp_simulation!A1869&lt;&gt;"",input_OLD_temp_simulation!A1869,"")</f>
        <v>1867</v>
      </c>
      <c r="B1869" s="57">
        <f>IF(input_OLD_temp_simulation!B1869&lt;&gt;"",maxvent_m3_per_h*1000000+minvent_m3_per_h*1000+V_room_m3,"")</f>
        <v>500010090</v>
      </c>
      <c r="C1869" s="2" t="str">
        <f>IF(input_OLD_temp_simulation!C1869&lt;&gt;"",CONCATENATE(TEXT(input_OLD_temp_simulation!C1869,"jjjj-mm-ddTuu:mm:ss"),IF(input_OLD_temp_simulation!E1869&gt;=0,"+",""),TEXT(SIGN(input_OLD_temp_simulation!E1869)*INT(ABS(input_OLD_temp_simulation!E1869)),"00"),":",TEXT(MOD(ABS(input_OLD_temp_simulation!E1869),1)*60,"00")),"")</f>
        <v>2022-01-22T10:45:00+01:00</v>
      </c>
      <c r="D1869" s="26">
        <f>IF(input_OLD_temp_simulation!D1869&lt;&gt;"",input_OLD_temp_simulation!D1869,"")</f>
        <v>1642844699.9999993</v>
      </c>
      <c r="E1869" s="27">
        <f>calculation!R1869</f>
        <v>885.625</v>
      </c>
      <c r="F1869" s="18">
        <f>calculation!P1869</f>
        <v>0.20749003984063744</v>
      </c>
      <c r="G1869" s="29">
        <f>IF(input_OLD_temp_simulation!L1869&lt;&gt;"",input_OLD_temp_simulation!L1869,"")</f>
        <v>900</v>
      </c>
    </row>
    <row r="1870" spans="1:7">
      <c r="A1870" s="1">
        <f>IF(input_OLD_temp_simulation!A1870&lt;&gt;"",input_OLD_temp_simulation!A1870,"")</f>
        <v>1868</v>
      </c>
      <c r="B1870" s="57">
        <f>IF(input_OLD_temp_simulation!B1870&lt;&gt;"",maxvent_m3_per_h*1000000+minvent_m3_per_h*1000+V_room_m3,"")</f>
        <v>500010090</v>
      </c>
      <c r="C1870" s="2" t="str">
        <f>IF(input_OLD_temp_simulation!C1870&lt;&gt;"",CONCATENATE(TEXT(input_OLD_temp_simulation!C1870,"jjjj-mm-ddTuu:mm:ss"),IF(input_OLD_temp_simulation!E1870&gt;=0,"+",""),TEXT(SIGN(input_OLD_temp_simulation!E1870)*INT(ABS(input_OLD_temp_simulation!E1870)),"00"),":",TEXT(MOD(ABS(input_OLD_temp_simulation!E1870),1)*60,"00")),"")</f>
        <v>2022-01-22T11:00:00+01:00</v>
      </c>
      <c r="D1870" s="26">
        <f>IF(input_OLD_temp_simulation!D1870&lt;&gt;"",input_OLD_temp_simulation!D1870,"")</f>
        <v>1642845600.000001</v>
      </c>
      <c r="E1870" s="27">
        <f>calculation!R1870</f>
        <v>885.625</v>
      </c>
      <c r="F1870" s="18">
        <f>calculation!P1870</f>
        <v>0.20749003984063744</v>
      </c>
      <c r="G1870" s="29">
        <f>IF(input_OLD_temp_simulation!L1870&lt;&gt;"",input_OLD_temp_simulation!L1870,"")</f>
        <v>900</v>
      </c>
    </row>
    <row r="1871" spans="1:7">
      <c r="A1871" s="1">
        <f>IF(input_OLD_temp_simulation!A1871&lt;&gt;"",input_OLD_temp_simulation!A1871,"")</f>
        <v>1869</v>
      </c>
      <c r="B1871" s="57">
        <f>IF(input_OLD_temp_simulation!B1871&lt;&gt;"",maxvent_m3_per_h*1000000+minvent_m3_per_h*1000+V_room_m3,"")</f>
        <v>500010090</v>
      </c>
      <c r="C1871" s="2" t="str">
        <f>IF(input_OLD_temp_simulation!C1871&lt;&gt;"",CONCATENATE(TEXT(input_OLD_temp_simulation!C1871,"jjjj-mm-ddTuu:mm:ss"),IF(input_OLD_temp_simulation!E1871&gt;=0,"+",""),TEXT(SIGN(input_OLD_temp_simulation!E1871)*INT(ABS(input_OLD_temp_simulation!E1871)),"00"),":",TEXT(MOD(ABS(input_OLD_temp_simulation!E1871),1)*60,"00")),"")</f>
        <v>2022-01-22T11:15:00+01:00</v>
      </c>
      <c r="D1871" s="26">
        <f>IF(input_OLD_temp_simulation!D1871&lt;&gt;"",input_OLD_temp_simulation!D1871,"")</f>
        <v>1642846500.0000002</v>
      </c>
      <c r="E1871" s="27">
        <f>calculation!R1871</f>
        <v>885.625</v>
      </c>
      <c r="F1871" s="18">
        <f>calculation!P1871</f>
        <v>0.20749003984063744</v>
      </c>
      <c r="G1871" s="29">
        <f>IF(input_OLD_temp_simulation!L1871&lt;&gt;"",input_OLD_temp_simulation!L1871,"")</f>
        <v>900</v>
      </c>
    </row>
    <row r="1872" spans="1:7">
      <c r="A1872" s="1">
        <f>IF(input_OLD_temp_simulation!A1872&lt;&gt;"",input_OLD_temp_simulation!A1872,"")</f>
        <v>1870</v>
      </c>
      <c r="B1872" s="57">
        <f>IF(input_OLD_temp_simulation!B1872&lt;&gt;"",maxvent_m3_per_h*1000000+minvent_m3_per_h*1000+V_room_m3,"")</f>
        <v>500010090</v>
      </c>
      <c r="C1872" s="2" t="str">
        <f>IF(input_OLD_temp_simulation!C1872&lt;&gt;"",CONCATENATE(TEXT(input_OLD_temp_simulation!C1872,"jjjj-mm-ddTuu:mm:ss"),IF(input_OLD_temp_simulation!E1872&gt;=0,"+",""),TEXT(SIGN(input_OLD_temp_simulation!E1872)*INT(ABS(input_OLD_temp_simulation!E1872)),"00"),":",TEXT(MOD(ABS(input_OLD_temp_simulation!E1872),1)*60,"00")),"")</f>
        <v>2022-01-22T11:30:00+01:00</v>
      </c>
      <c r="D1872" s="26">
        <f>IF(input_OLD_temp_simulation!D1872&lt;&gt;"",input_OLD_temp_simulation!D1872,"")</f>
        <v>1642847399.9999993</v>
      </c>
      <c r="E1872" s="27">
        <f>calculation!R1872</f>
        <v>885.625</v>
      </c>
      <c r="F1872" s="18">
        <f>calculation!P1872</f>
        <v>0.20749003984063744</v>
      </c>
      <c r="G1872" s="29">
        <f>IF(input_OLD_temp_simulation!L1872&lt;&gt;"",input_OLD_temp_simulation!L1872,"")</f>
        <v>900</v>
      </c>
    </row>
    <row r="1873" spans="1:7">
      <c r="A1873" s="1">
        <f>IF(input_OLD_temp_simulation!A1873&lt;&gt;"",input_OLD_temp_simulation!A1873,"")</f>
        <v>1871</v>
      </c>
      <c r="B1873" s="57">
        <f>IF(input_OLD_temp_simulation!B1873&lt;&gt;"",maxvent_m3_per_h*1000000+minvent_m3_per_h*1000+V_room_m3,"")</f>
        <v>500010090</v>
      </c>
      <c r="C1873" s="2" t="str">
        <f>IF(input_OLD_temp_simulation!C1873&lt;&gt;"",CONCATENATE(TEXT(input_OLD_temp_simulation!C1873,"jjjj-mm-ddTuu:mm:ss"),IF(input_OLD_temp_simulation!E1873&gt;=0,"+",""),TEXT(SIGN(input_OLD_temp_simulation!E1873)*INT(ABS(input_OLD_temp_simulation!E1873)),"00"),":",TEXT(MOD(ABS(input_OLD_temp_simulation!E1873),1)*60,"00")),"")</f>
        <v>2022-01-22T11:45:00+01:00</v>
      </c>
      <c r="D1873" s="26">
        <f>IF(input_OLD_temp_simulation!D1873&lt;&gt;"",input_OLD_temp_simulation!D1873,"")</f>
        <v>1642848300.000001</v>
      </c>
      <c r="E1873" s="27">
        <f>calculation!R1873</f>
        <v>885.625</v>
      </c>
      <c r="F1873" s="18">
        <f>calculation!P1873</f>
        <v>0.20749003984063744</v>
      </c>
      <c r="G1873" s="29">
        <f>IF(input_OLD_temp_simulation!L1873&lt;&gt;"",input_OLD_temp_simulation!L1873,"")</f>
        <v>900</v>
      </c>
    </row>
    <row r="1874" spans="1:7">
      <c r="A1874" s="1">
        <f>IF(input_OLD_temp_simulation!A1874&lt;&gt;"",input_OLD_temp_simulation!A1874,"")</f>
        <v>1872</v>
      </c>
      <c r="B1874" s="57">
        <f>IF(input_OLD_temp_simulation!B1874&lt;&gt;"",maxvent_m3_per_h*1000000+minvent_m3_per_h*1000+V_room_m3,"")</f>
        <v>500010090</v>
      </c>
      <c r="C1874" s="2" t="str">
        <f>IF(input_OLD_temp_simulation!C1874&lt;&gt;"",CONCATENATE(TEXT(input_OLD_temp_simulation!C1874,"jjjj-mm-ddTuu:mm:ss"),IF(input_OLD_temp_simulation!E1874&gt;=0,"+",""),TEXT(SIGN(input_OLD_temp_simulation!E1874)*INT(ABS(input_OLD_temp_simulation!E1874)),"00"),":",TEXT(MOD(ABS(input_OLD_temp_simulation!E1874),1)*60,"00")),"")</f>
        <v>2022-01-22T12:00:00+01:00</v>
      </c>
      <c r="D1874" s="26">
        <f>IF(input_OLD_temp_simulation!D1874&lt;&gt;"",input_OLD_temp_simulation!D1874,"")</f>
        <v>1642849200.0000002</v>
      </c>
      <c r="E1874" s="27">
        <f>calculation!R1874</f>
        <v>885.625</v>
      </c>
      <c r="F1874" s="18">
        <f>calculation!P1874</f>
        <v>0.20749003984063744</v>
      </c>
      <c r="G1874" s="29">
        <f>IF(input_OLD_temp_simulation!L1874&lt;&gt;"",input_OLD_temp_simulation!L1874,"")</f>
        <v>900</v>
      </c>
    </row>
    <row r="1875" spans="1:7">
      <c r="A1875" s="1">
        <f>IF(input_OLD_temp_simulation!A1875&lt;&gt;"",input_OLD_temp_simulation!A1875,"")</f>
        <v>1873</v>
      </c>
      <c r="B1875" s="57">
        <f>IF(input_OLD_temp_simulation!B1875&lt;&gt;"",maxvent_m3_per_h*1000000+minvent_m3_per_h*1000+V_room_m3,"")</f>
        <v>500010090</v>
      </c>
      <c r="C1875" s="2" t="str">
        <f>IF(input_OLD_temp_simulation!C1875&lt;&gt;"",CONCATENATE(TEXT(input_OLD_temp_simulation!C1875,"jjjj-mm-ddTuu:mm:ss"),IF(input_OLD_temp_simulation!E1875&gt;=0,"+",""),TEXT(SIGN(input_OLD_temp_simulation!E1875)*INT(ABS(input_OLD_temp_simulation!E1875)),"00"),":",TEXT(MOD(ABS(input_OLD_temp_simulation!E1875),1)*60,"00")),"")</f>
        <v>2022-01-22T12:15:00+01:00</v>
      </c>
      <c r="D1875" s="26">
        <f>IF(input_OLD_temp_simulation!D1875&lt;&gt;"",input_OLD_temp_simulation!D1875,"")</f>
        <v>1642850099.9999993</v>
      </c>
      <c r="E1875" s="27">
        <f>calculation!R1875</f>
        <v>750</v>
      </c>
      <c r="F1875" s="18">
        <f>calculation!P1875</f>
        <v>0</v>
      </c>
      <c r="G1875" s="29">
        <f>IF(input_OLD_temp_simulation!L1875&lt;&gt;"",input_OLD_temp_simulation!L1875,"")</f>
        <v>900</v>
      </c>
    </row>
    <row r="1876" spans="1:7">
      <c r="A1876" s="1">
        <f>IF(input_OLD_temp_simulation!A1876&lt;&gt;"",input_OLD_temp_simulation!A1876,"")</f>
        <v>1874</v>
      </c>
      <c r="B1876" s="57">
        <f>IF(input_OLD_temp_simulation!B1876&lt;&gt;"",maxvent_m3_per_h*1000000+minvent_m3_per_h*1000+V_room_m3,"")</f>
        <v>500010090</v>
      </c>
      <c r="C1876" s="2" t="str">
        <f>IF(input_OLD_temp_simulation!C1876&lt;&gt;"",CONCATENATE(TEXT(input_OLD_temp_simulation!C1876,"jjjj-mm-ddTuu:mm:ss"),IF(input_OLD_temp_simulation!E1876&gt;=0,"+",""),TEXT(SIGN(input_OLD_temp_simulation!E1876)*INT(ABS(input_OLD_temp_simulation!E1876)),"00"),":",TEXT(MOD(ABS(input_OLD_temp_simulation!E1876),1)*60,"00")),"")</f>
        <v>2022-01-22T12:30:00+01:00</v>
      </c>
      <c r="D1876" s="26">
        <f>IF(input_OLD_temp_simulation!D1876&lt;&gt;"",input_OLD_temp_simulation!D1876,"")</f>
        <v>1642851000.000001</v>
      </c>
      <c r="E1876" s="27">
        <f>calculation!R1876</f>
        <v>740.69444444444446</v>
      </c>
      <c r="F1876" s="18">
        <f>calculation!P1876</f>
        <v>0</v>
      </c>
      <c r="G1876" s="29">
        <f>IF(input_OLD_temp_simulation!L1876&lt;&gt;"",input_OLD_temp_simulation!L1876,"")</f>
        <v>900</v>
      </c>
    </row>
    <row r="1877" spans="1:7">
      <c r="A1877" s="1">
        <f>IF(input_OLD_temp_simulation!A1877&lt;&gt;"",input_OLD_temp_simulation!A1877,"")</f>
        <v>1875</v>
      </c>
      <c r="B1877" s="57">
        <f>IF(input_OLD_temp_simulation!B1877&lt;&gt;"",maxvent_m3_per_h*1000000+minvent_m3_per_h*1000+V_room_m3,"")</f>
        <v>500010090</v>
      </c>
      <c r="C1877" s="2" t="str">
        <f>IF(input_OLD_temp_simulation!C1877&lt;&gt;"",CONCATENATE(TEXT(input_OLD_temp_simulation!C1877,"jjjj-mm-ddTuu:mm:ss"),IF(input_OLD_temp_simulation!E1877&gt;=0,"+",""),TEXT(SIGN(input_OLD_temp_simulation!E1877)*INT(ABS(input_OLD_temp_simulation!E1877)),"00"),":",TEXT(MOD(ABS(input_OLD_temp_simulation!E1877),1)*60,"00")),"")</f>
        <v>2022-01-22T12:45:00+01:00</v>
      </c>
      <c r="D1877" s="26">
        <f>IF(input_OLD_temp_simulation!D1877&lt;&gt;"",input_OLD_temp_simulation!D1877,"")</f>
        <v>1642851900.0000002</v>
      </c>
      <c r="E1877" s="27">
        <f>calculation!R1877</f>
        <v>867.27237654320993</v>
      </c>
      <c r="F1877" s="18">
        <f>calculation!P1877</f>
        <v>0.18669305376655956</v>
      </c>
      <c r="G1877" s="29">
        <f>IF(input_OLD_temp_simulation!L1877&lt;&gt;"",input_OLD_temp_simulation!L1877,"")</f>
        <v>900</v>
      </c>
    </row>
    <row r="1878" spans="1:7">
      <c r="A1878" s="1">
        <f>IF(input_OLD_temp_simulation!A1878&lt;&gt;"",input_OLD_temp_simulation!A1878,"")</f>
        <v>1876</v>
      </c>
      <c r="B1878" s="57">
        <f>IF(input_OLD_temp_simulation!B1878&lt;&gt;"",maxvent_m3_per_h*1000000+minvent_m3_per_h*1000+V_room_m3,"")</f>
        <v>500010090</v>
      </c>
      <c r="C1878" s="2" t="str">
        <f>IF(input_OLD_temp_simulation!C1878&lt;&gt;"",CONCATENATE(TEXT(input_OLD_temp_simulation!C1878,"jjjj-mm-ddTuu:mm:ss"),IF(input_OLD_temp_simulation!E1878&gt;=0,"+",""),TEXT(SIGN(input_OLD_temp_simulation!E1878)*INT(ABS(input_OLD_temp_simulation!E1878)),"00"),":",TEXT(MOD(ABS(input_OLD_temp_simulation!E1878),1)*60,"00")),"")</f>
        <v>2022-01-22T13:00:00+01:00</v>
      </c>
      <c r="D1878" s="26">
        <f>IF(input_OLD_temp_simulation!D1878&lt;&gt;"",input_OLD_temp_simulation!D1878,"")</f>
        <v>1642852799.9999993</v>
      </c>
      <c r="E1878" s="27">
        <f>calculation!R1878</f>
        <v>885.625</v>
      </c>
      <c r="F1878" s="18">
        <f>calculation!P1878</f>
        <v>0.20749003984063744</v>
      </c>
      <c r="G1878" s="29">
        <f>IF(input_OLD_temp_simulation!L1878&lt;&gt;"",input_OLD_temp_simulation!L1878,"")</f>
        <v>900</v>
      </c>
    </row>
    <row r="1879" spans="1:7">
      <c r="A1879" s="1">
        <f>IF(input_OLD_temp_simulation!A1879&lt;&gt;"",input_OLD_temp_simulation!A1879,"")</f>
        <v>1877</v>
      </c>
      <c r="B1879" s="57">
        <f>IF(input_OLD_temp_simulation!B1879&lt;&gt;"",maxvent_m3_per_h*1000000+minvent_m3_per_h*1000+V_room_m3,"")</f>
        <v>500010090</v>
      </c>
      <c r="C1879" s="2" t="str">
        <f>IF(input_OLD_temp_simulation!C1879&lt;&gt;"",CONCATENATE(TEXT(input_OLD_temp_simulation!C1879,"jjjj-mm-ddTuu:mm:ss"),IF(input_OLD_temp_simulation!E1879&gt;=0,"+",""),TEXT(SIGN(input_OLD_temp_simulation!E1879)*INT(ABS(input_OLD_temp_simulation!E1879)),"00"),":",TEXT(MOD(ABS(input_OLD_temp_simulation!E1879),1)*60,"00")),"")</f>
        <v>2022-01-22T13:15:00+01:00</v>
      </c>
      <c r="D1879" s="26">
        <f>IF(input_OLD_temp_simulation!D1879&lt;&gt;"",input_OLD_temp_simulation!D1879,"")</f>
        <v>1642853700.000001</v>
      </c>
      <c r="E1879" s="27">
        <f>calculation!R1879</f>
        <v>817.8125</v>
      </c>
      <c r="F1879" s="18">
        <f>calculation!P1879</f>
        <v>0</v>
      </c>
      <c r="G1879" s="29">
        <f>IF(input_OLD_temp_simulation!L1879&lt;&gt;"",input_OLD_temp_simulation!L1879,"")</f>
        <v>900</v>
      </c>
    </row>
    <row r="1880" spans="1:7">
      <c r="A1880" s="1">
        <f>IF(input_OLD_temp_simulation!A1880&lt;&gt;"",input_OLD_temp_simulation!A1880,"")</f>
        <v>1878</v>
      </c>
      <c r="B1880" s="57">
        <f>IF(input_OLD_temp_simulation!B1880&lt;&gt;"",maxvent_m3_per_h*1000000+minvent_m3_per_h*1000+V_room_m3,"")</f>
        <v>500010090</v>
      </c>
      <c r="C1880" s="2" t="str">
        <f>IF(input_OLD_temp_simulation!C1880&lt;&gt;"",CONCATENATE(TEXT(input_OLD_temp_simulation!C1880,"jjjj-mm-ddTuu:mm:ss"),IF(input_OLD_temp_simulation!E1880&gt;=0,"+",""),TEXT(SIGN(input_OLD_temp_simulation!E1880)*INT(ABS(input_OLD_temp_simulation!E1880)),"00"),":",TEXT(MOD(ABS(input_OLD_temp_simulation!E1880),1)*60,"00")),"")</f>
        <v>2022-01-22T13:30:00+01:00</v>
      </c>
      <c r="D1880" s="26">
        <f>IF(input_OLD_temp_simulation!D1880&lt;&gt;"",input_OLD_temp_simulation!D1880,"")</f>
        <v>1642854600.0000002</v>
      </c>
      <c r="E1880" s="27">
        <f>calculation!R1880</f>
        <v>874.43576388888891</v>
      </c>
      <c r="F1880" s="18">
        <f>calculation!P1880</f>
        <v>0.19500821886749678</v>
      </c>
      <c r="G1880" s="29">
        <f>IF(input_OLD_temp_simulation!L1880&lt;&gt;"",input_OLD_temp_simulation!L1880,"")</f>
        <v>900</v>
      </c>
    </row>
    <row r="1881" spans="1:7">
      <c r="A1881" s="1">
        <f>IF(input_OLD_temp_simulation!A1881&lt;&gt;"",input_OLD_temp_simulation!A1881,"")</f>
        <v>1879</v>
      </c>
      <c r="B1881" s="57">
        <f>IF(input_OLD_temp_simulation!B1881&lt;&gt;"",maxvent_m3_per_h*1000000+minvent_m3_per_h*1000+V_room_m3,"")</f>
        <v>500010090</v>
      </c>
      <c r="C1881" s="2" t="str">
        <f>IF(input_OLD_temp_simulation!C1881&lt;&gt;"",CONCATENATE(TEXT(input_OLD_temp_simulation!C1881,"jjjj-mm-ddTuu:mm:ss"),IF(input_OLD_temp_simulation!E1881&gt;=0,"+",""),TEXT(SIGN(input_OLD_temp_simulation!E1881)*INT(ABS(input_OLD_temp_simulation!E1881)),"00"),":",TEXT(MOD(ABS(input_OLD_temp_simulation!E1881),1)*60,"00")),"")</f>
        <v>2022-01-22T13:45:00+01:00</v>
      </c>
      <c r="D1881" s="26">
        <f>IF(input_OLD_temp_simulation!D1881&lt;&gt;"",input_OLD_temp_simulation!D1881,"")</f>
        <v>1642855499.9999993</v>
      </c>
      <c r="E1881" s="27">
        <f>calculation!R1881</f>
        <v>750</v>
      </c>
      <c r="F1881" s="18">
        <f>calculation!P1881</f>
        <v>0</v>
      </c>
      <c r="G1881" s="29">
        <f>IF(input_OLD_temp_simulation!L1881&lt;&gt;"",input_OLD_temp_simulation!L1881,"")</f>
        <v>900</v>
      </c>
    </row>
    <row r="1882" spans="1:7">
      <c r="A1882" s="1">
        <f>IF(input_OLD_temp_simulation!A1882&lt;&gt;"",input_OLD_temp_simulation!A1882,"")</f>
        <v>1880</v>
      </c>
      <c r="B1882" s="57">
        <f>IF(input_OLD_temp_simulation!B1882&lt;&gt;"",maxvent_m3_per_h*1000000+minvent_m3_per_h*1000+V_room_m3,"")</f>
        <v>500010090</v>
      </c>
      <c r="C1882" s="2" t="str">
        <f>IF(input_OLD_temp_simulation!C1882&lt;&gt;"",CONCATENATE(TEXT(input_OLD_temp_simulation!C1882,"jjjj-mm-ddTuu:mm:ss"),IF(input_OLD_temp_simulation!E1882&gt;=0,"+",""),TEXT(SIGN(input_OLD_temp_simulation!E1882)*INT(ABS(input_OLD_temp_simulation!E1882)),"00"),":",TEXT(MOD(ABS(input_OLD_temp_simulation!E1882),1)*60,"00")),"")</f>
        <v>2022-01-22T14:00:00+01:00</v>
      </c>
      <c r="D1882" s="26">
        <f>IF(input_OLD_temp_simulation!D1882&lt;&gt;"",input_OLD_temp_simulation!D1882,"")</f>
        <v>1642856400.000001</v>
      </c>
      <c r="E1882" s="27">
        <f>calculation!R1882</f>
        <v>740.69444444444446</v>
      </c>
      <c r="F1882" s="18">
        <f>calculation!P1882</f>
        <v>0</v>
      </c>
      <c r="G1882" s="29">
        <f>IF(input_OLD_temp_simulation!L1882&lt;&gt;"",input_OLD_temp_simulation!L1882,"")</f>
        <v>900</v>
      </c>
    </row>
    <row r="1883" spans="1:7">
      <c r="A1883" s="1">
        <f>IF(input_OLD_temp_simulation!A1883&lt;&gt;"",input_OLD_temp_simulation!A1883,"")</f>
        <v>1881</v>
      </c>
      <c r="B1883" s="57">
        <f>IF(input_OLD_temp_simulation!B1883&lt;&gt;"",maxvent_m3_per_h*1000000+minvent_m3_per_h*1000+V_room_m3,"")</f>
        <v>500010090</v>
      </c>
      <c r="C1883" s="2" t="str">
        <f>IF(input_OLD_temp_simulation!C1883&lt;&gt;"",CONCATENATE(TEXT(input_OLD_temp_simulation!C1883,"jjjj-mm-ddTuu:mm:ss"),IF(input_OLD_temp_simulation!E1883&gt;=0,"+",""),TEXT(SIGN(input_OLD_temp_simulation!E1883)*INT(ABS(input_OLD_temp_simulation!E1883)),"00"),":",TEXT(MOD(ABS(input_OLD_temp_simulation!E1883),1)*60,"00")),"")</f>
        <v>2022-01-22T14:15:00+01:00</v>
      </c>
      <c r="D1883" s="26">
        <f>IF(input_OLD_temp_simulation!D1883&lt;&gt;"",input_OLD_temp_simulation!D1883,"")</f>
        <v>1642857300.0000002</v>
      </c>
      <c r="E1883" s="27">
        <f>calculation!R1883</f>
        <v>731.64737654320993</v>
      </c>
      <c r="F1883" s="18">
        <f>calculation!P1883</f>
        <v>0</v>
      </c>
      <c r="G1883" s="29">
        <f>IF(input_OLD_temp_simulation!L1883&lt;&gt;"",input_OLD_temp_simulation!L1883,"")</f>
        <v>900</v>
      </c>
    </row>
    <row r="1884" spans="1:7">
      <c r="A1884" s="1">
        <f>IF(input_OLD_temp_simulation!A1884&lt;&gt;"",input_OLD_temp_simulation!A1884,"")</f>
        <v>1882</v>
      </c>
      <c r="B1884" s="57">
        <f>IF(input_OLD_temp_simulation!B1884&lt;&gt;"",maxvent_m3_per_h*1000000+minvent_m3_per_h*1000+V_room_m3,"")</f>
        <v>500010090</v>
      </c>
      <c r="C1884" s="2" t="str">
        <f>IF(input_OLD_temp_simulation!C1884&lt;&gt;"",CONCATENATE(TEXT(input_OLD_temp_simulation!C1884,"jjjj-mm-ddTuu:mm:ss"),IF(input_OLD_temp_simulation!E1884&gt;=0,"+",""),TEXT(SIGN(input_OLD_temp_simulation!E1884)*INT(ABS(input_OLD_temp_simulation!E1884)),"00"),":",TEXT(MOD(ABS(input_OLD_temp_simulation!E1884),1)*60,"00")),"")</f>
        <v>2022-01-22T14:30:00+01:00</v>
      </c>
      <c r="D1884" s="26">
        <f>IF(input_OLD_temp_simulation!D1884&lt;&gt;"",input_OLD_temp_simulation!D1884,"")</f>
        <v>1642858199.9999993</v>
      </c>
      <c r="E1884" s="27">
        <f>calculation!R1884</f>
        <v>722.85161608367628</v>
      </c>
      <c r="F1884" s="18">
        <f>calculation!P1884</f>
        <v>0</v>
      </c>
      <c r="G1884" s="29">
        <f>IF(input_OLD_temp_simulation!L1884&lt;&gt;"",input_OLD_temp_simulation!L1884,"")</f>
        <v>900</v>
      </c>
    </row>
    <row r="1885" spans="1:7">
      <c r="A1885" s="1">
        <f>IF(input_OLD_temp_simulation!A1885&lt;&gt;"",input_OLD_temp_simulation!A1885,"")</f>
        <v>1883</v>
      </c>
      <c r="B1885" s="57">
        <f>IF(input_OLD_temp_simulation!B1885&lt;&gt;"",maxvent_m3_per_h*1000000+minvent_m3_per_h*1000+V_room_m3,"")</f>
        <v>500010090</v>
      </c>
      <c r="C1885" s="2" t="str">
        <f>IF(input_OLD_temp_simulation!C1885&lt;&gt;"",CONCATENATE(TEXT(input_OLD_temp_simulation!C1885,"jjjj-mm-ddTuu:mm:ss"),IF(input_OLD_temp_simulation!E1885&gt;=0,"+",""),TEXT(SIGN(input_OLD_temp_simulation!E1885)*INT(ABS(input_OLD_temp_simulation!E1885)),"00"),":",TEXT(MOD(ABS(input_OLD_temp_simulation!E1885),1)*60,"00")),"")</f>
        <v>2022-01-22T14:45:00+01:00</v>
      </c>
      <c r="D1885" s="26">
        <f>IF(input_OLD_temp_simulation!D1885&lt;&gt;"",input_OLD_temp_simulation!D1885,"")</f>
        <v>1642859100.000001</v>
      </c>
      <c r="E1885" s="27">
        <f>calculation!R1885</f>
        <v>714.30018230357416</v>
      </c>
      <c r="F1885" s="18">
        <f>calculation!P1885</f>
        <v>0</v>
      </c>
      <c r="G1885" s="29">
        <f>IF(input_OLD_temp_simulation!L1885&lt;&gt;"",input_OLD_temp_simulation!L1885,"")</f>
        <v>900</v>
      </c>
    </row>
    <row r="1886" spans="1:7">
      <c r="A1886" s="1">
        <f>IF(input_OLD_temp_simulation!A1886&lt;&gt;"",input_OLD_temp_simulation!A1886,"")</f>
        <v>1884</v>
      </c>
      <c r="B1886" s="57">
        <f>IF(input_OLD_temp_simulation!B1886&lt;&gt;"",maxvent_m3_per_h*1000000+minvent_m3_per_h*1000+V_room_m3,"")</f>
        <v>500010090</v>
      </c>
      <c r="C1886" s="2" t="str">
        <f>IF(input_OLD_temp_simulation!C1886&lt;&gt;"",CONCATENATE(TEXT(input_OLD_temp_simulation!C1886,"jjjj-mm-ddTuu:mm:ss"),IF(input_OLD_temp_simulation!E1886&gt;=0,"+",""),TEXT(SIGN(input_OLD_temp_simulation!E1886)*INT(ABS(input_OLD_temp_simulation!E1886)),"00"),":",TEXT(MOD(ABS(input_OLD_temp_simulation!E1886),1)*60,"00")),"")</f>
        <v>2022-01-22T15:00:00+01:00</v>
      </c>
      <c r="D1886" s="26">
        <f>IF(input_OLD_temp_simulation!D1886&lt;&gt;"",input_OLD_temp_simulation!D1886,"")</f>
        <v>1642860000.0000002</v>
      </c>
      <c r="E1886" s="27">
        <f>calculation!R1886</f>
        <v>705.98628835069712</v>
      </c>
      <c r="F1886" s="18">
        <f>calculation!P1886</f>
        <v>0</v>
      </c>
      <c r="G1886" s="29">
        <f>IF(input_OLD_temp_simulation!L1886&lt;&gt;"",input_OLD_temp_simulation!L1886,"")</f>
        <v>900</v>
      </c>
    </row>
    <row r="1887" spans="1:7">
      <c r="A1887" s="1">
        <f>IF(input_OLD_temp_simulation!A1887&lt;&gt;"",input_OLD_temp_simulation!A1887,"")</f>
        <v>1885</v>
      </c>
      <c r="B1887" s="57">
        <f>IF(input_OLD_temp_simulation!B1887&lt;&gt;"",maxvent_m3_per_h*1000000+minvent_m3_per_h*1000+V_room_m3,"")</f>
        <v>500010090</v>
      </c>
      <c r="C1887" s="2" t="str">
        <f>IF(input_OLD_temp_simulation!C1887&lt;&gt;"",CONCATENATE(TEXT(input_OLD_temp_simulation!C1887,"jjjj-mm-ddTuu:mm:ss"),IF(input_OLD_temp_simulation!E1887&gt;=0,"+",""),TEXT(SIGN(input_OLD_temp_simulation!E1887)*INT(ABS(input_OLD_temp_simulation!E1887)),"00"),":",TEXT(MOD(ABS(input_OLD_temp_simulation!E1887),1)*60,"00")),"")</f>
        <v>2022-01-22T15:15:00+01:00</v>
      </c>
      <c r="D1887" s="26">
        <f>IF(input_OLD_temp_simulation!D1887&lt;&gt;"",input_OLD_temp_simulation!D1887,"")</f>
        <v>1642860899.9999993</v>
      </c>
      <c r="E1887" s="27">
        <f>calculation!R1887</f>
        <v>697.90333589651107</v>
      </c>
      <c r="F1887" s="18">
        <f>calculation!P1887</f>
        <v>0</v>
      </c>
      <c r="G1887" s="29">
        <f>IF(input_OLD_temp_simulation!L1887&lt;&gt;"",input_OLD_temp_simulation!L1887,"")</f>
        <v>900</v>
      </c>
    </row>
    <row r="1888" spans="1:7">
      <c r="A1888" s="1">
        <f>IF(input_OLD_temp_simulation!A1888&lt;&gt;"",input_OLD_temp_simulation!A1888,"")</f>
        <v>1886</v>
      </c>
      <c r="B1888" s="57">
        <f>IF(input_OLD_temp_simulation!B1888&lt;&gt;"",maxvent_m3_per_h*1000000+minvent_m3_per_h*1000+V_room_m3,"")</f>
        <v>500010090</v>
      </c>
      <c r="C1888" s="2" t="str">
        <f>IF(input_OLD_temp_simulation!C1888&lt;&gt;"",CONCATENATE(TEXT(input_OLD_temp_simulation!C1888,"jjjj-mm-ddTuu:mm:ss"),IF(input_OLD_temp_simulation!E1888&gt;=0,"+",""),TEXT(SIGN(input_OLD_temp_simulation!E1888)*INT(ABS(input_OLD_temp_simulation!E1888)),"00"),":",TEXT(MOD(ABS(input_OLD_temp_simulation!E1888),1)*60,"00")),"")</f>
        <v>2022-01-22T15:30:00+01:00</v>
      </c>
      <c r="D1888" s="26">
        <f>IF(input_OLD_temp_simulation!D1888&lt;&gt;"",input_OLD_temp_simulation!D1888,"")</f>
        <v>1642861800.000001</v>
      </c>
      <c r="E1888" s="27">
        <f>calculation!R1888</f>
        <v>690.04490989938574</v>
      </c>
      <c r="F1888" s="18">
        <f>calculation!P1888</f>
        <v>0</v>
      </c>
      <c r="G1888" s="29">
        <f>IF(input_OLD_temp_simulation!L1888&lt;&gt;"",input_OLD_temp_simulation!L1888,"")</f>
        <v>900</v>
      </c>
    </row>
    <row r="1889" spans="1:7">
      <c r="A1889" s="1">
        <f>IF(input_OLD_temp_simulation!A1889&lt;&gt;"",input_OLD_temp_simulation!A1889,"")</f>
        <v>1887</v>
      </c>
      <c r="B1889" s="57">
        <f>IF(input_OLD_temp_simulation!B1889&lt;&gt;"",maxvent_m3_per_h*1000000+minvent_m3_per_h*1000+V_room_m3,"")</f>
        <v>500010090</v>
      </c>
      <c r="C1889" s="2" t="str">
        <f>IF(input_OLD_temp_simulation!C1889&lt;&gt;"",CONCATENATE(TEXT(input_OLD_temp_simulation!C1889,"jjjj-mm-ddTuu:mm:ss"),IF(input_OLD_temp_simulation!E1889&gt;=0,"+",""),TEXT(SIGN(input_OLD_temp_simulation!E1889)*INT(ABS(input_OLD_temp_simulation!E1889)),"00"),":",TEXT(MOD(ABS(input_OLD_temp_simulation!E1889),1)*60,"00")),"")</f>
        <v>2022-01-22T15:45:00+01:00</v>
      </c>
      <c r="D1889" s="26">
        <f>IF(input_OLD_temp_simulation!D1889&lt;&gt;"",input_OLD_temp_simulation!D1889,"")</f>
        <v>1642862700.0000002</v>
      </c>
      <c r="E1889" s="27">
        <f>calculation!R1889</f>
        <v>682.40477351329173</v>
      </c>
      <c r="F1889" s="18">
        <f>calculation!P1889</f>
        <v>0</v>
      </c>
      <c r="G1889" s="29">
        <f>IF(input_OLD_temp_simulation!L1889&lt;&gt;"",input_OLD_temp_simulation!L1889,"")</f>
        <v>900</v>
      </c>
    </row>
    <row r="1890" spans="1:7">
      <c r="A1890" s="1">
        <f>IF(input_OLD_temp_simulation!A1890&lt;&gt;"",input_OLD_temp_simulation!A1890,"")</f>
        <v>1888</v>
      </c>
      <c r="B1890" s="57">
        <f>IF(input_OLD_temp_simulation!B1890&lt;&gt;"",maxvent_m3_per_h*1000000+minvent_m3_per_h*1000+V_room_m3,"")</f>
        <v>500010090</v>
      </c>
      <c r="C1890" s="2" t="str">
        <f>IF(input_OLD_temp_simulation!C1890&lt;&gt;"",CONCATENATE(TEXT(input_OLD_temp_simulation!C1890,"jjjj-mm-ddTuu:mm:ss"),IF(input_OLD_temp_simulation!E1890&gt;=0,"+",""),TEXT(SIGN(input_OLD_temp_simulation!E1890)*INT(ABS(input_OLD_temp_simulation!E1890)),"00"),":",TEXT(MOD(ABS(input_OLD_temp_simulation!E1890),1)*60,"00")),"")</f>
        <v>2022-01-22T16:00:00+01:00</v>
      </c>
      <c r="D1890" s="26">
        <f>IF(input_OLD_temp_simulation!D1890&lt;&gt;"",input_OLD_temp_simulation!D1890,"")</f>
        <v>1642863599.9999993</v>
      </c>
      <c r="E1890" s="27">
        <f>calculation!R1890</f>
        <v>674.97686313792246</v>
      </c>
      <c r="F1890" s="18">
        <f>calculation!P1890</f>
        <v>0</v>
      </c>
      <c r="G1890" s="29">
        <f>IF(input_OLD_temp_simulation!L1890&lt;&gt;"",input_OLD_temp_simulation!L1890,"")</f>
        <v>900</v>
      </c>
    </row>
    <row r="1891" spans="1:7">
      <c r="A1891" s="1">
        <f>IF(input_OLD_temp_simulation!A1891&lt;&gt;"",input_OLD_temp_simulation!A1891,"")</f>
        <v>1889</v>
      </c>
      <c r="B1891" s="57">
        <f>IF(input_OLD_temp_simulation!B1891&lt;&gt;"",maxvent_m3_per_h*1000000+minvent_m3_per_h*1000+V_room_m3,"")</f>
        <v>500010090</v>
      </c>
      <c r="C1891" s="2" t="str">
        <f>IF(input_OLD_temp_simulation!C1891&lt;&gt;"",CONCATENATE(TEXT(input_OLD_temp_simulation!C1891,"jjjj-mm-ddTuu:mm:ss"),IF(input_OLD_temp_simulation!E1891&gt;=0,"+",""),TEXT(SIGN(input_OLD_temp_simulation!E1891)*INT(ABS(input_OLD_temp_simulation!E1891)),"00"),":",TEXT(MOD(ABS(input_OLD_temp_simulation!E1891),1)*60,"00")),"")</f>
        <v>2022-01-22T16:15:00+01:00</v>
      </c>
      <c r="D1891" s="26">
        <f>IF(input_OLD_temp_simulation!D1891&lt;&gt;"",input_OLD_temp_simulation!D1891,"")</f>
        <v>1642864500.000001</v>
      </c>
      <c r="E1891" s="27">
        <f>calculation!R1891</f>
        <v>667.75528360631347</v>
      </c>
      <c r="F1891" s="18">
        <f>calculation!P1891</f>
        <v>0</v>
      </c>
      <c r="G1891" s="29">
        <f>IF(input_OLD_temp_simulation!L1891&lt;&gt;"",input_OLD_temp_simulation!L1891,"")</f>
        <v>900</v>
      </c>
    </row>
    <row r="1892" spans="1:7">
      <c r="A1892" s="1">
        <f>IF(input_OLD_temp_simulation!A1892&lt;&gt;"",input_OLD_temp_simulation!A1892,"")</f>
        <v>1890</v>
      </c>
      <c r="B1892" s="57">
        <f>IF(input_OLD_temp_simulation!B1892&lt;&gt;"",maxvent_m3_per_h*1000000+minvent_m3_per_h*1000+V_room_m3,"")</f>
        <v>500010090</v>
      </c>
      <c r="C1892" s="2" t="str">
        <f>IF(input_OLD_temp_simulation!C1892&lt;&gt;"",CONCATENATE(TEXT(input_OLD_temp_simulation!C1892,"jjjj-mm-ddTuu:mm:ss"),IF(input_OLD_temp_simulation!E1892&gt;=0,"+",""),TEXT(SIGN(input_OLD_temp_simulation!E1892)*INT(ABS(input_OLD_temp_simulation!E1892)),"00"),":",TEXT(MOD(ABS(input_OLD_temp_simulation!E1892),1)*60,"00")),"")</f>
        <v>2022-01-22T16:30:00+01:00</v>
      </c>
      <c r="D1892" s="26">
        <f>IF(input_OLD_temp_simulation!D1892&lt;&gt;"",input_OLD_temp_simulation!D1892,"")</f>
        <v>1642865400.0000002</v>
      </c>
      <c r="E1892" s="27">
        <f>calculation!R1892</f>
        <v>660.73430350613808</v>
      </c>
      <c r="F1892" s="18">
        <f>calculation!P1892</f>
        <v>0</v>
      </c>
      <c r="G1892" s="29">
        <f>IF(input_OLD_temp_simulation!L1892&lt;&gt;"",input_OLD_temp_simulation!L1892,"")</f>
        <v>900</v>
      </c>
    </row>
    <row r="1893" spans="1:7">
      <c r="A1893" s="1">
        <f>IF(input_OLD_temp_simulation!A1893&lt;&gt;"",input_OLD_temp_simulation!A1893,"")</f>
        <v>1891</v>
      </c>
      <c r="B1893" s="57">
        <f>IF(input_OLD_temp_simulation!B1893&lt;&gt;"",maxvent_m3_per_h*1000000+minvent_m3_per_h*1000+V_room_m3,"")</f>
        <v>500010090</v>
      </c>
      <c r="C1893" s="2" t="str">
        <f>IF(input_OLD_temp_simulation!C1893&lt;&gt;"",CONCATENATE(TEXT(input_OLD_temp_simulation!C1893,"jjjj-mm-ddTuu:mm:ss"),IF(input_OLD_temp_simulation!E1893&gt;=0,"+",""),TEXT(SIGN(input_OLD_temp_simulation!E1893)*INT(ABS(input_OLD_temp_simulation!E1893)),"00"),":",TEXT(MOD(ABS(input_OLD_temp_simulation!E1893),1)*60,"00")),"")</f>
        <v>2022-01-22T16:45:00+01:00</v>
      </c>
      <c r="D1893" s="26">
        <f>IF(input_OLD_temp_simulation!D1893&lt;&gt;"",input_OLD_temp_simulation!D1893,"")</f>
        <v>1642866299.9999993</v>
      </c>
      <c r="E1893" s="27">
        <f>calculation!R1893</f>
        <v>653.90835063096756</v>
      </c>
      <c r="F1893" s="18">
        <f>calculation!P1893</f>
        <v>0</v>
      </c>
      <c r="G1893" s="29">
        <f>IF(input_OLD_temp_simulation!L1893&lt;&gt;"",input_OLD_temp_simulation!L1893,"")</f>
        <v>900</v>
      </c>
    </row>
    <row r="1894" spans="1:7">
      <c r="A1894" s="1">
        <f>IF(input_OLD_temp_simulation!A1894&lt;&gt;"",input_OLD_temp_simulation!A1894,"")</f>
        <v>1892</v>
      </c>
      <c r="B1894" s="57">
        <f>IF(input_OLD_temp_simulation!B1894&lt;&gt;"",maxvent_m3_per_h*1000000+minvent_m3_per_h*1000+V_room_m3,"")</f>
        <v>500010090</v>
      </c>
      <c r="C1894" s="2" t="str">
        <f>IF(input_OLD_temp_simulation!C1894&lt;&gt;"",CONCATENATE(TEXT(input_OLD_temp_simulation!C1894,"jjjj-mm-ddTuu:mm:ss"),IF(input_OLD_temp_simulation!E1894&gt;=0,"+",""),TEXT(SIGN(input_OLD_temp_simulation!E1894)*INT(ABS(input_OLD_temp_simulation!E1894)),"00"),":",TEXT(MOD(ABS(input_OLD_temp_simulation!E1894),1)*60,"00")),"")</f>
        <v>2022-01-22T17:00:00+01:00</v>
      </c>
      <c r="D1894" s="26">
        <f>IF(input_OLD_temp_simulation!D1894&lt;&gt;"",input_OLD_temp_simulation!D1894,"")</f>
        <v>1642867200.000001</v>
      </c>
      <c r="E1894" s="27">
        <f>calculation!R1894</f>
        <v>647.2720075578851</v>
      </c>
      <c r="F1894" s="18">
        <f>calculation!P1894</f>
        <v>0</v>
      </c>
      <c r="G1894" s="29">
        <f>IF(input_OLD_temp_simulation!L1894&lt;&gt;"",input_OLD_temp_simulation!L1894,"")</f>
        <v>900</v>
      </c>
    </row>
    <row r="1895" spans="1:7">
      <c r="A1895" s="1">
        <f>IF(input_OLD_temp_simulation!A1895&lt;&gt;"",input_OLD_temp_simulation!A1895,"")</f>
        <v>1893</v>
      </c>
      <c r="B1895" s="57">
        <f>IF(input_OLD_temp_simulation!B1895&lt;&gt;"",maxvent_m3_per_h*1000000+minvent_m3_per_h*1000+V_room_m3,"")</f>
        <v>500010090</v>
      </c>
      <c r="C1895" s="2" t="str">
        <f>IF(input_OLD_temp_simulation!C1895&lt;&gt;"",CONCATENATE(TEXT(input_OLD_temp_simulation!C1895,"jjjj-mm-ddTuu:mm:ss"),IF(input_OLD_temp_simulation!E1895&gt;=0,"+",""),TEXT(SIGN(input_OLD_temp_simulation!E1895)*INT(ABS(input_OLD_temp_simulation!E1895)),"00"),":",TEXT(MOD(ABS(input_OLD_temp_simulation!E1895),1)*60,"00")),"")</f>
        <v>2022-01-22T17:15:00+01:00</v>
      </c>
      <c r="D1895" s="26">
        <f>IF(input_OLD_temp_simulation!D1895&lt;&gt;"",input_OLD_temp_simulation!D1895,"")</f>
        <v>1642868100.0000002</v>
      </c>
      <c r="E1895" s="27">
        <f>calculation!R1895</f>
        <v>640.82000734794383</v>
      </c>
      <c r="F1895" s="18">
        <f>calculation!P1895</f>
        <v>0</v>
      </c>
      <c r="G1895" s="29">
        <f>IF(input_OLD_temp_simulation!L1895&lt;&gt;"",input_OLD_temp_simulation!L1895,"")</f>
        <v>900</v>
      </c>
    </row>
    <row r="1896" spans="1:7">
      <c r="A1896" s="1">
        <f>IF(input_OLD_temp_simulation!A1896&lt;&gt;"",input_OLD_temp_simulation!A1896,"")</f>
        <v>1894</v>
      </c>
      <c r="B1896" s="57">
        <f>IF(input_OLD_temp_simulation!B1896&lt;&gt;"",maxvent_m3_per_h*1000000+minvent_m3_per_h*1000+V_room_m3,"")</f>
        <v>500010090</v>
      </c>
      <c r="C1896" s="2" t="str">
        <f>IF(input_OLD_temp_simulation!C1896&lt;&gt;"",CONCATENATE(TEXT(input_OLD_temp_simulation!C1896,"jjjj-mm-ddTuu:mm:ss"),IF(input_OLD_temp_simulation!E1896&gt;=0,"+",""),TEXT(SIGN(input_OLD_temp_simulation!E1896)*INT(ABS(input_OLD_temp_simulation!E1896)),"00"),":",TEXT(MOD(ABS(input_OLD_temp_simulation!E1896),1)*60,"00")),"")</f>
        <v>2022-01-22T17:30:00+01:00</v>
      </c>
      <c r="D1896" s="26">
        <f>IF(input_OLD_temp_simulation!D1896&lt;&gt;"",input_OLD_temp_simulation!D1896,"")</f>
        <v>1642868999.9999993</v>
      </c>
      <c r="E1896" s="27">
        <f>calculation!R1896</f>
        <v>634.54722936605651</v>
      </c>
      <c r="F1896" s="18">
        <f>calculation!P1896</f>
        <v>0</v>
      </c>
      <c r="G1896" s="29">
        <f>IF(input_OLD_temp_simulation!L1896&lt;&gt;"",input_OLD_temp_simulation!L1896,"")</f>
        <v>900</v>
      </c>
    </row>
    <row r="1897" spans="1:7">
      <c r="A1897" s="1">
        <f>IF(input_OLD_temp_simulation!A1897&lt;&gt;"",input_OLD_temp_simulation!A1897,"")</f>
        <v>1895</v>
      </c>
      <c r="B1897" s="57">
        <f>IF(input_OLD_temp_simulation!B1897&lt;&gt;"",maxvent_m3_per_h*1000000+minvent_m3_per_h*1000+V_room_m3,"")</f>
        <v>500010090</v>
      </c>
      <c r="C1897" s="2" t="str">
        <f>IF(input_OLD_temp_simulation!C1897&lt;&gt;"",CONCATENATE(TEXT(input_OLD_temp_simulation!C1897,"jjjj-mm-ddTuu:mm:ss"),IF(input_OLD_temp_simulation!E1897&gt;=0,"+",""),TEXT(SIGN(input_OLD_temp_simulation!E1897)*INT(ABS(input_OLD_temp_simulation!E1897)),"00"),":",TEXT(MOD(ABS(input_OLD_temp_simulation!E1897),1)*60,"00")),"")</f>
        <v>2022-01-22T17:45:00+01:00</v>
      </c>
      <c r="D1897" s="26">
        <f>IF(input_OLD_temp_simulation!D1897&lt;&gt;"",input_OLD_temp_simulation!D1897,"")</f>
        <v>1642869900.000001</v>
      </c>
      <c r="E1897" s="27">
        <f>calculation!R1897</f>
        <v>628.44869521699934</v>
      </c>
      <c r="F1897" s="18">
        <f>calculation!P1897</f>
        <v>0</v>
      </c>
      <c r="G1897" s="29">
        <f>IF(input_OLD_temp_simulation!L1897&lt;&gt;"",input_OLD_temp_simulation!L1897,"")</f>
        <v>900</v>
      </c>
    </row>
    <row r="1898" spans="1:7">
      <c r="A1898" s="1">
        <f>IF(input_OLD_temp_simulation!A1898&lt;&gt;"",input_OLD_temp_simulation!A1898,"")</f>
        <v>1896</v>
      </c>
      <c r="B1898" s="57">
        <f>IF(input_OLD_temp_simulation!B1898&lt;&gt;"",maxvent_m3_per_h*1000000+minvent_m3_per_h*1000+V_room_m3,"")</f>
        <v>500010090</v>
      </c>
      <c r="C1898" s="2" t="str">
        <f>IF(input_OLD_temp_simulation!C1898&lt;&gt;"",CONCATENATE(TEXT(input_OLD_temp_simulation!C1898,"jjjj-mm-ddTuu:mm:ss"),IF(input_OLD_temp_simulation!E1898&gt;=0,"+",""),TEXT(SIGN(input_OLD_temp_simulation!E1898)*INT(ABS(input_OLD_temp_simulation!E1898)),"00"),":",TEXT(MOD(ABS(input_OLD_temp_simulation!E1898),1)*60,"00")),"")</f>
        <v>2022-01-22T18:00:00+01:00</v>
      </c>
      <c r="D1898" s="26">
        <f>IF(input_OLD_temp_simulation!D1898&lt;&gt;"",input_OLD_temp_simulation!D1898,"")</f>
        <v>1642870800.0000002</v>
      </c>
      <c r="E1898" s="27">
        <f>calculation!R1898</f>
        <v>622.51956479430487</v>
      </c>
      <c r="F1898" s="18">
        <f>calculation!P1898</f>
        <v>0</v>
      </c>
      <c r="G1898" s="29">
        <f>IF(input_OLD_temp_simulation!L1898&lt;&gt;"",input_OLD_temp_simulation!L1898,"")</f>
        <v>900</v>
      </c>
    </row>
    <row r="1899" spans="1:7">
      <c r="A1899" s="1">
        <f>IF(input_OLD_temp_simulation!A1899&lt;&gt;"",input_OLD_temp_simulation!A1899,"")</f>
        <v>1897</v>
      </c>
      <c r="B1899" s="57">
        <f>IF(input_OLD_temp_simulation!B1899&lt;&gt;"",maxvent_m3_per_h*1000000+minvent_m3_per_h*1000+V_room_m3,"")</f>
        <v>500010090</v>
      </c>
      <c r="C1899" s="2" t="str">
        <f>IF(input_OLD_temp_simulation!C1899&lt;&gt;"",CONCATENATE(TEXT(input_OLD_temp_simulation!C1899,"jjjj-mm-ddTuu:mm:ss"),IF(input_OLD_temp_simulation!E1899&gt;=0,"+",""),TEXT(SIGN(input_OLD_temp_simulation!E1899)*INT(ABS(input_OLD_temp_simulation!E1899)),"00"),":",TEXT(MOD(ABS(input_OLD_temp_simulation!E1899),1)*60,"00")),"")</f>
        <v>2022-01-22T18:15:00+01:00</v>
      </c>
      <c r="D1899" s="26">
        <f>IF(input_OLD_temp_simulation!D1899&lt;&gt;"",input_OLD_temp_simulation!D1899,"")</f>
        <v>1642871699.9999993</v>
      </c>
      <c r="E1899" s="27">
        <f>calculation!R1899</f>
        <v>616.75513243890748</v>
      </c>
      <c r="F1899" s="18">
        <f>calculation!P1899</f>
        <v>0</v>
      </c>
      <c r="G1899" s="29">
        <f>IF(input_OLD_temp_simulation!L1899&lt;&gt;"",input_OLD_temp_simulation!L1899,"")</f>
        <v>900</v>
      </c>
    </row>
    <row r="1900" spans="1:7">
      <c r="A1900" s="1">
        <f>IF(input_OLD_temp_simulation!A1900&lt;&gt;"",input_OLD_temp_simulation!A1900,"")</f>
        <v>1898</v>
      </c>
      <c r="B1900" s="57">
        <f>IF(input_OLD_temp_simulation!B1900&lt;&gt;"",maxvent_m3_per_h*1000000+minvent_m3_per_h*1000+V_room_m3,"")</f>
        <v>500010090</v>
      </c>
      <c r="C1900" s="2" t="str">
        <f>IF(input_OLD_temp_simulation!C1900&lt;&gt;"",CONCATENATE(TEXT(input_OLD_temp_simulation!C1900,"jjjj-mm-ddTuu:mm:ss"),IF(input_OLD_temp_simulation!E1900&gt;=0,"+",""),TEXT(SIGN(input_OLD_temp_simulation!E1900)*INT(ABS(input_OLD_temp_simulation!E1900)),"00"),":",TEXT(MOD(ABS(input_OLD_temp_simulation!E1900),1)*60,"00")),"")</f>
        <v>2022-01-22T18:30:00+01:00</v>
      </c>
      <c r="D1900" s="26">
        <f>IF(input_OLD_temp_simulation!D1900&lt;&gt;"",input_OLD_temp_simulation!D1900,"")</f>
        <v>1642872600.000001</v>
      </c>
      <c r="E1900" s="27">
        <f>calculation!R1900</f>
        <v>611.15082320449335</v>
      </c>
      <c r="F1900" s="18">
        <f>calculation!P1900</f>
        <v>0</v>
      </c>
      <c r="G1900" s="29">
        <f>IF(input_OLD_temp_simulation!L1900&lt;&gt;"",input_OLD_temp_simulation!L1900,"")</f>
        <v>900</v>
      </c>
    </row>
    <row r="1901" spans="1:7">
      <c r="A1901" s="1">
        <f>IF(input_OLD_temp_simulation!A1901&lt;&gt;"",input_OLD_temp_simulation!A1901,"")</f>
        <v>1899</v>
      </c>
      <c r="B1901" s="57">
        <f>IF(input_OLD_temp_simulation!B1901&lt;&gt;"",maxvent_m3_per_h*1000000+minvent_m3_per_h*1000+V_room_m3,"")</f>
        <v>500010090</v>
      </c>
      <c r="C1901" s="2" t="str">
        <f>IF(input_OLD_temp_simulation!C1901&lt;&gt;"",CONCATENATE(TEXT(input_OLD_temp_simulation!C1901,"jjjj-mm-ddTuu:mm:ss"),IF(input_OLD_temp_simulation!E1901&gt;=0,"+",""),TEXT(SIGN(input_OLD_temp_simulation!E1901)*INT(ABS(input_OLD_temp_simulation!E1901)),"00"),":",TEXT(MOD(ABS(input_OLD_temp_simulation!E1901),1)*60,"00")),"")</f>
        <v>2022-01-22T18:45:00+01:00</v>
      </c>
      <c r="D1901" s="26">
        <f>IF(input_OLD_temp_simulation!D1901&lt;&gt;"",input_OLD_temp_simulation!D1901,"")</f>
        <v>1642873500.0000002</v>
      </c>
      <c r="E1901" s="27">
        <f>calculation!R1901</f>
        <v>605.7021892265908</v>
      </c>
      <c r="F1901" s="18">
        <f>calculation!P1901</f>
        <v>0</v>
      </c>
      <c r="G1901" s="29">
        <f>IF(input_OLD_temp_simulation!L1901&lt;&gt;"",input_OLD_temp_simulation!L1901,"")</f>
        <v>900</v>
      </c>
    </row>
    <row r="1902" spans="1:7">
      <c r="A1902" s="1">
        <f>IF(input_OLD_temp_simulation!A1902&lt;&gt;"",input_OLD_temp_simulation!A1902,"")</f>
        <v>1900</v>
      </c>
      <c r="B1902" s="57">
        <f>IF(input_OLD_temp_simulation!B1902&lt;&gt;"",maxvent_m3_per_h*1000000+minvent_m3_per_h*1000+V_room_m3,"")</f>
        <v>500010090</v>
      </c>
      <c r="C1902" s="2" t="str">
        <f>IF(input_OLD_temp_simulation!C1902&lt;&gt;"",CONCATENATE(TEXT(input_OLD_temp_simulation!C1902,"jjjj-mm-ddTuu:mm:ss"),IF(input_OLD_temp_simulation!E1902&gt;=0,"+",""),TEXT(SIGN(input_OLD_temp_simulation!E1902)*INT(ABS(input_OLD_temp_simulation!E1902)),"00"),":",TEXT(MOD(ABS(input_OLD_temp_simulation!E1902),1)*60,"00")),"")</f>
        <v>2022-01-22T19:00:00+01:00</v>
      </c>
      <c r="D1902" s="26">
        <f>IF(input_OLD_temp_simulation!D1902&lt;&gt;"",input_OLD_temp_simulation!D1902,"")</f>
        <v>1642874399.9999993</v>
      </c>
      <c r="E1902" s="27">
        <f>calculation!R1902</f>
        <v>600.40490619251887</v>
      </c>
      <c r="F1902" s="18">
        <f>calculation!P1902</f>
        <v>0</v>
      </c>
      <c r="G1902" s="29">
        <f>IF(input_OLD_temp_simulation!L1902&lt;&gt;"",input_OLD_temp_simulation!L1902,"")</f>
        <v>900</v>
      </c>
    </row>
    <row r="1903" spans="1:7">
      <c r="A1903" s="1">
        <f>IF(input_OLD_temp_simulation!A1903&lt;&gt;"",input_OLD_temp_simulation!A1903,"")</f>
        <v>1901</v>
      </c>
      <c r="B1903" s="57">
        <f>IF(input_OLD_temp_simulation!B1903&lt;&gt;"",maxvent_m3_per_h*1000000+minvent_m3_per_h*1000+V_room_m3,"")</f>
        <v>500010090</v>
      </c>
      <c r="C1903" s="2" t="str">
        <f>IF(input_OLD_temp_simulation!C1903&lt;&gt;"",CONCATENATE(TEXT(input_OLD_temp_simulation!C1903,"jjjj-mm-ddTuu:mm:ss"),IF(input_OLD_temp_simulation!E1903&gt;=0,"+",""),TEXT(SIGN(input_OLD_temp_simulation!E1903)*INT(ABS(input_OLD_temp_simulation!E1903)),"00"),":",TEXT(MOD(ABS(input_OLD_temp_simulation!E1903),1)*60,"00")),"")</f>
        <v>2022-01-22T19:15:00+01:00</v>
      </c>
      <c r="D1903" s="26">
        <f>IF(input_OLD_temp_simulation!D1903&lt;&gt;"",input_OLD_temp_simulation!D1903,"")</f>
        <v>1642875300.000001</v>
      </c>
      <c r="E1903" s="27">
        <f>calculation!R1903</f>
        <v>595.2547699093933</v>
      </c>
      <c r="F1903" s="18">
        <f>calculation!P1903</f>
        <v>0</v>
      </c>
      <c r="G1903" s="29">
        <f>IF(input_OLD_temp_simulation!L1903&lt;&gt;"",input_OLD_temp_simulation!L1903,"")</f>
        <v>900</v>
      </c>
    </row>
    <row r="1904" spans="1:7">
      <c r="A1904" s="1">
        <f>IF(input_OLD_temp_simulation!A1904&lt;&gt;"",input_OLD_temp_simulation!A1904,"")</f>
        <v>1902</v>
      </c>
      <c r="B1904" s="57">
        <f>IF(input_OLD_temp_simulation!B1904&lt;&gt;"",maxvent_m3_per_h*1000000+minvent_m3_per_h*1000+V_room_m3,"")</f>
        <v>500010090</v>
      </c>
      <c r="C1904" s="2" t="str">
        <f>IF(input_OLD_temp_simulation!C1904&lt;&gt;"",CONCATENATE(TEXT(input_OLD_temp_simulation!C1904,"jjjj-mm-ddTuu:mm:ss"),IF(input_OLD_temp_simulation!E1904&gt;=0,"+",""),TEXT(SIGN(input_OLD_temp_simulation!E1904)*INT(ABS(input_OLD_temp_simulation!E1904)),"00"),":",TEXT(MOD(ABS(input_OLD_temp_simulation!E1904),1)*60,"00")),"")</f>
        <v>2022-01-22T19:30:00+01:00</v>
      </c>
      <c r="D1904" s="26">
        <f>IF(input_OLD_temp_simulation!D1904&lt;&gt;"",input_OLD_temp_simulation!D1904,"")</f>
        <v>1642876200.0000002</v>
      </c>
      <c r="E1904" s="27">
        <f>calculation!R1904</f>
        <v>590.2476929674657</v>
      </c>
      <c r="F1904" s="18">
        <f>calculation!P1904</f>
        <v>0</v>
      </c>
      <c r="G1904" s="29">
        <f>IF(input_OLD_temp_simulation!L1904&lt;&gt;"",input_OLD_temp_simulation!L1904,"")</f>
        <v>900</v>
      </c>
    </row>
    <row r="1905" spans="1:7">
      <c r="A1905" s="1">
        <f>IF(input_OLD_temp_simulation!A1905&lt;&gt;"",input_OLD_temp_simulation!A1905,"")</f>
        <v>1903</v>
      </c>
      <c r="B1905" s="57">
        <f>IF(input_OLD_temp_simulation!B1905&lt;&gt;"",maxvent_m3_per_h*1000000+minvent_m3_per_h*1000+V_room_m3,"")</f>
        <v>500010090</v>
      </c>
      <c r="C1905" s="2" t="str">
        <f>IF(input_OLD_temp_simulation!C1905&lt;&gt;"",CONCATENATE(TEXT(input_OLD_temp_simulation!C1905,"jjjj-mm-ddTuu:mm:ss"),IF(input_OLD_temp_simulation!E1905&gt;=0,"+",""),TEXT(SIGN(input_OLD_temp_simulation!E1905)*INT(ABS(input_OLD_temp_simulation!E1905)),"00"),":",TEXT(MOD(ABS(input_OLD_temp_simulation!E1905),1)*60,"00")),"")</f>
        <v>2022-01-22T19:45:00+01:00</v>
      </c>
      <c r="D1905" s="26">
        <f>IF(input_OLD_temp_simulation!D1905&lt;&gt;"",input_OLD_temp_simulation!D1905,"")</f>
        <v>1642877099.9999993</v>
      </c>
      <c r="E1905" s="27">
        <f>calculation!R1905</f>
        <v>585.37970149614716</v>
      </c>
      <c r="F1905" s="18">
        <f>calculation!P1905</f>
        <v>0</v>
      </c>
      <c r="G1905" s="29">
        <f>IF(input_OLD_temp_simulation!L1905&lt;&gt;"",input_OLD_temp_simulation!L1905,"")</f>
        <v>900</v>
      </c>
    </row>
    <row r="1906" spans="1:7">
      <c r="A1906" s="1">
        <f>IF(input_OLD_temp_simulation!A1906&lt;&gt;"",input_OLD_temp_simulation!A1906,"")</f>
        <v>1904</v>
      </c>
      <c r="B1906" s="57">
        <f>IF(input_OLD_temp_simulation!B1906&lt;&gt;"",maxvent_m3_per_h*1000000+minvent_m3_per_h*1000+V_room_m3,"")</f>
        <v>500010090</v>
      </c>
      <c r="C1906" s="2" t="str">
        <f>IF(input_OLD_temp_simulation!C1906&lt;&gt;"",CONCATENATE(TEXT(input_OLD_temp_simulation!C1906,"jjjj-mm-ddTuu:mm:ss"),IF(input_OLD_temp_simulation!E1906&gt;=0,"+",""),TEXT(SIGN(input_OLD_temp_simulation!E1906)*INT(ABS(input_OLD_temp_simulation!E1906)),"00"),":",TEXT(MOD(ABS(input_OLD_temp_simulation!E1906),1)*60,"00")),"")</f>
        <v>2022-01-22T20:00:00+01:00</v>
      </c>
      <c r="D1906" s="26">
        <f>IF(input_OLD_temp_simulation!D1906&lt;&gt;"",input_OLD_temp_simulation!D1906,"")</f>
        <v>1642878000.000001</v>
      </c>
      <c r="E1906" s="27">
        <f>calculation!R1906</f>
        <v>580.64693201014302</v>
      </c>
      <c r="F1906" s="18">
        <f>calculation!P1906</f>
        <v>0</v>
      </c>
      <c r="G1906" s="29">
        <f>IF(input_OLD_temp_simulation!L1906&lt;&gt;"",input_OLD_temp_simulation!L1906,"")</f>
        <v>900</v>
      </c>
    </row>
    <row r="1907" spans="1:7">
      <c r="A1907" s="1">
        <f>IF(input_OLD_temp_simulation!A1907&lt;&gt;"",input_OLD_temp_simulation!A1907,"")</f>
        <v>1905</v>
      </c>
      <c r="B1907" s="57">
        <f>IF(input_OLD_temp_simulation!B1907&lt;&gt;"",maxvent_m3_per_h*1000000+minvent_m3_per_h*1000+V_room_m3,"")</f>
        <v>500010090</v>
      </c>
      <c r="C1907" s="2" t="str">
        <f>IF(input_OLD_temp_simulation!C1907&lt;&gt;"",CONCATENATE(TEXT(input_OLD_temp_simulation!C1907,"jjjj-mm-ddTuu:mm:ss"),IF(input_OLD_temp_simulation!E1907&gt;=0,"+",""),TEXT(SIGN(input_OLD_temp_simulation!E1907)*INT(ABS(input_OLD_temp_simulation!E1907)),"00"),":",TEXT(MOD(ABS(input_OLD_temp_simulation!E1907),1)*60,"00")),"")</f>
        <v>2022-01-22T20:15:00+01:00</v>
      </c>
      <c r="D1907" s="26">
        <f>IF(input_OLD_temp_simulation!D1907&lt;&gt;"",input_OLD_temp_simulation!D1907,"")</f>
        <v>1642878900.0000002</v>
      </c>
      <c r="E1907" s="27">
        <f>calculation!R1907</f>
        <v>576.04562834319461</v>
      </c>
      <c r="F1907" s="18">
        <f>calculation!P1907</f>
        <v>0</v>
      </c>
      <c r="G1907" s="29">
        <f>IF(input_OLD_temp_simulation!L1907&lt;&gt;"",input_OLD_temp_simulation!L1907,"")</f>
        <v>900</v>
      </c>
    </row>
    <row r="1908" spans="1:7">
      <c r="A1908" s="1">
        <f>IF(input_OLD_temp_simulation!A1908&lt;&gt;"",input_OLD_temp_simulation!A1908,"")</f>
        <v>1906</v>
      </c>
      <c r="B1908" s="57">
        <f>IF(input_OLD_temp_simulation!B1908&lt;&gt;"",maxvent_m3_per_h*1000000+minvent_m3_per_h*1000+V_room_m3,"")</f>
        <v>500010090</v>
      </c>
      <c r="C1908" s="2" t="str">
        <f>IF(input_OLD_temp_simulation!C1908&lt;&gt;"",CONCATENATE(TEXT(input_OLD_temp_simulation!C1908,"jjjj-mm-ddTuu:mm:ss"),IF(input_OLD_temp_simulation!E1908&gt;=0,"+",""),TEXT(SIGN(input_OLD_temp_simulation!E1908)*INT(ABS(input_OLD_temp_simulation!E1908)),"00"),":",TEXT(MOD(ABS(input_OLD_temp_simulation!E1908),1)*60,"00")),"")</f>
        <v>2022-01-22T20:30:00+01:00</v>
      </c>
      <c r="D1908" s="26">
        <f>IF(input_OLD_temp_simulation!D1908&lt;&gt;"",input_OLD_temp_simulation!D1908,"")</f>
        <v>1642879799.9999993</v>
      </c>
      <c r="E1908" s="27">
        <f>calculation!R1908</f>
        <v>571.57213866699476</v>
      </c>
      <c r="F1908" s="18">
        <f>calculation!P1908</f>
        <v>0</v>
      </c>
      <c r="G1908" s="29">
        <f>IF(input_OLD_temp_simulation!L1908&lt;&gt;"",input_OLD_temp_simulation!L1908,"")</f>
        <v>900</v>
      </c>
    </row>
    <row r="1909" spans="1:7">
      <c r="A1909" s="1">
        <f>IF(input_OLD_temp_simulation!A1909&lt;&gt;"",input_OLD_temp_simulation!A1909,"")</f>
        <v>1907</v>
      </c>
      <c r="B1909" s="57">
        <f>IF(input_OLD_temp_simulation!B1909&lt;&gt;"",maxvent_m3_per_h*1000000+minvent_m3_per_h*1000+V_room_m3,"")</f>
        <v>500010090</v>
      </c>
      <c r="C1909" s="2" t="str">
        <f>IF(input_OLD_temp_simulation!C1909&lt;&gt;"",CONCATENATE(TEXT(input_OLD_temp_simulation!C1909,"jjjj-mm-ddTuu:mm:ss"),IF(input_OLD_temp_simulation!E1909&gt;=0,"+",""),TEXT(SIGN(input_OLD_temp_simulation!E1909)*INT(ABS(input_OLD_temp_simulation!E1909)),"00"),":",TEXT(MOD(ABS(input_OLD_temp_simulation!E1909),1)*60,"00")),"")</f>
        <v>2022-01-22T20:45:00+01:00</v>
      </c>
      <c r="D1909" s="26">
        <f>IF(input_OLD_temp_simulation!D1909&lt;&gt;"",input_OLD_temp_simulation!D1909,"")</f>
        <v>1642880700.000001</v>
      </c>
      <c r="E1909" s="27">
        <f>calculation!R1909</f>
        <v>567.2229125929116</v>
      </c>
      <c r="F1909" s="18">
        <f>calculation!P1909</f>
        <v>0</v>
      </c>
      <c r="G1909" s="29">
        <f>IF(input_OLD_temp_simulation!L1909&lt;&gt;"",input_OLD_temp_simulation!L1909,"")</f>
        <v>900</v>
      </c>
    </row>
    <row r="1910" spans="1:7">
      <c r="A1910" s="1">
        <f>IF(input_OLD_temp_simulation!A1910&lt;&gt;"",input_OLD_temp_simulation!A1910,"")</f>
        <v>1908</v>
      </c>
      <c r="B1910" s="57">
        <f>IF(input_OLD_temp_simulation!B1910&lt;&gt;"",maxvent_m3_per_h*1000000+minvent_m3_per_h*1000+V_room_m3,"")</f>
        <v>500010090</v>
      </c>
      <c r="C1910" s="2" t="str">
        <f>IF(input_OLD_temp_simulation!C1910&lt;&gt;"",CONCATENATE(TEXT(input_OLD_temp_simulation!C1910,"jjjj-mm-ddTuu:mm:ss"),IF(input_OLD_temp_simulation!E1910&gt;=0,"+",""),TEXT(SIGN(input_OLD_temp_simulation!E1910)*INT(ABS(input_OLD_temp_simulation!E1910)),"00"),":",TEXT(MOD(ABS(input_OLD_temp_simulation!E1910),1)*60,"00")),"")</f>
        <v>2022-01-22T21:00:00+01:00</v>
      </c>
      <c r="D1910" s="26">
        <f>IF(input_OLD_temp_simulation!D1910&lt;&gt;"",input_OLD_temp_simulation!D1910,"")</f>
        <v>1642881600.0000002</v>
      </c>
      <c r="E1910" s="27">
        <f>calculation!R1910</f>
        <v>562.99449835421956</v>
      </c>
      <c r="F1910" s="18">
        <f>calculation!P1910</f>
        <v>0</v>
      </c>
      <c r="G1910" s="29">
        <f>IF(input_OLD_temp_simulation!L1910&lt;&gt;"",input_OLD_temp_simulation!L1910,"")</f>
        <v>900</v>
      </c>
    </row>
    <row r="1911" spans="1:7">
      <c r="A1911" s="1">
        <f>IF(input_OLD_temp_simulation!A1911&lt;&gt;"",input_OLD_temp_simulation!A1911,"")</f>
        <v>1909</v>
      </c>
      <c r="B1911" s="57">
        <f>IF(input_OLD_temp_simulation!B1911&lt;&gt;"",maxvent_m3_per_h*1000000+minvent_m3_per_h*1000+V_room_m3,"")</f>
        <v>500010090</v>
      </c>
      <c r="C1911" s="2" t="str">
        <f>IF(input_OLD_temp_simulation!C1911&lt;&gt;"",CONCATENATE(TEXT(input_OLD_temp_simulation!C1911,"jjjj-mm-ddTuu:mm:ss"),IF(input_OLD_temp_simulation!E1911&gt;=0,"+",""),TEXT(SIGN(input_OLD_temp_simulation!E1911)*INT(ABS(input_OLD_temp_simulation!E1911)),"00"),":",TEXT(MOD(ABS(input_OLD_temp_simulation!E1911),1)*60,"00")),"")</f>
        <v>2022-01-22T21:15:00+01:00</v>
      </c>
      <c r="D1911" s="26">
        <f>IF(input_OLD_temp_simulation!D1911&lt;&gt;"",input_OLD_temp_simulation!D1911,"")</f>
        <v>1642882499.9999993</v>
      </c>
      <c r="E1911" s="27">
        <f>calculation!R1911</f>
        <v>558.88354006660234</v>
      </c>
      <c r="F1911" s="18">
        <f>calculation!P1911</f>
        <v>0</v>
      </c>
      <c r="G1911" s="29">
        <f>IF(input_OLD_temp_simulation!L1911&lt;&gt;"",input_OLD_temp_simulation!L1911,"")</f>
        <v>900</v>
      </c>
    </row>
    <row r="1912" spans="1:7">
      <c r="A1912" s="1">
        <f>IF(input_OLD_temp_simulation!A1912&lt;&gt;"",input_OLD_temp_simulation!A1912,"")</f>
        <v>1910</v>
      </c>
      <c r="B1912" s="57">
        <f>IF(input_OLD_temp_simulation!B1912&lt;&gt;"",maxvent_m3_per_h*1000000+minvent_m3_per_h*1000+V_room_m3,"")</f>
        <v>500010090</v>
      </c>
      <c r="C1912" s="2" t="str">
        <f>IF(input_OLD_temp_simulation!C1912&lt;&gt;"",CONCATENATE(TEXT(input_OLD_temp_simulation!C1912,"jjjj-mm-ddTuu:mm:ss"),IF(input_OLD_temp_simulation!E1912&gt;=0,"+",""),TEXT(SIGN(input_OLD_temp_simulation!E1912)*INT(ABS(input_OLD_temp_simulation!E1912)),"00"),":",TEXT(MOD(ABS(input_OLD_temp_simulation!E1912),1)*60,"00")),"")</f>
        <v>2022-01-22T21:30:00+01:00</v>
      </c>
      <c r="D1912" s="26">
        <f>IF(input_OLD_temp_simulation!D1912&lt;&gt;"",input_OLD_temp_simulation!D1912,"")</f>
        <v>1642883400.000001</v>
      </c>
      <c r="E1912" s="27">
        <f>calculation!R1912</f>
        <v>554.88677506475233</v>
      </c>
      <c r="F1912" s="18">
        <f>calculation!P1912</f>
        <v>0</v>
      </c>
      <c r="G1912" s="29">
        <f>IF(input_OLD_temp_simulation!L1912&lt;&gt;"",input_OLD_temp_simulation!L1912,"")</f>
        <v>900</v>
      </c>
    </row>
    <row r="1913" spans="1:7">
      <c r="A1913" s="1">
        <f>IF(input_OLD_temp_simulation!A1913&lt;&gt;"",input_OLD_temp_simulation!A1913,"")</f>
        <v>1911</v>
      </c>
      <c r="B1913" s="57">
        <f>IF(input_OLD_temp_simulation!B1913&lt;&gt;"",maxvent_m3_per_h*1000000+minvent_m3_per_h*1000+V_room_m3,"")</f>
        <v>500010090</v>
      </c>
      <c r="C1913" s="2" t="str">
        <f>IF(input_OLD_temp_simulation!C1913&lt;&gt;"",CONCATENATE(TEXT(input_OLD_temp_simulation!C1913,"jjjj-mm-ddTuu:mm:ss"),IF(input_OLD_temp_simulation!E1913&gt;=0,"+",""),TEXT(SIGN(input_OLD_temp_simulation!E1913)*INT(ABS(input_OLD_temp_simulation!E1913)),"00"),":",TEXT(MOD(ABS(input_OLD_temp_simulation!E1913),1)*60,"00")),"")</f>
        <v>2022-01-22T21:45:00+01:00</v>
      </c>
      <c r="D1913" s="26">
        <f>IF(input_OLD_temp_simulation!D1913&lt;&gt;"",input_OLD_temp_simulation!D1913,"")</f>
        <v>1642884300.0000002</v>
      </c>
      <c r="E1913" s="27">
        <f>calculation!R1913</f>
        <v>551.00103131295361</v>
      </c>
      <c r="F1913" s="18">
        <f>calculation!P1913</f>
        <v>0</v>
      </c>
      <c r="G1913" s="29">
        <f>IF(input_OLD_temp_simulation!L1913&lt;&gt;"",input_OLD_temp_simulation!L1913,"")</f>
        <v>900</v>
      </c>
    </row>
    <row r="1914" spans="1:7">
      <c r="A1914" s="1">
        <f>IF(input_OLD_temp_simulation!A1914&lt;&gt;"",input_OLD_temp_simulation!A1914,"")</f>
        <v>1912</v>
      </c>
      <c r="B1914" s="57">
        <f>IF(input_OLD_temp_simulation!B1914&lt;&gt;"",maxvent_m3_per_h*1000000+minvent_m3_per_h*1000+V_room_m3,"")</f>
        <v>500010090</v>
      </c>
      <c r="C1914" s="2" t="str">
        <f>IF(input_OLD_temp_simulation!C1914&lt;&gt;"",CONCATENATE(TEXT(input_OLD_temp_simulation!C1914,"jjjj-mm-ddTuu:mm:ss"),IF(input_OLD_temp_simulation!E1914&gt;=0,"+",""),TEXT(SIGN(input_OLD_temp_simulation!E1914)*INT(ABS(input_OLD_temp_simulation!E1914)),"00"),":",TEXT(MOD(ABS(input_OLD_temp_simulation!E1914),1)*60,"00")),"")</f>
        <v>2022-01-22T22:00:00+01:00</v>
      </c>
      <c r="D1914" s="26">
        <f>IF(input_OLD_temp_simulation!D1914&lt;&gt;"",input_OLD_temp_simulation!D1914,"")</f>
        <v>1642885199.9999993</v>
      </c>
      <c r="E1914" s="27">
        <f>calculation!R1914</f>
        <v>547.2232248875938</v>
      </c>
      <c r="F1914" s="18">
        <f>calculation!P1914</f>
        <v>0</v>
      </c>
      <c r="G1914" s="29">
        <f>IF(input_OLD_temp_simulation!L1914&lt;&gt;"",input_OLD_temp_simulation!L1914,"")</f>
        <v>900</v>
      </c>
    </row>
    <row r="1915" spans="1:7">
      <c r="A1915" s="1">
        <f>IF(input_OLD_temp_simulation!A1915&lt;&gt;"",input_OLD_temp_simulation!A1915,"")</f>
        <v>1913</v>
      </c>
      <c r="B1915" s="57">
        <f>IF(input_OLD_temp_simulation!B1915&lt;&gt;"",maxvent_m3_per_h*1000000+minvent_m3_per_h*1000+V_room_m3,"")</f>
        <v>500010090</v>
      </c>
      <c r="C1915" s="2" t="str">
        <f>IF(input_OLD_temp_simulation!C1915&lt;&gt;"",CONCATENATE(TEXT(input_OLD_temp_simulation!C1915,"jjjj-mm-ddTuu:mm:ss"),IF(input_OLD_temp_simulation!E1915&gt;=0,"+",""),TEXT(SIGN(input_OLD_temp_simulation!E1915)*INT(ABS(input_OLD_temp_simulation!E1915)),"00"),":",TEXT(MOD(ABS(input_OLD_temp_simulation!E1915),1)*60,"00")),"")</f>
        <v>2022-01-22T22:15:00+01:00</v>
      </c>
      <c r="D1915" s="26">
        <f>IF(input_OLD_temp_simulation!D1915&lt;&gt;"",input_OLD_temp_simulation!D1915,"")</f>
        <v>1642886100.000001</v>
      </c>
      <c r="E1915" s="27">
        <f>calculation!R1915</f>
        <v>543.55035752960509</v>
      </c>
      <c r="F1915" s="18">
        <f>calculation!P1915</f>
        <v>0</v>
      </c>
      <c r="G1915" s="29">
        <f>IF(input_OLD_temp_simulation!L1915&lt;&gt;"",input_OLD_temp_simulation!L1915,"")</f>
        <v>900</v>
      </c>
    </row>
    <row r="1916" spans="1:7">
      <c r="A1916" s="1">
        <f>IF(input_OLD_temp_simulation!A1916&lt;&gt;"",input_OLD_temp_simulation!A1916,"")</f>
        <v>1914</v>
      </c>
      <c r="B1916" s="57">
        <f>IF(input_OLD_temp_simulation!B1916&lt;&gt;"",maxvent_m3_per_h*1000000+minvent_m3_per_h*1000+V_room_m3,"")</f>
        <v>500010090</v>
      </c>
      <c r="C1916" s="2" t="str">
        <f>IF(input_OLD_temp_simulation!C1916&lt;&gt;"",CONCATENATE(TEXT(input_OLD_temp_simulation!C1916,"jjjj-mm-ddTuu:mm:ss"),IF(input_OLD_temp_simulation!E1916&gt;=0,"+",""),TEXT(SIGN(input_OLD_temp_simulation!E1916)*INT(ABS(input_OLD_temp_simulation!E1916)),"00"),":",TEXT(MOD(ABS(input_OLD_temp_simulation!E1916),1)*60,"00")),"")</f>
        <v>2022-01-22T22:30:00+01:00</v>
      </c>
      <c r="D1916" s="26">
        <f>IF(input_OLD_temp_simulation!D1916&lt;&gt;"",input_OLD_temp_simulation!D1916,"")</f>
        <v>1642887000.0000002</v>
      </c>
      <c r="E1916" s="27">
        <f>calculation!R1916</f>
        <v>539.97951426489385</v>
      </c>
      <c r="F1916" s="18">
        <f>calculation!P1916</f>
        <v>0</v>
      </c>
      <c r="G1916" s="29">
        <f>IF(input_OLD_temp_simulation!L1916&lt;&gt;"",input_OLD_temp_simulation!L1916,"")</f>
        <v>900</v>
      </c>
    </row>
    <row r="1917" spans="1:7">
      <c r="A1917" s="1">
        <f>IF(input_OLD_temp_simulation!A1917&lt;&gt;"",input_OLD_temp_simulation!A1917,"")</f>
        <v>1915</v>
      </c>
      <c r="B1917" s="57">
        <f>IF(input_OLD_temp_simulation!B1917&lt;&gt;"",maxvent_m3_per_h*1000000+minvent_m3_per_h*1000+V_room_m3,"")</f>
        <v>500010090</v>
      </c>
      <c r="C1917" s="2" t="str">
        <f>IF(input_OLD_temp_simulation!C1917&lt;&gt;"",CONCATENATE(TEXT(input_OLD_temp_simulation!C1917,"jjjj-mm-ddTuu:mm:ss"),IF(input_OLD_temp_simulation!E1917&gt;=0,"+",""),TEXT(SIGN(input_OLD_temp_simulation!E1917)*INT(ABS(input_OLD_temp_simulation!E1917)),"00"),":",TEXT(MOD(ABS(input_OLD_temp_simulation!E1917),1)*60,"00")),"")</f>
        <v>2022-01-22T22:45:00+01:00</v>
      </c>
      <c r="D1917" s="26">
        <f>IF(input_OLD_temp_simulation!D1917&lt;&gt;"",input_OLD_temp_simulation!D1917,"")</f>
        <v>1642887899.9999993</v>
      </c>
      <c r="E1917" s="27">
        <f>calculation!R1917</f>
        <v>536.50786109086903</v>
      </c>
      <c r="F1917" s="18">
        <f>calculation!P1917</f>
        <v>0</v>
      </c>
      <c r="G1917" s="29">
        <f>IF(input_OLD_temp_simulation!L1917&lt;&gt;"",input_OLD_temp_simulation!L1917,"")</f>
        <v>900</v>
      </c>
    </row>
    <row r="1918" spans="1:7">
      <c r="A1918" s="1">
        <f>IF(input_OLD_temp_simulation!A1918&lt;&gt;"",input_OLD_temp_simulation!A1918,"")</f>
        <v>1916</v>
      </c>
      <c r="B1918" s="57">
        <f>IF(input_OLD_temp_simulation!B1918&lt;&gt;"",maxvent_m3_per_h*1000000+minvent_m3_per_h*1000+V_room_m3,"")</f>
        <v>500010090</v>
      </c>
      <c r="C1918" s="2" t="str">
        <f>IF(input_OLD_temp_simulation!C1918&lt;&gt;"",CONCATENATE(TEXT(input_OLD_temp_simulation!C1918,"jjjj-mm-ddTuu:mm:ss"),IF(input_OLD_temp_simulation!E1918&gt;=0,"+",""),TEXT(SIGN(input_OLD_temp_simulation!E1918)*INT(ABS(input_OLD_temp_simulation!E1918)),"00"),":",TEXT(MOD(ABS(input_OLD_temp_simulation!E1918),1)*60,"00")),"")</f>
        <v>2022-01-22T23:00:00+01:00</v>
      </c>
      <c r="D1918" s="26">
        <f>IF(input_OLD_temp_simulation!D1918&lt;&gt;"",input_OLD_temp_simulation!D1918,"")</f>
        <v>1642888800.000001</v>
      </c>
      <c r="E1918" s="27">
        <f>calculation!R1918</f>
        <v>533.13264272723382</v>
      </c>
      <c r="F1918" s="18">
        <f>calculation!P1918</f>
        <v>0</v>
      </c>
      <c r="G1918" s="29">
        <f>IF(input_OLD_temp_simulation!L1918&lt;&gt;"",input_OLD_temp_simulation!L1918,"")</f>
        <v>900</v>
      </c>
    </row>
    <row r="1919" spans="1:7">
      <c r="A1919" s="1">
        <f>IF(input_OLD_temp_simulation!A1919&lt;&gt;"",input_OLD_temp_simulation!A1919,"")</f>
        <v>1917</v>
      </c>
      <c r="B1919" s="57">
        <f>IF(input_OLD_temp_simulation!B1919&lt;&gt;"",maxvent_m3_per_h*1000000+minvent_m3_per_h*1000+V_room_m3,"")</f>
        <v>500010090</v>
      </c>
      <c r="C1919" s="2" t="str">
        <f>IF(input_OLD_temp_simulation!C1919&lt;&gt;"",CONCATENATE(TEXT(input_OLD_temp_simulation!C1919,"jjjj-mm-ddTuu:mm:ss"),IF(input_OLD_temp_simulation!E1919&gt;=0,"+",""),TEXT(SIGN(input_OLD_temp_simulation!E1919)*INT(ABS(input_OLD_temp_simulation!E1919)),"00"),":",TEXT(MOD(ABS(input_OLD_temp_simulation!E1919),1)*60,"00")),"")</f>
        <v>2022-01-22T23:15:00+01:00</v>
      </c>
      <c r="D1919" s="26">
        <f>IF(input_OLD_temp_simulation!D1919&lt;&gt;"",input_OLD_temp_simulation!D1919,"")</f>
        <v>1642889700.0000002</v>
      </c>
      <c r="E1919" s="27">
        <f>calculation!R1919</f>
        <v>529.85118042925512</v>
      </c>
      <c r="F1919" s="18">
        <f>calculation!P1919</f>
        <v>0</v>
      </c>
      <c r="G1919" s="29">
        <f>IF(input_OLD_temp_simulation!L1919&lt;&gt;"",input_OLD_temp_simulation!L1919,"")</f>
        <v>900</v>
      </c>
    </row>
    <row r="1920" spans="1:7">
      <c r="A1920" s="1">
        <f>IF(input_OLD_temp_simulation!A1920&lt;&gt;"",input_OLD_temp_simulation!A1920,"")</f>
        <v>1918</v>
      </c>
      <c r="B1920" s="57">
        <f>IF(input_OLD_temp_simulation!B1920&lt;&gt;"",maxvent_m3_per_h*1000000+minvent_m3_per_h*1000+V_room_m3,"")</f>
        <v>500010090</v>
      </c>
      <c r="C1920" s="2" t="str">
        <f>IF(input_OLD_temp_simulation!C1920&lt;&gt;"",CONCATENATE(TEXT(input_OLD_temp_simulation!C1920,"jjjj-mm-ddTuu:mm:ss"),IF(input_OLD_temp_simulation!E1920&gt;=0,"+",""),TEXT(SIGN(input_OLD_temp_simulation!E1920)*INT(ABS(input_OLD_temp_simulation!E1920)),"00"),":",TEXT(MOD(ABS(input_OLD_temp_simulation!E1920),1)*60,"00")),"")</f>
        <v>2022-01-22T23:30:00+01:00</v>
      </c>
      <c r="D1920" s="26">
        <f>IF(input_OLD_temp_simulation!D1920&lt;&gt;"",input_OLD_temp_simulation!D1920,"")</f>
        <v>1642890599.9999993</v>
      </c>
      <c r="E1920" s="27">
        <f>calculation!R1920</f>
        <v>526.66086986177584</v>
      </c>
      <c r="F1920" s="18">
        <f>calculation!P1920</f>
        <v>0</v>
      </c>
      <c r="G1920" s="29">
        <f>IF(input_OLD_temp_simulation!L1920&lt;&gt;"",input_OLD_temp_simulation!L1920,"")</f>
        <v>900</v>
      </c>
    </row>
    <row r="1921" spans="1:7">
      <c r="A1921" s="1">
        <f>IF(input_OLD_temp_simulation!A1921&lt;&gt;"",input_OLD_temp_simulation!A1921,"")</f>
        <v>1919</v>
      </c>
      <c r="B1921" s="57">
        <f>IF(input_OLD_temp_simulation!B1921&lt;&gt;"",maxvent_m3_per_h*1000000+minvent_m3_per_h*1000+V_room_m3,"")</f>
        <v>500010090</v>
      </c>
      <c r="C1921" s="2" t="str">
        <f>IF(input_OLD_temp_simulation!C1921&lt;&gt;"",CONCATENATE(TEXT(input_OLD_temp_simulation!C1921,"jjjj-mm-ddTuu:mm:ss"),IF(input_OLD_temp_simulation!E1921&gt;=0,"+",""),TEXT(SIGN(input_OLD_temp_simulation!E1921)*INT(ABS(input_OLD_temp_simulation!E1921)),"00"),":",TEXT(MOD(ABS(input_OLD_temp_simulation!E1921),1)*60,"00")),"")</f>
        <v>2022-01-22T23:45:00+01:00</v>
      </c>
      <c r="D1921" s="26">
        <f>IF(input_OLD_temp_simulation!D1921&lt;&gt;"",input_OLD_temp_simulation!D1921,"")</f>
        <v>1642891500.000001</v>
      </c>
      <c r="E1921" s="27">
        <f>calculation!R1921</f>
        <v>523.55917903228203</v>
      </c>
      <c r="F1921" s="18">
        <f>calculation!P1921</f>
        <v>0</v>
      </c>
      <c r="G1921" s="29">
        <f>IF(input_OLD_temp_simulation!L1921&lt;&gt;"",input_OLD_temp_simulation!L1921,"")</f>
        <v>900</v>
      </c>
    </row>
    <row r="1922" spans="1:7">
      <c r="A1922" s="1">
        <f>IF(input_OLD_temp_simulation!A1922&lt;&gt;"",input_OLD_temp_simulation!A1922,"")</f>
        <v>1920</v>
      </c>
      <c r="B1922" s="57">
        <f>IF(input_OLD_temp_simulation!B1922&lt;&gt;"",maxvent_m3_per_h*1000000+minvent_m3_per_h*1000+V_room_m3,"")</f>
        <v>500010090</v>
      </c>
      <c r="C1922" s="2" t="str">
        <f>IF(input_OLD_temp_simulation!C1922&lt;&gt;"",CONCATENATE(TEXT(input_OLD_temp_simulation!C1922,"jjjj-mm-ddTuu:mm:ss"),IF(input_OLD_temp_simulation!E1922&gt;=0,"+",""),TEXT(SIGN(input_OLD_temp_simulation!E1922)*INT(ABS(input_OLD_temp_simulation!E1922)),"00"),":",TEXT(MOD(ABS(input_OLD_temp_simulation!E1922),1)*60,"00")),"")</f>
        <v>2022-01-23T00:00:00+01:00</v>
      </c>
      <c r="D1922" s="26">
        <f>IF(input_OLD_temp_simulation!D1922&lt;&gt;"",input_OLD_temp_simulation!D1922,"")</f>
        <v>1642892400.0000002</v>
      </c>
      <c r="E1922" s="27">
        <f>calculation!R1922</f>
        <v>520.54364628138535</v>
      </c>
      <c r="F1922" s="18">
        <f>calculation!P1922</f>
        <v>0</v>
      </c>
      <c r="G1922" s="29">
        <f>IF(input_OLD_temp_simulation!L1922&lt;&gt;"",input_OLD_temp_simulation!L1922,"")</f>
        <v>900</v>
      </c>
    </row>
    <row r="1923" spans="1:7">
      <c r="A1923" s="1">
        <f>IF(input_OLD_temp_simulation!A1923&lt;&gt;"",input_OLD_temp_simulation!A1923,"")</f>
        <v>1921</v>
      </c>
      <c r="B1923" s="57">
        <f>IF(input_OLD_temp_simulation!B1923&lt;&gt;"",maxvent_m3_per_h*1000000+minvent_m3_per_h*1000+V_room_m3,"")</f>
        <v>500010090</v>
      </c>
      <c r="C1923" s="2" t="str">
        <f>IF(input_OLD_temp_simulation!C1923&lt;&gt;"",CONCATENATE(TEXT(input_OLD_temp_simulation!C1923,"jjjj-mm-ddTuu:mm:ss"),IF(input_OLD_temp_simulation!E1923&gt;=0,"+",""),TEXT(SIGN(input_OLD_temp_simulation!E1923)*INT(ABS(input_OLD_temp_simulation!E1923)),"00"),":",TEXT(MOD(ABS(input_OLD_temp_simulation!E1923),1)*60,"00")),"")</f>
        <v>2022-01-23T00:15:00+01:00</v>
      </c>
      <c r="D1923" s="26">
        <f>IF(input_OLD_temp_simulation!D1923&lt;&gt;"",input_OLD_temp_simulation!D1923,"")</f>
        <v>1642893299.9999993</v>
      </c>
      <c r="E1923" s="27">
        <f>calculation!R1923</f>
        <v>517.61187832912469</v>
      </c>
      <c r="F1923" s="18">
        <f>calculation!P1923</f>
        <v>0</v>
      </c>
      <c r="G1923" s="29">
        <f>IF(input_OLD_temp_simulation!L1923&lt;&gt;"",input_OLD_temp_simulation!L1923,"")</f>
        <v>900</v>
      </c>
    </row>
    <row r="1924" spans="1:7">
      <c r="A1924" s="1">
        <f>IF(input_OLD_temp_simulation!A1924&lt;&gt;"",input_OLD_temp_simulation!A1924,"")</f>
        <v>1922</v>
      </c>
      <c r="B1924" s="57">
        <f>IF(input_OLD_temp_simulation!B1924&lt;&gt;"",maxvent_m3_per_h*1000000+minvent_m3_per_h*1000+V_room_m3,"")</f>
        <v>500010090</v>
      </c>
      <c r="C1924" s="2" t="str">
        <f>IF(input_OLD_temp_simulation!C1924&lt;&gt;"",CONCATENATE(TEXT(input_OLD_temp_simulation!C1924,"jjjj-mm-ddTuu:mm:ss"),IF(input_OLD_temp_simulation!E1924&gt;=0,"+",""),TEXT(SIGN(input_OLD_temp_simulation!E1924)*INT(ABS(input_OLD_temp_simulation!E1924)),"00"),":",TEXT(MOD(ABS(input_OLD_temp_simulation!E1924),1)*60,"00")),"")</f>
        <v>2022-01-23T00:30:00+01:00</v>
      </c>
      <c r="D1924" s="26">
        <f>IF(input_OLD_temp_simulation!D1924&lt;&gt;"",input_OLD_temp_simulation!D1924,"")</f>
        <v>1642894200.000001</v>
      </c>
      <c r="E1924" s="27">
        <f>calculation!R1924</f>
        <v>514.76154837553793</v>
      </c>
      <c r="F1924" s="18">
        <f>calculation!P1924</f>
        <v>0</v>
      </c>
      <c r="G1924" s="29">
        <f>IF(input_OLD_temp_simulation!L1924&lt;&gt;"",input_OLD_temp_simulation!L1924,"")</f>
        <v>900</v>
      </c>
    </row>
    <row r="1925" spans="1:7">
      <c r="A1925" s="1">
        <f>IF(input_OLD_temp_simulation!A1925&lt;&gt;"",input_OLD_temp_simulation!A1925,"")</f>
        <v>1923</v>
      </c>
      <c r="B1925" s="57">
        <f>IF(input_OLD_temp_simulation!B1925&lt;&gt;"",maxvent_m3_per_h*1000000+minvent_m3_per_h*1000+V_room_m3,"")</f>
        <v>500010090</v>
      </c>
      <c r="C1925" s="2" t="str">
        <f>IF(input_OLD_temp_simulation!C1925&lt;&gt;"",CONCATENATE(TEXT(input_OLD_temp_simulation!C1925,"jjjj-mm-ddTuu:mm:ss"),IF(input_OLD_temp_simulation!E1925&gt;=0,"+",""),TEXT(SIGN(input_OLD_temp_simulation!E1925)*INT(ABS(input_OLD_temp_simulation!E1925)),"00"),":",TEXT(MOD(ABS(input_OLD_temp_simulation!E1925),1)*60,"00")),"")</f>
        <v>2022-01-23T00:45:00+01:00</v>
      </c>
      <c r="D1925" s="26">
        <f>IF(input_OLD_temp_simulation!D1925&lt;&gt;"",input_OLD_temp_simulation!D1925,"")</f>
        <v>1642895100.0000002</v>
      </c>
      <c r="E1925" s="27">
        <f>calculation!R1925</f>
        <v>511.99039425399519</v>
      </c>
      <c r="F1925" s="18">
        <f>calculation!P1925</f>
        <v>0</v>
      </c>
      <c r="G1925" s="29">
        <f>IF(input_OLD_temp_simulation!L1925&lt;&gt;"",input_OLD_temp_simulation!L1925,"")</f>
        <v>900</v>
      </c>
    </row>
    <row r="1926" spans="1:7">
      <c r="A1926" s="1">
        <f>IF(input_OLD_temp_simulation!A1926&lt;&gt;"",input_OLD_temp_simulation!A1926,"")</f>
        <v>1924</v>
      </c>
      <c r="B1926" s="57">
        <f>IF(input_OLD_temp_simulation!B1926&lt;&gt;"",maxvent_m3_per_h*1000000+minvent_m3_per_h*1000+V_room_m3,"")</f>
        <v>500010090</v>
      </c>
      <c r="C1926" s="2" t="str">
        <f>IF(input_OLD_temp_simulation!C1926&lt;&gt;"",CONCATENATE(TEXT(input_OLD_temp_simulation!C1926,"jjjj-mm-ddTuu:mm:ss"),IF(input_OLD_temp_simulation!E1926&gt;=0,"+",""),TEXT(SIGN(input_OLD_temp_simulation!E1926)*INT(ABS(input_OLD_temp_simulation!E1926)),"00"),":",TEXT(MOD(ABS(input_OLD_temp_simulation!E1926),1)*60,"00")),"")</f>
        <v>2022-01-23T01:00:00+01:00</v>
      </c>
      <c r="D1926" s="26">
        <f>IF(input_OLD_temp_simulation!D1926&lt;&gt;"",input_OLD_temp_simulation!D1926,"")</f>
        <v>1642895999.9999993</v>
      </c>
      <c r="E1926" s="27">
        <f>calculation!R1926</f>
        <v>509.29621663582867</v>
      </c>
      <c r="F1926" s="18">
        <f>calculation!P1926</f>
        <v>0</v>
      </c>
      <c r="G1926" s="29">
        <f>IF(input_OLD_temp_simulation!L1926&lt;&gt;"",input_OLD_temp_simulation!L1926,"")</f>
        <v>900</v>
      </c>
    </row>
    <row r="1927" spans="1:7">
      <c r="A1927" s="1">
        <f>IF(input_OLD_temp_simulation!A1927&lt;&gt;"",input_OLD_temp_simulation!A1927,"")</f>
        <v>1925</v>
      </c>
      <c r="B1927" s="57">
        <f>IF(input_OLD_temp_simulation!B1927&lt;&gt;"",maxvent_m3_per_h*1000000+minvent_m3_per_h*1000+V_room_m3,"")</f>
        <v>500010090</v>
      </c>
      <c r="C1927" s="2" t="str">
        <f>IF(input_OLD_temp_simulation!C1927&lt;&gt;"",CONCATENATE(TEXT(input_OLD_temp_simulation!C1927,"jjjj-mm-ddTuu:mm:ss"),IF(input_OLD_temp_simulation!E1927&gt;=0,"+",""),TEXT(SIGN(input_OLD_temp_simulation!E1927)*INT(ABS(input_OLD_temp_simulation!E1927)),"00"),":",TEXT(MOD(ABS(input_OLD_temp_simulation!E1927),1)*60,"00")),"")</f>
        <v>2022-01-23T01:15:00+01:00</v>
      </c>
      <c r="D1927" s="26">
        <f>IF(input_OLD_temp_simulation!D1927&lt;&gt;"",input_OLD_temp_simulation!D1927,"")</f>
        <v>1642896900.000001</v>
      </c>
      <c r="E1927" s="27">
        <f>calculation!R1927</f>
        <v>506.67687728483344</v>
      </c>
      <c r="F1927" s="18">
        <f>calculation!P1927</f>
        <v>0</v>
      </c>
      <c r="G1927" s="29">
        <f>IF(input_OLD_temp_simulation!L1927&lt;&gt;"",input_OLD_temp_simulation!L1927,"")</f>
        <v>900</v>
      </c>
    </row>
    <row r="1928" spans="1:7">
      <c r="A1928" s="1">
        <f>IF(input_OLD_temp_simulation!A1928&lt;&gt;"",input_OLD_temp_simulation!A1928,"")</f>
        <v>1926</v>
      </c>
      <c r="B1928" s="57">
        <f>IF(input_OLD_temp_simulation!B1928&lt;&gt;"",maxvent_m3_per_h*1000000+minvent_m3_per_h*1000+V_room_m3,"")</f>
        <v>500010090</v>
      </c>
      <c r="C1928" s="2" t="str">
        <f>IF(input_OLD_temp_simulation!C1928&lt;&gt;"",CONCATENATE(TEXT(input_OLD_temp_simulation!C1928,"jjjj-mm-ddTuu:mm:ss"),IF(input_OLD_temp_simulation!E1928&gt;=0,"+",""),TEXT(SIGN(input_OLD_temp_simulation!E1928)*INT(ABS(input_OLD_temp_simulation!E1928)),"00"),":",TEXT(MOD(ABS(input_OLD_temp_simulation!E1928),1)*60,"00")),"")</f>
        <v>2022-01-23T01:30:00+01:00</v>
      </c>
      <c r="D1928" s="26">
        <f>IF(input_OLD_temp_simulation!D1928&lt;&gt;"",input_OLD_temp_simulation!D1928,"")</f>
        <v>1642897800.0000002</v>
      </c>
      <c r="E1928" s="27">
        <f>calculation!R1928</f>
        <v>504.13029736025476</v>
      </c>
      <c r="F1928" s="18">
        <f>calculation!P1928</f>
        <v>0</v>
      </c>
      <c r="G1928" s="29">
        <f>IF(input_OLD_temp_simulation!L1928&lt;&gt;"",input_OLD_temp_simulation!L1928,"")</f>
        <v>900</v>
      </c>
    </row>
    <row r="1929" spans="1:7">
      <c r="A1929" s="1">
        <f>IF(input_OLD_temp_simulation!A1929&lt;&gt;"",input_OLD_temp_simulation!A1929,"")</f>
        <v>1927</v>
      </c>
      <c r="B1929" s="57">
        <f>IF(input_OLD_temp_simulation!B1929&lt;&gt;"",maxvent_m3_per_h*1000000+minvent_m3_per_h*1000+V_room_m3,"")</f>
        <v>500010090</v>
      </c>
      <c r="C1929" s="2" t="str">
        <f>IF(input_OLD_temp_simulation!C1929&lt;&gt;"",CONCATENATE(TEXT(input_OLD_temp_simulation!C1929,"jjjj-mm-ddTuu:mm:ss"),IF(input_OLD_temp_simulation!E1929&gt;=0,"+",""),TEXT(SIGN(input_OLD_temp_simulation!E1929)*INT(ABS(input_OLD_temp_simulation!E1929)),"00"),":",TEXT(MOD(ABS(input_OLD_temp_simulation!E1929),1)*60,"00")),"")</f>
        <v>2022-01-23T01:45:00+01:00</v>
      </c>
      <c r="D1929" s="26">
        <f>IF(input_OLD_temp_simulation!D1929&lt;&gt;"",input_OLD_temp_simulation!D1929,"")</f>
        <v>1642898699.9999993</v>
      </c>
      <c r="E1929" s="27">
        <f>calculation!R1929</f>
        <v>501.65445576691434</v>
      </c>
      <c r="F1929" s="18">
        <f>calculation!P1929</f>
        <v>0</v>
      </c>
      <c r="G1929" s="29">
        <f>IF(input_OLD_temp_simulation!L1929&lt;&gt;"",input_OLD_temp_simulation!L1929,"")</f>
        <v>900</v>
      </c>
    </row>
    <row r="1930" spans="1:7">
      <c r="A1930" s="1">
        <f>IF(input_OLD_temp_simulation!A1930&lt;&gt;"",input_OLD_temp_simulation!A1930,"")</f>
        <v>1928</v>
      </c>
      <c r="B1930" s="57">
        <f>IF(input_OLD_temp_simulation!B1930&lt;&gt;"",maxvent_m3_per_h*1000000+minvent_m3_per_h*1000+V_room_m3,"")</f>
        <v>500010090</v>
      </c>
      <c r="C1930" s="2" t="str">
        <f>IF(input_OLD_temp_simulation!C1930&lt;&gt;"",CONCATENATE(TEXT(input_OLD_temp_simulation!C1930,"jjjj-mm-ddTuu:mm:ss"),IF(input_OLD_temp_simulation!E1930&gt;=0,"+",""),TEXT(SIGN(input_OLD_temp_simulation!E1930)*INT(ABS(input_OLD_temp_simulation!E1930)),"00"),":",TEXT(MOD(ABS(input_OLD_temp_simulation!E1930),1)*60,"00")),"")</f>
        <v>2022-01-23T02:00:00+01:00</v>
      </c>
      <c r="D1930" s="26">
        <f>IF(input_OLD_temp_simulation!D1930&lt;&gt;"",input_OLD_temp_simulation!D1930,"")</f>
        <v>1642899600.000001</v>
      </c>
      <c r="E1930" s="27">
        <f>calculation!R1930</f>
        <v>499.2473875511667</v>
      </c>
      <c r="F1930" s="18">
        <f>calculation!P1930</f>
        <v>0</v>
      </c>
      <c r="G1930" s="29">
        <f>IF(input_OLD_temp_simulation!L1930&lt;&gt;"",input_OLD_temp_simulation!L1930,"")</f>
        <v>900</v>
      </c>
    </row>
    <row r="1931" spans="1:7">
      <c r="A1931" s="1">
        <f>IF(input_OLD_temp_simulation!A1931&lt;&gt;"",input_OLD_temp_simulation!A1931,"")</f>
        <v>1929</v>
      </c>
      <c r="B1931" s="57">
        <f>IF(input_OLD_temp_simulation!B1931&lt;&gt;"",maxvent_m3_per_h*1000000+minvent_m3_per_h*1000+V_room_m3,"")</f>
        <v>500010090</v>
      </c>
      <c r="C1931" s="2" t="str">
        <f>IF(input_OLD_temp_simulation!C1931&lt;&gt;"",CONCATENATE(TEXT(input_OLD_temp_simulation!C1931,"jjjj-mm-ddTuu:mm:ss"),IF(input_OLD_temp_simulation!E1931&gt;=0,"+",""),TEXT(SIGN(input_OLD_temp_simulation!E1931)*INT(ABS(input_OLD_temp_simulation!E1931)),"00"),":",TEXT(MOD(ABS(input_OLD_temp_simulation!E1931),1)*60,"00")),"")</f>
        <v>2022-01-23T02:15:00+01:00</v>
      </c>
      <c r="D1931" s="26">
        <f>IF(input_OLD_temp_simulation!D1931&lt;&gt;"",input_OLD_temp_simulation!D1931,"")</f>
        <v>1642900500.0000002</v>
      </c>
      <c r="E1931" s="27">
        <f>calculation!R1931</f>
        <v>496.90718234141207</v>
      </c>
      <c r="F1931" s="18">
        <f>calculation!P1931</f>
        <v>0</v>
      </c>
      <c r="G1931" s="29">
        <f>IF(input_OLD_temp_simulation!L1931&lt;&gt;"",input_OLD_temp_simulation!L1931,"")</f>
        <v>900</v>
      </c>
    </row>
    <row r="1932" spans="1:7">
      <c r="A1932" s="1">
        <f>IF(input_OLD_temp_simulation!A1932&lt;&gt;"",input_OLD_temp_simulation!A1932,"")</f>
        <v>1930</v>
      </c>
      <c r="B1932" s="57">
        <f>IF(input_OLD_temp_simulation!B1932&lt;&gt;"",maxvent_m3_per_h*1000000+minvent_m3_per_h*1000+V_room_m3,"")</f>
        <v>500010090</v>
      </c>
      <c r="C1932" s="2" t="str">
        <f>IF(input_OLD_temp_simulation!C1932&lt;&gt;"",CONCATENATE(TEXT(input_OLD_temp_simulation!C1932,"jjjj-mm-ddTuu:mm:ss"),IF(input_OLD_temp_simulation!E1932&gt;=0,"+",""),TEXT(SIGN(input_OLD_temp_simulation!E1932)*INT(ABS(input_OLD_temp_simulation!E1932)),"00"),":",TEXT(MOD(ABS(input_OLD_temp_simulation!E1932),1)*60,"00")),"")</f>
        <v>2022-01-23T02:30:00+01:00</v>
      </c>
      <c r="D1932" s="26">
        <f>IF(input_OLD_temp_simulation!D1932&lt;&gt;"",input_OLD_temp_simulation!D1932,"")</f>
        <v>1642901399.9999993</v>
      </c>
      <c r="E1932" s="27">
        <f>calculation!R1932</f>
        <v>494.63198283192838</v>
      </c>
      <c r="F1932" s="18">
        <f>calculation!P1932</f>
        <v>0</v>
      </c>
      <c r="G1932" s="29">
        <f>IF(input_OLD_temp_simulation!L1932&lt;&gt;"",input_OLD_temp_simulation!L1932,"")</f>
        <v>900</v>
      </c>
    </row>
    <row r="1933" spans="1:7">
      <c r="A1933" s="1">
        <f>IF(input_OLD_temp_simulation!A1933&lt;&gt;"",input_OLD_temp_simulation!A1933,"")</f>
        <v>1931</v>
      </c>
      <c r="B1933" s="57">
        <f>IF(input_OLD_temp_simulation!B1933&lt;&gt;"",maxvent_m3_per_h*1000000+minvent_m3_per_h*1000+V_room_m3,"")</f>
        <v>500010090</v>
      </c>
      <c r="C1933" s="2" t="str">
        <f>IF(input_OLD_temp_simulation!C1933&lt;&gt;"",CONCATENATE(TEXT(input_OLD_temp_simulation!C1933,"jjjj-mm-ddTuu:mm:ss"),IF(input_OLD_temp_simulation!E1933&gt;=0,"+",""),TEXT(SIGN(input_OLD_temp_simulation!E1933)*INT(ABS(input_OLD_temp_simulation!E1933)),"00"),":",TEXT(MOD(ABS(input_OLD_temp_simulation!E1933),1)*60,"00")),"")</f>
        <v>2022-01-23T02:45:00+01:00</v>
      </c>
      <c r="D1933" s="26">
        <f>IF(input_OLD_temp_simulation!D1933&lt;&gt;"",input_OLD_temp_simulation!D1933,"")</f>
        <v>1642902300.000001</v>
      </c>
      <c r="E1933" s="27">
        <f>calculation!R1933</f>
        <v>492.41998330881927</v>
      </c>
      <c r="F1933" s="18">
        <f>calculation!P1933</f>
        <v>0</v>
      </c>
      <c r="G1933" s="29">
        <f>IF(input_OLD_temp_simulation!L1933&lt;&gt;"",input_OLD_temp_simulation!L1933,"")</f>
        <v>900</v>
      </c>
    </row>
    <row r="1934" spans="1:7">
      <c r="A1934" s="1">
        <f>IF(input_OLD_temp_simulation!A1934&lt;&gt;"",input_OLD_temp_simulation!A1934,"")</f>
        <v>1932</v>
      </c>
      <c r="B1934" s="57">
        <f>IF(input_OLD_temp_simulation!B1934&lt;&gt;"",maxvent_m3_per_h*1000000+minvent_m3_per_h*1000+V_room_m3,"")</f>
        <v>500010090</v>
      </c>
      <c r="C1934" s="2" t="str">
        <f>IF(input_OLD_temp_simulation!C1934&lt;&gt;"",CONCATENATE(TEXT(input_OLD_temp_simulation!C1934,"jjjj-mm-ddTuu:mm:ss"),IF(input_OLD_temp_simulation!E1934&gt;=0,"+",""),TEXT(SIGN(input_OLD_temp_simulation!E1934)*INT(ABS(input_OLD_temp_simulation!E1934)),"00"),":",TEXT(MOD(ABS(input_OLD_temp_simulation!E1934),1)*60,"00")),"")</f>
        <v>2022-01-23T03:00:00+01:00</v>
      </c>
      <c r="D1934" s="26">
        <f>IF(input_OLD_temp_simulation!D1934&lt;&gt;"",input_OLD_temp_simulation!D1934,"")</f>
        <v>1642903200.0000002</v>
      </c>
      <c r="E1934" s="27">
        <f>calculation!R1934</f>
        <v>490.26942821690761</v>
      </c>
      <c r="F1934" s="18">
        <f>calculation!P1934</f>
        <v>0</v>
      </c>
      <c r="G1934" s="29">
        <f>IF(input_OLD_temp_simulation!L1934&lt;&gt;"",input_OLD_temp_simulation!L1934,"")</f>
        <v>900</v>
      </c>
    </row>
    <row r="1935" spans="1:7">
      <c r="A1935" s="1">
        <f>IF(input_OLD_temp_simulation!A1935&lt;&gt;"",input_OLD_temp_simulation!A1935,"")</f>
        <v>1933</v>
      </c>
      <c r="B1935" s="57">
        <f>IF(input_OLD_temp_simulation!B1935&lt;&gt;"",maxvent_m3_per_h*1000000+minvent_m3_per_h*1000+V_room_m3,"")</f>
        <v>500010090</v>
      </c>
      <c r="C1935" s="2" t="str">
        <f>IF(input_OLD_temp_simulation!C1935&lt;&gt;"",CONCATENATE(TEXT(input_OLD_temp_simulation!C1935,"jjjj-mm-ddTuu:mm:ss"),IF(input_OLD_temp_simulation!E1935&gt;=0,"+",""),TEXT(SIGN(input_OLD_temp_simulation!E1935)*INT(ABS(input_OLD_temp_simulation!E1935)),"00"),":",TEXT(MOD(ABS(input_OLD_temp_simulation!E1935),1)*60,"00")),"")</f>
        <v>2022-01-23T03:15:00+01:00</v>
      </c>
      <c r="D1935" s="26">
        <f>IF(input_OLD_temp_simulation!D1935&lt;&gt;"",input_OLD_temp_simulation!D1935,"")</f>
        <v>1642904099.9999993</v>
      </c>
      <c r="E1935" s="27">
        <f>calculation!R1935</f>
        <v>488.17861076643794</v>
      </c>
      <c r="F1935" s="18">
        <f>calculation!P1935</f>
        <v>0</v>
      </c>
      <c r="G1935" s="29">
        <f>IF(input_OLD_temp_simulation!L1935&lt;&gt;"",input_OLD_temp_simulation!L1935,"")</f>
        <v>900</v>
      </c>
    </row>
    <row r="1936" spans="1:7">
      <c r="A1936" s="1">
        <f>IF(input_OLD_temp_simulation!A1936&lt;&gt;"",input_OLD_temp_simulation!A1936,"")</f>
        <v>1934</v>
      </c>
      <c r="B1936" s="57">
        <f>IF(input_OLD_temp_simulation!B1936&lt;&gt;"",maxvent_m3_per_h*1000000+minvent_m3_per_h*1000+V_room_m3,"")</f>
        <v>500010090</v>
      </c>
      <c r="C1936" s="2" t="str">
        <f>IF(input_OLD_temp_simulation!C1936&lt;&gt;"",CONCATENATE(TEXT(input_OLD_temp_simulation!C1936,"jjjj-mm-ddTuu:mm:ss"),IF(input_OLD_temp_simulation!E1936&gt;=0,"+",""),TEXT(SIGN(input_OLD_temp_simulation!E1936)*INT(ABS(input_OLD_temp_simulation!E1936)),"00"),":",TEXT(MOD(ABS(input_OLD_temp_simulation!E1936),1)*60,"00")),"")</f>
        <v>2022-01-23T03:30:00+01:00</v>
      </c>
      <c r="D1936" s="26">
        <f>IF(input_OLD_temp_simulation!D1936&lt;&gt;"",input_OLD_temp_simulation!D1936,"")</f>
        <v>1642905000.000001</v>
      </c>
      <c r="E1936" s="27">
        <f>calculation!R1936</f>
        <v>486.14587157848132</v>
      </c>
      <c r="F1936" s="18">
        <f>calculation!P1936</f>
        <v>0</v>
      </c>
      <c r="G1936" s="29">
        <f>IF(input_OLD_temp_simulation!L1936&lt;&gt;"",input_OLD_temp_simulation!L1936,"")</f>
        <v>900</v>
      </c>
    </row>
    <row r="1937" spans="1:7">
      <c r="A1937" s="1">
        <f>IF(input_OLD_temp_simulation!A1937&lt;&gt;"",input_OLD_temp_simulation!A1937,"")</f>
        <v>1935</v>
      </c>
      <c r="B1937" s="57">
        <f>IF(input_OLD_temp_simulation!B1937&lt;&gt;"",maxvent_m3_per_h*1000000+minvent_m3_per_h*1000+V_room_m3,"")</f>
        <v>500010090</v>
      </c>
      <c r="C1937" s="2" t="str">
        <f>IF(input_OLD_temp_simulation!C1937&lt;&gt;"",CONCATENATE(TEXT(input_OLD_temp_simulation!C1937,"jjjj-mm-ddTuu:mm:ss"),IF(input_OLD_temp_simulation!E1937&gt;=0,"+",""),TEXT(SIGN(input_OLD_temp_simulation!E1937)*INT(ABS(input_OLD_temp_simulation!E1937)),"00"),":",TEXT(MOD(ABS(input_OLD_temp_simulation!E1937),1)*60,"00")),"")</f>
        <v>2022-01-23T03:45:00+01:00</v>
      </c>
      <c r="D1937" s="26">
        <f>IF(input_OLD_temp_simulation!D1937&lt;&gt;"",input_OLD_temp_simulation!D1937,"")</f>
        <v>1642905900.0000002</v>
      </c>
      <c r="E1937" s="27">
        <f>calculation!R1937</f>
        <v>484.16959736796792</v>
      </c>
      <c r="F1937" s="18">
        <f>calculation!P1937</f>
        <v>0</v>
      </c>
      <c r="G1937" s="29">
        <f>IF(input_OLD_temp_simulation!L1937&lt;&gt;"",input_OLD_temp_simulation!L1937,"")</f>
        <v>900</v>
      </c>
    </row>
    <row r="1938" spans="1:7">
      <c r="A1938" s="1">
        <f>IF(input_OLD_temp_simulation!A1938&lt;&gt;"",input_OLD_temp_simulation!A1938,"")</f>
        <v>1936</v>
      </c>
      <c r="B1938" s="57">
        <f>IF(input_OLD_temp_simulation!B1938&lt;&gt;"",maxvent_m3_per_h*1000000+minvent_m3_per_h*1000+V_room_m3,"")</f>
        <v>500010090</v>
      </c>
      <c r="C1938" s="2" t="str">
        <f>IF(input_OLD_temp_simulation!C1938&lt;&gt;"",CONCATENATE(TEXT(input_OLD_temp_simulation!C1938,"jjjj-mm-ddTuu:mm:ss"),IF(input_OLD_temp_simulation!E1938&gt;=0,"+",""),TEXT(SIGN(input_OLD_temp_simulation!E1938)*INT(ABS(input_OLD_temp_simulation!E1938)),"00"),":",TEXT(MOD(ABS(input_OLD_temp_simulation!E1938),1)*60,"00")),"")</f>
        <v>2022-01-23T04:00:00+01:00</v>
      </c>
      <c r="D1938" s="26">
        <f>IF(input_OLD_temp_simulation!D1938&lt;&gt;"",input_OLD_temp_simulation!D1938,"")</f>
        <v>1642906799.9999993</v>
      </c>
      <c r="E1938" s="27">
        <f>calculation!R1938</f>
        <v>482.24821966330217</v>
      </c>
      <c r="F1938" s="18">
        <f>calculation!P1938</f>
        <v>0</v>
      </c>
      <c r="G1938" s="29">
        <f>IF(input_OLD_temp_simulation!L1938&lt;&gt;"",input_OLD_temp_simulation!L1938,"")</f>
        <v>900</v>
      </c>
    </row>
    <row r="1939" spans="1:7">
      <c r="A1939" s="1">
        <f>IF(input_OLD_temp_simulation!A1939&lt;&gt;"",input_OLD_temp_simulation!A1939,"")</f>
        <v>1937</v>
      </c>
      <c r="B1939" s="57">
        <f>IF(input_OLD_temp_simulation!B1939&lt;&gt;"",maxvent_m3_per_h*1000000+minvent_m3_per_h*1000+V_room_m3,"")</f>
        <v>500010090</v>
      </c>
      <c r="C1939" s="2" t="str">
        <f>IF(input_OLD_temp_simulation!C1939&lt;&gt;"",CONCATENATE(TEXT(input_OLD_temp_simulation!C1939,"jjjj-mm-ddTuu:mm:ss"),IF(input_OLD_temp_simulation!E1939&gt;=0,"+",""),TEXT(SIGN(input_OLD_temp_simulation!E1939)*INT(ABS(input_OLD_temp_simulation!E1939)),"00"),":",TEXT(MOD(ABS(input_OLD_temp_simulation!E1939),1)*60,"00")),"")</f>
        <v>2022-01-23T04:15:00+01:00</v>
      </c>
      <c r="D1939" s="26">
        <f>IF(input_OLD_temp_simulation!D1939&lt;&gt;"",input_OLD_temp_simulation!D1939,"")</f>
        <v>1642907700.000001</v>
      </c>
      <c r="E1939" s="27">
        <f>calculation!R1939</f>
        <v>480.38021356154377</v>
      </c>
      <c r="F1939" s="18">
        <f>calculation!P1939</f>
        <v>0</v>
      </c>
      <c r="G1939" s="29">
        <f>IF(input_OLD_temp_simulation!L1939&lt;&gt;"",input_OLD_temp_simulation!L1939,"")</f>
        <v>900</v>
      </c>
    </row>
    <row r="1940" spans="1:7">
      <c r="A1940" s="1">
        <f>IF(input_OLD_temp_simulation!A1940&lt;&gt;"",input_OLD_temp_simulation!A1940,"")</f>
        <v>1938</v>
      </c>
      <c r="B1940" s="57">
        <f>IF(input_OLD_temp_simulation!B1940&lt;&gt;"",maxvent_m3_per_h*1000000+minvent_m3_per_h*1000+V_room_m3,"")</f>
        <v>500010090</v>
      </c>
      <c r="C1940" s="2" t="str">
        <f>IF(input_OLD_temp_simulation!C1940&lt;&gt;"",CONCATENATE(TEXT(input_OLD_temp_simulation!C1940,"jjjj-mm-ddTuu:mm:ss"),IF(input_OLD_temp_simulation!E1940&gt;=0,"+",""),TEXT(SIGN(input_OLD_temp_simulation!E1940)*INT(ABS(input_OLD_temp_simulation!E1940)),"00"),":",TEXT(MOD(ABS(input_OLD_temp_simulation!E1940),1)*60,"00")),"")</f>
        <v>2022-01-23T04:30:00+01:00</v>
      </c>
      <c r="D1940" s="26">
        <f>IF(input_OLD_temp_simulation!D1940&lt;&gt;"",input_OLD_temp_simulation!D1940,"")</f>
        <v>1642908600.0000002</v>
      </c>
      <c r="E1940" s="27">
        <f>calculation!R1940</f>
        <v>478.56409651816756</v>
      </c>
      <c r="F1940" s="18">
        <f>calculation!P1940</f>
        <v>0</v>
      </c>
      <c r="G1940" s="29">
        <f>IF(input_OLD_temp_simulation!L1940&lt;&gt;"",input_OLD_temp_simulation!L1940,"")</f>
        <v>900</v>
      </c>
    </row>
    <row r="1941" spans="1:7">
      <c r="A1941" s="1">
        <f>IF(input_OLD_temp_simulation!A1941&lt;&gt;"",input_OLD_temp_simulation!A1941,"")</f>
        <v>1939</v>
      </c>
      <c r="B1941" s="57">
        <f>IF(input_OLD_temp_simulation!B1941&lt;&gt;"",maxvent_m3_per_h*1000000+minvent_m3_per_h*1000+V_room_m3,"")</f>
        <v>500010090</v>
      </c>
      <c r="C1941" s="2" t="str">
        <f>IF(input_OLD_temp_simulation!C1941&lt;&gt;"",CONCATENATE(TEXT(input_OLD_temp_simulation!C1941,"jjjj-mm-ddTuu:mm:ss"),IF(input_OLD_temp_simulation!E1941&gt;=0,"+",""),TEXT(SIGN(input_OLD_temp_simulation!E1941)*INT(ABS(input_OLD_temp_simulation!E1941)),"00"),":",TEXT(MOD(ABS(input_OLD_temp_simulation!E1941),1)*60,"00")),"")</f>
        <v>2022-01-23T04:45:00+01:00</v>
      </c>
      <c r="D1941" s="26">
        <f>IF(input_OLD_temp_simulation!D1941&lt;&gt;"",input_OLD_temp_simulation!D1941,"")</f>
        <v>1642909499.9999993</v>
      </c>
      <c r="E1941" s="27">
        <f>calculation!R1941</f>
        <v>476.79842717044068</v>
      </c>
      <c r="F1941" s="18">
        <f>calculation!P1941</f>
        <v>0</v>
      </c>
      <c r="G1941" s="29">
        <f>IF(input_OLD_temp_simulation!L1941&lt;&gt;"",input_OLD_temp_simulation!L1941,"")</f>
        <v>900</v>
      </c>
    </row>
    <row r="1942" spans="1:7">
      <c r="A1942" s="1">
        <f>IF(input_OLD_temp_simulation!A1942&lt;&gt;"",input_OLD_temp_simulation!A1942,"")</f>
        <v>1940</v>
      </c>
      <c r="B1942" s="57">
        <f>IF(input_OLD_temp_simulation!B1942&lt;&gt;"",maxvent_m3_per_h*1000000+minvent_m3_per_h*1000+V_room_m3,"")</f>
        <v>500010090</v>
      </c>
      <c r="C1942" s="2" t="str">
        <f>IF(input_OLD_temp_simulation!C1942&lt;&gt;"",CONCATENATE(TEXT(input_OLD_temp_simulation!C1942,"jjjj-mm-ddTuu:mm:ss"),IF(input_OLD_temp_simulation!E1942&gt;=0,"+",""),TEXT(SIGN(input_OLD_temp_simulation!E1942)*INT(ABS(input_OLD_temp_simulation!E1942)),"00"),":",TEXT(MOD(ABS(input_OLD_temp_simulation!E1942),1)*60,"00")),"")</f>
        <v>2022-01-23T05:00:00+01:00</v>
      </c>
      <c r="D1942" s="26">
        <f>IF(input_OLD_temp_simulation!D1942&lt;&gt;"",input_OLD_temp_simulation!D1942,"")</f>
        <v>1642910400.000001</v>
      </c>
      <c r="E1942" s="27">
        <f>calculation!R1942</f>
        <v>475.081804193484</v>
      </c>
      <c r="F1942" s="18">
        <f>calculation!P1942</f>
        <v>0</v>
      </c>
      <c r="G1942" s="29">
        <f>IF(input_OLD_temp_simulation!L1942&lt;&gt;"",input_OLD_temp_simulation!L1942,"")</f>
        <v>900</v>
      </c>
    </row>
    <row r="1943" spans="1:7">
      <c r="A1943" s="1">
        <f>IF(input_OLD_temp_simulation!A1943&lt;&gt;"",input_OLD_temp_simulation!A1943,"")</f>
        <v>1941</v>
      </c>
      <c r="B1943" s="57">
        <f>IF(input_OLD_temp_simulation!B1943&lt;&gt;"",maxvent_m3_per_h*1000000+minvent_m3_per_h*1000+V_room_m3,"")</f>
        <v>500010090</v>
      </c>
      <c r="C1943" s="2" t="str">
        <f>IF(input_OLD_temp_simulation!C1943&lt;&gt;"",CONCATENATE(TEXT(input_OLD_temp_simulation!C1943,"jjjj-mm-ddTuu:mm:ss"),IF(input_OLD_temp_simulation!E1943&gt;=0,"+",""),TEXT(SIGN(input_OLD_temp_simulation!E1943)*INT(ABS(input_OLD_temp_simulation!E1943)),"00"),":",TEXT(MOD(ABS(input_OLD_temp_simulation!E1943),1)*60,"00")),"")</f>
        <v>2022-01-23T05:15:00+01:00</v>
      </c>
      <c r="D1943" s="26">
        <f>IF(input_OLD_temp_simulation!D1943&lt;&gt;"",input_OLD_temp_simulation!D1943,"")</f>
        <v>1642911300.0000002</v>
      </c>
      <c r="E1943" s="27">
        <f>calculation!R1943</f>
        <v>473.41286518810944</v>
      </c>
      <c r="F1943" s="18">
        <f>calculation!P1943</f>
        <v>0</v>
      </c>
      <c r="G1943" s="29">
        <f>IF(input_OLD_temp_simulation!L1943&lt;&gt;"",input_OLD_temp_simulation!L1943,"")</f>
        <v>900</v>
      </c>
    </row>
    <row r="1944" spans="1:7">
      <c r="A1944" s="1">
        <f>IF(input_OLD_temp_simulation!A1944&lt;&gt;"",input_OLD_temp_simulation!A1944,"")</f>
        <v>1942</v>
      </c>
      <c r="B1944" s="57">
        <f>IF(input_OLD_temp_simulation!B1944&lt;&gt;"",maxvent_m3_per_h*1000000+minvent_m3_per_h*1000+V_room_m3,"")</f>
        <v>500010090</v>
      </c>
      <c r="C1944" s="2" t="str">
        <f>IF(input_OLD_temp_simulation!C1944&lt;&gt;"",CONCATENATE(TEXT(input_OLD_temp_simulation!C1944,"jjjj-mm-ddTuu:mm:ss"),IF(input_OLD_temp_simulation!E1944&gt;=0,"+",""),TEXT(SIGN(input_OLD_temp_simulation!E1944)*INT(ABS(input_OLD_temp_simulation!E1944)),"00"),":",TEXT(MOD(ABS(input_OLD_temp_simulation!E1944),1)*60,"00")),"")</f>
        <v>2022-01-23T05:30:00+01:00</v>
      </c>
      <c r="D1944" s="26">
        <f>IF(input_OLD_temp_simulation!D1944&lt;&gt;"",input_OLD_temp_simulation!D1944,"")</f>
        <v>1642912199.9999993</v>
      </c>
      <c r="E1944" s="27">
        <f>calculation!R1944</f>
        <v>471.79028559955083</v>
      </c>
      <c r="F1944" s="18">
        <f>calculation!P1944</f>
        <v>0</v>
      </c>
      <c r="G1944" s="29">
        <f>IF(input_OLD_temp_simulation!L1944&lt;&gt;"",input_OLD_temp_simulation!L1944,"")</f>
        <v>900</v>
      </c>
    </row>
    <row r="1945" spans="1:7">
      <c r="A1945" s="1">
        <f>IF(input_OLD_temp_simulation!A1945&lt;&gt;"",input_OLD_temp_simulation!A1945,"")</f>
        <v>1943</v>
      </c>
      <c r="B1945" s="57">
        <f>IF(input_OLD_temp_simulation!B1945&lt;&gt;"",maxvent_m3_per_h*1000000+minvent_m3_per_h*1000+V_room_m3,"")</f>
        <v>500010090</v>
      </c>
      <c r="C1945" s="2" t="str">
        <f>IF(input_OLD_temp_simulation!C1945&lt;&gt;"",CONCATENATE(TEXT(input_OLD_temp_simulation!C1945,"jjjj-mm-ddTuu:mm:ss"),IF(input_OLD_temp_simulation!E1945&gt;=0,"+",""),TEXT(SIGN(input_OLD_temp_simulation!E1945)*INT(ABS(input_OLD_temp_simulation!E1945)),"00"),":",TEXT(MOD(ABS(input_OLD_temp_simulation!E1945),1)*60,"00")),"")</f>
        <v>2022-01-23T05:45:00+01:00</v>
      </c>
      <c r="D1945" s="26">
        <f>IF(input_OLD_temp_simulation!D1945&lt;&gt;"",input_OLD_temp_simulation!D1945,"")</f>
        <v>1642913100.000001</v>
      </c>
      <c r="E1945" s="27">
        <f>calculation!R1945</f>
        <v>470.21277766622995</v>
      </c>
      <c r="F1945" s="18">
        <f>calculation!P1945</f>
        <v>0</v>
      </c>
      <c r="G1945" s="29">
        <f>IF(input_OLD_temp_simulation!L1945&lt;&gt;"",input_OLD_temp_simulation!L1945,"")</f>
        <v>900</v>
      </c>
    </row>
    <row r="1946" spans="1:7">
      <c r="A1946" s="1">
        <f>IF(input_OLD_temp_simulation!A1946&lt;&gt;"",input_OLD_temp_simulation!A1946,"")</f>
        <v>1944</v>
      </c>
      <c r="B1946" s="57">
        <f>IF(input_OLD_temp_simulation!B1946&lt;&gt;"",maxvent_m3_per_h*1000000+minvent_m3_per_h*1000+V_room_m3,"")</f>
        <v>500010090</v>
      </c>
      <c r="C1946" s="2" t="str">
        <f>IF(input_OLD_temp_simulation!C1946&lt;&gt;"",CONCATENATE(TEXT(input_OLD_temp_simulation!C1946,"jjjj-mm-ddTuu:mm:ss"),IF(input_OLD_temp_simulation!E1946&gt;=0,"+",""),TEXT(SIGN(input_OLD_temp_simulation!E1946)*INT(ABS(input_OLD_temp_simulation!E1946)),"00"),":",TEXT(MOD(ABS(input_OLD_temp_simulation!E1946),1)*60,"00")),"")</f>
        <v>2022-01-23T06:00:00+01:00</v>
      </c>
      <c r="D1946" s="26">
        <f>IF(input_OLD_temp_simulation!D1946&lt;&gt;"",input_OLD_temp_simulation!D1946,"")</f>
        <v>1642914000.0000002</v>
      </c>
      <c r="E1946" s="27">
        <f>calculation!R1946</f>
        <v>468.67908939772354</v>
      </c>
      <c r="F1946" s="18">
        <f>calculation!P1946</f>
        <v>0</v>
      </c>
      <c r="G1946" s="29">
        <f>IF(input_OLD_temp_simulation!L1946&lt;&gt;"",input_OLD_temp_simulation!L1946,"")</f>
        <v>900</v>
      </c>
    </row>
    <row r="1947" spans="1:7">
      <c r="A1947" s="1">
        <f>IF(input_OLD_temp_simulation!A1947&lt;&gt;"",input_OLD_temp_simulation!A1947,"")</f>
        <v>1945</v>
      </c>
      <c r="B1947" s="57">
        <f>IF(input_OLD_temp_simulation!B1947&lt;&gt;"",maxvent_m3_per_h*1000000+minvent_m3_per_h*1000+V_room_m3,"")</f>
        <v>500010090</v>
      </c>
      <c r="C1947" s="2" t="str">
        <f>IF(input_OLD_temp_simulation!C1947&lt;&gt;"",CONCATENATE(TEXT(input_OLD_temp_simulation!C1947,"jjjj-mm-ddTuu:mm:ss"),IF(input_OLD_temp_simulation!E1947&gt;=0,"+",""),TEXT(SIGN(input_OLD_temp_simulation!E1947)*INT(ABS(input_OLD_temp_simulation!E1947)),"00"),":",TEXT(MOD(ABS(input_OLD_temp_simulation!E1947),1)*60,"00")),"")</f>
        <v>2022-01-23T06:15:00+01:00</v>
      </c>
      <c r="D1947" s="26">
        <f>IF(input_OLD_temp_simulation!D1947&lt;&gt;"",input_OLD_temp_simulation!D1947,"")</f>
        <v>1642914899.9999993</v>
      </c>
      <c r="E1947" s="27">
        <f>calculation!R1947</f>
        <v>467.18800358112009</v>
      </c>
      <c r="F1947" s="18">
        <f>calculation!P1947</f>
        <v>0</v>
      </c>
      <c r="G1947" s="29">
        <f>IF(input_OLD_temp_simulation!L1947&lt;&gt;"",input_OLD_temp_simulation!L1947,"")</f>
        <v>900</v>
      </c>
    </row>
    <row r="1948" spans="1:7">
      <c r="A1948" s="1">
        <f>IF(input_OLD_temp_simulation!A1948&lt;&gt;"",input_OLD_temp_simulation!A1948,"")</f>
        <v>1946</v>
      </c>
      <c r="B1948" s="57">
        <f>IF(input_OLD_temp_simulation!B1948&lt;&gt;"",maxvent_m3_per_h*1000000+minvent_m3_per_h*1000+V_room_m3,"")</f>
        <v>500010090</v>
      </c>
      <c r="C1948" s="2" t="str">
        <f>IF(input_OLD_temp_simulation!C1948&lt;&gt;"",CONCATENATE(TEXT(input_OLD_temp_simulation!C1948,"jjjj-mm-ddTuu:mm:ss"),IF(input_OLD_temp_simulation!E1948&gt;=0,"+",""),TEXT(SIGN(input_OLD_temp_simulation!E1948)*INT(ABS(input_OLD_temp_simulation!E1948)),"00"),":",TEXT(MOD(ABS(input_OLD_temp_simulation!E1948),1)*60,"00")),"")</f>
        <v>2022-01-23T06:30:00+01:00</v>
      </c>
      <c r="D1948" s="26">
        <f>IF(input_OLD_temp_simulation!D1948&lt;&gt;"",input_OLD_temp_simulation!D1948,"")</f>
        <v>1642915800.000001</v>
      </c>
      <c r="E1948" s="27">
        <f>calculation!R1948</f>
        <v>465.73833681497786</v>
      </c>
      <c r="F1948" s="18">
        <f>calculation!P1948</f>
        <v>0</v>
      </c>
      <c r="G1948" s="29">
        <f>IF(input_OLD_temp_simulation!L1948&lt;&gt;"",input_OLD_temp_simulation!L1948,"")</f>
        <v>900</v>
      </c>
    </row>
    <row r="1949" spans="1:7">
      <c r="A1949" s="1">
        <f>IF(input_OLD_temp_simulation!A1949&lt;&gt;"",input_OLD_temp_simulation!A1949,"")</f>
        <v>1947</v>
      </c>
      <c r="B1949" s="57">
        <f>IF(input_OLD_temp_simulation!B1949&lt;&gt;"",maxvent_m3_per_h*1000000+minvent_m3_per_h*1000+V_room_m3,"")</f>
        <v>500010090</v>
      </c>
      <c r="C1949" s="2" t="str">
        <f>IF(input_OLD_temp_simulation!C1949&lt;&gt;"",CONCATENATE(TEXT(input_OLD_temp_simulation!C1949,"jjjj-mm-ddTuu:mm:ss"),IF(input_OLD_temp_simulation!E1949&gt;=0,"+",""),TEXT(SIGN(input_OLD_temp_simulation!E1949)*INT(ABS(input_OLD_temp_simulation!E1949)),"00"),":",TEXT(MOD(ABS(input_OLD_temp_simulation!E1949),1)*60,"00")),"")</f>
        <v>2022-01-23T06:45:00+01:00</v>
      </c>
      <c r="D1949" s="26">
        <f>IF(input_OLD_temp_simulation!D1949&lt;&gt;"",input_OLD_temp_simulation!D1949,"")</f>
        <v>1642916700.0000002</v>
      </c>
      <c r="E1949" s="27">
        <f>calculation!R1949</f>
        <v>464.32893857011737</v>
      </c>
      <c r="F1949" s="18">
        <f>calculation!P1949</f>
        <v>0</v>
      </c>
      <c r="G1949" s="29">
        <f>IF(input_OLD_temp_simulation!L1949&lt;&gt;"",input_OLD_temp_simulation!L1949,"")</f>
        <v>900</v>
      </c>
    </row>
    <row r="1950" spans="1:7">
      <c r="A1950" s="1">
        <f>IF(input_OLD_temp_simulation!A1950&lt;&gt;"",input_OLD_temp_simulation!A1950,"")</f>
        <v>1948</v>
      </c>
      <c r="B1950" s="57">
        <f>IF(input_OLD_temp_simulation!B1950&lt;&gt;"",maxvent_m3_per_h*1000000+minvent_m3_per_h*1000+V_room_m3,"")</f>
        <v>500010090</v>
      </c>
      <c r="C1950" s="2" t="str">
        <f>IF(input_OLD_temp_simulation!C1950&lt;&gt;"",CONCATENATE(TEXT(input_OLD_temp_simulation!C1950,"jjjj-mm-ddTuu:mm:ss"),IF(input_OLD_temp_simulation!E1950&gt;=0,"+",""),TEXT(SIGN(input_OLD_temp_simulation!E1950)*INT(ABS(input_OLD_temp_simulation!E1950)),"00"),":",TEXT(MOD(ABS(input_OLD_temp_simulation!E1950),1)*60,"00")),"")</f>
        <v>2022-01-23T07:00:00+01:00</v>
      </c>
      <c r="D1950" s="26">
        <f>IF(input_OLD_temp_simulation!D1950&lt;&gt;"",input_OLD_temp_simulation!D1950,"")</f>
        <v>1642917599.9999993</v>
      </c>
      <c r="E1950" s="27">
        <f>calculation!R1950</f>
        <v>462.95869027650298</v>
      </c>
      <c r="F1950" s="18">
        <f>calculation!P1950</f>
        <v>0</v>
      </c>
      <c r="G1950" s="29">
        <f>IF(input_OLD_temp_simulation!L1950&lt;&gt;"",input_OLD_temp_simulation!L1950,"")</f>
        <v>900</v>
      </c>
    </row>
    <row r="1951" spans="1:7">
      <c r="A1951" s="1">
        <f>IF(input_OLD_temp_simulation!A1951&lt;&gt;"",input_OLD_temp_simulation!A1951,"")</f>
        <v>1949</v>
      </c>
      <c r="B1951" s="57">
        <f>IF(input_OLD_temp_simulation!B1951&lt;&gt;"",maxvent_m3_per_h*1000000+minvent_m3_per_h*1000+V_room_m3,"")</f>
        <v>500010090</v>
      </c>
      <c r="C1951" s="2" t="str">
        <f>IF(input_OLD_temp_simulation!C1951&lt;&gt;"",CONCATENATE(TEXT(input_OLD_temp_simulation!C1951,"jjjj-mm-ddTuu:mm:ss"),IF(input_OLD_temp_simulation!E1951&gt;=0,"+",""),TEXT(SIGN(input_OLD_temp_simulation!E1951)*INT(ABS(input_OLD_temp_simulation!E1951)),"00"),":",TEXT(MOD(ABS(input_OLD_temp_simulation!E1951),1)*60,"00")),"")</f>
        <v>2022-01-23T07:15:00+01:00</v>
      </c>
      <c r="D1951" s="26">
        <f>IF(input_OLD_temp_simulation!D1951&lt;&gt;"",input_OLD_temp_simulation!D1951,"")</f>
        <v>1642918500.000001</v>
      </c>
      <c r="E1951" s="27">
        <f>calculation!R1951</f>
        <v>461.62650443548898</v>
      </c>
      <c r="F1951" s="18">
        <f>calculation!P1951</f>
        <v>0</v>
      </c>
      <c r="G1951" s="29">
        <f>IF(input_OLD_temp_simulation!L1951&lt;&gt;"",input_OLD_temp_simulation!L1951,"")</f>
        <v>900</v>
      </c>
    </row>
    <row r="1952" spans="1:7">
      <c r="A1952" s="1">
        <f>IF(input_OLD_temp_simulation!A1952&lt;&gt;"",input_OLD_temp_simulation!A1952,"")</f>
        <v>1950</v>
      </c>
      <c r="B1952" s="57">
        <f>IF(input_OLD_temp_simulation!B1952&lt;&gt;"",maxvent_m3_per_h*1000000+minvent_m3_per_h*1000+V_room_m3,"")</f>
        <v>500010090</v>
      </c>
      <c r="C1952" s="2" t="str">
        <f>IF(input_OLD_temp_simulation!C1952&lt;&gt;"",CONCATENATE(TEXT(input_OLD_temp_simulation!C1952,"jjjj-mm-ddTuu:mm:ss"),IF(input_OLD_temp_simulation!E1952&gt;=0,"+",""),TEXT(SIGN(input_OLD_temp_simulation!E1952)*INT(ABS(input_OLD_temp_simulation!E1952)),"00"),":",TEXT(MOD(ABS(input_OLD_temp_simulation!E1952),1)*60,"00")),"")</f>
        <v>2022-01-23T07:30:00+01:00</v>
      </c>
      <c r="D1952" s="26">
        <f>IF(input_OLD_temp_simulation!D1952&lt;&gt;"",input_OLD_temp_simulation!D1952,"")</f>
        <v>1642919400.0000002</v>
      </c>
      <c r="E1952" s="27">
        <f>calculation!R1952</f>
        <v>460.3313237567254</v>
      </c>
      <c r="F1952" s="18">
        <f>calculation!P1952</f>
        <v>0</v>
      </c>
      <c r="G1952" s="29">
        <f>IF(input_OLD_temp_simulation!L1952&lt;&gt;"",input_OLD_temp_simulation!L1952,"")</f>
        <v>900</v>
      </c>
    </row>
    <row r="1953" spans="1:7">
      <c r="A1953" s="1">
        <f>IF(input_OLD_temp_simulation!A1953&lt;&gt;"",input_OLD_temp_simulation!A1953,"")</f>
        <v>1951</v>
      </c>
      <c r="B1953" s="57">
        <f>IF(input_OLD_temp_simulation!B1953&lt;&gt;"",maxvent_m3_per_h*1000000+minvent_m3_per_h*1000+V_room_m3,"")</f>
        <v>500010090</v>
      </c>
      <c r="C1953" s="2" t="str">
        <f>IF(input_OLD_temp_simulation!C1953&lt;&gt;"",CONCATENATE(TEXT(input_OLD_temp_simulation!C1953,"jjjj-mm-ddTuu:mm:ss"),IF(input_OLD_temp_simulation!E1953&gt;=0,"+",""),TEXT(SIGN(input_OLD_temp_simulation!E1953)*INT(ABS(input_OLD_temp_simulation!E1953)),"00"),":",TEXT(MOD(ABS(input_OLD_temp_simulation!E1953),1)*60,"00")),"")</f>
        <v>2022-01-23T07:45:00+01:00</v>
      </c>
      <c r="D1953" s="26">
        <f>IF(input_OLD_temp_simulation!D1953&lt;&gt;"",input_OLD_temp_simulation!D1953,"")</f>
        <v>1642920299.9999993</v>
      </c>
      <c r="E1953" s="27">
        <f>calculation!R1953</f>
        <v>459.07212031903856</v>
      </c>
      <c r="F1953" s="18">
        <f>calculation!P1953</f>
        <v>0</v>
      </c>
      <c r="G1953" s="29">
        <f>IF(input_OLD_temp_simulation!L1953&lt;&gt;"",input_OLD_temp_simulation!L1953,"")</f>
        <v>900</v>
      </c>
    </row>
    <row r="1954" spans="1:7">
      <c r="A1954" s="1">
        <f>IF(input_OLD_temp_simulation!A1954&lt;&gt;"",input_OLD_temp_simulation!A1954,"")</f>
        <v>1952</v>
      </c>
      <c r="B1954" s="57">
        <f>IF(input_OLD_temp_simulation!B1954&lt;&gt;"",maxvent_m3_per_h*1000000+minvent_m3_per_h*1000+V_room_m3,"")</f>
        <v>500010090</v>
      </c>
      <c r="C1954" s="2" t="str">
        <f>IF(input_OLD_temp_simulation!C1954&lt;&gt;"",CONCATENATE(TEXT(input_OLD_temp_simulation!C1954,"jjjj-mm-ddTuu:mm:ss"),IF(input_OLD_temp_simulation!E1954&gt;=0,"+",""),TEXT(SIGN(input_OLD_temp_simulation!E1954)*INT(ABS(input_OLD_temp_simulation!E1954)),"00"),":",TEXT(MOD(ABS(input_OLD_temp_simulation!E1954),1)*60,"00")),"")</f>
        <v>2022-01-23T08:00:00+01:00</v>
      </c>
      <c r="D1954" s="26">
        <f>IF(input_OLD_temp_simulation!D1954&lt;&gt;"",input_OLD_temp_simulation!D1954,"")</f>
        <v>1642921200.000001</v>
      </c>
      <c r="E1954" s="27">
        <f>calculation!R1954</f>
        <v>457.84789475462082</v>
      </c>
      <c r="F1954" s="18">
        <f>calculation!P1954</f>
        <v>0</v>
      </c>
      <c r="G1954" s="29">
        <f>IF(input_OLD_temp_simulation!L1954&lt;&gt;"",input_OLD_temp_simulation!L1954,"")</f>
        <v>900</v>
      </c>
    </row>
    <row r="1955" spans="1:7">
      <c r="A1955" s="1">
        <f>IF(input_OLD_temp_simulation!A1955&lt;&gt;"",input_OLD_temp_simulation!A1955,"")</f>
        <v>1953</v>
      </c>
      <c r="B1955" s="57">
        <f>IF(input_OLD_temp_simulation!B1955&lt;&gt;"",maxvent_m3_per_h*1000000+minvent_m3_per_h*1000+V_room_m3,"")</f>
        <v>500010090</v>
      </c>
      <c r="C1955" s="2" t="str">
        <f>IF(input_OLD_temp_simulation!C1955&lt;&gt;"",CONCATENATE(TEXT(input_OLD_temp_simulation!C1955,"jjjj-mm-ddTuu:mm:ss"),IF(input_OLD_temp_simulation!E1955&gt;=0,"+",""),TEXT(SIGN(input_OLD_temp_simulation!E1955)*INT(ABS(input_OLD_temp_simulation!E1955)),"00"),":",TEXT(MOD(ABS(input_OLD_temp_simulation!E1955),1)*60,"00")),"")</f>
        <v>2022-01-23T08:15:00+01:00</v>
      </c>
      <c r="D1955" s="26">
        <f>IF(input_OLD_temp_simulation!D1955&lt;&gt;"",input_OLD_temp_simulation!D1955,"")</f>
        <v>1642922100.0000002</v>
      </c>
      <c r="E1955" s="27">
        <f>calculation!R1955</f>
        <v>456.65767545588136</v>
      </c>
      <c r="F1955" s="18">
        <f>calculation!P1955</f>
        <v>0</v>
      </c>
      <c r="G1955" s="29">
        <f>IF(input_OLD_temp_simulation!L1955&lt;&gt;"",input_OLD_temp_simulation!L1955,"")</f>
        <v>900</v>
      </c>
    </row>
    <row r="1956" spans="1:7">
      <c r="A1956" s="1">
        <f>IF(input_OLD_temp_simulation!A1956&lt;&gt;"",input_OLD_temp_simulation!A1956,"")</f>
        <v>1954</v>
      </c>
      <c r="B1956" s="57">
        <f>IF(input_OLD_temp_simulation!B1956&lt;&gt;"",maxvent_m3_per_h*1000000+minvent_m3_per_h*1000+V_room_m3,"")</f>
        <v>500010090</v>
      </c>
      <c r="C1956" s="2" t="str">
        <f>IF(input_OLD_temp_simulation!C1956&lt;&gt;"",CONCATENATE(TEXT(input_OLD_temp_simulation!C1956,"jjjj-mm-ddTuu:mm:ss"),IF(input_OLD_temp_simulation!E1956&gt;=0,"+",""),TEXT(SIGN(input_OLD_temp_simulation!E1956)*INT(ABS(input_OLD_temp_simulation!E1956)),"00"),":",TEXT(MOD(ABS(input_OLD_temp_simulation!E1956),1)*60,"00")),"")</f>
        <v>2022-01-23T08:30:00+01:00</v>
      </c>
      <c r="D1956" s="26">
        <f>IF(input_OLD_temp_simulation!D1956&lt;&gt;"",input_OLD_temp_simulation!D1956,"")</f>
        <v>1642922999.9999993</v>
      </c>
      <c r="E1956" s="27">
        <f>calculation!R1956</f>
        <v>455.50051780432909</v>
      </c>
      <c r="F1956" s="18">
        <f>calculation!P1956</f>
        <v>0</v>
      </c>
      <c r="G1956" s="29">
        <f>IF(input_OLD_temp_simulation!L1956&lt;&gt;"",input_OLD_temp_simulation!L1956,"")</f>
        <v>900</v>
      </c>
    </row>
    <row r="1957" spans="1:7">
      <c r="A1957" s="1">
        <f>IF(input_OLD_temp_simulation!A1957&lt;&gt;"",input_OLD_temp_simulation!A1957,"")</f>
        <v>1955</v>
      </c>
      <c r="B1957" s="57">
        <f>IF(input_OLD_temp_simulation!B1957&lt;&gt;"",maxvent_m3_per_h*1000000+minvent_m3_per_h*1000+V_room_m3,"")</f>
        <v>500010090</v>
      </c>
      <c r="C1957" s="2" t="str">
        <f>IF(input_OLD_temp_simulation!C1957&lt;&gt;"",CONCATENATE(TEXT(input_OLD_temp_simulation!C1957,"jjjj-mm-ddTuu:mm:ss"),IF(input_OLD_temp_simulation!E1957&gt;=0,"+",""),TEXT(SIGN(input_OLD_temp_simulation!E1957)*INT(ABS(input_OLD_temp_simulation!E1957)),"00"),":",TEXT(MOD(ABS(input_OLD_temp_simulation!E1957),1)*60,"00")),"")</f>
        <v>2022-01-23T08:45:00+01:00</v>
      </c>
      <c r="D1957" s="26">
        <f>IF(input_OLD_temp_simulation!D1957&lt;&gt;"",input_OLD_temp_simulation!D1957,"")</f>
        <v>1642923900.000001</v>
      </c>
      <c r="E1957" s="27">
        <f>calculation!R1957</f>
        <v>454.37550342087553</v>
      </c>
      <c r="F1957" s="18">
        <f>calculation!P1957</f>
        <v>0</v>
      </c>
      <c r="G1957" s="29">
        <f>IF(input_OLD_temp_simulation!L1957&lt;&gt;"",input_OLD_temp_simulation!L1957,"")</f>
        <v>900</v>
      </c>
    </row>
    <row r="1958" spans="1:7">
      <c r="A1958" s="1">
        <f>IF(input_OLD_temp_simulation!A1958&lt;&gt;"",input_OLD_temp_simulation!A1958,"")</f>
        <v>1956</v>
      </c>
      <c r="B1958" s="57">
        <f>IF(input_OLD_temp_simulation!B1958&lt;&gt;"",maxvent_m3_per_h*1000000+minvent_m3_per_h*1000+V_room_m3,"")</f>
        <v>500010090</v>
      </c>
      <c r="C1958" s="2" t="str">
        <f>IF(input_OLD_temp_simulation!C1958&lt;&gt;"",CONCATENATE(TEXT(input_OLD_temp_simulation!C1958,"jjjj-mm-ddTuu:mm:ss"),IF(input_OLD_temp_simulation!E1958&gt;=0,"+",""),TEXT(SIGN(input_OLD_temp_simulation!E1958)*INT(ABS(input_OLD_temp_simulation!E1958)),"00"),":",TEXT(MOD(ABS(input_OLD_temp_simulation!E1958),1)*60,"00")),"")</f>
        <v>2022-01-23T09:00:00+01:00</v>
      </c>
      <c r="D1958" s="26">
        <f>IF(input_OLD_temp_simulation!D1958&lt;&gt;"",input_OLD_temp_simulation!D1958,"")</f>
        <v>1642924800.0000002</v>
      </c>
      <c r="E1958" s="27">
        <f>calculation!R1958</f>
        <v>453.28173943696231</v>
      </c>
      <c r="F1958" s="18">
        <f>calculation!P1958</f>
        <v>0</v>
      </c>
      <c r="G1958" s="29">
        <f>IF(input_OLD_temp_simulation!L1958&lt;&gt;"",input_OLD_temp_simulation!L1958,"")</f>
        <v>900</v>
      </c>
    </row>
    <row r="1959" spans="1:7">
      <c r="A1959" s="1">
        <f>IF(input_OLD_temp_simulation!A1959&lt;&gt;"",input_OLD_temp_simulation!A1959,"")</f>
        <v>1957</v>
      </c>
      <c r="B1959" s="57">
        <f>IF(input_OLD_temp_simulation!B1959&lt;&gt;"",maxvent_m3_per_h*1000000+minvent_m3_per_h*1000+V_room_m3,"")</f>
        <v>500010090</v>
      </c>
      <c r="C1959" s="2" t="str">
        <f>IF(input_OLD_temp_simulation!C1959&lt;&gt;"",CONCATENATE(TEXT(input_OLD_temp_simulation!C1959,"jjjj-mm-ddTuu:mm:ss"),IF(input_OLD_temp_simulation!E1959&gt;=0,"+",""),TEXT(SIGN(input_OLD_temp_simulation!E1959)*INT(ABS(input_OLD_temp_simulation!E1959)),"00"),":",TEXT(MOD(ABS(input_OLD_temp_simulation!E1959),1)*60,"00")),"")</f>
        <v>2022-01-23T09:15:00+01:00</v>
      </c>
      <c r="D1959" s="26">
        <f>IF(input_OLD_temp_simulation!D1959&lt;&gt;"",input_OLD_temp_simulation!D1959,"")</f>
        <v>1642925699.9999993</v>
      </c>
      <c r="E1959" s="27">
        <f>calculation!R1959</f>
        <v>452.21835778593561</v>
      </c>
      <c r="F1959" s="18">
        <f>calculation!P1959</f>
        <v>0</v>
      </c>
      <c r="G1959" s="29">
        <f>IF(input_OLD_temp_simulation!L1959&lt;&gt;"",input_OLD_temp_simulation!L1959,"")</f>
        <v>900</v>
      </c>
    </row>
    <row r="1960" spans="1:7">
      <c r="A1960" s="1">
        <f>IF(input_OLD_temp_simulation!A1960&lt;&gt;"",input_OLD_temp_simulation!A1960,"")</f>
        <v>1958</v>
      </c>
      <c r="B1960" s="57">
        <f>IF(input_OLD_temp_simulation!B1960&lt;&gt;"",maxvent_m3_per_h*1000000+minvent_m3_per_h*1000+V_room_m3,"")</f>
        <v>500010090</v>
      </c>
      <c r="C1960" s="2" t="str">
        <f>IF(input_OLD_temp_simulation!C1960&lt;&gt;"",CONCATENATE(TEXT(input_OLD_temp_simulation!C1960,"jjjj-mm-ddTuu:mm:ss"),IF(input_OLD_temp_simulation!E1960&gt;=0,"+",""),TEXT(SIGN(input_OLD_temp_simulation!E1960)*INT(ABS(input_OLD_temp_simulation!E1960)),"00"),":",TEXT(MOD(ABS(input_OLD_temp_simulation!E1960),1)*60,"00")),"")</f>
        <v>2022-01-23T09:30:00+01:00</v>
      </c>
      <c r="D1960" s="26">
        <f>IF(input_OLD_temp_simulation!D1960&lt;&gt;"",input_OLD_temp_simulation!D1960,"")</f>
        <v>1642926600.000001</v>
      </c>
      <c r="E1960" s="27">
        <f>calculation!R1960</f>
        <v>451.18451451410408</v>
      </c>
      <c r="F1960" s="18">
        <f>calculation!P1960</f>
        <v>0</v>
      </c>
      <c r="G1960" s="29">
        <f>IF(input_OLD_temp_simulation!L1960&lt;&gt;"",input_OLD_temp_simulation!L1960,"")</f>
        <v>900</v>
      </c>
    </row>
    <row r="1961" spans="1:7">
      <c r="A1961" s="1">
        <f>IF(input_OLD_temp_simulation!A1961&lt;&gt;"",input_OLD_temp_simulation!A1961,"")</f>
        <v>1959</v>
      </c>
      <c r="B1961" s="57">
        <f>IF(input_OLD_temp_simulation!B1961&lt;&gt;"",maxvent_m3_per_h*1000000+minvent_m3_per_h*1000+V_room_m3,"")</f>
        <v>500010090</v>
      </c>
      <c r="C1961" s="2" t="str">
        <f>IF(input_OLD_temp_simulation!C1961&lt;&gt;"",CONCATENATE(TEXT(input_OLD_temp_simulation!C1961,"jjjj-mm-ddTuu:mm:ss"),IF(input_OLD_temp_simulation!E1961&gt;=0,"+",""),TEXT(SIGN(input_OLD_temp_simulation!E1961)*INT(ABS(input_OLD_temp_simulation!E1961)),"00"),":",TEXT(MOD(ABS(input_OLD_temp_simulation!E1961),1)*60,"00")),"")</f>
        <v>2022-01-23T09:45:00+01:00</v>
      </c>
      <c r="D1961" s="26">
        <f>IF(input_OLD_temp_simulation!D1961&lt;&gt;"",input_OLD_temp_simulation!D1961,"")</f>
        <v>1642927500.0000002</v>
      </c>
      <c r="E1961" s="27">
        <f>calculation!R1961</f>
        <v>450.17938911093449</v>
      </c>
      <c r="F1961" s="18">
        <f>calculation!P1961</f>
        <v>0</v>
      </c>
      <c r="G1961" s="29">
        <f>IF(input_OLD_temp_simulation!L1961&lt;&gt;"",input_OLD_temp_simulation!L1961,"")</f>
        <v>900</v>
      </c>
    </row>
    <row r="1962" spans="1:7">
      <c r="A1962" s="1">
        <f>IF(input_OLD_temp_simulation!A1962&lt;&gt;"",input_OLD_temp_simulation!A1962,"")</f>
        <v>1960</v>
      </c>
      <c r="B1962" s="57">
        <f>IF(input_OLD_temp_simulation!B1962&lt;&gt;"",maxvent_m3_per_h*1000000+minvent_m3_per_h*1000+V_room_m3,"")</f>
        <v>500010090</v>
      </c>
      <c r="C1962" s="2" t="str">
        <f>IF(input_OLD_temp_simulation!C1962&lt;&gt;"",CONCATENATE(TEXT(input_OLD_temp_simulation!C1962,"jjjj-mm-ddTuu:mm:ss"),IF(input_OLD_temp_simulation!E1962&gt;=0,"+",""),TEXT(SIGN(input_OLD_temp_simulation!E1962)*INT(ABS(input_OLD_temp_simulation!E1962)),"00"),":",TEXT(MOD(ABS(input_OLD_temp_simulation!E1962),1)*60,"00")),"")</f>
        <v>2022-01-23T10:00:00+01:00</v>
      </c>
      <c r="D1962" s="26">
        <f>IF(input_OLD_temp_simulation!D1962&lt;&gt;"",input_OLD_temp_simulation!D1962,"")</f>
        <v>1642928399.9999993</v>
      </c>
      <c r="E1962" s="27">
        <f>calculation!R1962</f>
        <v>449.20218385785296</v>
      </c>
      <c r="F1962" s="18">
        <f>calculation!P1962</f>
        <v>0</v>
      </c>
      <c r="G1962" s="29">
        <f>IF(input_OLD_temp_simulation!L1962&lt;&gt;"",input_OLD_temp_simulation!L1962,"")</f>
        <v>900</v>
      </c>
    </row>
    <row r="1963" spans="1:7">
      <c r="A1963" s="1">
        <f>IF(input_OLD_temp_simulation!A1963&lt;&gt;"",input_OLD_temp_simulation!A1963,"")</f>
        <v>1961</v>
      </c>
      <c r="B1963" s="57">
        <f>IF(input_OLD_temp_simulation!B1963&lt;&gt;"",maxvent_m3_per_h*1000000+minvent_m3_per_h*1000+V_room_m3,"")</f>
        <v>500010090</v>
      </c>
      <c r="C1963" s="2" t="str">
        <f>IF(input_OLD_temp_simulation!C1963&lt;&gt;"",CONCATENATE(TEXT(input_OLD_temp_simulation!C1963,"jjjj-mm-ddTuu:mm:ss"),IF(input_OLD_temp_simulation!E1963&gt;=0,"+",""),TEXT(SIGN(input_OLD_temp_simulation!E1963)*INT(ABS(input_OLD_temp_simulation!E1963)),"00"),":",TEXT(MOD(ABS(input_OLD_temp_simulation!E1963),1)*60,"00")),"")</f>
        <v>2022-01-23T10:15:00+01:00</v>
      </c>
      <c r="D1963" s="26">
        <f>IF(input_OLD_temp_simulation!D1963&lt;&gt;"",input_OLD_temp_simulation!D1963,"")</f>
        <v>1642929300.000001</v>
      </c>
      <c r="E1963" s="27">
        <f>calculation!R1963</f>
        <v>448.2521231951348</v>
      </c>
      <c r="F1963" s="18">
        <f>calculation!P1963</f>
        <v>0</v>
      </c>
      <c r="G1963" s="29">
        <f>IF(input_OLD_temp_simulation!L1963&lt;&gt;"",input_OLD_temp_simulation!L1963,"")</f>
        <v>900</v>
      </c>
    </row>
    <row r="1964" spans="1:7">
      <c r="A1964" s="1">
        <f>IF(input_OLD_temp_simulation!A1964&lt;&gt;"",input_OLD_temp_simulation!A1964,"")</f>
        <v>1962</v>
      </c>
      <c r="B1964" s="57">
        <f>IF(input_OLD_temp_simulation!B1964&lt;&gt;"",maxvent_m3_per_h*1000000+minvent_m3_per_h*1000+V_room_m3,"")</f>
        <v>500010090</v>
      </c>
      <c r="C1964" s="2" t="str">
        <f>IF(input_OLD_temp_simulation!C1964&lt;&gt;"",CONCATENATE(TEXT(input_OLD_temp_simulation!C1964,"jjjj-mm-ddTuu:mm:ss"),IF(input_OLD_temp_simulation!E1964&gt;=0,"+",""),TEXT(SIGN(input_OLD_temp_simulation!E1964)*INT(ABS(input_OLD_temp_simulation!E1964)),"00"),":",TEXT(MOD(ABS(input_OLD_temp_simulation!E1964),1)*60,"00")),"")</f>
        <v>2022-01-23T10:30:00+01:00</v>
      </c>
      <c r="D1964" s="26">
        <f>IF(input_OLD_temp_simulation!D1964&lt;&gt;"",input_OLD_temp_simulation!D1964,"")</f>
        <v>1642930200.0000002</v>
      </c>
      <c r="E1964" s="27">
        <f>calculation!R1964</f>
        <v>447.32845310638106</v>
      </c>
      <c r="F1964" s="18">
        <f>calculation!P1964</f>
        <v>0</v>
      </c>
      <c r="G1964" s="29">
        <f>IF(input_OLD_temp_simulation!L1964&lt;&gt;"",input_OLD_temp_simulation!L1964,"")</f>
        <v>900</v>
      </c>
    </row>
    <row r="1965" spans="1:7">
      <c r="A1965" s="1">
        <f>IF(input_OLD_temp_simulation!A1965&lt;&gt;"",input_OLD_temp_simulation!A1965,"")</f>
        <v>1963</v>
      </c>
      <c r="B1965" s="57">
        <f>IF(input_OLD_temp_simulation!B1965&lt;&gt;"",maxvent_m3_per_h*1000000+minvent_m3_per_h*1000+V_room_m3,"")</f>
        <v>500010090</v>
      </c>
      <c r="C1965" s="2" t="str">
        <f>IF(input_OLD_temp_simulation!C1965&lt;&gt;"",CONCATENATE(TEXT(input_OLD_temp_simulation!C1965,"jjjj-mm-ddTuu:mm:ss"),IF(input_OLD_temp_simulation!E1965&gt;=0,"+",""),TEXT(SIGN(input_OLD_temp_simulation!E1965)*INT(ABS(input_OLD_temp_simulation!E1965)),"00"),":",TEXT(MOD(ABS(input_OLD_temp_simulation!E1965),1)*60,"00")),"")</f>
        <v>2022-01-23T10:45:00+01:00</v>
      </c>
      <c r="D1965" s="26">
        <f>IF(input_OLD_temp_simulation!D1965&lt;&gt;"",input_OLD_temp_simulation!D1965,"")</f>
        <v>1642931099.9999993</v>
      </c>
      <c r="E1965" s="27">
        <f>calculation!R1965</f>
        <v>446.4304405200927</v>
      </c>
      <c r="F1965" s="18">
        <f>calculation!P1965</f>
        <v>0</v>
      </c>
      <c r="G1965" s="29">
        <f>IF(input_OLD_temp_simulation!L1965&lt;&gt;"",input_OLD_temp_simulation!L1965,"")</f>
        <v>900</v>
      </c>
    </row>
    <row r="1966" spans="1:7">
      <c r="A1966" s="1">
        <f>IF(input_OLD_temp_simulation!A1966&lt;&gt;"",input_OLD_temp_simulation!A1966,"")</f>
        <v>1964</v>
      </c>
      <c r="B1966" s="57">
        <f>IF(input_OLD_temp_simulation!B1966&lt;&gt;"",maxvent_m3_per_h*1000000+minvent_m3_per_h*1000+V_room_m3,"")</f>
        <v>500010090</v>
      </c>
      <c r="C1966" s="2" t="str">
        <f>IF(input_OLD_temp_simulation!C1966&lt;&gt;"",CONCATENATE(TEXT(input_OLD_temp_simulation!C1966,"jjjj-mm-ddTuu:mm:ss"),IF(input_OLD_temp_simulation!E1966&gt;=0,"+",""),TEXT(SIGN(input_OLD_temp_simulation!E1966)*INT(ABS(input_OLD_temp_simulation!E1966)),"00"),":",TEXT(MOD(ABS(input_OLD_temp_simulation!E1966),1)*60,"00")),"")</f>
        <v>2022-01-23T11:00:00+01:00</v>
      </c>
      <c r="D1966" s="26">
        <f>IF(input_OLD_temp_simulation!D1966&lt;&gt;"",input_OLD_temp_simulation!D1966,"")</f>
        <v>1642932000.000001</v>
      </c>
      <c r="E1966" s="27">
        <f>calculation!R1966</f>
        <v>445.55737272786791</v>
      </c>
      <c r="F1966" s="18">
        <f>calculation!P1966</f>
        <v>0</v>
      </c>
      <c r="G1966" s="29">
        <f>IF(input_OLD_temp_simulation!L1966&lt;&gt;"",input_OLD_temp_simulation!L1966,"")</f>
        <v>900</v>
      </c>
    </row>
    <row r="1967" spans="1:7">
      <c r="A1967" s="1">
        <f>IF(input_OLD_temp_simulation!A1967&lt;&gt;"",input_OLD_temp_simulation!A1967,"")</f>
        <v>1965</v>
      </c>
      <c r="B1967" s="57">
        <f>IF(input_OLD_temp_simulation!B1967&lt;&gt;"",maxvent_m3_per_h*1000000+minvent_m3_per_h*1000+V_room_m3,"")</f>
        <v>500010090</v>
      </c>
      <c r="C1967" s="2" t="str">
        <f>IF(input_OLD_temp_simulation!C1967&lt;&gt;"",CONCATENATE(TEXT(input_OLD_temp_simulation!C1967,"jjjj-mm-ddTuu:mm:ss"),IF(input_OLD_temp_simulation!E1967&gt;=0,"+",""),TEXT(SIGN(input_OLD_temp_simulation!E1967)*INT(ABS(input_OLD_temp_simulation!E1967)),"00"),":",TEXT(MOD(ABS(input_OLD_temp_simulation!E1967),1)*60,"00")),"")</f>
        <v>2022-01-23T11:15:00+01:00</v>
      </c>
      <c r="D1967" s="26">
        <f>IF(input_OLD_temp_simulation!D1967&lt;&gt;"",input_OLD_temp_simulation!D1967,"")</f>
        <v>1642932900.0000002</v>
      </c>
      <c r="E1967" s="27">
        <f>calculation!R1967</f>
        <v>444.70855681876048</v>
      </c>
      <c r="F1967" s="18">
        <f>calculation!P1967</f>
        <v>0</v>
      </c>
      <c r="G1967" s="29">
        <f>IF(input_OLD_temp_simulation!L1967&lt;&gt;"",input_OLD_temp_simulation!L1967,"")</f>
        <v>900</v>
      </c>
    </row>
    <row r="1968" spans="1:7">
      <c r="A1968" s="1">
        <f>IF(input_OLD_temp_simulation!A1968&lt;&gt;"",input_OLD_temp_simulation!A1968,"")</f>
        <v>1966</v>
      </c>
      <c r="B1968" s="57">
        <f>IF(input_OLD_temp_simulation!B1968&lt;&gt;"",maxvent_m3_per_h*1000000+minvent_m3_per_h*1000+V_room_m3,"")</f>
        <v>500010090</v>
      </c>
      <c r="C1968" s="2" t="str">
        <f>IF(input_OLD_temp_simulation!C1968&lt;&gt;"",CONCATENATE(TEXT(input_OLD_temp_simulation!C1968,"jjjj-mm-ddTuu:mm:ss"),IF(input_OLD_temp_simulation!E1968&gt;=0,"+",""),TEXT(SIGN(input_OLD_temp_simulation!E1968)*INT(ABS(input_OLD_temp_simulation!E1968)),"00"),":",TEXT(MOD(ABS(input_OLD_temp_simulation!E1968),1)*60,"00")),"")</f>
        <v>2022-01-23T11:30:00+01:00</v>
      </c>
      <c r="D1968" s="26">
        <f>IF(input_OLD_temp_simulation!D1968&lt;&gt;"",input_OLD_temp_simulation!D1968,"")</f>
        <v>1642933799.9999993</v>
      </c>
      <c r="E1968" s="27">
        <f>calculation!R1968</f>
        <v>443.88331912935047</v>
      </c>
      <c r="F1968" s="18">
        <f>calculation!P1968</f>
        <v>0</v>
      </c>
      <c r="G1968" s="29">
        <f>IF(input_OLD_temp_simulation!L1968&lt;&gt;"",input_OLD_temp_simulation!L1968,"")</f>
        <v>900</v>
      </c>
    </row>
    <row r="1969" spans="1:7">
      <c r="A1969" s="1">
        <f>IF(input_OLD_temp_simulation!A1969&lt;&gt;"",input_OLD_temp_simulation!A1969,"")</f>
        <v>1967</v>
      </c>
      <c r="B1969" s="57">
        <f>IF(input_OLD_temp_simulation!B1969&lt;&gt;"",maxvent_m3_per_h*1000000+minvent_m3_per_h*1000+V_room_m3,"")</f>
        <v>500010090</v>
      </c>
      <c r="C1969" s="2" t="str">
        <f>IF(input_OLD_temp_simulation!C1969&lt;&gt;"",CONCATENATE(TEXT(input_OLD_temp_simulation!C1969,"jjjj-mm-ddTuu:mm:ss"),IF(input_OLD_temp_simulation!E1969&gt;=0,"+",""),TEXT(SIGN(input_OLD_temp_simulation!E1969)*INT(ABS(input_OLD_temp_simulation!E1969)),"00"),":",TEXT(MOD(ABS(input_OLD_temp_simulation!E1969),1)*60,"00")),"")</f>
        <v>2022-01-23T11:45:00+01:00</v>
      </c>
      <c r="D1969" s="26">
        <f>IF(input_OLD_temp_simulation!D1969&lt;&gt;"",input_OLD_temp_simulation!D1969,"")</f>
        <v>1642934700.000001</v>
      </c>
      <c r="E1969" s="27">
        <f>calculation!R1969</f>
        <v>443.08100470909073</v>
      </c>
      <c r="F1969" s="18">
        <f>calculation!P1969</f>
        <v>0</v>
      </c>
      <c r="G1969" s="29">
        <f>IF(input_OLD_temp_simulation!L1969&lt;&gt;"",input_OLD_temp_simulation!L1969,"")</f>
        <v>900</v>
      </c>
    </row>
    <row r="1970" spans="1:7">
      <c r="A1970" s="1">
        <f>IF(input_OLD_temp_simulation!A1970&lt;&gt;"",input_OLD_temp_simulation!A1970,"")</f>
        <v>1968</v>
      </c>
      <c r="B1970" s="57">
        <f>IF(input_OLD_temp_simulation!B1970&lt;&gt;"",maxvent_m3_per_h*1000000+minvent_m3_per_h*1000+V_room_m3,"")</f>
        <v>500010090</v>
      </c>
      <c r="C1970" s="2" t="str">
        <f>IF(input_OLD_temp_simulation!C1970&lt;&gt;"",CONCATENATE(TEXT(input_OLD_temp_simulation!C1970,"jjjj-mm-ddTuu:mm:ss"),IF(input_OLD_temp_simulation!E1970&gt;=0,"+",""),TEXT(SIGN(input_OLD_temp_simulation!E1970)*INT(ABS(input_OLD_temp_simulation!E1970)),"00"),":",TEXT(MOD(ABS(input_OLD_temp_simulation!E1970),1)*60,"00")),"")</f>
        <v>2022-01-23T12:00:00+01:00</v>
      </c>
      <c r="D1970" s="26">
        <f>IF(input_OLD_temp_simulation!D1970&lt;&gt;"",input_OLD_temp_simulation!D1970,"")</f>
        <v>1642935600.0000002</v>
      </c>
      <c r="E1970" s="27">
        <f>calculation!R1970</f>
        <v>442.30097680050488</v>
      </c>
      <c r="F1970" s="18">
        <f>calculation!P1970</f>
        <v>0</v>
      </c>
      <c r="G1970" s="29">
        <f>IF(input_OLD_temp_simulation!L1970&lt;&gt;"",input_OLD_temp_simulation!L1970,"")</f>
        <v>900</v>
      </c>
    </row>
    <row r="1971" spans="1:7">
      <c r="A1971" s="1">
        <f>IF(input_OLD_temp_simulation!A1971&lt;&gt;"",input_OLD_temp_simulation!A1971,"")</f>
        <v>1969</v>
      </c>
      <c r="B1971" s="57">
        <f>IF(input_OLD_temp_simulation!B1971&lt;&gt;"",maxvent_m3_per_h*1000000+minvent_m3_per_h*1000+V_room_m3,"")</f>
        <v>500010090</v>
      </c>
      <c r="C1971" s="2" t="str">
        <f>IF(input_OLD_temp_simulation!C1971&lt;&gt;"",CONCATENATE(TEXT(input_OLD_temp_simulation!C1971,"jjjj-mm-ddTuu:mm:ss"),IF(input_OLD_temp_simulation!E1971&gt;=0,"+",""),TEXT(SIGN(input_OLD_temp_simulation!E1971)*INT(ABS(input_OLD_temp_simulation!E1971)),"00"),":",TEXT(MOD(ABS(input_OLD_temp_simulation!E1971),1)*60,"00")),"")</f>
        <v>2022-01-23T12:15:00+01:00</v>
      </c>
      <c r="D1971" s="26">
        <f>IF(input_OLD_temp_simulation!D1971&lt;&gt;"",input_OLD_temp_simulation!D1971,"")</f>
        <v>1642936499.9999993</v>
      </c>
      <c r="E1971" s="27">
        <f>calculation!R1971</f>
        <v>441.54261633382418</v>
      </c>
      <c r="F1971" s="18">
        <f>calculation!P1971</f>
        <v>0</v>
      </c>
      <c r="G1971" s="29">
        <f>IF(input_OLD_temp_simulation!L1971&lt;&gt;"",input_OLD_temp_simulation!L1971,"")</f>
        <v>900</v>
      </c>
    </row>
    <row r="1972" spans="1:7">
      <c r="A1972" s="1">
        <f>IF(input_OLD_temp_simulation!A1972&lt;&gt;"",input_OLD_temp_simulation!A1972,"")</f>
        <v>1970</v>
      </c>
      <c r="B1972" s="57">
        <f>IF(input_OLD_temp_simulation!B1972&lt;&gt;"",maxvent_m3_per_h*1000000+minvent_m3_per_h*1000+V_room_m3,"")</f>
        <v>500010090</v>
      </c>
      <c r="C1972" s="2" t="str">
        <f>IF(input_OLD_temp_simulation!C1972&lt;&gt;"",CONCATENATE(TEXT(input_OLD_temp_simulation!C1972,"jjjj-mm-ddTuu:mm:ss"),IF(input_OLD_temp_simulation!E1972&gt;=0,"+",""),TEXT(SIGN(input_OLD_temp_simulation!E1972)*INT(ABS(input_OLD_temp_simulation!E1972)),"00"),":",TEXT(MOD(ABS(input_OLD_temp_simulation!E1972),1)*60,"00")),"")</f>
        <v>2022-01-23T12:30:00+01:00</v>
      </c>
      <c r="D1972" s="26">
        <f>IF(input_OLD_temp_simulation!D1972&lt;&gt;"",input_OLD_temp_simulation!D1972,"")</f>
        <v>1642937400.000001</v>
      </c>
      <c r="E1972" s="27">
        <f>calculation!R1972</f>
        <v>440.80532143566239</v>
      </c>
      <c r="F1972" s="18">
        <f>calculation!P1972</f>
        <v>0</v>
      </c>
      <c r="G1972" s="29">
        <f>IF(input_OLD_temp_simulation!L1972&lt;&gt;"",input_OLD_temp_simulation!L1972,"")</f>
        <v>900</v>
      </c>
    </row>
    <row r="1973" spans="1:7">
      <c r="A1973" s="1">
        <f>IF(input_OLD_temp_simulation!A1973&lt;&gt;"",input_OLD_temp_simulation!A1973,"")</f>
        <v>1971</v>
      </c>
      <c r="B1973" s="57">
        <f>IF(input_OLD_temp_simulation!B1973&lt;&gt;"",maxvent_m3_per_h*1000000+minvent_m3_per_h*1000+V_room_m3,"")</f>
        <v>500010090</v>
      </c>
      <c r="C1973" s="2" t="str">
        <f>IF(input_OLD_temp_simulation!C1973&lt;&gt;"",CONCATENATE(TEXT(input_OLD_temp_simulation!C1973,"jjjj-mm-ddTuu:mm:ss"),IF(input_OLD_temp_simulation!E1973&gt;=0,"+",""),TEXT(SIGN(input_OLD_temp_simulation!E1973)*INT(ABS(input_OLD_temp_simulation!E1973)),"00"),":",TEXT(MOD(ABS(input_OLD_temp_simulation!E1973),1)*60,"00")),"")</f>
        <v>2022-01-23T12:45:00+01:00</v>
      </c>
      <c r="D1973" s="26">
        <f>IF(input_OLD_temp_simulation!D1973&lt;&gt;"",input_OLD_temp_simulation!D1973,"")</f>
        <v>1642938300.0000002</v>
      </c>
      <c r="E1973" s="27">
        <f>calculation!R1973</f>
        <v>440.08850695133845</v>
      </c>
      <c r="F1973" s="18">
        <f>calculation!P1973</f>
        <v>0</v>
      </c>
      <c r="G1973" s="29">
        <f>IF(input_OLD_temp_simulation!L1973&lt;&gt;"",input_OLD_temp_simulation!L1973,"")</f>
        <v>900</v>
      </c>
    </row>
    <row r="1974" spans="1:7">
      <c r="A1974" s="1">
        <f>IF(input_OLD_temp_simulation!A1974&lt;&gt;"",input_OLD_temp_simulation!A1974,"")</f>
        <v>1972</v>
      </c>
      <c r="B1974" s="57">
        <f>IF(input_OLD_temp_simulation!B1974&lt;&gt;"",maxvent_m3_per_h*1000000+minvent_m3_per_h*1000+V_room_m3,"")</f>
        <v>500010090</v>
      </c>
      <c r="C1974" s="2" t="str">
        <f>IF(input_OLD_temp_simulation!C1974&lt;&gt;"",CONCATENATE(TEXT(input_OLD_temp_simulation!C1974,"jjjj-mm-ddTuu:mm:ss"),IF(input_OLD_temp_simulation!E1974&gt;=0,"+",""),TEXT(SIGN(input_OLD_temp_simulation!E1974)*INT(ABS(input_OLD_temp_simulation!E1974)),"00"),":",TEXT(MOD(ABS(input_OLD_temp_simulation!E1974),1)*60,"00")),"")</f>
        <v>2022-01-23T13:00:00+01:00</v>
      </c>
      <c r="D1974" s="26">
        <f>IF(input_OLD_temp_simulation!D1974&lt;&gt;"",input_OLD_temp_simulation!D1974,"")</f>
        <v>1642939199.9999993</v>
      </c>
      <c r="E1974" s="27">
        <f>calculation!R1974</f>
        <v>439.39160398046795</v>
      </c>
      <c r="F1974" s="18">
        <f>calculation!P1974</f>
        <v>0</v>
      </c>
      <c r="G1974" s="29">
        <f>IF(input_OLD_temp_simulation!L1974&lt;&gt;"",input_OLD_temp_simulation!L1974,"")</f>
        <v>900</v>
      </c>
    </row>
    <row r="1975" spans="1:7">
      <c r="A1975" s="1">
        <f>IF(input_OLD_temp_simulation!A1975&lt;&gt;"",input_OLD_temp_simulation!A1975,"")</f>
        <v>1973</v>
      </c>
      <c r="B1975" s="57">
        <f>IF(input_OLD_temp_simulation!B1975&lt;&gt;"",maxvent_m3_per_h*1000000+minvent_m3_per_h*1000+V_room_m3,"")</f>
        <v>500010090</v>
      </c>
      <c r="C1975" s="2" t="str">
        <f>IF(input_OLD_temp_simulation!C1975&lt;&gt;"",CONCATENATE(TEXT(input_OLD_temp_simulation!C1975,"jjjj-mm-ddTuu:mm:ss"),IF(input_OLD_temp_simulation!E1975&gt;=0,"+",""),TEXT(SIGN(input_OLD_temp_simulation!E1975)*INT(ABS(input_OLD_temp_simulation!E1975)),"00"),":",TEXT(MOD(ABS(input_OLD_temp_simulation!E1975),1)*60,"00")),"")</f>
        <v>2022-01-23T13:15:00+01:00</v>
      </c>
      <c r="D1975" s="26">
        <f>IF(input_OLD_temp_simulation!D1975&lt;&gt;"",input_OLD_temp_simulation!D1975,"")</f>
        <v>1642940100.000001</v>
      </c>
      <c r="E1975" s="27">
        <f>calculation!R1975</f>
        <v>438.71405942545493</v>
      </c>
      <c r="F1975" s="18">
        <f>calculation!P1975</f>
        <v>0</v>
      </c>
      <c r="G1975" s="29">
        <f>IF(input_OLD_temp_simulation!L1975&lt;&gt;"",input_OLD_temp_simulation!L1975,"")</f>
        <v>900</v>
      </c>
    </row>
    <row r="1976" spans="1:7">
      <c r="A1976" s="1">
        <f>IF(input_OLD_temp_simulation!A1976&lt;&gt;"",input_OLD_temp_simulation!A1976,"")</f>
        <v>1974</v>
      </c>
      <c r="B1976" s="57">
        <f>IF(input_OLD_temp_simulation!B1976&lt;&gt;"",maxvent_m3_per_h*1000000+minvent_m3_per_h*1000+V_room_m3,"")</f>
        <v>500010090</v>
      </c>
      <c r="C1976" s="2" t="str">
        <f>IF(input_OLD_temp_simulation!C1976&lt;&gt;"",CONCATENATE(TEXT(input_OLD_temp_simulation!C1976,"jjjj-mm-ddTuu:mm:ss"),IF(input_OLD_temp_simulation!E1976&gt;=0,"+",""),TEXT(SIGN(input_OLD_temp_simulation!E1976)*INT(ABS(input_OLD_temp_simulation!E1976)),"00"),":",TEXT(MOD(ABS(input_OLD_temp_simulation!E1976),1)*60,"00")),"")</f>
        <v>2022-01-23T13:30:00+01:00</v>
      </c>
      <c r="D1976" s="26">
        <f>IF(input_OLD_temp_simulation!D1976&lt;&gt;"",input_OLD_temp_simulation!D1976,"")</f>
        <v>1642941000.0000002</v>
      </c>
      <c r="E1976" s="27">
        <f>calculation!R1976</f>
        <v>438.05533555252561</v>
      </c>
      <c r="F1976" s="18">
        <f>calculation!P1976</f>
        <v>0</v>
      </c>
      <c r="G1976" s="29">
        <f>IF(input_OLD_temp_simulation!L1976&lt;&gt;"",input_OLD_temp_simulation!L1976,"")</f>
        <v>900</v>
      </c>
    </row>
    <row r="1977" spans="1:7">
      <c r="A1977" s="1">
        <f>IF(input_OLD_temp_simulation!A1977&lt;&gt;"",input_OLD_temp_simulation!A1977,"")</f>
        <v>1975</v>
      </c>
      <c r="B1977" s="57">
        <f>IF(input_OLD_temp_simulation!B1977&lt;&gt;"",maxvent_m3_per_h*1000000+minvent_m3_per_h*1000+V_room_m3,"")</f>
        <v>500010090</v>
      </c>
      <c r="C1977" s="2" t="str">
        <f>IF(input_OLD_temp_simulation!C1977&lt;&gt;"",CONCATENATE(TEXT(input_OLD_temp_simulation!C1977,"jjjj-mm-ddTuu:mm:ss"),IF(input_OLD_temp_simulation!E1977&gt;=0,"+",""),TEXT(SIGN(input_OLD_temp_simulation!E1977)*INT(ABS(input_OLD_temp_simulation!E1977)),"00"),":",TEXT(MOD(ABS(input_OLD_temp_simulation!E1977),1)*60,"00")),"")</f>
        <v>2022-01-23T13:45:00+01:00</v>
      </c>
      <c r="D1977" s="26">
        <f>IF(input_OLD_temp_simulation!D1977&lt;&gt;"",input_OLD_temp_simulation!D1977,"")</f>
        <v>1642941899.9999993</v>
      </c>
      <c r="E1977" s="27">
        <f>calculation!R1977</f>
        <v>437.41490956495545</v>
      </c>
      <c r="F1977" s="18">
        <f>calculation!P1977</f>
        <v>0</v>
      </c>
      <c r="G1977" s="29">
        <f>IF(input_OLD_temp_simulation!L1977&lt;&gt;"",input_OLD_temp_simulation!L1977,"")</f>
        <v>900</v>
      </c>
    </row>
    <row r="1978" spans="1:7">
      <c r="A1978" s="1">
        <f>IF(input_OLD_temp_simulation!A1978&lt;&gt;"",input_OLD_temp_simulation!A1978,"")</f>
        <v>1976</v>
      </c>
      <c r="B1978" s="57">
        <f>IF(input_OLD_temp_simulation!B1978&lt;&gt;"",maxvent_m3_per_h*1000000+minvent_m3_per_h*1000+V_room_m3,"")</f>
        <v>500010090</v>
      </c>
      <c r="C1978" s="2" t="str">
        <f>IF(input_OLD_temp_simulation!C1978&lt;&gt;"",CONCATENATE(TEXT(input_OLD_temp_simulation!C1978,"jjjj-mm-ddTuu:mm:ss"),IF(input_OLD_temp_simulation!E1978&gt;=0,"+",""),TEXT(SIGN(input_OLD_temp_simulation!E1978)*INT(ABS(input_OLD_temp_simulation!E1978)),"00"),":",TEXT(MOD(ABS(input_OLD_temp_simulation!E1978),1)*60,"00")),"")</f>
        <v>2022-01-23T14:00:00+01:00</v>
      </c>
      <c r="D1978" s="26">
        <f>IF(input_OLD_temp_simulation!D1978&lt;&gt;"",input_OLD_temp_simulation!D1978,"")</f>
        <v>1642942800.000001</v>
      </c>
      <c r="E1978" s="27">
        <f>calculation!R1978</f>
        <v>436.79227318815111</v>
      </c>
      <c r="F1978" s="18">
        <f>calculation!P1978</f>
        <v>0</v>
      </c>
      <c r="G1978" s="29">
        <f>IF(input_OLD_temp_simulation!L1978&lt;&gt;"",input_OLD_temp_simulation!L1978,"")</f>
        <v>900</v>
      </c>
    </row>
    <row r="1979" spans="1:7">
      <c r="A1979" s="1">
        <f>IF(input_OLD_temp_simulation!A1979&lt;&gt;"",input_OLD_temp_simulation!A1979,"")</f>
        <v>1977</v>
      </c>
      <c r="B1979" s="57">
        <f>IF(input_OLD_temp_simulation!B1979&lt;&gt;"",maxvent_m3_per_h*1000000+minvent_m3_per_h*1000+V_room_m3,"")</f>
        <v>500010090</v>
      </c>
      <c r="C1979" s="2" t="str">
        <f>IF(input_OLD_temp_simulation!C1979&lt;&gt;"",CONCATENATE(TEXT(input_OLD_temp_simulation!C1979,"jjjj-mm-ddTuu:mm:ss"),IF(input_OLD_temp_simulation!E1979&gt;=0,"+",""),TEXT(SIGN(input_OLD_temp_simulation!E1979)*INT(ABS(input_OLD_temp_simulation!E1979)),"00"),":",TEXT(MOD(ABS(input_OLD_temp_simulation!E1979),1)*60,"00")),"")</f>
        <v>2022-01-23T14:15:00+01:00</v>
      </c>
      <c r="D1979" s="26">
        <f>IF(input_OLD_temp_simulation!D1979&lt;&gt;"",input_OLD_temp_simulation!D1979,"")</f>
        <v>1642943700.0000002</v>
      </c>
      <c r="E1979" s="27">
        <f>calculation!R1979</f>
        <v>436.18693226625805</v>
      </c>
      <c r="F1979" s="18">
        <f>calculation!P1979</f>
        <v>0</v>
      </c>
      <c r="G1979" s="29">
        <f>IF(input_OLD_temp_simulation!L1979&lt;&gt;"",input_OLD_temp_simulation!L1979,"")</f>
        <v>900</v>
      </c>
    </row>
    <row r="1980" spans="1:7">
      <c r="A1980" s="1">
        <f>IF(input_OLD_temp_simulation!A1980&lt;&gt;"",input_OLD_temp_simulation!A1980,"")</f>
        <v>1978</v>
      </c>
      <c r="B1980" s="57">
        <f>IF(input_OLD_temp_simulation!B1980&lt;&gt;"",maxvent_m3_per_h*1000000+minvent_m3_per_h*1000+V_room_m3,"")</f>
        <v>500010090</v>
      </c>
      <c r="C1980" s="2" t="str">
        <f>IF(input_OLD_temp_simulation!C1980&lt;&gt;"",CONCATENATE(TEXT(input_OLD_temp_simulation!C1980,"jjjj-mm-ddTuu:mm:ss"),IF(input_OLD_temp_simulation!E1980&gt;=0,"+",""),TEXT(SIGN(input_OLD_temp_simulation!E1980)*INT(ABS(input_OLD_temp_simulation!E1980)),"00"),":",TEXT(MOD(ABS(input_OLD_temp_simulation!E1980),1)*60,"00")),"")</f>
        <v>2022-01-23T14:30:00+01:00</v>
      </c>
      <c r="D1980" s="26">
        <f>IF(input_OLD_temp_simulation!D1980&lt;&gt;"",input_OLD_temp_simulation!D1980,"")</f>
        <v>1642944599.9999993</v>
      </c>
      <c r="E1980" s="27">
        <f>calculation!R1980</f>
        <v>435.59840636997313</v>
      </c>
      <c r="F1980" s="18">
        <f>calculation!P1980</f>
        <v>0</v>
      </c>
      <c r="G1980" s="29">
        <f>IF(input_OLD_temp_simulation!L1980&lt;&gt;"",input_OLD_temp_simulation!L1980,"")</f>
        <v>900</v>
      </c>
    </row>
    <row r="1981" spans="1:7">
      <c r="A1981" s="1">
        <f>IF(input_OLD_temp_simulation!A1981&lt;&gt;"",input_OLD_temp_simulation!A1981,"")</f>
        <v>1979</v>
      </c>
      <c r="B1981" s="57">
        <f>IF(input_OLD_temp_simulation!B1981&lt;&gt;"",maxvent_m3_per_h*1000000+minvent_m3_per_h*1000+V_room_m3,"")</f>
        <v>500010090</v>
      </c>
      <c r="C1981" s="2" t="str">
        <f>IF(input_OLD_temp_simulation!C1981&lt;&gt;"",CONCATENATE(TEXT(input_OLD_temp_simulation!C1981,"jjjj-mm-ddTuu:mm:ss"),IF(input_OLD_temp_simulation!E1981&gt;=0,"+",""),TEXT(SIGN(input_OLD_temp_simulation!E1981)*INT(ABS(input_OLD_temp_simulation!E1981)),"00"),":",TEXT(MOD(ABS(input_OLD_temp_simulation!E1981),1)*60,"00")),"")</f>
        <v>2022-01-23T14:45:00+01:00</v>
      </c>
      <c r="D1981" s="26">
        <f>IF(input_OLD_temp_simulation!D1981&lt;&gt;"",input_OLD_temp_simulation!D1981,"")</f>
        <v>1642945500.000001</v>
      </c>
      <c r="E1981" s="27">
        <f>calculation!R1981</f>
        <v>435.02622841525164</v>
      </c>
      <c r="F1981" s="18">
        <f>calculation!P1981</f>
        <v>0</v>
      </c>
      <c r="G1981" s="29">
        <f>IF(input_OLD_temp_simulation!L1981&lt;&gt;"",input_OLD_temp_simulation!L1981,"")</f>
        <v>900</v>
      </c>
    </row>
    <row r="1982" spans="1:7">
      <c r="A1982" s="1">
        <f>IF(input_OLD_temp_simulation!A1982&lt;&gt;"",input_OLD_temp_simulation!A1982,"")</f>
        <v>1980</v>
      </c>
      <c r="B1982" s="57">
        <f>IF(input_OLD_temp_simulation!B1982&lt;&gt;"",maxvent_m3_per_h*1000000+minvent_m3_per_h*1000+V_room_m3,"")</f>
        <v>500010090</v>
      </c>
      <c r="C1982" s="2" t="str">
        <f>IF(input_OLD_temp_simulation!C1982&lt;&gt;"",CONCATENATE(TEXT(input_OLD_temp_simulation!C1982,"jjjj-mm-ddTuu:mm:ss"),IF(input_OLD_temp_simulation!E1982&gt;=0,"+",""),TEXT(SIGN(input_OLD_temp_simulation!E1982)*INT(ABS(input_OLD_temp_simulation!E1982)),"00"),":",TEXT(MOD(ABS(input_OLD_temp_simulation!E1982),1)*60,"00")),"")</f>
        <v>2022-01-23T15:00:00+01:00</v>
      </c>
      <c r="D1982" s="26">
        <f>IF(input_OLD_temp_simulation!D1982&lt;&gt;"",input_OLD_temp_simulation!D1982,"")</f>
        <v>1642946400.0000002</v>
      </c>
      <c r="E1982" s="27">
        <f>calculation!R1982</f>
        <v>434.46994429260576</v>
      </c>
      <c r="F1982" s="18">
        <f>calculation!P1982</f>
        <v>0</v>
      </c>
      <c r="G1982" s="29">
        <f>IF(input_OLD_temp_simulation!L1982&lt;&gt;"",input_OLD_temp_simulation!L1982,"")</f>
        <v>900</v>
      </c>
    </row>
    <row r="1983" spans="1:7">
      <c r="A1983" s="1">
        <f>IF(input_OLD_temp_simulation!A1983&lt;&gt;"",input_OLD_temp_simulation!A1983,"")</f>
        <v>1981</v>
      </c>
      <c r="B1983" s="57">
        <f>IF(input_OLD_temp_simulation!B1983&lt;&gt;"",maxvent_m3_per_h*1000000+minvent_m3_per_h*1000+V_room_m3,"")</f>
        <v>500010090</v>
      </c>
      <c r="C1983" s="2" t="str">
        <f>IF(input_OLD_temp_simulation!C1983&lt;&gt;"",CONCATENATE(TEXT(input_OLD_temp_simulation!C1983,"jjjj-mm-ddTuu:mm:ss"),IF(input_OLD_temp_simulation!E1983&gt;=0,"+",""),TEXT(SIGN(input_OLD_temp_simulation!E1983)*INT(ABS(input_OLD_temp_simulation!E1983)),"00"),":",TEXT(MOD(ABS(input_OLD_temp_simulation!E1983),1)*60,"00")),"")</f>
        <v>2022-01-23T15:15:00+01:00</v>
      </c>
      <c r="D1983" s="26">
        <f>IF(input_OLD_temp_simulation!D1983&lt;&gt;"",input_OLD_temp_simulation!D1983,"")</f>
        <v>1642947299.9999993</v>
      </c>
      <c r="E1983" s="27">
        <f>calculation!R1983</f>
        <v>433.92911250670005</v>
      </c>
      <c r="F1983" s="18">
        <f>calculation!P1983</f>
        <v>0</v>
      </c>
      <c r="G1983" s="29">
        <f>IF(input_OLD_temp_simulation!L1983&lt;&gt;"",input_OLD_temp_simulation!L1983,"")</f>
        <v>900</v>
      </c>
    </row>
    <row r="1984" spans="1:7">
      <c r="A1984" s="1">
        <f>IF(input_OLD_temp_simulation!A1984&lt;&gt;"",input_OLD_temp_simulation!A1984,"")</f>
        <v>1982</v>
      </c>
      <c r="B1984" s="57">
        <f>IF(input_OLD_temp_simulation!B1984&lt;&gt;"",maxvent_m3_per_h*1000000+minvent_m3_per_h*1000+V_room_m3,"")</f>
        <v>500010090</v>
      </c>
      <c r="C1984" s="2" t="str">
        <f>IF(input_OLD_temp_simulation!C1984&lt;&gt;"",CONCATENATE(TEXT(input_OLD_temp_simulation!C1984,"jjjj-mm-ddTuu:mm:ss"),IF(input_OLD_temp_simulation!E1984&gt;=0,"+",""),TEXT(SIGN(input_OLD_temp_simulation!E1984)*INT(ABS(input_OLD_temp_simulation!E1984)),"00"),":",TEXT(MOD(ABS(input_OLD_temp_simulation!E1984),1)*60,"00")),"")</f>
        <v>2022-01-23T15:30:00+01:00</v>
      </c>
      <c r="D1984" s="26">
        <f>IF(input_OLD_temp_simulation!D1984&lt;&gt;"",input_OLD_temp_simulation!D1984,"")</f>
        <v>1642948200.000001</v>
      </c>
      <c r="E1984" s="27">
        <f>calculation!R1984</f>
        <v>433.4033038259584</v>
      </c>
      <c r="F1984" s="18">
        <f>calculation!P1984</f>
        <v>0</v>
      </c>
      <c r="G1984" s="29">
        <f>IF(input_OLD_temp_simulation!L1984&lt;&gt;"",input_OLD_temp_simulation!L1984,"")</f>
        <v>900</v>
      </c>
    </row>
    <row r="1985" spans="1:7">
      <c r="A1985" s="1">
        <f>IF(input_OLD_temp_simulation!A1985&lt;&gt;"",input_OLD_temp_simulation!A1985,"")</f>
        <v>1983</v>
      </c>
      <c r="B1985" s="57">
        <f>IF(input_OLD_temp_simulation!B1985&lt;&gt;"",maxvent_m3_per_h*1000000+minvent_m3_per_h*1000+V_room_m3,"")</f>
        <v>500010090</v>
      </c>
      <c r="C1985" s="2" t="str">
        <f>IF(input_OLD_temp_simulation!C1985&lt;&gt;"",CONCATENATE(TEXT(input_OLD_temp_simulation!C1985,"jjjj-mm-ddTuu:mm:ss"),IF(input_OLD_temp_simulation!E1985&gt;=0,"+",""),TEXT(SIGN(input_OLD_temp_simulation!E1985)*INT(ABS(input_OLD_temp_simulation!E1985)),"00"),":",TEXT(MOD(ABS(input_OLD_temp_simulation!E1985),1)*60,"00")),"")</f>
        <v>2022-01-23T15:45:00+01:00</v>
      </c>
      <c r="D1985" s="26">
        <f>IF(input_OLD_temp_simulation!D1985&lt;&gt;"",input_OLD_temp_simulation!D1985,"")</f>
        <v>1642949100.0000002</v>
      </c>
      <c r="E1985" s="27">
        <f>calculation!R1985</f>
        <v>432.892100941904</v>
      </c>
      <c r="F1985" s="18">
        <f>calculation!P1985</f>
        <v>0</v>
      </c>
      <c r="G1985" s="29">
        <f>IF(input_OLD_temp_simulation!L1985&lt;&gt;"",input_OLD_temp_simulation!L1985,"")</f>
        <v>900</v>
      </c>
    </row>
    <row r="1986" spans="1:7">
      <c r="A1986" s="1">
        <f>IF(input_OLD_temp_simulation!A1986&lt;&gt;"",input_OLD_temp_simulation!A1986,"")</f>
        <v>1984</v>
      </c>
      <c r="B1986" s="57">
        <f>IF(input_OLD_temp_simulation!B1986&lt;&gt;"",maxvent_m3_per_h*1000000+minvent_m3_per_h*1000+V_room_m3,"")</f>
        <v>500010090</v>
      </c>
      <c r="C1986" s="2" t="str">
        <f>IF(input_OLD_temp_simulation!C1986&lt;&gt;"",CONCATENATE(TEXT(input_OLD_temp_simulation!C1986,"jjjj-mm-ddTuu:mm:ss"),IF(input_OLD_temp_simulation!E1986&gt;=0,"+",""),TEXT(SIGN(input_OLD_temp_simulation!E1986)*INT(ABS(input_OLD_temp_simulation!E1986)),"00"),":",TEXT(MOD(ABS(input_OLD_temp_simulation!E1986),1)*60,"00")),"")</f>
        <v>2022-01-23T16:00:00+01:00</v>
      </c>
      <c r="D1986" s="26">
        <f>IF(input_OLD_temp_simulation!D1986&lt;&gt;"",input_OLD_temp_simulation!D1986,"")</f>
        <v>1642949999.9999993</v>
      </c>
      <c r="E1986" s="27">
        <f>calculation!R1986</f>
        <v>432.39509813796224</v>
      </c>
      <c r="F1986" s="18">
        <f>calculation!P1986</f>
        <v>0</v>
      </c>
      <c r="G1986" s="29">
        <f>IF(input_OLD_temp_simulation!L1986&lt;&gt;"",input_OLD_temp_simulation!L1986,"")</f>
        <v>900</v>
      </c>
    </row>
    <row r="1987" spans="1:7">
      <c r="A1987" s="1">
        <f>IF(input_OLD_temp_simulation!A1987&lt;&gt;"",input_OLD_temp_simulation!A1987,"")</f>
        <v>1985</v>
      </c>
      <c r="B1987" s="57">
        <f>IF(input_OLD_temp_simulation!B1987&lt;&gt;"",maxvent_m3_per_h*1000000+minvent_m3_per_h*1000+V_room_m3,"")</f>
        <v>500010090</v>
      </c>
      <c r="C1987" s="2" t="str">
        <f>IF(input_OLD_temp_simulation!C1987&lt;&gt;"",CONCATENATE(TEXT(input_OLD_temp_simulation!C1987,"jjjj-mm-ddTuu:mm:ss"),IF(input_OLD_temp_simulation!E1987&gt;=0,"+",""),TEXT(SIGN(input_OLD_temp_simulation!E1987)*INT(ABS(input_OLD_temp_simulation!E1987)),"00"),":",TEXT(MOD(ABS(input_OLD_temp_simulation!E1987),1)*60,"00")),"")</f>
        <v>2022-01-23T16:15:00+01:00</v>
      </c>
      <c r="D1987" s="26">
        <f>IF(input_OLD_temp_simulation!D1987&lt;&gt;"",input_OLD_temp_simulation!D1987,"")</f>
        <v>1642950900.000001</v>
      </c>
      <c r="E1987" s="27">
        <f>calculation!R1987</f>
        <v>431.91190096746328</v>
      </c>
      <c r="F1987" s="18">
        <f>calculation!P1987</f>
        <v>0</v>
      </c>
      <c r="G1987" s="29">
        <f>IF(input_OLD_temp_simulation!L1987&lt;&gt;"",input_OLD_temp_simulation!L1987,"")</f>
        <v>900</v>
      </c>
    </row>
    <row r="1988" spans="1:7">
      <c r="A1988" s="1">
        <f>IF(input_OLD_temp_simulation!A1988&lt;&gt;"",input_OLD_temp_simulation!A1988,"")</f>
        <v>1986</v>
      </c>
      <c r="B1988" s="57">
        <f>IF(input_OLD_temp_simulation!B1988&lt;&gt;"",maxvent_m3_per_h*1000000+minvent_m3_per_h*1000+V_room_m3,"")</f>
        <v>500010090</v>
      </c>
      <c r="C1988" s="2" t="str">
        <f>IF(input_OLD_temp_simulation!C1988&lt;&gt;"",CONCATENATE(TEXT(input_OLD_temp_simulation!C1988,"jjjj-mm-ddTuu:mm:ss"),IF(input_OLD_temp_simulation!E1988&gt;=0,"+",""),TEXT(SIGN(input_OLD_temp_simulation!E1988)*INT(ABS(input_OLD_temp_simulation!E1988)),"00"),":",TEXT(MOD(ABS(input_OLD_temp_simulation!E1988),1)*60,"00")),"")</f>
        <v>2022-01-23T16:30:00+01:00</v>
      </c>
      <c r="D1988" s="26">
        <f>IF(input_OLD_temp_simulation!D1988&lt;&gt;"",input_OLD_temp_simulation!D1988,"")</f>
        <v>1642951800.0000002</v>
      </c>
      <c r="E1988" s="27">
        <f>calculation!R1988</f>
        <v>431.44212594058928</v>
      </c>
      <c r="F1988" s="18">
        <f>calculation!P1988</f>
        <v>0</v>
      </c>
      <c r="G1988" s="29">
        <f>IF(input_OLD_temp_simulation!L1988&lt;&gt;"",input_OLD_temp_simulation!L1988,"")</f>
        <v>900</v>
      </c>
    </row>
    <row r="1989" spans="1:7">
      <c r="A1989" s="1">
        <f>IF(input_OLD_temp_simulation!A1989&lt;&gt;"",input_OLD_temp_simulation!A1989,"")</f>
        <v>1987</v>
      </c>
      <c r="B1989" s="57">
        <f>IF(input_OLD_temp_simulation!B1989&lt;&gt;"",maxvent_m3_per_h*1000000+minvent_m3_per_h*1000+V_room_m3,"")</f>
        <v>500010090</v>
      </c>
      <c r="C1989" s="2" t="str">
        <f>IF(input_OLD_temp_simulation!C1989&lt;&gt;"",CONCATENATE(TEXT(input_OLD_temp_simulation!C1989,"jjjj-mm-ddTuu:mm:ss"),IF(input_OLD_temp_simulation!E1989&gt;=0,"+",""),TEXT(SIGN(input_OLD_temp_simulation!E1989)*INT(ABS(input_OLD_temp_simulation!E1989)),"00"),":",TEXT(MOD(ABS(input_OLD_temp_simulation!E1989),1)*60,"00")),"")</f>
        <v>2022-01-23T16:45:00+01:00</v>
      </c>
      <c r="D1989" s="26">
        <f>IF(input_OLD_temp_simulation!D1989&lt;&gt;"",input_OLD_temp_simulation!D1989,"")</f>
        <v>1642952699.9999993</v>
      </c>
      <c r="E1989" s="27">
        <f>calculation!R1989</f>
        <v>430.98540022001737</v>
      </c>
      <c r="F1989" s="18">
        <f>calculation!P1989</f>
        <v>0</v>
      </c>
      <c r="G1989" s="29">
        <f>IF(input_OLD_temp_simulation!L1989&lt;&gt;"",input_OLD_temp_simulation!L1989,"")</f>
        <v>900</v>
      </c>
    </row>
    <row r="1990" spans="1:7">
      <c r="A1990" s="1">
        <f>IF(input_OLD_temp_simulation!A1990&lt;&gt;"",input_OLD_temp_simulation!A1990,"")</f>
        <v>1988</v>
      </c>
      <c r="B1990" s="57">
        <f>IF(input_OLD_temp_simulation!B1990&lt;&gt;"",maxvent_m3_per_h*1000000+minvent_m3_per_h*1000+V_room_m3,"")</f>
        <v>500010090</v>
      </c>
      <c r="C1990" s="2" t="str">
        <f>IF(input_OLD_temp_simulation!C1990&lt;&gt;"",CONCATENATE(TEXT(input_OLD_temp_simulation!C1990,"jjjj-mm-ddTuu:mm:ss"),IF(input_OLD_temp_simulation!E1990&gt;=0,"+",""),TEXT(SIGN(input_OLD_temp_simulation!E1990)*INT(ABS(input_OLD_temp_simulation!E1990)),"00"),":",TEXT(MOD(ABS(input_OLD_temp_simulation!E1990),1)*60,"00")),"")</f>
        <v>2022-01-23T17:00:00+01:00</v>
      </c>
      <c r="D1990" s="26">
        <f>IF(input_OLD_temp_simulation!D1990&lt;&gt;"",input_OLD_temp_simulation!D1990,"")</f>
        <v>1642953600.000001</v>
      </c>
      <c r="E1990" s="27">
        <f>calculation!R1990</f>
        <v>430.54136132501691</v>
      </c>
      <c r="F1990" s="18">
        <f>calculation!P1990</f>
        <v>0</v>
      </c>
      <c r="G1990" s="29">
        <f>IF(input_OLD_temp_simulation!L1990&lt;&gt;"",input_OLD_temp_simulation!L1990,"")</f>
        <v>900</v>
      </c>
    </row>
    <row r="1991" spans="1:7">
      <c r="A1991" s="1">
        <f>IF(input_OLD_temp_simulation!A1991&lt;&gt;"",input_OLD_temp_simulation!A1991,"")</f>
        <v>1989</v>
      </c>
      <c r="B1991" s="57">
        <f>IF(input_OLD_temp_simulation!B1991&lt;&gt;"",maxvent_m3_per_h*1000000+minvent_m3_per_h*1000+V_room_m3,"")</f>
        <v>500010090</v>
      </c>
      <c r="C1991" s="2" t="str">
        <f>IF(input_OLD_temp_simulation!C1991&lt;&gt;"",CONCATENATE(TEXT(input_OLD_temp_simulation!C1991,"jjjj-mm-ddTuu:mm:ss"),IF(input_OLD_temp_simulation!E1991&gt;=0,"+",""),TEXT(SIGN(input_OLD_temp_simulation!E1991)*INT(ABS(input_OLD_temp_simulation!E1991)),"00"),":",TEXT(MOD(ABS(input_OLD_temp_simulation!E1991),1)*60,"00")),"")</f>
        <v>2022-01-23T17:15:00+01:00</v>
      </c>
      <c r="D1991" s="26">
        <f>IF(input_OLD_temp_simulation!D1991&lt;&gt;"",input_OLD_temp_simulation!D1991,"")</f>
        <v>1642954500.0000002</v>
      </c>
      <c r="E1991" s="27">
        <f>calculation!R1991</f>
        <v>430.10965684376646</v>
      </c>
      <c r="F1991" s="18">
        <f>calculation!P1991</f>
        <v>0</v>
      </c>
      <c r="G1991" s="29">
        <f>IF(input_OLD_temp_simulation!L1991&lt;&gt;"",input_OLD_temp_simulation!L1991,"")</f>
        <v>900</v>
      </c>
    </row>
    <row r="1992" spans="1:7">
      <c r="A1992" s="1">
        <f>IF(input_OLD_temp_simulation!A1992&lt;&gt;"",input_OLD_temp_simulation!A1992,"")</f>
        <v>1990</v>
      </c>
      <c r="B1992" s="57">
        <f>IF(input_OLD_temp_simulation!B1992&lt;&gt;"",maxvent_m3_per_h*1000000+minvent_m3_per_h*1000+V_room_m3,"")</f>
        <v>500010090</v>
      </c>
      <c r="C1992" s="2" t="str">
        <f>IF(input_OLD_temp_simulation!C1992&lt;&gt;"",CONCATENATE(TEXT(input_OLD_temp_simulation!C1992,"jjjj-mm-ddTuu:mm:ss"),IF(input_OLD_temp_simulation!E1992&gt;=0,"+",""),TEXT(SIGN(input_OLD_temp_simulation!E1992)*INT(ABS(input_OLD_temp_simulation!E1992)),"00"),":",TEXT(MOD(ABS(input_OLD_temp_simulation!E1992),1)*60,"00")),"")</f>
        <v>2022-01-23T17:30:00+01:00</v>
      </c>
      <c r="D1992" s="26">
        <f>IF(input_OLD_temp_simulation!D1992&lt;&gt;"",input_OLD_temp_simulation!D1992,"")</f>
        <v>1642955399.9999993</v>
      </c>
      <c r="E1992" s="27">
        <f>calculation!R1992</f>
        <v>429.68994415366183</v>
      </c>
      <c r="F1992" s="18">
        <f>calculation!P1992</f>
        <v>0</v>
      </c>
      <c r="G1992" s="29">
        <f>IF(input_OLD_temp_simulation!L1992&lt;&gt;"",input_OLD_temp_simulation!L1992,"")</f>
        <v>900</v>
      </c>
    </row>
    <row r="1993" spans="1:7">
      <c r="A1993" s="1">
        <f>IF(input_OLD_temp_simulation!A1993&lt;&gt;"",input_OLD_temp_simulation!A1993,"")</f>
        <v>1991</v>
      </c>
      <c r="B1993" s="57">
        <f>IF(input_OLD_temp_simulation!B1993&lt;&gt;"",maxvent_m3_per_h*1000000+minvent_m3_per_h*1000+V_room_m3,"")</f>
        <v>500010090</v>
      </c>
      <c r="C1993" s="2" t="str">
        <f>IF(input_OLD_temp_simulation!C1993&lt;&gt;"",CONCATENATE(TEXT(input_OLD_temp_simulation!C1993,"jjjj-mm-ddTuu:mm:ss"),IF(input_OLD_temp_simulation!E1993&gt;=0,"+",""),TEXT(SIGN(input_OLD_temp_simulation!E1993)*INT(ABS(input_OLD_temp_simulation!E1993)),"00"),":",TEXT(MOD(ABS(input_OLD_temp_simulation!E1993),1)*60,"00")),"")</f>
        <v>2022-01-23T17:45:00+01:00</v>
      </c>
      <c r="D1993" s="26">
        <f>IF(input_OLD_temp_simulation!D1993&lt;&gt;"",input_OLD_temp_simulation!D1993,"")</f>
        <v>1642956300.000001</v>
      </c>
      <c r="E1993" s="27">
        <f>calculation!R1993</f>
        <v>429.28189014939346</v>
      </c>
      <c r="F1993" s="18">
        <f>calculation!P1993</f>
        <v>0</v>
      </c>
      <c r="G1993" s="29">
        <f>IF(input_OLD_temp_simulation!L1993&lt;&gt;"",input_OLD_temp_simulation!L1993,"")</f>
        <v>900</v>
      </c>
    </row>
    <row r="1994" spans="1:7">
      <c r="A1994" s="1">
        <f>IF(input_OLD_temp_simulation!A1994&lt;&gt;"",input_OLD_temp_simulation!A1994,"")</f>
        <v>1992</v>
      </c>
      <c r="B1994" s="57">
        <f>IF(input_OLD_temp_simulation!B1994&lt;&gt;"",maxvent_m3_per_h*1000000+minvent_m3_per_h*1000+V_room_m3,"")</f>
        <v>500010090</v>
      </c>
      <c r="C1994" s="2" t="str">
        <f>IF(input_OLD_temp_simulation!C1994&lt;&gt;"",CONCATENATE(TEXT(input_OLD_temp_simulation!C1994,"jjjj-mm-ddTuu:mm:ss"),IF(input_OLD_temp_simulation!E1994&gt;=0,"+",""),TEXT(SIGN(input_OLD_temp_simulation!E1994)*INT(ABS(input_OLD_temp_simulation!E1994)),"00"),":",TEXT(MOD(ABS(input_OLD_temp_simulation!E1994),1)*60,"00")),"")</f>
        <v>2022-01-23T18:00:00+01:00</v>
      </c>
      <c r="D1994" s="26">
        <f>IF(input_OLD_temp_simulation!D1994&lt;&gt;"",input_OLD_temp_simulation!D1994,"")</f>
        <v>1642957200.0000002</v>
      </c>
      <c r="E1994" s="27">
        <f>calculation!R1994</f>
        <v>428.88517097857698</v>
      </c>
      <c r="F1994" s="18">
        <f>calculation!P1994</f>
        <v>0</v>
      </c>
      <c r="G1994" s="29">
        <f>IF(input_OLD_temp_simulation!L1994&lt;&gt;"",input_OLD_temp_simulation!L1994,"")</f>
        <v>900</v>
      </c>
    </row>
    <row r="1995" spans="1:7">
      <c r="A1995" s="1">
        <f>IF(input_OLD_temp_simulation!A1995&lt;&gt;"",input_OLD_temp_simulation!A1995,"")</f>
        <v>1993</v>
      </c>
      <c r="B1995" s="57">
        <f>IF(input_OLD_temp_simulation!B1995&lt;&gt;"",maxvent_m3_per_h*1000000+minvent_m3_per_h*1000+V_room_m3,"")</f>
        <v>500010090</v>
      </c>
      <c r="C1995" s="2" t="str">
        <f>IF(input_OLD_temp_simulation!C1995&lt;&gt;"",CONCATENATE(TEXT(input_OLD_temp_simulation!C1995,"jjjj-mm-ddTuu:mm:ss"),IF(input_OLD_temp_simulation!E1995&gt;=0,"+",""),TEXT(SIGN(input_OLD_temp_simulation!E1995)*INT(ABS(input_OLD_temp_simulation!E1995)),"00"),":",TEXT(MOD(ABS(input_OLD_temp_simulation!E1995),1)*60,"00")),"")</f>
        <v>2022-01-23T18:15:00+01:00</v>
      </c>
      <c r="D1995" s="26">
        <f>IF(input_OLD_temp_simulation!D1995&lt;&gt;"",input_OLD_temp_simulation!D1995,"")</f>
        <v>1642958099.9999993</v>
      </c>
      <c r="E1995" s="27">
        <f>calculation!R1995</f>
        <v>428.49947178472763</v>
      </c>
      <c r="F1995" s="18">
        <f>calculation!P1995</f>
        <v>0</v>
      </c>
      <c r="G1995" s="29">
        <f>IF(input_OLD_temp_simulation!L1995&lt;&gt;"",input_OLD_temp_simulation!L1995,"")</f>
        <v>900</v>
      </c>
    </row>
    <row r="1996" spans="1:7">
      <c r="A1996" s="1">
        <f>IF(input_OLD_temp_simulation!A1996&lt;&gt;"",input_OLD_temp_simulation!A1996,"")</f>
        <v>1994</v>
      </c>
      <c r="B1996" s="57">
        <f>IF(input_OLD_temp_simulation!B1996&lt;&gt;"",maxvent_m3_per_h*1000000+minvent_m3_per_h*1000+V_room_m3,"")</f>
        <v>500010090</v>
      </c>
      <c r="C1996" s="2" t="str">
        <f>IF(input_OLD_temp_simulation!C1996&lt;&gt;"",CONCATENATE(TEXT(input_OLD_temp_simulation!C1996,"jjjj-mm-ddTuu:mm:ss"),IF(input_OLD_temp_simulation!E1996&gt;=0,"+",""),TEXT(SIGN(input_OLD_temp_simulation!E1996)*INT(ABS(input_OLD_temp_simulation!E1996)),"00"),":",TEXT(MOD(ABS(input_OLD_temp_simulation!E1996),1)*60,"00")),"")</f>
        <v>2022-01-23T18:30:00+01:00</v>
      </c>
      <c r="D1996" s="26">
        <f>IF(input_OLD_temp_simulation!D1996&lt;&gt;"",input_OLD_temp_simulation!D1996,"")</f>
        <v>1642959000.000001</v>
      </c>
      <c r="E1996" s="27">
        <f>calculation!R1996</f>
        <v>428.12448645737408</v>
      </c>
      <c r="F1996" s="18">
        <f>calculation!P1996</f>
        <v>0</v>
      </c>
      <c r="G1996" s="29">
        <f>IF(input_OLD_temp_simulation!L1996&lt;&gt;"",input_OLD_temp_simulation!L1996,"")</f>
        <v>900</v>
      </c>
    </row>
    <row r="1997" spans="1:7">
      <c r="A1997" s="1">
        <f>IF(input_OLD_temp_simulation!A1997&lt;&gt;"",input_OLD_temp_simulation!A1997,"")</f>
        <v>1995</v>
      </c>
      <c r="B1997" s="57">
        <f>IF(input_OLD_temp_simulation!B1997&lt;&gt;"",maxvent_m3_per_h*1000000+minvent_m3_per_h*1000+V_room_m3,"")</f>
        <v>500010090</v>
      </c>
      <c r="C1997" s="2" t="str">
        <f>IF(input_OLD_temp_simulation!C1997&lt;&gt;"",CONCATENATE(TEXT(input_OLD_temp_simulation!C1997,"jjjj-mm-ddTuu:mm:ss"),IF(input_OLD_temp_simulation!E1997&gt;=0,"+",""),TEXT(SIGN(input_OLD_temp_simulation!E1997)*INT(ABS(input_OLD_temp_simulation!E1997)),"00"),":",TEXT(MOD(ABS(input_OLD_temp_simulation!E1997),1)*60,"00")),"")</f>
        <v>2022-01-23T18:45:00+01:00</v>
      </c>
      <c r="D1997" s="26">
        <f>IF(input_OLD_temp_simulation!D1997&lt;&gt;"",input_OLD_temp_simulation!D1997,"")</f>
        <v>1642959900.0000002</v>
      </c>
      <c r="E1997" s="27">
        <f>calculation!R1997</f>
        <v>427.7599173891137</v>
      </c>
      <c r="F1997" s="18">
        <f>calculation!P1997</f>
        <v>0</v>
      </c>
      <c r="G1997" s="29">
        <f>IF(input_OLD_temp_simulation!L1997&lt;&gt;"",input_OLD_temp_simulation!L1997,"")</f>
        <v>900</v>
      </c>
    </row>
    <row r="1998" spans="1:7">
      <c r="A1998" s="1">
        <f>IF(input_OLD_temp_simulation!A1998&lt;&gt;"",input_OLD_temp_simulation!A1998,"")</f>
        <v>1996</v>
      </c>
      <c r="B1998" s="57">
        <f>IF(input_OLD_temp_simulation!B1998&lt;&gt;"",maxvent_m3_per_h*1000000+minvent_m3_per_h*1000+V_room_m3,"")</f>
        <v>500010090</v>
      </c>
      <c r="C1998" s="2" t="str">
        <f>IF(input_OLD_temp_simulation!C1998&lt;&gt;"",CONCATENATE(TEXT(input_OLD_temp_simulation!C1998,"jjjj-mm-ddTuu:mm:ss"),IF(input_OLD_temp_simulation!E1998&gt;=0,"+",""),TEXT(SIGN(input_OLD_temp_simulation!E1998)*INT(ABS(input_OLD_temp_simulation!E1998)),"00"),":",TEXT(MOD(ABS(input_OLD_temp_simulation!E1998),1)*60,"00")),"")</f>
        <v>2022-01-23T19:00:00+01:00</v>
      </c>
      <c r="D1998" s="26">
        <f>IF(input_OLD_temp_simulation!D1998&lt;&gt;"",input_OLD_temp_simulation!D1998,"")</f>
        <v>1642960799.9999993</v>
      </c>
      <c r="E1998" s="27">
        <f>calculation!R1998</f>
        <v>427.40547523941609</v>
      </c>
      <c r="F1998" s="18">
        <f>calculation!P1998</f>
        <v>0</v>
      </c>
      <c r="G1998" s="29">
        <f>IF(input_OLD_temp_simulation!L1998&lt;&gt;"",input_OLD_temp_simulation!L1998,"")</f>
        <v>900</v>
      </c>
    </row>
    <row r="1999" spans="1:7">
      <c r="A1999" s="1">
        <f>IF(input_OLD_temp_simulation!A1999&lt;&gt;"",input_OLD_temp_simulation!A1999,"")</f>
        <v>1997</v>
      </c>
      <c r="B1999" s="57">
        <f>IF(input_OLD_temp_simulation!B1999&lt;&gt;"",maxvent_m3_per_h*1000000+minvent_m3_per_h*1000+V_room_m3,"")</f>
        <v>500010090</v>
      </c>
      <c r="C1999" s="2" t="str">
        <f>IF(input_OLD_temp_simulation!C1999&lt;&gt;"",CONCATENATE(TEXT(input_OLD_temp_simulation!C1999,"jjjj-mm-ddTuu:mm:ss"),IF(input_OLD_temp_simulation!E1999&gt;=0,"+",""),TEXT(SIGN(input_OLD_temp_simulation!E1999)*INT(ABS(input_OLD_temp_simulation!E1999)),"00"),":",TEXT(MOD(ABS(input_OLD_temp_simulation!E1999),1)*60,"00")),"")</f>
        <v>2022-01-23T19:15:00+01:00</v>
      </c>
      <c r="D1999" s="26">
        <f>IF(input_OLD_temp_simulation!D1999&lt;&gt;"",input_OLD_temp_simulation!D1999,"")</f>
        <v>1642961700.000001</v>
      </c>
      <c r="E1999" s="27">
        <f>calculation!R1999</f>
        <v>427.06087870498789</v>
      </c>
      <c r="F1999" s="18">
        <f>calculation!P1999</f>
        <v>0</v>
      </c>
      <c r="G1999" s="29">
        <f>IF(input_OLD_temp_simulation!L1999&lt;&gt;"",input_OLD_temp_simulation!L1999,"")</f>
        <v>900</v>
      </c>
    </row>
    <row r="2000" spans="1:7">
      <c r="A2000" s="1">
        <f>IF(input_OLD_temp_simulation!A2000&lt;&gt;"",input_OLD_temp_simulation!A2000,"")</f>
        <v>1998</v>
      </c>
      <c r="B2000" s="57">
        <f>IF(input_OLD_temp_simulation!B2000&lt;&gt;"",maxvent_m3_per_h*1000000+minvent_m3_per_h*1000+V_room_m3,"")</f>
        <v>500010090</v>
      </c>
      <c r="C2000" s="2" t="str">
        <f>IF(input_OLD_temp_simulation!C2000&lt;&gt;"",CONCATENATE(TEXT(input_OLD_temp_simulation!C2000,"jjjj-mm-ddTuu:mm:ss"),IF(input_OLD_temp_simulation!E2000&gt;=0,"+",""),TEXT(SIGN(input_OLD_temp_simulation!E2000)*INT(ABS(input_OLD_temp_simulation!E2000)),"00"),":",TEXT(MOD(ABS(input_OLD_temp_simulation!E2000),1)*60,"00")),"")</f>
        <v>2022-01-23T19:30:00+01:00</v>
      </c>
      <c r="D2000" s="26">
        <f>IF(input_OLD_temp_simulation!D2000&lt;&gt;"",input_OLD_temp_simulation!D2000,"")</f>
        <v>1642962600.0000002</v>
      </c>
      <c r="E2000" s="27">
        <f>calculation!R2000</f>
        <v>426.72585429651599</v>
      </c>
      <c r="F2000" s="18">
        <f>calculation!P2000</f>
        <v>0</v>
      </c>
      <c r="G2000" s="29">
        <f>IF(input_OLD_temp_simulation!L2000&lt;&gt;"",input_OLD_temp_simulation!L2000,"")</f>
        <v>900</v>
      </c>
    </row>
    <row r="2001" spans="1:7">
      <c r="A2001" s="1">
        <f>IF(input_OLD_temp_simulation!A2001&lt;&gt;"",input_OLD_temp_simulation!A2001,"")</f>
        <v>1999</v>
      </c>
      <c r="B2001" s="57">
        <f>IF(input_OLD_temp_simulation!B2001&lt;&gt;"",maxvent_m3_per_h*1000000+minvent_m3_per_h*1000+V_room_m3,"")</f>
        <v>500010090</v>
      </c>
      <c r="C2001" s="2" t="str">
        <f>IF(input_OLD_temp_simulation!C2001&lt;&gt;"",CONCATENATE(TEXT(input_OLD_temp_simulation!C2001,"jjjj-mm-ddTuu:mm:ss"),IF(input_OLD_temp_simulation!E2001&gt;=0,"+",""),TEXT(SIGN(input_OLD_temp_simulation!E2001)*INT(ABS(input_OLD_temp_simulation!E2001)),"00"),":",TEXT(MOD(ABS(input_OLD_temp_simulation!E2001),1)*60,"00")),"")</f>
        <v>2022-01-23T19:45:00+01:00</v>
      </c>
      <c r="D2001" s="26">
        <f>IF(input_OLD_temp_simulation!D2001&lt;&gt;"",input_OLD_temp_simulation!D2001,"")</f>
        <v>1642963499.9999993</v>
      </c>
      <c r="E2001" s="27">
        <f>calculation!R2001</f>
        <v>426.40013612161277</v>
      </c>
      <c r="F2001" s="18">
        <f>calculation!P2001</f>
        <v>0</v>
      </c>
      <c r="G2001" s="29">
        <f>IF(input_OLD_temp_simulation!L2001&lt;&gt;"",input_OLD_temp_simulation!L2001,"")</f>
        <v>900</v>
      </c>
    </row>
    <row r="2002" spans="1:7">
      <c r="A2002" s="1">
        <f>IF(input_OLD_temp_simulation!A2002&lt;&gt;"",input_OLD_temp_simulation!A2002,"")</f>
        <v>2000</v>
      </c>
      <c r="B2002" s="57">
        <f>IF(input_OLD_temp_simulation!B2002&lt;&gt;"",maxvent_m3_per_h*1000000+minvent_m3_per_h*1000+V_room_m3,"")</f>
        <v>500010090</v>
      </c>
      <c r="C2002" s="2" t="str">
        <f>IF(input_OLD_temp_simulation!C2002&lt;&gt;"",CONCATENATE(TEXT(input_OLD_temp_simulation!C2002,"jjjj-mm-ddTuu:mm:ss"),IF(input_OLD_temp_simulation!E2002&gt;=0,"+",""),TEXT(SIGN(input_OLD_temp_simulation!E2002)*INT(ABS(input_OLD_temp_simulation!E2002)),"00"),":",TEXT(MOD(ABS(input_OLD_temp_simulation!E2002),1)*60,"00")),"")</f>
        <v>2022-01-23T20:00:00+01:00</v>
      </c>
      <c r="D2002" s="26">
        <f>IF(input_OLD_temp_simulation!D2002&lt;&gt;"",input_OLD_temp_simulation!D2002,"")</f>
        <v>1642964400.000001</v>
      </c>
      <c r="E2002" s="27">
        <f>calculation!R2002</f>
        <v>426.08346567379022</v>
      </c>
      <c r="F2002" s="18">
        <f>calculation!P2002</f>
        <v>0</v>
      </c>
      <c r="G2002" s="29">
        <f>IF(input_OLD_temp_simulation!L2002&lt;&gt;"",input_OLD_temp_simulation!L2002,"")</f>
        <v>900</v>
      </c>
    </row>
    <row r="2003" spans="1:7">
      <c r="A2003" s="1">
        <f>IF(input_OLD_temp_simulation!A2003&lt;&gt;"",input_OLD_temp_simulation!A2003,"")</f>
        <v>2001</v>
      </c>
      <c r="B2003" s="57">
        <f>IF(input_OLD_temp_simulation!B2003&lt;&gt;"",maxvent_m3_per_h*1000000+minvent_m3_per_h*1000+V_room_m3,"")</f>
        <v>500010090</v>
      </c>
      <c r="C2003" s="2" t="str">
        <f>IF(input_OLD_temp_simulation!C2003&lt;&gt;"",CONCATENATE(TEXT(input_OLD_temp_simulation!C2003,"jjjj-mm-ddTuu:mm:ss"),IF(input_OLD_temp_simulation!E2003&gt;=0,"+",""),TEXT(SIGN(input_OLD_temp_simulation!E2003)*INT(ABS(input_OLD_temp_simulation!E2003)),"00"),":",TEXT(MOD(ABS(input_OLD_temp_simulation!E2003),1)*60,"00")),"")</f>
        <v>2022-01-23T20:15:00+01:00</v>
      </c>
      <c r="D2003" s="26">
        <f>IF(input_OLD_temp_simulation!D2003&lt;&gt;"",input_OLD_temp_simulation!D2003,"")</f>
        <v>1642965300.0000002</v>
      </c>
      <c r="E2003" s="27">
        <f>calculation!R2003</f>
        <v>425.77559162729602</v>
      </c>
      <c r="F2003" s="18">
        <f>calculation!P2003</f>
        <v>0</v>
      </c>
      <c r="G2003" s="29">
        <f>IF(input_OLD_temp_simulation!L2003&lt;&gt;"",input_OLD_temp_simulation!L2003,"")</f>
        <v>900</v>
      </c>
    </row>
    <row r="2004" spans="1:7">
      <c r="A2004" s="1">
        <f>IF(input_OLD_temp_simulation!A2004&lt;&gt;"",input_OLD_temp_simulation!A2004,"")</f>
        <v>2002</v>
      </c>
      <c r="B2004" s="57">
        <f>IF(input_OLD_temp_simulation!B2004&lt;&gt;"",maxvent_m3_per_h*1000000+minvent_m3_per_h*1000+V_room_m3,"")</f>
        <v>500010090</v>
      </c>
      <c r="C2004" s="2" t="str">
        <f>IF(input_OLD_temp_simulation!C2004&lt;&gt;"",CONCATENATE(TEXT(input_OLD_temp_simulation!C2004,"jjjj-mm-ddTuu:mm:ss"),IF(input_OLD_temp_simulation!E2004&gt;=0,"+",""),TEXT(SIGN(input_OLD_temp_simulation!E2004)*INT(ABS(input_OLD_temp_simulation!E2004)),"00"),":",TEXT(MOD(ABS(input_OLD_temp_simulation!E2004),1)*60,"00")),"")</f>
        <v>2022-01-23T20:30:00+01:00</v>
      </c>
      <c r="D2004" s="26">
        <f>IF(input_OLD_temp_simulation!D2004&lt;&gt;"",input_OLD_temp_simulation!D2004,"")</f>
        <v>1642966199.9999993</v>
      </c>
      <c r="E2004" s="27">
        <f>calculation!R2004</f>
        <v>425.4762696376489</v>
      </c>
      <c r="F2004" s="18">
        <f>calculation!P2004</f>
        <v>0</v>
      </c>
      <c r="G2004" s="29">
        <f>IF(input_OLD_temp_simulation!L2004&lt;&gt;"",input_OLD_temp_simulation!L2004,"")</f>
        <v>900</v>
      </c>
    </row>
    <row r="2005" spans="1:7">
      <c r="A2005" s="1">
        <f>IF(input_OLD_temp_simulation!A2005&lt;&gt;"",input_OLD_temp_simulation!A2005,"")</f>
        <v>2003</v>
      </c>
      <c r="B2005" s="57">
        <f>IF(input_OLD_temp_simulation!B2005&lt;&gt;"",maxvent_m3_per_h*1000000+minvent_m3_per_h*1000+V_room_m3,"")</f>
        <v>500010090</v>
      </c>
      <c r="C2005" s="2" t="str">
        <f>IF(input_OLD_temp_simulation!C2005&lt;&gt;"",CONCATENATE(TEXT(input_OLD_temp_simulation!C2005,"jjjj-mm-ddTuu:mm:ss"),IF(input_OLD_temp_simulation!E2005&gt;=0,"+",""),TEXT(SIGN(input_OLD_temp_simulation!E2005)*INT(ABS(input_OLD_temp_simulation!E2005)),"00"),":",TEXT(MOD(ABS(input_OLD_temp_simulation!E2005),1)*60,"00")),"")</f>
        <v>2022-01-23T20:45:00+01:00</v>
      </c>
      <c r="D2005" s="26">
        <f>IF(input_OLD_temp_simulation!D2005&lt;&gt;"",input_OLD_temp_simulation!D2005,"")</f>
        <v>1642967100.000001</v>
      </c>
      <c r="E2005" s="27">
        <f>calculation!R2005</f>
        <v>425.18526214771418</v>
      </c>
      <c r="F2005" s="18">
        <f>calculation!P2005</f>
        <v>0</v>
      </c>
      <c r="G2005" s="29">
        <f>IF(input_OLD_temp_simulation!L2005&lt;&gt;"",input_OLD_temp_simulation!L2005,"")</f>
        <v>900</v>
      </c>
    </row>
    <row r="2006" spans="1:7">
      <c r="A2006" s="1">
        <f>IF(input_OLD_temp_simulation!A2006&lt;&gt;"",input_OLD_temp_simulation!A2006,"")</f>
        <v>2004</v>
      </c>
      <c r="B2006" s="57">
        <f>IF(input_OLD_temp_simulation!B2006&lt;&gt;"",maxvent_m3_per_h*1000000+minvent_m3_per_h*1000+V_room_m3,"")</f>
        <v>500010090</v>
      </c>
      <c r="C2006" s="2" t="str">
        <f>IF(input_OLD_temp_simulation!C2006&lt;&gt;"",CONCATENATE(TEXT(input_OLD_temp_simulation!C2006,"jjjj-mm-ddTuu:mm:ss"),IF(input_OLD_temp_simulation!E2006&gt;=0,"+",""),TEXT(SIGN(input_OLD_temp_simulation!E2006)*INT(ABS(input_OLD_temp_simulation!E2006)),"00"),":",TEXT(MOD(ABS(input_OLD_temp_simulation!E2006),1)*60,"00")),"")</f>
        <v>2022-01-23T21:00:00+01:00</v>
      </c>
      <c r="D2006" s="26">
        <f>IF(input_OLD_temp_simulation!D2006&lt;&gt;"",input_OLD_temp_simulation!D2006,"")</f>
        <v>1642968000.0000002</v>
      </c>
      <c r="E2006" s="27">
        <f>calculation!R2006</f>
        <v>424.90233819916659</v>
      </c>
      <c r="F2006" s="18">
        <f>calculation!P2006</f>
        <v>0</v>
      </c>
      <c r="G2006" s="29">
        <f>IF(input_OLD_temp_simulation!L2006&lt;&gt;"",input_OLD_temp_simulation!L2006,"")</f>
        <v>900</v>
      </c>
    </row>
    <row r="2007" spans="1:7">
      <c r="A2007" s="1">
        <f>IF(input_OLD_temp_simulation!A2007&lt;&gt;"",input_OLD_temp_simulation!A2007,"")</f>
        <v>2005</v>
      </c>
      <c r="B2007" s="57">
        <f>IF(input_OLD_temp_simulation!B2007&lt;&gt;"",maxvent_m3_per_h*1000000+minvent_m3_per_h*1000+V_room_m3,"")</f>
        <v>500010090</v>
      </c>
      <c r="C2007" s="2" t="str">
        <f>IF(input_OLD_temp_simulation!C2007&lt;&gt;"",CONCATENATE(TEXT(input_OLD_temp_simulation!C2007,"jjjj-mm-ddTuu:mm:ss"),IF(input_OLD_temp_simulation!E2007&gt;=0,"+",""),TEXT(SIGN(input_OLD_temp_simulation!E2007)*INT(ABS(input_OLD_temp_simulation!E2007)),"00"),":",TEXT(MOD(ABS(input_OLD_temp_simulation!E2007),1)*60,"00")),"")</f>
        <v>2022-01-23T21:15:00+01:00</v>
      </c>
      <c r="D2007" s="26">
        <f>IF(input_OLD_temp_simulation!D2007&lt;&gt;"",input_OLD_temp_simulation!D2007,"")</f>
        <v>1642968899.9999993</v>
      </c>
      <c r="E2007" s="27">
        <f>calculation!R2007</f>
        <v>424.62727324918973</v>
      </c>
      <c r="F2007" s="18">
        <f>calculation!P2007</f>
        <v>0</v>
      </c>
      <c r="G2007" s="29">
        <f>IF(input_OLD_temp_simulation!L2007&lt;&gt;"",input_OLD_temp_simulation!L2007,"")</f>
        <v>900</v>
      </c>
    </row>
    <row r="2008" spans="1:7">
      <c r="A2008" s="1">
        <f>IF(input_OLD_temp_simulation!A2008&lt;&gt;"",input_OLD_temp_simulation!A2008,"")</f>
        <v>2006</v>
      </c>
      <c r="B2008" s="57">
        <f>IF(input_OLD_temp_simulation!B2008&lt;&gt;"",maxvent_m3_per_h*1000000+minvent_m3_per_h*1000+V_room_m3,"")</f>
        <v>500010090</v>
      </c>
      <c r="C2008" s="2" t="str">
        <f>IF(input_OLD_temp_simulation!C2008&lt;&gt;"",CONCATENATE(TEXT(input_OLD_temp_simulation!C2008,"jjjj-mm-ddTuu:mm:ss"),IF(input_OLD_temp_simulation!E2008&gt;=0,"+",""),TEXT(SIGN(input_OLD_temp_simulation!E2008)*INT(ABS(input_OLD_temp_simulation!E2008)),"00"),":",TEXT(MOD(ABS(input_OLD_temp_simulation!E2008),1)*60,"00")),"")</f>
        <v>2022-01-23T21:30:00+01:00</v>
      </c>
      <c r="D2008" s="26">
        <f>IF(input_OLD_temp_simulation!D2008&lt;&gt;"",input_OLD_temp_simulation!D2008,"")</f>
        <v>1642969800.000001</v>
      </c>
      <c r="E2008" s="27">
        <f>calculation!R2008</f>
        <v>424.35984899226781</v>
      </c>
      <c r="F2008" s="18">
        <f>calculation!P2008</f>
        <v>0</v>
      </c>
      <c r="G2008" s="29">
        <f>IF(input_OLD_temp_simulation!L2008&lt;&gt;"",input_OLD_temp_simulation!L2008,"")</f>
        <v>900</v>
      </c>
    </row>
    <row r="2009" spans="1:7">
      <c r="A2009" s="1">
        <f>IF(input_OLD_temp_simulation!A2009&lt;&gt;"",input_OLD_temp_simulation!A2009,"")</f>
        <v>2007</v>
      </c>
      <c r="B2009" s="57">
        <f>IF(input_OLD_temp_simulation!B2009&lt;&gt;"",maxvent_m3_per_h*1000000+minvent_m3_per_h*1000+V_room_m3,"")</f>
        <v>500010090</v>
      </c>
      <c r="C2009" s="2" t="str">
        <f>IF(input_OLD_temp_simulation!C2009&lt;&gt;"",CONCATENATE(TEXT(input_OLD_temp_simulation!C2009,"jjjj-mm-ddTuu:mm:ss"),IF(input_OLD_temp_simulation!E2009&gt;=0,"+",""),TEXT(SIGN(input_OLD_temp_simulation!E2009)*INT(ABS(input_OLD_temp_simulation!E2009)),"00"),":",TEXT(MOD(ABS(input_OLD_temp_simulation!E2009),1)*60,"00")),"")</f>
        <v>2022-01-23T21:45:00+01:00</v>
      </c>
      <c r="D2009" s="26">
        <f>IF(input_OLD_temp_simulation!D2009&lt;&gt;"",input_OLD_temp_simulation!D2009,"")</f>
        <v>1642970700.0000002</v>
      </c>
      <c r="E2009" s="27">
        <f>calculation!R2009</f>
        <v>424.09985318692702</v>
      </c>
      <c r="F2009" s="18">
        <f>calculation!P2009</f>
        <v>0</v>
      </c>
      <c r="G2009" s="29">
        <f>IF(input_OLD_temp_simulation!L2009&lt;&gt;"",input_OLD_temp_simulation!L2009,"")</f>
        <v>900</v>
      </c>
    </row>
    <row r="2010" spans="1:7">
      <c r="A2010" s="1">
        <f>IF(input_OLD_temp_simulation!A2010&lt;&gt;"",input_OLD_temp_simulation!A2010,"")</f>
        <v>2008</v>
      </c>
      <c r="B2010" s="57">
        <f>IF(input_OLD_temp_simulation!B2010&lt;&gt;"",maxvent_m3_per_h*1000000+minvent_m3_per_h*1000+V_room_m3,"")</f>
        <v>500010090</v>
      </c>
      <c r="C2010" s="2" t="str">
        <f>IF(input_OLD_temp_simulation!C2010&lt;&gt;"",CONCATENATE(TEXT(input_OLD_temp_simulation!C2010,"jjjj-mm-ddTuu:mm:ss"),IF(input_OLD_temp_simulation!E2010&gt;=0,"+",""),TEXT(SIGN(input_OLD_temp_simulation!E2010)*INT(ABS(input_OLD_temp_simulation!E2010)),"00"),":",TEXT(MOD(ABS(input_OLD_temp_simulation!E2010),1)*60,"00")),"")</f>
        <v>2022-01-23T22:00:00+01:00</v>
      </c>
      <c r="D2010" s="26">
        <f>IF(input_OLD_temp_simulation!D2010&lt;&gt;"",input_OLD_temp_simulation!D2010,"")</f>
        <v>1642971599.9999993</v>
      </c>
      <c r="E2010" s="27">
        <f>calculation!R2010</f>
        <v>423.84707948729016</v>
      </c>
      <c r="F2010" s="18">
        <f>calculation!P2010</f>
        <v>0</v>
      </c>
      <c r="G2010" s="29">
        <f>IF(input_OLD_temp_simulation!L2010&lt;&gt;"",input_OLD_temp_simulation!L2010,"")</f>
        <v>900</v>
      </c>
    </row>
    <row r="2011" spans="1:7">
      <c r="A2011" s="1">
        <f>IF(input_OLD_temp_simulation!A2011&lt;&gt;"",input_OLD_temp_simulation!A2011,"")</f>
        <v>2009</v>
      </c>
      <c r="B2011" s="57">
        <f>IF(input_OLD_temp_simulation!B2011&lt;&gt;"",maxvent_m3_per_h*1000000+minvent_m3_per_h*1000+V_room_m3,"")</f>
        <v>500010090</v>
      </c>
      <c r="C2011" s="2" t="str">
        <f>IF(input_OLD_temp_simulation!C2011&lt;&gt;"",CONCATENATE(TEXT(input_OLD_temp_simulation!C2011,"jjjj-mm-ddTuu:mm:ss"),IF(input_OLD_temp_simulation!E2011&gt;=0,"+",""),TEXT(SIGN(input_OLD_temp_simulation!E2011)*INT(ABS(input_OLD_temp_simulation!E2011)),"00"),":",TEXT(MOD(ABS(input_OLD_temp_simulation!E2011),1)*60,"00")),"")</f>
        <v>2022-01-23T22:15:00+01:00</v>
      </c>
      <c r="D2011" s="26">
        <f>IF(input_OLD_temp_simulation!D2011&lt;&gt;"",input_OLD_temp_simulation!D2011,"")</f>
        <v>1642972500.000001</v>
      </c>
      <c r="E2011" s="27">
        <f>calculation!R2011</f>
        <v>423.60132727930988</v>
      </c>
      <c r="F2011" s="18">
        <f>calculation!P2011</f>
        <v>0</v>
      </c>
      <c r="G2011" s="29">
        <f>IF(input_OLD_temp_simulation!L2011&lt;&gt;"",input_OLD_temp_simulation!L2011,"")</f>
        <v>900</v>
      </c>
    </row>
    <row r="2012" spans="1:7">
      <c r="A2012" s="1">
        <f>IF(input_OLD_temp_simulation!A2012&lt;&gt;"",input_OLD_temp_simulation!A2012,"")</f>
        <v>2010</v>
      </c>
      <c r="B2012" s="57">
        <f>IF(input_OLD_temp_simulation!B2012&lt;&gt;"",maxvent_m3_per_h*1000000+minvent_m3_per_h*1000+V_room_m3,"")</f>
        <v>500010090</v>
      </c>
      <c r="C2012" s="2" t="str">
        <f>IF(input_OLD_temp_simulation!C2012&lt;&gt;"",CONCATENATE(TEXT(input_OLD_temp_simulation!C2012,"jjjj-mm-ddTuu:mm:ss"),IF(input_OLD_temp_simulation!E2012&gt;=0,"+",""),TEXT(SIGN(input_OLD_temp_simulation!E2012)*INT(ABS(input_OLD_temp_simulation!E2012)),"00"),":",TEXT(MOD(ABS(input_OLD_temp_simulation!E2012),1)*60,"00")),"")</f>
        <v>2022-01-23T22:30:00+01:00</v>
      </c>
      <c r="D2012" s="26">
        <f>IF(input_OLD_temp_simulation!D2012&lt;&gt;"",input_OLD_temp_simulation!D2012,"")</f>
        <v>1642973400.0000002</v>
      </c>
      <c r="E2012" s="27">
        <f>calculation!R2012</f>
        <v>423.36240152155131</v>
      </c>
      <c r="F2012" s="18">
        <f>calculation!P2012</f>
        <v>0</v>
      </c>
      <c r="G2012" s="29">
        <f>IF(input_OLD_temp_simulation!L2012&lt;&gt;"",input_OLD_temp_simulation!L2012,"")</f>
        <v>900</v>
      </c>
    </row>
    <row r="2013" spans="1:7">
      <c r="A2013" s="1">
        <f>IF(input_OLD_temp_simulation!A2013&lt;&gt;"",input_OLD_temp_simulation!A2013,"")</f>
        <v>2011</v>
      </c>
      <c r="B2013" s="57">
        <f>IF(input_OLD_temp_simulation!B2013&lt;&gt;"",maxvent_m3_per_h*1000000+minvent_m3_per_h*1000+V_room_m3,"")</f>
        <v>500010090</v>
      </c>
      <c r="C2013" s="2" t="str">
        <f>IF(input_OLD_temp_simulation!C2013&lt;&gt;"",CONCATENATE(TEXT(input_OLD_temp_simulation!C2013,"jjjj-mm-ddTuu:mm:ss"),IF(input_OLD_temp_simulation!E2013&gt;=0,"+",""),TEXT(SIGN(input_OLD_temp_simulation!E2013)*INT(ABS(input_OLD_temp_simulation!E2013)),"00"),":",TEXT(MOD(ABS(input_OLD_temp_simulation!E2013),1)*60,"00")),"")</f>
        <v>2022-01-23T22:45:00+01:00</v>
      </c>
      <c r="D2013" s="26">
        <f>IF(input_OLD_temp_simulation!D2013&lt;&gt;"",input_OLD_temp_simulation!D2013,"")</f>
        <v>1642974299.9999993</v>
      </c>
      <c r="E2013" s="27">
        <f>calculation!R2013</f>
        <v>423.13011259039712</v>
      </c>
      <c r="F2013" s="18">
        <f>calculation!P2013</f>
        <v>0</v>
      </c>
      <c r="G2013" s="29">
        <f>IF(input_OLD_temp_simulation!L2013&lt;&gt;"",input_OLD_temp_simulation!L2013,"")</f>
        <v>900</v>
      </c>
    </row>
    <row r="2014" spans="1:7">
      <c r="A2014" s="1">
        <f>IF(input_OLD_temp_simulation!A2014&lt;&gt;"",input_OLD_temp_simulation!A2014,"")</f>
        <v>2012</v>
      </c>
      <c r="B2014" s="57">
        <f>IF(input_OLD_temp_simulation!B2014&lt;&gt;"",maxvent_m3_per_h*1000000+minvent_m3_per_h*1000+V_room_m3,"")</f>
        <v>500010090</v>
      </c>
      <c r="C2014" s="2" t="str">
        <f>IF(input_OLD_temp_simulation!C2014&lt;&gt;"",CONCATENATE(TEXT(input_OLD_temp_simulation!C2014,"jjjj-mm-ddTuu:mm:ss"),IF(input_OLD_temp_simulation!E2014&gt;=0,"+",""),TEXT(SIGN(input_OLD_temp_simulation!E2014)*INT(ABS(input_OLD_temp_simulation!E2014)),"00"),":",TEXT(MOD(ABS(input_OLD_temp_simulation!E2014),1)*60,"00")),"")</f>
        <v>2022-01-23T23:00:00+01:00</v>
      </c>
      <c r="D2014" s="26">
        <f>IF(input_OLD_temp_simulation!D2014&lt;&gt;"",input_OLD_temp_simulation!D2014,"")</f>
        <v>1642975200.000001</v>
      </c>
      <c r="E2014" s="27">
        <f>calculation!R2014</f>
        <v>422.90427612955273</v>
      </c>
      <c r="F2014" s="18">
        <f>calculation!P2014</f>
        <v>0</v>
      </c>
      <c r="G2014" s="29">
        <f>IF(input_OLD_temp_simulation!L2014&lt;&gt;"",input_OLD_temp_simulation!L2014,"")</f>
        <v>900</v>
      </c>
    </row>
    <row r="2015" spans="1:7">
      <c r="A2015" s="1">
        <f>IF(input_OLD_temp_simulation!A2015&lt;&gt;"",input_OLD_temp_simulation!A2015,"")</f>
        <v>2013</v>
      </c>
      <c r="B2015" s="57">
        <f>IF(input_OLD_temp_simulation!B2015&lt;&gt;"",maxvent_m3_per_h*1000000+minvent_m3_per_h*1000+V_room_m3,"")</f>
        <v>500010090</v>
      </c>
      <c r="C2015" s="2" t="str">
        <f>IF(input_OLD_temp_simulation!C2015&lt;&gt;"",CONCATENATE(TEXT(input_OLD_temp_simulation!C2015,"jjjj-mm-ddTuu:mm:ss"),IF(input_OLD_temp_simulation!E2015&gt;=0,"+",""),TEXT(SIGN(input_OLD_temp_simulation!E2015)*INT(ABS(input_OLD_temp_simulation!E2015)),"00"),":",TEXT(MOD(ABS(input_OLD_temp_simulation!E2015),1)*60,"00")),"")</f>
        <v>2022-01-23T23:15:00+01:00</v>
      </c>
      <c r="D2015" s="26">
        <f>IF(input_OLD_temp_simulation!D2015&lt;&gt;"",input_OLD_temp_simulation!D2015,"")</f>
        <v>1642976100.0000002</v>
      </c>
      <c r="E2015" s="27">
        <f>calculation!R2015</f>
        <v>422.68471290373179</v>
      </c>
      <c r="F2015" s="18">
        <f>calculation!P2015</f>
        <v>0</v>
      </c>
      <c r="G2015" s="29">
        <f>IF(input_OLD_temp_simulation!L2015&lt;&gt;"",input_OLD_temp_simulation!L2015,"")</f>
        <v>900</v>
      </c>
    </row>
    <row r="2016" spans="1:7">
      <c r="A2016" s="1">
        <f>IF(input_OLD_temp_simulation!A2016&lt;&gt;"",input_OLD_temp_simulation!A2016,"")</f>
        <v>2014</v>
      </c>
      <c r="B2016" s="57">
        <f>IF(input_OLD_temp_simulation!B2016&lt;&gt;"",maxvent_m3_per_h*1000000+minvent_m3_per_h*1000+V_room_m3,"")</f>
        <v>500010090</v>
      </c>
      <c r="C2016" s="2" t="str">
        <f>IF(input_OLD_temp_simulation!C2016&lt;&gt;"",CONCATENATE(TEXT(input_OLD_temp_simulation!C2016,"jjjj-mm-ddTuu:mm:ss"),IF(input_OLD_temp_simulation!E2016&gt;=0,"+",""),TEXT(SIGN(input_OLD_temp_simulation!E2016)*INT(ABS(input_OLD_temp_simulation!E2016)),"00"),":",TEXT(MOD(ABS(input_OLD_temp_simulation!E2016),1)*60,"00")),"")</f>
        <v>2022-01-23T23:30:00+01:00</v>
      </c>
      <c r="D2016" s="26">
        <f>IF(input_OLD_temp_simulation!D2016&lt;&gt;"",input_OLD_temp_simulation!D2016,"")</f>
        <v>1642976999.9999993</v>
      </c>
      <c r="E2016" s="27">
        <f>calculation!R2016</f>
        <v>422.47124865640592</v>
      </c>
      <c r="F2016" s="18">
        <f>calculation!P2016</f>
        <v>0</v>
      </c>
      <c r="G2016" s="29">
        <f>IF(input_OLD_temp_simulation!L2016&lt;&gt;"",input_OLD_temp_simulation!L2016,"")</f>
        <v>900</v>
      </c>
    </row>
    <row r="2017" spans="1:7">
      <c r="A2017" s="1">
        <f>IF(input_OLD_temp_simulation!A2017&lt;&gt;"",input_OLD_temp_simulation!A2017,"")</f>
        <v>2015</v>
      </c>
      <c r="B2017" s="57">
        <f>IF(input_OLD_temp_simulation!B2017&lt;&gt;"",maxvent_m3_per_h*1000000+minvent_m3_per_h*1000+V_room_m3,"")</f>
        <v>500010090</v>
      </c>
      <c r="C2017" s="2" t="str">
        <f>IF(input_OLD_temp_simulation!C2017&lt;&gt;"",CONCATENATE(TEXT(input_OLD_temp_simulation!C2017,"jjjj-mm-ddTuu:mm:ss"),IF(input_OLD_temp_simulation!E2017&gt;=0,"+",""),TEXT(SIGN(input_OLD_temp_simulation!E2017)*INT(ABS(input_OLD_temp_simulation!E2017)),"00"),":",TEXT(MOD(ABS(input_OLD_temp_simulation!E2017),1)*60,"00")),"")</f>
        <v>2022-01-23T23:45:00+01:00</v>
      </c>
      <c r="D2017" s="26">
        <f>IF(input_OLD_temp_simulation!D2017&lt;&gt;"",input_OLD_temp_simulation!D2017,"")</f>
        <v>1642977900.000001</v>
      </c>
      <c r="E2017" s="27">
        <f>calculation!R2017</f>
        <v>422.26371397150575</v>
      </c>
      <c r="F2017" s="18">
        <f>calculation!P2017</f>
        <v>0</v>
      </c>
      <c r="G2017" s="29">
        <f>IF(input_OLD_temp_simulation!L2017&lt;&gt;"",input_OLD_temp_simulation!L2017,"")</f>
        <v>900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D4127-E387-418A-9794-BCE015F64536}">
  <dimension ref="A1:G8"/>
  <sheetViews>
    <sheetView workbookViewId="0">
      <selection activeCell="A8" sqref="A8:XFD8"/>
    </sheetView>
  </sheetViews>
  <sheetFormatPr defaultRowHeight="14.45"/>
  <cols>
    <col min="1" max="1" width="13" bestFit="1" customWidth="1"/>
    <col min="2" max="2" width="26.7109375" bestFit="1" customWidth="1"/>
    <col min="3" max="3" width="68.28515625" bestFit="1" customWidth="1"/>
    <col min="4" max="4" width="6" bestFit="1" customWidth="1"/>
    <col min="5" max="5" width="28.42578125" bestFit="1" customWidth="1"/>
    <col min="6" max="6" width="18.42578125" bestFit="1" customWidth="1"/>
    <col min="7" max="7" width="49.5703125" bestFit="1" customWidth="1"/>
  </cols>
  <sheetData>
    <row r="1" spans="1:7" s="23" customFormat="1">
      <c r="A1" s="23" t="s">
        <v>84</v>
      </c>
      <c r="B1" s="23" t="s">
        <v>85</v>
      </c>
      <c r="C1" s="23" t="s">
        <v>86</v>
      </c>
      <c r="D1" s="23" t="s">
        <v>87</v>
      </c>
      <c r="E1" s="23" t="s">
        <v>88</v>
      </c>
      <c r="F1" s="23" t="s">
        <v>89</v>
      </c>
      <c r="G1" s="23" t="s">
        <v>90</v>
      </c>
    </row>
    <row r="2" spans="1:7">
      <c r="A2">
        <v>1</v>
      </c>
      <c r="B2" t="s">
        <v>91</v>
      </c>
      <c r="C2" t="s">
        <v>92</v>
      </c>
      <c r="F2" t="s">
        <v>45</v>
      </c>
    </row>
    <row r="3" spans="1:7">
      <c r="A3">
        <v>2</v>
      </c>
      <c r="B3" t="s">
        <v>82</v>
      </c>
      <c r="C3" t="s">
        <v>93</v>
      </c>
      <c r="E3" s="24" t="s">
        <v>94</v>
      </c>
      <c r="F3" t="s">
        <v>95</v>
      </c>
    </row>
    <row r="4" spans="1:7">
      <c r="A4">
        <v>3</v>
      </c>
      <c r="B4" t="s">
        <v>83</v>
      </c>
      <c r="C4" s="24" t="s">
        <v>96</v>
      </c>
      <c r="E4" t="s">
        <v>97</v>
      </c>
      <c r="F4" t="s">
        <v>95</v>
      </c>
    </row>
    <row r="5" spans="1:7">
      <c r="A5">
        <v>4</v>
      </c>
      <c r="B5" t="s">
        <v>98</v>
      </c>
      <c r="C5" t="s">
        <v>99</v>
      </c>
      <c r="D5" t="s">
        <v>100</v>
      </c>
      <c r="E5" t="s">
        <v>97</v>
      </c>
      <c r="F5" t="s">
        <v>101</v>
      </c>
    </row>
    <row r="6" spans="1:7" ht="15.6">
      <c r="A6">
        <v>5</v>
      </c>
      <c r="B6" t="s">
        <v>102</v>
      </c>
      <c r="C6" t="s">
        <v>103</v>
      </c>
      <c r="D6" t="s">
        <v>22</v>
      </c>
      <c r="E6" t="s">
        <v>97</v>
      </c>
      <c r="F6" t="s">
        <v>101</v>
      </c>
    </row>
    <row r="7" spans="1:7">
      <c r="A7">
        <v>6</v>
      </c>
      <c r="B7" t="s">
        <v>104</v>
      </c>
      <c r="C7" t="s">
        <v>105</v>
      </c>
      <c r="D7" s="51"/>
      <c r="E7" t="s">
        <v>106</v>
      </c>
      <c r="F7" t="s">
        <v>101</v>
      </c>
    </row>
    <row r="8" spans="1:7">
      <c r="A8">
        <v>7</v>
      </c>
      <c r="B8" t="s">
        <v>107</v>
      </c>
      <c r="C8" t="s">
        <v>108</v>
      </c>
      <c r="D8" t="s">
        <v>17</v>
      </c>
      <c r="E8" t="s">
        <v>97</v>
      </c>
      <c r="F8" t="s">
        <v>109</v>
      </c>
    </row>
  </sheetData>
  <hyperlinks>
    <hyperlink ref="E3" r:id="rId1" xr:uid="{F3C7A73A-1BF7-43B7-A8B2-4DDA0E32C2C0}"/>
    <hyperlink ref="C4" r:id="rId2" xr:uid="{77C7806A-2F1B-4929-A29D-A9AE293E4535}"/>
  </hyperlinks>
  <pageMargins left="0.7" right="0.7" top="0.75" bottom="0.75" header="0.3" footer="0.3"/>
  <pageSetup paperSize="9" orientation="portrait" horizontalDpi="1200" verticalDpi="120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795E-A002-4BAA-8382-FDFF83AE14A8}">
  <dimension ref="A1:S2017"/>
  <sheetViews>
    <sheetView zoomScale="85" zoomScaleNormal="85" workbookViewId="0">
      <pane xSplit="7" ySplit="1" topLeftCell="H2" activePane="bottomRight" state="frozen"/>
      <selection pane="bottomRight" activeCell="G2" sqref="G2"/>
      <selection pane="bottomLeft" activeCell="A2" sqref="A2"/>
      <selection pane="topRight" activeCell="I1" sqref="I1"/>
    </sheetView>
  </sheetViews>
  <sheetFormatPr defaultColWidth="8.85546875" defaultRowHeight="14.45"/>
  <cols>
    <col min="1" max="1" width="6.140625" bestFit="1" customWidth="1"/>
    <col min="2" max="2" width="8.7109375" bestFit="1" customWidth="1"/>
    <col min="3" max="3" width="18.7109375" bestFit="1" customWidth="1"/>
    <col min="4" max="4" width="10.28515625" style="27" bestFit="1" customWidth="1"/>
    <col min="5" max="5" width="8.140625" style="44" bestFit="1" customWidth="1"/>
    <col min="6" max="6" width="18.7109375" bestFit="1" customWidth="1"/>
    <col min="7" max="7" width="18.7109375" style="27" customWidth="1"/>
    <col min="8" max="8" width="20.85546875" style="50" customWidth="1"/>
    <col min="9" max="9" width="20.85546875" style="19" customWidth="1"/>
    <col min="10" max="11" width="20.85546875" style="27" customWidth="1"/>
    <col min="12" max="12" width="14.42578125" style="27" bestFit="1" customWidth="1"/>
    <col min="13" max="13" width="18.7109375" style="29" customWidth="1"/>
    <col min="14" max="14" width="18.7109375" style="13" customWidth="1"/>
    <col min="15" max="15" width="22.28515625" style="15" bestFit="1" customWidth="1"/>
    <col min="16" max="17" width="18.7109375" style="15" customWidth="1"/>
    <col min="18" max="18" width="18.7109375" style="29" customWidth="1"/>
    <col min="19" max="19" width="18.7109375" style="13" customWidth="1"/>
  </cols>
  <sheetData>
    <row r="1" spans="1:19">
      <c r="A1" t="str">
        <f>IF(input_OLD_temp_simulation!A1&lt;&gt;"",input_OLD_temp_simulation!A1,"")</f>
        <v/>
      </c>
      <c r="B1" s="1" t="str">
        <f>IF(input_OLD_temp_simulation!B1&lt;&gt;"",input_OLD_temp_simulation!B1,"")</f>
        <v>room_id</v>
      </c>
      <c r="C1" s="1" t="str">
        <f>IF(input_OLD_temp_simulation!C1&lt;&gt;"",input_OLD_temp_simulation!C1,"")</f>
        <v>timestamp_local</v>
      </c>
      <c r="D1" s="46" t="s">
        <v>110</v>
      </c>
      <c r="E1" s="42" t="s">
        <v>111</v>
      </c>
      <c r="F1" s="1" t="s">
        <v>112</v>
      </c>
      <c r="G1" s="46" t="s">
        <v>113</v>
      </c>
      <c r="H1" s="49" t="s">
        <v>114</v>
      </c>
      <c r="I1" s="45" t="s">
        <v>115</v>
      </c>
      <c r="J1" s="46" t="s">
        <v>116</v>
      </c>
      <c r="K1" s="46" t="s">
        <v>117</v>
      </c>
      <c r="L1" s="46" t="s">
        <v>118</v>
      </c>
      <c r="M1" s="52" t="s">
        <v>119</v>
      </c>
      <c r="N1" s="48" t="s">
        <v>44</v>
      </c>
      <c r="O1" s="41" t="s">
        <v>120</v>
      </c>
      <c r="P1" s="41" t="s">
        <v>104</v>
      </c>
      <c r="Q1" s="41" t="s">
        <v>121</v>
      </c>
      <c r="R1" s="52" t="s">
        <v>122</v>
      </c>
      <c r="S1" s="48" t="s">
        <v>123</v>
      </c>
    </row>
    <row r="2" spans="1:19">
      <c r="A2" s="1">
        <f>IF(input_OLD_temp_simulation!A2&lt;&gt;"",input_OLD_temp_simulation!A2,"")</f>
        <v>0</v>
      </c>
      <c r="B2">
        <f>IF(input_OLD_temp_simulation!B2&lt;&gt;"",input_OLD_temp_simulation!B2,"")</f>
        <v>886307</v>
      </c>
      <c r="C2" s="2">
        <f>IF(input_OLD_temp_simulation!C2&lt;&gt;"",input_OLD_temp_simulation!C2,"")</f>
        <v>44564</v>
      </c>
      <c r="D2" s="26">
        <f>WEEKDAY(C2,3)</f>
        <v>0</v>
      </c>
      <c r="E2" s="43">
        <f>MOD(C2,1)</f>
        <v>0</v>
      </c>
      <c r="F2" s="2">
        <f>D2+E2+1/24/60/6</f>
        <v>1.1574074074074073E-4</v>
      </c>
      <c r="G2" s="26">
        <f>_xlfn.XLOOKUP(F2,occupancy_schedule!C:C,occupancy_schedule!D:D,,-1,2)</f>
        <v>0</v>
      </c>
      <c r="H2" s="50">
        <f t="shared" ref="H2:H65" si="0">G2*deskwork_MET*METml_per_kg_min_p*avg_kg_per_p/(s_per_min*ml_per_m3)</f>
        <v>0</v>
      </c>
      <c r="I2" s="18">
        <f t="shared" ref="I2:I65" si="1">H2/V_room_m3*1000000</f>
        <v>0</v>
      </c>
      <c r="J2" s="26">
        <f t="shared" ref="J2:J65" si="2">R2-CO2_set</f>
        <v>-385</v>
      </c>
      <c r="K2" s="55">
        <f t="shared" ref="K2:K65" si="3">(R2-CO2_ext_avg_ppm)*ACPH_min/s_per_h</f>
        <v>0</v>
      </c>
      <c r="L2" s="26" t="b">
        <f>IF(virtualroom!A2="","",J2&gt;ventilation_hysteresis)</f>
        <v>0</v>
      </c>
      <c r="M2" s="29">
        <f t="shared" ref="M2:M65" si="4">IF(L2,maxvent_m3_per_h,0)</f>
        <v>0</v>
      </c>
      <c r="N2" s="13">
        <f t="shared" ref="N2:N39" si="5">M2/(V_room_m3*s_per_h)</f>
        <v>0</v>
      </c>
      <c r="O2" s="17">
        <f t="shared" ref="O2:O39" si="6">N2*(R2-CO2_ext_avg_ppm)</f>
        <v>0</v>
      </c>
      <c r="P2" s="17">
        <f t="shared" ref="P2:P65" si="7">IF(L2,MAX(0,MIN((J2+ventilation_hysteresis)/(O2*timestep_s),1)),0)</f>
        <v>0</v>
      </c>
      <c r="Q2" s="17">
        <f t="shared" ref="Q2:Q39" si="8">MAX(O2*P2,K2)</f>
        <v>0</v>
      </c>
      <c r="R2" s="29">
        <f>IF(R1="cCO2_ppm",CO2_ext_avg_ppm,calculation!R1+calculation!S1)</f>
        <v>415</v>
      </c>
      <c r="S2" s="13">
        <f t="shared" ref="S2:S65" si="9">(I2-Q2)*timestep_s</f>
        <v>0</v>
      </c>
    </row>
    <row r="3" spans="1:19">
      <c r="A3" s="1">
        <f>IF(input_OLD_temp_simulation!A3&lt;&gt;"",input_OLD_temp_simulation!A3,"")</f>
        <v>1</v>
      </c>
      <c r="B3">
        <f>IF(input_OLD_temp_simulation!B3&lt;&gt;"",input_OLD_temp_simulation!B3,"")</f>
        <v>886307</v>
      </c>
      <c r="C3" s="2">
        <f>IF(input_OLD_temp_simulation!C3&lt;&gt;"",input_OLD_temp_simulation!C3,"")</f>
        <v>44564.010416666657</v>
      </c>
      <c r="D3" s="26">
        <f t="shared" ref="D3:D66" si="10">WEEKDAY(C3,3)</f>
        <v>0</v>
      </c>
      <c r="E3" s="43">
        <f t="shared" ref="E3:E8" si="11">MOD(C3,1)</f>
        <v>1.041666665696539E-2</v>
      </c>
      <c r="F3" s="2">
        <f t="shared" ref="F3:F66" si="12">D3+E3+1/24/60/6</f>
        <v>1.0532407397706131E-2</v>
      </c>
      <c r="G3" s="26">
        <f>_xlfn.XLOOKUP(F3,occupancy_schedule!C:C,occupancy_schedule!D:D,,-1,2)</f>
        <v>0</v>
      </c>
      <c r="H3" s="50">
        <f t="shared" si="0"/>
        <v>0</v>
      </c>
      <c r="I3" s="18">
        <f t="shared" si="1"/>
        <v>0</v>
      </c>
      <c r="J3" s="26">
        <f t="shared" si="2"/>
        <v>-385</v>
      </c>
      <c r="K3" s="55">
        <f t="shared" si="3"/>
        <v>0</v>
      </c>
      <c r="L3" s="26" t="b">
        <f>IF(virtualroom!A3="","",J3&gt;ventilation_hysteresis)</f>
        <v>0</v>
      </c>
      <c r="M3" s="29">
        <f t="shared" si="4"/>
        <v>0</v>
      </c>
      <c r="N3" s="13">
        <f t="shared" si="5"/>
        <v>0</v>
      </c>
      <c r="O3" s="17">
        <f t="shared" si="6"/>
        <v>0</v>
      </c>
      <c r="P3" s="17">
        <f t="shared" si="7"/>
        <v>0</v>
      </c>
      <c r="Q3" s="17">
        <f t="shared" si="8"/>
        <v>0</v>
      </c>
      <c r="R3" s="29">
        <f>IF(R2="cCO2_ppm",CO2_ext_avg_ppm,calculation!R2+calculation!S2)</f>
        <v>415</v>
      </c>
      <c r="S3" s="13">
        <f t="shared" si="9"/>
        <v>0</v>
      </c>
    </row>
    <row r="4" spans="1:19">
      <c r="A4" s="1">
        <f>IF(input_OLD_temp_simulation!A4&lt;&gt;"",input_OLD_temp_simulation!A4,"")</f>
        <v>2</v>
      </c>
      <c r="B4">
        <f>IF(input_OLD_temp_simulation!B4&lt;&gt;"",input_OLD_temp_simulation!B4,"")</f>
        <v>886307</v>
      </c>
      <c r="C4" s="2">
        <f>IF(input_OLD_temp_simulation!C4&lt;&gt;"",input_OLD_temp_simulation!C4,"")</f>
        <v>44564.020833333343</v>
      </c>
      <c r="D4" s="26">
        <f t="shared" si="10"/>
        <v>0</v>
      </c>
      <c r="E4" s="43">
        <f t="shared" si="11"/>
        <v>2.083333334303461E-2</v>
      </c>
      <c r="F4" s="2">
        <f t="shared" si="12"/>
        <v>2.0949074083775349E-2</v>
      </c>
      <c r="G4" s="26">
        <f>_xlfn.XLOOKUP(F4,occupancy_schedule!C:C,occupancy_schedule!D:D,,-1,2)</f>
        <v>0</v>
      </c>
      <c r="H4" s="50">
        <f t="shared" si="0"/>
        <v>0</v>
      </c>
      <c r="I4" s="18">
        <f t="shared" si="1"/>
        <v>0</v>
      </c>
      <c r="J4" s="26">
        <f t="shared" si="2"/>
        <v>-385</v>
      </c>
      <c r="K4" s="55">
        <f t="shared" si="3"/>
        <v>0</v>
      </c>
      <c r="L4" s="26" t="b">
        <f>IF(virtualroom!A4="","",J4&gt;ventilation_hysteresis)</f>
        <v>0</v>
      </c>
      <c r="M4" s="29">
        <f t="shared" si="4"/>
        <v>0</v>
      </c>
      <c r="N4" s="13">
        <f t="shared" si="5"/>
        <v>0</v>
      </c>
      <c r="O4" s="17">
        <f t="shared" si="6"/>
        <v>0</v>
      </c>
      <c r="P4" s="17">
        <f t="shared" si="7"/>
        <v>0</v>
      </c>
      <c r="Q4" s="17">
        <f t="shared" si="8"/>
        <v>0</v>
      </c>
      <c r="R4" s="29">
        <f>IF(R3="cCO2_ppm",CO2_ext_avg_ppm,calculation!R3+calculation!S3)</f>
        <v>415</v>
      </c>
      <c r="S4" s="13">
        <f t="shared" si="9"/>
        <v>0</v>
      </c>
    </row>
    <row r="5" spans="1:19">
      <c r="A5" s="1">
        <f>IF(input_OLD_temp_simulation!A5&lt;&gt;"",input_OLD_temp_simulation!A5,"")</f>
        <v>3</v>
      </c>
      <c r="B5">
        <f>IF(input_OLD_temp_simulation!B5&lt;&gt;"",input_OLD_temp_simulation!B5,"")</f>
        <v>886307</v>
      </c>
      <c r="C5" s="2">
        <f>IF(input_OLD_temp_simulation!C5&lt;&gt;"",input_OLD_temp_simulation!C5,"")</f>
        <v>44564.03125</v>
      </c>
      <c r="D5" s="26">
        <f t="shared" si="10"/>
        <v>0</v>
      </c>
      <c r="E5" s="43">
        <f t="shared" si="11"/>
        <v>3.125E-2</v>
      </c>
      <c r="F5" s="2">
        <f t="shared" si="12"/>
        <v>3.1365740740740743E-2</v>
      </c>
      <c r="G5" s="26">
        <f>_xlfn.XLOOKUP(F5,occupancy_schedule!C:C,occupancy_schedule!D:D,,-1,2)</f>
        <v>0</v>
      </c>
      <c r="H5" s="50">
        <f t="shared" si="0"/>
        <v>0</v>
      </c>
      <c r="I5" s="18">
        <f t="shared" si="1"/>
        <v>0</v>
      </c>
      <c r="J5" s="26">
        <f t="shared" si="2"/>
        <v>-385</v>
      </c>
      <c r="K5" s="55">
        <f t="shared" si="3"/>
        <v>0</v>
      </c>
      <c r="L5" s="26" t="b">
        <f>IF(virtualroom!A5="","",J5&gt;ventilation_hysteresis)</f>
        <v>0</v>
      </c>
      <c r="M5" s="29">
        <f t="shared" si="4"/>
        <v>0</v>
      </c>
      <c r="N5" s="13">
        <f t="shared" si="5"/>
        <v>0</v>
      </c>
      <c r="O5" s="17">
        <f t="shared" si="6"/>
        <v>0</v>
      </c>
      <c r="P5" s="17">
        <f t="shared" si="7"/>
        <v>0</v>
      </c>
      <c r="Q5" s="17">
        <f t="shared" si="8"/>
        <v>0</v>
      </c>
      <c r="R5" s="29">
        <f>IF(R4="cCO2_ppm",CO2_ext_avg_ppm,calculation!R4+calculation!S4)</f>
        <v>415</v>
      </c>
      <c r="S5" s="13">
        <f t="shared" si="9"/>
        <v>0</v>
      </c>
    </row>
    <row r="6" spans="1:19">
      <c r="A6" s="1">
        <f>IF(input_OLD_temp_simulation!A6&lt;&gt;"",input_OLD_temp_simulation!A6,"")</f>
        <v>4</v>
      </c>
      <c r="B6">
        <f>IF(input_OLD_temp_simulation!B6&lt;&gt;"",input_OLD_temp_simulation!B6,"")</f>
        <v>886307</v>
      </c>
      <c r="C6" s="2">
        <f>IF(input_OLD_temp_simulation!C6&lt;&gt;"",input_OLD_temp_simulation!C6,"")</f>
        <v>44564.041666666657</v>
      </c>
      <c r="D6" s="26">
        <f t="shared" si="10"/>
        <v>0</v>
      </c>
      <c r="E6" s="43">
        <f t="shared" si="11"/>
        <v>4.166666665696539E-2</v>
      </c>
      <c r="F6" s="2">
        <f t="shared" si="12"/>
        <v>4.1782407397706132E-2</v>
      </c>
      <c r="G6" s="26">
        <f>_xlfn.XLOOKUP(F6,occupancy_schedule!C:C,occupancy_schedule!D:D,,-1,2)</f>
        <v>0</v>
      </c>
      <c r="H6" s="50">
        <f t="shared" si="0"/>
        <v>0</v>
      </c>
      <c r="I6" s="18">
        <f t="shared" si="1"/>
        <v>0</v>
      </c>
      <c r="J6" s="26">
        <f t="shared" si="2"/>
        <v>-385</v>
      </c>
      <c r="K6" s="55">
        <f t="shared" si="3"/>
        <v>0</v>
      </c>
      <c r="L6" s="26" t="b">
        <f>IF(virtualroom!A6="","",J6&gt;ventilation_hysteresis)</f>
        <v>0</v>
      </c>
      <c r="M6" s="29">
        <f t="shared" si="4"/>
        <v>0</v>
      </c>
      <c r="N6" s="13">
        <f t="shared" si="5"/>
        <v>0</v>
      </c>
      <c r="O6" s="17">
        <f t="shared" si="6"/>
        <v>0</v>
      </c>
      <c r="P6" s="17">
        <f t="shared" si="7"/>
        <v>0</v>
      </c>
      <c r="Q6" s="17">
        <f t="shared" si="8"/>
        <v>0</v>
      </c>
      <c r="R6" s="29">
        <f>IF(R5="cCO2_ppm",CO2_ext_avg_ppm,calculation!R5+calculation!S5)</f>
        <v>415</v>
      </c>
      <c r="S6" s="13">
        <f t="shared" si="9"/>
        <v>0</v>
      </c>
    </row>
    <row r="7" spans="1:19">
      <c r="A7" s="1">
        <f>IF(input_OLD_temp_simulation!A7&lt;&gt;"",input_OLD_temp_simulation!A7,"")</f>
        <v>5</v>
      </c>
      <c r="B7">
        <f>IF(input_OLD_temp_simulation!B7&lt;&gt;"",input_OLD_temp_simulation!B7,"")</f>
        <v>886307</v>
      </c>
      <c r="C7" s="2">
        <f>IF(input_OLD_temp_simulation!C7&lt;&gt;"",input_OLD_temp_simulation!C7,"")</f>
        <v>44564.052083333343</v>
      </c>
      <c r="D7" s="26">
        <f t="shared" si="10"/>
        <v>0</v>
      </c>
      <c r="E7" s="43">
        <f t="shared" si="11"/>
        <v>5.208333334303461E-2</v>
      </c>
      <c r="F7" s="2">
        <f t="shared" si="12"/>
        <v>5.2199074083775353E-2</v>
      </c>
      <c r="G7" s="26">
        <f>_xlfn.XLOOKUP(F7,occupancy_schedule!C:C,occupancy_schedule!D:D,,-1,2)</f>
        <v>0</v>
      </c>
      <c r="H7" s="50">
        <f t="shared" si="0"/>
        <v>0</v>
      </c>
      <c r="I7" s="18">
        <f t="shared" si="1"/>
        <v>0</v>
      </c>
      <c r="J7" s="26">
        <f t="shared" si="2"/>
        <v>-385</v>
      </c>
      <c r="K7" s="55">
        <f t="shared" si="3"/>
        <v>0</v>
      </c>
      <c r="L7" s="26" t="b">
        <f>IF(virtualroom!A7="","",J7&gt;ventilation_hysteresis)</f>
        <v>0</v>
      </c>
      <c r="M7" s="29">
        <f t="shared" si="4"/>
        <v>0</v>
      </c>
      <c r="N7" s="13">
        <f t="shared" si="5"/>
        <v>0</v>
      </c>
      <c r="O7" s="17">
        <f t="shared" si="6"/>
        <v>0</v>
      </c>
      <c r="P7" s="17">
        <f t="shared" si="7"/>
        <v>0</v>
      </c>
      <c r="Q7" s="17">
        <f t="shared" si="8"/>
        <v>0</v>
      </c>
      <c r="R7" s="29">
        <f>IF(R6="cCO2_ppm",CO2_ext_avg_ppm,calculation!R6+calculation!S6)</f>
        <v>415</v>
      </c>
      <c r="S7" s="13">
        <f t="shared" si="9"/>
        <v>0</v>
      </c>
    </row>
    <row r="8" spans="1:19">
      <c r="A8" s="1">
        <f>IF(input_OLD_temp_simulation!A8&lt;&gt;"",input_OLD_temp_simulation!A8,"")</f>
        <v>6</v>
      </c>
      <c r="B8">
        <f>IF(input_OLD_temp_simulation!B8&lt;&gt;"",input_OLD_temp_simulation!B8,"")</f>
        <v>886307</v>
      </c>
      <c r="C8" s="2">
        <f>IF(input_OLD_temp_simulation!C8&lt;&gt;"",input_OLD_temp_simulation!C8,"")</f>
        <v>44564.0625</v>
      </c>
      <c r="D8" s="26">
        <f t="shared" si="10"/>
        <v>0</v>
      </c>
      <c r="E8" s="43">
        <f t="shared" si="11"/>
        <v>6.25E-2</v>
      </c>
      <c r="F8" s="2">
        <f t="shared" si="12"/>
        <v>6.2615740740740736E-2</v>
      </c>
      <c r="G8" s="26">
        <f>_xlfn.XLOOKUP(F8,occupancy_schedule!C:C,occupancy_schedule!D:D,,-1,2)</f>
        <v>0</v>
      </c>
      <c r="H8" s="50">
        <f t="shared" si="0"/>
        <v>0</v>
      </c>
      <c r="I8" s="18">
        <f t="shared" si="1"/>
        <v>0</v>
      </c>
      <c r="J8" s="26">
        <f t="shared" si="2"/>
        <v>-385</v>
      </c>
      <c r="K8" s="55">
        <f t="shared" si="3"/>
        <v>0</v>
      </c>
      <c r="L8" s="26" t="b">
        <f>IF(virtualroom!A8="","",J8&gt;ventilation_hysteresis)</f>
        <v>0</v>
      </c>
      <c r="M8" s="29">
        <f t="shared" si="4"/>
        <v>0</v>
      </c>
      <c r="N8" s="13">
        <f t="shared" si="5"/>
        <v>0</v>
      </c>
      <c r="O8" s="17">
        <f t="shared" si="6"/>
        <v>0</v>
      </c>
      <c r="P8" s="17">
        <f t="shared" si="7"/>
        <v>0</v>
      </c>
      <c r="Q8" s="17">
        <f t="shared" si="8"/>
        <v>0</v>
      </c>
      <c r="R8" s="29">
        <f>IF(R7="cCO2_ppm",CO2_ext_avg_ppm,calculation!R7+calculation!S7)</f>
        <v>415</v>
      </c>
      <c r="S8" s="13">
        <f t="shared" si="9"/>
        <v>0</v>
      </c>
    </row>
    <row r="9" spans="1:19">
      <c r="A9" s="1">
        <f>IF(input_OLD_temp_simulation!A9&lt;&gt;"",input_OLD_temp_simulation!A9,"")</f>
        <v>7</v>
      </c>
      <c r="B9">
        <f>IF(input_OLD_temp_simulation!B9&lt;&gt;"",input_OLD_temp_simulation!B9,"")</f>
        <v>886307</v>
      </c>
      <c r="C9" s="2">
        <f>IF(input_OLD_temp_simulation!C9&lt;&gt;"",input_OLD_temp_simulation!C9,"")</f>
        <v>44564.072916666657</v>
      </c>
      <c r="D9" s="26">
        <f t="shared" si="10"/>
        <v>0</v>
      </c>
      <c r="E9" s="43">
        <f t="shared" ref="E9:E38" si="13">MOD(C9,1)</f>
        <v>7.291666665696539E-2</v>
      </c>
      <c r="F9" s="2">
        <f t="shared" si="12"/>
        <v>7.3032407397706126E-2</v>
      </c>
      <c r="G9" s="26">
        <f>_xlfn.XLOOKUP(F9,occupancy_schedule!C:C,occupancy_schedule!D:D,,-1,2)</f>
        <v>0</v>
      </c>
      <c r="H9" s="50">
        <f t="shared" si="0"/>
        <v>0</v>
      </c>
      <c r="I9" s="18">
        <f t="shared" si="1"/>
        <v>0</v>
      </c>
      <c r="J9" s="26">
        <f t="shared" si="2"/>
        <v>-385</v>
      </c>
      <c r="K9" s="55">
        <f t="shared" si="3"/>
        <v>0</v>
      </c>
      <c r="L9" s="26" t="b">
        <f>IF(virtualroom!A9="","",J9&gt;ventilation_hysteresis)</f>
        <v>0</v>
      </c>
      <c r="M9" s="29">
        <f t="shared" si="4"/>
        <v>0</v>
      </c>
      <c r="N9" s="13">
        <f t="shared" si="5"/>
        <v>0</v>
      </c>
      <c r="O9" s="17">
        <f t="shared" si="6"/>
        <v>0</v>
      </c>
      <c r="P9" s="17">
        <f t="shared" si="7"/>
        <v>0</v>
      </c>
      <c r="Q9" s="17">
        <f t="shared" si="8"/>
        <v>0</v>
      </c>
      <c r="R9" s="29">
        <f>IF(R8="cCO2_ppm",CO2_ext_avg_ppm,calculation!R8+calculation!S8)</f>
        <v>415</v>
      </c>
      <c r="S9" s="13">
        <f t="shared" si="9"/>
        <v>0</v>
      </c>
    </row>
    <row r="10" spans="1:19">
      <c r="A10" s="1">
        <f>IF(input_OLD_temp_simulation!A10&lt;&gt;"",input_OLD_temp_simulation!A10,"")</f>
        <v>8</v>
      </c>
      <c r="B10">
        <f>IF(input_OLD_temp_simulation!B10&lt;&gt;"",input_OLD_temp_simulation!B10,"")</f>
        <v>886307</v>
      </c>
      <c r="C10" s="2">
        <f>IF(input_OLD_temp_simulation!C10&lt;&gt;"",input_OLD_temp_simulation!C10,"")</f>
        <v>44564.083333333343</v>
      </c>
      <c r="D10" s="26">
        <f t="shared" si="10"/>
        <v>0</v>
      </c>
      <c r="E10" s="43">
        <f t="shared" si="13"/>
        <v>8.333333334303461E-2</v>
      </c>
      <c r="F10" s="2">
        <f t="shared" si="12"/>
        <v>8.3449074083775346E-2</v>
      </c>
      <c r="G10" s="26">
        <f>_xlfn.XLOOKUP(F10,occupancy_schedule!C:C,occupancy_schedule!D:D,,-1,2)</f>
        <v>0</v>
      </c>
      <c r="H10" s="50">
        <f t="shared" si="0"/>
        <v>0</v>
      </c>
      <c r="I10" s="18">
        <f t="shared" si="1"/>
        <v>0</v>
      </c>
      <c r="J10" s="26">
        <f t="shared" si="2"/>
        <v>-385</v>
      </c>
      <c r="K10" s="55">
        <f t="shared" si="3"/>
        <v>0</v>
      </c>
      <c r="L10" s="26" t="b">
        <f>IF(virtualroom!A10="","",J10&gt;ventilation_hysteresis)</f>
        <v>0</v>
      </c>
      <c r="M10" s="29">
        <f t="shared" si="4"/>
        <v>0</v>
      </c>
      <c r="N10" s="13">
        <f t="shared" si="5"/>
        <v>0</v>
      </c>
      <c r="O10" s="17">
        <f t="shared" si="6"/>
        <v>0</v>
      </c>
      <c r="P10" s="17">
        <f t="shared" si="7"/>
        <v>0</v>
      </c>
      <c r="Q10" s="17">
        <f t="shared" si="8"/>
        <v>0</v>
      </c>
      <c r="R10" s="29">
        <f>IF(R9="cCO2_ppm",CO2_ext_avg_ppm,calculation!R9+calculation!S9)</f>
        <v>415</v>
      </c>
      <c r="S10" s="13">
        <f t="shared" si="9"/>
        <v>0</v>
      </c>
    </row>
    <row r="11" spans="1:19">
      <c r="A11" s="1">
        <f>IF(input_OLD_temp_simulation!A11&lt;&gt;"",input_OLD_temp_simulation!A11,"")</f>
        <v>9</v>
      </c>
      <c r="B11">
        <f>IF(input_OLD_temp_simulation!B11&lt;&gt;"",input_OLD_temp_simulation!B11,"")</f>
        <v>886307</v>
      </c>
      <c r="C11" s="2">
        <f>IF(input_OLD_temp_simulation!C11&lt;&gt;"",input_OLD_temp_simulation!C11,"")</f>
        <v>44564.09375</v>
      </c>
      <c r="D11" s="26">
        <f t="shared" si="10"/>
        <v>0</v>
      </c>
      <c r="E11" s="43">
        <f t="shared" si="13"/>
        <v>9.375E-2</v>
      </c>
      <c r="F11" s="2">
        <f t="shared" si="12"/>
        <v>9.3865740740740736E-2</v>
      </c>
      <c r="G11" s="26">
        <f>_xlfn.XLOOKUP(F11,occupancy_schedule!C:C,occupancy_schedule!D:D,,-1,2)</f>
        <v>0</v>
      </c>
      <c r="H11" s="50">
        <f t="shared" si="0"/>
        <v>0</v>
      </c>
      <c r="I11" s="18">
        <f t="shared" si="1"/>
        <v>0</v>
      </c>
      <c r="J11" s="26">
        <f t="shared" si="2"/>
        <v>-385</v>
      </c>
      <c r="K11" s="55">
        <f t="shared" si="3"/>
        <v>0</v>
      </c>
      <c r="L11" s="26" t="b">
        <f>IF(virtualroom!A11="","",J11&gt;ventilation_hysteresis)</f>
        <v>0</v>
      </c>
      <c r="M11" s="29">
        <f t="shared" si="4"/>
        <v>0</v>
      </c>
      <c r="N11" s="13">
        <f t="shared" si="5"/>
        <v>0</v>
      </c>
      <c r="O11" s="17">
        <f t="shared" si="6"/>
        <v>0</v>
      </c>
      <c r="P11" s="17">
        <f t="shared" si="7"/>
        <v>0</v>
      </c>
      <c r="Q11" s="17">
        <f t="shared" si="8"/>
        <v>0</v>
      </c>
      <c r="R11" s="29">
        <f>IF(R10="cCO2_ppm",CO2_ext_avg_ppm,calculation!R10+calculation!S10)</f>
        <v>415</v>
      </c>
      <c r="S11" s="13">
        <f t="shared" si="9"/>
        <v>0</v>
      </c>
    </row>
    <row r="12" spans="1:19">
      <c r="A12" s="1">
        <f>IF(input_OLD_temp_simulation!A12&lt;&gt;"",input_OLD_temp_simulation!A12,"")</f>
        <v>10</v>
      </c>
      <c r="B12">
        <f>IF(input_OLD_temp_simulation!B12&lt;&gt;"",input_OLD_temp_simulation!B12,"")</f>
        <v>886307</v>
      </c>
      <c r="C12" s="2">
        <f>IF(input_OLD_temp_simulation!C12&lt;&gt;"",input_OLD_temp_simulation!C12,"")</f>
        <v>44564.104166666657</v>
      </c>
      <c r="D12" s="26">
        <f t="shared" si="10"/>
        <v>0</v>
      </c>
      <c r="E12" s="43">
        <f t="shared" si="13"/>
        <v>0.10416666665696539</v>
      </c>
      <c r="F12" s="2">
        <f t="shared" si="12"/>
        <v>0.10428240739770613</v>
      </c>
      <c r="G12" s="26">
        <f>_xlfn.XLOOKUP(F12,occupancy_schedule!C:C,occupancy_schedule!D:D,,-1,2)</f>
        <v>0</v>
      </c>
      <c r="H12" s="50">
        <f t="shared" si="0"/>
        <v>0</v>
      </c>
      <c r="I12" s="18">
        <f t="shared" si="1"/>
        <v>0</v>
      </c>
      <c r="J12" s="26">
        <f t="shared" si="2"/>
        <v>-385</v>
      </c>
      <c r="K12" s="55">
        <f t="shared" si="3"/>
        <v>0</v>
      </c>
      <c r="L12" s="26" t="b">
        <f>IF(virtualroom!A12="","",J12&gt;ventilation_hysteresis)</f>
        <v>0</v>
      </c>
      <c r="M12" s="29">
        <f t="shared" si="4"/>
        <v>0</v>
      </c>
      <c r="N12" s="13">
        <f t="shared" si="5"/>
        <v>0</v>
      </c>
      <c r="O12" s="17">
        <f t="shared" si="6"/>
        <v>0</v>
      </c>
      <c r="P12" s="17">
        <f t="shared" si="7"/>
        <v>0</v>
      </c>
      <c r="Q12" s="17">
        <f t="shared" si="8"/>
        <v>0</v>
      </c>
      <c r="R12" s="29">
        <f>IF(R11="cCO2_ppm",CO2_ext_avg_ppm,calculation!R11+calculation!S11)</f>
        <v>415</v>
      </c>
      <c r="S12" s="13">
        <f t="shared" si="9"/>
        <v>0</v>
      </c>
    </row>
    <row r="13" spans="1:19">
      <c r="A13" s="1">
        <f>IF(input_OLD_temp_simulation!A13&lt;&gt;"",input_OLD_temp_simulation!A13,"")</f>
        <v>11</v>
      </c>
      <c r="B13">
        <f>IF(input_OLD_temp_simulation!B13&lt;&gt;"",input_OLD_temp_simulation!B13,"")</f>
        <v>886307</v>
      </c>
      <c r="C13" s="2">
        <f>IF(input_OLD_temp_simulation!C13&lt;&gt;"",input_OLD_temp_simulation!C13,"")</f>
        <v>44564.114583333343</v>
      </c>
      <c r="D13" s="26">
        <f t="shared" si="10"/>
        <v>0</v>
      </c>
      <c r="E13" s="43">
        <f t="shared" si="13"/>
        <v>0.11458333334303461</v>
      </c>
      <c r="F13" s="2">
        <f t="shared" si="12"/>
        <v>0.11469907408377535</v>
      </c>
      <c r="G13" s="26">
        <f>_xlfn.XLOOKUP(F13,occupancy_schedule!C:C,occupancy_schedule!D:D,,-1,2)</f>
        <v>0</v>
      </c>
      <c r="H13" s="50">
        <f t="shared" si="0"/>
        <v>0</v>
      </c>
      <c r="I13" s="18">
        <f t="shared" si="1"/>
        <v>0</v>
      </c>
      <c r="J13" s="26">
        <f t="shared" si="2"/>
        <v>-385</v>
      </c>
      <c r="K13" s="55">
        <f t="shared" si="3"/>
        <v>0</v>
      </c>
      <c r="L13" s="26" t="b">
        <f>IF(virtualroom!A13="","",J13&gt;ventilation_hysteresis)</f>
        <v>0</v>
      </c>
      <c r="M13" s="29">
        <f t="shared" si="4"/>
        <v>0</v>
      </c>
      <c r="N13" s="13">
        <f t="shared" si="5"/>
        <v>0</v>
      </c>
      <c r="O13" s="17">
        <f t="shared" si="6"/>
        <v>0</v>
      </c>
      <c r="P13" s="17">
        <f t="shared" si="7"/>
        <v>0</v>
      </c>
      <c r="Q13" s="17">
        <f t="shared" si="8"/>
        <v>0</v>
      </c>
      <c r="R13" s="29">
        <f>IF(R12="cCO2_ppm",CO2_ext_avg_ppm,calculation!R12+calculation!S12)</f>
        <v>415</v>
      </c>
      <c r="S13" s="13">
        <f t="shared" si="9"/>
        <v>0</v>
      </c>
    </row>
    <row r="14" spans="1:19">
      <c r="A14" s="1">
        <f>IF(input_OLD_temp_simulation!A14&lt;&gt;"",input_OLD_temp_simulation!A14,"")</f>
        <v>12</v>
      </c>
      <c r="B14">
        <f>IF(input_OLD_temp_simulation!B14&lt;&gt;"",input_OLD_temp_simulation!B14,"")</f>
        <v>886307</v>
      </c>
      <c r="C14" s="2">
        <f>IF(input_OLD_temp_simulation!C14&lt;&gt;"",input_OLD_temp_simulation!C14,"")</f>
        <v>44564.125</v>
      </c>
      <c r="D14" s="26">
        <f t="shared" si="10"/>
        <v>0</v>
      </c>
      <c r="E14" s="43">
        <f t="shared" si="13"/>
        <v>0.125</v>
      </c>
      <c r="F14" s="2">
        <f t="shared" si="12"/>
        <v>0.12511574074074075</v>
      </c>
      <c r="G14" s="26">
        <f>_xlfn.XLOOKUP(F14,occupancy_schedule!C:C,occupancy_schedule!D:D,,-1,2)</f>
        <v>0</v>
      </c>
      <c r="H14" s="50">
        <f t="shared" si="0"/>
        <v>0</v>
      </c>
      <c r="I14" s="18">
        <f t="shared" si="1"/>
        <v>0</v>
      </c>
      <c r="J14" s="26">
        <f t="shared" si="2"/>
        <v>-385</v>
      </c>
      <c r="K14" s="55">
        <f t="shared" si="3"/>
        <v>0</v>
      </c>
      <c r="L14" s="26" t="b">
        <f>IF(virtualroom!A14="","",J14&gt;ventilation_hysteresis)</f>
        <v>0</v>
      </c>
      <c r="M14" s="29">
        <f t="shared" si="4"/>
        <v>0</v>
      </c>
      <c r="N14" s="13">
        <f t="shared" si="5"/>
        <v>0</v>
      </c>
      <c r="O14" s="17">
        <f t="shared" si="6"/>
        <v>0</v>
      </c>
      <c r="P14" s="17">
        <f t="shared" si="7"/>
        <v>0</v>
      </c>
      <c r="Q14" s="17">
        <f t="shared" si="8"/>
        <v>0</v>
      </c>
      <c r="R14" s="29">
        <f>IF(R13="cCO2_ppm",CO2_ext_avg_ppm,calculation!R13+calculation!S13)</f>
        <v>415</v>
      </c>
      <c r="S14" s="13">
        <f t="shared" si="9"/>
        <v>0</v>
      </c>
    </row>
    <row r="15" spans="1:19">
      <c r="A15" s="1">
        <f>IF(input_OLD_temp_simulation!A15&lt;&gt;"",input_OLD_temp_simulation!A15,"")</f>
        <v>13</v>
      </c>
      <c r="B15">
        <f>IF(input_OLD_temp_simulation!B15&lt;&gt;"",input_OLD_temp_simulation!B15,"")</f>
        <v>886307</v>
      </c>
      <c r="C15" s="2">
        <f>IF(input_OLD_temp_simulation!C15&lt;&gt;"",input_OLD_temp_simulation!C15,"")</f>
        <v>44564.135416666657</v>
      </c>
      <c r="D15" s="26">
        <f t="shared" si="10"/>
        <v>0</v>
      </c>
      <c r="E15" s="43">
        <f t="shared" si="13"/>
        <v>0.13541666665696539</v>
      </c>
      <c r="F15" s="2">
        <f t="shared" si="12"/>
        <v>0.13553240739770614</v>
      </c>
      <c r="G15" s="26">
        <f>_xlfn.XLOOKUP(F15,occupancy_schedule!C:C,occupancy_schedule!D:D,,-1,2)</f>
        <v>0</v>
      </c>
      <c r="H15" s="50">
        <f t="shared" si="0"/>
        <v>0</v>
      </c>
      <c r="I15" s="18">
        <f t="shared" si="1"/>
        <v>0</v>
      </c>
      <c r="J15" s="26">
        <f t="shared" si="2"/>
        <v>-385</v>
      </c>
      <c r="K15" s="55">
        <f t="shared" si="3"/>
        <v>0</v>
      </c>
      <c r="L15" s="26" t="b">
        <f>IF(virtualroom!A15="","",J15&gt;ventilation_hysteresis)</f>
        <v>0</v>
      </c>
      <c r="M15" s="29">
        <f t="shared" si="4"/>
        <v>0</v>
      </c>
      <c r="N15" s="13">
        <f t="shared" si="5"/>
        <v>0</v>
      </c>
      <c r="O15" s="17">
        <f t="shared" si="6"/>
        <v>0</v>
      </c>
      <c r="P15" s="17">
        <f t="shared" si="7"/>
        <v>0</v>
      </c>
      <c r="Q15" s="17">
        <f t="shared" si="8"/>
        <v>0</v>
      </c>
      <c r="R15" s="29">
        <f>IF(R14="cCO2_ppm",CO2_ext_avg_ppm,calculation!R14+calculation!S14)</f>
        <v>415</v>
      </c>
      <c r="S15" s="13">
        <f t="shared" si="9"/>
        <v>0</v>
      </c>
    </row>
    <row r="16" spans="1:19">
      <c r="A16" s="1">
        <f>IF(input_OLD_temp_simulation!A16&lt;&gt;"",input_OLD_temp_simulation!A16,"")</f>
        <v>14</v>
      </c>
      <c r="B16">
        <f>IF(input_OLD_temp_simulation!B16&lt;&gt;"",input_OLD_temp_simulation!B16,"")</f>
        <v>886307</v>
      </c>
      <c r="C16" s="2">
        <f>IF(input_OLD_temp_simulation!C16&lt;&gt;"",input_OLD_temp_simulation!C16,"")</f>
        <v>44564.145833333343</v>
      </c>
      <c r="D16" s="26">
        <f t="shared" si="10"/>
        <v>0</v>
      </c>
      <c r="E16" s="43">
        <f t="shared" si="13"/>
        <v>0.14583333334303461</v>
      </c>
      <c r="F16" s="2">
        <f t="shared" si="12"/>
        <v>0.14594907408377536</v>
      </c>
      <c r="G16" s="26">
        <f>_xlfn.XLOOKUP(F16,occupancy_schedule!C:C,occupancy_schedule!D:D,,-1,2)</f>
        <v>0</v>
      </c>
      <c r="H16" s="50">
        <f t="shared" si="0"/>
        <v>0</v>
      </c>
      <c r="I16" s="18">
        <f t="shared" si="1"/>
        <v>0</v>
      </c>
      <c r="J16" s="26">
        <f t="shared" si="2"/>
        <v>-385</v>
      </c>
      <c r="K16" s="55">
        <f t="shared" si="3"/>
        <v>0</v>
      </c>
      <c r="L16" s="26" t="b">
        <f>IF(virtualroom!A16="","",J16&gt;ventilation_hysteresis)</f>
        <v>0</v>
      </c>
      <c r="M16" s="29">
        <f t="shared" si="4"/>
        <v>0</v>
      </c>
      <c r="N16" s="13">
        <f t="shared" si="5"/>
        <v>0</v>
      </c>
      <c r="O16" s="17">
        <f t="shared" si="6"/>
        <v>0</v>
      </c>
      <c r="P16" s="17">
        <f t="shared" si="7"/>
        <v>0</v>
      </c>
      <c r="Q16" s="17">
        <f t="shared" si="8"/>
        <v>0</v>
      </c>
      <c r="R16" s="29">
        <f>IF(R15="cCO2_ppm",CO2_ext_avg_ppm,calculation!R15+calculation!S15)</f>
        <v>415</v>
      </c>
      <c r="S16" s="13">
        <f t="shared" si="9"/>
        <v>0</v>
      </c>
    </row>
    <row r="17" spans="1:19">
      <c r="A17" s="1">
        <f>IF(input_OLD_temp_simulation!A17&lt;&gt;"",input_OLD_temp_simulation!A17,"")</f>
        <v>15</v>
      </c>
      <c r="B17">
        <f>IF(input_OLD_temp_simulation!B17&lt;&gt;"",input_OLD_temp_simulation!B17,"")</f>
        <v>886307</v>
      </c>
      <c r="C17" s="2">
        <f>IF(input_OLD_temp_simulation!C17&lt;&gt;"",input_OLD_temp_simulation!C17,"")</f>
        <v>44564.15625</v>
      </c>
      <c r="D17" s="26">
        <f t="shared" si="10"/>
        <v>0</v>
      </c>
      <c r="E17" s="43">
        <f t="shared" si="13"/>
        <v>0.15625</v>
      </c>
      <c r="F17" s="2">
        <f t="shared" si="12"/>
        <v>0.15636574074074075</v>
      </c>
      <c r="G17" s="26">
        <f>_xlfn.XLOOKUP(F17,occupancy_schedule!C:C,occupancy_schedule!D:D,,-1,2)</f>
        <v>0</v>
      </c>
      <c r="H17" s="50">
        <f t="shared" si="0"/>
        <v>0</v>
      </c>
      <c r="I17" s="18">
        <f t="shared" si="1"/>
        <v>0</v>
      </c>
      <c r="J17" s="26">
        <f t="shared" si="2"/>
        <v>-385</v>
      </c>
      <c r="K17" s="55">
        <f t="shared" si="3"/>
        <v>0</v>
      </c>
      <c r="L17" s="26" t="b">
        <f>IF(virtualroom!A17="","",J17&gt;ventilation_hysteresis)</f>
        <v>0</v>
      </c>
      <c r="M17" s="29">
        <f t="shared" si="4"/>
        <v>0</v>
      </c>
      <c r="N17" s="13">
        <f t="shared" si="5"/>
        <v>0</v>
      </c>
      <c r="O17" s="17">
        <f t="shared" si="6"/>
        <v>0</v>
      </c>
      <c r="P17" s="17">
        <f t="shared" si="7"/>
        <v>0</v>
      </c>
      <c r="Q17" s="17">
        <f t="shared" si="8"/>
        <v>0</v>
      </c>
      <c r="R17" s="29">
        <f>IF(R16="cCO2_ppm",CO2_ext_avg_ppm,calculation!R16+calculation!S16)</f>
        <v>415</v>
      </c>
      <c r="S17" s="13">
        <f t="shared" si="9"/>
        <v>0</v>
      </c>
    </row>
    <row r="18" spans="1:19">
      <c r="A18" s="1">
        <f>IF(input_OLD_temp_simulation!A18&lt;&gt;"",input_OLD_temp_simulation!A18,"")</f>
        <v>16</v>
      </c>
      <c r="B18">
        <f>IF(input_OLD_temp_simulation!B18&lt;&gt;"",input_OLD_temp_simulation!B18,"")</f>
        <v>886307</v>
      </c>
      <c r="C18" s="2">
        <f>IF(input_OLD_temp_simulation!C18&lt;&gt;"",input_OLD_temp_simulation!C18,"")</f>
        <v>44564.166666666657</v>
      </c>
      <c r="D18" s="26">
        <f t="shared" si="10"/>
        <v>0</v>
      </c>
      <c r="E18" s="43">
        <f t="shared" si="13"/>
        <v>0.16666666665696539</v>
      </c>
      <c r="F18" s="2">
        <f t="shared" si="12"/>
        <v>0.16678240739770614</v>
      </c>
      <c r="G18" s="26">
        <f>_xlfn.XLOOKUP(F18,occupancy_schedule!C:C,occupancy_schedule!D:D,,-1,2)</f>
        <v>0</v>
      </c>
      <c r="H18" s="50">
        <f t="shared" si="0"/>
        <v>0</v>
      </c>
      <c r="I18" s="18">
        <f t="shared" si="1"/>
        <v>0</v>
      </c>
      <c r="J18" s="26">
        <f t="shared" si="2"/>
        <v>-385</v>
      </c>
      <c r="K18" s="55">
        <f t="shared" si="3"/>
        <v>0</v>
      </c>
      <c r="L18" s="26" t="b">
        <f>IF(virtualroom!A18="","",J18&gt;ventilation_hysteresis)</f>
        <v>0</v>
      </c>
      <c r="M18" s="29">
        <f t="shared" si="4"/>
        <v>0</v>
      </c>
      <c r="N18" s="13">
        <f t="shared" si="5"/>
        <v>0</v>
      </c>
      <c r="O18" s="17">
        <f t="shared" si="6"/>
        <v>0</v>
      </c>
      <c r="P18" s="17">
        <f t="shared" si="7"/>
        <v>0</v>
      </c>
      <c r="Q18" s="17">
        <f t="shared" si="8"/>
        <v>0</v>
      </c>
      <c r="R18" s="29">
        <f>IF(R17="cCO2_ppm",CO2_ext_avg_ppm,calculation!R17+calculation!S17)</f>
        <v>415</v>
      </c>
      <c r="S18" s="13">
        <f t="shared" si="9"/>
        <v>0</v>
      </c>
    </row>
    <row r="19" spans="1:19">
      <c r="A19" s="1">
        <f>IF(input_OLD_temp_simulation!A19&lt;&gt;"",input_OLD_temp_simulation!A19,"")</f>
        <v>17</v>
      </c>
      <c r="B19">
        <f>IF(input_OLD_temp_simulation!B19&lt;&gt;"",input_OLD_temp_simulation!B19,"")</f>
        <v>886307</v>
      </c>
      <c r="C19" s="2">
        <f>IF(input_OLD_temp_simulation!C19&lt;&gt;"",input_OLD_temp_simulation!C19,"")</f>
        <v>44564.177083333343</v>
      </c>
      <c r="D19" s="26">
        <f t="shared" si="10"/>
        <v>0</v>
      </c>
      <c r="E19" s="43">
        <f t="shared" si="13"/>
        <v>0.17708333334303461</v>
      </c>
      <c r="F19" s="2">
        <f t="shared" si="12"/>
        <v>0.17719907408377536</v>
      </c>
      <c r="G19" s="26">
        <f>_xlfn.XLOOKUP(F19,occupancy_schedule!C:C,occupancy_schedule!D:D,,-1,2)</f>
        <v>0</v>
      </c>
      <c r="H19" s="50">
        <f t="shared" si="0"/>
        <v>0</v>
      </c>
      <c r="I19" s="18">
        <f t="shared" si="1"/>
        <v>0</v>
      </c>
      <c r="J19" s="26">
        <f t="shared" si="2"/>
        <v>-385</v>
      </c>
      <c r="K19" s="55">
        <f t="shared" si="3"/>
        <v>0</v>
      </c>
      <c r="L19" s="26" t="b">
        <f>IF(virtualroom!A19="","",J19&gt;ventilation_hysteresis)</f>
        <v>0</v>
      </c>
      <c r="M19" s="29">
        <f t="shared" si="4"/>
        <v>0</v>
      </c>
      <c r="N19" s="13">
        <f t="shared" si="5"/>
        <v>0</v>
      </c>
      <c r="O19" s="17">
        <f t="shared" si="6"/>
        <v>0</v>
      </c>
      <c r="P19" s="17">
        <f t="shared" si="7"/>
        <v>0</v>
      </c>
      <c r="Q19" s="17">
        <f t="shared" si="8"/>
        <v>0</v>
      </c>
      <c r="R19" s="29">
        <f>IF(R18="cCO2_ppm",CO2_ext_avg_ppm,calculation!R18+calculation!S18)</f>
        <v>415</v>
      </c>
      <c r="S19" s="13">
        <f t="shared" si="9"/>
        <v>0</v>
      </c>
    </row>
    <row r="20" spans="1:19">
      <c r="A20" s="1">
        <f>IF(input_OLD_temp_simulation!A20&lt;&gt;"",input_OLD_temp_simulation!A20,"")</f>
        <v>18</v>
      </c>
      <c r="B20">
        <f>IF(input_OLD_temp_simulation!B20&lt;&gt;"",input_OLD_temp_simulation!B20,"")</f>
        <v>886307</v>
      </c>
      <c r="C20" s="2">
        <f>IF(input_OLD_temp_simulation!C20&lt;&gt;"",input_OLD_temp_simulation!C20,"")</f>
        <v>44564.1875</v>
      </c>
      <c r="D20" s="26">
        <f t="shared" si="10"/>
        <v>0</v>
      </c>
      <c r="E20" s="43">
        <f t="shared" si="13"/>
        <v>0.1875</v>
      </c>
      <c r="F20" s="2">
        <f t="shared" si="12"/>
        <v>0.18761574074074075</v>
      </c>
      <c r="G20" s="26">
        <f>_xlfn.XLOOKUP(F20,occupancy_schedule!C:C,occupancy_schedule!D:D,,-1,2)</f>
        <v>0</v>
      </c>
      <c r="H20" s="50">
        <f t="shared" si="0"/>
        <v>0</v>
      </c>
      <c r="I20" s="18">
        <f t="shared" si="1"/>
        <v>0</v>
      </c>
      <c r="J20" s="26">
        <f t="shared" si="2"/>
        <v>-385</v>
      </c>
      <c r="K20" s="55">
        <f t="shared" si="3"/>
        <v>0</v>
      </c>
      <c r="L20" s="26" t="b">
        <f>IF(virtualroom!A20="","",J20&gt;ventilation_hysteresis)</f>
        <v>0</v>
      </c>
      <c r="M20" s="29">
        <f t="shared" si="4"/>
        <v>0</v>
      </c>
      <c r="N20" s="13">
        <f t="shared" si="5"/>
        <v>0</v>
      </c>
      <c r="O20" s="17">
        <f t="shared" si="6"/>
        <v>0</v>
      </c>
      <c r="P20" s="17">
        <f t="shared" si="7"/>
        <v>0</v>
      </c>
      <c r="Q20" s="17">
        <f t="shared" si="8"/>
        <v>0</v>
      </c>
      <c r="R20" s="29">
        <f>IF(R19="cCO2_ppm",CO2_ext_avg_ppm,calculation!R19+calculation!S19)</f>
        <v>415</v>
      </c>
      <c r="S20" s="13">
        <f t="shared" si="9"/>
        <v>0</v>
      </c>
    </row>
    <row r="21" spans="1:19">
      <c r="A21" s="1">
        <f>IF(input_OLD_temp_simulation!A21&lt;&gt;"",input_OLD_temp_simulation!A21,"")</f>
        <v>19</v>
      </c>
      <c r="B21">
        <f>IF(input_OLD_temp_simulation!B21&lt;&gt;"",input_OLD_temp_simulation!B21,"")</f>
        <v>886307</v>
      </c>
      <c r="C21" s="2">
        <f>IF(input_OLD_temp_simulation!C21&lt;&gt;"",input_OLD_temp_simulation!C21,"")</f>
        <v>44564.197916666657</v>
      </c>
      <c r="D21" s="26">
        <f t="shared" si="10"/>
        <v>0</v>
      </c>
      <c r="E21" s="43">
        <f t="shared" si="13"/>
        <v>0.19791666665696539</v>
      </c>
      <c r="F21" s="2">
        <f t="shared" si="12"/>
        <v>0.19803240739770614</v>
      </c>
      <c r="G21" s="26">
        <f>_xlfn.XLOOKUP(F21,occupancy_schedule!C:C,occupancy_schedule!D:D,,-1,2)</f>
        <v>0</v>
      </c>
      <c r="H21" s="50">
        <f t="shared" si="0"/>
        <v>0</v>
      </c>
      <c r="I21" s="18">
        <f t="shared" si="1"/>
        <v>0</v>
      </c>
      <c r="J21" s="26">
        <f t="shared" si="2"/>
        <v>-385</v>
      </c>
      <c r="K21" s="55">
        <f t="shared" si="3"/>
        <v>0</v>
      </c>
      <c r="L21" s="26" t="b">
        <f>IF(virtualroom!A21="","",J21&gt;ventilation_hysteresis)</f>
        <v>0</v>
      </c>
      <c r="M21" s="29">
        <f t="shared" si="4"/>
        <v>0</v>
      </c>
      <c r="N21" s="13">
        <f t="shared" si="5"/>
        <v>0</v>
      </c>
      <c r="O21" s="17">
        <f t="shared" si="6"/>
        <v>0</v>
      </c>
      <c r="P21" s="17">
        <f t="shared" si="7"/>
        <v>0</v>
      </c>
      <c r="Q21" s="17">
        <f t="shared" si="8"/>
        <v>0</v>
      </c>
      <c r="R21" s="29">
        <f>IF(R20="cCO2_ppm",CO2_ext_avg_ppm,calculation!R20+calculation!S20)</f>
        <v>415</v>
      </c>
      <c r="S21" s="13">
        <f t="shared" si="9"/>
        <v>0</v>
      </c>
    </row>
    <row r="22" spans="1:19">
      <c r="A22" s="1">
        <f>IF(input_OLD_temp_simulation!A22&lt;&gt;"",input_OLD_temp_simulation!A22,"")</f>
        <v>20</v>
      </c>
      <c r="B22">
        <f>IF(input_OLD_temp_simulation!B22&lt;&gt;"",input_OLD_temp_simulation!B22,"")</f>
        <v>886307</v>
      </c>
      <c r="C22" s="2">
        <f>IF(input_OLD_temp_simulation!C22&lt;&gt;"",input_OLD_temp_simulation!C22,"")</f>
        <v>44564.208333333343</v>
      </c>
      <c r="D22" s="26">
        <f t="shared" si="10"/>
        <v>0</v>
      </c>
      <c r="E22" s="43">
        <f t="shared" si="13"/>
        <v>0.20833333334303461</v>
      </c>
      <c r="F22" s="2">
        <f t="shared" si="12"/>
        <v>0.20844907408377536</v>
      </c>
      <c r="G22" s="26">
        <f>_xlfn.XLOOKUP(F22,occupancy_schedule!C:C,occupancy_schedule!D:D,,-1,2)</f>
        <v>0</v>
      </c>
      <c r="H22" s="50">
        <f t="shared" si="0"/>
        <v>0</v>
      </c>
      <c r="I22" s="18">
        <f t="shared" si="1"/>
        <v>0</v>
      </c>
      <c r="J22" s="26">
        <f t="shared" si="2"/>
        <v>-385</v>
      </c>
      <c r="K22" s="55">
        <f t="shared" si="3"/>
        <v>0</v>
      </c>
      <c r="L22" s="26" t="b">
        <f>IF(virtualroom!A22="","",J22&gt;ventilation_hysteresis)</f>
        <v>0</v>
      </c>
      <c r="M22" s="29">
        <f t="shared" si="4"/>
        <v>0</v>
      </c>
      <c r="N22" s="13">
        <f t="shared" si="5"/>
        <v>0</v>
      </c>
      <c r="O22" s="17">
        <f t="shared" si="6"/>
        <v>0</v>
      </c>
      <c r="P22" s="17">
        <f t="shared" si="7"/>
        <v>0</v>
      </c>
      <c r="Q22" s="17">
        <f t="shared" si="8"/>
        <v>0</v>
      </c>
      <c r="R22" s="29">
        <f>IF(R21="cCO2_ppm",CO2_ext_avg_ppm,calculation!R21+calculation!S21)</f>
        <v>415</v>
      </c>
      <c r="S22" s="13">
        <f t="shared" si="9"/>
        <v>0</v>
      </c>
    </row>
    <row r="23" spans="1:19">
      <c r="A23" s="1">
        <f>IF(input_OLD_temp_simulation!A23&lt;&gt;"",input_OLD_temp_simulation!A23,"")</f>
        <v>21</v>
      </c>
      <c r="B23">
        <f>IF(input_OLD_temp_simulation!B23&lt;&gt;"",input_OLD_temp_simulation!B23,"")</f>
        <v>886307</v>
      </c>
      <c r="C23" s="2">
        <f>IF(input_OLD_temp_simulation!C23&lt;&gt;"",input_OLD_temp_simulation!C23,"")</f>
        <v>44564.21875</v>
      </c>
      <c r="D23" s="26">
        <f t="shared" si="10"/>
        <v>0</v>
      </c>
      <c r="E23" s="43">
        <f t="shared" si="13"/>
        <v>0.21875</v>
      </c>
      <c r="F23" s="2">
        <f t="shared" si="12"/>
        <v>0.21886574074074075</v>
      </c>
      <c r="G23" s="26">
        <f>_xlfn.XLOOKUP(F23,occupancy_schedule!C:C,occupancy_schedule!D:D,,-1,2)</f>
        <v>0</v>
      </c>
      <c r="H23" s="50">
        <f t="shared" si="0"/>
        <v>0</v>
      </c>
      <c r="I23" s="18">
        <f t="shared" si="1"/>
        <v>0</v>
      </c>
      <c r="J23" s="26">
        <f t="shared" si="2"/>
        <v>-385</v>
      </c>
      <c r="K23" s="55">
        <f t="shared" si="3"/>
        <v>0</v>
      </c>
      <c r="L23" s="26" t="b">
        <f>IF(virtualroom!A23="","",J23&gt;ventilation_hysteresis)</f>
        <v>0</v>
      </c>
      <c r="M23" s="29">
        <f t="shared" si="4"/>
        <v>0</v>
      </c>
      <c r="N23" s="13">
        <f t="shared" si="5"/>
        <v>0</v>
      </c>
      <c r="O23" s="17">
        <f t="shared" si="6"/>
        <v>0</v>
      </c>
      <c r="P23" s="17">
        <f t="shared" si="7"/>
        <v>0</v>
      </c>
      <c r="Q23" s="17">
        <f t="shared" si="8"/>
        <v>0</v>
      </c>
      <c r="R23" s="29">
        <f>IF(R22="cCO2_ppm",CO2_ext_avg_ppm,calculation!R22+calculation!S22)</f>
        <v>415</v>
      </c>
      <c r="S23" s="13">
        <f t="shared" si="9"/>
        <v>0</v>
      </c>
    </row>
    <row r="24" spans="1:19">
      <c r="A24" s="1">
        <f>IF(input_OLD_temp_simulation!A24&lt;&gt;"",input_OLD_temp_simulation!A24,"")</f>
        <v>22</v>
      </c>
      <c r="B24">
        <f>IF(input_OLD_temp_simulation!B24&lt;&gt;"",input_OLD_temp_simulation!B24,"")</f>
        <v>886307</v>
      </c>
      <c r="C24" s="2">
        <f>IF(input_OLD_temp_simulation!C24&lt;&gt;"",input_OLD_temp_simulation!C24,"")</f>
        <v>44564.229166666657</v>
      </c>
      <c r="D24" s="26">
        <f t="shared" si="10"/>
        <v>0</v>
      </c>
      <c r="E24" s="43">
        <f t="shared" si="13"/>
        <v>0.22916666665696539</v>
      </c>
      <c r="F24" s="2">
        <f t="shared" si="12"/>
        <v>0.22928240739770614</v>
      </c>
      <c r="G24" s="26">
        <f>_xlfn.XLOOKUP(F24,occupancy_schedule!C:C,occupancy_schedule!D:D,,-1,2)</f>
        <v>0</v>
      </c>
      <c r="H24" s="50">
        <f t="shared" si="0"/>
        <v>0</v>
      </c>
      <c r="I24" s="18">
        <f t="shared" si="1"/>
        <v>0</v>
      </c>
      <c r="J24" s="26">
        <f t="shared" si="2"/>
        <v>-385</v>
      </c>
      <c r="K24" s="55">
        <f t="shared" si="3"/>
        <v>0</v>
      </c>
      <c r="L24" s="26" t="b">
        <f>IF(virtualroom!A24="","",J24&gt;ventilation_hysteresis)</f>
        <v>0</v>
      </c>
      <c r="M24" s="29">
        <f t="shared" si="4"/>
        <v>0</v>
      </c>
      <c r="N24" s="13">
        <f t="shared" si="5"/>
        <v>0</v>
      </c>
      <c r="O24" s="17">
        <f t="shared" si="6"/>
        <v>0</v>
      </c>
      <c r="P24" s="17">
        <f t="shared" si="7"/>
        <v>0</v>
      </c>
      <c r="Q24" s="17">
        <f t="shared" si="8"/>
        <v>0</v>
      </c>
      <c r="R24" s="29">
        <f>IF(R23="cCO2_ppm",CO2_ext_avg_ppm,calculation!R23+calculation!S23)</f>
        <v>415</v>
      </c>
      <c r="S24" s="13">
        <f t="shared" si="9"/>
        <v>0</v>
      </c>
    </row>
    <row r="25" spans="1:19">
      <c r="A25" s="1">
        <f>IF(input_OLD_temp_simulation!A25&lt;&gt;"",input_OLD_temp_simulation!A25,"")</f>
        <v>23</v>
      </c>
      <c r="B25">
        <f>IF(input_OLD_temp_simulation!B25&lt;&gt;"",input_OLD_temp_simulation!B25,"")</f>
        <v>886307</v>
      </c>
      <c r="C25" s="2">
        <f>IF(input_OLD_temp_simulation!C25&lt;&gt;"",input_OLD_temp_simulation!C25,"")</f>
        <v>44564.239583333343</v>
      </c>
      <c r="D25" s="26">
        <f t="shared" si="10"/>
        <v>0</v>
      </c>
      <c r="E25" s="43">
        <f t="shared" si="13"/>
        <v>0.23958333334303461</v>
      </c>
      <c r="F25" s="2">
        <f t="shared" si="12"/>
        <v>0.23969907408377536</v>
      </c>
      <c r="G25" s="26">
        <f>_xlfn.XLOOKUP(F25,occupancy_schedule!C:C,occupancy_schedule!D:D,,-1,2)</f>
        <v>0</v>
      </c>
      <c r="H25" s="50">
        <f t="shared" si="0"/>
        <v>0</v>
      </c>
      <c r="I25" s="18">
        <f t="shared" si="1"/>
        <v>0</v>
      </c>
      <c r="J25" s="26">
        <f t="shared" si="2"/>
        <v>-385</v>
      </c>
      <c r="K25" s="55">
        <f t="shared" si="3"/>
        <v>0</v>
      </c>
      <c r="L25" s="26" t="b">
        <f>IF(virtualroom!A25="","",J25&gt;ventilation_hysteresis)</f>
        <v>0</v>
      </c>
      <c r="M25" s="29">
        <f t="shared" si="4"/>
        <v>0</v>
      </c>
      <c r="N25" s="13">
        <f t="shared" si="5"/>
        <v>0</v>
      </c>
      <c r="O25" s="17">
        <f t="shared" si="6"/>
        <v>0</v>
      </c>
      <c r="P25" s="17">
        <f t="shared" si="7"/>
        <v>0</v>
      </c>
      <c r="Q25" s="17">
        <f t="shared" si="8"/>
        <v>0</v>
      </c>
      <c r="R25" s="29">
        <f>IF(R24="cCO2_ppm",CO2_ext_avg_ppm,calculation!R24+calculation!S24)</f>
        <v>415</v>
      </c>
      <c r="S25" s="13">
        <f t="shared" si="9"/>
        <v>0</v>
      </c>
    </row>
    <row r="26" spans="1:19">
      <c r="A26" s="1">
        <f>IF(input_OLD_temp_simulation!A26&lt;&gt;"",input_OLD_temp_simulation!A26,"")</f>
        <v>24</v>
      </c>
      <c r="B26">
        <f>IF(input_OLD_temp_simulation!B26&lt;&gt;"",input_OLD_temp_simulation!B26,"")</f>
        <v>886307</v>
      </c>
      <c r="C26" s="2">
        <f>IF(input_OLD_temp_simulation!C26&lt;&gt;"",input_OLD_temp_simulation!C26,"")</f>
        <v>44564.25</v>
      </c>
      <c r="D26" s="26">
        <f t="shared" si="10"/>
        <v>0</v>
      </c>
      <c r="E26" s="43">
        <f t="shared" si="13"/>
        <v>0.25</v>
      </c>
      <c r="F26" s="2">
        <f t="shared" si="12"/>
        <v>0.25011574074074072</v>
      </c>
      <c r="G26" s="26">
        <f>_xlfn.XLOOKUP(F26,occupancy_schedule!C:C,occupancy_schedule!D:D,,-1,2)</f>
        <v>0</v>
      </c>
      <c r="H26" s="50">
        <f t="shared" si="0"/>
        <v>0</v>
      </c>
      <c r="I26" s="18">
        <f t="shared" si="1"/>
        <v>0</v>
      </c>
      <c r="J26" s="26">
        <f t="shared" si="2"/>
        <v>-385</v>
      </c>
      <c r="K26" s="55">
        <f t="shared" si="3"/>
        <v>0</v>
      </c>
      <c r="L26" s="26" t="b">
        <f>IF(virtualroom!A26="","",J26&gt;ventilation_hysteresis)</f>
        <v>0</v>
      </c>
      <c r="M26" s="29">
        <f t="shared" si="4"/>
        <v>0</v>
      </c>
      <c r="N26" s="13">
        <f t="shared" si="5"/>
        <v>0</v>
      </c>
      <c r="O26" s="17">
        <f t="shared" si="6"/>
        <v>0</v>
      </c>
      <c r="P26" s="17">
        <f t="shared" si="7"/>
        <v>0</v>
      </c>
      <c r="Q26" s="17">
        <f t="shared" si="8"/>
        <v>0</v>
      </c>
      <c r="R26" s="29">
        <f>IF(R25="cCO2_ppm",CO2_ext_avg_ppm,calculation!R25+calculation!S25)</f>
        <v>415</v>
      </c>
      <c r="S26" s="13">
        <f t="shared" si="9"/>
        <v>0</v>
      </c>
    </row>
    <row r="27" spans="1:19">
      <c r="A27" s="1">
        <f>IF(input_OLD_temp_simulation!A27&lt;&gt;"",input_OLD_temp_simulation!A27,"")</f>
        <v>25</v>
      </c>
      <c r="B27">
        <f>IF(input_OLD_temp_simulation!B27&lt;&gt;"",input_OLD_temp_simulation!B27,"")</f>
        <v>886307</v>
      </c>
      <c r="C27" s="2">
        <f>IF(input_OLD_temp_simulation!C27&lt;&gt;"",input_OLD_temp_simulation!C27,"")</f>
        <v>44564.260416666657</v>
      </c>
      <c r="D27" s="26">
        <f t="shared" si="10"/>
        <v>0</v>
      </c>
      <c r="E27" s="43">
        <f t="shared" si="13"/>
        <v>0.26041666665696539</v>
      </c>
      <c r="F27" s="2">
        <f t="shared" si="12"/>
        <v>0.26053240739770611</v>
      </c>
      <c r="G27" s="26">
        <f>_xlfn.XLOOKUP(F27,occupancy_schedule!C:C,occupancy_schedule!D:D,,-1,2)</f>
        <v>0</v>
      </c>
      <c r="H27" s="50">
        <f t="shared" si="0"/>
        <v>0</v>
      </c>
      <c r="I27" s="18">
        <f t="shared" si="1"/>
        <v>0</v>
      </c>
      <c r="J27" s="26">
        <f t="shared" si="2"/>
        <v>-385</v>
      </c>
      <c r="K27" s="55">
        <f t="shared" si="3"/>
        <v>0</v>
      </c>
      <c r="L27" s="26" t="b">
        <f>IF(virtualroom!A27="","",J27&gt;ventilation_hysteresis)</f>
        <v>0</v>
      </c>
      <c r="M27" s="29">
        <f t="shared" si="4"/>
        <v>0</v>
      </c>
      <c r="N27" s="13">
        <f t="shared" si="5"/>
        <v>0</v>
      </c>
      <c r="O27" s="17">
        <f t="shared" si="6"/>
        <v>0</v>
      </c>
      <c r="P27" s="17">
        <f t="shared" si="7"/>
        <v>0</v>
      </c>
      <c r="Q27" s="17">
        <f t="shared" si="8"/>
        <v>0</v>
      </c>
      <c r="R27" s="29">
        <f>IF(R26="cCO2_ppm",CO2_ext_avg_ppm,calculation!R26+calculation!S26)</f>
        <v>415</v>
      </c>
      <c r="S27" s="13">
        <f t="shared" si="9"/>
        <v>0</v>
      </c>
    </row>
    <row r="28" spans="1:19">
      <c r="A28" s="1">
        <f>IF(input_OLD_temp_simulation!A28&lt;&gt;"",input_OLD_temp_simulation!A28,"")</f>
        <v>26</v>
      </c>
      <c r="B28">
        <f>IF(input_OLD_temp_simulation!B28&lt;&gt;"",input_OLD_temp_simulation!B28,"")</f>
        <v>886307</v>
      </c>
      <c r="C28" s="2">
        <f>IF(input_OLD_temp_simulation!C28&lt;&gt;"",input_OLD_temp_simulation!C28,"")</f>
        <v>44564.270833333343</v>
      </c>
      <c r="D28" s="26">
        <f t="shared" si="10"/>
        <v>0</v>
      </c>
      <c r="E28" s="43">
        <f t="shared" si="13"/>
        <v>0.27083333334303461</v>
      </c>
      <c r="F28" s="2">
        <f t="shared" si="12"/>
        <v>0.27094907408377533</v>
      </c>
      <c r="G28" s="26">
        <f>_xlfn.XLOOKUP(F28,occupancy_schedule!C:C,occupancy_schedule!D:D,,-1,2)</f>
        <v>0</v>
      </c>
      <c r="H28" s="50">
        <f t="shared" si="0"/>
        <v>0</v>
      </c>
      <c r="I28" s="18">
        <f t="shared" si="1"/>
        <v>0</v>
      </c>
      <c r="J28" s="26">
        <f t="shared" si="2"/>
        <v>-385</v>
      </c>
      <c r="K28" s="55">
        <f t="shared" si="3"/>
        <v>0</v>
      </c>
      <c r="L28" s="26" t="b">
        <f>IF(virtualroom!A28="","",J28&gt;ventilation_hysteresis)</f>
        <v>0</v>
      </c>
      <c r="M28" s="29">
        <f t="shared" si="4"/>
        <v>0</v>
      </c>
      <c r="N28" s="13">
        <f t="shared" si="5"/>
        <v>0</v>
      </c>
      <c r="O28" s="17">
        <f t="shared" si="6"/>
        <v>0</v>
      </c>
      <c r="P28" s="17">
        <f t="shared" si="7"/>
        <v>0</v>
      </c>
      <c r="Q28" s="17">
        <f t="shared" si="8"/>
        <v>0</v>
      </c>
      <c r="R28" s="29">
        <f>IF(R27="cCO2_ppm",CO2_ext_avg_ppm,calculation!R27+calculation!S27)</f>
        <v>415</v>
      </c>
      <c r="S28" s="13">
        <f t="shared" si="9"/>
        <v>0</v>
      </c>
    </row>
    <row r="29" spans="1:19">
      <c r="A29" s="1">
        <f>IF(input_OLD_temp_simulation!A29&lt;&gt;"",input_OLD_temp_simulation!A29,"")</f>
        <v>27</v>
      </c>
      <c r="B29">
        <f>IF(input_OLD_temp_simulation!B29&lt;&gt;"",input_OLD_temp_simulation!B29,"")</f>
        <v>886307</v>
      </c>
      <c r="C29" s="2">
        <f>IF(input_OLD_temp_simulation!C29&lt;&gt;"",input_OLD_temp_simulation!C29,"")</f>
        <v>44564.28125</v>
      </c>
      <c r="D29" s="26">
        <f t="shared" si="10"/>
        <v>0</v>
      </c>
      <c r="E29" s="43">
        <f t="shared" si="13"/>
        <v>0.28125</v>
      </c>
      <c r="F29" s="2">
        <f t="shared" si="12"/>
        <v>0.28136574074074072</v>
      </c>
      <c r="G29" s="26">
        <f>_xlfn.XLOOKUP(F29,occupancy_schedule!C:C,occupancy_schedule!D:D,,-1,2)</f>
        <v>0</v>
      </c>
      <c r="H29" s="50">
        <f t="shared" si="0"/>
        <v>0</v>
      </c>
      <c r="I29" s="18">
        <f t="shared" si="1"/>
        <v>0</v>
      </c>
      <c r="J29" s="26">
        <f t="shared" si="2"/>
        <v>-385</v>
      </c>
      <c r="K29" s="55">
        <f t="shared" si="3"/>
        <v>0</v>
      </c>
      <c r="L29" s="26" t="b">
        <f>IF(virtualroom!A29="","",J29&gt;ventilation_hysteresis)</f>
        <v>0</v>
      </c>
      <c r="M29" s="29">
        <f t="shared" si="4"/>
        <v>0</v>
      </c>
      <c r="N29" s="13">
        <f t="shared" si="5"/>
        <v>0</v>
      </c>
      <c r="O29" s="17">
        <f t="shared" si="6"/>
        <v>0</v>
      </c>
      <c r="P29" s="17">
        <f t="shared" si="7"/>
        <v>0</v>
      </c>
      <c r="Q29" s="17">
        <f t="shared" si="8"/>
        <v>0</v>
      </c>
      <c r="R29" s="29">
        <f>IF(R28="cCO2_ppm",CO2_ext_avg_ppm,calculation!R28+calculation!S28)</f>
        <v>415</v>
      </c>
      <c r="S29" s="13">
        <f t="shared" si="9"/>
        <v>0</v>
      </c>
    </row>
    <row r="30" spans="1:19">
      <c r="A30" s="1">
        <f>IF(input_OLD_temp_simulation!A30&lt;&gt;"",input_OLD_temp_simulation!A30,"")</f>
        <v>28</v>
      </c>
      <c r="B30">
        <f>IF(input_OLD_temp_simulation!B30&lt;&gt;"",input_OLD_temp_simulation!B30,"")</f>
        <v>886307</v>
      </c>
      <c r="C30" s="2">
        <f>IF(input_OLD_temp_simulation!C30&lt;&gt;"",input_OLD_temp_simulation!C30,"")</f>
        <v>44564.291666666657</v>
      </c>
      <c r="D30" s="26">
        <f t="shared" si="10"/>
        <v>0</v>
      </c>
      <c r="E30" s="43">
        <f t="shared" si="13"/>
        <v>0.29166666665696539</v>
      </c>
      <c r="F30" s="2">
        <f t="shared" si="12"/>
        <v>0.29178240739770611</v>
      </c>
      <c r="G30" s="26">
        <f>_xlfn.XLOOKUP(F30,occupancy_schedule!C:C,occupancy_schedule!D:D,,-1,2)</f>
        <v>0</v>
      </c>
      <c r="H30" s="50">
        <f t="shared" si="0"/>
        <v>0</v>
      </c>
      <c r="I30" s="18">
        <f t="shared" si="1"/>
        <v>0</v>
      </c>
      <c r="J30" s="26">
        <f t="shared" si="2"/>
        <v>-385</v>
      </c>
      <c r="K30" s="55">
        <f t="shared" si="3"/>
        <v>0</v>
      </c>
      <c r="L30" s="26" t="b">
        <f>IF(virtualroom!A30="","",J30&gt;ventilation_hysteresis)</f>
        <v>0</v>
      </c>
      <c r="M30" s="29">
        <f t="shared" si="4"/>
        <v>0</v>
      </c>
      <c r="N30" s="13">
        <f t="shared" si="5"/>
        <v>0</v>
      </c>
      <c r="O30" s="17">
        <f t="shared" si="6"/>
        <v>0</v>
      </c>
      <c r="P30" s="17">
        <f t="shared" si="7"/>
        <v>0</v>
      </c>
      <c r="Q30" s="17">
        <f t="shared" si="8"/>
        <v>0</v>
      </c>
      <c r="R30" s="29">
        <f>IF(R29="cCO2_ppm",CO2_ext_avg_ppm,calculation!R29+calculation!S29)</f>
        <v>415</v>
      </c>
      <c r="S30" s="13">
        <f t="shared" si="9"/>
        <v>0</v>
      </c>
    </row>
    <row r="31" spans="1:19">
      <c r="A31" s="1">
        <f>IF(input_OLD_temp_simulation!A31&lt;&gt;"",input_OLD_temp_simulation!A31,"")</f>
        <v>29</v>
      </c>
      <c r="B31">
        <f>IF(input_OLD_temp_simulation!B31&lt;&gt;"",input_OLD_temp_simulation!B31,"")</f>
        <v>886307</v>
      </c>
      <c r="C31" s="2">
        <f>IF(input_OLD_temp_simulation!C31&lt;&gt;"",input_OLD_temp_simulation!C31,"")</f>
        <v>44564.302083333343</v>
      </c>
      <c r="D31" s="26">
        <f t="shared" si="10"/>
        <v>0</v>
      </c>
      <c r="E31" s="43">
        <f t="shared" si="13"/>
        <v>0.30208333334303461</v>
      </c>
      <c r="F31" s="2">
        <f t="shared" si="12"/>
        <v>0.30219907408377533</v>
      </c>
      <c r="G31" s="26">
        <f>_xlfn.XLOOKUP(F31,occupancy_schedule!C:C,occupancy_schedule!D:D,,-1,2)</f>
        <v>0</v>
      </c>
      <c r="H31" s="50">
        <f t="shared" si="0"/>
        <v>0</v>
      </c>
      <c r="I31" s="18">
        <f t="shared" si="1"/>
        <v>0</v>
      </c>
      <c r="J31" s="26">
        <f t="shared" si="2"/>
        <v>-385</v>
      </c>
      <c r="K31" s="55">
        <f t="shared" si="3"/>
        <v>0</v>
      </c>
      <c r="L31" s="26" t="b">
        <f>IF(virtualroom!A31="","",J31&gt;ventilation_hysteresis)</f>
        <v>0</v>
      </c>
      <c r="M31" s="29">
        <f t="shared" si="4"/>
        <v>0</v>
      </c>
      <c r="N31" s="13">
        <f t="shared" si="5"/>
        <v>0</v>
      </c>
      <c r="O31" s="17">
        <f t="shared" si="6"/>
        <v>0</v>
      </c>
      <c r="P31" s="17">
        <f t="shared" si="7"/>
        <v>0</v>
      </c>
      <c r="Q31" s="17">
        <f t="shared" si="8"/>
        <v>0</v>
      </c>
      <c r="R31" s="29">
        <f>IF(R30="cCO2_ppm",CO2_ext_avg_ppm,calculation!R30+calculation!S30)</f>
        <v>415</v>
      </c>
      <c r="S31" s="13">
        <f t="shared" si="9"/>
        <v>0</v>
      </c>
    </row>
    <row r="32" spans="1:19">
      <c r="A32" s="1">
        <f>IF(input_OLD_temp_simulation!A32&lt;&gt;"",input_OLD_temp_simulation!A32,"")</f>
        <v>30</v>
      </c>
      <c r="B32">
        <f>IF(input_OLD_temp_simulation!B32&lt;&gt;"",input_OLD_temp_simulation!B32,"")</f>
        <v>886307</v>
      </c>
      <c r="C32" s="2">
        <f>IF(input_OLD_temp_simulation!C32&lt;&gt;"",input_OLD_temp_simulation!C32,"")</f>
        <v>44564.3125</v>
      </c>
      <c r="D32" s="26">
        <f t="shared" si="10"/>
        <v>0</v>
      </c>
      <c r="E32" s="43">
        <f t="shared" si="13"/>
        <v>0.3125</v>
      </c>
      <c r="F32" s="2">
        <f t="shared" si="12"/>
        <v>0.31261574074074072</v>
      </c>
      <c r="G32" s="26">
        <f>_xlfn.XLOOKUP(F32,occupancy_schedule!C:C,occupancy_schedule!D:D,,-1,2)</f>
        <v>0</v>
      </c>
      <c r="H32" s="50">
        <f t="shared" si="0"/>
        <v>0</v>
      </c>
      <c r="I32" s="18">
        <f t="shared" si="1"/>
        <v>0</v>
      </c>
      <c r="J32" s="26">
        <f t="shared" si="2"/>
        <v>-385</v>
      </c>
      <c r="K32" s="55">
        <f t="shared" si="3"/>
        <v>0</v>
      </c>
      <c r="L32" s="26" t="b">
        <f>IF(virtualroom!A32="","",J32&gt;ventilation_hysteresis)</f>
        <v>0</v>
      </c>
      <c r="M32" s="29">
        <f t="shared" si="4"/>
        <v>0</v>
      </c>
      <c r="N32" s="13">
        <f t="shared" si="5"/>
        <v>0</v>
      </c>
      <c r="O32" s="17">
        <f t="shared" si="6"/>
        <v>0</v>
      </c>
      <c r="P32" s="17">
        <f t="shared" si="7"/>
        <v>0</v>
      </c>
      <c r="Q32" s="17">
        <f t="shared" si="8"/>
        <v>0</v>
      </c>
      <c r="R32" s="29">
        <f>IF(R31="cCO2_ppm",CO2_ext_avg_ppm,calculation!R31+calculation!S31)</f>
        <v>415</v>
      </c>
      <c r="S32" s="13">
        <f t="shared" si="9"/>
        <v>0</v>
      </c>
    </row>
    <row r="33" spans="1:19">
      <c r="A33" s="1">
        <f>IF(input_OLD_temp_simulation!A33&lt;&gt;"",input_OLD_temp_simulation!A33,"")</f>
        <v>31</v>
      </c>
      <c r="B33">
        <f>IF(input_OLD_temp_simulation!B33&lt;&gt;"",input_OLD_temp_simulation!B33,"")</f>
        <v>886307</v>
      </c>
      <c r="C33" s="2">
        <f>IF(input_OLD_temp_simulation!C33&lt;&gt;"",input_OLD_temp_simulation!C33,"")</f>
        <v>44564.322916666657</v>
      </c>
      <c r="D33" s="26">
        <f t="shared" si="10"/>
        <v>0</v>
      </c>
      <c r="E33" s="43">
        <f t="shared" si="13"/>
        <v>0.32291666665696539</v>
      </c>
      <c r="F33" s="2">
        <f t="shared" si="12"/>
        <v>0.32303240739770611</v>
      </c>
      <c r="G33" s="26">
        <f>_xlfn.XLOOKUP(F33,occupancy_schedule!C:C,occupancy_schedule!D:D,,-1,2)</f>
        <v>0</v>
      </c>
      <c r="H33" s="50">
        <f t="shared" si="0"/>
        <v>0</v>
      </c>
      <c r="I33" s="18">
        <f t="shared" si="1"/>
        <v>0</v>
      </c>
      <c r="J33" s="26">
        <f t="shared" si="2"/>
        <v>-385</v>
      </c>
      <c r="K33" s="55">
        <f t="shared" si="3"/>
        <v>0</v>
      </c>
      <c r="L33" s="26" t="b">
        <f>IF(virtualroom!A33="","",J33&gt;ventilation_hysteresis)</f>
        <v>0</v>
      </c>
      <c r="M33" s="29">
        <f t="shared" si="4"/>
        <v>0</v>
      </c>
      <c r="N33" s="13">
        <f t="shared" si="5"/>
        <v>0</v>
      </c>
      <c r="O33" s="17">
        <f t="shared" si="6"/>
        <v>0</v>
      </c>
      <c r="P33" s="17">
        <f t="shared" si="7"/>
        <v>0</v>
      </c>
      <c r="Q33" s="17">
        <f t="shared" si="8"/>
        <v>0</v>
      </c>
      <c r="R33" s="29">
        <f>IF(R32="cCO2_ppm",CO2_ext_avg_ppm,calculation!R32+calculation!S32)</f>
        <v>415</v>
      </c>
      <c r="S33" s="13">
        <f t="shared" si="9"/>
        <v>0</v>
      </c>
    </row>
    <row r="34" spans="1:19">
      <c r="A34" s="1">
        <f>IF(input_OLD_temp_simulation!A34&lt;&gt;"",input_OLD_temp_simulation!A34,"")</f>
        <v>32</v>
      </c>
      <c r="B34">
        <f>IF(input_OLD_temp_simulation!B34&lt;&gt;"",input_OLD_temp_simulation!B34,"")</f>
        <v>886307</v>
      </c>
      <c r="C34" s="2">
        <f>IF(input_OLD_temp_simulation!C34&lt;&gt;"",input_OLD_temp_simulation!C34,"")</f>
        <v>44564.333333333343</v>
      </c>
      <c r="D34" s="26">
        <f t="shared" si="10"/>
        <v>0</v>
      </c>
      <c r="E34" s="43">
        <f t="shared" si="13"/>
        <v>0.33333333334303461</v>
      </c>
      <c r="F34" s="2">
        <f t="shared" si="12"/>
        <v>0.33344907408377533</v>
      </c>
      <c r="G34" s="26">
        <f>_xlfn.XLOOKUP(F34,occupancy_schedule!C:C,occupancy_schedule!D:D,,-1,2)</f>
        <v>0</v>
      </c>
      <c r="H34" s="50">
        <f t="shared" si="0"/>
        <v>0</v>
      </c>
      <c r="I34" s="18">
        <f t="shared" si="1"/>
        <v>0</v>
      </c>
      <c r="J34" s="26">
        <f t="shared" si="2"/>
        <v>-385</v>
      </c>
      <c r="K34" s="55">
        <f t="shared" si="3"/>
        <v>0</v>
      </c>
      <c r="L34" s="26" t="b">
        <f>IF(virtualroom!A34="","",J34&gt;ventilation_hysteresis)</f>
        <v>0</v>
      </c>
      <c r="M34" s="29">
        <f t="shared" si="4"/>
        <v>0</v>
      </c>
      <c r="N34" s="13">
        <f t="shared" si="5"/>
        <v>0</v>
      </c>
      <c r="O34" s="17">
        <f t="shared" si="6"/>
        <v>0</v>
      </c>
      <c r="P34" s="17">
        <f t="shared" si="7"/>
        <v>0</v>
      </c>
      <c r="Q34" s="17">
        <f t="shared" si="8"/>
        <v>0</v>
      </c>
      <c r="R34" s="29">
        <f>IF(R33="cCO2_ppm",CO2_ext_avg_ppm,calculation!R33+calculation!S33)</f>
        <v>415</v>
      </c>
      <c r="S34" s="13">
        <f t="shared" si="9"/>
        <v>0</v>
      </c>
    </row>
    <row r="35" spans="1:19">
      <c r="A35" s="1">
        <f>IF(input_OLD_temp_simulation!A35&lt;&gt;"",input_OLD_temp_simulation!A35,"")</f>
        <v>33</v>
      </c>
      <c r="B35">
        <f>IF(input_OLD_temp_simulation!B35&lt;&gt;"",input_OLD_temp_simulation!B35,"")</f>
        <v>886307</v>
      </c>
      <c r="C35" s="2">
        <f>IF(input_OLD_temp_simulation!C35&lt;&gt;"",input_OLD_temp_simulation!C35,"")</f>
        <v>44564.34375</v>
      </c>
      <c r="D35" s="26">
        <f t="shared" si="10"/>
        <v>0</v>
      </c>
      <c r="E35" s="43">
        <f t="shared" si="13"/>
        <v>0.34375</v>
      </c>
      <c r="F35" s="2">
        <f t="shared" si="12"/>
        <v>0.34386574074074072</v>
      </c>
      <c r="G35" s="26">
        <f>_xlfn.XLOOKUP(F35,occupancy_schedule!C:C,occupancy_schedule!D:D,,-1,2)</f>
        <v>0</v>
      </c>
      <c r="H35" s="50">
        <f t="shared" si="0"/>
        <v>0</v>
      </c>
      <c r="I35" s="18">
        <f t="shared" si="1"/>
        <v>0</v>
      </c>
      <c r="J35" s="26">
        <f t="shared" si="2"/>
        <v>-385</v>
      </c>
      <c r="K35" s="55">
        <f t="shared" si="3"/>
        <v>0</v>
      </c>
      <c r="L35" s="26" t="b">
        <f>IF(virtualroom!A35="","",J35&gt;ventilation_hysteresis)</f>
        <v>0</v>
      </c>
      <c r="M35" s="29">
        <f t="shared" si="4"/>
        <v>0</v>
      </c>
      <c r="N35" s="13">
        <f t="shared" si="5"/>
        <v>0</v>
      </c>
      <c r="O35" s="17">
        <f t="shared" si="6"/>
        <v>0</v>
      </c>
      <c r="P35" s="17">
        <f t="shared" si="7"/>
        <v>0</v>
      </c>
      <c r="Q35" s="17">
        <f t="shared" si="8"/>
        <v>0</v>
      </c>
      <c r="R35" s="29">
        <f>IF(R34="cCO2_ppm",CO2_ext_avg_ppm,calculation!R34+calculation!S34)</f>
        <v>415</v>
      </c>
      <c r="S35" s="13">
        <f t="shared" si="9"/>
        <v>0</v>
      </c>
    </row>
    <row r="36" spans="1:19">
      <c r="A36" s="1">
        <f>IF(input_OLD_temp_simulation!A36&lt;&gt;"",input_OLD_temp_simulation!A36,"")</f>
        <v>34</v>
      </c>
      <c r="B36">
        <f>IF(input_OLD_temp_simulation!B36&lt;&gt;"",input_OLD_temp_simulation!B36,"")</f>
        <v>886307</v>
      </c>
      <c r="C36" s="2">
        <f>IF(input_OLD_temp_simulation!C36&lt;&gt;"",input_OLD_temp_simulation!C36,"")</f>
        <v>44564.354166666657</v>
      </c>
      <c r="D36" s="26">
        <f t="shared" si="10"/>
        <v>0</v>
      </c>
      <c r="E36" s="43">
        <f t="shared" si="13"/>
        <v>0.35416666665696539</v>
      </c>
      <c r="F36" s="2">
        <f t="shared" si="12"/>
        <v>0.35428240739770611</v>
      </c>
      <c r="G36" s="26">
        <f>_xlfn.XLOOKUP(F36,occupancy_schedule!C:C,occupancy_schedule!D:D,,-1,2)</f>
        <v>1</v>
      </c>
      <c r="H36" s="50">
        <f t="shared" si="0"/>
        <v>6.7812499999999997E-6</v>
      </c>
      <c r="I36" s="18">
        <f t="shared" si="1"/>
        <v>7.5347222222222218E-2</v>
      </c>
      <c r="J36" s="26">
        <f t="shared" si="2"/>
        <v>-385</v>
      </c>
      <c r="K36" s="55">
        <f t="shared" si="3"/>
        <v>0</v>
      </c>
      <c r="L36" s="26" t="b">
        <f>IF(virtualroom!A36="","",J36&gt;ventilation_hysteresis)</f>
        <v>0</v>
      </c>
      <c r="M36" s="29">
        <f t="shared" si="4"/>
        <v>0</v>
      </c>
      <c r="N36" s="13">
        <f t="shared" si="5"/>
        <v>0</v>
      </c>
      <c r="O36" s="17">
        <f t="shared" si="6"/>
        <v>0</v>
      </c>
      <c r="P36" s="17">
        <f t="shared" si="7"/>
        <v>0</v>
      </c>
      <c r="Q36" s="17">
        <f t="shared" si="8"/>
        <v>0</v>
      </c>
      <c r="R36" s="29">
        <f>IF(R35="cCO2_ppm",CO2_ext_avg_ppm,calculation!R35+calculation!S35)</f>
        <v>415</v>
      </c>
      <c r="S36" s="13">
        <f t="shared" si="9"/>
        <v>67.8125</v>
      </c>
    </row>
    <row r="37" spans="1:19">
      <c r="A37" s="1">
        <f>IF(input_OLD_temp_simulation!A37&lt;&gt;"",input_OLD_temp_simulation!A37,"")</f>
        <v>35</v>
      </c>
      <c r="B37">
        <f>IF(input_OLD_temp_simulation!B37&lt;&gt;"",input_OLD_temp_simulation!B37,"")</f>
        <v>886307</v>
      </c>
      <c r="C37" s="2">
        <f>IF(input_OLD_temp_simulation!C37&lt;&gt;"",input_OLD_temp_simulation!C37,"")</f>
        <v>44564.364583333343</v>
      </c>
      <c r="D37" s="26">
        <f t="shared" si="10"/>
        <v>0</v>
      </c>
      <c r="E37" s="43">
        <f t="shared" si="13"/>
        <v>0.36458333334303461</v>
      </c>
      <c r="F37" s="2">
        <f t="shared" si="12"/>
        <v>0.36469907408377533</v>
      </c>
      <c r="G37" s="26">
        <f>_xlfn.XLOOKUP(F37,occupancy_schedule!C:C,occupancy_schedule!D:D,,-1,2)</f>
        <v>1</v>
      </c>
      <c r="H37" s="50">
        <f t="shared" si="0"/>
        <v>6.7812499999999997E-6</v>
      </c>
      <c r="I37" s="18">
        <f t="shared" si="1"/>
        <v>7.5347222222222218E-2</v>
      </c>
      <c r="J37" s="26">
        <f t="shared" si="2"/>
        <v>-317.1875</v>
      </c>
      <c r="K37" s="55">
        <f t="shared" si="3"/>
        <v>2.0929783950617282E-3</v>
      </c>
      <c r="L37" s="26" t="b">
        <f>IF(virtualroom!A37="","",J37&gt;ventilation_hysteresis)</f>
        <v>0</v>
      </c>
      <c r="M37" s="29">
        <f t="shared" si="4"/>
        <v>0</v>
      </c>
      <c r="N37" s="13">
        <f t="shared" si="5"/>
        <v>0</v>
      </c>
      <c r="O37" s="17">
        <f t="shared" si="6"/>
        <v>0</v>
      </c>
      <c r="P37" s="17">
        <f t="shared" si="7"/>
        <v>0</v>
      </c>
      <c r="Q37" s="17">
        <f t="shared" si="8"/>
        <v>2.0929783950617282E-3</v>
      </c>
      <c r="R37" s="29">
        <f>IF(R36="cCO2_ppm",CO2_ext_avg_ppm,calculation!R36+calculation!S36)</f>
        <v>482.8125</v>
      </c>
      <c r="S37" s="13">
        <f t="shared" si="9"/>
        <v>65.928819444444443</v>
      </c>
    </row>
    <row r="38" spans="1:19">
      <c r="A38" s="1">
        <f>IF(input_OLD_temp_simulation!A38&lt;&gt;"",input_OLD_temp_simulation!A38,"")</f>
        <v>36</v>
      </c>
      <c r="B38">
        <f>IF(input_OLD_temp_simulation!B38&lt;&gt;"",input_OLD_temp_simulation!B38,"")</f>
        <v>886307</v>
      </c>
      <c r="C38" s="2">
        <f>IF(input_OLD_temp_simulation!C38&lt;&gt;"",input_OLD_temp_simulation!C38,"")</f>
        <v>44564.375</v>
      </c>
      <c r="D38" s="26">
        <f t="shared" si="10"/>
        <v>0</v>
      </c>
      <c r="E38" s="43">
        <f t="shared" si="13"/>
        <v>0.375</v>
      </c>
      <c r="F38" s="2">
        <f t="shared" si="12"/>
        <v>0.37511574074074072</v>
      </c>
      <c r="G38" s="26">
        <f>_xlfn.XLOOKUP(F38,occupancy_schedule!C:C,occupancy_schedule!D:D,,-1,2)</f>
        <v>3</v>
      </c>
      <c r="H38" s="50">
        <f t="shared" si="0"/>
        <v>2.034375E-5</v>
      </c>
      <c r="I38" s="18">
        <f t="shared" si="1"/>
        <v>0.22604166666666667</v>
      </c>
      <c r="J38" s="26">
        <f t="shared" si="2"/>
        <v>-251.25868055555554</v>
      </c>
      <c r="K38" s="55">
        <f t="shared" si="3"/>
        <v>4.127818501371742E-3</v>
      </c>
      <c r="L38" s="26" t="b">
        <f>IF(virtualroom!A38="","",J38&gt;ventilation_hysteresis)</f>
        <v>0</v>
      </c>
      <c r="M38" s="29">
        <f t="shared" si="4"/>
        <v>0</v>
      </c>
      <c r="N38" s="13">
        <f t="shared" si="5"/>
        <v>0</v>
      </c>
      <c r="O38" s="17">
        <f t="shared" si="6"/>
        <v>0</v>
      </c>
      <c r="P38" s="17">
        <f t="shared" si="7"/>
        <v>0</v>
      </c>
      <c r="Q38" s="17">
        <f t="shared" si="8"/>
        <v>4.127818501371742E-3</v>
      </c>
      <c r="R38" s="29">
        <f>IF(R37="cCO2_ppm",CO2_ext_avg_ppm,calculation!R37+calculation!S37)</f>
        <v>548.74131944444446</v>
      </c>
      <c r="S38" s="13">
        <f t="shared" si="9"/>
        <v>199.72246334876542</v>
      </c>
    </row>
    <row r="39" spans="1:19">
      <c r="A39" s="1">
        <f>IF(input_OLD_temp_simulation!A39&lt;&gt;"",input_OLD_temp_simulation!A39,"")</f>
        <v>37</v>
      </c>
      <c r="B39">
        <f>IF(input_OLD_temp_simulation!B39&lt;&gt;"",input_OLD_temp_simulation!B39,"")</f>
        <v>886307</v>
      </c>
      <c r="C39" s="2">
        <f>IF(input_OLD_temp_simulation!C39&lt;&gt;"",input_OLD_temp_simulation!C39,"")</f>
        <v>44564.385416666657</v>
      </c>
      <c r="D39" s="26">
        <f t="shared" si="10"/>
        <v>0</v>
      </c>
      <c r="E39" s="43">
        <f t="shared" ref="E39:E102" si="14">MOD(C39,1)</f>
        <v>0.38541666665696539</v>
      </c>
      <c r="F39" s="2">
        <f t="shared" si="12"/>
        <v>0.38553240739770611</v>
      </c>
      <c r="G39" s="26">
        <f>_xlfn.XLOOKUP(F39,occupancy_schedule!C:C,occupancy_schedule!D:D,,-1,2)</f>
        <v>3</v>
      </c>
      <c r="H39" s="50">
        <f t="shared" si="0"/>
        <v>2.034375E-5</v>
      </c>
      <c r="I39" s="18">
        <f t="shared" si="1"/>
        <v>0.22604166666666667</v>
      </c>
      <c r="J39" s="26">
        <f t="shared" si="2"/>
        <v>-51.53621720679007</v>
      </c>
      <c r="K39" s="55">
        <f t="shared" si="3"/>
        <v>1.0292092061518824E-2</v>
      </c>
      <c r="L39" s="26" t="b">
        <f>IF(virtualroom!A39="","",J39&gt;ventilation_hysteresis)</f>
        <v>0</v>
      </c>
      <c r="M39" s="29">
        <f t="shared" si="4"/>
        <v>0</v>
      </c>
      <c r="N39" s="13">
        <f t="shared" si="5"/>
        <v>0</v>
      </c>
      <c r="O39" s="17">
        <f t="shared" si="6"/>
        <v>0</v>
      </c>
      <c r="P39" s="17">
        <f t="shared" si="7"/>
        <v>0</v>
      </c>
      <c r="Q39" s="17">
        <f t="shared" si="8"/>
        <v>1.0292092061518824E-2</v>
      </c>
      <c r="R39" s="29">
        <f>IF(R38="cCO2_ppm",CO2_ext_avg_ppm,calculation!R38+calculation!S38)</f>
        <v>748.46378279320993</v>
      </c>
      <c r="S39" s="13">
        <f t="shared" si="9"/>
        <v>194.17461714463306</v>
      </c>
    </row>
    <row r="40" spans="1:19">
      <c r="A40" s="1">
        <f>IF(input_OLD_temp_simulation!A40&lt;&gt;"",input_OLD_temp_simulation!A40,"")</f>
        <v>38</v>
      </c>
      <c r="B40">
        <f>IF(input_OLD_temp_simulation!B40&lt;&gt;"",input_OLD_temp_simulation!B40,"")</f>
        <v>886307</v>
      </c>
      <c r="C40" s="2">
        <f>IF(input_OLD_temp_simulation!C40&lt;&gt;"",input_OLD_temp_simulation!C40,"")</f>
        <v>44564.395833333343</v>
      </c>
      <c r="D40" s="26">
        <f t="shared" si="10"/>
        <v>0</v>
      </c>
      <c r="E40" s="43">
        <f t="shared" si="14"/>
        <v>0.39583333334303461</v>
      </c>
      <c r="F40" s="2">
        <f t="shared" si="12"/>
        <v>0.39594907408377533</v>
      </c>
      <c r="G40" s="26">
        <f>_xlfn.XLOOKUP(F40,occupancy_schedule!C:C,occupancy_schedule!D:D,,-1,2)</f>
        <v>3</v>
      </c>
      <c r="H40" s="50">
        <f t="shared" si="0"/>
        <v>2.034375E-5</v>
      </c>
      <c r="I40" s="18">
        <f t="shared" si="1"/>
        <v>0.22604166666666667</v>
      </c>
      <c r="J40" s="26">
        <f t="shared" si="2"/>
        <v>142.63839993784302</v>
      </c>
      <c r="K40" s="55">
        <f t="shared" si="3"/>
        <v>1.6285135800550708E-2</v>
      </c>
      <c r="L40" s="26" t="b">
        <f>IF(virtualroom!A40="","",J40&gt;ventilation_hysteresis)</f>
        <v>1</v>
      </c>
      <c r="M40" s="29">
        <f t="shared" si="4"/>
        <v>500</v>
      </c>
      <c r="N40" s="13">
        <f t="shared" ref="N40:N103" si="15">M40/(V_room_m3)</f>
        <v>5.5555555555555554</v>
      </c>
      <c r="O40" s="17">
        <f t="shared" ref="O40:O103" si="16">N40/s_per_h*(R40-CO2_ext_avg_ppm)</f>
        <v>0.81425679002753548</v>
      </c>
      <c r="P40" s="17">
        <f t="shared" si="7"/>
        <v>0.26286875248576697</v>
      </c>
      <c r="Q40" s="17">
        <f>MAX(O40*P40,K40)</f>
        <v>0.21404266659760335</v>
      </c>
      <c r="R40" s="29">
        <f>IF(R39="cCO2_ppm",CO2_ext_avg_ppm,calculation!R39+calculation!S39)</f>
        <v>942.63839993784302</v>
      </c>
      <c r="S40" s="13">
        <f t="shared" si="9"/>
        <v>10.799100062156988</v>
      </c>
    </row>
    <row r="41" spans="1:19">
      <c r="A41" s="1">
        <f>IF(input_OLD_temp_simulation!A41&lt;&gt;"",input_OLD_temp_simulation!A41,"")</f>
        <v>39</v>
      </c>
      <c r="B41">
        <f>IF(input_OLD_temp_simulation!B41&lt;&gt;"",input_OLD_temp_simulation!B41,"")</f>
        <v>886307</v>
      </c>
      <c r="C41" s="2">
        <f>IF(input_OLD_temp_simulation!C41&lt;&gt;"",input_OLD_temp_simulation!C41,"")</f>
        <v>44564.40625</v>
      </c>
      <c r="D41" s="26">
        <f t="shared" si="10"/>
        <v>0</v>
      </c>
      <c r="E41" s="43">
        <f t="shared" si="14"/>
        <v>0.40625</v>
      </c>
      <c r="F41" s="2">
        <f t="shared" si="12"/>
        <v>0.40636574074074072</v>
      </c>
      <c r="G41" s="26">
        <f>_xlfn.XLOOKUP(F41,occupancy_schedule!C:C,occupancy_schedule!D:D,,-1,2)</f>
        <v>3</v>
      </c>
      <c r="H41" s="50">
        <f t="shared" si="0"/>
        <v>2.034375E-5</v>
      </c>
      <c r="I41" s="18">
        <f t="shared" si="1"/>
        <v>0.22604166666666667</v>
      </c>
      <c r="J41" s="26">
        <f t="shared" si="2"/>
        <v>153.4375</v>
      </c>
      <c r="K41" s="55">
        <f t="shared" si="3"/>
        <v>1.6618441358024691E-2</v>
      </c>
      <c r="L41" s="26" t="b">
        <f>IF(virtualroom!A41="","",J41&gt;ventilation_hysteresis)</f>
        <v>1</v>
      </c>
      <c r="M41" s="29">
        <f t="shared" si="4"/>
        <v>500</v>
      </c>
      <c r="N41" s="13">
        <f t="shared" si="15"/>
        <v>5.5555555555555554</v>
      </c>
      <c r="O41" s="17">
        <f t="shared" si="16"/>
        <v>0.83092206790123457</v>
      </c>
      <c r="P41" s="17">
        <f t="shared" si="7"/>
        <v>0.27203714451538014</v>
      </c>
      <c r="Q41" s="17">
        <f t="shared" ref="Q41:Q104" si="17">MAX(O41*P41,K41)</f>
        <v>0.22604166666666667</v>
      </c>
      <c r="R41" s="29">
        <f>IF(R40="cCO2_ppm",CO2_ext_avg_ppm,calculation!R40+calculation!S40)</f>
        <v>953.4375</v>
      </c>
      <c r="S41" s="13">
        <f t="shared" si="9"/>
        <v>0</v>
      </c>
    </row>
    <row r="42" spans="1:19">
      <c r="A42" s="1">
        <f>IF(input_OLD_temp_simulation!A42&lt;&gt;"",input_OLD_temp_simulation!A42,"")</f>
        <v>40</v>
      </c>
      <c r="B42">
        <f>IF(input_OLD_temp_simulation!B42&lt;&gt;"",input_OLD_temp_simulation!B42,"")</f>
        <v>886307</v>
      </c>
      <c r="C42" s="2">
        <f>IF(input_OLD_temp_simulation!C42&lt;&gt;"",input_OLD_temp_simulation!C42,"")</f>
        <v>44564.416666666657</v>
      </c>
      <c r="D42" s="26">
        <f t="shared" si="10"/>
        <v>0</v>
      </c>
      <c r="E42" s="43">
        <f t="shared" si="14"/>
        <v>0.41666666665696539</v>
      </c>
      <c r="F42" s="2">
        <f t="shared" si="12"/>
        <v>0.41678240739770611</v>
      </c>
      <c r="G42" s="26">
        <f>_xlfn.XLOOKUP(F42,occupancy_schedule!C:C,occupancy_schedule!D:D,,-1,2)</f>
        <v>3</v>
      </c>
      <c r="H42" s="50">
        <f t="shared" si="0"/>
        <v>2.034375E-5</v>
      </c>
      <c r="I42" s="18">
        <f t="shared" si="1"/>
        <v>0.22604166666666667</v>
      </c>
      <c r="J42" s="26">
        <f t="shared" si="2"/>
        <v>153.4375</v>
      </c>
      <c r="K42" s="55">
        <f t="shared" si="3"/>
        <v>1.6618441358024691E-2</v>
      </c>
      <c r="L42" s="26" t="b">
        <f>IF(virtualroom!A42="","",J42&gt;ventilation_hysteresis)</f>
        <v>1</v>
      </c>
      <c r="M42" s="29">
        <f t="shared" si="4"/>
        <v>500</v>
      </c>
      <c r="N42" s="13">
        <f t="shared" si="15"/>
        <v>5.5555555555555554</v>
      </c>
      <c r="O42" s="17">
        <f t="shared" si="16"/>
        <v>0.83092206790123457</v>
      </c>
      <c r="P42" s="17">
        <f t="shared" si="7"/>
        <v>0.27203714451538014</v>
      </c>
      <c r="Q42" s="17">
        <f t="shared" si="17"/>
        <v>0.22604166666666667</v>
      </c>
      <c r="R42" s="29">
        <f>IF(R41="cCO2_ppm",CO2_ext_avg_ppm,calculation!R41+calculation!S41)</f>
        <v>953.4375</v>
      </c>
      <c r="S42" s="13">
        <f t="shared" si="9"/>
        <v>0</v>
      </c>
    </row>
    <row r="43" spans="1:19">
      <c r="A43" s="1">
        <f>IF(input_OLD_temp_simulation!A43&lt;&gt;"",input_OLD_temp_simulation!A43,"")</f>
        <v>41</v>
      </c>
      <c r="B43">
        <f>IF(input_OLD_temp_simulation!B43&lt;&gt;"",input_OLD_temp_simulation!B43,"")</f>
        <v>886307</v>
      </c>
      <c r="C43" s="2">
        <f>IF(input_OLD_temp_simulation!C43&lt;&gt;"",input_OLD_temp_simulation!C43,"")</f>
        <v>44564.427083333343</v>
      </c>
      <c r="D43" s="26">
        <f t="shared" si="10"/>
        <v>0</v>
      </c>
      <c r="E43" s="43">
        <f t="shared" si="14"/>
        <v>0.42708333334303461</v>
      </c>
      <c r="F43" s="2">
        <f t="shared" si="12"/>
        <v>0.42719907408377533</v>
      </c>
      <c r="G43" s="26">
        <f>_xlfn.XLOOKUP(F43,occupancy_schedule!C:C,occupancy_schedule!D:D,,-1,2)</f>
        <v>3</v>
      </c>
      <c r="H43" s="50">
        <f t="shared" si="0"/>
        <v>2.034375E-5</v>
      </c>
      <c r="I43" s="18">
        <f t="shared" si="1"/>
        <v>0.22604166666666667</v>
      </c>
      <c r="J43" s="26">
        <f t="shared" si="2"/>
        <v>153.4375</v>
      </c>
      <c r="K43" s="55">
        <f t="shared" si="3"/>
        <v>1.6618441358024691E-2</v>
      </c>
      <c r="L43" s="26" t="b">
        <f>IF(virtualroom!A43="","",J43&gt;ventilation_hysteresis)</f>
        <v>1</v>
      </c>
      <c r="M43" s="29">
        <f t="shared" si="4"/>
        <v>500</v>
      </c>
      <c r="N43" s="13">
        <f t="shared" si="15"/>
        <v>5.5555555555555554</v>
      </c>
      <c r="O43" s="17">
        <f t="shared" si="16"/>
        <v>0.83092206790123457</v>
      </c>
      <c r="P43" s="17">
        <f t="shared" si="7"/>
        <v>0.27203714451538014</v>
      </c>
      <c r="Q43" s="17">
        <f t="shared" si="17"/>
        <v>0.22604166666666667</v>
      </c>
      <c r="R43" s="29">
        <f>IF(R42="cCO2_ppm",CO2_ext_avg_ppm,calculation!R42+calculation!S42)</f>
        <v>953.4375</v>
      </c>
      <c r="S43" s="13">
        <f t="shared" si="9"/>
        <v>0</v>
      </c>
    </row>
    <row r="44" spans="1:19">
      <c r="A44" s="1">
        <f>IF(input_OLD_temp_simulation!A44&lt;&gt;"",input_OLD_temp_simulation!A44,"")</f>
        <v>42</v>
      </c>
      <c r="B44">
        <f>IF(input_OLD_temp_simulation!B44&lt;&gt;"",input_OLD_temp_simulation!B44,"")</f>
        <v>886307</v>
      </c>
      <c r="C44" s="2">
        <f>IF(input_OLD_temp_simulation!C44&lt;&gt;"",input_OLD_temp_simulation!C44,"")</f>
        <v>44564.4375</v>
      </c>
      <c r="D44" s="26">
        <f t="shared" si="10"/>
        <v>0</v>
      </c>
      <c r="E44" s="43">
        <f t="shared" si="14"/>
        <v>0.4375</v>
      </c>
      <c r="F44" s="2">
        <f t="shared" si="12"/>
        <v>0.43761574074074072</v>
      </c>
      <c r="G44" s="26">
        <f>_xlfn.XLOOKUP(F44,occupancy_schedule!C:C,occupancy_schedule!D:D,,-1,2)</f>
        <v>3</v>
      </c>
      <c r="H44" s="50">
        <f t="shared" si="0"/>
        <v>2.034375E-5</v>
      </c>
      <c r="I44" s="18">
        <f t="shared" si="1"/>
        <v>0.22604166666666667</v>
      </c>
      <c r="J44" s="26">
        <f t="shared" si="2"/>
        <v>153.4375</v>
      </c>
      <c r="K44" s="55">
        <f t="shared" si="3"/>
        <v>1.6618441358024691E-2</v>
      </c>
      <c r="L44" s="26" t="b">
        <f>IF(virtualroom!A44="","",J44&gt;ventilation_hysteresis)</f>
        <v>1</v>
      </c>
      <c r="M44" s="29">
        <f t="shared" si="4"/>
        <v>500</v>
      </c>
      <c r="N44" s="13">
        <f t="shared" si="15"/>
        <v>5.5555555555555554</v>
      </c>
      <c r="O44" s="17">
        <f t="shared" si="16"/>
        <v>0.83092206790123457</v>
      </c>
      <c r="P44" s="17">
        <f t="shared" si="7"/>
        <v>0.27203714451538014</v>
      </c>
      <c r="Q44" s="17">
        <f t="shared" si="17"/>
        <v>0.22604166666666667</v>
      </c>
      <c r="R44" s="29">
        <f>IF(R43="cCO2_ppm",CO2_ext_avg_ppm,calculation!R43+calculation!S43)</f>
        <v>953.4375</v>
      </c>
      <c r="S44" s="13">
        <f t="shared" si="9"/>
        <v>0</v>
      </c>
    </row>
    <row r="45" spans="1:19">
      <c r="A45" s="1">
        <f>IF(input_OLD_temp_simulation!A45&lt;&gt;"",input_OLD_temp_simulation!A45,"")</f>
        <v>43</v>
      </c>
      <c r="B45">
        <f>IF(input_OLD_temp_simulation!B45&lt;&gt;"",input_OLD_temp_simulation!B45,"")</f>
        <v>886307</v>
      </c>
      <c r="C45" s="2">
        <f>IF(input_OLD_temp_simulation!C45&lt;&gt;"",input_OLD_temp_simulation!C45,"")</f>
        <v>44564.447916666657</v>
      </c>
      <c r="D45" s="26">
        <f t="shared" si="10"/>
        <v>0</v>
      </c>
      <c r="E45" s="43">
        <f t="shared" si="14"/>
        <v>0.44791666665696539</v>
      </c>
      <c r="F45" s="2">
        <f t="shared" si="12"/>
        <v>0.44803240739770611</v>
      </c>
      <c r="G45" s="26">
        <f>_xlfn.XLOOKUP(F45,occupancy_schedule!C:C,occupancy_schedule!D:D,,-1,2)</f>
        <v>3</v>
      </c>
      <c r="H45" s="50">
        <f t="shared" si="0"/>
        <v>2.034375E-5</v>
      </c>
      <c r="I45" s="18">
        <f t="shared" si="1"/>
        <v>0.22604166666666667</v>
      </c>
      <c r="J45" s="26">
        <f t="shared" si="2"/>
        <v>153.4375</v>
      </c>
      <c r="K45" s="55">
        <f t="shared" si="3"/>
        <v>1.6618441358024691E-2</v>
      </c>
      <c r="L45" s="26" t="b">
        <f>IF(virtualroom!A45="","",J45&gt;ventilation_hysteresis)</f>
        <v>1</v>
      </c>
      <c r="M45" s="29">
        <f t="shared" si="4"/>
        <v>500</v>
      </c>
      <c r="N45" s="13">
        <f t="shared" si="15"/>
        <v>5.5555555555555554</v>
      </c>
      <c r="O45" s="17">
        <f t="shared" si="16"/>
        <v>0.83092206790123457</v>
      </c>
      <c r="P45" s="17">
        <f t="shared" si="7"/>
        <v>0.27203714451538014</v>
      </c>
      <c r="Q45" s="17">
        <f t="shared" si="17"/>
        <v>0.22604166666666667</v>
      </c>
      <c r="R45" s="29">
        <f>IF(R44="cCO2_ppm",CO2_ext_avg_ppm,calculation!R44+calculation!S44)</f>
        <v>953.4375</v>
      </c>
      <c r="S45" s="13">
        <f t="shared" si="9"/>
        <v>0</v>
      </c>
    </row>
    <row r="46" spans="1:19">
      <c r="A46" s="1">
        <f>IF(input_OLD_temp_simulation!A46&lt;&gt;"",input_OLD_temp_simulation!A46,"")</f>
        <v>44</v>
      </c>
      <c r="B46">
        <f>IF(input_OLD_temp_simulation!B46&lt;&gt;"",input_OLD_temp_simulation!B46,"")</f>
        <v>886307</v>
      </c>
      <c r="C46" s="2">
        <f>IF(input_OLD_temp_simulation!C46&lt;&gt;"",input_OLD_temp_simulation!C46,"")</f>
        <v>44564.458333333343</v>
      </c>
      <c r="D46" s="26">
        <f t="shared" si="10"/>
        <v>0</v>
      </c>
      <c r="E46" s="43">
        <f t="shared" si="14"/>
        <v>0.45833333334303461</v>
      </c>
      <c r="F46" s="2">
        <f t="shared" si="12"/>
        <v>0.45844907408377533</v>
      </c>
      <c r="G46" s="26">
        <f>_xlfn.XLOOKUP(F46,occupancy_schedule!C:C,occupancy_schedule!D:D,,-1,2)</f>
        <v>3</v>
      </c>
      <c r="H46" s="50">
        <f t="shared" si="0"/>
        <v>2.034375E-5</v>
      </c>
      <c r="I46" s="18">
        <f t="shared" si="1"/>
        <v>0.22604166666666667</v>
      </c>
      <c r="J46" s="26">
        <f t="shared" si="2"/>
        <v>153.4375</v>
      </c>
      <c r="K46" s="55">
        <f t="shared" si="3"/>
        <v>1.6618441358024691E-2</v>
      </c>
      <c r="L46" s="26" t="b">
        <f>IF(virtualroom!A46="","",J46&gt;ventilation_hysteresis)</f>
        <v>1</v>
      </c>
      <c r="M46" s="29">
        <f t="shared" si="4"/>
        <v>500</v>
      </c>
      <c r="N46" s="13">
        <f t="shared" si="15"/>
        <v>5.5555555555555554</v>
      </c>
      <c r="O46" s="17">
        <f t="shared" si="16"/>
        <v>0.83092206790123457</v>
      </c>
      <c r="P46" s="17">
        <f t="shared" si="7"/>
        <v>0.27203714451538014</v>
      </c>
      <c r="Q46" s="17">
        <f t="shared" si="17"/>
        <v>0.22604166666666667</v>
      </c>
      <c r="R46" s="29">
        <f>IF(R45="cCO2_ppm",CO2_ext_avg_ppm,calculation!R45+calculation!S45)</f>
        <v>953.4375</v>
      </c>
      <c r="S46" s="13">
        <f t="shared" si="9"/>
        <v>0</v>
      </c>
    </row>
    <row r="47" spans="1:19">
      <c r="A47" s="1">
        <f>IF(input_OLD_temp_simulation!A47&lt;&gt;"",input_OLD_temp_simulation!A47,"")</f>
        <v>45</v>
      </c>
      <c r="B47">
        <f>IF(input_OLD_temp_simulation!B47&lt;&gt;"",input_OLD_temp_simulation!B47,"")</f>
        <v>886307</v>
      </c>
      <c r="C47" s="2">
        <f>IF(input_OLD_temp_simulation!C47&lt;&gt;"",input_OLD_temp_simulation!C47,"")</f>
        <v>44564.46875</v>
      </c>
      <c r="D47" s="26">
        <f t="shared" si="10"/>
        <v>0</v>
      </c>
      <c r="E47" s="43">
        <f t="shared" si="14"/>
        <v>0.46875</v>
      </c>
      <c r="F47" s="2">
        <f t="shared" si="12"/>
        <v>0.46886574074074072</v>
      </c>
      <c r="G47" s="26">
        <f>_xlfn.XLOOKUP(F47,occupancy_schedule!C:C,occupancy_schedule!D:D,,-1,2)</f>
        <v>3</v>
      </c>
      <c r="H47" s="50">
        <f t="shared" si="0"/>
        <v>2.034375E-5</v>
      </c>
      <c r="I47" s="18">
        <f t="shared" si="1"/>
        <v>0.22604166666666667</v>
      </c>
      <c r="J47" s="26">
        <f t="shared" si="2"/>
        <v>153.4375</v>
      </c>
      <c r="K47" s="55">
        <f t="shared" si="3"/>
        <v>1.6618441358024691E-2</v>
      </c>
      <c r="L47" s="26" t="b">
        <f>IF(virtualroom!A47="","",J47&gt;ventilation_hysteresis)</f>
        <v>1</v>
      </c>
      <c r="M47" s="29">
        <f t="shared" si="4"/>
        <v>500</v>
      </c>
      <c r="N47" s="13">
        <f t="shared" si="15"/>
        <v>5.5555555555555554</v>
      </c>
      <c r="O47" s="17">
        <f t="shared" si="16"/>
        <v>0.83092206790123457</v>
      </c>
      <c r="P47" s="17">
        <f t="shared" si="7"/>
        <v>0.27203714451538014</v>
      </c>
      <c r="Q47" s="17">
        <f t="shared" si="17"/>
        <v>0.22604166666666667</v>
      </c>
      <c r="R47" s="29">
        <f>IF(R46="cCO2_ppm",CO2_ext_avg_ppm,calculation!R46+calculation!S46)</f>
        <v>953.4375</v>
      </c>
      <c r="S47" s="13">
        <f t="shared" si="9"/>
        <v>0</v>
      </c>
    </row>
    <row r="48" spans="1:19">
      <c r="A48" s="1">
        <f>IF(input_OLD_temp_simulation!A48&lt;&gt;"",input_OLD_temp_simulation!A48,"")</f>
        <v>46</v>
      </c>
      <c r="B48">
        <f>IF(input_OLD_temp_simulation!B48&lt;&gt;"",input_OLD_temp_simulation!B48,"")</f>
        <v>886307</v>
      </c>
      <c r="C48" s="2">
        <f>IF(input_OLD_temp_simulation!C48&lt;&gt;"",input_OLD_temp_simulation!C48,"")</f>
        <v>44564.479166666657</v>
      </c>
      <c r="D48" s="26">
        <f t="shared" si="10"/>
        <v>0</v>
      </c>
      <c r="E48" s="43">
        <f t="shared" si="14"/>
        <v>0.47916666665696539</v>
      </c>
      <c r="F48" s="2">
        <f t="shared" si="12"/>
        <v>0.47928240739770611</v>
      </c>
      <c r="G48" s="26">
        <f>_xlfn.XLOOKUP(F48,occupancy_schedule!C:C,occupancy_schedule!D:D,,-1,2)</f>
        <v>3</v>
      </c>
      <c r="H48" s="50">
        <f t="shared" si="0"/>
        <v>2.034375E-5</v>
      </c>
      <c r="I48" s="18">
        <f t="shared" si="1"/>
        <v>0.22604166666666667</v>
      </c>
      <c r="J48" s="26">
        <f t="shared" si="2"/>
        <v>153.4375</v>
      </c>
      <c r="K48" s="55">
        <f t="shared" si="3"/>
        <v>1.6618441358024691E-2</v>
      </c>
      <c r="L48" s="26" t="b">
        <f>IF(virtualroom!A48="","",J48&gt;ventilation_hysteresis)</f>
        <v>1</v>
      </c>
      <c r="M48" s="29">
        <f t="shared" si="4"/>
        <v>500</v>
      </c>
      <c r="N48" s="13">
        <f t="shared" si="15"/>
        <v>5.5555555555555554</v>
      </c>
      <c r="O48" s="17">
        <f t="shared" si="16"/>
        <v>0.83092206790123457</v>
      </c>
      <c r="P48" s="17">
        <f t="shared" si="7"/>
        <v>0.27203714451538014</v>
      </c>
      <c r="Q48" s="17">
        <f t="shared" si="17"/>
        <v>0.22604166666666667</v>
      </c>
      <c r="R48" s="29">
        <f>IF(R47="cCO2_ppm",CO2_ext_avg_ppm,calculation!R47+calculation!S47)</f>
        <v>953.4375</v>
      </c>
      <c r="S48" s="13">
        <f t="shared" si="9"/>
        <v>0</v>
      </c>
    </row>
    <row r="49" spans="1:19">
      <c r="A49" s="1">
        <f>IF(input_OLD_temp_simulation!A49&lt;&gt;"",input_OLD_temp_simulation!A49,"")</f>
        <v>47</v>
      </c>
      <c r="B49">
        <f>IF(input_OLD_temp_simulation!B49&lt;&gt;"",input_OLD_temp_simulation!B49,"")</f>
        <v>886307</v>
      </c>
      <c r="C49" s="2">
        <f>IF(input_OLD_temp_simulation!C49&lt;&gt;"",input_OLD_temp_simulation!C49,"")</f>
        <v>44564.489583333343</v>
      </c>
      <c r="D49" s="26">
        <f t="shared" si="10"/>
        <v>0</v>
      </c>
      <c r="E49" s="43">
        <f t="shared" si="14"/>
        <v>0.48958333334303461</v>
      </c>
      <c r="F49" s="2">
        <f t="shared" si="12"/>
        <v>0.48969907408377533</v>
      </c>
      <c r="G49" s="26">
        <f>_xlfn.XLOOKUP(F49,occupancy_schedule!C:C,occupancy_schedule!D:D,,1,2)</f>
        <v>2</v>
      </c>
      <c r="H49" s="50">
        <f t="shared" si="0"/>
        <v>1.3562499999999999E-5</v>
      </c>
      <c r="I49" s="18">
        <f t="shared" si="1"/>
        <v>0.15069444444444444</v>
      </c>
      <c r="J49" s="26">
        <f t="shared" si="2"/>
        <v>153.4375</v>
      </c>
      <c r="K49" s="55">
        <f t="shared" si="3"/>
        <v>1.6618441358024691E-2</v>
      </c>
      <c r="L49" s="26" t="b">
        <f>IF(virtualroom!A49="","",J49&gt;ventilation_hysteresis)</f>
        <v>1</v>
      </c>
      <c r="M49" s="29">
        <f t="shared" si="4"/>
        <v>500</v>
      </c>
      <c r="N49" s="13">
        <f t="shared" si="15"/>
        <v>5.5555555555555554</v>
      </c>
      <c r="O49" s="17">
        <f t="shared" si="16"/>
        <v>0.83092206790123457</v>
      </c>
      <c r="P49" s="17">
        <f t="shared" si="7"/>
        <v>0.27203714451538014</v>
      </c>
      <c r="Q49" s="17">
        <f t="shared" si="17"/>
        <v>0.22604166666666667</v>
      </c>
      <c r="R49" s="29">
        <f>IF(R48="cCO2_ppm",CO2_ext_avg_ppm,calculation!R48+calculation!S48)</f>
        <v>953.4375</v>
      </c>
      <c r="S49" s="13">
        <f t="shared" si="9"/>
        <v>-67.812500000000014</v>
      </c>
    </row>
    <row r="50" spans="1:19">
      <c r="A50" s="1">
        <f>IF(input_OLD_temp_simulation!A50&lt;&gt;"",input_OLD_temp_simulation!A50,"")</f>
        <v>48</v>
      </c>
      <c r="B50">
        <f>IF(input_OLD_temp_simulation!B50&lt;&gt;"",input_OLD_temp_simulation!B50,"")</f>
        <v>886307</v>
      </c>
      <c r="C50" s="2">
        <f>IF(input_OLD_temp_simulation!C50&lt;&gt;"",input_OLD_temp_simulation!C50,"")</f>
        <v>44564.5</v>
      </c>
      <c r="D50" s="26">
        <f t="shared" si="10"/>
        <v>0</v>
      </c>
      <c r="E50" s="43">
        <f t="shared" si="14"/>
        <v>0.5</v>
      </c>
      <c r="F50" s="2">
        <f t="shared" si="12"/>
        <v>0.50011574074074072</v>
      </c>
      <c r="G50" s="26">
        <f>_xlfn.XLOOKUP(F50,occupancy_schedule!C:C,occupancy_schedule!D:D,,1,2)</f>
        <v>0</v>
      </c>
      <c r="H50" s="50">
        <f t="shared" si="0"/>
        <v>0</v>
      </c>
      <c r="I50" s="18">
        <f t="shared" si="1"/>
        <v>0</v>
      </c>
      <c r="J50" s="26">
        <f t="shared" si="2"/>
        <v>85.625</v>
      </c>
      <c r="K50" s="55">
        <f t="shared" si="3"/>
        <v>1.4525462962962962E-2</v>
      </c>
      <c r="L50" s="26" t="b">
        <f>IF(virtualroom!A50="","",J50&gt;ventilation_hysteresis)</f>
        <v>1</v>
      </c>
      <c r="M50" s="29">
        <f t="shared" si="4"/>
        <v>500</v>
      </c>
      <c r="N50" s="13">
        <f t="shared" si="15"/>
        <v>5.5555555555555554</v>
      </c>
      <c r="O50" s="17">
        <f t="shared" si="16"/>
        <v>0.72627314814814814</v>
      </c>
      <c r="P50" s="17">
        <f t="shared" si="7"/>
        <v>0.20749003984063744</v>
      </c>
      <c r="Q50" s="17">
        <f t="shared" si="17"/>
        <v>0.15069444444444444</v>
      </c>
      <c r="R50" s="29">
        <f>IF(R49="cCO2_ppm",CO2_ext_avg_ppm,calculation!R49+calculation!S49)</f>
        <v>885.625</v>
      </c>
      <c r="S50" s="13">
        <f t="shared" si="9"/>
        <v>-135.625</v>
      </c>
    </row>
    <row r="51" spans="1:19">
      <c r="A51" s="1">
        <f>IF(input_OLD_temp_simulation!A51&lt;&gt;"",input_OLD_temp_simulation!A51,"")</f>
        <v>49</v>
      </c>
      <c r="B51">
        <f>IF(input_OLD_temp_simulation!B51&lt;&gt;"",input_OLD_temp_simulation!B51,"")</f>
        <v>886307</v>
      </c>
      <c r="C51" s="2">
        <f>IF(input_OLD_temp_simulation!C51&lt;&gt;"",input_OLD_temp_simulation!C51,"")</f>
        <v>44564.510416666657</v>
      </c>
      <c r="D51" s="26">
        <f t="shared" si="10"/>
        <v>0</v>
      </c>
      <c r="E51" s="43">
        <f t="shared" si="14"/>
        <v>0.51041666665696539</v>
      </c>
      <c r="F51" s="2">
        <f t="shared" si="12"/>
        <v>0.51053240739770611</v>
      </c>
      <c r="G51" s="26">
        <f>_xlfn.XLOOKUP(F51,occupancy_schedule!C:C,occupancy_schedule!D:D,,1,2)</f>
        <v>0</v>
      </c>
      <c r="H51" s="50">
        <f t="shared" si="0"/>
        <v>0</v>
      </c>
      <c r="I51" s="18">
        <f t="shared" si="1"/>
        <v>0</v>
      </c>
      <c r="J51" s="26">
        <f t="shared" si="2"/>
        <v>-50</v>
      </c>
      <c r="K51" s="55">
        <f t="shared" si="3"/>
        <v>1.0339506172839507E-2</v>
      </c>
      <c r="L51" s="26" t="b">
        <f>IF(virtualroom!A51="","",J51&gt;ventilation_hysteresis)</f>
        <v>0</v>
      </c>
      <c r="M51" s="29">
        <f t="shared" si="4"/>
        <v>0</v>
      </c>
      <c r="N51" s="13">
        <f t="shared" si="15"/>
        <v>0</v>
      </c>
      <c r="O51" s="17">
        <f t="shared" si="16"/>
        <v>0</v>
      </c>
      <c r="P51" s="17">
        <f t="shared" si="7"/>
        <v>0</v>
      </c>
      <c r="Q51" s="17">
        <f t="shared" si="17"/>
        <v>1.0339506172839507E-2</v>
      </c>
      <c r="R51" s="29">
        <f>IF(R50="cCO2_ppm",CO2_ext_avg_ppm,calculation!R50+calculation!S50)</f>
        <v>750</v>
      </c>
      <c r="S51" s="13">
        <f t="shared" si="9"/>
        <v>-9.3055555555555554</v>
      </c>
    </row>
    <row r="52" spans="1:19">
      <c r="A52" s="1">
        <f>IF(input_OLD_temp_simulation!A52&lt;&gt;"",input_OLD_temp_simulation!A52,"")</f>
        <v>50</v>
      </c>
      <c r="B52">
        <f>IF(input_OLD_temp_simulation!B52&lt;&gt;"",input_OLD_temp_simulation!B52,"")</f>
        <v>886307</v>
      </c>
      <c r="C52" s="2">
        <f>IF(input_OLD_temp_simulation!C52&lt;&gt;"",input_OLD_temp_simulation!C52,"")</f>
        <v>44564.520833333343</v>
      </c>
      <c r="D52" s="26">
        <f t="shared" si="10"/>
        <v>0</v>
      </c>
      <c r="E52" s="43">
        <f t="shared" si="14"/>
        <v>0.52083333334303461</v>
      </c>
      <c r="F52" s="2">
        <f t="shared" si="12"/>
        <v>0.52094907408377533</v>
      </c>
      <c r="G52" s="26">
        <f>_xlfn.XLOOKUP(F52,occupancy_schedule!C:C,occupancy_schedule!D:D,,1,2)</f>
        <v>2</v>
      </c>
      <c r="H52" s="50">
        <f t="shared" si="0"/>
        <v>1.3562499999999999E-5</v>
      </c>
      <c r="I52" s="18">
        <f t="shared" si="1"/>
        <v>0.15069444444444444</v>
      </c>
      <c r="J52" s="26">
        <f t="shared" si="2"/>
        <v>-59.305555555555543</v>
      </c>
      <c r="K52" s="55">
        <f t="shared" si="3"/>
        <v>1.0052297668038409E-2</v>
      </c>
      <c r="L52" s="26" t="b">
        <f>IF(virtualroom!A52="","",J52&gt;ventilation_hysteresis)</f>
        <v>0</v>
      </c>
      <c r="M52" s="29">
        <f t="shared" si="4"/>
        <v>0</v>
      </c>
      <c r="N52" s="13">
        <f t="shared" si="15"/>
        <v>0</v>
      </c>
      <c r="O52" s="17">
        <f t="shared" si="16"/>
        <v>0</v>
      </c>
      <c r="P52" s="17">
        <f t="shared" si="7"/>
        <v>0</v>
      </c>
      <c r="Q52" s="17">
        <f t="shared" si="17"/>
        <v>1.0052297668038409E-2</v>
      </c>
      <c r="R52" s="29">
        <f>IF(R51="cCO2_ppm",CO2_ext_avg_ppm,calculation!R51+calculation!S51)</f>
        <v>740.69444444444446</v>
      </c>
      <c r="S52" s="13">
        <f t="shared" si="9"/>
        <v>126.57793209876542</v>
      </c>
    </row>
    <row r="53" spans="1:19">
      <c r="A53" s="1">
        <f>IF(input_OLD_temp_simulation!A53&lt;&gt;"",input_OLD_temp_simulation!A53,"")</f>
        <v>51</v>
      </c>
      <c r="B53">
        <f>IF(input_OLD_temp_simulation!B53&lt;&gt;"",input_OLD_temp_simulation!B53,"")</f>
        <v>886307</v>
      </c>
      <c r="C53" s="2">
        <f>IF(input_OLD_temp_simulation!C53&lt;&gt;"",input_OLD_temp_simulation!C53,"")</f>
        <v>44564.53125</v>
      </c>
      <c r="D53" s="26">
        <f t="shared" si="10"/>
        <v>0</v>
      </c>
      <c r="E53" s="43">
        <f t="shared" si="14"/>
        <v>0.53125</v>
      </c>
      <c r="F53" s="2">
        <f t="shared" si="12"/>
        <v>0.53136574074074072</v>
      </c>
      <c r="G53" s="26">
        <f>_xlfn.XLOOKUP(F53,occupancy_schedule!C:C,occupancy_schedule!D:D,,1,2)</f>
        <v>2</v>
      </c>
      <c r="H53" s="50">
        <f t="shared" si="0"/>
        <v>1.3562499999999999E-5</v>
      </c>
      <c r="I53" s="18">
        <f t="shared" si="1"/>
        <v>0.15069444444444444</v>
      </c>
      <c r="J53" s="26">
        <f t="shared" si="2"/>
        <v>67.27237654320993</v>
      </c>
      <c r="K53" s="55">
        <f t="shared" si="3"/>
        <v>1.3959023967383022E-2</v>
      </c>
      <c r="L53" s="26" t="b">
        <f>IF(virtualroom!A53="","",J53&gt;ventilation_hysteresis)</f>
        <v>1</v>
      </c>
      <c r="M53" s="29">
        <f t="shared" si="4"/>
        <v>500</v>
      </c>
      <c r="N53" s="13">
        <f t="shared" si="15"/>
        <v>5.5555555555555554</v>
      </c>
      <c r="O53" s="17">
        <f t="shared" si="16"/>
        <v>0.69795119836915109</v>
      </c>
      <c r="P53" s="17">
        <f t="shared" si="7"/>
        <v>0.18669305376655956</v>
      </c>
      <c r="Q53" s="17">
        <f t="shared" si="17"/>
        <v>0.13030264060356661</v>
      </c>
      <c r="R53" s="29">
        <f>IF(R52="cCO2_ppm",CO2_ext_avg_ppm,calculation!R52+calculation!S52)</f>
        <v>867.27237654320993</v>
      </c>
      <c r="S53" s="13">
        <f t="shared" si="9"/>
        <v>18.352623456790042</v>
      </c>
    </row>
    <row r="54" spans="1:19">
      <c r="A54" s="1">
        <f>IF(input_OLD_temp_simulation!A54&lt;&gt;"",input_OLD_temp_simulation!A54,"")</f>
        <v>52</v>
      </c>
      <c r="B54">
        <f>IF(input_OLD_temp_simulation!B54&lt;&gt;"",input_OLD_temp_simulation!B54,"")</f>
        <v>886307</v>
      </c>
      <c r="C54" s="2">
        <f>IF(input_OLD_temp_simulation!C54&lt;&gt;"",input_OLD_temp_simulation!C54,"")</f>
        <v>44564.541666666657</v>
      </c>
      <c r="D54" s="26">
        <f t="shared" si="10"/>
        <v>0</v>
      </c>
      <c r="E54" s="43">
        <f t="shared" si="14"/>
        <v>0.54166666665696539</v>
      </c>
      <c r="F54" s="2">
        <f t="shared" si="12"/>
        <v>0.54178240739770611</v>
      </c>
      <c r="G54" s="26">
        <f>_xlfn.XLOOKUP(F54,occupancy_schedule!C:C,occupancy_schedule!D:D,,1,2)</f>
        <v>3</v>
      </c>
      <c r="H54" s="50">
        <f t="shared" si="0"/>
        <v>2.034375E-5</v>
      </c>
      <c r="I54" s="18">
        <f t="shared" si="1"/>
        <v>0.22604166666666667</v>
      </c>
      <c r="J54" s="26">
        <f t="shared" si="2"/>
        <v>85.625</v>
      </c>
      <c r="K54" s="55">
        <f t="shared" si="3"/>
        <v>1.4525462962962962E-2</v>
      </c>
      <c r="L54" s="26" t="b">
        <f>IF(virtualroom!A54="","",J54&gt;ventilation_hysteresis)</f>
        <v>1</v>
      </c>
      <c r="M54" s="29">
        <f t="shared" si="4"/>
        <v>500</v>
      </c>
      <c r="N54" s="13">
        <f t="shared" si="15"/>
        <v>5.5555555555555554</v>
      </c>
      <c r="O54" s="17">
        <f t="shared" si="16"/>
        <v>0.72627314814814814</v>
      </c>
      <c r="P54" s="17">
        <f t="shared" si="7"/>
        <v>0.20749003984063744</v>
      </c>
      <c r="Q54" s="17">
        <f t="shared" si="17"/>
        <v>0.15069444444444444</v>
      </c>
      <c r="R54" s="29">
        <f>IF(R53="cCO2_ppm",CO2_ext_avg_ppm,calculation!R53+calculation!S53)</f>
        <v>885.625</v>
      </c>
      <c r="S54" s="13">
        <f t="shared" si="9"/>
        <v>67.812500000000014</v>
      </c>
    </row>
    <row r="55" spans="1:19">
      <c r="A55" s="1">
        <f>IF(input_OLD_temp_simulation!A55&lt;&gt;"",input_OLD_temp_simulation!A55,"")</f>
        <v>53</v>
      </c>
      <c r="B55">
        <f>IF(input_OLD_temp_simulation!B55&lt;&gt;"",input_OLD_temp_simulation!B55,"")</f>
        <v>886307</v>
      </c>
      <c r="C55" s="2">
        <f>IF(input_OLD_temp_simulation!C55&lt;&gt;"",input_OLD_temp_simulation!C55,"")</f>
        <v>44564.552083333343</v>
      </c>
      <c r="D55" s="26">
        <f t="shared" si="10"/>
        <v>0</v>
      </c>
      <c r="E55" s="43">
        <f t="shared" si="14"/>
        <v>0.55208333334303461</v>
      </c>
      <c r="F55" s="2">
        <f t="shared" si="12"/>
        <v>0.55219907408377533</v>
      </c>
      <c r="G55" s="26">
        <f>_xlfn.XLOOKUP(F55,occupancy_schedule!C:C,occupancy_schedule!D:D,,1,2)</f>
        <v>3</v>
      </c>
      <c r="H55" s="50">
        <f t="shared" si="0"/>
        <v>2.034375E-5</v>
      </c>
      <c r="I55" s="18">
        <f t="shared" si="1"/>
        <v>0.22604166666666667</v>
      </c>
      <c r="J55" s="26">
        <f t="shared" si="2"/>
        <v>153.4375</v>
      </c>
      <c r="K55" s="55">
        <f t="shared" si="3"/>
        <v>1.6618441358024691E-2</v>
      </c>
      <c r="L55" s="26" t="b">
        <f>IF(virtualroom!A55="","",J55&gt;ventilation_hysteresis)</f>
        <v>1</v>
      </c>
      <c r="M55" s="29">
        <f t="shared" si="4"/>
        <v>500</v>
      </c>
      <c r="N55" s="13">
        <f t="shared" si="15"/>
        <v>5.5555555555555554</v>
      </c>
      <c r="O55" s="17">
        <f t="shared" si="16"/>
        <v>0.83092206790123457</v>
      </c>
      <c r="P55" s="17">
        <f t="shared" si="7"/>
        <v>0.27203714451538014</v>
      </c>
      <c r="Q55" s="17">
        <f t="shared" si="17"/>
        <v>0.22604166666666667</v>
      </c>
      <c r="R55" s="29">
        <f>IF(R54="cCO2_ppm",CO2_ext_avg_ppm,calculation!R54+calculation!S54)</f>
        <v>953.4375</v>
      </c>
      <c r="S55" s="13">
        <f t="shared" si="9"/>
        <v>0</v>
      </c>
    </row>
    <row r="56" spans="1:19">
      <c r="A56" s="1">
        <f>IF(input_OLD_temp_simulation!A56&lt;&gt;"",input_OLD_temp_simulation!A56,"")</f>
        <v>54</v>
      </c>
      <c r="B56">
        <f>IF(input_OLD_temp_simulation!B56&lt;&gt;"",input_OLD_temp_simulation!B56,"")</f>
        <v>886307</v>
      </c>
      <c r="C56" s="2">
        <f>IF(input_OLD_temp_simulation!C56&lt;&gt;"",input_OLD_temp_simulation!C56,"")</f>
        <v>44564.5625</v>
      </c>
      <c r="D56" s="26">
        <f t="shared" si="10"/>
        <v>0</v>
      </c>
      <c r="E56" s="43">
        <f t="shared" si="14"/>
        <v>0.5625</v>
      </c>
      <c r="F56" s="2">
        <f t="shared" si="12"/>
        <v>0.56261574074074072</v>
      </c>
      <c r="G56" s="26">
        <f>_xlfn.XLOOKUP(F56,occupancy_schedule!C:C,occupancy_schedule!D:D,,1,2)</f>
        <v>2</v>
      </c>
      <c r="H56" s="50">
        <f t="shared" si="0"/>
        <v>1.3562499999999999E-5</v>
      </c>
      <c r="I56" s="18">
        <f t="shared" si="1"/>
        <v>0.15069444444444444</v>
      </c>
      <c r="J56" s="26">
        <f t="shared" si="2"/>
        <v>153.4375</v>
      </c>
      <c r="K56" s="55">
        <f t="shared" si="3"/>
        <v>1.6618441358024691E-2</v>
      </c>
      <c r="L56" s="26" t="b">
        <f>IF(virtualroom!A56="","",J56&gt;ventilation_hysteresis)</f>
        <v>1</v>
      </c>
      <c r="M56" s="29">
        <f t="shared" si="4"/>
        <v>500</v>
      </c>
      <c r="N56" s="13">
        <f t="shared" si="15"/>
        <v>5.5555555555555554</v>
      </c>
      <c r="O56" s="17">
        <f t="shared" si="16"/>
        <v>0.83092206790123457</v>
      </c>
      <c r="P56" s="17">
        <f t="shared" si="7"/>
        <v>0.27203714451538014</v>
      </c>
      <c r="Q56" s="17">
        <f t="shared" si="17"/>
        <v>0.22604166666666667</v>
      </c>
      <c r="R56" s="29">
        <f>IF(R55="cCO2_ppm",CO2_ext_avg_ppm,calculation!R55+calculation!S55)</f>
        <v>953.4375</v>
      </c>
      <c r="S56" s="13">
        <f t="shared" si="9"/>
        <v>-67.812500000000014</v>
      </c>
    </row>
    <row r="57" spans="1:19">
      <c r="A57" s="1">
        <f>IF(input_OLD_temp_simulation!A57&lt;&gt;"",input_OLD_temp_simulation!A57,"")</f>
        <v>55</v>
      </c>
      <c r="B57">
        <f>IF(input_OLD_temp_simulation!B57&lt;&gt;"",input_OLD_temp_simulation!B57,"")</f>
        <v>886307</v>
      </c>
      <c r="C57" s="2">
        <f>IF(input_OLD_temp_simulation!C57&lt;&gt;"",input_OLD_temp_simulation!C57,"")</f>
        <v>44564.572916666657</v>
      </c>
      <c r="D57" s="26">
        <f t="shared" si="10"/>
        <v>0</v>
      </c>
      <c r="E57" s="43">
        <f t="shared" si="14"/>
        <v>0.57291666665696539</v>
      </c>
      <c r="F57" s="2">
        <f t="shared" si="12"/>
        <v>0.57303240739770611</v>
      </c>
      <c r="G57" s="26">
        <f>_xlfn.XLOOKUP(F57,occupancy_schedule!C:C,occupancy_schedule!D:D,,1,2)</f>
        <v>2</v>
      </c>
      <c r="H57" s="50">
        <f t="shared" si="0"/>
        <v>1.3562499999999999E-5</v>
      </c>
      <c r="I57" s="18">
        <f t="shared" si="1"/>
        <v>0.15069444444444444</v>
      </c>
      <c r="J57" s="26">
        <f t="shared" si="2"/>
        <v>85.625</v>
      </c>
      <c r="K57" s="55">
        <f t="shared" si="3"/>
        <v>1.4525462962962962E-2</v>
      </c>
      <c r="L57" s="26" t="b">
        <f>IF(virtualroom!A57="","",J57&gt;ventilation_hysteresis)</f>
        <v>1</v>
      </c>
      <c r="M57" s="29">
        <f t="shared" si="4"/>
        <v>500</v>
      </c>
      <c r="N57" s="13">
        <f t="shared" si="15"/>
        <v>5.5555555555555554</v>
      </c>
      <c r="O57" s="17">
        <f t="shared" si="16"/>
        <v>0.72627314814814814</v>
      </c>
      <c r="P57" s="17">
        <f t="shared" si="7"/>
        <v>0.20749003984063744</v>
      </c>
      <c r="Q57" s="17">
        <f t="shared" si="17"/>
        <v>0.15069444444444444</v>
      </c>
      <c r="R57" s="29">
        <f>IF(R56="cCO2_ppm",CO2_ext_avg_ppm,calculation!R56+calculation!S56)</f>
        <v>885.625</v>
      </c>
      <c r="S57" s="13">
        <f t="shared" si="9"/>
        <v>0</v>
      </c>
    </row>
    <row r="58" spans="1:19">
      <c r="A58" s="1">
        <f>IF(input_OLD_temp_simulation!A58&lt;&gt;"",input_OLD_temp_simulation!A58,"")</f>
        <v>56</v>
      </c>
      <c r="B58">
        <f>IF(input_OLD_temp_simulation!B58&lt;&gt;"",input_OLD_temp_simulation!B58,"")</f>
        <v>886307</v>
      </c>
      <c r="C58" s="2">
        <f>IF(input_OLD_temp_simulation!C58&lt;&gt;"",input_OLD_temp_simulation!C58,"")</f>
        <v>44564.583333333343</v>
      </c>
      <c r="D58" s="26">
        <f t="shared" si="10"/>
        <v>0</v>
      </c>
      <c r="E58" s="43">
        <f t="shared" si="14"/>
        <v>0.58333333334303461</v>
      </c>
      <c r="F58" s="2">
        <f t="shared" si="12"/>
        <v>0.58344907408377533</v>
      </c>
      <c r="G58" s="26">
        <f>_xlfn.XLOOKUP(F58,occupancy_schedule!C:C,occupancy_schedule!D:D,,1,2)</f>
        <v>2</v>
      </c>
      <c r="H58" s="50">
        <f t="shared" si="0"/>
        <v>1.3562499999999999E-5</v>
      </c>
      <c r="I58" s="18">
        <f t="shared" si="1"/>
        <v>0.15069444444444444</v>
      </c>
      <c r="J58" s="26">
        <f t="shared" si="2"/>
        <v>85.625</v>
      </c>
      <c r="K58" s="55">
        <f t="shared" si="3"/>
        <v>1.4525462962962962E-2</v>
      </c>
      <c r="L58" s="26" t="b">
        <f>IF(virtualroom!A58="","",J58&gt;ventilation_hysteresis)</f>
        <v>1</v>
      </c>
      <c r="M58" s="29">
        <f t="shared" si="4"/>
        <v>500</v>
      </c>
      <c r="N58" s="13">
        <f t="shared" si="15"/>
        <v>5.5555555555555554</v>
      </c>
      <c r="O58" s="17">
        <f t="shared" si="16"/>
        <v>0.72627314814814814</v>
      </c>
      <c r="P58" s="17">
        <f t="shared" si="7"/>
        <v>0.20749003984063744</v>
      </c>
      <c r="Q58" s="17">
        <f t="shared" si="17"/>
        <v>0.15069444444444444</v>
      </c>
      <c r="R58" s="29">
        <f>IF(R57="cCO2_ppm",CO2_ext_avg_ppm,calculation!R57+calculation!S57)</f>
        <v>885.625</v>
      </c>
      <c r="S58" s="13">
        <f t="shared" si="9"/>
        <v>0</v>
      </c>
    </row>
    <row r="59" spans="1:19">
      <c r="A59" s="1">
        <f>IF(input_OLD_temp_simulation!A59&lt;&gt;"",input_OLD_temp_simulation!A59,"")</f>
        <v>57</v>
      </c>
      <c r="B59">
        <f>IF(input_OLD_temp_simulation!B59&lt;&gt;"",input_OLD_temp_simulation!B59,"")</f>
        <v>886307</v>
      </c>
      <c r="C59" s="2">
        <f>IF(input_OLD_temp_simulation!C59&lt;&gt;"",input_OLD_temp_simulation!C59,"")</f>
        <v>44564.59375</v>
      </c>
      <c r="D59" s="26">
        <f t="shared" si="10"/>
        <v>0</v>
      </c>
      <c r="E59" s="43">
        <f t="shared" si="14"/>
        <v>0.59375</v>
      </c>
      <c r="F59" s="2">
        <f t="shared" si="12"/>
        <v>0.59386574074074072</v>
      </c>
      <c r="G59" s="26">
        <f>_xlfn.XLOOKUP(F59,occupancy_schedule!C:C,occupancy_schedule!D:D,,1,2)</f>
        <v>2</v>
      </c>
      <c r="H59" s="50">
        <f t="shared" si="0"/>
        <v>1.3562499999999999E-5</v>
      </c>
      <c r="I59" s="18">
        <f t="shared" si="1"/>
        <v>0.15069444444444444</v>
      </c>
      <c r="J59" s="26">
        <f t="shared" si="2"/>
        <v>85.625</v>
      </c>
      <c r="K59" s="55">
        <f t="shared" si="3"/>
        <v>1.4525462962962962E-2</v>
      </c>
      <c r="L59" s="26" t="b">
        <f>IF(virtualroom!A59="","",J59&gt;ventilation_hysteresis)</f>
        <v>1</v>
      </c>
      <c r="M59" s="29">
        <f t="shared" si="4"/>
        <v>500</v>
      </c>
      <c r="N59" s="13">
        <f t="shared" si="15"/>
        <v>5.5555555555555554</v>
      </c>
      <c r="O59" s="17">
        <f t="shared" si="16"/>
        <v>0.72627314814814814</v>
      </c>
      <c r="P59" s="17">
        <f t="shared" si="7"/>
        <v>0.20749003984063744</v>
      </c>
      <c r="Q59" s="17">
        <f t="shared" si="17"/>
        <v>0.15069444444444444</v>
      </c>
      <c r="R59" s="29">
        <f>IF(R58="cCO2_ppm",CO2_ext_avg_ppm,calculation!R58+calculation!S58)</f>
        <v>885.625</v>
      </c>
      <c r="S59" s="13">
        <f t="shared" si="9"/>
        <v>0</v>
      </c>
    </row>
    <row r="60" spans="1:19">
      <c r="A60" s="1">
        <f>IF(input_OLD_temp_simulation!A60&lt;&gt;"",input_OLD_temp_simulation!A60,"")</f>
        <v>58</v>
      </c>
      <c r="B60">
        <f>IF(input_OLD_temp_simulation!B60&lt;&gt;"",input_OLD_temp_simulation!B60,"")</f>
        <v>886307</v>
      </c>
      <c r="C60" s="2">
        <f>IF(input_OLD_temp_simulation!C60&lt;&gt;"",input_OLD_temp_simulation!C60,"")</f>
        <v>44564.604166666657</v>
      </c>
      <c r="D60" s="26">
        <f t="shared" si="10"/>
        <v>0</v>
      </c>
      <c r="E60" s="43">
        <f t="shared" si="14"/>
        <v>0.60416666665696539</v>
      </c>
      <c r="F60" s="2">
        <f t="shared" si="12"/>
        <v>0.60428240739770611</v>
      </c>
      <c r="G60" s="26">
        <f>_xlfn.XLOOKUP(F60,occupancy_schedule!C:C,occupancy_schedule!D:D,,1,2)</f>
        <v>2</v>
      </c>
      <c r="H60" s="50">
        <f t="shared" si="0"/>
        <v>1.3562499999999999E-5</v>
      </c>
      <c r="I60" s="18">
        <f t="shared" si="1"/>
        <v>0.15069444444444444</v>
      </c>
      <c r="J60" s="26">
        <f t="shared" si="2"/>
        <v>85.625</v>
      </c>
      <c r="K60" s="55">
        <f t="shared" si="3"/>
        <v>1.4525462962962962E-2</v>
      </c>
      <c r="L60" s="26" t="b">
        <f>IF(virtualroom!A60="","",J60&gt;ventilation_hysteresis)</f>
        <v>1</v>
      </c>
      <c r="M60" s="29">
        <f t="shared" si="4"/>
        <v>500</v>
      </c>
      <c r="N60" s="13">
        <f t="shared" si="15"/>
        <v>5.5555555555555554</v>
      </c>
      <c r="O60" s="17">
        <f t="shared" si="16"/>
        <v>0.72627314814814814</v>
      </c>
      <c r="P60" s="17">
        <f t="shared" si="7"/>
        <v>0.20749003984063744</v>
      </c>
      <c r="Q60" s="17">
        <f t="shared" si="17"/>
        <v>0.15069444444444444</v>
      </c>
      <c r="R60" s="29">
        <f>IF(R59="cCO2_ppm",CO2_ext_avg_ppm,calculation!R59+calculation!S59)</f>
        <v>885.625</v>
      </c>
      <c r="S60" s="13">
        <f t="shared" si="9"/>
        <v>0</v>
      </c>
    </row>
    <row r="61" spans="1:19">
      <c r="A61" s="1">
        <f>IF(input_OLD_temp_simulation!A61&lt;&gt;"",input_OLD_temp_simulation!A61,"")</f>
        <v>59</v>
      </c>
      <c r="B61">
        <f>IF(input_OLD_temp_simulation!B61&lt;&gt;"",input_OLD_temp_simulation!B61,"")</f>
        <v>886307</v>
      </c>
      <c r="C61" s="2">
        <f>IF(input_OLD_temp_simulation!C61&lt;&gt;"",input_OLD_temp_simulation!C61,"")</f>
        <v>44564.614583333343</v>
      </c>
      <c r="D61" s="26">
        <f t="shared" si="10"/>
        <v>0</v>
      </c>
      <c r="E61" s="43">
        <f t="shared" si="14"/>
        <v>0.61458333334303461</v>
      </c>
      <c r="F61" s="2">
        <f t="shared" si="12"/>
        <v>0.61469907408377533</v>
      </c>
      <c r="G61" s="26">
        <f>_xlfn.XLOOKUP(F61,occupancy_schedule!C:C,occupancy_schedule!D:D,,1,2)</f>
        <v>2</v>
      </c>
      <c r="H61" s="50">
        <f t="shared" si="0"/>
        <v>1.3562499999999999E-5</v>
      </c>
      <c r="I61" s="18">
        <f t="shared" si="1"/>
        <v>0.15069444444444444</v>
      </c>
      <c r="J61" s="26">
        <f t="shared" si="2"/>
        <v>85.625</v>
      </c>
      <c r="K61" s="55">
        <f t="shared" si="3"/>
        <v>1.4525462962962962E-2</v>
      </c>
      <c r="L61" s="26" t="b">
        <f>IF(virtualroom!A61="","",J61&gt;ventilation_hysteresis)</f>
        <v>1</v>
      </c>
      <c r="M61" s="29">
        <f t="shared" si="4"/>
        <v>500</v>
      </c>
      <c r="N61" s="13">
        <f t="shared" si="15"/>
        <v>5.5555555555555554</v>
      </c>
      <c r="O61" s="17">
        <f t="shared" si="16"/>
        <v>0.72627314814814814</v>
      </c>
      <c r="P61" s="17">
        <f t="shared" si="7"/>
        <v>0.20749003984063744</v>
      </c>
      <c r="Q61" s="17">
        <f t="shared" si="17"/>
        <v>0.15069444444444444</v>
      </c>
      <c r="R61" s="29">
        <f>IF(R60="cCO2_ppm",CO2_ext_avg_ppm,calculation!R60+calculation!S60)</f>
        <v>885.625</v>
      </c>
      <c r="S61" s="13">
        <f t="shared" si="9"/>
        <v>0</v>
      </c>
    </row>
    <row r="62" spans="1:19">
      <c r="A62" s="1">
        <f>IF(input_OLD_temp_simulation!A62&lt;&gt;"",input_OLD_temp_simulation!A62,"")</f>
        <v>60</v>
      </c>
      <c r="B62">
        <f>IF(input_OLD_temp_simulation!B62&lt;&gt;"",input_OLD_temp_simulation!B62,"")</f>
        <v>886307</v>
      </c>
      <c r="C62" s="2">
        <f>IF(input_OLD_temp_simulation!C62&lt;&gt;"",input_OLD_temp_simulation!C62,"")</f>
        <v>44564.625</v>
      </c>
      <c r="D62" s="26">
        <f t="shared" si="10"/>
        <v>0</v>
      </c>
      <c r="E62" s="43">
        <f t="shared" si="14"/>
        <v>0.625</v>
      </c>
      <c r="F62" s="2">
        <f t="shared" si="12"/>
        <v>0.62511574074074072</v>
      </c>
      <c r="G62" s="26">
        <f>_xlfn.XLOOKUP(F62,occupancy_schedule!C:C,occupancy_schedule!D:D,,1,2)</f>
        <v>2</v>
      </c>
      <c r="H62" s="50">
        <f t="shared" si="0"/>
        <v>1.3562499999999999E-5</v>
      </c>
      <c r="I62" s="18">
        <f t="shared" si="1"/>
        <v>0.15069444444444444</v>
      </c>
      <c r="J62" s="26">
        <f t="shared" si="2"/>
        <v>85.625</v>
      </c>
      <c r="K62" s="55">
        <f t="shared" si="3"/>
        <v>1.4525462962962962E-2</v>
      </c>
      <c r="L62" s="26" t="b">
        <f>IF(virtualroom!A62="","",J62&gt;ventilation_hysteresis)</f>
        <v>1</v>
      </c>
      <c r="M62" s="29">
        <f t="shared" si="4"/>
        <v>500</v>
      </c>
      <c r="N62" s="13">
        <f t="shared" si="15"/>
        <v>5.5555555555555554</v>
      </c>
      <c r="O62" s="17">
        <f t="shared" si="16"/>
        <v>0.72627314814814814</v>
      </c>
      <c r="P62" s="17">
        <f t="shared" si="7"/>
        <v>0.20749003984063744</v>
      </c>
      <c r="Q62" s="17">
        <f t="shared" si="17"/>
        <v>0.15069444444444444</v>
      </c>
      <c r="R62" s="29">
        <f>IF(R61="cCO2_ppm",CO2_ext_avg_ppm,calculation!R61+calculation!S61)</f>
        <v>885.625</v>
      </c>
      <c r="S62" s="13">
        <f t="shared" si="9"/>
        <v>0</v>
      </c>
    </row>
    <row r="63" spans="1:19">
      <c r="A63" s="1">
        <f>IF(input_OLD_temp_simulation!A63&lt;&gt;"",input_OLD_temp_simulation!A63,"")</f>
        <v>61</v>
      </c>
      <c r="B63">
        <f>IF(input_OLD_temp_simulation!B63&lt;&gt;"",input_OLD_temp_simulation!B63,"")</f>
        <v>886307</v>
      </c>
      <c r="C63" s="2">
        <f>IF(input_OLD_temp_simulation!C63&lt;&gt;"",input_OLD_temp_simulation!C63,"")</f>
        <v>44564.635416666657</v>
      </c>
      <c r="D63" s="26">
        <f t="shared" si="10"/>
        <v>0</v>
      </c>
      <c r="E63" s="43">
        <f t="shared" si="14"/>
        <v>0.63541666665696539</v>
      </c>
      <c r="F63" s="2">
        <f t="shared" si="12"/>
        <v>0.63553240739770611</v>
      </c>
      <c r="G63" s="26">
        <f>_xlfn.XLOOKUP(F63,occupancy_schedule!C:C,occupancy_schedule!D:D,,1,2)</f>
        <v>2</v>
      </c>
      <c r="H63" s="50">
        <f t="shared" si="0"/>
        <v>1.3562499999999999E-5</v>
      </c>
      <c r="I63" s="18">
        <f t="shared" si="1"/>
        <v>0.15069444444444444</v>
      </c>
      <c r="J63" s="26">
        <f t="shared" si="2"/>
        <v>85.625</v>
      </c>
      <c r="K63" s="55">
        <f t="shared" si="3"/>
        <v>1.4525462962962962E-2</v>
      </c>
      <c r="L63" s="26" t="b">
        <f>IF(virtualroom!A63="","",J63&gt;ventilation_hysteresis)</f>
        <v>1</v>
      </c>
      <c r="M63" s="29">
        <f t="shared" si="4"/>
        <v>500</v>
      </c>
      <c r="N63" s="13">
        <f t="shared" si="15"/>
        <v>5.5555555555555554</v>
      </c>
      <c r="O63" s="17">
        <f t="shared" si="16"/>
        <v>0.72627314814814814</v>
      </c>
      <c r="P63" s="17">
        <f t="shared" si="7"/>
        <v>0.20749003984063744</v>
      </c>
      <c r="Q63" s="17">
        <f t="shared" si="17"/>
        <v>0.15069444444444444</v>
      </c>
      <c r="R63" s="29">
        <f>IF(R62="cCO2_ppm",CO2_ext_avg_ppm,calculation!R62+calculation!S62)</f>
        <v>885.625</v>
      </c>
      <c r="S63" s="13">
        <f t="shared" si="9"/>
        <v>0</v>
      </c>
    </row>
    <row r="64" spans="1:19">
      <c r="A64" s="1">
        <f>IF(input_OLD_temp_simulation!A64&lt;&gt;"",input_OLD_temp_simulation!A64,"")</f>
        <v>62</v>
      </c>
      <c r="B64">
        <f>IF(input_OLD_temp_simulation!B64&lt;&gt;"",input_OLD_temp_simulation!B64,"")</f>
        <v>886307</v>
      </c>
      <c r="C64" s="2">
        <f>IF(input_OLD_temp_simulation!C64&lt;&gt;"",input_OLD_temp_simulation!C64,"")</f>
        <v>44564.645833333343</v>
      </c>
      <c r="D64" s="26">
        <f t="shared" si="10"/>
        <v>0</v>
      </c>
      <c r="E64" s="43">
        <f t="shared" si="14"/>
        <v>0.64583333334303461</v>
      </c>
      <c r="F64" s="2">
        <f t="shared" si="12"/>
        <v>0.64594907408377533</v>
      </c>
      <c r="G64" s="26">
        <f>_xlfn.XLOOKUP(F64,occupancy_schedule!C:C,occupancy_schedule!D:D,,1,2)</f>
        <v>2</v>
      </c>
      <c r="H64" s="50">
        <f t="shared" si="0"/>
        <v>1.3562499999999999E-5</v>
      </c>
      <c r="I64" s="18">
        <f t="shared" si="1"/>
        <v>0.15069444444444444</v>
      </c>
      <c r="J64" s="26">
        <f t="shared" si="2"/>
        <v>85.625</v>
      </c>
      <c r="K64" s="55">
        <f t="shared" si="3"/>
        <v>1.4525462962962962E-2</v>
      </c>
      <c r="L64" s="26" t="b">
        <f>IF(virtualroom!A64="","",J64&gt;ventilation_hysteresis)</f>
        <v>1</v>
      </c>
      <c r="M64" s="29">
        <f t="shared" si="4"/>
        <v>500</v>
      </c>
      <c r="N64" s="13">
        <f t="shared" si="15"/>
        <v>5.5555555555555554</v>
      </c>
      <c r="O64" s="17">
        <f t="shared" si="16"/>
        <v>0.72627314814814814</v>
      </c>
      <c r="P64" s="17">
        <f t="shared" si="7"/>
        <v>0.20749003984063744</v>
      </c>
      <c r="Q64" s="17">
        <f t="shared" si="17"/>
        <v>0.15069444444444444</v>
      </c>
      <c r="R64" s="29">
        <f>IF(R63="cCO2_ppm",CO2_ext_avg_ppm,calculation!R63+calculation!S63)</f>
        <v>885.625</v>
      </c>
      <c r="S64" s="13">
        <f t="shared" si="9"/>
        <v>0</v>
      </c>
    </row>
    <row r="65" spans="1:19">
      <c r="A65" s="1">
        <f>IF(input_OLD_temp_simulation!A65&lt;&gt;"",input_OLD_temp_simulation!A65,"")</f>
        <v>63</v>
      </c>
      <c r="B65">
        <f>IF(input_OLD_temp_simulation!B65&lt;&gt;"",input_OLD_temp_simulation!B65,"")</f>
        <v>886307</v>
      </c>
      <c r="C65" s="2">
        <f>IF(input_OLD_temp_simulation!C65&lt;&gt;"",input_OLD_temp_simulation!C65,"")</f>
        <v>44564.65625</v>
      </c>
      <c r="D65" s="26">
        <f t="shared" si="10"/>
        <v>0</v>
      </c>
      <c r="E65" s="43">
        <f t="shared" si="14"/>
        <v>0.65625</v>
      </c>
      <c r="F65" s="2">
        <f t="shared" si="12"/>
        <v>0.65636574074074072</v>
      </c>
      <c r="G65" s="26">
        <f>_xlfn.XLOOKUP(F65,occupancy_schedule!C:C,occupancy_schedule!D:D,,1,2)</f>
        <v>2</v>
      </c>
      <c r="H65" s="50">
        <f t="shared" si="0"/>
        <v>1.3562499999999999E-5</v>
      </c>
      <c r="I65" s="18">
        <f t="shared" si="1"/>
        <v>0.15069444444444444</v>
      </c>
      <c r="J65" s="26">
        <f t="shared" si="2"/>
        <v>85.625</v>
      </c>
      <c r="K65" s="55">
        <f t="shared" si="3"/>
        <v>1.4525462962962962E-2</v>
      </c>
      <c r="L65" s="26" t="b">
        <f>IF(virtualroom!A65="","",J65&gt;ventilation_hysteresis)</f>
        <v>1</v>
      </c>
      <c r="M65" s="29">
        <f t="shared" si="4"/>
        <v>500</v>
      </c>
      <c r="N65" s="13">
        <f t="shared" si="15"/>
        <v>5.5555555555555554</v>
      </c>
      <c r="O65" s="17">
        <f t="shared" si="16"/>
        <v>0.72627314814814814</v>
      </c>
      <c r="P65" s="17">
        <f t="shared" si="7"/>
        <v>0.20749003984063744</v>
      </c>
      <c r="Q65" s="17">
        <f t="shared" si="17"/>
        <v>0.15069444444444444</v>
      </c>
      <c r="R65" s="29">
        <f>IF(R64="cCO2_ppm",CO2_ext_avg_ppm,calculation!R64+calculation!S64)</f>
        <v>885.625</v>
      </c>
      <c r="S65" s="13">
        <f t="shared" si="9"/>
        <v>0</v>
      </c>
    </row>
    <row r="66" spans="1:19">
      <c r="A66" s="1">
        <f>IF(input_OLD_temp_simulation!A66&lt;&gt;"",input_OLD_temp_simulation!A66,"")</f>
        <v>64</v>
      </c>
      <c r="B66">
        <f>IF(input_OLD_temp_simulation!B66&lt;&gt;"",input_OLD_temp_simulation!B66,"")</f>
        <v>886307</v>
      </c>
      <c r="C66" s="2">
        <f>IF(input_OLD_temp_simulation!C66&lt;&gt;"",input_OLD_temp_simulation!C66,"")</f>
        <v>44564.666666666657</v>
      </c>
      <c r="D66" s="26">
        <f t="shared" si="10"/>
        <v>0</v>
      </c>
      <c r="E66" s="43">
        <f t="shared" si="14"/>
        <v>0.66666666665696539</v>
      </c>
      <c r="F66" s="2">
        <f t="shared" si="12"/>
        <v>0.66678240739770611</v>
      </c>
      <c r="G66" s="26">
        <f>_xlfn.XLOOKUP(F66,occupancy_schedule!C:C,occupancy_schedule!D:D,,1,2)</f>
        <v>0</v>
      </c>
      <c r="H66" s="50">
        <f t="shared" ref="H66:H129" si="18">G66*deskwork_MET*METml_per_kg_min_p*avg_kg_per_p/(s_per_min*ml_per_m3)</f>
        <v>0</v>
      </c>
      <c r="I66" s="18">
        <f t="shared" ref="I66:I129" si="19">H66/V_room_m3*1000000</f>
        <v>0</v>
      </c>
      <c r="J66" s="26">
        <f t="shared" ref="J66:J129" si="20">R66-CO2_set</f>
        <v>85.625</v>
      </c>
      <c r="K66" s="55">
        <f t="shared" ref="K66:K129" si="21">(R66-CO2_ext_avg_ppm)*ACPH_min/s_per_h</f>
        <v>1.4525462962962962E-2</v>
      </c>
      <c r="L66" s="26" t="b">
        <f>IF(virtualroom!A66="","",J66&gt;ventilation_hysteresis)</f>
        <v>1</v>
      </c>
      <c r="M66" s="29">
        <f t="shared" ref="M66:M129" si="22">IF(L66,maxvent_m3_per_h,0)</f>
        <v>500</v>
      </c>
      <c r="N66" s="13">
        <f t="shared" si="15"/>
        <v>5.5555555555555554</v>
      </c>
      <c r="O66" s="17">
        <f t="shared" si="16"/>
        <v>0.72627314814814814</v>
      </c>
      <c r="P66" s="17">
        <f t="shared" ref="P66:P129" si="23">IF(L66,MAX(0,MIN((J66+ventilation_hysteresis)/(O66*timestep_s),1)),0)</f>
        <v>0.20749003984063744</v>
      </c>
      <c r="Q66" s="17">
        <f t="shared" si="17"/>
        <v>0.15069444444444444</v>
      </c>
      <c r="R66" s="29">
        <f>IF(R65="cCO2_ppm",CO2_ext_avg_ppm,calculation!R65+calculation!S65)</f>
        <v>885.625</v>
      </c>
      <c r="S66" s="13">
        <f t="shared" ref="S66:S129" si="24">(I66-Q66)*timestep_s</f>
        <v>-135.625</v>
      </c>
    </row>
    <row r="67" spans="1:19">
      <c r="A67" s="1">
        <f>IF(input_OLD_temp_simulation!A67&lt;&gt;"",input_OLD_temp_simulation!A67,"")</f>
        <v>65</v>
      </c>
      <c r="B67">
        <f>IF(input_OLD_temp_simulation!B67&lt;&gt;"",input_OLD_temp_simulation!B67,"")</f>
        <v>886307</v>
      </c>
      <c r="C67" s="2">
        <f>IF(input_OLD_temp_simulation!C67&lt;&gt;"",input_OLD_temp_simulation!C67,"")</f>
        <v>44564.677083333343</v>
      </c>
      <c r="D67" s="26">
        <f t="shared" ref="D67:D130" si="25">WEEKDAY(C67,3)</f>
        <v>0</v>
      </c>
      <c r="E67" s="43">
        <f t="shared" si="14"/>
        <v>0.67708333334303461</v>
      </c>
      <c r="F67" s="2">
        <f t="shared" ref="F67:F117" si="26">D67+E67+1/24/60/6</f>
        <v>0.67719907408377533</v>
      </c>
      <c r="G67" s="26">
        <f>_xlfn.XLOOKUP(F67,occupancy_schedule!C:C,occupancy_schedule!D:D,,1,2)</f>
        <v>0</v>
      </c>
      <c r="H67" s="50">
        <f t="shared" si="18"/>
        <v>0</v>
      </c>
      <c r="I67" s="18">
        <f t="shared" si="19"/>
        <v>0</v>
      </c>
      <c r="J67" s="26">
        <f t="shared" si="20"/>
        <v>-50</v>
      </c>
      <c r="K67" s="55">
        <f t="shared" si="21"/>
        <v>1.0339506172839507E-2</v>
      </c>
      <c r="L67" s="26" t="b">
        <f>IF(virtualroom!A67="","",J67&gt;ventilation_hysteresis)</f>
        <v>0</v>
      </c>
      <c r="M67" s="29">
        <f t="shared" si="22"/>
        <v>0</v>
      </c>
      <c r="N67" s="13">
        <f t="shared" si="15"/>
        <v>0</v>
      </c>
      <c r="O67" s="17">
        <f t="shared" si="16"/>
        <v>0</v>
      </c>
      <c r="P67" s="17">
        <f t="shared" si="23"/>
        <v>0</v>
      </c>
      <c r="Q67" s="17">
        <f t="shared" si="17"/>
        <v>1.0339506172839507E-2</v>
      </c>
      <c r="R67" s="29">
        <f>IF(R66="cCO2_ppm",CO2_ext_avg_ppm,calculation!R66+calculation!S66)</f>
        <v>750</v>
      </c>
      <c r="S67" s="13">
        <f t="shared" si="24"/>
        <v>-9.3055555555555554</v>
      </c>
    </row>
    <row r="68" spans="1:19">
      <c r="A68" s="1">
        <f>IF(input_OLD_temp_simulation!A68&lt;&gt;"",input_OLD_temp_simulation!A68,"")</f>
        <v>66</v>
      </c>
      <c r="B68">
        <f>IF(input_OLD_temp_simulation!B68&lt;&gt;"",input_OLD_temp_simulation!B68,"")</f>
        <v>886307</v>
      </c>
      <c r="C68" s="2">
        <f>IF(input_OLD_temp_simulation!C68&lt;&gt;"",input_OLD_temp_simulation!C68,"")</f>
        <v>44564.6875</v>
      </c>
      <c r="D68" s="26">
        <f t="shared" si="25"/>
        <v>0</v>
      </c>
      <c r="E68" s="43">
        <f t="shared" si="14"/>
        <v>0.6875</v>
      </c>
      <c r="F68" s="2">
        <f t="shared" si="26"/>
        <v>0.68761574074074072</v>
      </c>
      <c r="G68" s="26">
        <f>_xlfn.XLOOKUP(F68,occupancy_schedule!C:C,occupancy_schedule!D:D,,1,2)</f>
        <v>0</v>
      </c>
      <c r="H68" s="50">
        <f t="shared" si="18"/>
        <v>0</v>
      </c>
      <c r="I68" s="18">
        <f t="shared" si="19"/>
        <v>0</v>
      </c>
      <c r="J68" s="26">
        <f t="shared" si="20"/>
        <v>-59.305555555555543</v>
      </c>
      <c r="K68" s="55">
        <f t="shared" si="21"/>
        <v>1.0052297668038409E-2</v>
      </c>
      <c r="L68" s="26" t="b">
        <f>IF(virtualroom!A68="","",J68&gt;ventilation_hysteresis)</f>
        <v>0</v>
      </c>
      <c r="M68" s="29">
        <f t="shared" si="22"/>
        <v>0</v>
      </c>
      <c r="N68" s="13">
        <f t="shared" si="15"/>
        <v>0</v>
      </c>
      <c r="O68" s="17">
        <f t="shared" si="16"/>
        <v>0</v>
      </c>
      <c r="P68" s="17">
        <f t="shared" si="23"/>
        <v>0</v>
      </c>
      <c r="Q68" s="17">
        <f t="shared" si="17"/>
        <v>1.0052297668038409E-2</v>
      </c>
      <c r="R68" s="29">
        <f>IF(R67="cCO2_ppm",CO2_ext_avg_ppm,calculation!R67+calculation!S67)</f>
        <v>740.69444444444446</v>
      </c>
      <c r="S68" s="13">
        <f t="shared" si="24"/>
        <v>-9.0470679012345681</v>
      </c>
    </row>
    <row r="69" spans="1:19">
      <c r="A69" s="1">
        <f>IF(input_OLD_temp_simulation!A69&lt;&gt;"",input_OLD_temp_simulation!A69,"")</f>
        <v>67</v>
      </c>
      <c r="B69">
        <f>IF(input_OLD_temp_simulation!B69&lt;&gt;"",input_OLD_temp_simulation!B69,"")</f>
        <v>886307</v>
      </c>
      <c r="C69" s="2">
        <f>IF(input_OLD_temp_simulation!C69&lt;&gt;"",input_OLD_temp_simulation!C69,"")</f>
        <v>44564.697916666657</v>
      </c>
      <c r="D69" s="26">
        <f t="shared" si="25"/>
        <v>0</v>
      </c>
      <c r="E69" s="43">
        <f t="shared" si="14"/>
        <v>0.69791666665696539</v>
      </c>
      <c r="F69" s="2">
        <f t="shared" si="26"/>
        <v>0.69803240739770611</v>
      </c>
      <c r="G69" s="26">
        <f>_xlfn.XLOOKUP(F69,occupancy_schedule!C:C,occupancy_schedule!D:D,,1,2)</f>
        <v>0</v>
      </c>
      <c r="H69" s="50">
        <f t="shared" si="18"/>
        <v>0</v>
      </c>
      <c r="I69" s="18">
        <f t="shared" si="19"/>
        <v>0</v>
      </c>
      <c r="J69" s="26">
        <f t="shared" si="20"/>
        <v>-68.35262345679007</v>
      </c>
      <c r="K69" s="55">
        <f t="shared" si="21"/>
        <v>9.7730671772595663E-3</v>
      </c>
      <c r="L69" s="26" t="b">
        <f>IF(virtualroom!A69="","",J69&gt;ventilation_hysteresis)</f>
        <v>0</v>
      </c>
      <c r="M69" s="29">
        <f t="shared" si="22"/>
        <v>0</v>
      </c>
      <c r="N69" s="13">
        <f t="shared" si="15"/>
        <v>0</v>
      </c>
      <c r="O69" s="17">
        <f t="shared" si="16"/>
        <v>0</v>
      </c>
      <c r="P69" s="17">
        <f t="shared" si="23"/>
        <v>0</v>
      </c>
      <c r="Q69" s="17">
        <f t="shared" si="17"/>
        <v>9.7730671772595663E-3</v>
      </c>
      <c r="R69" s="29">
        <f>IF(R68="cCO2_ppm",CO2_ext_avg_ppm,calculation!R68+calculation!S68)</f>
        <v>731.64737654320993</v>
      </c>
      <c r="S69" s="13">
        <f t="shared" si="24"/>
        <v>-8.795760459533609</v>
      </c>
    </row>
    <row r="70" spans="1:19">
      <c r="A70" s="1">
        <f>IF(input_OLD_temp_simulation!A70&lt;&gt;"",input_OLD_temp_simulation!A70,"")</f>
        <v>68</v>
      </c>
      <c r="B70">
        <f>IF(input_OLD_temp_simulation!B70&lt;&gt;"",input_OLD_temp_simulation!B70,"")</f>
        <v>886307</v>
      </c>
      <c r="C70" s="2">
        <f>IF(input_OLD_temp_simulation!C70&lt;&gt;"",input_OLD_temp_simulation!C70,"")</f>
        <v>44564.708333333343</v>
      </c>
      <c r="D70" s="26">
        <f t="shared" si="25"/>
        <v>0</v>
      </c>
      <c r="E70" s="43">
        <f t="shared" si="14"/>
        <v>0.70833333334303461</v>
      </c>
      <c r="F70" s="2">
        <f t="shared" si="26"/>
        <v>0.70844907408377533</v>
      </c>
      <c r="G70" s="26">
        <f>_xlfn.XLOOKUP(F70,occupancy_schedule!C:C,occupancy_schedule!D:D,,1,2)</f>
        <v>0</v>
      </c>
      <c r="H70" s="50">
        <f t="shared" si="18"/>
        <v>0</v>
      </c>
      <c r="I70" s="18">
        <f t="shared" si="19"/>
        <v>0</v>
      </c>
      <c r="J70" s="26">
        <f t="shared" si="20"/>
        <v>-77.148383916323723</v>
      </c>
      <c r="K70" s="55">
        <f t="shared" si="21"/>
        <v>9.501593089002355E-3</v>
      </c>
      <c r="L70" s="26" t="b">
        <f>IF(virtualroom!A70="","",J70&gt;ventilation_hysteresis)</f>
        <v>0</v>
      </c>
      <c r="M70" s="29">
        <f t="shared" si="22"/>
        <v>0</v>
      </c>
      <c r="N70" s="13">
        <f t="shared" si="15"/>
        <v>0</v>
      </c>
      <c r="O70" s="17">
        <f t="shared" si="16"/>
        <v>0</v>
      </c>
      <c r="P70" s="17">
        <f t="shared" si="23"/>
        <v>0</v>
      </c>
      <c r="Q70" s="17">
        <f t="shared" si="17"/>
        <v>9.501593089002355E-3</v>
      </c>
      <c r="R70" s="29">
        <f>IF(R69="cCO2_ppm",CO2_ext_avg_ppm,calculation!R69+calculation!S69)</f>
        <v>722.85161608367628</v>
      </c>
      <c r="S70" s="13">
        <f t="shared" si="24"/>
        <v>-8.5514337801021192</v>
      </c>
    </row>
    <row r="71" spans="1:19">
      <c r="A71" s="1">
        <f>IF(input_OLD_temp_simulation!A71&lt;&gt;"",input_OLD_temp_simulation!A71,"")</f>
        <v>69</v>
      </c>
      <c r="B71">
        <f>IF(input_OLD_temp_simulation!B71&lt;&gt;"",input_OLD_temp_simulation!B71,"")</f>
        <v>886307</v>
      </c>
      <c r="C71" s="2">
        <f>IF(input_OLD_temp_simulation!C71&lt;&gt;"",input_OLD_temp_simulation!C71,"")</f>
        <v>44564.71875</v>
      </c>
      <c r="D71" s="26">
        <f t="shared" si="25"/>
        <v>0</v>
      </c>
      <c r="E71" s="43">
        <f t="shared" si="14"/>
        <v>0.71875</v>
      </c>
      <c r="F71" s="2">
        <f t="shared" si="26"/>
        <v>0.71886574074074072</v>
      </c>
      <c r="G71" s="26">
        <f>_xlfn.XLOOKUP(F71,occupancy_schedule!C:C,occupancy_schedule!D:D,,1,2)</f>
        <v>0</v>
      </c>
      <c r="H71" s="50">
        <f t="shared" si="18"/>
        <v>0</v>
      </c>
      <c r="I71" s="18">
        <f t="shared" si="19"/>
        <v>0</v>
      </c>
      <c r="J71" s="26">
        <f t="shared" si="20"/>
        <v>-85.699817696425839</v>
      </c>
      <c r="K71" s="55">
        <f t="shared" si="21"/>
        <v>9.2376599476411761E-3</v>
      </c>
      <c r="L71" s="26" t="b">
        <f>IF(virtualroom!A71="","",J71&gt;ventilation_hysteresis)</f>
        <v>0</v>
      </c>
      <c r="M71" s="29">
        <f t="shared" si="22"/>
        <v>0</v>
      </c>
      <c r="N71" s="13">
        <f t="shared" si="15"/>
        <v>0</v>
      </c>
      <c r="O71" s="17">
        <f t="shared" si="16"/>
        <v>0</v>
      </c>
      <c r="P71" s="17">
        <f t="shared" si="23"/>
        <v>0</v>
      </c>
      <c r="Q71" s="17">
        <f t="shared" si="17"/>
        <v>9.2376599476411761E-3</v>
      </c>
      <c r="R71" s="29">
        <f>IF(R70="cCO2_ppm",CO2_ext_avg_ppm,calculation!R70+calculation!S70)</f>
        <v>714.30018230357416</v>
      </c>
      <c r="S71" s="13">
        <f t="shared" si="24"/>
        <v>-8.3138939528770592</v>
      </c>
    </row>
    <row r="72" spans="1:19">
      <c r="A72" s="1">
        <f>IF(input_OLD_temp_simulation!A72&lt;&gt;"",input_OLD_temp_simulation!A72,"")</f>
        <v>70</v>
      </c>
      <c r="B72">
        <f>IF(input_OLD_temp_simulation!B72&lt;&gt;"",input_OLD_temp_simulation!B72,"")</f>
        <v>886307</v>
      </c>
      <c r="C72" s="2">
        <f>IF(input_OLD_temp_simulation!C72&lt;&gt;"",input_OLD_temp_simulation!C72,"")</f>
        <v>44564.729166666657</v>
      </c>
      <c r="D72" s="26">
        <f t="shared" si="25"/>
        <v>0</v>
      </c>
      <c r="E72" s="43">
        <f t="shared" si="14"/>
        <v>0.72916666665696539</v>
      </c>
      <c r="F72" s="2">
        <f t="shared" si="26"/>
        <v>0.72928240739770611</v>
      </c>
      <c r="G72" s="26">
        <f>_xlfn.XLOOKUP(F72,occupancy_schedule!C:C,occupancy_schedule!D:D,,1,2)</f>
        <v>0</v>
      </c>
      <c r="H72" s="50">
        <f t="shared" si="18"/>
        <v>0</v>
      </c>
      <c r="I72" s="18">
        <f t="shared" si="19"/>
        <v>0</v>
      </c>
      <c r="J72" s="26">
        <f t="shared" si="20"/>
        <v>-94.013711649302877</v>
      </c>
      <c r="K72" s="55">
        <f t="shared" si="21"/>
        <v>8.9810582824289241E-3</v>
      </c>
      <c r="L72" s="26" t="b">
        <f>IF(virtualroom!A72="","",J72&gt;ventilation_hysteresis)</f>
        <v>0</v>
      </c>
      <c r="M72" s="29">
        <f t="shared" si="22"/>
        <v>0</v>
      </c>
      <c r="N72" s="13">
        <f t="shared" si="15"/>
        <v>0</v>
      </c>
      <c r="O72" s="17">
        <f t="shared" si="16"/>
        <v>0</v>
      </c>
      <c r="P72" s="17">
        <f t="shared" si="23"/>
        <v>0</v>
      </c>
      <c r="Q72" s="17">
        <f t="shared" si="17"/>
        <v>8.9810582824289241E-3</v>
      </c>
      <c r="R72" s="29">
        <f>IF(R71="cCO2_ppm",CO2_ext_avg_ppm,calculation!R71+calculation!S71)</f>
        <v>705.98628835069712</v>
      </c>
      <c r="S72" s="13">
        <f t="shared" si="24"/>
        <v>-8.0829524541860316</v>
      </c>
    </row>
    <row r="73" spans="1:19">
      <c r="A73" s="1">
        <f>IF(input_OLD_temp_simulation!A73&lt;&gt;"",input_OLD_temp_simulation!A73,"")</f>
        <v>71</v>
      </c>
      <c r="B73">
        <f>IF(input_OLD_temp_simulation!B73&lt;&gt;"",input_OLD_temp_simulation!B73,"")</f>
        <v>886307</v>
      </c>
      <c r="C73" s="2">
        <f>IF(input_OLD_temp_simulation!C73&lt;&gt;"",input_OLD_temp_simulation!C73,"")</f>
        <v>44564.739583333343</v>
      </c>
      <c r="D73" s="26">
        <f t="shared" si="25"/>
        <v>0</v>
      </c>
      <c r="E73" s="43">
        <f t="shared" si="14"/>
        <v>0.73958333334303461</v>
      </c>
      <c r="F73" s="2">
        <f t="shared" si="26"/>
        <v>0.73969907408377533</v>
      </c>
      <c r="G73" s="26">
        <f>_xlfn.XLOOKUP(F73,occupancy_schedule!C:C,occupancy_schedule!D:D,,1,2)</f>
        <v>0</v>
      </c>
      <c r="H73" s="50">
        <f t="shared" si="18"/>
        <v>0</v>
      </c>
      <c r="I73" s="18">
        <f t="shared" si="19"/>
        <v>0</v>
      </c>
      <c r="J73" s="26">
        <f t="shared" si="20"/>
        <v>-102.09666410348893</v>
      </c>
      <c r="K73" s="55">
        <f t="shared" si="21"/>
        <v>8.7315844412503407E-3</v>
      </c>
      <c r="L73" s="26" t="b">
        <f>IF(virtualroom!A73="","",J73&gt;ventilation_hysteresis)</f>
        <v>0</v>
      </c>
      <c r="M73" s="29">
        <f t="shared" si="22"/>
        <v>0</v>
      </c>
      <c r="N73" s="13">
        <f t="shared" si="15"/>
        <v>0</v>
      </c>
      <c r="O73" s="17">
        <f t="shared" si="16"/>
        <v>0</v>
      </c>
      <c r="P73" s="17">
        <f t="shared" si="23"/>
        <v>0</v>
      </c>
      <c r="Q73" s="17">
        <f t="shared" si="17"/>
        <v>8.7315844412503407E-3</v>
      </c>
      <c r="R73" s="29">
        <f>IF(R72="cCO2_ppm",CO2_ext_avg_ppm,calculation!R72+calculation!S72)</f>
        <v>697.90333589651107</v>
      </c>
      <c r="S73" s="13">
        <f t="shared" si="24"/>
        <v>-7.8584259971253063</v>
      </c>
    </row>
    <row r="74" spans="1:19">
      <c r="A74" s="1">
        <f>IF(input_OLD_temp_simulation!A74&lt;&gt;"",input_OLD_temp_simulation!A74,"")</f>
        <v>72</v>
      </c>
      <c r="B74">
        <f>IF(input_OLD_temp_simulation!B74&lt;&gt;"",input_OLD_temp_simulation!B74,"")</f>
        <v>886307</v>
      </c>
      <c r="C74" s="2">
        <f>IF(input_OLD_temp_simulation!C74&lt;&gt;"",input_OLD_temp_simulation!C74,"")</f>
        <v>44564.75</v>
      </c>
      <c r="D74" s="26">
        <f t="shared" si="25"/>
        <v>0</v>
      </c>
      <c r="E74" s="43">
        <f t="shared" si="14"/>
        <v>0.75</v>
      </c>
      <c r="F74" s="2">
        <f t="shared" si="26"/>
        <v>0.75011574074074072</v>
      </c>
      <c r="G74" s="26">
        <f>_xlfn.XLOOKUP(F74,occupancy_schedule!C:C,occupancy_schedule!D:D,,1,2)</f>
        <v>0</v>
      </c>
      <c r="H74" s="50">
        <f t="shared" si="18"/>
        <v>0</v>
      </c>
      <c r="I74" s="18">
        <f t="shared" si="19"/>
        <v>0</v>
      </c>
      <c r="J74" s="26">
        <f t="shared" si="20"/>
        <v>-109.95509010061426</v>
      </c>
      <c r="K74" s="55">
        <f t="shared" si="21"/>
        <v>8.4890404289933875E-3</v>
      </c>
      <c r="L74" s="26" t="b">
        <f>IF(virtualroom!A74="","",J74&gt;ventilation_hysteresis)</f>
        <v>0</v>
      </c>
      <c r="M74" s="29">
        <f t="shared" si="22"/>
        <v>0</v>
      </c>
      <c r="N74" s="13">
        <f t="shared" si="15"/>
        <v>0</v>
      </c>
      <c r="O74" s="17">
        <f t="shared" si="16"/>
        <v>0</v>
      </c>
      <c r="P74" s="17">
        <f t="shared" si="23"/>
        <v>0</v>
      </c>
      <c r="Q74" s="17">
        <f t="shared" si="17"/>
        <v>8.4890404289933875E-3</v>
      </c>
      <c r="R74" s="29">
        <f>IF(R73="cCO2_ppm",CO2_ext_avg_ppm,calculation!R73+calculation!S73)</f>
        <v>690.04490989938574</v>
      </c>
      <c r="S74" s="13">
        <f t="shared" si="24"/>
        <v>-7.6401363860940483</v>
      </c>
    </row>
    <row r="75" spans="1:19">
      <c r="A75" s="1">
        <f>IF(input_OLD_temp_simulation!A75&lt;&gt;"",input_OLD_temp_simulation!A75,"")</f>
        <v>73</v>
      </c>
      <c r="B75">
        <f>IF(input_OLD_temp_simulation!B75&lt;&gt;"",input_OLD_temp_simulation!B75,"")</f>
        <v>886307</v>
      </c>
      <c r="C75" s="2">
        <f>IF(input_OLD_temp_simulation!C75&lt;&gt;"",input_OLD_temp_simulation!C75,"")</f>
        <v>44564.760416666657</v>
      </c>
      <c r="D75" s="26">
        <f t="shared" si="25"/>
        <v>0</v>
      </c>
      <c r="E75" s="43">
        <f t="shared" si="14"/>
        <v>0.76041666665696539</v>
      </c>
      <c r="F75" s="2">
        <f t="shared" si="26"/>
        <v>0.76053240739770611</v>
      </c>
      <c r="G75" s="26">
        <f>_xlfn.XLOOKUP(F75,occupancy_schedule!C:C,occupancy_schedule!D:D,,1,2)</f>
        <v>0</v>
      </c>
      <c r="H75" s="50">
        <f t="shared" si="18"/>
        <v>0</v>
      </c>
      <c r="I75" s="18">
        <f t="shared" si="19"/>
        <v>0</v>
      </c>
      <c r="J75" s="26">
        <f t="shared" si="20"/>
        <v>-117.59522648670827</v>
      </c>
      <c r="K75" s="55">
        <f t="shared" si="21"/>
        <v>8.2532337504102379E-3</v>
      </c>
      <c r="L75" s="26" t="b">
        <f>IF(virtualroom!A75="","",J75&gt;ventilation_hysteresis)</f>
        <v>0</v>
      </c>
      <c r="M75" s="29">
        <f t="shared" si="22"/>
        <v>0</v>
      </c>
      <c r="N75" s="13">
        <f t="shared" si="15"/>
        <v>0</v>
      </c>
      <c r="O75" s="17">
        <f t="shared" si="16"/>
        <v>0</v>
      </c>
      <c r="P75" s="17">
        <f t="shared" si="23"/>
        <v>0</v>
      </c>
      <c r="Q75" s="17">
        <f t="shared" si="17"/>
        <v>8.2532337504102379E-3</v>
      </c>
      <c r="R75" s="29">
        <f>IF(R74="cCO2_ppm",CO2_ext_avg_ppm,calculation!R74+calculation!S74)</f>
        <v>682.40477351329173</v>
      </c>
      <c r="S75" s="13">
        <f t="shared" si="24"/>
        <v>-7.4279103753692137</v>
      </c>
    </row>
    <row r="76" spans="1:19">
      <c r="A76" s="1">
        <f>IF(input_OLD_temp_simulation!A76&lt;&gt;"",input_OLD_temp_simulation!A76,"")</f>
        <v>74</v>
      </c>
      <c r="B76">
        <f>IF(input_OLD_temp_simulation!B76&lt;&gt;"",input_OLD_temp_simulation!B76,"")</f>
        <v>886307</v>
      </c>
      <c r="C76" s="2">
        <f>IF(input_OLD_temp_simulation!C76&lt;&gt;"",input_OLD_temp_simulation!C76,"")</f>
        <v>44564.770833333343</v>
      </c>
      <c r="D76" s="26">
        <f t="shared" si="25"/>
        <v>0</v>
      </c>
      <c r="E76" s="43">
        <f t="shared" si="14"/>
        <v>0.77083333334303461</v>
      </c>
      <c r="F76" s="2">
        <f t="shared" si="26"/>
        <v>0.77094907408377533</v>
      </c>
      <c r="G76" s="26">
        <f>_xlfn.XLOOKUP(F76,occupancy_schedule!C:C,occupancy_schedule!D:D,,1,2)</f>
        <v>0</v>
      </c>
      <c r="H76" s="50">
        <f t="shared" si="18"/>
        <v>0</v>
      </c>
      <c r="I76" s="18">
        <f t="shared" si="19"/>
        <v>0</v>
      </c>
      <c r="J76" s="26">
        <f t="shared" si="20"/>
        <v>-125.02313686207754</v>
      </c>
      <c r="K76" s="55">
        <f t="shared" si="21"/>
        <v>8.0239772573432854E-3</v>
      </c>
      <c r="L76" s="26" t="b">
        <f>IF(virtualroom!A76="","",J76&gt;ventilation_hysteresis)</f>
        <v>0</v>
      </c>
      <c r="M76" s="29">
        <f t="shared" si="22"/>
        <v>0</v>
      </c>
      <c r="N76" s="13">
        <f t="shared" si="15"/>
        <v>0</v>
      </c>
      <c r="O76" s="17">
        <f t="shared" si="16"/>
        <v>0</v>
      </c>
      <c r="P76" s="17">
        <f t="shared" si="23"/>
        <v>0</v>
      </c>
      <c r="Q76" s="17">
        <f t="shared" si="17"/>
        <v>8.0239772573432854E-3</v>
      </c>
      <c r="R76" s="29">
        <f>IF(R75="cCO2_ppm",CO2_ext_avg_ppm,calculation!R75+calculation!S75)</f>
        <v>674.97686313792246</v>
      </c>
      <c r="S76" s="13">
        <f t="shared" si="24"/>
        <v>-7.221579531608957</v>
      </c>
    </row>
    <row r="77" spans="1:19">
      <c r="A77" s="1">
        <f>IF(input_OLD_temp_simulation!A77&lt;&gt;"",input_OLD_temp_simulation!A77,"")</f>
        <v>75</v>
      </c>
      <c r="B77">
        <f>IF(input_OLD_temp_simulation!B77&lt;&gt;"",input_OLD_temp_simulation!B77,"")</f>
        <v>886307</v>
      </c>
      <c r="C77" s="2">
        <f>IF(input_OLD_temp_simulation!C77&lt;&gt;"",input_OLD_temp_simulation!C77,"")</f>
        <v>44564.78125</v>
      </c>
      <c r="D77" s="26">
        <f t="shared" si="25"/>
        <v>0</v>
      </c>
      <c r="E77" s="43">
        <f t="shared" si="14"/>
        <v>0.78125</v>
      </c>
      <c r="F77" s="2">
        <f t="shared" si="26"/>
        <v>0.78136574074074072</v>
      </c>
      <c r="G77" s="26">
        <f>_xlfn.XLOOKUP(F77,occupancy_schedule!C:C,occupancy_schedule!D:D,,1,2)</f>
        <v>0</v>
      </c>
      <c r="H77" s="50">
        <f t="shared" si="18"/>
        <v>0</v>
      </c>
      <c r="I77" s="18">
        <f t="shared" si="19"/>
        <v>0</v>
      </c>
      <c r="J77" s="26">
        <f t="shared" si="20"/>
        <v>-132.24471639368653</v>
      </c>
      <c r="K77" s="55">
        <f t="shared" si="21"/>
        <v>7.8010890001948595E-3</v>
      </c>
      <c r="L77" s="26" t="b">
        <f>IF(virtualroom!A77="","",J77&gt;ventilation_hysteresis)</f>
        <v>0</v>
      </c>
      <c r="M77" s="29">
        <f t="shared" si="22"/>
        <v>0</v>
      </c>
      <c r="N77" s="13">
        <f t="shared" si="15"/>
        <v>0</v>
      </c>
      <c r="O77" s="17">
        <f t="shared" si="16"/>
        <v>0</v>
      </c>
      <c r="P77" s="17">
        <f t="shared" si="23"/>
        <v>0</v>
      </c>
      <c r="Q77" s="17">
        <f t="shared" si="17"/>
        <v>7.8010890001948595E-3</v>
      </c>
      <c r="R77" s="29">
        <f>IF(R76="cCO2_ppm",CO2_ext_avg_ppm,calculation!R76+calculation!S76)</f>
        <v>667.75528360631347</v>
      </c>
      <c r="S77" s="13">
        <f t="shared" si="24"/>
        <v>-7.0209801001753736</v>
      </c>
    </row>
    <row r="78" spans="1:19">
      <c r="A78" s="1">
        <f>IF(input_OLD_temp_simulation!A78&lt;&gt;"",input_OLD_temp_simulation!A78,"")</f>
        <v>76</v>
      </c>
      <c r="B78">
        <f>IF(input_OLD_temp_simulation!B78&lt;&gt;"",input_OLD_temp_simulation!B78,"")</f>
        <v>886307</v>
      </c>
      <c r="C78" s="2">
        <f>IF(input_OLD_temp_simulation!C78&lt;&gt;"",input_OLD_temp_simulation!C78,"")</f>
        <v>44564.791666666657</v>
      </c>
      <c r="D78" s="26">
        <f t="shared" si="25"/>
        <v>0</v>
      </c>
      <c r="E78" s="43">
        <f t="shared" si="14"/>
        <v>0.79166666665696539</v>
      </c>
      <c r="F78" s="2">
        <f t="shared" si="26"/>
        <v>0.79178240739770611</v>
      </c>
      <c r="G78" s="26">
        <f>_xlfn.XLOOKUP(F78,occupancy_schedule!C:C,occupancy_schedule!D:D,,1,2)</f>
        <v>0</v>
      </c>
      <c r="H78" s="50">
        <f t="shared" si="18"/>
        <v>0</v>
      </c>
      <c r="I78" s="18">
        <f t="shared" si="19"/>
        <v>0</v>
      </c>
      <c r="J78" s="26">
        <f t="shared" si="20"/>
        <v>-139.26569649386192</v>
      </c>
      <c r="K78" s="55">
        <f t="shared" si="21"/>
        <v>7.5843920835227795E-3</v>
      </c>
      <c r="L78" s="26" t="b">
        <f>IF(virtualroom!A78="","",J78&gt;ventilation_hysteresis)</f>
        <v>0</v>
      </c>
      <c r="M78" s="29">
        <f t="shared" si="22"/>
        <v>0</v>
      </c>
      <c r="N78" s="13">
        <f t="shared" si="15"/>
        <v>0</v>
      </c>
      <c r="O78" s="17">
        <f t="shared" si="16"/>
        <v>0</v>
      </c>
      <c r="P78" s="17">
        <f t="shared" si="23"/>
        <v>0</v>
      </c>
      <c r="Q78" s="17">
        <f t="shared" si="17"/>
        <v>7.5843920835227795E-3</v>
      </c>
      <c r="R78" s="29">
        <f>IF(R77="cCO2_ppm",CO2_ext_avg_ppm,calculation!R77+calculation!S77)</f>
        <v>660.73430350613808</v>
      </c>
      <c r="S78" s="13">
        <f t="shared" si="24"/>
        <v>-6.8259528751705014</v>
      </c>
    </row>
    <row r="79" spans="1:19">
      <c r="A79" s="1">
        <f>IF(input_OLD_temp_simulation!A79&lt;&gt;"",input_OLD_temp_simulation!A79,"")</f>
        <v>77</v>
      </c>
      <c r="B79">
        <f>IF(input_OLD_temp_simulation!B79&lt;&gt;"",input_OLD_temp_simulation!B79,"")</f>
        <v>886307</v>
      </c>
      <c r="C79" s="2">
        <f>IF(input_OLD_temp_simulation!C79&lt;&gt;"",input_OLD_temp_simulation!C79,"")</f>
        <v>44564.802083333343</v>
      </c>
      <c r="D79" s="26">
        <f t="shared" si="25"/>
        <v>0</v>
      </c>
      <c r="E79" s="43">
        <f t="shared" si="14"/>
        <v>0.80208333334303461</v>
      </c>
      <c r="F79" s="2">
        <f t="shared" si="26"/>
        <v>0.80219907408377533</v>
      </c>
      <c r="G79" s="26">
        <f>_xlfn.XLOOKUP(F79,occupancy_schedule!C:C,occupancy_schedule!D:D,,1,2)</f>
        <v>0</v>
      </c>
      <c r="H79" s="50">
        <f t="shared" si="18"/>
        <v>0</v>
      </c>
      <c r="I79" s="18">
        <f t="shared" si="19"/>
        <v>0</v>
      </c>
      <c r="J79" s="26">
        <f t="shared" si="20"/>
        <v>-146.09164936903244</v>
      </c>
      <c r="K79" s="55">
        <f t="shared" si="21"/>
        <v>7.3737145256471464E-3</v>
      </c>
      <c r="L79" s="26" t="b">
        <f>IF(virtualroom!A79="","",J79&gt;ventilation_hysteresis)</f>
        <v>0</v>
      </c>
      <c r="M79" s="29">
        <f t="shared" si="22"/>
        <v>0</v>
      </c>
      <c r="N79" s="13">
        <f t="shared" si="15"/>
        <v>0</v>
      </c>
      <c r="O79" s="17">
        <f t="shared" si="16"/>
        <v>0</v>
      </c>
      <c r="P79" s="17">
        <f t="shared" si="23"/>
        <v>0</v>
      </c>
      <c r="Q79" s="17">
        <f t="shared" si="17"/>
        <v>7.3737145256471464E-3</v>
      </c>
      <c r="R79" s="29">
        <f>IF(R78="cCO2_ppm",CO2_ext_avg_ppm,calculation!R78+calculation!S78)</f>
        <v>653.90835063096756</v>
      </c>
      <c r="S79" s="13">
        <f t="shared" si="24"/>
        <v>-6.6363430730824318</v>
      </c>
    </row>
    <row r="80" spans="1:19">
      <c r="A80" s="1">
        <f>IF(input_OLD_temp_simulation!A80&lt;&gt;"",input_OLD_temp_simulation!A80,"")</f>
        <v>78</v>
      </c>
      <c r="B80">
        <f>IF(input_OLD_temp_simulation!B80&lt;&gt;"",input_OLD_temp_simulation!B80,"")</f>
        <v>886307</v>
      </c>
      <c r="C80" s="2">
        <f>IF(input_OLD_temp_simulation!C80&lt;&gt;"",input_OLD_temp_simulation!C80,"")</f>
        <v>44564.8125</v>
      </c>
      <c r="D80" s="26">
        <f t="shared" si="25"/>
        <v>0</v>
      </c>
      <c r="E80" s="43">
        <f t="shared" si="14"/>
        <v>0.8125</v>
      </c>
      <c r="F80" s="2">
        <f t="shared" si="26"/>
        <v>0.81261574074074072</v>
      </c>
      <c r="G80" s="26">
        <f>_xlfn.XLOOKUP(F80,occupancy_schedule!C:C,occupancy_schedule!D:D,,1,2)</f>
        <v>0</v>
      </c>
      <c r="H80" s="50">
        <f t="shared" si="18"/>
        <v>0</v>
      </c>
      <c r="I80" s="18">
        <f t="shared" si="19"/>
        <v>0</v>
      </c>
      <c r="J80" s="26">
        <f t="shared" si="20"/>
        <v>-152.7279924421149</v>
      </c>
      <c r="K80" s="55">
        <f t="shared" si="21"/>
        <v>7.1688891221569472E-3</v>
      </c>
      <c r="L80" s="26" t="b">
        <f>IF(virtualroom!A80="","",J80&gt;ventilation_hysteresis)</f>
        <v>0</v>
      </c>
      <c r="M80" s="29">
        <f t="shared" si="22"/>
        <v>0</v>
      </c>
      <c r="N80" s="13">
        <f t="shared" si="15"/>
        <v>0</v>
      </c>
      <c r="O80" s="17">
        <f t="shared" si="16"/>
        <v>0</v>
      </c>
      <c r="P80" s="17">
        <f t="shared" si="23"/>
        <v>0</v>
      </c>
      <c r="Q80" s="17">
        <f t="shared" si="17"/>
        <v>7.1688891221569472E-3</v>
      </c>
      <c r="R80" s="29">
        <f>IF(R79="cCO2_ppm",CO2_ext_avg_ppm,calculation!R79+calculation!S79)</f>
        <v>647.2720075578851</v>
      </c>
      <c r="S80" s="13">
        <f t="shared" si="24"/>
        <v>-6.4520002099412528</v>
      </c>
    </row>
    <row r="81" spans="1:19">
      <c r="A81" s="1">
        <f>IF(input_OLD_temp_simulation!A81&lt;&gt;"",input_OLD_temp_simulation!A81,"")</f>
        <v>79</v>
      </c>
      <c r="B81">
        <f>IF(input_OLD_temp_simulation!B81&lt;&gt;"",input_OLD_temp_simulation!B81,"")</f>
        <v>886307</v>
      </c>
      <c r="C81" s="2">
        <f>IF(input_OLD_temp_simulation!C81&lt;&gt;"",input_OLD_temp_simulation!C81,"")</f>
        <v>44564.822916666657</v>
      </c>
      <c r="D81" s="26">
        <f t="shared" si="25"/>
        <v>0</v>
      </c>
      <c r="E81" s="43">
        <f t="shared" si="14"/>
        <v>0.82291666665696539</v>
      </c>
      <c r="F81" s="2">
        <f t="shared" si="26"/>
        <v>0.82303240739770611</v>
      </c>
      <c r="G81" s="26">
        <f>_xlfn.XLOOKUP(F81,occupancy_schedule!C:C,occupancy_schedule!D:D,,1,2)</f>
        <v>0</v>
      </c>
      <c r="H81" s="50">
        <f t="shared" si="18"/>
        <v>0</v>
      </c>
      <c r="I81" s="18">
        <f t="shared" si="19"/>
        <v>0</v>
      </c>
      <c r="J81" s="26">
        <f t="shared" si="20"/>
        <v>-159.17999265205617</v>
      </c>
      <c r="K81" s="55">
        <f t="shared" si="21"/>
        <v>6.969753313208143E-3</v>
      </c>
      <c r="L81" s="26" t="b">
        <f>IF(virtualroom!A81="","",J81&gt;ventilation_hysteresis)</f>
        <v>0</v>
      </c>
      <c r="M81" s="29">
        <f t="shared" si="22"/>
        <v>0</v>
      </c>
      <c r="N81" s="13">
        <f t="shared" si="15"/>
        <v>0</v>
      </c>
      <c r="O81" s="17">
        <f t="shared" si="16"/>
        <v>0</v>
      </c>
      <c r="P81" s="17">
        <f t="shared" si="23"/>
        <v>0</v>
      </c>
      <c r="Q81" s="17">
        <f t="shared" si="17"/>
        <v>6.969753313208143E-3</v>
      </c>
      <c r="R81" s="29">
        <f>IF(R80="cCO2_ppm",CO2_ext_avg_ppm,calculation!R80+calculation!S80)</f>
        <v>640.82000734794383</v>
      </c>
      <c r="S81" s="13">
        <f t="shared" si="24"/>
        <v>-6.2727779818873284</v>
      </c>
    </row>
    <row r="82" spans="1:19">
      <c r="A82" s="1">
        <f>IF(input_OLD_temp_simulation!A82&lt;&gt;"",input_OLD_temp_simulation!A82,"")</f>
        <v>80</v>
      </c>
      <c r="B82">
        <f>IF(input_OLD_temp_simulation!B82&lt;&gt;"",input_OLD_temp_simulation!B82,"")</f>
        <v>886307</v>
      </c>
      <c r="C82" s="2">
        <f>IF(input_OLD_temp_simulation!C82&lt;&gt;"",input_OLD_temp_simulation!C82,"")</f>
        <v>44564.833333333343</v>
      </c>
      <c r="D82" s="26">
        <f t="shared" si="25"/>
        <v>0</v>
      </c>
      <c r="E82" s="43">
        <f t="shared" si="14"/>
        <v>0.83333333334303461</v>
      </c>
      <c r="F82" s="2">
        <f t="shared" si="26"/>
        <v>0.83344907408377533</v>
      </c>
      <c r="G82" s="26">
        <f>_xlfn.XLOOKUP(F82,occupancy_schedule!C:C,occupancy_schedule!D:D,,1,2)</f>
        <v>0</v>
      </c>
      <c r="H82" s="50">
        <f t="shared" si="18"/>
        <v>0</v>
      </c>
      <c r="I82" s="18">
        <f t="shared" si="19"/>
        <v>0</v>
      </c>
      <c r="J82" s="26">
        <f t="shared" si="20"/>
        <v>-165.45277063394349</v>
      </c>
      <c r="K82" s="55">
        <f t="shared" si="21"/>
        <v>6.7761490545079168E-3</v>
      </c>
      <c r="L82" s="26" t="b">
        <f>IF(virtualroom!A82="","",J82&gt;ventilation_hysteresis)</f>
        <v>0</v>
      </c>
      <c r="M82" s="29">
        <f t="shared" si="22"/>
        <v>0</v>
      </c>
      <c r="N82" s="13">
        <f t="shared" si="15"/>
        <v>0</v>
      </c>
      <c r="O82" s="17">
        <f t="shared" si="16"/>
        <v>0</v>
      </c>
      <c r="P82" s="17">
        <f t="shared" si="23"/>
        <v>0</v>
      </c>
      <c r="Q82" s="17">
        <f t="shared" si="17"/>
        <v>6.7761490545079168E-3</v>
      </c>
      <c r="R82" s="29">
        <f>IF(R81="cCO2_ppm",CO2_ext_avg_ppm,calculation!R81+calculation!S81)</f>
        <v>634.54722936605651</v>
      </c>
      <c r="S82" s="13">
        <f t="shared" si="24"/>
        <v>-6.0985341490571248</v>
      </c>
    </row>
    <row r="83" spans="1:19">
      <c r="A83" s="1">
        <f>IF(input_OLD_temp_simulation!A83&lt;&gt;"",input_OLD_temp_simulation!A83,"")</f>
        <v>81</v>
      </c>
      <c r="B83">
        <f>IF(input_OLD_temp_simulation!B83&lt;&gt;"",input_OLD_temp_simulation!B83,"")</f>
        <v>886307</v>
      </c>
      <c r="C83" s="2">
        <f>IF(input_OLD_temp_simulation!C83&lt;&gt;"",input_OLD_temp_simulation!C83,"")</f>
        <v>44564.84375</v>
      </c>
      <c r="D83" s="26">
        <f t="shared" si="25"/>
        <v>0</v>
      </c>
      <c r="E83" s="43">
        <f t="shared" si="14"/>
        <v>0.84375</v>
      </c>
      <c r="F83" s="2">
        <f t="shared" si="26"/>
        <v>0.84386574074074072</v>
      </c>
      <c r="G83" s="26">
        <f>_xlfn.XLOOKUP(F83,occupancy_schedule!C:C,occupancy_schedule!D:D,,1,2)</f>
        <v>0</v>
      </c>
      <c r="H83" s="50">
        <f t="shared" si="18"/>
        <v>0</v>
      </c>
      <c r="I83" s="18">
        <f t="shared" si="19"/>
        <v>0</v>
      </c>
      <c r="J83" s="26">
        <f t="shared" si="20"/>
        <v>-171.55130478300066</v>
      </c>
      <c r="K83" s="55">
        <f t="shared" si="21"/>
        <v>6.5879226918826956E-3</v>
      </c>
      <c r="L83" s="26" t="b">
        <f>IF(virtualroom!A83="","",J83&gt;ventilation_hysteresis)</f>
        <v>0</v>
      </c>
      <c r="M83" s="29">
        <f t="shared" si="22"/>
        <v>0</v>
      </c>
      <c r="N83" s="13">
        <f t="shared" si="15"/>
        <v>0</v>
      </c>
      <c r="O83" s="17">
        <f t="shared" si="16"/>
        <v>0</v>
      </c>
      <c r="P83" s="17">
        <f t="shared" si="23"/>
        <v>0</v>
      </c>
      <c r="Q83" s="17">
        <f t="shared" si="17"/>
        <v>6.5879226918826956E-3</v>
      </c>
      <c r="R83" s="29">
        <f>IF(R82="cCO2_ppm",CO2_ext_avg_ppm,calculation!R82+calculation!S82)</f>
        <v>628.44869521699934</v>
      </c>
      <c r="S83" s="13">
        <f t="shared" si="24"/>
        <v>-5.9291304226944259</v>
      </c>
    </row>
    <row r="84" spans="1:19">
      <c r="A84" s="1">
        <f>IF(input_OLD_temp_simulation!A84&lt;&gt;"",input_OLD_temp_simulation!A84,"")</f>
        <v>82</v>
      </c>
      <c r="B84">
        <f>IF(input_OLD_temp_simulation!B84&lt;&gt;"",input_OLD_temp_simulation!B84,"")</f>
        <v>886307</v>
      </c>
      <c r="C84" s="2">
        <f>IF(input_OLD_temp_simulation!C84&lt;&gt;"",input_OLD_temp_simulation!C84,"")</f>
        <v>44564.854166666657</v>
      </c>
      <c r="D84" s="26">
        <f t="shared" si="25"/>
        <v>0</v>
      </c>
      <c r="E84" s="43">
        <f t="shared" si="14"/>
        <v>0.85416666665696539</v>
      </c>
      <c r="F84" s="2">
        <f t="shared" si="26"/>
        <v>0.85428240739770611</v>
      </c>
      <c r="G84" s="26">
        <f>_xlfn.XLOOKUP(F84,occupancy_schedule!C:C,occupancy_schedule!D:D,,1,2)</f>
        <v>0</v>
      </c>
      <c r="H84" s="50">
        <f t="shared" si="18"/>
        <v>0</v>
      </c>
      <c r="I84" s="18">
        <f t="shared" si="19"/>
        <v>0</v>
      </c>
      <c r="J84" s="26">
        <f t="shared" si="20"/>
        <v>-177.48043520569513</v>
      </c>
      <c r="K84" s="55">
        <f t="shared" si="21"/>
        <v>6.4049248393303971E-3</v>
      </c>
      <c r="L84" s="26" t="b">
        <f>IF(virtualroom!A84="","",J84&gt;ventilation_hysteresis)</f>
        <v>0</v>
      </c>
      <c r="M84" s="29">
        <f t="shared" si="22"/>
        <v>0</v>
      </c>
      <c r="N84" s="13">
        <f t="shared" si="15"/>
        <v>0</v>
      </c>
      <c r="O84" s="17">
        <f t="shared" si="16"/>
        <v>0</v>
      </c>
      <c r="P84" s="17">
        <f t="shared" si="23"/>
        <v>0</v>
      </c>
      <c r="Q84" s="17">
        <f t="shared" si="17"/>
        <v>6.4049248393303971E-3</v>
      </c>
      <c r="R84" s="29">
        <f>IF(R83="cCO2_ppm",CO2_ext_avg_ppm,calculation!R83+calculation!S83)</f>
        <v>622.51956479430487</v>
      </c>
      <c r="S84" s="13">
        <f t="shared" si="24"/>
        <v>-5.7644323553973571</v>
      </c>
    </row>
    <row r="85" spans="1:19">
      <c r="A85" s="1">
        <f>IF(input_OLD_temp_simulation!A85&lt;&gt;"",input_OLD_temp_simulation!A85,"")</f>
        <v>83</v>
      </c>
      <c r="B85">
        <f>IF(input_OLD_temp_simulation!B85&lt;&gt;"",input_OLD_temp_simulation!B85,"")</f>
        <v>886307</v>
      </c>
      <c r="C85" s="2">
        <f>IF(input_OLD_temp_simulation!C85&lt;&gt;"",input_OLD_temp_simulation!C85,"")</f>
        <v>44564.864583333343</v>
      </c>
      <c r="D85" s="26">
        <f t="shared" si="25"/>
        <v>0</v>
      </c>
      <c r="E85" s="43">
        <f t="shared" si="14"/>
        <v>0.86458333334303461</v>
      </c>
      <c r="F85" s="2">
        <f t="shared" si="26"/>
        <v>0.86469907408377533</v>
      </c>
      <c r="G85" s="26">
        <f>_xlfn.XLOOKUP(F85,occupancy_schedule!C:C,occupancy_schedule!D:D,,1,2)</f>
        <v>0</v>
      </c>
      <c r="H85" s="50">
        <f t="shared" si="18"/>
        <v>0</v>
      </c>
      <c r="I85" s="18">
        <f t="shared" si="19"/>
        <v>0</v>
      </c>
      <c r="J85" s="26">
        <f t="shared" si="20"/>
        <v>-183.24486756109252</v>
      </c>
      <c r="K85" s="55">
        <f t="shared" si="21"/>
        <v>6.2270102604601073E-3</v>
      </c>
      <c r="L85" s="26" t="b">
        <f>IF(virtualroom!A85="","",J85&gt;ventilation_hysteresis)</f>
        <v>0</v>
      </c>
      <c r="M85" s="29">
        <f t="shared" si="22"/>
        <v>0</v>
      </c>
      <c r="N85" s="13">
        <f t="shared" si="15"/>
        <v>0</v>
      </c>
      <c r="O85" s="17">
        <f t="shared" si="16"/>
        <v>0</v>
      </c>
      <c r="P85" s="17">
        <f t="shared" si="23"/>
        <v>0</v>
      </c>
      <c r="Q85" s="17">
        <f t="shared" si="17"/>
        <v>6.2270102604601073E-3</v>
      </c>
      <c r="R85" s="29">
        <f>IF(R84="cCO2_ppm",CO2_ext_avg_ppm,calculation!R84+calculation!S84)</f>
        <v>616.75513243890748</v>
      </c>
      <c r="S85" s="13">
        <f t="shared" si="24"/>
        <v>-5.6043092344140968</v>
      </c>
    </row>
    <row r="86" spans="1:19">
      <c r="A86" s="1">
        <f>IF(input_OLD_temp_simulation!A86&lt;&gt;"",input_OLD_temp_simulation!A86,"")</f>
        <v>84</v>
      </c>
      <c r="B86">
        <f>IF(input_OLD_temp_simulation!B86&lt;&gt;"",input_OLD_temp_simulation!B86,"")</f>
        <v>886307</v>
      </c>
      <c r="C86" s="2">
        <f>IF(input_OLD_temp_simulation!C86&lt;&gt;"",input_OLD_temp_simulation!C86,"")</f>
        <v>44564.875</v>
      </c>
      <c r="D86" s="26">
        <f t="shared" si="25"/>
        <v>0</v>
      </c>
      <c r="E86" s="43">
        <f t="shared" si="14"/>
        <v>0.875</v>
      </c>
      <c r="F86" s="2">
        <f t="shared" si="26"/>
        <v>0.87511574074074072</v>
      </c>
      <c r="G86" s="26">
        <f>_xlfn.XLOOKUP(F86,occupancy_schedule!C:C,occupancy_schedule!D:D,,1,2)</f>
        <v>0</v>
      </c>
      <c r="H86" s="50">
        <f t="shared" si="18"/>
        <v>0</v>
      </c>
      <c r="I86" s="18">
        <f t="shared" si="19"/>
        <v>0</v>
      </c>
      <c r="J86" s="26">
        <f t="shared" si="20"/>
        <v>-188.84917679550665</v>
      </c>
      <c r="K86" s="55">
        <f t="shared" si="21"/>
        <v>6.0540377532251029E-3</v>
      </c>
      <c r="L86" s="26" t="b">
        <f>IF(virtualroom!A86="","",J86&gt;ventilation_hysteresis)</f>
        <v>0</v>
      </c>
      <c r="M86" s="29">
        <f t="shared" si="22"/>
        <v>0</v>
      </c>
      <c r="N86" s="13">
        <f t="shared" si="15"/>
        <v>0</v>
      </c>
      <c r="O86" s="17">
        <f t="shared" si="16"/>
        <v>0</v>
      </c>
      <c r="P86" s="17">
        <f t="shared" si="23"/>
        <v>0</v>
      </c>
      <c r="Q86" s="17">
        <f t="shared" si="17"/>
        <v>6.0540377532251029E-3</v>
      </c>
      <c r="R86" s="29">
        <f>IF(R85="cCO2_ppm",CO2_ext_avg_ppm,calculation!R85+calculation!S85)</f>
        <v>611.15082320449335</v>
      </c>
      <c r="S86" s="13">
        <f t="shared" si="24"/>
        <v>-5.4486339779025927</v>
      </c>
    </row>
    <row r="87" spans="1:19">
      <c r="A87" s="1">
        <f>IF(input_OLD_temp_simulation!A87&lt;&gt;"",input_OLD_temp_simulation!A87,"")</f>
        <v>85</v>
      </c>
      <c r="B87">
        <f>IF(input_OLD_temp_simulation!B87&lt;&gt;"",input_OLD_temp_simulation!B87,"")</f>
        <v>886307</v>
      </c>
      <c r="C87" s="2">
        <f>IF(input_OLD_temp_simulation!C87&lt;&gt;"",input_OLD_temp_simulation!C87,"")</f>
        <v>44564.885416666657</v>
      </c>
      <c r="D87" s="26">
        <f t="shared" si="25"/>
        <v>0</v>
      </c>
      <c r="E87" s="43">
        <f t="shared" si="14"/>
        <v>0.88541666665696539</v>
      </c>
      <c r="F87" s="2">
        <f t="shared" si="26"/>
        <v>0.88553240739770611</v>
      </c>
      <c r="G87" s="26">
        <f>_xlfn.XLOOKUP(F87,occupancy_schedule!C:C,occupancy_schedule!D:D,,1,2)</f>
        <v>0</v>
      </c>
      <c r="H87" s="50">
        <f t="shared" si="18"/>
        <v>0</v>
      </c>
      <c r="I87" s="18">
        <f t="shared" si="19"/>
        <v>0</v>
      </c>
      <c r="J87" s="26">
        <f t="shared" si="20"/>
        <v>-194.2978107734092</v>
      </c>
      <c r="K87" s="55">
        <f t="shared" si="21"/>
        <v>5.8858700378577409E-3</v>
      </c>
      <c r="L87" s="26" t="b">
        <f>IF(virtualroom!A87="","",J87&gt;ventilation_hysteresis)</f>
        <v>0</v>
      </c>
      <c r="M87" s="29">
        <f t="shared" si="22"/>
        <v>0</v>
      </c>
      <c r="N87" s="13">
        <f t="shared" si="15"/>
        <v>0</v>
      </c>
      <c r="O87" s="17">
        <f t="shared" si="16"/>
        <v>0</v>
      </c>
      <c r="P87" s="17">
        <f t="shared" si="23"/>
        <v>0</v>
      </c>
      <c r="Q87" s="17">
        <f t="shared" si="17"/>
        <v>5.8858700378577409E-3</v>
      </c>
      <c r="R87" s="29">
        <f>IF(R86="cCO2_ppm",CO2_ext_avg_ppm,calculation!R86+calculation!S86)</f>
        <v>605.7021892265908</v>
      </c>
      <c r="S87" s="13">
        <f t="shared" si="24"/>
        <v>-5.2972830340719668</v>
      </c>
    </row>
    <row r="88" spans="1:19">
      <c r="A88" s="1">
        <f>IF(input_OLD_temp_simulation!A88&lt;&gt;"",input_OLD_temp_simulation!A88,"")</f>
        <v>86</v>
      </c>
      <c r="B88">
        <f>IF(input_OLD_temp_simulation!B88&lt;&gt;"",input_OLD_temp_simulation!B88,"")</f>
        <v>886307</v>
      </c>
      <c r="C88" s="2">
        <f>IF(input_OLD_temp_simulation!C88&lt;&gt;"",input_OLD_temp_simulation!C88,"")</f>
        <v>44564.895833333343</v>
      </c>
      <c r="D88" s="26">
        <f t="shared" si="25"/>
        <v>0</v>
      </c>
      <c r="E88" s="43">
        <f t="shared" si="14"/>
        <v>0.89583333334303461</v>
      </c>
      <c r="F88" s="2">
        <f t="shared" si="26"/>
        <v>0.89594907408377533</v>
      </c>
      <c r="G88" s="26">
        <f>_xlfn.XLOOKUP(F88,occupancy_schedule!C:C,occupancy_schedule!D:D,,1,2)</f>
        <v>0</v>
      </c>
      <c r="H88" s="50">
        <f t="shared" si="18"/>
        <v>0</v>
      </c>
      <c r="I88" s="18">
        <f t="shared" si="19"/>
        <v>0</v>
      </c>
      <c r="J88" s="26">
        <f t="shared" si="20"/>
        <v>-199.59509380748113</v>
      </c>
      <c r="K88" s="55">
        <f t="shared" si="21"/>
        <v>5.7223736479172487E-3</v>
      </c>
      <c r="L88" s="26" t="b">
        <f>IF(virtualroom!A88="","",J88&gt;ventilation_hysteresis)</f>
        <v>0</v>
      </c>
      <c r="M88" s="29">
        <f t="shared" si="22"/>
        <v>0</v>
      </c>
      <c r="N88" s="13">
        <f t="shared" si="15"/>
        <v>0</v>
      </c>
      <c r="O88" s="17">
        <f t="shared" si="16"/>
        <v>0</v>
      </c>
      <c r="P88" s="17">
        <f t="shared" si="23"/>
        <v>0</v>
      </c>
      <c r="Q88" s="17">
        <f t="shared" si="17"/>
        <v>5.7223736479172487E-3</v>
      </c>
      <c r="R88" s="29">
        <f>IF(R87="cCO2_ppm",CO2_ext_avg_ppm,calculation!R87+calculation!S87)</f>
        <v>600.40490619251887</v>
      </c>
      <c r="S88" s="13">
        <f t="shared" si="24"/>
        <v>-5.1501362831255237</v>
      </c>
    </row>
    <row r="89" spans="1:19">
      <c r="A89" s="1">
        <f>IF(input_OLD_temp_simulation!A89&lt;&gt;"",input_OLD_temp_simulation!A89,"")</f>
        <v>87</v>
      </c>
      <c r="B89">
        <f>IF(input_OLD_temp_simulation!B89&lt;&gt;"",input_OLD_temp_simulation!B89,"")</f>
        <v>886307</v>
      </c>
      <c r="C89" s="2">
        <f>IF(input_OLD_temp_simulation!C89&lt;&gt;"",input_OLD_temp_simulation!C89,"")</f>
        <v>44564.90625</v>
      </c>
      <c r="D89" s="26">
        <f t="shared" si="25"/>
        <v>0</v>
      </c>
      <c r="E89" s="43">
        <f t="shared" si="14"/>
        <v>0.90625</v>
      </c>
      <c r="F89" s="2">
        <f t="shared" si="26"/>
        <v>0.90636574074074072</v>
      </c>
      <c r="G89" s="26">
        <f>_xlfn.XLOOKUP(F89,occupancy_schedule!C:C,occupancy_schedule!D:D,,1,2)</f>
        <v>0</v>
      </c>
      <c r="H89" s="50">
        <f t="shared" si="18"/>
        <v>0</v>
      </c>
      <c r="I89" s="18">
        <f t="shared" si="19"/>
        <v>0</v>
      </c>
      <c r="J89" s="26">
        <f t="shared" si="20"/>
        <v>-204.7452300906067</v>
      </c>
      <c r="K89" s="55">
        <f t="shared" si="21"/>
        <v>5.5634188243639908E-3</v>
      </c>
      <c r="L89" s="26" t="b">
        <f>IF(virtualroom!A89="","",J89&gt;ventilation_hysteresis)</f>
        <v>0</v>
      </c>
      <c r="M89" s="29">
        <f t="shared" si="22"/>
        <v>0</v>
      </c>
      <c r="N89" s="13">
        <f t="shared" si="15"/>
        <v>0</v>
      </c>
      <c r="O89" s="17">
        <f t="shared" si="16"/>
        <v>0</v>
      </c>
      <c r="P89" s="17">
        <f t="shared" si="23"/>
        <v>0</v>
      </c>
      <c r="Q89" s="17">
        <f t="shared" si="17"/>
        <v>5.5634188243639908E-3</v>
      </c>
      <c r="R89" s="29">
        <f>IF(R88="cCO2_ppm",CO2_ext_avg_ppm,calculation!R88+calculation!S88)</f>
        <v>595.2547699093933</v>
      </c>
      <c r="S89" s="13">
        <f t="shared" si="24"/>
        <v>-5.0070769419275916</v>
      </c>
    </row>
    <row r="90" spans="1:19">
      <c r="A90" s="1">
        <f>IF(input_OLD_temp_simulation!A90&lt;&gt;"",input_OLD_temp_simulation!A90,"")</f>
        <v>88</v>
      </c>
      <c r="B90">
        <f>IF(input_OLD_temp_simulation!B90&lt;&gt;"",input_OLD_temp_simulation!B90,"")</f>
        <v>886307</v>
      </c>
      <c r="C90" s="2">
        <f>IF(input_OLD_temp_simulation!C90&lt;&gt;"",input_OLD_temp_simulation!C90,"")</f>
        <v>44564.916666666657</v>
      </c>
      <c r="D90" s="26">
        <f t="shared" si="25"/>
        <v>0</v>
      </c>
      <c r="E90" s="43">
        <f t="shared" si="14"/>
        <v>0.91666666665696539</v>
      </c>
      <c r="F90" s="2">
        <f t="shared" si="26"/>
        <v>0.91678240739770611</v>
      </c>
      <c r="G90" s="26">
        <f>_xlfn.XLOOKUP(F90,occupancy_schedule!C:C,occupancy_schedule!D:D,,1,2)</f>
        <v>0</v>
      </c>
      <c r="H90" s="50">
        <f t="shared" si="18"/>
        <v>0</v>
      </c>
      <c r="I90" s="18">
        <f t="shared" si="19"/>
        <v>0</v>
      </c>
      <c r="J90" s="26">
        <f t="shared" si="20"/>
        <v>-209.7523070325343</v>
      </c>
      <c r="K90" s="55">
        <f t="shared" si="21"/>
        <v>5.408879412576101E-3</v>
      </c>
      <c r="L90" s="26" t="b">
        <f>IF(virtualroom!A90="","",J90&gt;ventilation_hysteresis)</f>
        <v>0</v>
      </c>
      <c r="M90" s="29">
        <f t="shared" si="22"/>
        <v>0</v>
      </c>
      <c r="N90" s="13">
        <f t="shared" si="15"/>
        <v>0</v>
      </c>
      <c r="O90" s="17">
        <f t="shared" si="16"/>
        <v>0</v>
      </c>
      <c r="P90" s="17">
        <f t="shared" si="23"/>
        <v>0</v>
      </c>
      <c r="Q90" s="17">
        <f t="shared" si="17"/>
        <v>5.408879412576101E-3</v>
      </c>
      <c r="R90" s="29">
        <f>IF(R89="cCO2_ppm",CO2_ext_avg_ppm,calculation!R89+calculation!S89)</f>
        <v>590.2476929674657</v>
      </c>
      <c r="S90" s="13">
        <f t="shared" si="24"/>
        <v>-4.8679914713184909</v>
      </c>
    </row>
    <row r="91" spans="1:19">
      <c r="A91" s="1">
        <f>IF(input_OLD_temp_simulation!A91&lt;&gt;"",input_OLD_temp_simulation!A91,"")</f>
        <v>89</v>
      </c>
      <c r="B91">
        <f>IF(input_OLD_temp_simulation!B91&lt;&gt;"",input_OLD_temp_simulation!B91,"")</f>
        <v>886307</v>
      </c>
      <c r="C91" s="2">
        <f>IF(input_OLD_temp_simulation!C91&lt;&gt;"",input_OLD_temp_simulation!C91,"")</f>
        <v>44564.927083333343</v>
      </c>
      <c r="D91" s="26">
        <f t="shared" si="25"/>
        <v>0</v>
      </c>
      <c r="E91" s="43">
        <f t="shared" si="14"/>
        <v>0.92708333334303461</v>
      </c>
      <c r="F91" s="2">
        <f t="shared" si="26"/>
        <v>0.92719907408377533</v>
      </c>
      <c r="G91" s="26">
        <f>_xlfn.XLOOKUP(F91,occupancy_schedule!C:C,occupancy_schedule!D:D,,1,2)</f>
        <v>0</v>
      </c>
      <c r="H91" s="50">
        <f t="shared" si="18"/>
        <v>0</v>
      </c>
      <c r="I91" s="18">
        <f t="shared" si="19"/>
        <v>0</v>
      </c>
      <c r="J91" s="26">
        <f t="shared" si="20"/>
        <v>-214.62029850385284</v>
      </c>
      <c r="K91" s="55">
        <f t="shared" si="21"/>
        <v>5.2586327622267644E-3</v>
      </c>
      <c r="L91" s="26" t="b">
        <f>IF(virtualroom!A91="","",J91&gt;ventilation_hysteresis)</f>
        <v>0</v>
      </c>
      <c r="M91" s="29">
        <f t="shared" si="22"/>
        <v>0</v>
      </c>
      <c r="N91" s="13">
        <f t="shared" si="15"/>
        <v>0</v>
      </c>
      <c r="O91" s="17">
        <f t="shared" si="16"/>
        <v>0</v>
      </c>
      <c r="P91" s="17">
        <f t="shared" si="23"/>
        <v>0</v>
      </c>
      <c r="Q91" s="17">
        <f t="shared" si="17"/>
        <v>5.2586327622267644E-3</v>
      </c>
      <c r="R91" s="29">
        <f>IF(R90="cCO2_ppm",CO2_ext_avg_ppm,calculation!R90+calculation!S90)</f>
        <v>585.37970149614716</v>
      </c>
      <c r="S91" s="13">
        <f t="shared" si="24"/>
        <v>-4.7327694860040879</v>
      </c>
    </row>
    <row r="92" spans="1:19">
      <c r="A92" s="1">
        <f>IF(input_OLD_temp_simulation!A92&lt;&gt;"",input_OLD_temp_simulation!A92,"")</f>
        <v>90</v>
      </c>
      <c r="B92">
        <f>IF(input_OLD_temp_simulation!B92&lt;&gt;"",input_OLD_temp_simulation!B92,"")</f>
        <v>886307</v>
      </c>
      <c r="C92" s="2">
        <f>IF(input_OLD_temp_simulation!C92&lt;&gt;"",input_OLD_temp_simulation!C92,"")</f>
        <v>44564.9375</v>
      </c>
      <c r="D92" s="26">
        <f t="shared" si="25"/>
        <v>0</v>
      </c>
      <c r="E92" s="43">
        <f t="shared" si="14"/>
        <v>0.9375</v>
      </c>
      <c r="F92" s="2">
        <f t="shared" si="26"/>
        <v>0.93761574074074072</v>
      </c>
      <c r="G92" s="26">
        <f>_xlfn.XLOOKUP(F92,occupancy_schedule!C:C,occupancy_schedule!D:D,,1,2)</f>
        <v>0</v>
      </c>
      <c r="H92" s="50">
        <f t="shared" si="18"/>
        <v>0</v>
      </c>
      <c r="I92" s="18">
        <f t="shared" si="19"/>
        <v>0</v>
      </c>
      <c r="J92" s="26">
        <f t="shared" si="20"/>
        <v>-219.35306798985698</v>
      </c>
      <c r="K92" s="55">
        <f t="shared" si="21"/>
        <v>5.1125596299426857E-3</v>
      </c>
      <c r="L92" s="26" t="b">
        <f>IF(virtualroom!A92="","",J92&gt;ventilation_hysteresis)</f>
        <v>0</v>
      </c>
      <c r="M92" s="29">
        <f t="shared" si="22"/>
        <v>0</v>
      </c>
      <c r="N92" s="13">
        <f t="shared" si="15"/>
        <v>0</v>
      </c>
      <c r="O92" s="17">
        <f t="shared" si="16"/>
        <v>0</v>
      </c>
      <c r="P92" s="17">
        <f t="shared" si="23"/>
        <v>0</v>
      </c>
      <c r="Q92" s="17">
        <f t="shared" si="17"/>
        <v>5.1125596299426857E-3</v>
      </c>
      <c r="R92" s="29">
        <f>IF(R91="cCO2_ppm",CO2_ext_avg_ppm,calculation!R91+calculation!S91)</f>
        <v>580.64693201014302</v>
      </c>
      <c r="S92" s="13">
        <f t="shared" si="24"/>
        <v>-4.6013036669484171</v>
      </c>
    </row>
    <row r="93" spans="1:19">
      <c r="A93" s="1">
        <f>IF(input_OLD_temp_simulation!A93&lt;&gt;"",input_OLD_temp_simulation!A93,"")</f>
        <v>91</v>
      </c>
      <c r="B93">
        <f>IF(input_OLD_temp_simulation!B93&lt;&gt;"",input_OLD_temp_simulation!B93,"")</f>
        <v>886307</v>
      </c>
      <c r="C93" s="2">
        <f>IF(input_OLD_temp_simulation!C93&lt;&gt;"",input_OLD_temp_simulation!C93,"")</f>
        <v>44564.947916666657</v>
      </c>
      <c r="D93" s="26">
        <f t="shared" si="25"/>
        <v>0</v>
      </c>
      <c r="E93" s="43">
        <f t="shared" si="14"/>
        <v>0.94791666665696539</v>
      </c>
      <c r="F93" s="2">
        <f t="shared" si="26"/>
        <v>0.94803240739770611</v>
      </c>
      <c r="G93" s="26">
        <f>_xlfn.XLOOKUP(F93,occupancy_schedule!C:C,occupancy_schedule!D:D,,1,2)</f>
        <v>0</v>
      </c>
      <c r="H93" s="50">
        <f t="shared" si="18"/>
        <v>0</v>
      </c>
      <c r="I93" s="18">
        <f t="shared" si="19"/>
        <v>0</v>
      </c>
      <c r="J93" s="26">
        <f t="shared" si="20"/>
        <v>-223.95437165680539</v>
      </c>
      <c r="K93" s="55">
        <f t="shared" si="21"/>
        <v>4.9705440846664999E-3</v>
      </c>
      <c r="L93" s="26" t="b">
        <f>IF(virtualroom!A93="","",J93&gt;ventilation_hysteresis)</f>
        <v>0</v>
      </c>
      <c r="M93" s="29">
        <f t="shared" si="22"/>
        <v>0</v>
      </c>
      <c r="N93" s="13">
        <f t="shared" si="15"/>
        <v>0</v>
      </c>
      <c r="O93" s="17">
        <f t="shared" si="16"/>
        <v>0</v>
      </c>
      <c r="P93" s="17">
        <f t="shared" si="23"/>
        <v>0</v>
      </c>
      <c r="Q93" s="17">
        <f t="shared" si="17"/>
        <v>4.9705440846664999E-3</v>
      </c>
      <c r="R93" s="29">
        <f>IF(R92="cCO2_ppm",CO2_ext_avg_ppm,calculation!R92+calculation!S92)</f>
        <v>576.04562834319461</v>
      </c>
      <c r="S93" s="13">
        <f t="shared" si="24"/>
        <v>-4.4734896761998497</v>
      </c>
    </row>
    <row r="94" spans="1:19">
      <c r="A94" s="1">
        <f>IF(input_OLD_temp_simulation!A94&lt;&gt;"",input_OLD_temp_simulation!A94,"")</f>
        <v>92</v>
      </c>
      <c r="B94">
        <f>IF(input_OLD_temp_simulation!B94&lt;&gt;"",input_OLD_temp_simulation!B94,"")</f>
        <v>886307</v>
      </c>
      <c r="C94" s="2">
        <f>IF(input_OLD_temp_simulation!C94&lt;&gt;"",input_OLD_temp_simulation!C94,"")</f>
        <v>44564.958333333343</v>
      </c>
      <c r="D94" s="26">
        <f t="shared" si="25"/>
        <v>0</v>
      </c>
      <c r="E94" s="43">
        <f t="shared" si="14"/>
        <v>0.95833333334303461</v>
      </c>
      <c r="F94" s="2">
        <f t="shared" si="26"/>
        <v>0.95844907408377533</v>
      </c>
      <c r="G94" s="26">
        <f>_xlfn.XLOOKUP(F94,occupancy_schedule!C:C,occupancy_schedule!D:D,,1,2)</f>
        <v>0</v>
      </c>
      <c r="H94" s="50">
        <f t="shared" si="18"/>
        <v>0</v>
      </c>
      <c r="I94" s="18">
        <f t="shared" si="19"/>
        <v>0</v>
      </c>
      <c r="J94" s="26">
        <f t="shared" si="20"/>
        <v>-228.42786133300524</v>
      </c>
      <c r="K94" s="55">
        <f t="shared" si="21"/>
        <v>4.832473415647986E-3</v>
      </c>
      <c r="L94" s="26" t="b">
        <f>IF(virtualroom!A94="","",J94&gt;ventilation_hysteresis)</f>
        <v>0</v>
      </c>
      <c r="M94" s="29">
        <f t="shared" si="22"/>
        <v>0</v>
      </c>
      <c r="N94" s="13">
        <f t="shared" si="15"/>
        <v>0</v>
      </c>
      <c r="O94" s="17">
        <f t="shared" si="16"/>
        <v>0</v>
      </c>
      <c r="P94" s="17">
        <f t="shared" si="23"/>
        <v>0</v>
      </c>
      <c r="Q94" s="17">
        <f t="shared" si="17"/>
        <v>4.832473415647986E-3</v>
      </c>
      <c r="R94" s="29">
        <f>IF(R93="cCO2_ppm",CO2_ext_avg_ppm,calculation!R93+calculation!S93)</f>
        <v>571.57213866699476</v>
      </c>
      <c r="S94" s="13">
        <f t="shared" si="24"/>
        <v>-4.3492260740831874</v>
      </c>
    </row>
    <row r="95" spans="1:19">
      <c r="A95" s="1">
        <f>IF(input_OLD_temp_simulation!A95&lt;&gt;"",input_OLD_temp_simulation!A95,"")</f>
        <v>93</v>
      </c>
      <c r="B95">
        <f>IF(input_OLD_temp_simulation!B95&lt;&gt;"",input_OLD_temp_simulation!B95,"")</f>
        <v>886307</v>
      </c>
      <c r="C95" s="2">
        <f>IF(input_OLD_temp_simulation!C95&lt;&gt;"",input_OLD_temp_simulation!C95,"")</f>
        <v>44564.96875</v>
      </c>
      <c r="D95" s="26">
        <f t="shared" si="25"/>
        <v>0</v>
      </c>
      <c r="E95" s="43">
        <f t="shared" si="14"/>
        <v>0.96875</v>
      </c>
      <c r="F95" s="2">
        <f t="shared" si="26"/>
        <v>0.96886574074074072</v>
      </c>
      <c r="G95" s="26">
        <f>_xlfn.XLOOKUP(F95,occupancy_schedule!C:C,occupancy_schedule!D:D,,1,2)</f>
        <v>0</v>
      </c>
      <c r="H95" s="50">
        <f t="shared" si="18"/>
        <v>0</v>
      </c>
      <c r="I95" s="18">
        <f t="shared" si="19"/>
        <v>0</v>
      </c>
      <c r="J95" s="26">
        <f t="shared" si="20"/>
        <v>-232.7770874070884</v>
      </c>
      <c r="K95" s="55">
        <f t="shared" si="21"/>
        <v>4.6982380429910989E-3</v>
      </c>
      <c r="L95" s="26" t="b">
        <f>IF(virtualroom!A95="","",J95&gt;ventilation_hysteresis)</f>
        <v>0</v>
      </c>
      <c r="M95" s="29">
        <f t="shared" si="22"/>
        <v>0</v>
      </c>
      <c r="N95" s="13">
        <f t="shared" si="15"/>
        <v>0</v>
      </c>
      <c r="O95" s="17">
        <f t="shared" si="16"/>
        <v>0</v>
      </c>
      <c r="P95" s="17">
        <f t="shared" si="23"/>
        <v>0</v>
      </c>
      <c r="Q95" s="17">
        <f t="shared" si="17"/>
        <v>4.6982380429910989E-3</v>
      </c>
      <c r="R95" s="29">
        <f>IF(R94="cCO2_ppm",CO2_ext_avg_ppm,calculation!R94+calculation!S94)</f>
        <v>567.2229125929116</v>
      </c>
      <c r="S95" s="13">
        <f t="shared" si="24"/>
        <v>-4.2284142386919887</v>
      </c>
    </row>
    <row r="96" spans="1:19">
      <c r="A96" s="1">
        <f>IF(input_OLD_temp_simulation!A96&lt;&gt;"",input_OLD_temp_simulation!A96,"")</f>
        <v>94</v>
      </c>
      <c r="B96">
        <f>IF(input_OLD_temp_simulation!B96&lt;&gt;"",input_OLD_temp_simulation!B96,"")</f>
        <v>886307</v>
      </c>
      <c r="C96" s="2">
        <f>IF(input_OLD_temp_simulation!C96&lt;&gt;"",input_OLD_temp_simulation!C96,"")</f>
        <v>44564.979166666657</v>
      </c>
      <c r="D96" s="26">
        <f t="shared" si="25"/>
        <v>0</v>
      </c>
      <c r="E96" s="43">
        <f t="shared" si="14"/>
        <v>0.97916666665696539</v>
      </c>
      <c r="F96" s="2">
        <f t="shared" si="26"/>
        <v>0.97928240739770611</v>
      </c>
      <c r="G96" s="26">
        <f>_xlfn.XLOOKUP(F96,occupancy_schedule!C:C,occupancy_schedule!D:D,,1,2)</f>
        <v>0</v>
      </c>
      <c r="H96" s="50">
        <f t="shared" si="18"/>
        <v>0</v>
      </c>
      <c r="I96" s="18">
        <f t="shared" si="19"/>
        <v>0</v>
      </c>
      <c r="J96" s="26">
        <f t="shared" si="20"/>
        <v>-237.00550164578044</v>
      </c>
      <c r="K96" s="55">
        <f t="shared" si="21"/>
        <v>4.5677314306857893E-3</v>
      </c>
      <c r="L96" s="26" t="b">
        <f>IF(virtualroom!A96="","",J96&gt;ventilation_hysteresis)</f>
        <v>0</v>
      </c>
      <c r="M96" s="29">
        <f t="shared" si="22"/>
        <v>0</v>
      </c>
      <c r="N96" s="13">
        <f t="shared" si="15"/>
        <v>0</v>
      </c>
      <c r="O96" s="17">
        <f t="shared" si="16"/>
        <v>0</v>
      </c>
      <c r="P96" s="17">
        <f t="shared" si="23"/>
        <v>0</v>
      </c>
      <c r="Q96" s="17">
        <f t="shared" si="17"/>
        <v>4.5677314306857893E-3</v>
      </c>
      <c r="R96" s="29">
        <f>IF(R95="cCO2_ppm",CO2_ext_avg_ppm,calculation!R95+calculation!S95)</f>
        <v>562.99449835421956</v>
      </c>
      <c r="S96" s="13">
        <f t="shared" si="24"/>
        <v>-4.1109582876172102</v>
      </c>
    </row>
    <row r="97" spans="1:19">
      <c r="A97" s="1">
        <f>IF(input_OLD_temp_simulation!A97&lt;&gt;"",input_OLD_temp_simulation!A97,"")</f>
        <v>95</v>
      </c>
      <c r="B97">
        <f>IF(input_OLD_temp_simulation!B97&lt;&gt;"",input_OLD_temp_simulation!B97,"")</f>
        <v>886307</v>
      </c>
      <c r="C97" s="2">
        <f>IF(input_OLD_temp_simulation!C97&lt;&gt;"",input_OLD_temp_simulation!C97,"")</f>
        <v>44564.989583333343</v>
      </c>
      <c r="D97" s="26">
        <f t="shared" si="25"/>
        <v>0</v>
      </c>
      <c r="E97" s="43">
        <f t="shared" si="14"/>
        <v>0.98958333334303461</v>
      </c>
      <c r="F97" s="2">
        <f t="shared" si="26"/>
        <v>0.98969907408377533</v>
      </c>
      <c r="G97" s="26">
        <f>_xlfn.XLOOKUP(F97,occupancy_schedule!C:C,occupancy_schedule!D:D,,1,2)</f>
        <v>0</v>
      </c>
      <c r="H97" s="50">
        <f t="shared" si="18"/>
        <v>0</v>
      </c>
      <c r="I97" s="18">
        <f t="shared" si="19"/>
        <v>0</v>
      </c>
      <c r="J97" s="26">
        <f t="shared" si="20"/>
        <v>-241.11645993339766</v>
      </c>
      <c r="K97" s="55">
        <f t="shared" si="21"/>
        <v>4.4408500020556279E-3</v>
      </c>
      <c r="L97" s="26" t="b">
        <f>IF(virtualroom!A97="","",J97&gt;ventilation_hysteresis)</f>
        <v>0</v>
      </c>
      <c r="M97" s="29">
        <f t="shared" si="22"/>
        <v>0</v>
      </c>
      <c r="N97" s="13">
        <f t="shared" si="15"/>
        <v>0</v>
      </c>
      <c r="O97" s="17">
        <f t="shared" si="16"/>
        <v>0</v>
      </c>
      <c r="P97" s="17">
        <f t="shared" si="23"/>
        <v>0</v>
      </c>
      <c r="Q97" s="17">
        <f t="shared" si="17"/>
        <v>4.4408500020556279E-3</v>
      </c>
      <c r="R97" s="29">
        <f>IF(R96="cCO2_ppm",CO2_ext_avg_ppm,calculation!R96+calculation!S96)</f>
        <v>558.88354006660234</v>
      </c>
      <c r="S97" s="13">
        <f t="shared" si="24"/>
        <v>-3.9967650018500649</v>
      </c>
    </row>
    <row r="98" spans="1:19">
      <c r="A98" s="1">
        <f>IF(input_OLD_temp_simulation!A98&lt;&gt;"",input_OLD_temp_simulation!A98,"")</f>
        <v>96</v>
      </c>
      <c r="B98">
        <f>IF(input_OLD_temp_simulation!B98&lt;&gt;"",input_OLD_temp_simulation!B98,"")</f>
        <v>886307</v>
      </c>
      <c r="C98" s="2">
        <f>IF(input_OLD_temp_simulation!C98&lt;&gt;"",input_OLD_temp_simulation!C98,"")</f>
        <v>44565</v>
      </c>
      <c r="D98" s="26">
        <f t="shared" si="25"/>
        <v>1</v>
      </c>
      <c r="E98" s="43">
        <f t="shared" si="14"/>
        <v>0</v>
      </c>
      <c r="F98" s="2">
        <f t="shared" si="26"/>
        <v>1.0001157407407408</v>
      </c>
      <c r="G98" s="26">
        <f>_xlfn.XLOOKUP(F98,occupancy_schedule!C:C,occupancy_schedule!D:D,,1,2)</f>
        <v>1</v>
      </c>
      <c r="H98" s="50">
        <f t="shared" si="18"/>
        <v>6.7812499999999997E-6</v>
      </c>
      <c r="I98" s="18">
        <f t="shared" si="19"/>
        <v>7.5347222222222218E-2</v>
      </c>
      <c r="J98" s="26">
        <f t="shared" si="20"/>
        <v>-245.11322493524767</v>
      </c>
      <c r="K98" s="55">
        <f t="shared" si="21"/>
        <v>4.3174930575540843E-3</v>
      </c>
      <c r="L98" s="26" t="b">
        <f>IF(virtualroom!A98="","",J98&gt;ventilation_hysteresis)</f>
        <v>0</v>
      </c>
      <c r="M98" s="29">
        <f t="shared" si="22"/>
        <v>0</v>
      </c>
      <c r="N98" s="13">
        <f t="shared" si="15"/>
        <v>0</v>
      </c>
      <c r="O98" s="17">
        <f t="shared" si="16"/>
        <v>0</v>
      </c>
      <c r="P98" s="17">
        <f t="shared" si="23"/>
        <v>0</v>
      </c>
      <c r="Q98" s="17">
        <f t="shared" si="17"/>
        <v>4.3174930575540843E-3</v>
      </c>
      <c r="R98" s="29">
        <f>IF(R97="cCO2_ppm",CO2_ext_avg_ppm,calculation!R97+calculation!S97)</f>
        <v>554.88677506475233</v>
      </c>
      <c r="S98" s="13">
        <f t="shared" si="24"/>
        <v>63.926756248201329</v>
      </c>
    </row>
    <row r="99" spans="1:19">
      <c r="A99" s="1">
        <f>IF(input_OLD_temp_simulation!A99&lt;&gt;"",input_OLD_temp_simulation!A99,"")</f>
        <v>97</v>
      </c>
      <c r="B99">
        <f>IF(input_OLD_temp_simulation!B99&lt;&gt;"",input_OLD_temp_simulation!B99,"")</f>
        <v>886307</v>
      </c>
      <c r="C99" s="2">
        <f>IF(input_OLD_temp_simulation!C99&lt;&gt;"",input_OLD_temp_simulation!C99,"")</f>
        <v>44565.010416666657</v>
      </c>
      <c r="D99" s="26">
        <f t="shared" si="25"/>
        <v>1</v>
      </c>
      <c r="E99" s="43">
        <f t="shared" si="14"/>
        <v>1.041666665696539E-2</v>
      </c>
      <c r="F99" s="2">
        <f t="shared" si="26"/>
        <v>1.0105324073977062</v>
      </c>
      <c r="G99" s="26">
        <f>_xlfn.XLOOKUP(F99,occupancy_schedule!C:C,occupancy_schedule!D:D,,1,2)</f>
        <v>1</v>
      </c>
      <c r="H99" s="50">
        <f t="shared" si="18"/>
        <v>6.7812499999999997E-6</v>
      </c>
      <c r="I99" s="18">
        <f t="shared" si="19"/>
        <v>7.5347222222222218E-2</v>
      </c>
      <c r="J99" s="26">
        <f t="shared" si="20"/>
        <v>-181.18646868704639</v>
      </c>
      <c r="K99" s="55">
        <f t="shared" si="21"/>
        <v>6.2905410899059761E-3</v>
      </c>
      <c r="L99" s="26" t="b">
        <f>IF(virtualroom!A99="","",J99&gt;ventilation_hysteresis)</f>
        <v>0</v>
      </c>
      <c r="M99" s="29">
        <f t="shared" si="22"/>
        <v>0</v>
      </c>
      <c r="N99" s="13">
        <f t="shared" si="15"/>
        <v>0</v>
      </c>
      <c r="O99" s="17">
        <f t="shared" si="16"/>
        <v>0</v>
      </c>
      <c r="P99" s="17">
        <f t="shared" si="23"/>
        <v>0</v>
      </c>
      <c r="Q99" s="17">
        <f t="shared" si="17"/>
        <v>6.2905410899059761E-3</v>
      </c>
      <c r="R99" s="29">
        <f>IF(R98="cCO2_ppm",CO2_ext_avg_ppm,calculation!R98+calculation!S98)</f>
        <v>618.81353131295361</v>
      </c>
      <c r="S99" s="13">
        <f t="shared" si="24"/>
        <v>62.151013019084616</v>
      </c>
    </row>
    <row r="100" spans="1:19">
      <c r="A100" s="1">
        <f>IF(input_OLD_temp_simulation!A100&lt;&gt;"",input_OLD_temp_simulation!A100,"")</f>
        <v>98</v>
      </c>
      <c r="B100">
        <f>IF(input_OLD_temp_simulation!B100&lt;&gt;"",input_OLD_temp_simulation!B100,"")</f>
        <v>886307</v>
      </c>
      <c r="C100" s="2">
        <f>IF(input_OLD_temp_simulation!C100&lt;&gt;"",input_OLD_temp_simulation!C100,"")</f>
        <v>44565.020833333343</v>
      </c>
      <c r="D100" s="26">
        <f t="shared" si="25"/>
        <v>1</v>
      </c>
      <c r="E100" s="43">
        <f t="shared" si="14"/>
        <v>2.083333334303461E-2</v>
      </c>
      <c r="F100" s="2">
        <f t="shared" si="26"/>
        <v>1.0209490740837754</v>
      </c>
      <c r="G100" s="26">
        <f>_xlfn.XLOOKUP(F100,occupancy_schedule!C:C,occupancy_schedule!D:D,,1,2)</f>
        <v>1</v>
      </c>
      <c r="H100" s="50">
        <f t="shared" si="18"/>
        <v>6.7812499999999997E-6</v>
      </c>
      <c r="I100" s="18">
        <f t="shared" si="19"/>
        <v>7.5347222222222218E-2</v>
      </c>
      <c r="J100" s="26">
        <f t="shared" si="20"/>
        <v>-119.03545566796174</v>
      </c>
      <c r="K100" s="55">
        <f t="shared" si="21"/>
        <v>8.2087822324703151E-3</v>
      </c>
      <c r="L100" s="26" t="b">
        <f>IF(virtualroom!A100="","",J100&gt;ventilation_hysteresis)</f>
        <v>0</v>
      </c>
      <c r="M100" s="29">
        <f t="shared" si="22"/>
        <v>0</v>
      </c>
      <c r="N100" s="13">
        <f t="shared" si="15"/>
        <v>0</v>
      </c>
      <c r="O100" s="17">
        <f t="shared" si="16"/>
        <v>0</v>
      </c>
      <c r="P100" s="17">
        <f t="shared" si="23"/>
        <v>0</v>
      </c>
      <c r="Q100" s="17">
        <f t="shared" si="17"/>
        <v>8.2087822324703151E-3</v>
      </c>
      <c r="R100" s="29">
        <f>IF(R99="cCO2_ppm",CO2_ext_avg_ppm,calculation!R99+calculation!S99)</f>
        <v>680.96454433203826</v>
      </c>
      <c r="S100" s="13">
        <f t="shared" si="24"/>
        <v>60.424595990776709</v>
      </c>
    </row>
    <row r="101" spans="1:19">
      <c r="A101" s="1">
        <f>IF(input_OLD_temp_simulation!A101&lt;&gt;"",input_OLD_temp_simulation!A101,"")</f>
        <v>99</v>
      </c>
      <c r="B101">
        <f>IF(input_OLD_temp_simulation!B101&lt;&gt;"",input_OLD_temp_simulation!B101,"")</f>
        <v>886307</v>
      </c>
      <c r="C101" s="2">
        <f>IF(input_OLD_temp_simulation!C101&lt;&gt;"",input_OLD_temp_simulation!C101,"")</f>
        <v>44565.03125</v>
      </c>
      <c r="D101" s="26">
        <f t="shared" si="25"/>
        <v>1</v>
      </c>
      <c r="E101" s="43">
        <f t="shared" si="14"/>
        <v>3.125E-2</v>
      </c>
      <c r="F101" s="2">
        <f t="shared" si="26"/>
        <v>1.0313657407407408</v>
      </c>
      <c r="G101" s="26">
        <f>_xlfn.XLOOKUP(F101,occupancy_schedule!C:C,occupancy_schedule!D:D,,1,2)</f>
        <v>1</v>
      </c>
      <c r="H101" s="50">
        <f t="shared" si="18"/>
        <v>6.7812499999999997E-6</v>
      </c>
      <c r="I101" s="18">
        <f t="shared" si="19"/>
        <v>7.5347222222222218E-2</v>
      </c>
      <c r="J101" s="26">
        <f t="shared" si="20"/>
        <v>-58.61085967718509</v>
      </c>
      <c r="K101" s="55">
        <f t="shared" si="21"/>
        <v>1.0073738898852313E-2</v>
      </c>
      <c r="L101" s="26" t="b">
        <f>IF(virtualroom!A101="","",J101&gt;ventilation_hysteresis)</f>
        <v>0</v>
      </c>
      <c r="M101" s="29">
        <f t="shared" si="22"/>
        <v>0</v>
      </c>
      <c r="N101" s="13">
        <f t="shared" si="15"/>
        <v>0</v>
      </c>
      <c r="O101" s="17">
        <f t="shared" si="16"/>
        <v>0</v>
      </c>
      <c r="P101" s="17">
        <f t="shared" si="23"/>
        <v>0</v>
      </c>
      <c r="Q101" s="17">
        <f t="shared" si="17"/>
        <v>1.0073738898852313E-2</v>
      </c>
      <c r="R101" s="29">
        <f>IF(R100="cCO2_ppm",CO2_ext_avg_ppm,calculation!R100+calculation!S100)</f>
        <v>741.38914032281491</v>
      </c>
      <c r="S101" s="13">
        <f t="shared" si="24"/>
        <v>58.746134991032918</v>
      </c>
    </row>
    <row r="102" spans="1:19">
      <c r="A102" s="1">
        <f>IF(input_OLD_temp_simulation!A102&lt;&gt;"",input_OLD_temp_simulation!A102,"")</f>
        <v>100</v>
      </c>
      <c r="B102">
        <f>IF(input_OLD_temp_simulation!B102&lt;&gt;"",input_OLD_temp_simulation!B102,"")</f>
        <v>886307</v>
      </c>
      <c r="C102" s="2">
        <f>IF(input_OLD_temp_simulation!C102&lt;&gt;"",input_OLD_temp_simulation!C102,"")</f>
        <v>44565.041666666657</v>
      </c>
      <c r="D102" s="26">
        <f t="shared" si="25"/>
        <v>1</v>
      </c>
      <c r="E102" s="43">
        <f t="shared" si="14"/>
        <v>4.166666665696539E-2</v>
      </c>
      <c r="F102" s="2">
        <f t="shared" si="26"/>
        <v>1.0417824073977062</v>
      </c>
      <c r="G102" s="26">
        <f>_xlfn.XLOOKUP(F102,occupancy_schedule!C:C,occupancy_schedule!D:D,,1,2)</f>
        <v>1</v>
      </c>
      <c r="H102" s="50">
        <f t="shared" si="18"/>
        <v>6.7812499999999997E-6</v>
      </c>
      <c r="I102" s="18">
        <f t="shared" si="19"/>
        <v>7.5347222222222218E-2</v>
      </c>
      <c r="J102" s="26">
        <f t="shared" si="20"/>
        <v>0.13527531384784197</v>
      </c>
      <c r="K102" s="55">
        <f t="shared" si="21"/>
        <v>1.1886891213390365E-2</v>
      </c>
      <c r="L102" s="26" t="b">
        <f>IF(virtualroom!A102="","",J102&gt;ventilation_hysteresis)</f>
        <v>0</v>
      </c>
      <c r="M102" s="29">
        <f t="shared" si="22"/>
        <v>0</v>
      </c>
      <c r="N102" s="13">
        <f t="shared" si="15"/>
        <v>0</v>
      </c>
      <c r="O102" s="17">
        <f t="shared" si="16"/>
        <v>0</v>
      </c>
      <c r="P102" s="17">
        <f t="shared" si="23"/>
        <v>0</v>
      </c>
      <c r="Q102" s="17">
        <f t="shared" si="17"/>
        <v>1.1886891213390365E-2</v>
      </c>
      <c r="R102" s="29">
        <f>IF(R101="cCO2_ppm",CO2_ext_avg_ppm,calculation!R101+calculation!S101)</f>
        <v>800.13527531384784</v>
      </c>
      <c r="S102" s="13">
        <f t="shared" si="24"/>
        <v>57.114297907948675</v>
      </c>
    </row>
    <row r="103" spans="1:19">
      <c r="A103" s="1">
        <f>IF(input_OLD_temp_simulation!A103&lt;&gt;"",input_OLD_temp_simulation!A103,"")</f>
        <v>101</v>
      </c>
      <c r="B103">
        <f>IF(input_OLD_temp_simulation!B103&lt;&gt;"",input_OLD_temp_simulation!B103,"")</f>
        <v>886307</v>
      </c>
      <c r="C103" s="2">
        <f>IF(input_OLD_temp_simulation!C103&lt;&gt;"",input_OLD_temp_simulation!C103,"")</f>
        <v>44565.052083333343</v>
      </c>
      <c r="D103" s="26">
        <f t="shared" si="25"/>
        <v>1</v>
      </c>
      <c r="E103" s="43">
        <f t="shared" ref="E103:E117" si="27">MOD(C103,1)</f>
        <v>5.208333334303461E-2</v>
      </c>
      <c r="F103" s="2">
        <f t="shared" si="26"/>
        <v>1.0521990740837754</v>
      </c>
      <c r="G103" s="26">
        <f>_xlfn.XLOOKUP(F103,occupancy_schedule!C:C,occupancy_schedule!D:D,,1,2)</f>
        <v>1</v>
      </c>
      <c r="H103" s="50">
        <f t="shared" si="18"/>
        <v>6.7812499999999997E-6</v>
      </c>
      <c r="I103" s="18">
        <f t="shared" si="19"/>
        <v>7.5347222222222218E-2</v>
      </c>
      <c r="J103" s="26">
        <f t="shared" si="20"/>
        <v>57.249573221796481</v>
      </c>
      <c r="K103" s="55">
        <f t="shared" si="21"/>
        <v>1.3649678185857916E-2</v>
      </c>
      <c r="L103" s="26" t="b">
        <f>IF(virtualroom!A103="","",J103&gt;ventilation_hysteresis)</f>
        <v>1</v>
      </c>
      <c r="M103" s="29">
        <f t="shared" si="22"/>
        <v>500</v>
      </c>
      <c r="N103" s="13">
        <f t="shared" si="15"/>
        <v>5.5555555555555554</v>
      </c>
      <c r="O103" s="17">
        <f t="shared" si="16"/>
        <v>0.68248390929289582</v>
      </c>
      <c r="P103" s="17">
        <f t="shared" si="23"/>
        <v>0.17460659635496434</v>
      </c>
      <c r="Q103" s="17">
        <f t="shared" si="17"/>
        <v>0.11916619246866275</v>
      </c>
      <c r="R103" s="29">
        <f>IF(R102="cCO2_ppm",CO2_ext_avg_ppm,calculation!R102+calculation!S102)</f>
        <v>857.24957322179648</v>
      </c>
      <c r="S103" s="13">
        <f t="shared" si="24"/>
        <v>-39.437073221796481</v>
      </c>
    </row>
    <row r="104" spans="1:19">
      <c r="A104" s="1">
        <f>IF(input_OLD_temp_simulation!A104&lt;&gt;"",input_OLD_temp_simulation!A104,"")</f>
        <v>102</v>
      </c>
      <c r="B104">
        <f>IF(input_OLD_temp_simulation!B104&lt;&gt;"",input_OLD_temp_simulation!B104,"")</f>
        <v>886307</v>
      </c>
      <c r="C104" s="2">
        <f>IF(input_OLD_temp_simulation!C104&lt;&gt;"",input_OLD_temp_simulation!C104,"")</f>
        <v>44565.0625</v>
      </c>
      <c r="D104" s="26">
        <f t="shared" si="25"/>
        <v>1</v>
      </c>
      <c r="E104" s="43">
        <f t="shared" si="27"/>
        <v>6.25E-2</v>
      </c>
      <c r="F104" s="2">
        <f t="shared" si="26"/>
        <v>1.0626157407407408</v>
      </c>
      <c r="G104" s="26">
        <f>_xlfn.XLOOKUP(F104,occupancy_schedule!C:C,occupancy_schedule!D:D,,1,2)</f>
        <v>1</v>
      </c>
      <c r="H104" s="50">
        <f t="shared" si="18"/>
        <v>6.7812499999999997E-6</v>
      </c>
      <c r="I104" s="18">
        <f t="shared" si="19"/>
        <v>7.5347222222222218E-2</v>
      </c>
      <c r="J104" s="26">
        <f t="shared" si="20"/>
        <v>17.8125</v>
      </c>
      <c r="K104" s="55">
        <f t="shared" si="21"/>
        <v>1.2432484567901234E-2</v>
      </c>
      <c r="L104" s="26" t="b">
        <f>IF(virtualroom!A104="","",J104&gt;ventilation_hysteresis)</f>
        <v>0</v>
      </c>
      <c r="M104" s="29">
        <f t="shared" si="22"/>
        <v>0</v>
      </c>
      <c r="N104" s="13">
        <f t="shared" ref="N104:N167" si="28">M104/(V_room_m3)</f>
        <v>0</v>
      </c>
      <c r="O104" s="17">
        <f t="shared" ref="O104:O167" si="29">N104/s_per_h*(R104-CO2_ext_avg_ppm)</f>
        <v>0</v>
      </c>
      <c r="P104" s="17">
        <f t="shared" si="23"/>
        <v>0</v>
      </c>
      <c r="Q104" s="17">
        <f t="shared" si="17"/>
        <v>1.2432484567901234E-2</v>
      </c>
      <c r="R104" s="29">
        <f>IF(R103="cCO2_ppm",CO2_ext_avg_ppm,calculation!R103+calculation!S103)</f>
        <v>817.8125</v>
      </c>
      <c r="S104" s="13">
        <f t="shared" si="24"/>
        <v>56.623263888888886</v>
      </c>
    </row>
    <row r="105" spans="1:19">
      <c r="A105" s="1">
        <f>IF(input_OLD_temp_simulation!A105&lt;&gt;"",input_OLD_temp_simulation!A105,"")</f>
        <v>103</v>
      </c>
      <c r="B105">
        <f>IF(input_OLD_temp_simulation!B105&lt;&gt;"",input_OLD_temp_simulation!B105,"")</f>
        <v>886307</v>
      </c>
      <c r="C105" s="2">
        <f>IF(input_OLD_temp_simulation!C105&lt;&gt;"",input_OLD_temp_simulation!C105,"")</f>
        <v>44565.072916666657</v>
      </c>
      <c r="D105" s="26">
        <f t="shared" si="25"/>
        <v>1</v>
      </c>
      <c r="E105" s="43">
        <f t="shared" si="27"/>
        <v>7.291666665696539E-2</v>
      </c>
      <c r="F105" s="2">
        <f t="shared" si="26"/>
        <v>1.0730324073977062</v>
      </c>
      <c r="G105" s="26">
        <f>_xlfn.XLOOKUP(F105,occupancy_schedule!C:C,occupancy_schedule!D:D,,1,2)</f>
        <v>1</v>
      </c>
      <c r="H105" s="50">
        <f t="shared" si="18"/>
        <v>6.7812499999999997E-6</v>
      </c>
      <c r="I105" s="18">
        <f t="shared" si="19"/>
        <v>7.5347222222222218E-2</v>
      </c>
      <c r="J105" s="26">
        <f t="shared" si="20"/>
        <v>74.435763888888914</v>
      </c>
      <c r="K105" s="55">
        <f t="shared" si="21"/>
        <v>1.418011616941015E-2</v>
      </c>
      <c r="L105" s="26" t="b">
        <f>IF(virtualroom!A105="","",J105&gt;ventilation_hysteresis)</f>
        <v>1</v>
      </c>
      <c r="M105" s="29">
        <f t="shared" si="22"/>
        <v>500</v>
      </c>
      <c r="N105" s="13">
        <f t="shared" si="28"/>
        <v>5.5555555555555554</v>
      </c>
      <c r="O105" s="17">
        <f t="shared" si="29"/>
        <v>0.70900580847050754</v>
      </c>
      <c r="P105" s="17">
        <f t="shared" si="23"/>
        <v>0.19500821886749678</v>
      </c>
      <c r="Q105" s="17">
        <f t="shared" ref="Q105:Q168" si="30">MAX(O105*P105,K105)</f>
        <v>0.13826195987654324</v>
      </c>
      <c r="R105" s="29">
        <f>IF(R104="cCO2_ppm",CO2_ext_avg_ppm,calculation!R104+calculation!S104)</f>
        <v>874.43576388888891</v>
      </c>
      <c r="S105" s="13">
        <f t="shared" si="24"/>
        <v>-56.623263888888921</v>
      </c>
    </row>
    <row r="106" spans="1:19">
      <c r="A106" s="1">
        <f>IF(input_OLD_temp_simulation!A106&lt;&gt;"",input_OLD_temp_simulation!A106,"")</f>
        <v>104</v>
      </c>
      <c r="B106">
        <f>IF(input_OLD_temp_simulation!B106&lt;&gt;"",input_OLD_temp_simulation!B106,"")</f>
        <v>886307</v>
      </c>
      <c r="C106" s="2">
        <f>IF(input_OLD_temp_simulation!C106&lt;&gt;"",input_OLD_temp_simulation!C106,"")</f>
        <v>44565.083333333343</v>
      </c>
      <c r="D106" s="26">
        <f t="shared" si="25"/>
        <v>1</v>
      </c>
      <c r="E106" s="43">
        <f t="shared" si="27"/>
        <v>8.333333334303461E-2</v>
      </c>
      <c r="F106" s="2">
        <f t="shared" si="26"/>
        <v>1.0834490740837754</v>
      </c>
      <c r="G106" s="26">
        <f>_xlfn.XLOOKUP(F106,occupancy_schedule!C:C,occupancy_schedule!D:D,,1,2)</f>
        <v>1</v>
      </c>
      <c r="H106" s="50">
        <f t="shared" si="18"/>
        <v>6.7812499999999997E-6</v>
      </c>
      <c r="I106" s="18">
        <f t="shared" si="19"/>
        <v>7.5347222222222218E-2</v>
      </c>
      <c r="J106" s="26">
        <f t="shared" si="20"/>
        <v>17.8125</v>
      </c>
      <c r="K106" s="55">
        <f t="shared" si="21"/>
        <v>1.2432484567901234E-2</v>
      </c>
      <c r="L106" s="26" t="b">
        <f>IF(virtualroom!A106="","",J106&gt;ventilation_hysteresis)</f>
        <v>0</v>
      </c>
      <c r="M106" s="29">
        <f t="shared" si="22"/>
        <v>0</v>
      </c>
      <c r="N106" s="13">
        <f t="shared" si="28"/>
        <v>0</v>
      </c>
      <c r="O106" s="17">
        <f t="shared" si="29"/>
        <v>0</v>
      </c>
      <c r="P106" s="17">
        <f t="shared" si="23"/>
        <v>0</v>
      </c>
      <c r="Q106" s="17">
        <f t="shared" si="30"/>
        <v>1.2432484567901234E-2</v>
      </c>
      <c r="R106" s="29">
        <f>IF(R105="cCO2_ppm",CO2_ext_avg_ppm,calculation!R105+calculation!S105)</f>
        <v>817.8125</v>
      </c>
      <c r="S106" s="13">
        <f t="shared" si="24"/>
        <v>56.623263888888886</v>
      </c>
    </row>
    <row r="107" spans="1:19">
      <c r="A107" s="1">
        <f>IF(input_OLD_temp_simulation!A107&lt;&gt;"",input_OLD_temp_simulation!A107,"")</f>
        <v>105</v>
      </c>
      <c r="B107">
        <f>IF(input_OLD_temp_simulation!B107&lt;&gt;"",input_OLD_temp_simulation!B107,"")</f>
        <v>886307</v>
      </c>
      <c r="C107" s="2">
        <f>IF(input_OLD_temp_simulation!C107&lt;&gt;"",input_OLD_temp_simulation!C107,"")</f>
        <v>44565.09375</v>
      </c>
      <c r="D107" s="26">
        <f t="shared" si="25"/>
        <v>1</v>
      </c>
      <c r="E107" s="43">
        <f t="shared" si="27"/>
        <v>9.375E-2</v>
      </c>
      <c r="F107" s="2">
        <f t="shared" si="26"/>
        <v>1.0938657407407408</v>
      </c>
      <c r="G107" s="26">
        <f>_xlfn.XLOOKUP(F107,occupancy_schedule!C:C,occupancy_schedule!D:D,,1,2)</f>
        <v>1</v>
      </c>
      <c r="H107" s="50">
        <f t="shared" si="18"/>
        <v>6.7812499999999997E-6</v>
      </c>
      <c r="I107" s="18">
        <f t="shared" si="19"/>
        <v>7.5347222222222218E-2</v>
      </c>
      <c r="J107" s="26">
        <f t="shared" si="20"/>
        <v>74.435763888888914</v>
      </c>
      <c r="K107" s="55">
        <f t="shared" si="21"/>
        <v>1.418011616941015E-2</v>
      </c>
      <c r="L107" s="26" t="b">
        <f>IF(virtualroom!A107="","",J107&gt;ventilation_hysteresis)</f>
        <v>1</v>
      </c>
      <c r="M107" s="29">
        <f t="shared" si="22"/>
        <v>500</v>
      </c>
      <c r="N107" s="13">
        <f t="shared" si="28"/>
        <v>5.5555555555555554</v>
      </c>
      <c r="O107" s="17">
        <f t="shared" si="29"/>
        <v>0.70900580847050754</v>
      </c>
      <c r="P107" s="17">
        <f t="shared" si="23"/>
        <v>0.19500821886749678</v>
      </c>
      <c r="Q107" s="17">
        <f t="shared" si="30"/>
        <v>0.13826195987654324</v>
      </c>
      <c r="R107" s="29">
        <f>IF(R106="cCO2_ppm",CO2_ext_avg_ppm,calculation!R106+calculation!S106)</f>
        <v>874.43576388888891</v>
      </c>
      <c r="S107" s="13">
        <f t="shared" si="24"/>
        <v>-56.623263888888921</v>
      </c>
    </row>
    <row r="108" spans="1:19">
      <c r="A108" s="1">
        <f>IF(input_OLD_temp_simulation!A108&lt;&gt;"",input_OLD_temp_simulation!A108,"")</f>
        <v>106</v>
      </c>
      <c r="B108">
        <f>IF(input_OLD_temp_simulation!B108&lt;&gt;"",input_OLD_temp_simulation!B108,"")</f>
        <v>886307</v>
      </c>
      <c r="C108" s="2">
        <f>IF(input_OLD_temp_simulation!C108&lt;&gt;"",input_OLD_temp_simulation!C108,"")</f>
        <v>44565.104166666657</v>
      </c>
      <c r="D108" s="26">
        <f t="shared" si="25"/>
        <v>1</v>
      </c>
      <c r="E108" s="43">
        <f t="shared" si="27"/>
        <v>0.10416666665696539</v>
      </c>
      <c r="F108" s="2">
        <f t="shared" si="26"/>
        <v>1.1042824073977062</v>
      </c>
      <c r="G108" s="26">
        <f>_xlfn.XLOOKUP(F108,occupancy_schedule!C:C,occupancy_schedule!D:D,,1,2)</f>
        <v>1</v>
      </c>
      <c r="H108" s="50">
        <f t="shared" si="18"/>
        <v>6.7812499999999997E-6</v>
      </c>
      <c r="I108" s="18">
        <f t="shared" si="19"/>
        <v>7.5347222222222218E-2</v>
      </c>
      <c r="J108" s="26">
        <f t="shared" si="20"/>
        <v>17.8125</v>
      </c>
      <c r="K108" s="55">
        <f t="shared" si="21"/>
        <v>1.2432484567901234E-2</v>
      </c>
      <c r="L108" s="26" t="b">
        <f>IF(virtualroom!A108="","",J108&gt;ventilation_hysteresis)</f>
        <v>0</v>
      </c>
      <c r="M108" s="29">
        <f t="shared" si="22"/>
        <v>0</v>
      </c>
      <c r="N108" s="13">
        <f t="shared" si="28"/>
        <v>0</v>
      </c>
      <c r="O108" s="17">
        <f t="shared" si="29"/>
        <v>0</v>
      </c>
      <c r="P108" s="17">
        <f t="shared" si="23"/>
        <v>0</v>
      </c>
      <c r="Q108" s="17">
        <f t="shared" si="30"/>
        <v>1.2432484567901234E-2</v>
      </c>
      <c r="R108" s="29">
        <f>IF(R107="cCO2_ppm",CO2_ext_avg_ppm,calculation!R107+calculation!S107)</f>
        <v>817.8125</v>
      </c>
      <c r="S108" s="13">
        <f t="shared" si="24"/>
        <v>56.623263888888886</v>
      </c>
    </row>
    <row r="109" spans="1:19">
      <c r="A109" s="1">
        <f>IF(input_OLD_temp_simulation!A109&lt;&gt;"",input_OLD_temp_simulation!A109,"")</f>
        <v>107</v>
      </c>
      <c r="B109">
        <f>IF(input_OLD_temp_simulation!B109&lt;&gt;"",input_OLD_temp_simulation!B109,"")</f>
        <v>886307</v>
      </c>
      <c r="C109" s="2">
        <f>IF(input_OLD_temp_simulation!C109&lt;&gt;"",input_OLD_temp_simulation!C109,"")</f>
        <v>44565.114583333343</v>
      </c>
      <c r="D109" s="26">
        <f t="shared" si="25"/>
        <v>1</v>
      </c>
      <c r="E109" s="43">
        <f t="shared" si="27"/>
        <v>0.11458333334303461</v>
      </c>
      <c r="F109" s="2">
        <f t="shared" si="26"/>
        <v>1.1146990740837754</v>
      </c>
      <c r="G109" s="26">
        <f>_xlfn.XLOOKUP(F109,occupancy_schedule!C:C,occupancy_schedule!D:D,,1,2)</f>
        <v>1</v>
      </c>
      <c r="H109" s="50">
        <f t="shared" si="18"/>
        <v>6.7812499999999997E-6</v>
      </c>
      <c r="I109" s="18">
        <f t="shared" si="19"/>
        <v>7.5347222222222218E-2</v>
      </c>
      <c r="J109" s="26">
        <f t="shared" si="20"/>
        <v>74.435763888888914</v>
      </c>
      <c r="K109" s="55">
        <f t="shared" si="21"/>
        <v>1.418011616941015E-2</v>
      </c>
      <c r="L109" s="26" t="b">
        <f>IF(virtualroom!A109="","",J109&gt;ventilation_hysteresis)</f>
        <v>1</v>
      </c>
      <c r="M109" s="29">
        <f t="shared" si="22"/>
        <v>500</v>
      </c>
      <c r="N109" s="13">
        <f t="shared" si="28"/>
        <v>5.5555555555555554</v>
      </c>
      <c r="O109" s="17">
        <f t="shared" si="29"/>
        <v>0.70900580847050754</v>
      </c>
      <c r="P109" s="17">
        <f t="shared" si="23"/>
        <v>0.19500821886749678</v>
      </c>
      <c r="Q109" s="17">
        <f t="shared" si="30"/>
        <v>0.13826195987654324</v>
      </c>
      <c r="R109" s="29">
        <f>IF(R108="cCO2_ppm",CO2_ext_avg_ppm,calculation!R108+calculation!S108)</f>
        <v>874.43576388888891</v>
      </c>
      <c r="S109" s="13">
        <f t="shared" si="24"/>
        <v>-56.623263888888921</v>
      </c>
    </row>
    <row r="110" spans="1:19">
      <c r="A110" s="1">
        <f>IF(input_OLD_temp_simulation!A110&lt;&gt;"",input_OLD_temp_simulation!A110,"")</f>
        <v>108</v>
      </c>
      <c r="B110">
        <f>IF(input_OLD_temp_simulation!B110&lt;&gt;"",input_OLD_temp_simulation!B110,"")</f>
        <v>886307</v>
      </c>
      <c r="C110" s="2">
        <f>IF(input_OLD_temp_simulation!C110&lt;&gt;"",input_OLD_temp_simulation!C110,"")</f>
        <v>44565.125</v>
      </c>
      <c r="D110" s="26">
        <f t="shared" si="25"/>
        <v>1</v>
      </c>
      <c r="E110" s="43">
        <f t="shared" si="27"/>
        <v>0.125</v>
      </c>
      <c r="F110" s="2">
        <f t="shared" si="26"/>
        <v>1.1251157407407408</v>
      </c>
      <c r="G110" s="26">
        <f>_xlfn.XLOOKUP(F110,occupancy_schedule!C:C,occupancy_schedule!D:D,,1,2)</f>
        <v>1</v>
      </c>
      <c r="H110" s="50">
        <f t="shared" si="18"/>
        <v>6.7812499999999997E-6</v>
      </c>
      <c r="I110" s="18">
        <f t="shared" si="19"/>
        <v>7.5347222222222218E-2</v>
      </c>
      <c r="J110" s="26">
        <f t="shared" si="20"/>
        <v>17.8125</v>
      </c>
      <c r="K110" s="55">
        <f t="shared" si="21"/>
        <v>1.2432484567901234E-2</v>
      </c>
      <c r="L110" s="26" t="b">
        <f>IF(virtualroom!A110="","",J110&gt;ventilation_hysteresis)</f>
        <v>0</v>
      </c>
      <c r="M110" s="29">
        <f t="shared" si="22"/>
        <v>0</v>
      </c>
      <c r="N110" s="13">
        <f t="shared" si="28"/>
        <v>0</v>
      </c>
      <c r="O110" s="17">
        <f t="shared" si="29"/>
        <v>0</v>
      </c>
      <c r="P110" s="17">
        <f t="shared" si="23"/>
        <v>0</v>
      </c>
      <c r="Q110" s="17">
        <f t="shared" si="30"/>
        <v>1.2432484567901234E-2</v>
      </c>
      <c r="R110" s="29">
        <f>IF(R109="cCO2_ppm",CO2_ext_avg_ppm,calculation!R109+calculation!S109)</f>
        <v>817.8125</v>
      </c>
      <c r="S110" s="13">
        <f t="shared" si="24"/>
        <v>56.623263888888886</v>
      </c>
    </row>
    <row r="111" spans="1:19">
      <c r="A111" s="1">
        <f>IF(input_OLD_temp_simulation!A111&lt;&gt;"",input_OLD_temp_simulation!A111,"")</f>
        <v>109</v>
      </c>
      <c r="B111">
        <f>IF(input_OLD_temp_simulation!B111&lt;&gt;"",input_OLD_temp_simulation!B111,"")</f>
        <v>886307</v>
      </c>
      <c r="C111" s="2">
        <f>IF(input_OLD_temp_simulation!C111&lt;&gt;"",input_OLD_temp_simulation!C111,"")</f>
        <v>44565.135416666657</v>
      </c>
      <c r="D111" s="26">
        <f t="shared" si="25"/>
        <v>1</v>
      </c>
      <c r="E111" s="43">
        <f t="shared" si="27"/>
        <v>0.13541666665696539</v>
      </c>
      <c r="F111" s="2">
        <f t="shared" si="26"/>
        <v>1.1355324073977062</v>
      </c>
      <c r="G111" s="26">
        <f>_xlfn.XLOOKUP(F111,occupancy_schedule!C:C,occupancy_schedule!D:D,,1,2)</f>
        <v>1</v>
      </c>
      <c r="H111" s="50">
        <f t="shared" si="18"/>
        <v>6.7812499999999997E-6</v>
      </c>
      <c r="I111" s="18">
        <f t="shared" si="19"/>
        <v>7.5347222222222218E-2</v>
      </c>
      <c r="J111" s="26">
        <f t="shared" si="20"/>
        <v>74.435763888888914</v>
      </c>
      <c r="K111" s="55">
        <f t="shared" si="21"/>
        <v>1.418011616941015E-2</v>
      </c>
      <c r="L111" s="26" t="b">
        <f>IF(virtualroom!A111="","",J111&gt;ventilation_hysteresis)</f>
        <v>1</v>
      </c>
      <c r="M111" s="29">
        <f t="shared" si="22"/>
        <v>500</v>
      </c>
      <c r="N111" s="13">
        <f t="shared" si="28"/>
        <v>5.5555555555555554</v>
      </c>
      <c r="O111" s="17">
        <f t="shared" si="29"/>
        <v>0.70900580847050754</v>
      </c>
      <c r="P111" s="17">
        <f t="shared" si="23"/>
        <v>0.19500821886749678</v>
      </c>
      <c r="Q111" s="17">
        <f t="shared" si="30"/>
        <v>0.13826195987654324</v>
      </c>
      <c r="R111" s="29">
        <f>IF(R110="cCO2_ppm",CO2_ext_avg_ppm,calculation!R110+calculation!S110)</f>
        <v>874.43576388888891</v>
      </c>
      <c r="S111" s="13">
        <f t="shared" si="24"/>
        <v>-56.623263888888921</v>
      </c>
    </row>
    <row r="112" spans="1:19">
      <c r="A112" s="1">
        <f>IF(input_OLD_temp_simulation!A112&lt;&gt;"",input_OLD_temp_simulation!A112,"")</f>
        <v>110</v>
      </c>
      <c r="B112">
        <f>IF(input_OLD_temp_simulation!B112&lt;&gt;"",input_OLD_temp_simulation!B112,"")</f>
        <v>886307</v>
      </c>
      <c r="C112" s="2">
        <f>IF(input_OLD_temp_simulation!C112&lt;&gt;"",input_OLD_temp_simulation!C112,"")</f>
        <v>44565.145833333343</v>
      </c>
      <c r="D112" s="26">
        <f t="shared" si="25"/>
        <v>1</v>
      </c>
      <c r="E112" s="43">
        <f t="shared" si="27"/>
        <v>0.14583333334303461</v>
      </c>
      <c r="F112" s="2">
        <f t="shared" si="26"/>
        <v>1.1459490740837754</v>
      </c>
      <c r="G112" s="26">
        <f>_xlfn.XLOOKUP(F112,occupancy_schedule!C:C,occupancy_schedule!D:D,,1,2)</f>
        <v>1</v>
      </c>
      <c r="H112" s="50">
        <f t="shared" si="18"/>
        <v>6.7812499999999997E-6</v>
      </c>
      <c r="I112" s="18">
        <f t="shared" si="19"/>
        <v>7.5347222222222218E-2</v>
      </c>
      <c r="J112" s="26">
        <f t="shared" si="20"/>
        <v>17.8125</v>
      </c>
      <c r="K112" s="55">
        <f t="shared" si="21"/>
        <v>1.2432484567901234E-2</v>
      </c>
      <c r="L112" s="26" t="b">
        <f>IF(virtualroom!A112="","",J112&gt;ventilation_hysteresis)</f>
        <v>0</v>
      </c>
      <c r="M112" s="29">
        <f t="shared" si="22"/>
        <v>0</v>
      </c>
      <c r="N112" s="13">
        <f t="shared" si="28"/>
        <v>0</v>
      </c>
      <c r="O112" s="17">
        <f t="shared" si="29"/>
        <v>0</v>
      </c>
      <c r="P112" s="17">
        <f t="shared" si="23"/>
        <v>0</v>
      </c>
      <c r="Q112" s="17">
        <f t="shared" si="30"/>
        <v>1.2432484567901234E-2</v>
      </c>
      <c r="R112" s="29">
        <f>IF(R111="cCO2_ppm",CO2_ext_avg_ppm,calculation!R111+calculation!S111)</f>
        <v>817.8125</v>
      </c>
      <c r="S112" s="13">
        <f t="shared" si="24"/>
        <v>56.623263888888886</v>
      </c>
    </row>
    <row r="113" spans="1:19">
      <c r="A113" s="1">
        <f>IF(input_OLD_temp_simulation!A113&lt;&gt;"",input_OLD_temp_simulation!A113,"")</f>
        <v>111</v>
      </c>
      <c r="B113">
        <f>IF(input_OLD_temp_simulation!B113&lt;&gt;"",input_OLD_temp_simulation!B113,"")</f>
        <v>886307</v>
      </c>
      <c r="C113" s="2">
        <f>IF(input_OLD_temp_simulation!C113&lt;&gt;"",input_OLD_temp_simulation!C113,"")</f>
        <v>44565.15625</v>
      </c>
      <c r="D113" s="26">
        <f t="shared" si="25"/>
        <v>1</v>
      </c>
      <c r="E113" s="43">
        <f t="shared" si="27"/>
        <v>0.15625</v>
      </c>
      <c r="F113" s="2">
        <f t="shared" si="26"/>
        <v>1.1563657407407408</v>
      </c>
      <c r="G113" s="26">
        <f>_xlfn.XLOOKUP(F113,occupancy_schedule!C:C,occupancy_schedule!D:D,,1,2)</f>
        <v>1</v>
      </c>
      <c r="H113" s="50">
        <f t="shared" si="18"/>
        <v>6.7812499999999997E-6</v>
      </c>
      <c r="I113" s="18">
        <f t="shared" si="19"/>
        <v>7.5347222222222218E-2</v>
      </c>
      <c r="J113" s="26">
        <f t="shared" si="20"/>
        <v>74.435763888888914</v>
      </c>
      <c r="K113" s="55">
        <f t="shared" si="21"/>
        <v>1.418011616941015E-2</v>
      </c>
      <c r="L113" s="26" t="b">
        <f>IF(virtualroom!A113="","",J113&gt;ventilation_hysteresis)</f>
        <v>1</v>
      </c>
      <c r="M113" s="29">
        <f t="shared" si="22"/>
        <v>500</v>
      </c>
      <c r="N113" s="13">
        <f t="shared" si="28"/>
        <v>5.5555555555555554</v>
      </c>
      <c r="O113" s="17">
        <f t="shared" si="29"/>
        <v>0.70900580847050754</v>
      </c>
      <c r="P113" s="17">
        <f t="shared" si="23"/>
        <v>0.19500821886749678</v>
      </c>
      <c r="Q113" s="17">
        <f t="shared" si="30"/>
        <v>0.13826195987654324</v>
      </c>
      <c r="R113" s="29">
        <f>IF(R112="cCO2_ppm",CO2_ext_avg_ppm,calculation!R112+calculation!S112)</f>
        <v>874.43576388888891</v>
      </c>
      <c r="S113" s="13">
        <f t="shared" si="24"/>
        <v>-56.623263888888921</v>
      </c>
    </row>
    <row r="114" spans="1:19">
      <c r="A114" s="1">
        <f>IF(input_OLD_temp_simulation!A114&lt;&gt;"",input_OLD_temp_simulation!A114,"")</f>
        <v>112</v>
      </c>
      <c r="B114">
        <f>IF(input_OLD_temp_simulation!B114&lt;&gt;"",input_OLD_temp_simulation!B114,"")</f>
        <v>886307</v>
      </c>
      <c r="C114" s="2">
        <f>IF(input_OLD_temp_simulation!C114&lt;&gt;"",input_OLD_temp_simulation!C114,"")</f>
        <v>44565.166666666657</v>
      </c>
      <c r="D114" s="26">
        <f t="shared" si="25"/>
        <v>1</v>
      </c>
      <c r="E114" s="43">
        <f t="shared" si="27"/>
        <v>0.16666666665696539</v>
      </c>
      <c r="F114" s="2">
        <f t="shared" si="26"/>
        <v>1.1667824073977062</v>
      </c>
      <c r="G114" s="26">
        <f>_xlfn.XLOOKUP(F114,occupancy_schedule!C:C,occupancy_schedule!D:D,,1,2)</f>
        <v>1</v>
      </c>
      <c r="H114" s="50">
        <f t="shared" si="18"/>
        <v>6.7812499999999997E-6</v>
      </c>
      <c r="I114" s="18">
        <f t="shared" si="19"/>
        <v>7.5347222222222218E-2</v>
      </c>
      <c r="J114" s="26">
        <f t="shared" si="20"/>
        <v>17.8125</v>
      </c>
      <c r="K114" s="55">
        <f t="shared" si="21"/>
        <v>1.2432484567901234E-2</v>
      </c>
      <c r="L114" s="26" t="b">
        <f>IF(virtualroom!A114="","",J114&gt;ventilation_hysteresis)</f>
        <v>0</v>
      </c>
      <c r="M114" s="29">
        <f t="shared" si="22"/>
        <v>0</v>
      </c>
      <c r="N114" s="13">
        <f t="shared" si="28"/>
        <v>0</v>
      </c>
      <c r="O114" s="17">
        <f t="shared" si="29"/>
        <v>0</v>
      </c>
      <c r="P114" s="17">
        <f t="shared" si="23"/>
        <v>0</v>
      </c>
      <c r="Q114" s="17">
        <f t="shared" si="30"/>
        <v>1.2432484567901234E-2</v>
      </c>
      <c r="R114" s="29">
        <f>IF(R113="cCO2_ppm",CO2_ext_avg_ppm,calculation!R113+calculation!S113)</f>
        <v>817.8125</v>
      </c>
      <c r="S114" s="13">
        <f t="shared" si="24"/>
        <v>56.623263888888886</v>
      </c>
    </row>
    <row r="115" spans="1:19">
      <c r="A115" s="1">
        <f>IF(input_OLD_temp_simulation!A115&lt;&gt;"",input_OLD_temp_simulation!A115,"")</f>
        <v>113</v>
      </c>
      <c r="B115">
        <f>IF(input_OLD_temp_simulation!B115&lt;&gt;"",input_OLD_temp_simulation!B115,"")</f>
        <v>886307</v>
      </c>
      <c r="C115" s="2">
        <f>IF(input_OLD_temp_simulation!C115&lt;&gt;"",input_OLD_temp_simulation!C115,"")</f>
        <v>44565.177083333343</v>
      </c>
      <c r="D115" s="26">
        <f t="shared" si="25"/>
        <v>1</v>
      </c>
      <c r="E115" s="43">
        <f t="shared" si="27"/>
        <v>0.17708333334303461</v>
      </c>
      <c r="F115" s="2">
        <f t="shared" si="26"/>
        <v>1.1771990740837754</v>
      </c>
      <c r="G115" s="26">
        <f>_xlfn.XLOOKUP(F115,occupancy_schedule!C:C,occupancy_schedule!D:D,,1,2)</f>
        <v>1</v>
      </c>
      <c r="H115" s="50">
        <f t="shared" si="18"/>
        <v>6.7812499999999997E-6</v>
      </c>
      <c r="I115" s="18">
        <f t="shared" si="19"/>
        <v>7.5347222222222218E-2</v>
      </c>
      <c r="J115" s="26">
        <f t="shared" si="20"/>
        <v>74.435763888888914</v>
      </c>
      <c r="K115" s="55">
        <f t="shared" si="21"/>
        <v>1.418011616941015E-2</v>
      </c>
      <c r="L115" s="26" t="b">
        <f>IF(virtualroom!A115="","",J115&gt;ventilation_hysteresis)</f>
        <v>1</v>
      </c>
      <c r="M115" s="29">
        <f t="shared" si="22"/>
        <v>500</v>
      </c>
      <c r="N115" s="13">
        <f t="shared" si="28"/>
        <v>5.5555555555555554</v>
      </c>
      <c r="O115" s="17">
        <f t="shared" si="29"/>
        <v>0.70900580847050754</v>
      </c>
      <c r="P115" s="17">
        <f t="shared" si="23"/>
        <v>0.19500821886749678</v>
      </c>
      <c r="Q115" s="17">
        <f t="shared" si="30"/>
        <v>0.13826195987654324</v>
      </c>
      <c r="R115" s="29">
        <f>IF(R114="cCO2_ppm",CO2_ext_avg_ppm,calculation!R114+calculation!S114)</f>
        <v>874.43576388888891</v>
      </c>
      <c r="S115" s="13">
        <f t="shared" si="24"/>
        <v>-56.623263888888921</v>
      </c>
    </row>
    <row r="116" spans="1:19">
      <c r="A116" s="1">
        <f>IF(input_OLD_temp_simulation!A116&lt;&gt;"",input_OLD_temp_simulation!A116,"")</f>
        <v>114</v>
      </c>
      <c r="B116">
        <f>IF(input_OLD_temp_simulation!B116&lt;&gt;"",input_OLD_temp_simulation!B116,"")</f>
        <v>886307</v>
      </c>
      <c r="C116" s="2">
        <f>IF(input_OLD_temp_simulation!C116&lt;&gt;"",input_OLD_temp_simulation!C116,"")</f>
        <v>44565.1875</v>
      </c>
      <c r="D116" s="26">
        <f t="shared" si="25"/>
        <v>1</v>
      </c>
      <c r="E116" s="43">
        <f t="shared" si="27"/>
        <v>0.1875</v>
      </c>
      <c r="F116" s="2">
        <f t="shared" si="26"/>
        <v>1.1876157407407408</v>
      </c>
      <c r="G116" s="26">
        <f>_xlfn.XLOOKUP(F116,occupancy_schedule!C:C,occupancy_schedule!D:D,,1,2)</f>
        <v>1</v>
      </c>
      <c r="H116" s="50">
        <f t="shared" si="18"/>
        <v>6.7812499999999997E-6</v>
      </c>
      <c r="I116" s="18">
        <f t="shared" si="19"/>
        <v>7.5347222222222218E-2</v>
      </c>
      <c r="J116" s="26">
        <f t="shared" si="20"/>
        <v>17.8125</v>
      </c>
      <c r="K116" s="55">
        <f t="shared" si="21"/>
        <v>1.2432484567901234E-2</v>
      </c>
      <c r="L116" s="26" t="b">
        <f>IF(virtualroom!A116="","",J116&gt;ventilation_hysteresis)</f>
        <v>0</v>
      </c>
      <c r="M116" s="29">
        <f t="shared" si="22"/>
        <v>0</v>
      </c>
      <c r="N116" s="13">
        <f t="shared" si="28"/>
        <v>0</v>
      </c>
      <c r="O116" s="17">
        <f t="shared" si="29"/>
        <v>0</v>
      </c>
      <c r="P116" s="17">
        <f t="shared" si="23"/>
        <v>0</v>
      </c>
      <c r="Q116" s="17">
        <f t="shared" si="30"/>
        <v>1.2432484567901234E-2</v>
      </c>
      <c r="R116" s="29">
        <f>IF(R115="cCO2_ppm",CO2_ext_avg_ppm,calculation!R115+calculation!S115)</f>
        <v>817.8125</v>
      </c>
      <c r="S116" s="13">
        <f t="shared" si="24"/>
        <v>56.623263888888886</v>
      </c>
    </row>
    <row r="117" spans="1:19">
      <c r="A117" s="1">
        <f>IF(input_OLD_temp_simulation!A117&lt;&gt;"",input_OLD_temp_simulation!A117,"")</f>
        <v>115</v>
      </c>
      <c r="B117">
        <f>IF(input_OLD_temp_simulation!B117&lt;&gt;"",input_OLD_temp_simulation!B117,"")</f>
        <v>886307</v>
      </c>
      <c r="C117" s="2">
        <f>IF(input_OLD_temp_simulation!C117&lt;&gt;"",input_OLD_temp_simulation!C117,"")</f>
        <v>44565.197916666657</v>
      </c>
      <c r="D117" s="26">
        <f t="shared" si="25"/>
        <v>1</v>
      </c>
      <c r="E117" s="43">
        <f t="shared" si="27"/>
        <v>0.19791666665696539</v>
      </c>
      <c r="F117" s="2">
        <f t="shared" si="26"/>
        <v>1.1980324073977062</v>
      </c>
      <c r="G117" s="26">
        <f>_xlfn.XLOOKUP(F117,occupancy_schedule!C:C,occupancy_schedule!D:D,,1,2)</f>
        <v>1</v>
      </c>
      <c r="H117" s="50">
        <f t="shared" si="18"/>
        <v>6.7812499999999997E-6</v>
      </c>
      <c r="I117" s="18">
        <f t="shared" si="19"/>
        <v>7.5347222222222218E-2</v>
      </c>
      <c r="J117" s="26">
        <f t="shared" si="20"/>
        <v>74.435763888888914</v>
      </c>
      <c r="K117" s="55">
        <f t="shared" si="21"/>
        <v>1.418011616941015E-2</v>
      </c>
      <c r="L117" s="26" t="b">
        <f>IF(virtualroom!A117="","",J117&gt;ventilation_hysteresis)</f>
        <v>1</v>
      </c>
      <c r="M117" s="29">
        <f t="shared" si="22"/>
        <v>500</v>
      </c>
      <c r="N117" s="13">
        <f t="shared" si="28"/>
        <v>5.5555555555555554</v>
      </c>
      <c r="O117" s="17">
        <f t="shared" si="29"/>
        <v>0.70900580847050754</v>
      </c>
      <c r="P117" s="17">
        <f t="shared" si="23"/>
        <v>0.19500821886749678</v>
      </c>
      <c r="Q117" s="17">
        <f t="shared" si="30"/>
        <v>0.13826195987654324</v>
      </c>
      <c r="R117" s="29">
        <f>IF(R116="cCO2_ppm",CO2_ext_avg_ppm,calculation!R116+calculation!S116)</f>
        <v>874.43576388888891</v>
      </c>
      <c r="S117" s="13">
        <f t="shared" si="24"/>
        <v>-56.623263888888921</v>
      </c>
    </row>
    <row r="118" spans="1:19">
      <c r="A118" s="1">
        <f>IF(input_OLD_temp_simulation!A118&lt;&gt;"",input_OLD_temp_simulation!A118,"")</f>
        <v>116</v>
      </c>
      <c r="B118">
        <f>IF(input_OLD_temp_simulation!B118&lt;&gt;"",input_OLD_temp_simulation!B118,"")</f>
        <v>886307</v>
      </c>
      <c r="C118" s="2">
        <f>IF(input_OLD_temp_simulation!C118&lt;&gt;"",input_OLD_temp_simulation!C118,"")</f>
        <v>44565.208333333343</v>
      </c>
      <c r="D118" s="26">
        <f t="shared" si="25"/>
        <v>1</v>
      </c>
      <c r="E118" s="43">
        <f t="shared" ref="E118:E181" si="31">MOD(C118,1)</f>
        <v>0.20833333334303461</v>
      </c>
      <c r="F118" s="2">
        <f t="shared" ref="F118:F181" si="32">D118+E118+1/24/60/6</f>
        <v>1.2084490740837754</v>
      </c>
      <c r="G118" s="26">
        <f>_xlfn.XLOOKUP(F118,occupancy_schedule!C:C,occupancy_schedule!D:D,,1,2)</f>
        <v>1</v>
      </c>
      <c r="H118" s="50">
        <f t="shared" si="18"/>
        <v>6.7812499999999997E-6</v>
      </c>
      <c r="I118" s="18">
        <f t="shared" si="19"/>
        <v>7.5347222222222218E-2</v>
      </c>
      <c r="J118" s="26">
        <f t="shared" si="20"/>
        <v>17.8125</v>
      </c>
      <c r="K118" s="55">
        <f t="shared" si="21"/>
        <v>1.2432484567901234E-2</v>
      </c>
      <c r="L118" s="26" t="b">
        <f>IF(virtualroom!A118="","",J118&gt;ventilation_hysteresis)</f>
        <v>0</v>
      </c>
      <c r="M118" s="29">
        <f t="shared" si="22"/>
        <v>0</v>
      </c>
      <c r="N118" s="13">
        <f t="shared" si="28"/>
        <v>0</v>
      </c>
      <c r="O118" s="17">
        <f t="shared" si="29"/>
        <v>0</v>
      </c>
      <c r="P118" s="17">
        <f t="shared" si="23"/>
        <v>0</v>
      </c>
      <c r="Q118" s="17">
        <f t="shared" si="30"/>
        <v>1.2432484567901234E-2</v>
      </c>
      <c r="R118" s="29">
        <f>IF(R117="cCO2_ppm",CO2_ext_avg_ppm,calculation!R117+calculation!S117)</f>
        <v>817.8125</v>
      </c>
      <c r="S118" s="13">
        <f t="shared" si="24"/>
        <v>56.623263888888886</v>
      </c>
    </row>
    <row r="119" spans="1:19">
      <c r="A119" s="1">
        <f>IF(input_OLD_temp_simulation!A119&lt;&gt;"",input_OLD_temp_simulation!A119,"")</f>
        <v>117</v>
      </c>
      <c r="B119">
        <f>IF(input_OLD_temp_simulation!B119&lt;&gt;"",input_OLD_temp_simulation!B119,"")</f>
        <v>886307</v>
      </c>
      <c r="C119" s="2">
        <f>IF(input_OLD_temp_simulation!C119&lt;&gt;"",input_OLD_temp_simulation!C119,"")</f>
        <v>44565.21875</v>
      </c>
      <c r="D119" s="26">
        <f t="shared" si="25"/>
        <v>1</v>
      </c>
      <c r="E119" s="43">
        <f t="shared" si="31"/>
        <v>0.21875</v>
      </c>
      <c r="F119" s="2">
        <f t="shared" si="32"/>
        <v>1.2188657407407408</v>
      </c>
      <c r="G119" s="26">
        <f>_xlfn.XLOOKUP(F119,occupancy_schedule!C:C,occupancy_schedule!D:D,,1,2)</f>
        <v>1</v>
      </c>
      <c r="H119" s="50">
        <f t="shared" si="18"/>
        <v>6.7812499999999997E-6</v>
      </c>
      <c r="I119" s="18">
        <f t="shared" si="19"/>
        <v>7.5347222222222218E-2</v>
      </c>
      <c r="J119" s="26">
        <f t="shared" si="20"/>
        <v>74.435763888888914</v>
      </c>
      <c r="K119" s="55">
        <f t="shared" si="21"/>
        <v>1.418011616941015E-2</v>
      </c>
      <c r="L119" s="26" t="b">
        <f>IF(virtualroom!A119="","",J119&gt;ventilation_hysteresis)</f>
        <v>1</v>
      </c>
      <c r="M119" s="29">
        <f t="shared" si="22"/>
        <v>500</v>
      </c>
      <c r="N119" s="13">
        <f t="shared" si="28"/>
        <v>5.5555555555555554</v>
      </c>
      <c r="O119" s="17">
        <f t="shared" si="29"/>
        <v>0.70900580847050754</v>
      </c>
      <c r="P119" s="17">
        <f t="shared" si="23"/>
        <v>0.19500821886749678</v>
      </c>
      <c r="Q119" s="17">
        <f t="shared" si="30"/>
        <v>0.13826195987654324</v>
      </c>
      <c r="R119" s="29">
        <f>IF(R118="cCO2_ppm",CO2_ext_avg_ppm,calculation!R118+calculation!S118)</f>
        <v>874.43576388888891</v>
      </c>
      <c r="S119" s="13">
        <f t="shared" si="24"/>
        <v>-56.623263888888921</v>
      </c>
    </row>
    <row r="120" spans="1:19">
      <c r="A120" s="1">
        <f>IF(input_OLD_temp_simulation!A120&lt;&gt;"",input_OLD_temp_simulation!A120,"")</f>
        <v>118</v>
      </c>
      <c r="B120">
        <f>IF(input_OLD_temp_simulation!B120&lt;&gt;"",input_OLD_temp_simulation!B120,"")</f>
        <v>886307</v>
      </c>
      <c r="C120" s="2">
        <f>IF(input_OLD_temp_simulation!C120&lt;&gt;"",input_OLD_temp_simulation!C120,"")</f>
        <v>44565.229166666657</v>
      </c>
      <c r="D120" s="26">
        <f t="shared" si="25"/>
        <v>1</v>
      </c>
      <c r="E120" s="43">
        <f t="shared" si="31"/>
        <v>0.22916666665696539</v>
      </c>
      <c r="F120" s="2">
        <f t="shared" si="32"/>
        <v>1.2292824073977062</v>
      </c>
      <c r="G120" s="26">
        <f>_xlfn.XLOOKUP(F120,occupancy_schedule!C:C,occupancy_schedule!D:D,,1,2)</f>
        <v>1</v>
      </c>
      <c r="H120" s="50">
        <f t="shared" si="18"/>
        <v>6.7812499999999997E-6</v>
      </c>
      <c r="I120" s="18">
        <f t="shared" si="19"/>
        <v>7.5347222222222218E-2</v>
      </c>
      <c r="J120" s="26">
        <f t="shared" si="20"/>
        <v>17.8125</v>
      </c>
      <c r="K120" s="55">
        <f t="shared" si="21"/>
        <v>1.2432484567901234E-2</v>
      </c>
      <c r="L120" s="26" t="b">
        <f>IF(virtualroom!A120="","",J120&gt;ventilation_hysteresis)</f>
        <v>0</v>
      </c>
      <c r="M120" s="29">
        <f t="shared" si="22"/>
        <v>0</v>
      </c>
      <c r="N120" s="13">
        <f t="shared" si="28"/>
        <v>0</v>
      </c>
      <c r="O120" s="17">
        <f t="shared" si="29"/>
        <v>0</v>
      </c>
      <c r="P120" s="17">
        <f t="shared" si="23"/>
        <v>0</v>
      </c>
      <c r="Q120" s="17">
        <f t="shared" si="30"/>
        <v>1.2432484567901234E-2</v>
      </c>
      <c r="R120" s="29">
        <f>IF(R119="cCO2_ppm",CO2_ext_avg_ppm,calculation!R119+calculation!S119)</f>
        <v>817.8125</v>
      </c>
      <c r="S120" s="13">
        <f t="shared" si="24"/>
        <v>56.623263888888886</v>
      </c>
    </row>
    <row r="121" spans="1:19">
      <c r="A121" s="1">
        <f>IF(input_OLD_temp_simulation!A121&lt;&gt;"",input_OLD_temp_simulation!A121,"")</f>
        <v>119</v>
      </c>
      <c r="B121">
        <f>IF(input_OLD_temp_simulation!B121&lt;&gt;"",input_OLD_temp_simulation!B121,"")</f>
        <v>886307</v>
      </c>
      <c r="C121" s="2">
        <f>IF(input_OLD_temp_simulation!C121&lt;&gt;"",input_OLD_temp_simulation!C121,"")</f>
        <v>44565.239583333343</v>
      </c>
      <c r="D121" s="26">
        <f t="shared" si="25"/>
        <v>1</v>
      </c>
      <c r="E121" s="43">
        <f t="shared" si="31"/>
        <v>0.23958333334303461</v>
      </c>
      <c r="F121" s="2">
        <f t="shared" si="32"/>
        <v>1.2396990740837754</v>
      </c>
      <c r="G121" s="26">
        <f>_xlfn.XLOOKUP(F121,occupancy_schedule!C:C,occupancy_schedule!D:D,,1,2)</f>
        <v>1</v>
      </c>
      <c r="H121" s="50">
        <f t="shared" si="18"/>
        <v>6.7812499999999997E-6</v>
      </c>
      <c r="I121" s="18">
        <f t="shared" si="19"/>
        <v>7.5347222222222218E-2</v>
      </c>
      <c r="J121" s="26">
        <f t="shared" si="20"/>
        <v>74.435763888888914</v>
      </c>
      <c r="K121" s="55">
        <f t="shared" si="21"/>
        <v>1.418011616941015E-2</v>
      </c>
      <c r="L121" s="26" t="b">
        <f>IF(virtualroom!A121="","",J121&gt;ventilation_hysteresis)</f>
        <v>1</v>
      </c>
      <c r="M121" s="29">
        <f t="shared" si="22"/>
        <v>500</v>
      </c>
      <c r="N121" s="13">
        <f t="shared" si="28"/>
        <v>5.5555555555555554</v>
      </c>
      <c r="O121" s="17">
        <f t="shared" si="29"/>
        <v>0.70900580847050754</v>
      </c>
      <c r="P121" s="17">
        <f t="shared" si="23"/>
        <v>0.19500821886749678</v>
      </c>
      <c r="Q121" s="17">
        <f t="shared" si="30"/>
        <v>0.13826195987654324</v>
      </c>
      <c r="R121" s="29">
        <f>IF(R120="cCO2_ppm",CO2_ext_avg_ppm,calculation!R120+calculation!S120)</f>
        <v>874.43576388888891</v>
      </c>
      <c r="S121" s="13">
        <f t="shared" si="24"/>
        <v>-56.623263888888921</v>
      </c>
    </row>
    <row r="122" spans="1:19">
      <c r="A122" s="1">
        <f>IF(input_OLD_temp_simulation!A122&lt;&gt;"",input_OLD_temp_simulation!A122,"")</f>
        <v>120</v>
      </c>
      <c r="B122">
        <f>IF(input_OLD_temp_simulation!B122&lt;&gt;"",input_OLD_temp_simulation!B122,"")</f>
        <v>886307</v>
      </c>
      <c r="C122" s="2">
        <f>IF(input_OLD_temp_simulation!C122&lt;&gt;"",input_OLD_temp_simulation!C122,"")</f>
        <v>44565.25</v>
      </c>
      <c r="D122" s="26">
        <f t="shared" si="25"/>
        <v>1</v>
      </c>
      <c r="E122" s="43">
        <f t="shared" si="31"/>
        <v>0.25</v>
      </c>
      <c r="F122" s="2">
        <f t="shared" si="32"/>
        <v>1.2501157407407408</v>
      </c>
      <c r="G122" s="26">
        <f>_xlfn.XLOOKUP(F122,occupancy_schedule!C:C,occupancy_schedule!D:D,,1,2)</f>
        <v>1</v>
      </c>
      <c r="H122" s="50">
        <f t="shared" si="18"/>
        <v>6.7812499999999997E-6</v>
      </c>
      <c r="I122" s="18">
        <f t="shared" si="19"/>
        <v>7.5347222222222218E-2</v>
      </c>
      <c r="J122" s="26">
        <f t="shared" si="20"/>
        <v>17.8125</v>
      </c>
      <c r="K122" s="55">
        <f t="shared" si="21"/>
        <v>1.2432484567901234E-2</v>
      </c>
      <c r="L122" s="26" t="b">
        <f>IF(virtualroom!A122="","",J122&gt;ventilation_hysteresis)</f>
        <v>0</v>
      </c>
      <c r="M122" s="29">
        <f t="shared" si="22"/>
        <v>0</v>
      </c>
      <c r="N122" s="13">
        <f t="shared" si="28"/>
        <v>0</v>
      </c>
      <c r="O122" s="17">
        <f t="shared" si="29"/>
        <v>0</v>
      </c>
      <c r="P122" s="17">
        <f t="shared" si="23"/>
        <v>0</v>
      </c>
      <c r="Q122" s="17">
        <f t="shared" si="30"/>
        <v>1.2432484567901234E-2</v>
      </c>
      <c r="R122" s="29">
        <f>IF(R121="cCO2_ppm",CO2_ext_avg_ppm,calculation!R121+calculation!S121)</f>
        <v>817.8125</v>
      </c>
      <c r="S122" s="13">
        <f t="shared" si="24"/>
        <v>56.623263888888886</v>
      </c>
    </row>
    <row r="123" spans="1:19">
      <c r="A123" s="1">
        <f>IF(input_OLD_temp_simulation!A123&lt;&gt;"",input_OLD_temp_simulation!A123,"")</f>
        <v>121</v>
      </c>
      <c r="B123">
        <f>IF(input_OLD_temp_simulation!B123&lt;&gt;"",input_OLD_temp_simulation!B123,"")</f>
        <v>886307</v>
      </c>
      <c r="C123" s="2">
        <f>IF(input_OLD_temp_simulation!C123&lt;&gt;"",input_OLD_temp_simulation!C123,"")</f>
        <v>44565.260416666657</v>
      </c>
      <c r="D123" s="26">
        <f t="shared" si="25"/>
        <v>1</v>
      </c>
      <c r="E123" s="43">
        <f t="shared" si="31"/>
        <v>0.26041666665696539</v>
      </c>
      <c r="F123" s="2">
        <f t="shared" si="32"/>
        <v>1.2605324073977062</v>
      </c>
      <c r="G123" s="26">
        <f>_xlfn.XLOOKUP(F123,occupancy_schedule!C:C,occupancy_schedule!D:D,,1,2)</f>
        <v>1</v>
      </c>
      <c r="H123" s="50">
        <f t="shared" si="18"/>
        <v>6.7812499999999997E-6</v>
      </c>
      <c r="I123" s="18">
        <f t="shared" si="19"/>
        <v>7.5347222222222218E-2</v>
      </c>
      <c r="J123" s="26">
        <f t="shared" si="20"/>
        <v>74.435763888888914</v>
      </c>
      <c r="K123" s="55">
        <f t="shared" si="21"/>
        <v>1.418011616941015E-2</v>
      </c>
      <c r="L123" s="26" t="b">
        <f>IF(virtualroom!A123="","",J123&gt;ventilation_hysteresis)</f>
        <v>1</v>
      </c>
      <c r="M123" s="29">
        <f t="shared" si="22"/>
        <v>500</v>
      </c>
      <c r="N123" s="13">
        <f t="shared" si="28"/>
        <v>5.5555555555555554</v>
      </c>
      <c r="O123" s="17">
        <f t="shared" si="29"/>
        <v>0.70900580847050754</v>
      </c>
      <c r="P123" s="17">
        <f t="shared" si="23"/>
        <v>0.19500821886749678</v>
      </c>
      <c r="Q123" s="17">
        <f t="shared" si="30"/>
        <v>0.13826195987654324</v>
      </c>
      <c r="R123" s="29">
        <f>IF(R122="cCO2_ppm",CO2_ext_avg_ppm,calculation!R122+calculation!S122)</f>
        <v>874.43576388888891</v>
      </c>
      <c r="S123" s="13">
        <f t="shared" si="24"/>
        <v>-56.623263888888921</v>
      </c>
    </row>
    <row r="124" spans="1:19">
      <c r="A124" s="1">
        <f>IF(input_OLD_temp_simulation!A124&lt;&gt;"",input_OLD_temp_simulation!A124,"")</f>
        <v>122</v>
      </c>
      <c r="B124">
        <f>IF(input_OLD_temp_simulation!B124&lt;&gt;"",input_OLD_temp_simulation!B124,"")</f>
        <v>886307</v>
      </c>
      <c r="C124" s="2">
        <f>IF(input_OLD_temp_simulation!C124&lt;&gt;"",input_OLD_temp_simulation!C124,"")</f>
        <v>44565.270833333343</v>
      </c>
      <c r="D124" s="26">
        <f t="shared" si="25"/>
        <v>1</v>
      </c>
      <c r="E124" s="43">
        <f t="shared" si="31"/>
        <v>0.27083333334303461</v>
      </c>
      <c r="F124" s="2">
        <f t="shared" si="32"/>
        <v>1.2709490740837754</v>
      </c>
      <c r="G124" s="26">
        <f>_xlfn.XLOOKUP(F124,occupancy_schedule!C:C,occupancy_schedule!D:D,,1,2)</f>
        <v>1</v>
      </c>
      <c r="H124" s="50">
        <f t="shared" si="18"/>
        <v>6.7812499999999997E-6</v>
      </c>
      <c r="I124" s="18">
        <f t="shared" si="19"/>
        <v>7.5347222222222218E-2</v>
      </c>
      <c r="J124" s="26">
        <f t="shared" si="20"/>
        <v>17.8125</v>
      </c>
      <c r="K124" s="55">
        <f t="shared" si="21"/>
        <v>1.2432484567901234E-2</v>
      </c>
      <c r="L124" s="26" t="b">
        <f>IF(virtualroom!A124="","",J124&gt;ventilation_hysteresis)</f>
        <v>0</v>
      </c>
      <c r="M124" s="29">
        <f t="shared" si="22"/>
        <v>0</v>
      </c>
      <c r="N124" s="13">
        <f t="shared" si="28"/>
        <v>0</v>
      </c>
      <c r="O124" s="17">
        <f t="shared" si="29"/>
        <v>0</v>
      </c>
      <c r="P124" s="17">
        <f t="shared" si="23"/>
        <v>0</v>
      </c>
      <c r="Q124" s="17">
        <f t="shared" si="30"/>
        <v>1.2432484567901234E-2</v>
      </c>
      <c r="R124" s="29">
        <f>IF(R123="cCO2_ppm",CO2_ext_avg_ppm,calculation!R123+calculation!S123)</f>
        <v>817.8125</v>
      </c>
      <c r="S124" s="13">
        <f t="shared" si="24"/>
        <v>56.623263888888886</v>
      </c>
    </row>
    <row r="125" spans="1:19">
      <c r="A125" s="1">
        <f>IF(input_OLD_temp_simulation!A125&lt;&gt;"",input_OLD_temp_simulation!A125,"")</f>
        <v>123</v>
      </c>
      <c r="B125">
        <f>IF(input_OLD_temp_simulation!B125&lt;&gt;"",input_OLD_temp_simulation!B125,"")</f>
        <v>886307</v>
      </c>
      <c r="C125" s="2">
        <f>IF(input_OLD_temp_simulation!C125&lt;&gt;"",input_OLD_temp_simulation!C125,"")</f>
        <v>44565.28125</v>
      </c>
      <c r="D125" s="26">
        <f t="shared" si="25"/>
        <v>1</v>
      </c>
      <c r="E125" s="43">
        <f t="shared" si="31"/>
        <v>0.28125</v>
      </c>
      <c r="F125" s="2">
        <f t="shared" si="32"/>
        <v>1.2813657407407408</v>
      </c>
      <c r="G125" s="26">
        <f>_xlfn.XLOOKUP(F125,occupancy_schedule!C:C,occupancy_schedule!D:D,,1,2)</f>
        <v>1</v>
      </c>
      <c r="H125" s="50">
        <f t="shared" si="18"/>
        <v>6.7812499999999997E-6</v>
      </c>
      <c r="I125" s="18">
        <f t="shared" si="19"/>
        <v>7.5347222222222218E-2</v>
      </c>
      <c r="J125" s="26">
        <f t="shared" si="20"/>
        <v>74.435763888888914</v>
      </c>
      <c r="K125" s="55">
        <f t="shared" si="21"/>
        <v>1.418011616941015E-2</v>
      </c>
      <c r="L125" s="26" t="b">
        <f>IF(virtualroom!A125="","",J125&gt;ventilation_hysteresis)</f>
        <v>1</v>
      </c>
      <c r="M125" s="29">
        <f t="shared" si="22"/>
        <v>500</v>
      </c>
      <c r="N125" s="13">
        <f t="shared" si="28"/>
        <v>5.5555555555555554</v>
      </c>
      <c r="O125" s="17">
        <f t="shared" si="29"/>
        <v>0.70900580847050754</v>
      </c>
      <c r="P125" s="17">
        <f t="shared" si="23"/>
        <v>0.19500821886749678</v>
      </c>
      <c r="Q125" s="17">
        <f t="shared" si="30"/>
        <v>0.13826195987654324</v>
      </c>
      <c r="R125" s="29">
        <f>IF(R124="cCO2_ppm",CO2_ext_avg_ppm,calculation!R124+calculation!S124)</f>
        <v>874.43576388888891</v>
      </c>
      <c r="S125" s="13">
        <f t="shared" si="24"/>
        <v>-56.623263888888921</v>
      </c>
    </row>
    <row r="126" spans="1:19">
      <c r="A126" s="1">
        <f>IF(input_OLD_temp_simulation!A126&lt;&gt;"",input_OLD_temp_simulation!A126,"")</f>
        <v>124</v>
      </c>
      <c r="B126">
        <f>IF(input_OLD_temp_simulation!B126&lt;&gt;"",input_OLD_temp_simulation!B126,"")</f>
        <v>886307</v>
      </c>
      <c r="C126" s="2">
        <f>IF(input_OLD_temp_simulation!C126&lt;&gt;"",input_OLD_temp_simulation!C126,"")</f>
        <v>44565.291666666657</v>
      </c>
      <c r="D126" s="26">
        <f t="shared" si="25"/>
        <v>1</v>
      </c>
      <c r="E126" s="43">
        <f t="shared" si="31"/>
        <v>0.29166666665696539</v>
      </c>
      <c r="F126" s="2">
        <f t="shared" si="32"/>
        <v>1.2917824073977062</v>
      </c>
      <c r="G126" s="26">
        <f>_xlfn.XLOOKUP(F126,occupancy_schedule!C:C,occupancy_schedule!D:D,,1,2)</f>
        <v>1</v>
      </c>
      <c r="H126" s="50">
        <f t="shared" si="18"/>
        <v>6.7812499999999997E-6</v>
      </c>
      <c r="I126" s="18">
        <f t="shared" si="19"/>
        <v>7.5347222222222218E-2</v>
      </c>
      <c r="J126" s="26">
        <f t="shared" si="20"/>
        <v>17.8125</v>
      </c>
      <c r="K126" s="55">
        <f t="shared" si="21"/>
        <v>1.2432484567901234E-2</v>
      </c>
      <c r="L126" s="26" t="b">
        <f>IF(virtualroom!A126="","",J126&gt;ventilation_hysteresis)</f>
        <v>0</v>
      </c>
      <c r="M126" s="29">
        <f t="shared" si="22"/>
        <v>0</v>
      </c>
      <c r="N126" s="13">
        <f t="shared" si="28"/>
        <v>0</v>
      </c>
      <c r="O126" s="17">
        <f t="shared" si="29"/>
        <v>0</v>
      </c>
      <c r="P126" s="17">
        <f t="shared" si="23"/>
        <v>0</v>
      </c>
      <c r="Q126" s="17">
        <f t="shared" si="30"/>
        <v>1.2432484567901234E-2</v>
      </c>
      <c r="R126" s="29">
        <f>IF(R125="cCO2_ppm",CO2_ext_avg_ppm,calculation!R125+calculation!S125)</f>
        <v>817.8125</v>
      </c>
      <c r="S126" s="13">
        <f t="shared" si="24"/>
        <v>56.623263888888886</v>
      </c>
    </row>
    <row r="127" spans="1:19">
      <c r="A127" s="1">
        <f>IF(input_OLD_temp_simulation!A127&lt;&gt;"",input_OLD_temp_simulation!A127,"")</f>
        <v>125</v>
      </c>
      <c r="B127">
        <f>IF(input_OLD_temp_simulation!B127&lt;&gt;"",input_OLD_temp_simulation!B127,"")</f>
        <v>886307</v>
      </c>
      <c r="C127" s="2">
        <f>IF(input_OLD_temp_simulation!C127&lt;&gt;"",input_OLD_temp_simulation!C127,"")</f>
        <v>44565.302083333343</v>
      </c>
      <c r="D127" s="26">
        <f t="shared" si="25"/>
        <v>1</v>
      </c>
      <c r="E127" s="43">
        <f t="shared" si="31"/>
        <v>0.30208333334303461</v>
      </c>
      <c r="F127" s="2">
        <f t="shared" si="32"/>
        <v>1.3021990740837754</v>
      </c>
      <c r="G127" s="26">
        <f>_xlfn.XLOOKUP(F127,occupancy_schedule!C:C,occupancy_schedule!D:D,,1,2)</f>
        <v>1</v>
      </c>
      <c r="H127" s="50">
        <f t="shared" si="18"/>
        <v>6.7812499999999997E-6</v>
      </c>
      <c r="I127" s="18">
        <f t="shared" si="19"/>
        <v>7.5347222222222218E-2</v>
      </c>
      <c r="J127" s="26">
        <f t="shared" si="20"/>
        <v>74.435763888888914</v>
      </c>
      <c r="K127" s="55">
        <f t="shared" si="21"/>
        <v>1.418011616941015E-2</v>
      </c>
      <c r="L127" s="26" t="b">
        <f>IF(virtualroom!A127="","",J127&gt;ventilation_hysteresis)</f>
        <v>1</v>
      </c>
      <c r="M127" s="29">
        <f t="shared" si="22"/>
        <v>500</v>
      </c>
      <c r="N127" s="13">
        <f t="shared" si="28"/>
        <v>5.5555555555555554</v>
      </c>
      <c r="O127" s="17">
        <f t="shared" si="29"/>
        <v>0.70900580847050754</v>
      </c>
      <c r="P127" s="17">
        <f t="shared" si="23"/>
        <v>0.19500821886749678</v>
      </c>
      <c r="Q127" s="17">
        <f t="shared" si="30"/>
        <v>0.13826195987654324</v>
      </c>
      <c r="R127" s="29">
        <f>IF(R126="cCO2_ppm",CO2_ext_avg_ppm,calculation!R126+calculation!S126)</f>
        <v>874.43576388888891</v>
      </c>
      <c r="S127" s="13">
        <f t="shared" si="24"/>
        <v>-56.623263888888921</v>
      </c>
    </row>
    <row r="128" spans="1:19">
      <c r="A128" s="1">
        <f>IF(input_OLD_temp_simulation!A128&lt;&gt;"",input_OLD_temp_simulation!A128,"")</f>
        <v>126</v>
      </c>
      <c r="B128">
        <f>IF(input_OLD_temp_simulation!B128&lt;&gt;"",input_OLD_temp_simulation!B128,"")</f>
        <v>886307</v>
      </c>
      <c r="C128" s="2">
        <f>IF(input_OLD_temp_simulation!C128&lt;&gt;"",input_OLD_temp_simulation!C128,"")</f>
        <v>44565.3125</v>
      </c>
      <c r="D128" s="26">
        <f t="shared" si="25"/>
        <v>1</v>
      </c>
      <c r="E128" s="43">
        <f t="shared" si="31"/>
        <v>0.3125</v>
      </c>
      <c r="F128" s="2">
        <f t="shared" si="32"/>
        <v>1.3126157407407408</v>
      </c>
      <c r="G128" s="26">
        <f>_xlfn.XLOOKUP(F128,occupancy_schedule!C:C,occupancy_schedule!D:D,,1,2)</f>
        <v>1</v>
      </c>
      <c r="H128" s="50">
        <f t="shared" si="18"/>
        <v>6.7812499999999997E-6</v>
      </c>
      <c r="I128" s="18">
        <f t="shared" si="19"/>
        <v>7.5347222222222218E-2</v>
      </c>
      <c r="J128" s="26">
        <f t="shared" si="20"/>
        <v>17.8125</v>
      </c>
      <c r="K128" s="55">
        <f t="shared" si="21"/>
        <v>1.2432484567901234E-2</v>
      </c>
      <c r="L128" s="26" t="b">
        <f>IF(virtualroom!A128="","",J128&gt;ventilation_hysteresis)</f>
        <v>0</v>
      </c>
      <c r="M128" s="29">
        <f t="shared" si="22"/>
        <v>0</v>
      </c>
      <c r="N128" s="13">
        <f t="shared" si="28"/>
        <v>0</v>
      </c>
      <c r="O128" s="17">
        <f t="shared" si="29"/>
        <v>0</v>
      </c>
      <c r="P128" s="17">
        <f t="shared" si="23"/>
        <v>0</v>
      </c>
      <c r="Q128" s="17">
        <f t="shared" si="30"/>
        <v>1.2432484567901234E-2</v>
      </c>
      <c r="R128" s="29">
        <f>IF(R127="cCO2_ppm",CO2_ext_avg_ppm,calculation!R127+calculation!S127)</f>
        <v>817.8125</v>
      </c>
      <c r="S128" s="13">
        <f t="shared" si="24"/>
        <v>56.623263888888886</v>
      </c>
    </row>
    <row r="129" spans="1:19">
      <c r="A129" s="1">
        <f>IF(input_OLD_temp_simulation!A129&lt;&gt;"",input_OLD_temp_simulation!A129,"")</f>
        <v>127</v>
      </c>
      <c r="B129">
        <f>IF(input_OLD_temp_simulation!B129&lt;&gt;"",input_OLD_temp_simulation!B129,"")</f>
        <v>886307</v>
      </c>
      <c r="C129" s="2">
        <f>IF(input_OLD_temp_simulation!C129&lt;&gt;"",input_OLD_temp_simulation!C129,"")</f>
        <v>44565.322916666657</v>
      </c>
      <c r="D129" s="26">
        <f t="shared" si="25"/>
        <v>1</v>
      </c>
      <c r="E129" s="43">
        <f t="shared" si="31"/>
        <v>0.32291666665696539</v>
      </c>
      <c r="F129" s="2">
        <f t="shared" si="32"/>
        <v>1.3230324073977062</v>
      </c>
      <c r="G129" s="26">
        <f>_xlfn.XLOOKUP(F129,occupancy_schedule!C:C,occupancy_schedule!D:D,,1,2)</f>
        <v>1</v>
      </c>
      <c r="H129" s="50">
        <f t="shared" si="18"/>
        <v>6.7812499999999997E-6</v>
      </c>
      <c r="I129" s="18">
        <f t="shared" si="19"/>
        <v>7.5347222222222218E-2</v>
      </c>
      <c r="J129" s="26">
        <f t="shared" si="20"/>
        <v>74.435763888888914</v>
      </c>
      <c r="K129" s="55">
        <f t="shared" si="21"/>
        <v>1.418011616941015E-2</v>
      </c>
      <c r="L129" s="26" t="b">
        <f>IF(virtualroom!A129="","",J129&gt;ventilation_hysteresis)</f>
        <v>1</v>
      </c>
      <c r="M129" s="29">
        <f t="shared" si="22"/>
        <v>500</v>
      </c>
      <c r="N129" s="13">
        <f t="shared" si="28"/>
        <v>5.5555555555555554</v>
      </c>
      <c r="O129" s="17">
        <f t="shared" si="29"/>
        <v>0.70900580847050754</v>
      </c>
      <c r="P129" s="17">
        <f t="shared" si="23"/>
        <v>0.19500821886749678</v>
      </c>
      <c r="Q129" s="17">
        <f t="shared" si="30"/>
        <v>0.13826195987654324</v>
      </c>
      <c r="R129" s="29">
        <f>IF(R128="cCO2_ppm",CO2_ext_avg_ppm,calculation!R128+calculation!S128)</f>
        <v>874.43576388888891</v>
      </c>
      <c r="S129" s="13">
        <f t="shared" si="24"/>
        <v>-56.623263888888921</v>
      </c>
    </row>
    <row r="130" spans="1:19">
      <c r="A130" s="1">
        <f>IF(input_OLD_temp_simulation!A130&lt;&gt;"",input_OLD_temp_simulation!A130,"")</f>
        <v>128</v>
      </c>
      <c r="B130">
        <f>IF(input_OLD_temp_simulation!B130&lt;&gt;"",input_OLD_temp_simulation!B130,"")</f>
        <v>886307</v>
      </c>
      <c r="C130" s="2">
        <f>IF(input_OLD_temp_simulation!C130&lt;&gt;"",input_OLD_temp_simulation!C130,"")</f>
        <v>44565.333333333343</v>
      </c>
      <c r="D130" s="26">
        <f t="shared" si="25"/>
        <v>1</v>
      </c>
      <c r="E130" s="43">
        <f t="shared" si="31"/>
        <v>0.33333333334303461</v>
      </c>
      <c r="F130" s="2">
        <f t="shared" si="32"/>
        <v>1.3334490740837754</v>
      </c>
      <c r="G130" s="26">
        <f>_xlfn.XLOOKUP(F130,occupancy_schedule!C:C,occupancy_schedule!D:D,,1,2)</f>
        <v>1</v>
      </c>
      <c r="H130" s="50">
        <f t="shared" ref="H130:H193" si="33">G130*deskwork_MET*METml_per_kg_min_p*avg_kg_per_p/(s_per_min*ml_per_m3)</f>
        <v>6.7812499999999997E-6</v>
      </c>
      <c r="I130" s="18">
        <f t="shared" ref="I130:I193" si="34">H130/V_room_m3*1000000</f>
        <v>7.5347222222222218E-2</v>
      </c>
      <c r="J130" s="26">
        <f t="shared" ref="J130:J193" si="35">R130-CO2_set</f>
        <v>17.8125</v>
      </c>
      <c r="K130" s="55">
        <f t="shared" ref="K130:K193" si="36">(R130-CO2_ext_avg_ppm)*ACPH_min/s_per_h</f>
        <v>1.2432484567901234E-2</v>
      </c>
      <c r="L130" s="26" t="b">
        <f>IF(virtualroom!A130="","",J130&gt;ventilation_hysteresis)</f>
        <v>0</v>
      </c>
      <c r="M130" s="29">
        <f t="shared" ref="M130:M193" si="37">IF(L130,maxvent_m3_per_h,0)</f>
        <v>0</v>
      </c>
      <c r="N130" s="13">
        <f t="shared" si="28"/>
        <v>0</v>
      </c>
      <c r="O130" s="17">
        <f t="shared" si="29"/>
        <v>0</v>
      </c>
      <c r="P130" s="17">
        <f t="shared" ref="P130:P193" si="38">IF(L130,MAX(0,MIN((J130+ventilation_hysteresis)/(O130*timestep_s),1)),0)</f>
        <v>0</v>
      </c>
      <c r="Q130" s="17">
        <f t="shared" si="30"/>
        <v>1.2432484567901234E-2</v>
      </c>
      <c r="R130" s="29">
        <f>IF(R129="cCO2_ppm",CO2_ext_avg_ppm,calculation!R129+calculation!S129)</f>
        <v>817.8125</v>
      </c>
      <c r="S130" s="13">
        <f t="shared" ref="S130:S193" si="39">(I130-Q130)*timestep_s</f>
        <v>56.623263888888886</v>
      </c>
    </row>
    <row r="131" spans="1:19">
      <c r="A131" s="1">
        <f>IF(input_OLD_temp_simulation!A131&lt;&gt;"",input_OLD_temp_simulation!A131,"")</f>
        <v>129</v>
      </c>
      <c r="B131">
        <f>IF(input_OLD_temp_simulation!B131&lt;&gt;"",input_OLD_temp_simulation!B131,"")</f>
        <v>886307</v>
      </c>
      <c r="C131" s="2">
        <f>IF(input_OLD_temp_simulation!C131&lt;&gt;"",input_OLD_temp_simulation!C131,"")</f>
        <v>44565.34375</v>
      </c>
      <c r="D131" s="26">
        <f t="shared" ref="D131:D194" si="40">WEEKDAY(C131,3)</f>
        <v>1</v>
      </c>
      <c r="E131" s="43">
        <f t="shared" si="31"/>
        <v>0.34375</v>
      </c>
      <c r="F131" s="2">
        <f t="shared" si="32"/>
        <v>1.3438657407407408</v>
      </c>
      <c r="G131" s="26">
        <f>_xlfn.XLOOKUP(F131,occupancy_schedule!C:C,occupancy_schedule!D:D,,1,2)</f>
        <v>1</v>
      </c>
      <c r="H131" s="50">
        <f t="shared" si="33"/>
        <v>6.7812499999999997E-6</v>
      </c>
      <c r="I131" s="18">
        <f t="shared" si="34"/>
        <v>7.5347222222222218E-2</v>
      </c>
      <c r="J131" s="26">
        <f t="shared" si="35"/>
        <v>74.435763888888914</v>
      </c>
      <c r="K131" s="55">
        <f t="shared" si="36"/>
        <v>1.418011616941015E-2</v>
      </c>
      <c r="L131" s="26" t="b">
        <f>IF(virtualroom!A131="","",J131&gt;ventilation_hysteresis)</f>
        <v>1</v>
      </c>
      <c r="M131" s="29">
        <f t="shared" si="37"/>
        <v>500</v>
      </c>
      <c r="N131" s="13">
        <f t="shared" si="28"/>
        <v>5.5555555555555554</v>
      </c>
      <c r="O131" s="17">
        <f t="shared" si="29"/>
        <v>0.70900580847050754</v>
      </c>
      <c r="P131" s="17">
        <f t="shared" si="38"/>
        <v>0.19500821886749678</v>
      </c>
      <c r="Q131" s="17">
        <f t="shared" si="30"/>
        <v>0.13826195987654324</v>
      </c>
      <c r="R131" s="29">
        <f>IF(R130="cCO2_ppm",CO2_ext_avg_ppm,calculation!R130+calculation!S130)</f>
        <v>874.43576388888891</v>
      </c>
      <c r="S131" s="13">
        <f t="shared" si="39"/>
        <v>-56.623263888888921</v>
      </c>
    </row>
    <row r="132" spans="1:19">
      <c r="A132" s="1">
        <f>IF(input_OLD_temp_simulation!A132&lt;&gt;"",input_OLD_temp_simulation!A132,"")</f>
        <v>130</v>
      </c>
      <c r="B132">
        <f>IF(input_OLD_temp_simulation!B132&lt;&gt;"",input_OLD_temp_simulation!B132,"")</f>
        <v>886307</v>
      </c>
      <c r="C132" s="2">
        <f>IF(input_OLD_temp_simulation!C132&lt;&gt;"",input_OLD_temp_simulation!C132,"")</f>
        <v>44565.354166666657</v>
      </c>
      <c r="D132" s="26">
        <f t="shared" si="40"/>
        <v>1</v>
      </c>
      <c r="E132" s="43">
        <f t="shared" si="31"/>
        <v>0.35416666665696539</v>
      </c>
      <c r="F132" s="2">
        <f t="shared" si="32"/>
        <v>1.3542824073977062</v>
      </c>
      <c r="G132" s="26">
        <f>_xlfn.XLOOKUP(F132,occupancy_schedule!C:C,occupancy_schedule!D:D,,1,2)</f>
        <v>3</v>
      </c>
      <c r="H132" s="50">
        <f t="shared" si="33"/>
        <v>2.034375E-5</v>
      </c>
      <c r="I132" s="18">
        <f t="shared" si="34"/>
        <v>0.22604166666666667</v>
      </c>
      <c r="J132" s="26">
        <f t="shared" si="35"/>
        <v>17.8125</v>
      </c>
      <c r="K132" s="55">
        <f t="shared" si="36"/>
        <v>1.2432484567901234E-2</v>
      </c>
      <c r="L132" s="26" t="b">
        <f>IF(virtualroom!A132="","",J132&gt;ventilation_hysteresis)</f>
        <v>0</v>
      </c>
      <c r="M132" s="29">
        <f t="shared" si="37"/>
        <v>0</v>
      </c>
      <c r="N132" s="13">
        <f t="shared" si="28"/>
        <v>0</v>
      </c>
      <c r="O132" s="17">
        <f t="shared" si="29"/>
        <v>0</v>
      </c>
      <c r="P132" s="17">
        <f t="shared" si="38"/>
        <v>0</v>
      </c>
      <c r="Q132" s="17">
        <f t="shared" si="30"/>
        <v>1.2432484567901234E-2</v>
      </c>
      <c r="R132" s="29">
        <f>IF(R131="cCO2_ppm",CO2_ext_avg_ppm,calculation!R131+calculation!S131)</f>
        <v>817.8125</v>
      </c>
      <c r="S132" s="13">
        <f t="shared" si="39"/>
        <v>192.24826388888891</v>
      </c>
    </row>
    <row r="133" spans="1:19">
      <c r="A133" s="1">
        <f>IF(input_OLD_temp_simulation!A133&lt;&gt;"",input_OLD_temp_simulation!A133,"")</f>
        <v>131</v>
      </c>
      <c r="B133">
        <f>IF(input_OLD_temp_simulation!B133&lt;&gt;"",input_OLD_temp_simulation!B133,"")</f>
        <v>886307</v>
      </c>
      <c r="C133" s="2">
        <f>IF(input_OLD_temp_simulation!C133&lt;&gt;"",input_OLD_temp_simulation!C133,"")</f>
        <v>44565.364583333343</v>
      </c>
      <c r="D133" s="26">
        <f t="shared" si="40"/>
        <v>1</v>
      </c>
      <c r="E133" s="43">
        <f t="shared" si="31"/>
        <v>0.36458333334303461</v>
      </c>
      <c r="F133" s="2">
        <f t="shared" si="32"/>
        <v>1.3646990740837754</v>
      </c>
      <c r="G133" s="26">
        <f>_xlfn.XLOOKUP(F133,occupancy_schedule!C:C,occupancy_schedule!D:D,,1,2)</f>
        <v>3</v>
      </c>
      <c r="H133" s="50">
        <f t="shared" si="33"/>
        <v>2.034375E-5</v>
      </c>
      <c r="I133" s="18">
        <f t="shared" si="34"/>
        <v>0.22604166666666667</v>
      </c>
      <c r="J133" s="26">
        <f t="shared" si="35"/>
        <v>210.06076388888891</v>
      </c>
      <c r="K133" s="55">
        <f t="shared" si="36"/>
        <v>1.8366072959533606E-2</v>
      </c>
      <c r="L133" s="26" t="b">
        <f>IF(virtualroom!A133="","",J133&gt;ventilation_hysteresis)</f>
        <v>1</v>
      </c>
      <c r="M133" s="29">
        <f t="shared" si="37"/>
        <v>500</v>
      </c>
      <c r="N133" s="13">
        <f t="shared" si="28"/>
        <v>5.5555555555555554</v>
      </c>
      <c r="O133" s="17">
        <f t="shared" si="29"/>
        <v>0.9183036479766804</v>
      </c>
      <c r="P133" s="17">
        <f t="shared" si="38"/>
        <v>0.31466324342460361</v>
      </c>
      <c r="Q133" s="17">
        <f t="shared" si="30"/>
        <v>0.28895640432098768</v>
      </c>
      <c r="R133" s="29">
        <f>IF(R132="cCO2_ppm",CO2_ext_avg_ppm,calculation!R132+calculation!S132)</f>
        <v>1010.0607638888889</v>
      </c>
      <c r="S133" s="13">
        <f t="shared" si="39"/>
        <v>-56.623263888888914</v>
      </c>
    </row>
    <row r="134" spans="1:19">
      <c r="A134" s="1">
        <f>IF(input_OLD_temp_simulation!A134&lt;&gt;"",input_OLD_temp_simulation!A134,"")</f>
        <v>132</v>
      </c>
      <c r="B134">
        <f>IF(input_OLD_temp_simulation!B134&lt;&gt;"",input_OLD_temp_simulation!B134,"")</f>
        <v>886307</v>
      </c>
      <c r="C134" s="2">
        <f>IF(input_OLD_temp_simulation!C134&lt;&gt;"",input_OLD_temp_simulation!C134,"")</f>
        <v>44565.375</v>
      </c>
      <c r="D134" s="26">
        <f t="shared" si="40"/>
        <v>1</v>
      </c>
      <c r="E134" s="43">
        <f t="shared" si="31"/>
        <v>0.375</v>
      </c>
      <c r="F134" s="2">
        <f t="shared" si="32"/>
        <v>1.3751157407407408</v>
      </c>
      <c r="G134" s="26">
        <f>_xlfn.XLOOKUP(F134,occupancy_schedule!C:C,occupancy_schedule!D:D,,1,2)</f>
        <v>2</v>
      </c>
      <c r="H134" s="50">
        <f t="shared" si="33"/>
        <v>1.3562499999999999E-5</v>
      </c>
      <c r="I134" s="18">
        <f t="shared" si="34"/>
        <v>0.15069444444444444</v>
      </c>
      <c r="J134" s="26">
        <f t="shared" si="35"/>
        <v>153.4375</v>
      </c>
      <c r="K134" s="55">
        <f t="shared" si="36"/>
        <v>1.6618441358024691E-2</v>
      </c>
      <c r="L134" s="26" t="b">
        <f>IF(virtualroom!A134="","",J134&gt;ventilation_hysteresis)</f>
        <v>1</v>
      </c>
      <c r="M134" s="29">
        <f t="shared" si="37"/>
        <v>500</v>
      </c>
      <c r="N134" s="13">
        <f t="shared" si="28"/>
        <v>5.5555555555555554</v>
      </c>
      <c r="O134" s="17">
        <f t="shared" si="29"/>
        <v>0.83092206790123457</v>
      </c>
      <c r="P134" s="17">
        <f t="shared" si="38"/>
        <v>0.27203714451538014</v>
      </c>
      <c r="Q134" s="17">
        <f t="shared" si="30"/>
        <v>0.22604166666666667</v>
      </c>
      <c r="R134" s="29">
        <f>IF(R133="cCO2_ppm",CO2_ext_avg_ppm,calculation!R133+calculation!S133)</f>
        <v>953.4375</v>
      </c>
      <c r="S134" s="13">
        <f t="shared" si="39"/>
        <v>-67.812500000000014</v>
      </c>
    </row>
    <row r="135" spans="1:19">
      <c r="A135" s="1">
        <f>IF(input_OLD_temp_simulation!A135&lt;&gt;"",input_OLD_temp_simulation!A135,"")</f>
        <v>133</v>
      </c>
      <c r="B135">
        <f>IF(input_OLD_temp_simulation!B135&lt;&gt;"",input_OLD_temp_simulation!B135,"")</f>
        <v>886307</v>
      </c>
      <c r="C135" s="2">
        <f>IF(input_OLD_temp_simulation!C135&lt;&gt;"",input_OLD_temp_simulation!C135,"")</f>
        <v>44565.385416666657</v>
      </c>
      <c r="D135" s="26">
        <f t="shared" si="40"/>
        <v>1</v>
      </c>
      <c r="E135" s="43">
        <f t="shared" si="31"/>
        <v>0.38541666665696539</v>
      </c>
      <c r="F135" s="2">
        <f t="shared" si="32"/>
        <v>1.3855324073977062</v>
      </c>
      <c r="G135" s="26">
        <f>_xlfn.XLOOKUP(F135,occupancy_schedule!C:C,occupancy_schedule!D:D,,1,2)</f>
        <v>2</v>
      </c>
      <c r="H135" s="50">
        <f t="shared" si="33"/>
        <v>1.3562499999999999E-5</v>
      </c>
      <c r="I135" s="18">
        <f t="shared" si="34"/>
        <v>0.15069444444444444</v>
      </c>
      <c r="J135" s="26">
        <f t="shared" si="35"/>
        <v>85.625</v>
      </c>
      <c r="K135" s="55">
        <f t="shared" si="36"/>
        <v>1.4525462962962962E-2</v>
      </c>
      <c r="L135" s="26" t="b">
        <f>IF(virtualroom!A135="","",J135&gt;ventilation_hysteresis)</f>
        <v>1</v>
      </c>
      <c r="M135" s="29">
        <f t="shared" si="37"/>
        <v>500</v>
      </c>
      <c r="N135" s="13">
        <f t="shared" si="28"/>
        <v>5.5555555555555554</v>
      </c>
      <c r="O135" s="17">
        <f t="shared" si="29"/>
        <v>0.72627314814814814</v>
      </c>
      <c r="P135" s="17">
        <f t="shared" si="38"/>
        <v>0.20749003984063744</v>
      </c>
      <c r="Q135" s="17">
        <f t="shared" si="30"/>
        <v>0.15069444444444444</v>
      </c>
      <c r="R135" s="29">
        <f>IF(R134="cCO2_ppm",CO2_ext_avg_ppm,calculation!R134+calculation!S134)</f>
        <v>885.625</v>
      </c>
      <c r="S135" s="13">
        <f t="shared" si="39"/>
        <v>0</v>
      </c>
    </row>
    <row r="136" spans="1:19">
      <c r="A136" s="1">
        <f>IF(input_OLD_temp_simulation!A136&lt;&gt;"",input_OLD_temp_simulation!A136,"")</f>
        <v>134</v>
      </c>
      <c r="B136">
        <f>IF(input_OLD_temp_simulation!B136&lt;&gt;"",input_OLD_temp_simulation!B136,"")</f>
        <v>886307</v>
      </c>
      <c r="C136" s="2">
        <f>IF(input_OLD_temp_simulation!C136&lt;&gt;"",input_OLD_temp_simulation!C136,"")</f>
        <v>44565.395833333343</v>
      </c>
      <c r="D136" s="26">
        <f t="shared" si="40"/>
        <v>1</v>
      </c>
      <c r="E136" s="43">
        <f t="shared" si="31"/>
        <v>0.39583333334303461</v>
      </c>
      <c r="F136" s="2">
        <f t="shared" si="32"/>
        <v>1.3959490740837754</v>
      </c>
      <c r="G136" s="26">
        <f>_xlfn.XLOOKUP(F136,occupancy_schedule!C:C,occupancy_schedule!D:D,,1,2)</f>
        <v>2</v>
      </c>
      <c r="H136" s="50">
        <f t="shared" si="33"/>
        <v>1.3562499999999999E-5</v>
      </c>
      <c r="I136" s="18">
        <f t="shared" si="34"/>
        <v>0.15069444444444444</v>
      </c>
      <c r="J136" s="26">
        <f t="shared" si="35"/>
        <v>85.625</v>
      </c>
      <c r="K136" s="55">
        <f t="shared" si="36"/>
        <v>1.4525462962962962E-2</v>
      </c>
      <c r="L136" s="26" t="b">
        <f>IF(virtualroom!A136="","",J136&gt;ventilation_hysteresis)</f>
        <v>1</v>
      </c>
      <c r="M136" s="29">
        <f t="shared" si="37"/>
        <v>500</v>
      </c>
      <c r="N136" s="13">
        <f t="shared" si="28"/>
        <v>5.5555555555555554</v>
      </c>
      <c r="O136" s="17">
        <f t="shared" si="29"/>
        <v>0.72627314814814814</v>
      </c>
      <c r="P136" s="17">
        <f t="shared" si="38"/>
        <v>0.20749003984063744</v>
      </c>
      <c r="Q136" s="17">
        <f t="shared" si="30"/>
        <v>0.15069444444444444</v>
      </c>
      <c r="R136" s="29">
        <f>IF(R135="cCO2_ppm",CO2_ext_avg_ppm,calculation!R135+calculation!S135)</f>
        <v>885.625</v>
      </c>
      <c r="S136" s="13">
        <f t="shared" si="39"/>
        <v>0</v>
      </c>
    </row>
    <row r="137" spans="1:19">
      <c r="A137" s="1">
        <f>IF(input_OLD_temp_simulation!A137&lt;&gt;"",input_OLD_temp_simulation!A137,"")</f>
        <v>135</v>
      </c>
      <c r="B137">
        <f>IF(input_OLD_temp_simulation!B137&lt;&gt;"",input_OLD_temp_simulation!B137,"")</f>
        <v>886307</v>
      </c>
      <c r="C137" s="2">
        <f>IF(input_OLD_temp_simulation!C137&lt;&gt;"",input_OLD_temp_simulation!C137,"")</f>
        <v>44565.40625</v>
      </c>
      <c r="D137" s="26">
        <f t="shared" si="40"/>
        <v>1</v>
      </c>
      <c r="E137" s="43">
        <f t="shared" si="31"/>
        <v>0.40625</v>
      </c>
      <c r="F137" s="2">
        <f t="shared" si="32"/>
        <v>1.4063657407407408</v>
      </c>
      <c r="G137" s="26">
        <f>_xlfn.XLOOKUP(F137,occupancy_schedule!C:C,occupancy_schedule!D:D,,1,2)</f>
        <v>2</v>
      </c>
      <c r="H137" s="50">
        <f t="shared" si="33"/>
        <v>1.3562499999999999E-5</v>
      </c>
      <c r="I137" s="18">
        <f t="shared" si="34"/>
        <v>0.15069444444444444</v>
      </c>
      <c r="J137" s="26">
        <f t="shared" si="35"/>
        <v>85.625</v>
      </c>
      <c r="K137" s="55">
        <f t="shared" si="36"/>
        <v>1.4525462962962962E-2</v>
      </c>
      <c r="L137" s="26" t="b">
        <f>IF(virtualroom!A137="","",J137&gt;ventilation_hysteresis)</f>
        <v>1</v>
      </c>
      <c r="M137" s="29">
        <f t="shared" si="37"/>
        <v>500</v>
      </c>
      <c r="N137" s="13">
        <f t="shared" si="28"/>
        <v>5.5555555555555554</v>
      </c>
      <c r="O137" s="17">
        <f t="shared" si="29"/>
        <v>0.72627314814814814</v>
      </c>
      <c r="P137" s="17">
        <f t="shared" si="38"/>
        <v>0.20749003984063744</v>
      </c>
      <c r="Q137" s="17">
        <f t="shared" si="30"/>
        <v>0.15069444444444444</v>
      </c>
      <c r="R137" s="29">
        <f>IF(R136="cCO2_ppm",CO2_ext_avg_ppm,calculation!R136+calculation!S136)</f>
        <v>885.625</v>
      </c>
      <c r="S137" s="13">
        <f t="shared" si="39"/>
        <v>0</v>
      </c>
    </row>
    <row r="138" spans="1:19">
      <c r="A138" s="1">
        <f>IF(input_OLD_temp_simulation!A138&lt;&gt;"",input_OLD_temp_simulation!A138,"")</f>
        <v>136</v>
      </c>
      <c r="B138">
        <f>IF(input_OLD_temp_simulation!B138&lt;&gt;"",input_OLD_temp_simulation!B138,"")</f>
        <v>886307</v>
      </c>
      <c r="C138" s="2">
        <f>IF(input_OLD_temp_simulation!C138&lt;&gt;"",input_OLD_temp_simulation!C138,"")</f>
        <v>44565.416666666657</v>
      </c>
      <c r="D138" s="26">
        <f t="shared" si="40"/>
        <v>1</v>
      </c>
      <c r="E138" s="43">
        <f t="shared" si="31"/>
        <v>0.41666666665696539</v>
      </c>
      <c r="F138" s="2">
        <f t="shared" si="32"/>
        <v>1.4167824073977062</v>
      </c>
      <c r="G138" s="26">
        <f>_xlfn.XLOOKUP(F138,occupancy_schedule!C:C,occupancy_schedule!D:D,,1,2)</f>
        <v>2</v>
      </c>
      <c r="H138" s="50">
        <f t="shared" si="33"/>
        <v>1.3562499999999999E-5</v>
      </c>
      <c r="I138" s="18">
        <f t="shared" si="34"/>
        <v>0.15069444444444444</v>
      </c>
      <c r="J138" s="26">
        <f t="shared" si="35"/>
        <v>85.625</v>
      </c>
      <c r="K138" s="55">
        <f t="shared" si="36"/>
        <v>1.4525462962962962E-2</v>
      </c>
      <c r="L138" s="26" t="b">
        <f>IF(virtualroom!A138="","",J138&gt;ventilation_hysteresis)</f>
        <v>1</v>
      </c>
      <c r="M138" s="29">
        <f t="shared" si="37"/>
        <v>500</v>
      </c>
      <c r="N138" s="13">
        <f t="shared" si="28"/>
        <v>5.5555555555555554</v>
      </c>
      <c r="O138" s="17">
        <f t="shared" si="29"/>
        <v>0.72627314814814814</v>
      </c>
      <c r="P138" s="17">
        <f t="shared" si="38"/>
        <v>0.20749003984063744</v>
      </c>
      <c r="Q138" s="17">
        <f t="shared" si="30"/>
        <v>0.15069444444444444</v>
      </c>
      <c r="R138" s="29">
        <f>IF(R137="cCO2_ppm",CO2_ext_avg_ppm,calculation!R137+calculation!S137)</f>
        <v>885.625</v>
      </c>
      <c r="S138" s="13">
        <f t="shared" si="39"/>
        <v>0</v>
      </c>
    </row>
    <row r="139" spans="1:19">
      <c r="A139" s="1">
        <f>IF(input_OLD_temp_simulation!A139&lt;&gt;"",input_OLD_temp_simulation!A139,"")</f>
        <v>137</v>
      </c>
      <c r="B139">
        <f>IF(input_OLD_temp_simulation!B139&lt;&gt;"",input_OLD_temp_simulation!B139,"")</f>
        <v>886307</v>
      </c>
      <c r="C139" s="2">
        <f>IF(input_OLD_temp_simulation!C139&lt;&gt;"",input_OLD_temp_simulation!C139,"")</f>
        <v>44565.427083333343</v>
      </c>
      <c r="D139" s="26">
        <f t="shared" si="40"/>
        <v>1</v>
      </c>
      <c r="E139" s="43">
        <f t="shared" si="31"/>
        <v>0.42708333334303461</v>
      </c>
      <c r="F139" s="2">
        <f t="shared" si="32"/>
        <v>1.4271990740837754</v>
      </c>
      <c r="G139" s="26">
        <f>_xlfn.XLOOKUP(F139,occupancy_schedule!C:C,occupancy_schedule!D:D,,1,2)</f>
        <v>2</v>
      </c>
      <c r="H139" s="50">
        <f t="shared" si="33"/>
        <v>1.3562499999999999E-5</v>
      </c>
      <c r="I139" s="18">
        <f t="shared" si="34"/>
        <v>0.15069444444444444</v>
      </c>
      <c r="J139" s="26">
        <f t="shared" si="35"/>
        <v>85.625</v>
      </c>
      <c r="K139" s="55">
        <f t="shared" si="36"/>
        <v>1.4525462962962962E-2</v>
      </c>
      <c r="L139" s="26" t="b">
        <f>IF(virtualroom!A139="","",J139&gt;ventilation_hysteresis)</f>
        <v>1</v>
      </c>
      <c r="M139" s="29">
        <f t="shared" si="37"/>
        <v>500</v>
      </c>
      <c r="N139" s="13">
        <f t="shared" si="28"/>
        <v>5.5555555555555554</v>
      </c>
      <c r="O139" s="17">
        <f t="shared" si="29"/>
        <v>0.72627314814814814</v>
      </c>
      <c r="P139" s="17">
        <f t="shared" si="38"/>
        <v>0.20749003984063744</v>
      </c>
      <c r="Q139" s="17">
        <f t="shared" si="30"/>
        <v>0.15069444444444444</v>
      </c>
      <c r="R139" s="29">
        <f>IF(R138="cCO2_ppm",CO2_ext_avg_ppm,calculation!R138+calculation!S138)</f>
        <v>885.625</v>
      </c>
      <c r="S139" s="13">
        <f t="shared" si="39"/>
        <v>0</v>
      </c>
    </row>
    <row r="140" spans="1:19">
      <c r="A140" s="1">
        <f>IF(input_OLD_temp_simulation!A140&lt;&gt;"",input_OLD_temp_simulation!A140,"")</f>
        <v>138</v>
      </c>
      <c r="B140">
        <f>IF(input_OLD_temp_simulation!B140&lt;&gt;"",input_OLD_temp_simulation!B140,"")</f>
        <v>886307</v>
      </c>
      <c r="C140" s="2">
        <f>IF(input_OLD_temp_simulation!C140&lt;&gt;"",input_OLD_temp_simulation!C140,"")</f>
        <v>44565.4375</v>
      </c>
      <c r="D140" s="26">
        <f t="shared" si="40"/>
        <v>1</v>
      </c>
      <c r="E140" s="43">
        <f t="shared" si="31"/>
        <v>0.4375</v>
      </c>
      <c r="F140" s="2">
        <f t="shared" si="32"/>
        <v>1.4376157407407408</v>
      </c>
      <c r="G140" s="26">
        <f>_xlfn.XLOOKUP(F140,occupancy_schedule!C:C,occupancy_schedule!D:D,,1,2)</f>
        <v>2</v>
      </c>
      <c r="H140" s="50">
        <f t="shared" si="33"/>
        <v>1.3562499999999999E-5</v>
      </c>
      <c r="I140" s="18">
        <f t="shared" si="34"/>
        <v>0.15069444444444444</v>
      </c>
      <c r="J140" s="26">
        <f t="shared" si="35"/>
        <v>85.625</v>
      </c>
      <c r="K140" s="55">
        <f t="shared" si="36"/>
        <v>1.4525462962962962E-2</v>
      </c>
      <c r="L140" s="26" t="b">
        <f>IF(virtualroom!A140="","",J140&gt;ventilation_hysteresis)</f>
        <v>1</v>
      </c>
      <c r="M140" s="29">
        <f t="shared" si="37"/>
        <v>500</v>
      </c>
      <c r="N140" s="13">
        <f t="shared" si="28"/>
        <v>5.5555555555555554</v>
      </c>
      <c r="O140" s="17">
        <f t="shared" si="29"/>
        <v>0.72627314814814814</v>
      </c>
      <c r="P140" s="17">
        <f t="shared" si="38"/>
        <v>0.20749003984063744</v>
      </c>
      <c r="Q140" s="17">
        <f t="shared" si="30"/>
        <v>0.15069444444444444</v>
      </c>
      <c r="R140" s="29">
        <f>IF(R139="cCO2_ppm",CO2_ext_avg_ppm,calculation!R139+calculation!S139)</f>
        <v>885.625</v>
      </c>
      <c r="S140" s="13">
        <f t="shared" si="39"/>
        <v>0</v>
      </c>
    </row>
    <row r="141" spans="1:19">
      <c r="A141" s="1">
        <f>IF(input_OLD_temp_simulation!A141&lt;&gt;"",input_OLD_temp_simulation!A141,"")</f>
        <v>139</v>
      </c>
      <c r="B141">
        <f>IF(input_OLD_temp_simulation!B141&lt;&gt;"",input_OLD_temp_simulation!B141,"")</f>
        <v>886307</v>
      </c>
      <c r="C141" s="2">
        <f>IF(input_OLD_temp_simulation!C141&lt;&gt;"",input_OLD_temp_simulation!C141,"")</f>
        <v>44565.447916666657</v>
      </c>
      <c r="D141" s="26">
        <f t="shared" si="40"/>
        <v>1</v>
      </c>
      <c r="E141" s="43">
        <f t="shared" si="31"/>
        <v>0.44791666665696539</v>
      </c>
      <c r="F141" s="2">
        <f t="shared" si="32"/>
        <v>1.4480324073977062</v>
      </c>
      <c r="G141" s="26">
        <f>_xlfn.XLOOKUP(F141,occupancy_schedule!C:C,occupancy_schedule!D:D,,1,2)</f>
        <v>2</v>
      </c>
      <c r="H141" s="50">
        <f t="shared" si="33"/>
        <v>1.3562499999999999E-5</v>
      </c>
      <c r="I141" s="18">
        <f t="shared" si="34"/>
        <v>0.15069444444444444</v>
      </c>
      <c r="J141" s="26">
        <f t="shared" si="35"/>
        <v>85.625</v>
      </c>
      <c r="K141" s="55">
        <f t="shared" si="36"/>
        <v>1.4525462962962962E-2</v>
      </c>
      <c r="L141" s="26" t="b">
        <f>IF(virtualroom!A141="","",J141&gt;ventilation_hysteresis)</f>
        <v>1</v>
      </c>
      <c r="M141" s="29">
        <f t="shared" si="37"/>
        <v>500</v>
      </c>
      <c r="N141" s="13">
        <f t="shared" si="28"/>
        <v>5.5555555555555554</v>
      </c>
      <c r="O141" s="17">
        <f t="shared" si="29"/>
        <v>0.72627314814814814</v>
      </c>
      <c r="P141" s="17">
        <f t="shared" si="38"/>
        <v>0.20749003984063744</v>
      </c>
      <c r="Q141" s="17">
        <f t="shared" si="30"/>
        <v>0.15069444444444444</v>
      </c>
      <c r="R141" s="29">
        <f>IF(R140="cCO2_ppm",CO2_ext_avg_ppm,calculation!R140+calculation!S140)</f>
        <v>885.625</v>
      </c>
      <c r="S141" s="13">
        <f t="shared" si="39"/>
        <v>0</v>
      </c>
    </row>
    <row r="142" spans="1:19">
      <c r="A142" s="1">
        <f>IF(input_OLD_temp_simulation!A142&lt;&gt;"",input_OLD_temp_simulation!A142,"")</f>
        <v>140</v>
      </c>
      <c r="B142">
        <f>IF(input_OLD_temp_simulation!B142&lt;&gt;"",input_OLD_temp_simulation!B142,"")</f>
        <v>886307</v>
      </c>
      <c r="C142" s="2">
        <f>IF(input_OLD_temp_simulation!C142&lt;&gt;"",input_OLD_temp_simulation!C142,"")</f>
        <v>44565.458333333343</v>
      </c>
      <c r="D142" s="26">
        <f t="shared" si="40"/>
        <v>1</v>
      </c>
      <c r="E142" s="43">
        <f t="shared" si="31"/>
        <v>0.45833333334303461</v>
      </c>
      <c r="F142" s="2">
        <f t="shared" si="32"/>
        <v>1.4584490740837754</v>
      </c>
      <c r="G142" s="26">
        <f>_xlfn.XLOOKUP(F142,occupancy_schedule!C:C,occupancy_schedule!D:D,,1,2)</f>
        <v>2</v>
      </c>
      <c r="H142" s="50">
        <f t="shared" si="33"/>
        <v>1.3562499999999999E-5</v>
      </c>
      <c r="I142" s="18">
        <f t="shared" si="34"/>
        <v>0.15069444444444444</v>
      </c>
      <c r="J142" s="26">
        <f t="shared" si="35"/>
        <v>85.625</v>
      </c>
      <c r="K142" s="55">
        <f t="shared" si="36"/>
        <v>1.4525462962962962E-2</v>
      </c>
      <c r="L142" s="26" t="b">
        <f>IF(virtualroom!A142="","",J142&gt;ventilation_hysteresis)</f>
        <v>1</v>
      </c>
      <c r="M142" s="29">
        <f t="shared" si="37"/>
        <v>500</v>
      </c>
      <c r="N142" s="13">
        <f t="shared" si="28"/>
        <v>5.5555555555555554</v>
      </c>
      <c r="O142" s="17">
        <f t="shared" si="29"/>
        <v>0.72627314814814814</v>
      </c>
      <c r="P142" s="17">
        <f t="shared" si="38"/>
        <v>0.20749003984063744</v>
      </c>
      <c r="Q142" s="17">
        <f t="shared" si="30"/>
        <v>0.15069444444444444</v>
      </c>
      <c r="R142" s="29">
        <f>IF(R141="cCO2_ppm",CO2_ext_avg_ppm,calculation!R141+calculation!S141)</f>
        <v>885.625</v>
      </c>
      <c r="S142" s="13">
        <f t="shared" si="39"/>
        <v>0</v>
      </c>
    </row>
    <row r="143" spans="1:19">
      <c r="A143" s="1">
        <f>IF(input_OLD_temp_simulation!A143&lt;&gt;"",input_OLD_temp_simulation!A143,"")</f>
        <v>141</v>
      </c>
      <c r="B143">
        <f>IF(input_OLD_temp_simulation!B143&lt;&gt;"",input_OLD_temp_simulation!B143,"")</f>
        <v>886307</v>
      </c>
      <c r="C143" s="2">
        <f>IF(input_OLD_temp_simulation!C143&lt;&gt;"",input_OLD_temp_simulation!C143,"")</f>
        <v>44565.46875</v>
      </c>
      <c r="D143" s="26">
        <f t="shared" si="40"/>
        <v>1</v>
      </c>
      <c r="E143" s="43">
        <f t="shared" si="31"/>
        <v>0.46875</v>
      </c>
      <c r="F143" s="2">
        <f t="shared" si="32"/>
        <v>1.4688657407407408</v>
      </c>
      <c r="G143" s="26">
        <f>_xlfn.XLOOKUP(F143,occupancy_schedule!C:C,occupancy_schedule!D:D,,1,2)</f>
        <v>2</v>
      </c>
      <c r="H143" s="50">
        <f t="shared" si="33"/>
        <v>1.3562499999999999E-5</v>
      </c>
      <c r="I143" s="18">
        <f t="shared" si="34"/>
        <v>0.15069444444444444</v>
      </c>
      <c r="J143" s="26">
        <f t="shared" si="35"/>
        <v>85.625</v>
      </c>
      <c r="K143" s="55">
        <f t="shared" si="36"/>
        <v>1.4525462962962962E-2</v>
      </c>
      <c r="L143" s="26" t="b">
        <f>IF(virtualroom!A143="","",J143&gt;ventilation_hysteresis)</f>
        <v>1</v>
      </c>
      <c r="M143" s="29">
        <f t="shared" si="37"/>
        <v>500</v>
      </c>
      <c r="N143" s="13">
        <f t="shared" si="28"/>
        <v>5.5555555555555554</v>
      </c>
      <c r="O143" s="17">
        <f t="shared" si="29"/>
        <v>0.72627314814814814</v>
      </c>
      <c r="P143" s="17">
        <f t="shared" si="38"/>
        <v>0.20749003984063744</v>
      </c>
      <c r="Q143" s="17">
        <f t="shared" si="30"/>
        <v>0.15069444444444444</v>
      </c>
      <c r="R143" s="29">
        <f>IF(R142="cCO2_ppm",CO2_ext_avg_ppm,calculation!R142+calculation!S142)</f>
        <v>885.625</v>
      </c>
      <c r="S143" s="13">
        <f t="shared" si="39"/>
        <v>0</v>
      </c>
    </row>
    <row r="144" spans="1:19">
      <c r="A144" s="1">
        <f>IF(input_OLD_temp_simulation!A144&lt;&gt;"",input_OLD_temp_simulation!A144,"")</f>
        <v>142</v>
      </c>
      <c r="B144">
        <f>IF(input_OLD_temp_simulation!B144&lt;&gt;"",input_OLD_temp_simulation!B144,"")</f>
        <v>886307</v>
      </c>
      <c r="C144" s="2">
        <f>IF(input_OLD_temp_simulation!C144&lt;&gt;"",input_OLD_temp_simulation!C144,"")</f>
        <v>44565.479166666657</v>
      </c>
      <c r="D144" s="26">
        <f t="shared" si="40"/>
        <v>1</v>
      </c>
      <c r="E144" s="43">
        <f t="shared" si="31"/>
        <v>0.47916666665696539</v>
      </c>
      <c r="F144" s="2">
        <f t="shared" si="32"/>
        <v>1.4792824073977062</v>
      </c>
      <c r="G144" s="26">
        <f>_xlfn.XLOOKUP(F144,occupancy_schedule!C:C,occupancy_schedule!D:D,,1,2)</f>
        <v>2</v>
      </c>
      <c r="H144" s="50">
        <f t="shared" si="33"/>
        <v>1.3562499999999999E-5</v>
      </c>
      <c r="I144" s="18">
        <f t="shared" si="34"/>
        <v>0.15069444444444444</v>
      </c>
      <c r="J144" s="26">
        <f t="shared" si="35"/>
        <v>85.625</v>
      </c>
      <c r="K144" s="55">
        <f t="shared" si="36"/>
        <v>1.4525462962962962E-2</v>
      </c>
      <c r="L144" s="26" t="b">
        <f>IF(virtualroom!A144="","",J144&gt;ventilation_hysteresis)</f>
        <v>1</v>
      </c>
      <c r="M144" s="29">
        <f t="shared" si="37"/>
        <v>500</v>
      </c>
      <c r="N144" s="13">
        <f t="shared" si="28"/>
        <v>5.5555555555555554</v>
      </c>
      <c r="O144" s="17">
        <f t="shared" si="29"/>
        <v>0.72627314814814814</v>
      </c>
      <c r="P144" s="17">
        <f t="shared" si="38"/>
        <v>0.20749003984063744</v>
      </c>
      <c r="Q144" s="17">
        <f t="shared" si="30"/>
        <v>0.15069444444444444</v>
      </c>
      <c r="R144" s="29">
        <f>IF(R143="cCO2_ppm",CO2_ext_avg_ppm,calculation!R143+calculation!S143)</f>
        <v>885.625</v>
      </c>
      <c r="S144" s="13">
        <f t="shared" si="39"/>
        <v>0</v>
      </c>
    </row>
    <row r="145" spans="1:19">
      <c r="A145" s="1">
        <f>IF(input_OLD_temp_simulation!A145&lt;&gt;"",input_OLD_temp_simulation!A145,"")</f>
        <v>143</v>
      </c>
      <c r="B145">
        <f>IF(input_OLD_temp_simulation!B145&lt;&gt;"",input_OLD_temp_simulation!B145,"")</f>
        <v>886307</v>
      </c>
      <c r="C145" s="2">
        <f>IF(input_OLD_temp_simulation!C145&lt;&gt;"",input_OLD_temp_simulation!C145,"")</f>
        <v>44565.489583333343</v>
      </c>
      <c r="D145" s="26">
        <f t="shared" si="40"/>
        <v>1</v>
      </c>
      <c r="E145" s="43">
        <f t="shared" si="31"/>
        <v>0.48958333334303461</v>
      </c>
      <c r="F145" s="2">
        <f t="shared" si="32"/>
        <v>1.4896990740837754</v>
      </c>
      <c r="G145" s="26">
        <f>_xlfn.XLOOKUP(F145,occupancy_schedule!C:C,occupancy_schedule!D:D,,1,2)</f>
        <v>2</v>
      </c>
      <c r="H145" s="50">
        <f t="shared" si="33"/>
        <v>1.3562499999999999E-5</v>
      </c>
      <c r="I145" s="18">
        <f t="shared" si="34"/>
        <v>0.15069444444444444</v>
      </c>
      <c r="J145" s="26">
        <f t="shared" si="35"/>
        <v>85.625</v>
      </c>
      <c r="K145" s="55">
        <f t="shared" si="36"/>
        <v>1.4525462962962962E-2</v>
      </c>
      <c r="L145" s="26" t="b">
        <f>IF(virtualroom!A145="","",J145&gt;ventilation_hysteresis)</f>
        <v>1</v>
      </c>
      <c r="M145" s="29">
        <f t="shared" si="37"/>
        <v>500</v>
      </c>
      <c r="N145" s="13">
        <f t="shared" si="28"/>
        <v>5.5555555555555554</v>
      </c>
      <c r="O145" s="17">
        <f t="shared" si="29"/>
        <v>0.72627314814814814</v>
      </c>
      <c r="P145" s="17">
        <f t="shared" si="38"/>
        <v>0.20749003984063744</v>
      </c>
      <c r="Q145" s="17">
        <f t="shared" si="30"/>
        <v>0.15069444444444444</v>
      </c>
      <c r="R145" s="29">
        <f>IF(R144="cCO2_ppm",CO2_ext_avg_ppm,calculation!R144+calculation!S144)</f>
        <v>885.625</v>
      </c>
      <c r="S145" s="13">
        <f t="shared" si="39"/>
        <v>0</v>
      </c>
    </row>
    <row r="146" spans="1:19">
      <c r="A146" s="1">
        <f>IF(input_OLD_temp_simulation!A146&lt;&gt;"",input_OLD_temp_simulation!A146,"")</f>
        <v>144</v>
      </c>
      <c r="B146">
        <f>IF(input_OLD_temp_simulation!B146&lt;&gt;"",input_OLD_temp_simulation!B146,"")</f>
        <v>886307</v>
      </c>
      <c r="C146" s="2">
        <f>IF(input_OLD_temp_simulation!C146&lt;&gt;"",input_OLD_temp_simulation!C146,"")</f>
        <v>44565.5</v>
      </c>
      <c r="D146" s="26">
        <f t="shared" si="40"/>
        <v>1</v>
      </c>
      <c r="E146" s="43">
        <f t="shared" si="31"/>
        <v>0.5</v>
      </c>
      <c r="F146" s="2">
        <f t="shared" si="32"/>
        <v>1.5001157407407408</v>
      </c>
      <c r="G146" s="26">
        <f>_xlfn.XLOOKUP(F146,occupancy_schedule!C:C,occupancy_schedule!D:D,,1,2)</f>
        <v>0</v>
      </c>
      <c r="H146" s="50">
        <f t="shared" si="33"/>
        <v>0</v>
      </c>
      <c r="I146" s="18">
        <f t="shared" si="34"/>
        <v>0</v>
      </c>
      <c r="J146" s="26">
        <f t="shared" si="35"/>
        <v>85.625</v>
      </c>
      <c r="K146" s="55">
        <f t="shared" si="36"/>
        <v>1.4525462962962962E-2</v>
      </c>
      <c r="L146" s="26" t="b">
        <f>IF(virtualroom!A146="","",J146&gt;ventilation_hysteresis)</f>
        <v>1</v>
      </c>
      <c r="M146" s="29">
        <f t="shared" si="37"/>
        <v>500</v>
      </c>
      <c r="N146" s="13">
        <f t="shared" si="28"/>
        <v>5.5555555555555554</v>
      </c>
      <c r="O146" s="17">
        <f t="shared" si="29"/>
        <v>0.72627314814814814</v>
      </c>
      <c r="P146" s="17">
        <f t="shared" si="38"/>
        <v>0.20749003984063744</v>
      </c>
      <c r="Q146" s="17">
        <f t="shared" si="30"/>
        <v>0.15069444444444444</v>
      </c>
      <c r="R146" s="29">
        <f>IF(R145="cCO2_ppm",CO2_ext_avg_ppm,calculation!R145+calculation!S145)</f>
        <v>885.625</v>
      </c>
      <c r="S146" s="13">
        <f t="shared" si="39"/>
        <v>-135.625</v>
      </c>
    </row>
    <row r="147" spans="1:19">
      <c r="A147" s="1">
        <f>IF(input_OLD_temp_simulation!A147&lt;&gt;"",input_OLD_temp_simulation!A147,"")</f>
        <v>145</v>
      </c>
      <c r="B147">
        <f>IF(input_OLD_temp_simulation!B147&lt;&gt;"",input_OLD_temp_simulation!B147,"")</f>
        <v>886307</v>
      </c>
      <c r="C147" s="2">
        <f>IF(input_OLD_temp_simulation!C147&lt;&gt;"",input_OLD_temp_simulation!C147,"")</f>
        <v>44565.510416666657</v>
      </c>
      <c r="D147" s="26">
        <f t="shared" si="40"/>
        <v>1</v>
      </c>
      <c r="E147" s="43">
        <f t="shared" si="31"/>
        <v>0.51041666665696539</v>
      </c>
      <c r="F147" s="2">
        <f t="shared" si="32"/>
        <v>1.5105324073977062</v>
      </c>
      <c r="G147" s="26">
        <f>_xlfn.XLOOKUP(F147,occupancy_schedule!C:C,occupancy_schedule!D:D,,1,2)</f>
        <v>0</v>
      </c>
      <c r="H147" s="50">
        <f t="shared" si="33"/>
        <v>0</v>
      </c>
      <c r="I147" s="18">
        <f t="shared" si="34"/>
        <v>0</v>
      </c>
      <c r="J147" s="26">
        <f t="shared" si="35"/>
        <v>-50</v>
      </c>
      <c r="K147" s="55">
        <f t="shared" si="36"/>
        <v>1.0339506172839507E-2</v>
      </c>
      <c r="L147" s="26" t="b">
        <f>IF(virtualroom!A147="","",J147&gt;ventilation_hysteresis)</f>
        <v>0</v>
      </c>
      <c r="M147" s="29">
        <f t="shared" si="37"/>
        <v>0</v>
      </c>
      <c r="N147" s="13">
        <f t="shared" si="28"/>
        <v>0</v>
      </c>
      <c r="O147" s="17">
        <f t="shared" si="29"/>
        <v>0</v>
      </c>
      <c r="P147" s="17">
        <f t="shared" si="38"/>
        <v>0</v>
      </c>
      <c r="Q147" s="17">
        <f t="shared" si="30"/>
        <v>1.0339506172839507E-2</v>
      </c>
      <c r="R147" s="29">
        <f>IF(R146="cCO2_ppm",CO2_ext_avg_ppm,calculation!R146+calculation!S146)</f>
        <v>750</v>
      </c>
      <c r="S147" s="13">
        <f t="shared" si="39"/>
        <v>-9.3055555555555554</v>
      </c>
    </row>
    <row r="148" spans="1:19">
      <c r="A148" s="1">
        <f>IF(input_OLD_temp_simulation!A148&lt;&gt;"",input_OLD_temp_simulation!A148,"")</f>
        <v>146</v>
      </c>
      <c r="B148">
        <f>IF(input_OLD_temp_simulation!B148&lt;&gt;"",input_OLD_temp_simulation!B148,"")</f>
        <v>886307</v>
      </c>
      <c r="C148" s="2">
        <f>IF(input_OLD_temp_simulation!C148&lt;&gt;"",input_OLD_temp_simulation!C148,"")</f>
        <v>44565.520833333343</v>
      </c>
      <c r="D148" s="26">
        <f t="shared" si="40"/>
        <v>1</v>
      </c>
      <c r="E148" s="43">
        <f t="shared" si="31"/>
        <v>0.52083333334303461</v>
      </c>
      <c r="F148" s="2">
        <f t="shared" si="32"/>
        <v>1.5209490740837754</v>
      </c>
      <c r="G148" s="26">
        <f>_xlfn.XLOOKUP(F148,occupancy_schedule!C:C,occupancy_schedule!D:D,,1,2)</f>
        <v>2</v>
      </c>
      <c r="H148" s="50">
        <f t="shared" si="33"/>
        <v>1.3562499999999999E-5</v>
      </c>
      <c r="I148" s="18">
        <f t="shared" si="34"/>
        <v>0.15069444444444444</v>
      </c>
      <c r="J148" s="26">
        <f t="shared" si="35"/>
        <v>-59.305555555555543</v>
      </c>
      <c r="K148" s="55">
        <f t="shared" si="36"/>
        <v>1.0052297668038409E-2</v>
      </c>
      <c r="L148" s="26" t="b">
        <f>IF(virtualroom!A148="","",J148&gt;ventilation_hysteresis)</f>
        <v>0</v>
      </c>
      <c r="M148" s="29">
        <f t="shared" si="37"/>
        <v>0</v>
      </c>
      <c r="N148" s="13">
        <f t="shared" si="28"/>
        <v>0</v>
      </c>
      <c r="O148" s="17">
        <f t="shared" si="29"/>
        <v>0</v>
      </c>
      <c r="P148" s="17">
        <f t="shared" si="38"/>
        <v>0</v>
      </c>
      <c r="Q148" s="17">
        <f t="shared" si="30"/>
        <v>1.0052297668038409E-2</v>
      </c>
      <c r="R148" s="29">
        <f>IF(R147="cCO2_ppm",CO2_ext_avg_ppm,calculation!R147+calculation!S147)</f>
        <v>740.69444444444446</v>
      </c>
      <c r="S148" s="13">
        <f t="shared" si="39"/>
        <v>126.57793209876542</v>
      </c>
    </row>
    <row r="149" spans="1:19">
      <c r="A149" s="1">
        <f>IF(input_OLD_temp_simulation!A149&lt;&gt;"",input_OLD_temp_simulation!A149,"")</f>
        <v>147</v>
      </c>
      <c r="B149">
        <f>IF(input_OLD_temp_simulation!B149&lt;&gt;"",input_OLD_temp_simulation!B149,"")</f>
        <v>886307</v>
      </c>
      <c r="C149" s="2">
        <f>IF(input_OLD_temp_simulation!C149&lt;&gt;"",input_OLD_temp_simulation!C149,"")</f>
        <v>44565.53125</v>
      </c>
      <c r="D149" s="26">
        <f t="shared" si="40"/>
        <v>1</v>
      </c>
      <c r="E149" s="43">
        <f t="shared" si="31"/>
        <v>0.53125</v>
      </c>
      <c r="F149" s="2">
        <f t="shared" si="32"/>
        <v>1.5313657407407408</v>
      </c>
      <c r="G149" s="26">
        <f>_xlfn.XLOOKUP(F149,occupancy_schedule!C:C,occupancy_schedule!D:D,,1,2)</f>
        <v>2</v>
      </c>
      <c r="H149" s="50">
        <f t="shared" si="33"/>
        <v>1.3562499999999999E-5</v>
      </c>
      <c r="I149" s="18">
        <f t="shared" si="34"/>
        <v>0.15069444444444444</v>
      </c>
      <c r="J149" s="26">
        <f t="shared" si="35"/>
        <v>67.27237654320993</v>
      </c>
      <c r="K149" s="55">
        <f t="shared" si="36"/>
        <v>1.3959023967383022E-2</v>
      </c>
      <c r="L149" s="26" t="b">
        <f>IF(virtualroom!A149="","",J149&gt;ventilation_hysteresis)</f>
        <v>1</v>
      </c>
      <c r="M149" s="29">
        <f t="shared" si="37"/>
        <v>500</v>
      </c>
      <c r="N149" s="13">
        <f t="shared" si="28"/>
        <v>5.5555555555555554</v>
      </c>
      <c r="O149" s="17">
        <f t="shared" si="29"/>
        <v>0.69795119836915109</v>
      </c>
      <c r="P149" s="17">
        <f t="shared" si="38"/>
        <v>0.18669305376655956</v>
      </c>
      <c r="Q149" s="17">
        <f t="shared" si="30"/>
        <v>0.13030264060356661</v>
      </c>
      <c r="R149" s="29">
        <f>IF(R148="cCO2_ppm",CO2_ext_avg_ppm,calculation!R148+calculation!S148)</f>
        <v>867.27237654320993</v>
      </c>
      <c r="S149" s="13">
        <f t="shared" si="39"/>
        <v>18.352623456790042</v>
      </c>
    </row>
    <row r="150" spans="1:19">
      <c r="A150" s="1">
        <f>IF(input_OLD_temp_simulation!A150&lt;&gt;"",input_OLD_temp_simulation!A150,"")</f>
        <v>148</v>
      </c>
      <c r="B150">
        <f>IF(input_OLD_temp_simulation!B150&lt;&gt;"",input_OLD_temp_simulation!B150,"")</f>
        <v>886307</v>
      </c>
      <c r="C150" s="2">
        <f>IF(input_OLD_temp_simulation!C150&lt;&gt;"",input_OLD_temp_simulation!C150,"")</f>
        <v>44565.541666666657</v>
      </c>
      <c r="D150" s="26">
        <f t="shared" si="40"/>
        <v>1</v>
      </c>
      <c r="E150" s="43">
        <f t="shared" si="31"/>
        <v>0.54166666665696539</v>
      </c>
      <c r="F150" s="2">
        <f t="shared" si="32"/>
        <v>1.5417824073977062</v>
      </c>
      <c r="G150" s="26">
        <f>_xlfn.XLOOKUP(F150,occupancy_schedule!C:C,occupancy_schedule!D:D,,1,2)</f>
        <v>3</v>
      </c>
      <c r="H150" s="50">
        <f t="shared" si="33"/>
        <v>2.034375E-5</v>
      </c>
      <c r="I150" s="18">
        <f t="shared" si="34"/>
        <v>0.22604166666666667</v>
      </c>
      <c r="J150" s="26">
        <f t="shared" si="35"/>
        <v>85.625</v>
      </c>
      <c r="K150" s="55">
        <f t="shared" si="36"/>
        <v>1.4525462962962962E-2</v>
      </c>
      <c r="L150" s="26" t="b">
        <f>IF(virtualroom!A150="","",J150&gt;ventilation_hysteresis)</f>
        <v>1</v>
      </c>
      <c r="M150" s="29">
        <f t="shared" si="37"/>
        <v>500</v>
      </c>
      <c r="N150" s="13">
        <f t="shared" si="28"/>
        <v>5.5555555555555554</v>
      </c>
      <c r="O150" s="17">
        <f t="shared" si="29"/>
        <v>0.72627314814814814</v>
      </c>
      <c r="P150" s="17">
        <f t="shared" si="38"/>
        <v>0.20749003984063744</v>
      </c>
      <c r="Q150" s="17">
        <f t="shared" si="30"/>
        <v>0.15069444444444444</v>
      </c>
      <c r="R150" s="29">
        <f>IF(R149="cCO2_ppm",CO2_ext_avg_ppm,calculation!R149+calculation!S149)</f>
        <v>885.625</v>
      </c>
      <c r="S150" s="13">
        <f t="shared" si="39"/>
        <v>67.812500000000014</v>
      </c>
    </row>
    <row r="151" spans="1:19">
      <c r="A151" s="1">
        <f>IF(input_OLD_temp_simulation!A151&lt;&gt;"",input_OLD_temp_simulation!A151,"")</f>
        <v>149</v>
      </c>
      <c r="B151">
        <f>IF(input_OLD_temp_simulation!B151&lt;&gt;"",input_OLD_temp_simulation!B151,"")</f>
        <v>886307</v>
      </c>
      <c r="C151" s="2">
        <f>IF(input_OLD_temp_simulation!C151&lt;&gt;"",input_OLD_temp_simulation!C151,"")</f>
        <v>44565.552083333343</v>
      </c>
      <c r="D151" s="26">
        <f t="shared" si="40"/>
        <v>1</v>
      </c>
      <c r="E151" s="43">
        <f t="shared" si="31"/>
        <v>0.55208333334303461</v>
      </c>
      <c r="F151" s="2">
        <f t="shared" si="32"/>
        <v>1.5521990740837754</v>
      </c>
      <c r="G151" s="26">
        <f>_xlfn.XLOOKUP(F151,occupancy_schedule!C:C,occupancy_schedule!D:D,,1,2)</f>
        <v>3</v>
      </c>
      <c r="H151" s="50">
        <f t="shared" si="33"/>
        <v>2.034375E-5</v>
      </c>
      <c r="I151" s="18">
        <f t="shared" si="34"/>
        <v>0.22604166666666667</v>
      </c>
      <c r="J151" s="26">
        <f t="shared" si="35"/>
        <v>153.4375</v>
      </c>
      <c r="K151" s="55">
        <f t="shared" si="36"/>
        <v>1.6618441358024691E-2</v>
      </c>
      <c r="L151" s="26" t="b">
        <f>IF(virtualroom!A151="","",J151&gt;ventilation_hysteresis)</f>
        <v>1</v>
      </c>
      <c r="M151" s="29">
        <f t="shared" si="37"/>
        <v>500</v>
      </c>
      <c r="N151" s="13">
        <f t="shared" si="28"/>
        <v>5.5555555555555554</v>
      </c>
      <c r="O151" s="17">
        <f t="shared" si="29"/>
        <v>0.83092206790123457</v>
      </c>
      <c r="P151" s="17">
        <f t="shared" si="38"/>
        <v>0.27203714451538014</v>
      </c>
      <c r="Q151" s="17">
        <f t="shared" si="30"/>
        <v>0.22604166666666667</v>
      </c>
      <c r="R151" s="29">
        <f>IF(R150="cCO2_ppm",CO2_ext_avg_ppm,calculation!R150+calculation!S150)</f>
        <v>953.4375</v>
      </c>
      <c r="S151" s="13">
        <f t="shared" si="39"/>
        <v>0</v>
      </c>
    </row>
    <row r="152" spans="1:19">
      <c r="A152" s="1">
        <f>IF(input_OLD_temp_simulation!A152&lt;&gt;"",input_OLD_temp_simulation!A152,"")</f>
        <v>150</v>
      </c>
      <c r="B152">
        <f>IF(input_OLD_temp_simulation!B152&lt;&gt;"",input_OLD_temp_simulation!B152,"")</f>
        <v>886307</v>
      </c>
      <c r="C152" s="2">
        <f>IF(input_OLD_temp_simulation!C152&lt;&gt;"",input_OLD_temp_simulation!C152,"")</f>
        <v>44565.5625</v>
      </c>
      <c r="D152" s="26">
        <f t="shared" si="40"/>
        <v>1</v>
      </c>
      <c r="E152" s="43">
        <f t="shared" si="31"/>
        <v>0.5625</v>
      </c>
      <c r="F152" s="2">
        <f t="shared" si="32"/>
        <v>1.5626157407407408</v>
      </c>
      <c r="G152" s="26">
        <f>_xlfn.XLOOKUP(F152,occupancy_schedule!C:C,occupancy_schedule!D:D,,1,2)</f>
        <v>2</v>
      </c>
      <c r="H152" s="50">
        <f t="shared" si="33"/>
        <v>1.3562499999999999E-5</v>
      </c>
      <c r="I152" s="18">
        <f t="shared" si="34"/>
        <v>0.15069444444444444</v>
      </c>
      <c r="J152" s="26">
        <f t="shared" si="35"/>
        <v>153.4375</v>
      </c>
      <c r="K152" s="55">
        <f t="shared" si="36"/>
        <v>1.6618441358024691E-2</v>
      </c>
      <c r="L152" s="26" t="b">
        <f>IF(virtualroom!A152="","",J152&gt;ventilation_hysteresis)</f>
        <v>1</v>
      </c>
      <c r="M152" s="29">
        <f t="shared" si="37"/>
        <v>500</v>
      </c>
      <c r="N152" s="13">
        <f t="shared" si="28"/>
        <v>5.5555555555555554</v>
      </c>
      <c r="O152" s="17">
        <f t="shared" si="29"/>
        <v>0.83092206790123457</v>
      </c>
      <c r="P152" s="17">
        <f t="shared" si="38"/>
        <v>0.27203714451538014</v>
      </c>
      <c r="Q152" s="17">
        <f t="shared" si="30"/>
        <v>0.22604166666666667</v>
      </c>
      <c r="R152" s="29">
        <f>IF(R151="cCO2_ppm",CO2_ext_avg_ppm,calculation!R151+calculation!S151)</f>
        <v>953.4375</v>
      </c>
      <c r="S152" s="13">
        <f t="shared" si="39"/>
        <v>-67.812500000000014</v>
      </c>
    </row>
    <row r="153" spans="1:19">
      <c r="A153" s="1">
        <f>IF(input_OLD_temp_simulation!A153&lt;&gt;"",input_OLD_temp_simulation!A153,"")</f>
        <v>151</v>
      </c>
      <c r="B153">
        <f>IF(input_OLD_temp_simulation!B153&lt;&gt;"",input_OLD_temp_simulation!B153,"")</f>
        <v>886307</v>
      </c>
      <c r="C153" s="2">
        <f>IF(input_OLD_temp_simulation!C153&lt;&gt;"",input_OLD_temp_simulation!C153,"")</f>
        <v>44565.572916666657</v>
      </c>
      <c r="D153" s="26">
        <f t="shared" si="40"/>
        <v>1</v>
      </c>
      <c r="E153" s="43">
        <f t="shared" si="31"/>
        <v>0.57291666665696539</v>
      </c>
      <c r="F153" s="2">
        <f t="shared" si="32"/>
        <v>1.5730324073977062</v>
      </c>
      <c r="G153" s="26">
        <f>_xlfn.XLOOKUP(F153,occupancy_schedule!C:C,occupancy_schedule!D:D,,1,2)</f>
        <v>2</v>
      </c>
      <c r="H153" s="50">
        <f t="shared" si="33"/>
        <v>1.3562499999999999E-5</v>
      </c>
      <c r="I153" s="18">
        <f t="shared" si="34"/>
        <v>0.15069444444444444</v>
      </c>
      <c r="J153" s="26">
        <f t="shared" si="35"/>
        <v>85.625</v>
      </c>
      <c r="K153" s="55">
        <f t="shared" si="36"/>
        <v>1.4525462962962962E-2</v>
      </c>
      <c r="L153" s="26" t="b">
        <f>IF(virtualroom!A153="","",J153&gt;ventilation_hysteresis)</f>
        <v>1</v>
      </c>
      <c r="M153" s="29">
        <f t="shared" si="37"/>
        <v>500</v>
      </c>
      <c r="N153" s="13">
        <f t="shared" si="28"/>
        <v>5.5555555555555554</v>
      </c>
      <c r="O153" s="17">
        <f t="shared" si="29"/>
        <v>0.72627314814814814</v>
      </c>
      <c r="P153" s="17">
        <f t="shared" si="38"/>
        <v>0.20749003984063744</v>
      </c>
      <c r="Q153" s="17">
        <f t="shared" si="30"/>
        <v>0.15069444444444444</v>
      </c>
      <c r="R153" s="29">
        <f>IF(R152="cCO2_ppm",CO2_ext_avg_ppm,calculation!R152+calculation!S152)</f>
        <v>885.625</v>
      </c>
      <c r="S153" s="13">
        <f t="shared" si="39"/>
        <v>0</v>
      </c>
    </row>
    <row r="154" spans="1:19">
      <c r="A154" s="1">
        <f>IF(input_OLD_temp_simulation!A154&lt;&gt;"",input_OLD_temp_simulation!A154,"")</f>
        <v>152</v>
      </c>
      <c r="B154">
        <f>IF(input_OLD_temp_simulation!B154&lt;&gt;"",input_OLD_temp_simulation!B154,"")</f>
        <v>886307</v>
      </c>
      <c r="C154" s="2">
        <f>IF(input_OLD_temp_simulation!C154&lt;&gt;"",input_OLD_temp_simulation!C154,"")</f>
        <v>44565.583333333343</v>
      </c>
      <c r="D154" s="26">
        <f t="shared" si="40"/>
        <v>1</v>
      </c>
      <c r="E154" s="43">
        <f t="shared" si="31"/>
        <v>0.58333333334303461</v>
      </c>
      <c r="F154" s="2">
        <f t="shared" si="32"/>
        <v>1.5834490740837754</v>
      </c>
      <c r="G154" s="26">
        <f>_xlfn.XLOOKUP(F154,occupancy_schedule!C:C,occupancy_schedule!D:D,,1,2)</f>
        <v>2</v>
      </c>
      <c r="H154" s="50">
        <f t="shared" si="33"/>
        <v>1.3562499999999999E-5</v>
      </c>
      <c r="I154" s="18">
        <f t="shared" si="34"/>
        <v>0.15069444444444444</v>
      </c>
      <c r="J154" s="26">
        <f t="shared" si="35"/>
        <v>85.625</v>
      </c>
      <c r="K154" s="55">
        <f t="shared" si="36"/>
        <v>1.4525462962962962E-2</v>
      </c>
      <c r="L154" s="26" t="b">
        <f>IF(virtualroom!A154="","",J154&gt;ventilation_hysteresis)</f>
        <v>1</v>
      </c>
      <c r="M154" s="29">
        <f t="shared" si="37"/>
        <v>500</v>
      </c>
      <c r="N154" s="13">
        <f t="shared" si="28"/>
        <v>5.5555555555555554</v>
      </c>
      <c r="O154" s="17">
        <f t="shared" si="29"/>
        <v>0.72627314814814814</v>
      </c>
      <c r="P154" s="17">
        <f t="shared" si="38"/>
        <v>0.20749003984063744</v>
      </c>
      <c r="Q154" s="17">
        <f t="shared" si="30"/>
        <v>0.15069444444444444</v>
      </c>
      <c r="R154" s="29">
        <f>IF(R153="cCO2_ppm",CO2_ext_avg_ppm,calculation!R153+calculation!S153)</f>
        <v>885.625</v>
      </c>
      <c r="S154" s="13">
        <f t="shared" si="39"/>
        <v>0</v>
      </c>
    </row>
    <row r="155" spans="1:19">
      <c r="A155" s="1">
        <f>IF(input_OLD_temp_simulation!A155&lt;&gt;"",input_OLD_temp_simulation!A155,"")</f>
        <v>153</v>
      </c>
      <c r="B155">
        <f>IF(input_OLD_temp_simulation!B155&lt;&gt;"",input_OLD_temp_simulation!B155,"")</f>
        <v>886307</v>
      </c>
      <c r="C155" s="2">
        <f>IF(input_OLD_temp_simulation!C155&lt;&gt;"",input_OLD_temp_simulation!C155,"")</f>
        <v>44565.59375</v>
      </c>
      <c r="D155" s="26">
        <f t="shared" si="40"/>
        <v>1</v>
      </c>
      <c r="E155" s="43">
        <f t="shared" si="31"/>
        <v>0.59375</v>
      </c>
      <c r="F155" s="2">
        <f t="shared" si="32"/>
        <v>1.5938657407407408</v>
      </c>
      <c r="G155" s="26">
        <f>_xlfn.XLOOKUP(F155,occupancy_schedule!C:C,occupancy_schedule!D:D,,1,2)</f>
        <v>2</v>
      </c>
      <c r="H155" s="50">
        <f t="shared" si="33"/>
        <v>1.3562499999999999E-5</v>
      </c>
      <c r="I155" s="18">
        <f t="shared" si="34"/>
        <v>0.15069444444444444</v>
      </c>
      <c r="J155" s="26">
        <f t="shared" si="35"/>
        <v>85.625</v>
      </c>
      <c r="K155" s="55">
        <f t="shared" si="36"/>
        <v>1.4525462962962962E-2</v>
      </c>
      <c r="L155" s="26" t="b">
        <f>IF(virtualroom!A155="","",J155&gt;ventilation_hysteresis)</f>
        <v>1</v>
      </c>
      <c r="M155" s="29">
        <f t="shared" si="37"/>
        <v>500</v>
      </c>
      <c r="N155" s="13">
        <f t="shared" si="28"/>
        <v>5.5555555555555554</v>
      </c>
      <c r="O155" s="17">
        <f t="shared" si="29"/>
        <v>0.72627314814814814</v>
      </c>
      <c r="P155" s="17">
        <f t="shared" si="38"/>
        <v>0.20749003984063744</v>
      </c>
      <c r="Q155" s="17">
        <f t="shared" si="30"/>
        <v>0.15069444444444444</v>
      </c>
      <c r="R155" s="29">
        <f>IF(R154="cCO2_ppm",CO2_ext_avg_ppm,calculation!R154+calculation!S154)</f>
        <v>885.625</v>
      </c>
      <c r="S155" s="13">
        <f t="shared" si="39"/>
        <v>0</v>
      </c>
    </row>
    <row r="156" spans="1:19">
      <c r="A156" s="1">
        <f>IF(input_OLD_temp_simulation!A156&lt;&gt;"",input_OLD_temp_simulation!A156,"")</f>
        <v>154</v>
      </c>
      <c r="B156">
        <f>IF(input_OLD_temp_simulation!B156&lt;&gt;"",input_OLD_temp_simulation!B156,"")</f>
        <v>886307</v>
      </c>
      <c r="C156" s="2">
        <f>IF(input_OLD_temp_simulation!C156&lt;&gt;"",input_OLD_temp_simulation!C156,"")</f>
        <v>44565.604166666657</v>
      </c>
      <c r="D156" s="26">
        <f t="shared" si="40"/>
        <v>1</v>
      </c>
      <c r="E156" s="43">
        <f t="shared" si="31"/>
        <v>0.60416666665696539</v>
      </c>
      <c r="F156" s="2">
        <f t="shared" si="32"/>
        <v>1.6042824073977062</v>
      </c>
      <c r="G156" s="26">
        <f>_xlfn.XLOOKUP(F156,occupancy_schedule!C:C,occupancy_schedule!D:D,,1,2)</f>
        <v>2</v>
      </c>
      <c r="H156" s="50">
        <f t="shared" si="33"/>
        <v>1.3562499999999999E-5</v>
      </c>
      <c r="I156" s="18">
        <f t="shared" si="34"/>
        <v>0.15069444444444444</v>
      </c>
      <c r="J156" s="26">
        <f t="shared" si="35"/>
        <v>85.625</v>
      </c>
      <c r="K156" s="55">
        <f t="shared" si="36"/>
        <v>1.4525462962962962E-2</v>
      </c>
      <c r="L156" s="26" t="b">
        <f>IF(virtualroom!A156="","",J156&gt;ventilation_hysteresis)</f>
        <v>1</v>
      </c>
      <c r="M156" s="29">
        <f t="shared" si="37"/>
        <v>500</v>
      </c>
      <c r="N156" s="13">
        <f t="shared" si="28"/>
        <v>5.5555555555555554</v>
      </c>
      <c r="O156" s="17">
        <f t="shared" si="29"/>
        <v>0.72627314814814814</v>
      </c>
      <c r="P156" s="17">
        <f t="shared" si="38"/>
        <v>0.20749003984063744</v>
      </c>
      <c r="Q156" s="17">
        <f t="shared" si="30"/>
        <v>0.15069444444444444</v>
      </c>
      <c r="R156" s="29">
        <f>IF(R155="cCO2_ppm",CO2_ext_avg_ppm,calculation!R155+calculation!S155)</f>
        <v>885.625</v>
      </c>
      <c r="S156" s="13">
        <f t="shared" si="39"/>
        <v>0</v>
      </c>
    </row>
    <row r="157" spans="1:19">
      <c r="A157" s="1">
        <f>IF(input_OLD_temp_simulation!A157&lt;&gt;"",input_OLD_temp_simulation!A157,"")</f>
        <v>155</v>
      </c>
      <c r="B157">
        <f>IF(input_OLD_temp_simulation!B157&lt;&gt;"",input_OLD_temp_simulation!B157,"")</f>
        <v>886307</v>
      </c>
      <c r="C157" s="2">
        <f>IF(input_OLD_temp_simulation!C157&lt;&gt;"",input_OLD_temp_simulation!C157,"")</f>
        <v>44565.614583333343</v>
      </c>
      <c r="D157" s="26">
        <f t="shared" si="40"/>
        <v>1</v>
      </c>
      <c r="E157" s="43">
        <f t="shared" si="31"/>
        <v>0.61458333334303461</v>
      </c>
      <c r="F157" s="2">
        <f t="shared" si="32"/>
        <v>1.6146990740837754</v>
      </c>
      <c r="G157" s="26">
        <f>_xlfn.XLOOKUP(F157,occupancy_schedule!C:C,occupancy_schedule!D:D,,1,2)</f>
        <v>2</v>
      </c>
      <c r="H157" s="50">
        <f t="shared" si="33"/>
        <v>1.3562499999999999E-5</v>
      </c>
      <c r="I157" s="18">
        <f t="shared" si="34"/>
        <v>0.15069444444444444</v>
      </c>
      <c r="J157" s="26">
        <f t="shared" si="35"/>
        <v>85.625</v>
      </c>
      <c r="K157" s="55">
        <f t="shared" si="36"/>
        <v>1.4525462962962962E-2</v>
      </c>
      <c r="L157" s="26" t="b">
        <f>IF(virtualroom!A157="","",J157&gt;ventilation_hysteresis)</f>
        <v>1</v>
      </c>
      <c r="M157" s="29">
        <f t="shared" si="37"/>
        <v>500</v>
      </c>
      <c r="N157" s="13">
        <f t="shared" si="28"/>
        <v>5.5555555555555554</v>
      </c>
      <c r="O157" s="17">
        <f t="shared" si="29"/>
        <v>0.72627314814814814</v>
      </c>
      <c r="P157" s="17">
        <f t="shared" si="38"/>
        <v>0.20749003984063744</v>
      </c>
      <c r="Q157" s="17">
        <f t="shared" si="30"/>
        <v>0.15069444444444444</v>
      </c>
      <c r="R157" s="29">
        <f>IF(R156="cCO2_ppm",CO2_ext_avg_ppm,calculation!R156+calculation!S156)</f>
        <v>885.625</v>
      </c>
      <c r="S157" s="13">
        <f t="shared" si="39"/>
        <v>0</v>
      </c>
    </row>
    <row r="158" spans="1:19">
      <c r="A158" s="1">
        <f>IF(input_OLD_temp_simulation!A158&lt;&gt;"",input_OLD_temp_simulation!A158,"")</f>
        <v>156</v>
      </c>
      <c r="B158">
        <f>IF(input_OLD_temp_simulation!B158&lt;&gt;"",input_OLD_temp_simulation!B158,"")</f>
        <v>886307</v>
      </c>
      <c r="C158" s="2">
        <f>IF(input_OLD_temp_simulation!C158&lt;&gt;"",input_OLD_temp_simulation!C158,"")</f>
        <v>44565.625</v>
      </c>
      <c r="D158" s="26">
        <f t="shared" si="40"/>
        <v>1</v>
      </c>
      <c r="E158" s="43">
        <f t="shared" si="31"/>
        <v>0.625</v>
      </c>
      <c r="F158" s="2">
        <f t="shared" si="32"/>
        <v>1.6251157407407408</v>
      </c>
      <c r="G158" s="26">
        <f>_xlfn.XLOOKUP(F158,occupancy_schedule!C:C,occupancy_schedule!D:D,,1,2)</f>
        <v>2</v>
      </c>
      <c r="H158" s="50">
        <f t="shared" si="33"/>
        <v>1.3562499999999999E-5</v>
      </c>
      <c r="I158" s="18">
        <f t="shared" si="34"/>
        <v>0.15069444444444444</v>
      </c>
      <c r="J158" s="26">
        <f t="shared" si="35"/>
        <v>85.625</v>
      </c>
      <c r="K158" s="55">
        <f t="shared" si="36"/>
        <v>1.4525462962962962E-2</v>
      </c>
      <c r="L158" s="26" t="b">
        <f>IF(virtualroom!A158="","",J158&gt;ventilation_hysteresis)</f>
        <v>1</v>
      </c>
      <c r="M158" s="29">
        <f t="shared" si="37"/>
        <v>500</v>
      </c>
      <c r="N158" s="13">
        <f t="shared" si="28"/>
        <v>5.5555555555555554</v>
      </c>
      <c r="O158" s="17">
        <f t="shared" si="29"/>
        <v>0.72627314814814814</v>
      </c>
      <c r="P158" s="17">
        <f t="shared" si="38"/>
        <v>0.20749003984063744</v>
      </c>
      <c r="Q158" s="17">
        <f t="shared" si="30"/>
        <v>0.15069444444444444</v>
      </c>
      <c r="R158" s="29">
        <f>IF(R157="cCO2_ppm",CO2_ext_avg_ppm,calculation!R157+calculation!S157)</f>
        <v>885.625</v>
      </c>
      <c r="S158" s="13">
        <f t="shared" si="39"/>
        <v>0</v>
      </c>
    </row>
    <row r="159" spans="1:19">
      <c r="A159" s="1">
        <f>IF(input_OLD_temp_simulation!A159&lt;&gt;"",input_OLD_temp_simulation!A159,"")</f>
        <v>157</v>
      </c>
      <c r="B159">
        <f>IF(input_OLD_temp_simulation!B159&lt;&gt;"",input_OLD_temp_simulation!B159,"")</f>
        <v>886307</v>
      </c>
      <c r="C159" s="2">
        <f>IF(input_OLD_temp_simulation!C159&lt;&gt;"",input_OLD_temp_simulation!C159,"")</f>
        <v>44565.635416666657</v>
      </c>
      <c r="D159" s="26">
        <f t="shared" si="40"/>
        <v>1</v>
      </c>
      <c r="E159" s="43">
        <f t="shared" si="31"/>
        <v>0.63541666665696539</v>
      </c>
      <c r="F159" s="2">
        <f t="shared" si="32"/>
        <v>1.6355324073977062</v>
      </c>
      <c r="G159" s="26">
        <f>_xlfn.XLOOKUP(F159,occupancy_schedule!C:C,occupancy_schedule!D:D,,1,2)</f>
        <v>2</v>
      </c>
      <c r="H159" s="50">
        <f t="shared" si="33"/>
        <v>1.3562499999999999E-5</v>
      </c>
      <c r="I159" s="18">
        <f t="shared" si="34"/>
        <v>0.15069444444444444</v>
      </c>
      <c r="J159" s="26">
        <f t="shared" si="35"/>
        <v>85.625</v>
      </c>
      <c r="K159" s="55">
        <f t="shared" si="36"/>
        <v>1.4525462962962962E-2</v>
      </c>
      <c r="L159" s="26" t="b">
        <f>IF(virtualroom!A159="","",J159&gt;ventilation_hysteresis)</f>
        <v>1</v>
      </c>
      <c r="M159" s="29">
        <f t="shared" si="37"/>
        <v>500</v>
      </c>
      <c r="N159" s="13">
        <f t="shared" si="28"/>
        <v>5.5555555555555554</v>
      </c>
      <c r="O159" s="17">
        <f t="shared" si="29"/>
        <v>0.72627314814814814</v>
      </c>
      <c r="P159" s="17">
        <f t="shared" si="38"/>
        <v>0.20749003984063744</v>
      </c>
      <c r="Q159" s="17">
        <f t="shared" si="30"/>
        <v>0.15069444444444444</v>
      </c>
      <c r="R159" s="29">
        <f>IF(R158="cCO2_ppm",CO2_ext_avg_ppm,calculation!R158+calculation!S158)</f>
        <v>885.625</v>
      </c>
      <c r="S159" s="13">
        <f t="shared" si="39"/>
        <v>0</v>
      </c>
    </row>
    <row r="160" spans="1:19">
      <c r="A160" s="1">
        <f>IF(input_OLD_temp_simulation!A160&lt;&gt;"",input_OLD_temp_simulation!A160,"")</f>
        <v>158</v>
      </c>
      <c r="B160">
        <f>IF(input_OLD_temp_simulation!B160&lt;&gt;"",input_OLD_temp_simulation!B160,"")</f>
        <v>886307</v>
      </c>
      <c r="C160" s="2">
        <f>IF(input_OLD_temp_simulation!C160&lt;&gt;"",input_OLD_temp_simulation!C160,"")</f>
        <v>44565.645833333343</v>
      </c>
      <c r="D160" s="26">
        <f t="shared" si="40"/>
        <v>1</v>
      </c>
      <c r="E160" s="43">
        <f t="shared" si="31"/>
        <v>0.64583333334303461</v>
      </c>
      <c r="F160" s="2">
        <f t="shared" si="32"/>
        <v>1.6459490740837754</v>
      </c>
      <c r="G160" s="26">
        <f>_xlfn.XLOOKUP(F160,occupancy_schedule!C:C,occupancy_schedule!D:D,,1,2)</f>
        <v>2</v>
      </c>
      <c r="H160" s="50">
        <f t="shared" si="33"/>
        <v>1.3562499999999999E-5</v>
      </c>
      <c r="I160" s="18">
        <f t="shared" si="34"/>
        <v>0.15069444444444444</v>
      </c>
      <c r="J160" s="26">
        <f t="shared" si="35"/>
        <v>85.625</v>
      </c>
      <c r="K160" s="55">
        <f t="shared" si="36"/>
        <v>1.4525462962962962E-2</v>
      </c>
      <c r="L160" s="26" t="b">
        <f>IF(virtualroom!A160="","",J160&gt;ventilation_hysteresis)</f>
        <v>1</v>
      </c>
      <c r="M160" s="29">
        <f t="shared" si="37"/>
        <v>500</v>
      </c>
      <c r="N160" s="13">
        <f t="shared" si="28"/>
        <v>5.5555555555555554</v>
      </c>
      <c r="O160" s="17">
        <f t="shared" si="29"/>
        <v>0.72627314814814814</v>
      </c>
      <c r="P160" s="17">
        <f t="shared" si="38"/>
        <v>0.20749003984063744</v>
      </c>
      <c r="Q160" s="17">
        <f t="shared" si="30"/>
        <v>0.15069444444444444</v>
      </c>
      <c r="R160" s="29">
        <f>IF(R159="cCO2_ppm",CO2_ext_avg_ppm,calculation!R159+calculation!S159)</f>
        <v>885.625</v>
      </c>
      <c r="S160" s="13">
        <f t="shared" si="39"/>
        <v>0</v>
      </c>
    </row>
    <row r="161" spans="1:19">
      <c r="A161" s="1">
        <f>IF(input_OLD_temp_simulation!A161&lt;&gt;"",input_OLD_temp_simulation!A161,"")</f>
        <v>159</v>
      </c>
      <c r="B161">
        <f>IF(input_OLD_temp_simulation!B161&lt;&gt;"",input_OLD_temp_simulation!B161,"")</f>
        <v>886307</v>
      </c>
      <c r="C161" s="2">
        <f>IF(input_OLD_temp_simulation!C161&lt;&gt;"",input_OLD_temp_simulation!C161,"")</f>
        <v>44565.65625</v>
      </c>
      <c r="D161" s="26">
        <f t="shared" si="40"/>
        <v>1</v>
      </c>
      <c r="E161" s="43">
        <f t="shared" si="31"/>
        <v>0.65625</v>
      </c>
      <c r="F161" s="2">
        <f t="shared" si="32"/>
        <v>1.6563657407407408</v>
      </c>
      <c r="G161" s="26">
        <f>_xlfn.XLOOKUP(F161,occupancy_schedule!C:C,occupancy_schedule!D:D,,1,2)</f>
        <v>2</v>
      </c>
      <c r="H161" s="50">
        <f t="shared" si="33"/>
        <v>1.3562499999999999E-5</v>
      </c>
      <c r="I161" s="18">
        <f t="shared" si="34"/>
        <v>0.15069444444444444</v>
      </c>
      <c r="J161" s="26">
        <f t="shared" si="35"/>
        <v>85.625</v>
      </c>
      <c r="K161" s="55">
        <f t="shared" si="36"/>
        <v>1.4525462962962962E-2</v>
      </c>
      <c r="L161" s="26" t="b">
        <f>IF(virtualroom!A161="","",J161&gt;ventilation_hysteresis)</f>
        <v>1</v>
      </c>
      <c r="M161" s="29">
        <f t="shared" si="37"/>
        <v>500</v>
      </c>
      <c r="N161" s="13">
        <f t="shared" si="28"/>
        <v>5.5555555555555554</v>
      </c>
      <c r="O161" s="17">
        <f t="shared" si="29"/>
        <v>0.72627314814814814</v>
      </c>
      <c r="P161" s="17">
        <f t="shared" si="38"/>
        <v>0.20749003984063744</v>
      </c>
      <c r="Q161" s="17">
        <f t="shared" si="30"/>
        <v>0.15069444444444444</v>
      </c>
      <c r="R161" s="29">
        <f>IF(R160="cCO2_ppm",CO2_ext_avg_ppm,calculation!R160+calculation!S160)</f>
        <v>885.625</v>
      </c>
      <c r="S161" s="13">
        <f t="shared" si="39"/>
        <v>0</v>
      </c>
    </row>
    <row r="162" spans="1:19">
      <c r="A162" s="1">
        <f>IF(input_OLD_temp_simulation!A162&lt;&gt;"",input_OLD_temp_simulation!A162,"")</f>
        <v>160</v>
      </c>
      <c r="B162">
        <f>IF(input_OLD_temp_simulation!B162&lt;&gt;"",input_OLD_temp_simulation!B162,"")</f>
        <v>886307</v>
      </c>
      <c r="C162" s="2">
        <f>IF(input_OLD_temp_simulation!C162&lt;&gt;"",input_OLD_temp_simulation!C162,"")</f>
        <v>44565.666666666657</v>
      </c>
      <c r="D162" s="26">
        <f t="shared" si="40"/>
        <v>1</v>
      </c>
      <c r="E162" s="43">
        <f t="shared" si="31"/>
        <v>0.66666666665696539</v>
      </c>
      <c r="F162" s="2">
        <f t="shared" si="32"/>
        <v>1.6667824073977062</v>
      </c>
      <c r="G162" s="26">
        <f>_xlfn.XLOOKUP(F162,occupancy_schedule!C:C,occupancy_schedule!D:D,,1,2)</f>
        <v>0</v>
      </c>
      <c r="H162" s="50">
        <f t="shared" si="33"/>
        <v>0</v>
      </c>
      <c r="I162" s="18">
        <f t="shared" si="34"/>
        <v>0</v>
      </c>
      <c r="J162" s="26">
        <f t="shared" si="35"/>
        <v>85.625</v>
      </c>
      <c r="K162" s="55">
        <f t="shared" si="36"/>
        <v>1.4525462962962962E-2</v>
      </c>
      <c r="L162" s="26" t="b">
        <f>IF(virtualroom!A162="","",J162&gt;ventilation_hysteresis)</f>
        <v>1</v>
      </c>
      <c r="M162" s="29">
        <f t="shared" si="37"/>
        <v>500</v>
      </c>
      <c r="N162" s="13">
        <f t="shared" si="28"/>
        <v>5.5555555555555554</v>
      </c>
      <c r="O162" s="17">
        <f t="shared" si="29"/>
        <v>0.72627314814814814</v>
      </c>
      <c r="P162" s="17">
        <f t="shared" si="38"/>
        <v>0.20749003984063744</v>
      </c>
      <c r="Q162" s="17">
        <f t="shared" si="30"/>
        <v>0.15069444444444444</v>
      </c>
      <c r="R162" s="29">
        <f>IF(R161="cCO2_ppm",CO2_ext_avg_ppm,calculation!R161+calculation!S161)</f>
        <v>885.625</v>
      </c>
      <c r="S162" s="13">
        <f t="shared" si="39"/>
        <v>-135.625</v>
      </c>
    </row>
    <row r="163" spans="1:19">
      <c r="A163" s="1">
        <f>IF(input_OLD_temp_simulation!A163&lt;&gt;"",input_OLD_temp_simulation!A163,"")</f>
        <v>161</v>
      </c>
      <c r="B163">
        <f>IF(input_OLD_temp_simulation!B163&lt;&gt;"",input_OLD_temp_simulation!B163,"")</f>
        <v>886307</v>
      </c>
      <c r="C163" s="2">
        <f>IF(input_OLD_temp_simulation!C163&lt;&gt;"",input_OLD_temp_simulation!C163,"")</f>
        <v>44565.677083333343</v>
      </c>
      <c r="D163" s="26">
        <f t="shared" si="40"/>
        <v>1</v>
      </c>
      <c r="E163" s="43">
        <f t="shared" si="31"/>
        <v>0.67708333334303461</v>
      </c>
      <c r="F163" s="2">
        <f t="shared" si="32"/>
        <v>1.6771990740837754</v>
      </c>
      <c r="G163" s="26">
        <f>_xlfn.XLOOKUP(F163,occupancy_schedule!C:C,occupancy_schedule!D:D,,1,2)</f>
        <v>0</v>
      </c>
      <c r="H163" s="50">
        <f t="shared" si="33"/>
        <v>0</v>
      </c>
      <c r="I163" s="18">
        <f t="shared" si="34"/>
        <v>0</v>
      </c>
      <c r="J163" s="26">
        <f t="shared" si="35"/>
        <v>-50</v>
      </c>
      <c r="K163" s="55">
        <f t="shared" si="36"/>
        <v>1.0339506172839507E-2</v>
      </c>
      <c r="L163" s="26" t="b">
        <f>IF(virtualroom!A163="","",J163&gt;ventilation_hysteresis)</f>
        <v>0</v>
      </c>
      <c r="M163" s="29">
        <f t="shared" si="37"/>
        <v>0</v>
      </c>
      <c r="N163" s="13">
        <f t="shared" si="28"/>
        <v>0</v>
      </c>
      <c r="O163" s="17">
        <f t="shared" si="29"/>
        <v>0</v>
      </c>
      <c r="P163" s="17">
        <f t="shared" si="38"/>
        <v>0</v>
      </c>
      <c r="Q163" s="17">
        <f t="shared" si="30"/>
        <v>1.0339506172839507E-2</v>
      </c>
      <c r="R163" s="29">
        <f>IF(R162="cCO2_ppm",CO2_ext_avg_ppm,calculation!R162+calculation!S162)</f>
        <v>750</v>
      </c>
      <c r="S163" s="13">
        <f t="shared" si="39"/>
        <v>-9.3055555555555554</v>
      </c>
    </row>
    <row r="164" spans="1:19">
      <c r="A164" s="1">
        <f>IF(input_OLD_temp_simulation!A164&lt;&gt;"",input_OLD_temp_simulation!A164,"")</f>
        <v>162</v>
      </c>
      <c r="B164">
        <f>IF(input_OLD_temp_simulation!B164&lt;&gt;"",input_OLD_temp_simulation!B164,"")</f>
        <v>886307</v>
      </c>
      <c r="C164" s="2">
        <f>IF(input_OLD_temp_simulation!C164&lt;&gt;"",input_OLD_temp_simulation!C164,"")</f>
        <v>44565.6875</v>
      </c>
      <c r="D164" s="26">
        <f t="shared" si="40"/>
        <v>1</v>
      </c>
      <c r="E164" s="43">
        <f t="shared" si="31"/>
        <v>0.6875</v>
      </c>
      <c r="F164" s="2">
        <f t="shared" si="32"/>
        <v>1.6876157407407408</v>
      </c>
      <c r="G164" s="26">
        <f>_xlfn.XLOOKUP(F164,occupancy_schedule!C:C,occupancy_schedule!D:D,,1,2)</f>
        <v>0</v>
      </c>
      <c r="H164" s="50">
        <f t="shared" si="33"/>
        <v>0</v>
      </c>
      <c r="I164" s="18">
        <f t="shared" si="34"/>
        <v>0</v>
      </c>
      <c r="J164" s="26">
        <f t="shared" si="35"/>
        <v>-59.305555555555543</v>
      </c>
      <c r="K164" s="55">
        <f t="shared" si="36"/>
        <v>1.0052297668038409E-2</v>
      </c>
      <c r="L164" s="26" t="b">
        <f>IF(virtualroom!A164="","",J164&gt;ventilation_hysteresis)</f>
        <v>0</v>
      </c>
      <c r="M164" s="29">
        <f t="shared" si="37"/>
        <v>0</v>
      </c>
      <c r="N164" s="13">
        <f t="shared" si="28"/>
        <v>0</v>
      </c>
      <c r="O164" s="17">
        <f t="shared" si="29"/>
        <v>0</v>
      </c>
      <c r="P164" s="17">
        <f t="shared" si="38"/>
        <v>0</v>
      </c>
      <c r="Q164" s="17">
        <f t="shared" si="30"/>
        <v>1.0052297668038409E-2</v>
      </c>
      <c r="R164" s="29">
        <f>IF(R163="cCO2_ppm",CO2_ext_avg_ppm,calculation!R163+calculation!S163)</f>
        <v>740.69444444444446</v>
      </c>
      <c r="S164" s="13">
        <f t="shared" si="39"/>
        <v>-9.0470679012345681</v>
      </c>
    </row>
    <row r="165" spans="1:19">
      <c r="A165" s="1">
        <f>IF(input_OLD_temp_simulation!A165&lt;&gt;"",input_OLD_temp_simulation!A165,"")</f>
        <v>163</v>
      </c>
      <c r="B165">
        <f>IF(input_OLD_temp_simulation!B165&lt;&gt;"",input_OLD_temp_simulation!B165,"")</f>
        <v>886307</v>
      </c>
      <c r="C165" s="2">
        <f>IF(input_OLD_temp_simulation!C165&lt;&gt;"",input_OLD_temp_simulation!C165,"")</f>
        <v>44565.697916666657</v>
      </c>
      <c r="D165" s="26">
        <f t="shared" si="40"/>
        <v>1</v>
      </c>
      <c r="E165" s="43">
        <f t="shared" si="31"/>
        <v>0.69791666665696539</v>
      </c>
      <c r="F165" s="2">
        <f t="shared" si="32"/>
        <v>1.6980324073977062</v>
      </c>
      <c r="G165" s="26">
        <f>_xlfn.XLOOKUP(F165,occupancy_schedule!C:C,occupancy_schedule!D:D,,1,2)</f>
        <v>0</v>
      </c>
      <c r="H165" s="50">
        <f t="shared" si="33"/>
        <v>0</v>
      </c>
      <c r="I165" s="18">
        <f t="shared" si="34"/>
        <v>0</v>
      </c>
      <c r="J165" s="26">
        <f t="shared" si="35"/>
        <v>-68.35262345679007</v>
      </c>
      <c r="K165" s="55">
        <f t="shared" si="36"/>
        <v>9.7730671772595663E-3</v>
      </c>
      <c r="L165" s="26" t="b">
        <f>IF(virtualroom!A165="","",J165&gt;ventilation_hysteresis)</f>
        <v>0</v>
      </c>
      <c r="M165" s="29">
        <f t="shared" si="37"/>
        <v>0</v>
      </c>
      <c r="N165" s="13">
        <f t="shared" si="28"/>
        <v>0</v>
      </c>
      <c r="O165" s="17">
        <f t="shared" si="29"/>
        <v>0</v>
      </c>
      <c r="P165" s="17">
        <f t="shared" si="38"/>
        <v>0</v>
      </c>
      <c r="Q165" s="17">
        <f t="shared" si="30"/>
        <v>9.7730671772595663E-3</v>
      </c>
      <c r="R165" s="29">
        <f>IF(R164="cCO2_ppm",CO2_ext_avg_ppm,calculation!R164+calculation!S164)</f>
        <v>731.64737654320993</v>
      </c>
      <c r="S165" s="13">
        <f t="shared" si="39"/>
        <v>-8.795760459533609</v>
      </c>
    </row>
    <row r="166" spans="1:19">
      <c r="A166" s="1">
        <f>IF(input_OLD_temp_simulation!A166&lt;&gt;"",input_OLD_temp_simulation!A166,"")</f>
        <v>164</v>
      </c>
      <c r="B166">
        <f>IF(input_OLD_temp_simulation!B166&lt;&gt;"",input_OLD_temp_simulation!B166,"")</f>
        <v>886307</v>
      </c>
      <c r="C166" s="2">
        <f>IF(input_OLD_temp_simulation!C166&lt;&gt;"",input_OLD_temp_simulation!C166,"")</f>
        <v>44565.708333333343</v>
      </c>
      <c r="D166" s="26">
        <f t="shared" si="40"/>
        <v>1</v>
      </c>
      <c r="E166" s="43">
        <f t="shared" si="31"/>
        <v>0.70833333334303461</v>
      </c>
      <c r="F166" s="2">
        <f t="shared" si="32"/>
        <v>1.7084490740837754</v>
      </c>
      <c r="G166" s="26">
        <f>_xlfn.XLOOKUP(F166,occupancy_schedule!C:C,occupancy_schedule!D:D,,1,2)</f>
        <v>0</v>
      </c>
      <c r="H166" s="50">
        <f t="shared" si="33"/>
        <v>0</v>
      </c>
      <c r="I166" s="18">
        <f t="shared" si="34"/>
        <v>0</v>
      </c>
      <c r="J166" s="26">
        <f t="shared" si="35"/>
        <v>-77.148383916323723</v>
      </c>
      <c r="K166" s="55">
        <f t="shared" si="36"/>
        <v>9.501593089002355E-3</v>
      </c>
      <c r="L166" s="26" t="b">
        <f>IF(virtualroom!A166="","",J166&gt;ventilation_hysteresis)</f>
        <v>0</v>
      </c>
      <c r="M166" s="29">
        <f t="shared" si="37"/>
        <v>0</v>
      </c>
      <c r="N166" s="13">
        <f t="shared" si="28"/>
        <v>0</v>
      </c>
      <c r="O166" s="17">
        <f t="shared" si="29"/>
        <v>0</v>
      </c>
      <c r="P166" s="17">
        <f t="shared" si="38"/>
        <v>0</v>
      </c>
      <c r="Q166" s="17">
        <f t="shared" si="30"/>
        <v>9.501593089002355E-3</v>
      </c>
      <c r="R166" s="29">
        <f>IF(R165="cCO2_ppm",CO2_ext_avg_ppm,calculation!R165+calculation!S165)</f>
        <v>722.85161608367628</v>
      </c>
      <c r="S166" s="13">
        <f t="shared" si="39"/>
        <v>-8.5514337801021192</v>
      </c>
    </row>
    <row r="167" spans="1:19">
      <c r="A167" s="1">
        <f>IF(input_OLD_temp_simulation!A167&lt;&gt;"",input_OLD_temp_simulation!A167,"")</f>
        <v>165</v>
      </c>
      <c r="B167">
        <f>IF(input_OLD_temp_simulation!B167&lt;&gt;"",input_OLD_temp_simulation!B167,"")</f>
        <v>886307</v>
      </c>
      <c r="C167" s="2">
        <f>IF(input_OLD_temp_simulation!C167&lt;&gt;"",input_OLD_temp_simulation!C167,"")</f>
        <v>44565.71875</v>
      </c>
      <c r="D167" s="26">
        <f t="shared" si="40"/>
        <v>1</v>
      </c>
      <c r="E167" s="43">
        <f t="shared" si="31"/>
        <v>0.71875</v>
      </c>
      <c r="F167" s="2">
        <f t="shared" si="32"/>
        <v>1.7188657407407408</v>
      </c>
      <c r="G167" s="26">
        <f>_xlfn.XLOOKUP(F167,occupancy_schedule!C:C,occupancy_schedule!D:D,,1,2)</f>
        <v>0</v>
      </c>
      <c r="H167" s="50">
        <f t="shared" si="33"/>
        <v>0</v>
      </c>
      <c r="I167" s="18">
        <f t="shared" si="34"/>
        <v>0</v>
      </c>
      <c r="J167" s="26">
        <f t="shared" si="35"/>
        <v>-85.699817696425839</v>
      </c>
      <c r="K167" s="55">
        <f t="shared" si="36"/>
        <v>9.2376599476411761E-3</v>
      </c>
      <c r="L167" s="26" t="b">
        <f>IF(virtualroom!A167="","",J167&gt;ventilation_hysteresis)</f>
        <v>0</v>
      </c>
      <c r="M167" s="29">
        <f t="shared" si="37"/>
        <v>0</v>
      </c>
      <c r="N167" s="13">
        <f t="shared" si="28"/>
        <v>0</v>
      </c>
      <c r="O167" s="17">
        <f t="shared" si="29"/>
        <v>0</v>
      </c>
      <c r="P167" s="17">
        <f t="shared" si="38"/>
        <v>0</v>
      </c>
      <c r="Q167" s="17">
        <f t="shared" si="30"/>
        <v>9.2376599476411761E-3</v>
      </c>
      <c r="R167" s="29">
        <f>IF(R166="cCO2_ppm",CO2_ext_avg_ppm,calculation!R166+calculation!S166)</f>
        <v>714.30018230357416</v>
      </c>
      <c r="S167" s="13">
        <f t="shared" si="39"/>
        <v>-8.3138939528770592</v>
      </c>
    </row>
    <row r="168" spans="1:19">
      <c r="A168" s="1">
        <f>IF(input_OLD_temp_simulation!A168&lt;&gt;"",input_OLD_temp_simulation!A168,"")</f>
        <v>166</v>
      </c>
      <c r="B168">
        <f>IF(input_OLD_temp_simulation!B168&lt;&gt;"",input_OLD_temp_simulation!B168,"")</f>
        <v>886307</v>
      </c>
      <c r="C168" s="2">
        <f>IF(input_OLD_temp_simulation!C168&lt;&gt;"",input_OLD_temp_simulation!C168,"")</f>
        <v>44565.729166666657</v>
      </c>
      <c r="D168" s="26">
        <f t="shared" si="40"/>
        <v>1</v>
      </c>
      <c r="E168" s="43">
        <f t="shared" si="31"/>
        <v>0.72916666665696539</v>
      </c>
      <c r="F168" s="2">
        <f t="shared" si="32"/>
        <v>1.7292824073977062</v>
      </c>
      <c r="G168" s="26">
        <f>_xlfn.XLOOKUP(F168,occupancy_schedule!C:C,occupancy_schedule!D:D,,1,2)</f>
        <v>0</v>
      </c>
      <c r="H168" s="50">
        <f t="shared" si="33"/>
        <v>0</v>
      </c>
      <c r="I168" s="18">
        <f t="shared" si="34"/>
        <v>0</v>
      </c>
      <c r="J168" s="26">
        <f t="shared" si="35"/>
        <v>-94.013711649302877</v>
      </c>
      <c r="K168" s="55">
        <f t="shared" si="36"/>
        <v>8.9810582824289241E-3</v>
      </c>
      <c r="L168" s="26" t="b">
        <f>IF(virtualroom!A168="","",J168&gt;ventilation_hysteresis)</f>
        <v>0</v>
      </c>
      <c r="M168" s="29">
        <f t="shared" si="37"/>
        <v>0</v>
      </c>
      <c r="N168" s="13">
        <f t="shared" ref="N168:N231" si="41">M168/(V_room_m3)</f>
        <v>0</v>
      </c>
      <c r="O168" s="17">
        <f t="shared" ref="O168:O231" si="42">N168/s_per_h*(R168-CO2_ext_avg_ppm)</f>
        <v>0</v>
      </c>
      <c r="P168" s="17">
        <f t="shared" si="38"/>
        <v>0</v>
      </c>
      <c r="Q168" s="17">
        <f t="shared" si="30"/>
        <v>8.9810582824289241E-3</v>
      </c>
      <c r="R168" s="29">
        <f>IF(R167="cCO2_ppm",CO2_ext_avg_ppm,calculation!R167+calculation!S167)</f>
        <v>705.98628835069712</v>
      </c>
      <c r="S168" s="13">
        <f t="shared" si="39"/>
        <v>-8.0829524541860316</v>
      </c>
    </row>
    <row r="169" spans="1:19">
      <c r="A169" s="1">
        <f>IF(input_OLD_temp_simulation!A169&lt;&gt;"",input_OLD_temp_simulation!A169,"")</f>
        <v>167</v>
      </c>
      <c r="B169">
        <f>IF(input_OLD_temp_simulation!B169&lt;&gt;"",input_OLD_temp_simulation!B169,"")</f>
        <v>886307</v>
      </c>
      <c r="C169" s="2">
        <f>IF(input_OLD_temp_simulation!C169&lt;&gt;"",input_OLD_temp_simulation!C169,"")</f>
        <v>44565.739583333343</v>
      </c>
      <c r="D169" s="26">
        <f t="shared" si="40"/>
        <v>1</v>
      </c>
      <c r="E169" s="43">
        <f t="shared" si="31"/>
        <v>0.73958333334303461</v>
      </c>
      <c r="F169" s="2">
        <f t="shared" si="32"/>
        <v>1.7396990740837754</v>
      </c>
      <c r="G169" s="26">
        <f>_xlfn.XLOOKUP(F169,occupancy_schedule!C:C,occupancy_schedule!D:D,,1,2)</f>
        <v>0</v>
      </c>
      <c r="H169" s="50">
        <f t="shared" si="33"/>
        <v>0</v>
      </c>
      <c r="I169" s="18">
        <f t="shared" si="34"/>
        <v>0</v>
      </c>
      <c r="J169" s="26">
        <f t="shared" si="35"/>
        <v>-102.09666410348893</v>
      </c>
      <c r="K169" s="55">
        <f t="shared" si="36"/>
        <v>8.7315844412503407E-3</v>
      </c>
      <c r="L169" s="26" t="b">
        <f>IF(virtualroom!A169="","",J169&gt;ventilation_hysteresis)</f>
        <v>0</v>
      </c>
      <c r="M169" s="29">
        <f t="shared" si="37"/>
        <v>0</v>
      </c>
      <c r="N169" s="13">
        <f t="shared" si="41"/>
        <v>0</v>
      </c>
      <c r="O169" s="17">
        <f t="shared" si="42"/>
        <v>0</v>
      </c>
      <c r="P169" s="17">
        <f t="shared" si="38"/>
        <v>0</v>
      </c>
      <c r="Q169" s="17">
        <f t="shared" ref="Q169:Q232" si="43">MAX(O169*P169,K169)</f>
        <v>8.7315844412503407E-3</v>
      </c>
      <c r="R169" s="29">
        <f>IF(R168="cCO2_ppm",CO2_ext_avg_ppm,calculation!R168+calculation!S168)</f>
        <v>697.90333589651107</v>
      </c>
      <c r="S169" s="13">
        <f t="shared" si="39"/>
        <v>-7.8584259971253063</v>
      </c>
    </row>
    <row r="170" spans="1:19">
      <c r="A170" s="1">
        <f>IF(input_OLD_temp_simulation!A170&lt;&gt;"",input_OLD_temp_simulation!A170,"")</f>
        <v>168</v>
      </c>
      <c r="B170">
        <f>IF(input_OLD_temp_simulation!B170&lt;&gt;"",input_OLD_temp_simulation!B170,"")</f>
        <v>886307</v>
      </c>
      <c r="C170" s="2">
        <f>IF(input_OLD_temp_simulation!C170&lt;&gt;"",input_OLD_temp_simulation!C170,"")</f>
        <v>44565.75</v>
      </c>
      <c r="D170" s="26">
        <f t="shared" si="40"/>
        <v>1</v>
      </c>
      <c r="E170" s="43">
        <f t="shared" si="31"/>
        <v>0.75</v>
      </c>
      <c r="F170" s="2">
        <f t="shared" si="32"/>
        <v>1.7501157407407408</v>
      </c>
      <c r="G170" s="26">
        <f>_xlfn.XLOOKUP(F170,occupancy_schedule!C:C,occupancy_schedule!D:D,,1,2)</f>
        <v>0</v>
      </c>
      <c r="H170" s="50">
        <f t="shared" si="33"/>
        <v>0</v>
      </c>
      <c r="I170" s="18">
        <f t="shared" si="34"/>
        <v>0</v>
      </c>
      <c r="J170" s="26">
        <f t="shared" si="35"/>
        <v>-109.95509010061426</v>
      </c>
      <c r="K170" s="55">
        <f t="shared" si="36"/>
        <v>8.4890404289933875E-3</v>
      </c>
      <c r="L170" s="26" t="b">
        <f>IF(virtualroom!A170="","",J170&gt;ventilation_hysteresis)</f>
        <v>0</v>
      </c>
      <c r="M170" s="29">
        <f t="shared" si="37"/>
        <v>0</v>
      </c>
      <c r="N170" s="13">
        <f t="shared" si="41"/>
        <v>0</v>
      </c>
      <c r="O170" s="17">
        <f t="shared" si="42"/>
        <v>0</v>
      </c>
      <c r="P170" s="17">
        <f t="shared" si="38"/>
        <v>0</v>
      </c>
      <c r="Q170" s="17">
        <f t="shared" si="43"/>
        <v>8.4890404289933875E-3</v>
      </c>
      <c r="R170" s="29">
        <f>IF(R169="cCO2_ppm",CO2_ext_avg_ppm,calculation!R169+calculation!S169)</f>
        <v>690.04490989938574</v>
      </c>
      <c r="S170" s="13">
        <f t="shared" si="39"/>
        <v>-7.6401363860940483</v>
      </c>
    </row>
    <row r="171" spans="1:19">
      <c r="A171" s="1">
        <f>IF(input_OLD_temp_simulation!A171&lt;&gt;"",input_OLD_temp_simulation!A171,"")</f>
        <v>169</v>
      </c>
      <c r="B171">
        <f>IF(input_OLD_temp_simulation!B171&lt;&gt;"",input_OLD_temp_simulation!B171,"")</f>
        <v>886307</v>
      </c>
      <c r="C171" s="2">
        <f>IF(input_OLD_temp_simulation!C171&lt;&gt;"",input_OLD_temp_simulation!C171,"")</f>
        <v>44565.760416666657</v>
      </c>
      <c r="D171" s="26">
        <f t="shared" si="40"/>
        <v>1</v>
      </c>
      <c r="E171" s="43">
        <f t="shared" si="31"/>
        <v>0.76041666665696539</v>
      </c>
      <c r="F171" s="2">
        <f t="shared" si="32"/>
        <v>1.7605324073977062</v>
      </c>
      <c r="G171" s="26">
        <f>_xlfn.XLOOKUP(F171,occupancy_schedule!C:C,occupancy_schedule!D:D,,1,2)</f>
        <v>0</v>
      </c>
      <c r="H171" s="50">
        <f t="shared" si="33"/>
        <v>0</v>
      </c>
      <c r="I171" s="18">
        <f t="shared" si="34"/>
        <v>0</v>
      </c>
      <c r="J171" s="26">
        <f t="shared" si="35"/>
        <v>-117.59522648670827</v>
      </c>
      <c r="K171" s="55">
        <f t="shared" si="36"/>
        <v>8.2532337504102379E-3</v>
      </c>
      <c r="L171" s="26" t="b">
        <f>IF(virtualroom!A171="","",J171&gt;ventilation_hysteresis)</f>
        <v>0</v>
      </c>
      <c r="M171" s="29">
        <f t="shared" si="37"/>
        <v>0</v>
      </c>
      <c r="N171" s="13">
        <f t="shared" si="41"/>
        <v>0</v>
      </c>
      <c r="O171" s="17">
        <f t="shared" si="42"/>
        <v>0</v>
      </c>
      <c r="P171" s="17">
        <f t="shared" si="38"/>
        <v>0</v>
      </c>
      <c r="Q171" s="17">
        <f t="shared" si="43"/>
        <v>8.2532337504102379E-3</v>
      </c>
      <c r="R171" s="29">
        <f>IF(R170="cCO2_ppm",CO2_ext_avg_ppm,calculation!R170+calculation!S170)</f>
        <v>682.40477351329173</v>
      </c>
      <c r="S171" s="13">
        <f t="shared" si="39"/>
        <v>-7.4279103753692137</v>
      </c>
    </row>
    <row r="172" spans="1:19">
      <c r="A172" s="1">
        <f>IF(input_OLD_temp_simulation!A172&lt;&gt;"",input_OLD_temp_simulation!A172,"")</f>
        <v>170</v>
      </c>
      <c r="B172">
        <f>IF(input_OLD_temp_simulation!B172&lt;&gt;"",input_OLD_temp_simulation!B172,"")</f>
        <v>886307</v>
      </c>
      <c r="C172" s="2">
        <f>IF(input_OLD_temp_simulation!C172&lt;&gt;"",input_OLD_temp_simulation!C172,"")</f>
        <v>44565.770833333343</v>
      </c>
      <c r="D172" s="26">
        <f t="shared" si="40"/>
        <v>1</v>
      </c>
      <c r="E172" s="43">
        <f t="shared" si="31"/>
        <v>0.77083333334303461</v>
      </c>
      <c r="F172" s="2">
        <f t="shared" si="32"/>
        <v>1.7709490740837754</v>
      </c>
      <c r="G172" s="26">
        <f>_xlfn.XLOOKUP(F172,occupancy_schedule!C:C,occupancy_schedule!D:D,,1,2)</f>
        <v>0</v>
      </c>
      <c r="H172" s="50">
        <f t="shared" si="33"/>
        <v>0</v>
      </c>
      <c r="I172" s="18">
        <f t="shared" si="34"/>
        <v>0</v>
      </c>
      <c r="J172" s="26">
        <f t="shared" si="35"/>
        <v>-125.02313686207754</v>
      </c>
      <c r="K172" s="55">
        <f t="shared" si="36"/>
        <v>8.0239772573432854E-3</v>
      </c>
      <c r="L172" s="26" t="b">
        <f>IF(virtualroom!A172="","",J172&gt;ventilation_hysteresis)</f>
        <v>0</v>
      </c>
      <c r="M172" s="29">
        <f t="shared" si="37"/>
        <v>0</v>
      </c>
      <c r="N172" s="13">
        <f t="shared" si="41"/>
        <v>0</v>
      </c>
      <c r="O172" s="17">
        <f t="shared" si="42"/>
        <v>0</v>
      </c>
      <c r="P172" s="17">
        <f t="shared" si="38"/>
        <v>0</v>
      </c>
      <c r="Q172" s="17">
        <f t="shared" si="43"/>
        <v>8.0239772573432854E-3</v>
      </c>
      <c r="R172" s="29">
        <f>IF(R171="cCO2_ppm",CO2_ext_avg_ppm,calculation!R171+calculation!S171)</f>
        <v>674.97686313792246</v>
      </c>
      <c r="S172" s="13">
        <f t="shared" si="39"/>
        <v>-7.221579531608957</v>
      </c>
    </row>
    <row r="173" spans="1:19">
      <c r="A173" s="1">
        <f>IF(input_OLD_temp_simulation!A173&lt;&gt;"",input_OLD_temp_simulation!A173,"")</f>
        <v>171</v>
      </c>
      <c r="B173">
        <f>IF(input_OLD_temp_simulation!B173&lt;&gt;"",input_OLD_temp_simulation!B173,"")</f>
        <v>886307</v>
      </c>
      <c r="C173" s="2">
        <f>IF(input_OLD_temp_simulation!C173&lt;&gt;"",input_OLD_temp_simulation!C173,"")</f>
        <v>44565.78125</v>
      </c>
      <c r="D173" s="26">
        <f t="shared" si="40"/>
        <v>1</v>
      </c>
      <c r="E173" s="43">
        <f t="shared" si="31"/>
        <v>0.78125</v>
      </c>
      <c r="F173" s="2">
        <f t="shared" si="32"/>
        <v>1.7813657407407408</v>
      </c>
      <c r="G173" s="26">
        <f>_xlfn.XLOOKUP(F173,occupancy_schedule!C:C,occupancy_schedule!D:D,,1,2)</f>
        <v>0</v>
      </c>
      <c r="H173" s="50">
        <f t="shared" si="33"/>
        <v>0</v>
      </c>
      <c r="I173" s="18">
        <f t="shared" si="34"/>
        <v>0</v>
      </c>
      <c r="J173" s="26">
        <f t="shared" si="35"/>
        <v>-132.24471639368653</v>
      </c>
      <c r="K173" s="55">
        <f t="shared" si="36"/>
        <v>7.8010890001948595E-3</v>
      </c>
      <c r="L173" s="26" t="b">
        <f>IF(virtualroom!A173="","",J173&gt;ventilation_hysteresis)</f>
        <v>0</v>
      </c>
      <c r="M173" s="29">
        <f t="shared" si="37"/>
        <v>0</v>
      </c>
      <c r="N173" s="13">
        <f t="shared" si="41"/>
        <v>0</v>
      </c>
      <c r="O173" s="17">
        <f t="shared" si="42"/>
        <v>0</v>
      </c>
      <c r="P173" s="17">
        <f t="shared" si="38"/>
        <v>0</v>
      </c>
      <c r="Q173" s="17">
        <f t="shared" si="43"/>
        <v>7.8010890001948595E-3</v>
      </c>
      <c r="R173" s="29">
        <f>IF(R172="cCO2_ppm",CO2_ext_avg_ppm,calculation!R172+calculation!S172)</f>
        <v>667.75528360631347</v>
      </c>
      <c r="S173" s="13">
        <f t="shared" si="39"/>
        <v>-7.0209801001753736</v>
      </c>
    </row>
    <row r="174" spans="1:19">
      <c r="A174" s="1">
        <f>IF(input_OLD_temp_simulation!A174&lt;&gt;"",input_OLD_temp_simulation!A174,"")</f>
        <v>172</v>
      </c>
      <c r="B174">
        <f>IF(input_OLD_temp_simulation!B174&lt;&gt;"",input_OLD_temp_simulation!B174,"")</f>
        <v>886307</v>
      </c>
      <c r="C174" s="2">
        <f>IF(input_OLD_temp_simulation!C174&lt;&gt;"",input_OLD_temp_simulation!C174,"")</f>
        <v>44565.791666666657</v>
      </c>
      <c r="D174" s="26">
        <f t="shared" si="40"/>
        <v>1</v>
      </c>
      <c r="E174" s="43">
        <f t="shared" si="31"/>
        <v>0.79166666665696539</v>
      </c>
      <c r="F174" s="2">
        <f t="shared" si="32"/>
        <v>1.7917824073977062</v>
      </c>
      <c r="G174" s="26">
        <f>_xlfn.XLOOKUP(F174,occupancy_schedule!C:C,occupancy_schedule!D:D,,1,2)</f>
        <v>0</v>
      </c>
      <c r="H174" s="50">
        <f t="shared" si="33"/>
        <v>0</v>
      </c>
      <c r="I174" s="18">
        <f t="shared" si="34"/>
        <v>0</v>
      </c>
      <c r="J174" s="26">
        <f t="shared" si="35"/>
        <v>-139.26569649386192</v>
      </c>
      <c r="K174" s="55">
        <f t="shared" si="36"/>
        <v>7.5843920835227795E-3</v>
      </c>
      <c r="L174" s="26" t="b">
        <f>IF(virtualroom!A174="","",J174&gt;ventilation_hysteresis)</f>
        <v>0</v>
      </c>
      <c r="M174" s="29">
        <f t="shared" si="37"/>
        <v>0</v>
      </c>
      <c r="N174" s="13">
        <f t="shared" si="41"/>
        <v>0</v>
      </c>
      <c r="O174" s="17">
        <f t="shared" si="42"/>
        <v>0</v>
      </c>
      <c r="P174" s="17">
        <f t="shared" si="38"/>
        <v>0</v>
      </c>
      <c r="Q174" s="17">
        <f t="shared" si="43"/>
        <v>7.5843920835227795E-3</v>
      </c>
      <c r="R174" s="29">
        <f>IF(R173="cCO2_ppm",CO2_ext_avg_ppm,calculation!R173+calculation!S173)</f>
        <v>660.73430350613808</v>
      </c>
      <c r="S174" s="13">
        <f t="shared" si="39"/>
        <v>-6.8259528751705014</v>
      </c>
    </row>
    <row r="175" spans="1:19">
      <c r="A175" s="1">
        <f>IF(input_OLD_temp_simulation!A175&lt;&gt;"",input_OLD_temp_simulation!A175,"")</f>
        <v>173</v>
      </c>
      <c r="B175">
        <f>IF(input_OLD_temp_simulation!B175&lt;&gt;"",input_OLD_temp_simulation!B175,"")</f>
        <v>886307</v>
      </c>
      <c r="C175" s="2">
        <f>IF(input_OLD_temp_simulation!C175&lt;&gt;"",input_OLD_temp_simulation!C175,"")</f>
        <v>44565.802083333343</v>
      </c>
      <c r="D175" s="26">
        <f t="shared" si="40"/>
        <v>1</v>
      </c>
      <c r="E175" s="43">
        <f t="shared" si="31"/>
        <v>0.80208333334303461</v>
      </c>
      <c r="F175" s="2">
        <f t="shared" si="32"/>
        <v>1.8021990740837754</v>
      </c>
      <c r="G175" s="26">
        <f>_xlfn.XLOOKUP(F175,occupancy_schedule!C:C,occupancy_schedule!D:D,,1,2)</f>
        <v>0</v>
      </c>
      <c r="H175" s="50">
        <f t="shared" si="33"/>
        <v>0</v>
      </c>
      <c r="I175" s="18">
        <f t="shared" si="34"/>
        <v>0</v>
      </c>
      <c r="J175" s="26">
        <f t="shared" si="35"/>
        <v>-146.09164936903244</v>
      </c>
      <c r="K175" s="55">
        <f t="shared" si="36"/>
        <v>7.3737145256471464E-3</v>
      </c>
      <c r="L175" s="26" t="b">
        <f>IF(virtualroom!A175="","",J175&gt;ventilation_hysteresis)</f>
        <v>0</v>
      </c>
      <c r="M175" s="29">
        <f t="shared" si="37"/>
        <v>0</v>
      </c>
      <c r="N175" s="13">
        <f t="shared" si="41"/>
        <v>0</v>
      </c>
      <c r="O175" s="17">
        <f t="shared" si="42"/>
        <v>0</v>
      </c>
      <c r="P175" s="17">
        <f t="shared" si="38"/>
        <v>0</v>
      </c>
      <c r="Q175" s="17">
        <f t="shared" si="43"/>
        <v>7.3737145256471464E-3</v>
      </c>
      <c r="R175" s="29">
        <f>IF(R174="cCO2_ppm",CO2_ext_avg_ppm,calculation!R174+calculation!S174)</f>
        <v>653.90835063096756</v>
      </c>
      <c r="S175" s="13">
        <f t="shared" si="39"/>
        <v>-6.6363430730824318</v>
      </c>
    </row>
    <row r="176" spans="1:19">
      <c r="A176" s="1">
        <f>IF(input_OLD_temp_simulation!A176&lt;&gt;"",input_OLD_temp_simulation!A176,"")</f>
        <v>174</v>
      </c>
      <c r="B176">
        <f>IF(input_OLD_temp_simulation!B176&lt;&gt;"",input_OLD_temp_simulation!B176,"")</f>
        <v>886307</v>
      </c>
      <c r="C176" s="2">
        <f>IF(input_OLD_temp_simulation!C176&lt;&gt;"",input_OLD_temp_simulation!C176,"")</f>
        <v>44565.8125</v>
      </c>
      <c r="D176" s="26">
        <f t="shared" si="40"/>
        <v>1</v>
      </c>
      <c r="E176" s="43">
        <f t="shared" si="31"/>
        <v>0.8125</v>
      </c>
      <c r="F176" s="2">
        <f t="shared" si="32"/>
        <v>1.8126157407407408</v>
      </c>
      <c r="G176" s="26">
        <f>_xlfn.XLOOKUP(F176,occupancy_schedule!C:C,occupancy_schedule!D:D,,1,2)</f>
        <v>0</v>
      </c>
      <c r="H176" s="50">
        <f t="shared" si="33"/>
        <v>0</v>
      </c>
      <c r="I176" s="18">
        <f t="shared" si="34"/>
        <v>0</v>
      </c>
      <c r="J176" s="26">
        <f t="shared" si="35"/>
        <v>-152.7279924421149</v>
      </c>
      <c r="K176" s="55">
        <f t="shared" si="36"/>
        <v>7.1688891221569472E-3</v>
      </c>
      <c r="L176" s="26" t="b">
        <f>IF(virtualroom!A176="","",J176&gt;ventilation_hysteresis)</f>
        <v>0</v>
      </c>
      <c r="M176" s="29">
        <f t="shared" si="37"/>
        <v>0</v>
      </c>
      <c r="N176" s="13">
        <f t="shared" si="41"/>
        <v>0</v>
      </c>
      <c r="O176" s="17">
        <f t="shared" si="42"/>
        <v>0</v>
      </c>
      <c r="P176" s="17">
        <f t="shared" si="38"/>
        <v>0</v>
      </c>
      <c r="Q176" s="17">
        <f t="shared" si="43"/>
        <v>7.1688891221569472E-3</v>
      </c>
      <c r="R176" s="29">
        <f>IF(R175="cCO2_ppm",CO2_ext_avg_ppm,calculation!R175+calculation!S175)</f>
        <v>647.2720075578851</v>
      </c>
      <c r="S176" s="13">
        <f t="shared" si="39"/>
        <v>-6.4520002099412528</v>
      </c>
    </row>
    <row r="177" spans="1:19">
      <c r="A177" s="1">
        <f>IF(input_OLD_temp_simulation!A177&lt;&gt;"",input_OLD_temp_simulation!A177,"")</f>
        <v>175</v>
      </c>
      <c r="B177">
        <f>IF(input_OLD_temp_simulation!B177&lt;&gt;"",input_OLD_temp_simulation!B177,"")</f>
        <v>886307</v>
      </c>
      <c r="C177" s="2">
        <f>IF(input_OLD_temp_simulation!C177&lt;&gt;"",input_OLD_temp_simulation!C177,"")</f>
        <v>44565.822916666657</v>
      </c>
      <c r="D177" s="26">
        <f t="shared" si="40"/>
        <v>1</v>
      </c>
      <c r="E177" s="43">
        <f t="shared" si="31"/>
        <v>0.82291666665696539</v>
      </c>
      <c r="F177" s="2">
        <f t="shared" si="32"/>
        <v>1.8230324073977062</v>
      </c>
      <c r="G177" s="26">
        <f>_xlfn.XLOOKUP(F177,occupancy_schedule!C:C,occupancy_schedule!D:D,,1,2)</f>
        <v>0</v>
      </c>
      <c r="H177" s="50">
        <f t="shared" si="33"/>
        <v>0</v>
      </c>
      <c r="I177" s="18">
        <f t="shared" si="34"/>
        <v>0</v>
      </c>
      <c r="J177" s="26">
        <f t="shared" si="35"/>
        <v>-159.17999265205617</v>
      </c>
      <c r="K177" s="55">
        <f t="shared" si="36"/>
        <v>6.969753313208143E-3</v>
      </c>
      <c r="L177" s="26" t="b">
        <f>IF(virtualroom!A177="","",J177&gt;ventilation_hysteresis)</f>
        <v>0</v>
      </c>
      <c r="M177" s="29">
        <f t="shared" si="37"/>
        <v>0</v>
      </c>
      <c r="N177" s="13">
        <f t="shared" si="41"/>
        <v>0</v>
      </c>
      <c r="O177" s="17">
        <f t="shared" si="42"/>
        <v>0</v>
      </c>
      <c r="P177" s="17">
        <f t="shared" si="38"/>
        <v>0</v>
      </c>
      <c r="Q177" s="17">
        <f t="shared" si="43"/>
        <v>6.969753313208143E-3</v>
      </c>
      <c r="R177" s="29">
        <f>IF(R176="cCO2_ppm",CO2_ext_avg_ppm,calculation!R176+calculation!S176)</f>
        <v>640.82000734794383</v>
      </c>
      <c r="S177" s="13">
        <f t="shared" si="39"/>
        <v>-6.2727779818873284</v>
      </c>
    </row>
    <row r="178" spans="1:19">
      <c r="A178" s="1">
        <f>IF(input_OLD_temp_simulation!A178&lt;&gt;"",input_OLD_temp_simulation!A178,"")</f>
        <v>176</v>
      </c>
      <c r="B178">
        <f>IF(input_OLD_temp_simulation!B178&lt;&gt;"",input_OLD_temp_simulation!B178,"")</f>
        <v>886307</v>
      </c>
      <c r="C178" s="2">
        <f>IF(input_OLD_temp_simulation!C178&lt;&gt;"",input_OLD_temp_simulation!C178,"")</f>
        <v>44565.833333333343</v>
      </c>
      <c r="D178" s="26">
        <f t="shared" si="40"/>
        <v>1</v>
      </c>
      <c r="E178" s="43">
        <f t="shared" si="31"/>
        <v>0.83333333334303461</v>
      </c>
      <c r="F178" s="2">
        <f t="shared" si="32"/>
        <v>1.8334490740837754</v>
      </c>
      <c r="G178" s="26">
        <f>_xlfn.XLOOKUP(F178,occupancy_schedule!C:C,occupancy_schedule!D:D,,1,2)</f>
        <v>0</v>
      </c>
      <c r="H178" s="50">
        <f t="shared" si="33"/>
        <v>0</v>
      </c>
      <c r="I178" s="18">
        <f t="shared" si="34"/>
        <v>0</v>
      </c>
      <c r="J178" s="26">
        <f t="shared" si="35"/>
        <v>-165.45277063394349</v>
      </c>
      <c r="K178" s="55">
        <f t="shared" si="36"/>
        <v>6.7761490545079168E-3</v>
      </c>
      <c r="L178" s="26" t="b">
        <f>IF(virtualroom!A178="","",J178&gt;ventilation_hysteresis)</f>
        <v>0</v>
      </c>
      <c r="M178" s="29">
        <f t="shared" si="37"/>
        <v>0</v>
      </c>
      <c r="N178" s="13">
        <f t="shared" si="41"/>
        <v>0</v>
      </c>
      <c r="O178" s="17">
        <f t="shared" si="42"/>
        <v>0</v>
      </c>
      <c r="P178" s="17">
        <f t="shared" si="38"/>
        <v>0</v>
      </c>
      <c r="Q178" s="17">
        <f t="shared" si="43"/>
        <v>6.7761490545079168E-3</v>
      </c>
      <c r="R178" s="29">
        <f>IF(R177="cCO2_ppm",CO2_ext_avg_ppm,calculation!R177+calculation!S177)</f>
        <v>634.54722936605651</v>
      </c>
      <c r="S178" s="13">
        <f t="shared" si="39"/>
        <v>-6.0985341490571248</v>
      </c>
    </row>
    <row r="179" spans="1:19">
      <c r="A179" s="1">
        <f>IF(input_OLD_temp_simulation!A179&lt;&gt;"",input_OLD_temp_simulation!A179,"")</f>
        <v>177</v>
      </c>
      <c r="B179">
        <f>IF(input_OLD_temp_simulation!B179&lt;&gt;"",input_OLD_temp_simulation!B179,"")</f>
        <v>886307</v>
      </c>
      <c r="C179" s="2">
        <f>IF(input_OLD_temp_simulation!C179&lt;&gt;"",input_OLD_temp_simulation!C179,"")</f>
        <v>44565.84375</v>
      </c>
      <c r="D179" s="26">
        <f t="shared" si="40"/>
        <v>1</v>
      </c>
      <c r="E179" s="43">
        <f t="shared" si="31"/>
        <v>0.84375</v>
      </c>
      <c r="F179" s="2">
        <f t="shared" si="32"/>
        <v>1.8438657407407408</v>
      </c>
      <c r="G179" s="26">
        <f>_xlfn.XLOOKUP(F179,occupancy_schedule!C:C,occupancy_schedule!D:D,,1,2)</f>
        <v>0</v>
      </c>
      <c r="H179" s="50">
        <f t="shared" si="33"/>
        <v>0</v>
      </c>
      <c r="I179" s="18">
        <f t="shared" si="34"/>
        <v>0</v>
      </c>
      <c r="J179" s="26">
        <f t="shared" si="35"/>
        <v>-171.55130478300066</v>
      </c>
      <c r="K179" s="55">
        <f t="shared" si="36"/>
        <v>6.5879226918826956E-3</v>
      </c>
      <c r="L179" s="26" t="b">
        <f>IF(virtualroom!A179="","",J179&gt;ventilation_hysteresis)</f>
        <v>0</v>
      </c>
      <c r="M179" s="29">
        <f t="shared" si="37"/>
        <v>0</v>
      </c>
      <c r="N179" s="13">
        <f t="shared" si="41"/>
        <v>0</v>
      </c>
      <c r="O179" s="17">
        <f t="shared" si="42"/>
        <v>0</v>
      </c>
      <c r="P179" s="17">
        <f t="shared" si="38"/>
        <v>0</v>
      </c>
      <c r="Q179" s="17">
        <f t="shared" si="43"/>
        <v>6.5879226918826956E-3</v>
      </c>
      <c r="R179" s="29">
        <f>IF(R178="cCO2_ppm",CO2_ext_avg_ppm,calculation!R178+calculation!S178)</f>
        <v>628.44869521699934</v>
      </c>
      <c r="S179" s="13">
        <f t="shared" si="39"/>
        <v>-5.9291304226944259</v>
      </c>
    </row>
    <row r="180" spans="1:19">
      <c r="A180" s="1">
        <f>IF(input_OLD_temp_simulation!A180&lt;&gt;"",input_OLD_temp_simulation!A180,"")</f>
        <v>178</v>
      </c>
      <c r="B180">
        <f>IF(input_OLD_temp_simulation!B180&lt;&gt;"",input_OLD_temp_simulation!B180,"")</f>
        <v>886307</v>
      </c>
      <c r="C180" s="2">
        <f>IF(input_OLD_temp_simulation!C180&lt;&gt;"",input_OLD_temp_simulation!C180,"")</f>
        <v>44565.854166666657</v>
      </c>
      <c r="D180" s="26">
        <f t="shared" si="40"/>
        <v>1</v>
      </c>
      <c r="E180" s="43">
        <f t="shared" si="31"/>
        <v>0.85416666665696539</v>
      </c>
      <c r="F180" s="2">
        <f t="shared" si="32"/>
        <v>1.8542824073977062</v>
      </c>
      <c r="G180" s="26">
        <f>_xlfn.XLOOKUP(F180,occupancy_schedule!C:C,occupancy_schedule!D:D,,1,2)</f>
        <v>0</v>
      </c>
      <c r="H180" s="50">
        <f t="shared" si="33"/>
        <v>0</v>
      </c>
      <c r="I180" s="18">
        <f t="shared" si="34"/>
        <v>0</v>
      </c>
      <c r="J180" s="26">
        <f t="shared" si="35"/>
        <v>-177.48043520569513</v>
      </c>
      <c r="K180" s="55">
        <f t="shared" si="36"/>
        <v>6.4049248393303971E-3</v>
      </c>
      <c r="L180" s="26" t="b">
        <f>IF(virtualroom!A180="","",J180&gt;ventilation_hysteresis)</f>
        <v>0</v>
      </c>
      <c r="M180" s="29">
        <f t="shared" si="37"/>
        <v>0</v>
      </c>
      <c r="N180" s="13">
        <f t="shared" si="41"/>
        <v>0</v>
      </c>
      <c r="O180" s="17">
        <f t="shared" si="42"/>
        <v>0</v>
      </c>
      <c r="P180" s="17">
        <f t="shared" si="38"/>
        <v>0</v>
      </c>
      <c r="Q180" s="17">
        <f t="shared" si="43"/>
        <v>6.4049248393303971E-3</v>
      </c>
      <c r="R180" s="29">
        <f>IF(R179="cCO2_ppm",CO2_ext_avg_ppm,calculation!R179+calculation!S179)</f>
        <v>622.51956479430487</v>
      </c>
      <c r="S180" s="13">
        <f t="shared" si="39"/>
        <v>-5.7644323553973571</v>
      </c>
    </row>
    <row r="181" spans="1:19">
      <c r="A181" s="1">
        <f>IF(input_OLD_temp_simulation!A181&lt;&gt;"",input_OLD_temp_simulation!A181,"")</f>
        <v>179</v>
      </c>
      <c r="B181">
        <f>IF(input_OLD_temp_simulation!B181&lt;&gt;"",input_OLD_temp_simulation!B181,"")</f>
        <v>886307</v>
      </c>
      <c r="C181" s="2">
        <f>IF(input_OLD_temp_simulation!C181&lt;&gt;"",input_OLD_temp_simulation!C181,"")</f>
        <v>44565.864583333343</v>
      </c>
      <c r="D181" s="26">
        <f t="shared" si="40"/>
        <v>1</v>
      </c>
      <c r="E181" s="43">
        <f t="shared" si="31"/>
        <v>0.86458333334303461</v>
      </c>
      <c r="F181" s="2">
        <f t="shared" si="32"/>
        <v>1.8646990740837754</v>
      </c>
      <c r="G181" s="26">
        <f>_xlfn.XLOOKUP(F181,occupancy_schedule!C:C,occupancy_schedule!D:D,,1,2)</f>
        <v>0</v>
      </c>
      <c r="H181" s="50">
        <f t="shared" si="33"/>
        <v>0</v>
      </c>
      <c r="I181" s="18">
        <f t="shared" si="34"/>
        <v>0</v>
      </c>
      <c r="J181" s="26">
        <f t="shared" si="35"/>
        <v>-183.24486756109252</v>
      </c>
      <c r="K181" s="55">
        <f t="shared" si="36"/>
        <v>6.2270102604601073E-3</v>
      </c>
      <c r="L181" s="26" t="b">
        <f>IF(virtualroom!A181="","",J181&gt;ventilation_hysteresis)</f>
        <v>0</v>
      </c>
      <c r="M181" s="29">
        <f t="shared" si="37"/>
        <v>0</v>
      </c>
      <c r="N181" s="13">
        <f t="shared" si="41"/>
        <v>0</v>
      </c>
      <c r="O181" s="17">
        <f t="shared" si="42"/>
        <v>0</v>
      </c>
      <c r="P181" s="17">
        <f t="shared" si="38"/>
        <v>0</v>
      </c>
      <c r="Q181" s="17">
        <f t="shared" si="43"/>
        <v>6.2270102604601073E-3</v>
      </c>
      <c r="R181" s="29">
        <f>IF(R180="cCO2_ppm",CO2_ext_avg_ppm,calculation!R180+calculation!S180)</f>
        <v>616.75513243890748</v>
      </c>
      <c r="S181" s="13">
        <f t="shared" si="39"/>
        <v>-5.6043092344140968</v>
      </c>
    </row>
    <row r="182" spans="1:19">
      <c r="A182" s="1">
        <f>IF(input_OLD_temp_simulation!A182&lt;&gt;"",input_OLD_temp_simulation!A182,"")</f>
        <v>180</v>
      </c>
      <c r="B182">
        <f>IF(input_OLD_temp_simulation!B182&lt;&gt;"",input_OLD_temp_simulation!B182,"")</f>
        <v>886307</v>
      </c>
      <c r="C182" s="2">
        <f>IF(input_OLD_temp_simulation!C182&lt;&gt;"",input_OLD_temp_simulation!C182,"")</f>
        <v>44565.875</v>
      </c>
      <c r="D182" s="26">
        <f t="shared" si="40"/>
        <v>1</v>
      </c>
      <c r="E182" s="43">
        <f t="shared" ref="E182:E245" si="44">MOD(C182,1)</f>
        <v>0.875</v>
      </c>
      <c r="F182" s="2">
        <f t="shared" ref="F182:F245" si="45">D182+E182+1/24/60/6</f>
        <v>1.8751157407407408</v>
      </c>
      <c r="G182" s="26">
        <f>_xlfn.XLOOKUP(F182,occupancy_schedule!C:C,occupancy_schedule!D:D,,1,2)</f>
        <v>0</v>
      </c>
      <c r="H182" s="50">
        <f t="shared" si="33"/>
        <v>0</v>
      </c>
      <c r="I182" s="18">
        <f t="shared" si="34"/>
        <v>0</v>
      </c>
      <c r="J182" s="26">
        <f t="shared" si="35"/>
        <v>-188.84917679550665</v>
      </c>
      <c r="K182" s="55">
        <f t="shared" si="36"/>
        <v>6.0540377532251029E-3</v>
      </c>
      <c r="L182" s="26" t="b">
        <f>IF(virtualroom!A182="","",J182&gt;ventilation_hysteresis)</f>
        <v>0</v>
      </c>
      <c r="M182" s="29">
        <f t="shared" si="37"/>
        <v>0</v>
      </c>
      <c r="N182" s="13">
        <f t="shared" si="41"/>
        <v>0</v>
      </c>
      <c r="O182" s="17">
        <f t="shared" si="42"/>
        <v>0</v>
      </c>
      <c r="P182" s="17">
        <f t="shared" si="38"/>
        <v>0</v>
      </c>
      <c r="Q182" s="17">
        <f t="shared" si="43"/>
        <v>6.0540377532251029E-3</v>
      </c>
      <c r="R182" s="29">
        <f>IF(R181="cCO2_ppm",CO2_ext_avg_ppm,calculation!R181+calculation!S181)</f>
        <v>611.15082320449335</v>
      </c>
      <c r="S182" s="13">
        <f t="shared" si="39"/>
        <v>-5.4486339779025927</v>
      </c>
    </row>
    <row r="183" spans="1:19">
      <c r="A183" s="1">
        <f>IF(input_OLD_temp_simulation!A183&lt;&gt;"",input_OLD_temp_simulation!A183,"")</f>
        <v>181</v>
      </c>
      <c r="B183">
        <f>IF(input_OLD_temp_simulation!B183&lt;&gt;"",input_OLD_temp_simulation!B183,"")</f>
        <v>886307</v>
      </c>
      <c r="C183" s="2">
        <f>IF(input_OLD_temp_simulation!C183&lt;&gt;"",input_OLD_temp_simulation!C183,"")</f>
        <v>44565.885416666657</v>
      </c>
      <c r="D183" s="26">
        <f t="shared" si="40"/>
        <v>1</v>
      </c>
      <c r="E183" s="43">
        <f t="shared" si="44"/>
        <v>0.88541666665696539</v>
      </c>
      <c r="F183" s="2">
        <f t="shared" si="45"/>
        <v>1.8855324073977062</v>
      </c>
      <c r="G183" s="26">
        <f>_xlfn.XLOOKUP(F183,occupancy_schedule!C:C,occupancy_schedule!D:D,,1,2)</f>
        <v>0</v>
      </c>
      <c r="H183" s="50">
        <f t="shared" si="33"/>
        <v>0</v>
      </c>
      <c r="I183" s="18">
        <f t="shared" si="34"/>
        <v>0</v>
      </c>
      <c r="J183" s="26">
        <f t="shared" si="35"/>
        <v>-194.2978107734092</v>
      </c>
      <c r="K183" s="55">
        <f t="shared" si="36"/>
        <v>5.8858700378577409E-3</v>
      </c>
      <c r="L183" s="26" t="b">
        <f>IF(virtualroom!A183="","",J183&gt;ventilation_hysteresis)</f>
        <v>0</v>
      </c>
      <c r="M183" s="29">
        <f t="shared" si="37"/>
        <v>0</v>
      </c>
      <c r="N183" s="13">
        <f t="shared" si="41"/>
        <v>0</v>
      </c>
      <c r="O183" s="17">
        <f t="shared" si="42"/>
        <v>0</v>
      </c>
      <c r="P183" s="17">
        <f t="shared" si="38"/>
        <v>0</v>
      </c>
      <c r="Q183" s="17">
        <f t="shared" si="43"/>
        <v>5.8858700378577409E-3</v>
      </c>
      <c r="R183" s="29">
        <f>IF(R182="cCO2_ppm",CO2_ext_avg_ppm,calculation!R182+calculation!S182)</f>
        <v>605.7021892265908</v>
      </c>
      <c r="S183" s="13">
        <f t="shared" si="39"/>
        <v>-5.2972830340719668</v>
      </c>
    </row>
    <row r="184" spans="1:19">
      <c r="A184" s="1">
        <f>IF(input_OLD_temp_simulation!A184&lt;&gt;"",input_OLD_temp_simulation!A184,"")</f>
        <v>182</v>
      </c>
      <c r="B184">
        <f>IF(input_OLD_temp_simulation!B184&lt;&gt;"",input_OLD_temp_simulation!B184,"")</f>
        <v>886307</v>
      </c>
      <c r="C184" s="2">
        <f>IF(input_OLD_temp_simulation!C184&lt;&gt;"",input_OLD_temp_simulation!C184,"")</f>
        <v>44565.895833333343</v>
      </c>
      <c r="D184" s="26">
        <f t="shared" si="40"/>
        <v>1</v>
      </c>
      <c r="E184" s="43">
        <f t="shared" si="44"/>
        <v>0.89583333334303461</v>
      </c>
      <c r="F184" s="2">
        <f t="shared" si="45"/>
        <v>1.8959490740837754</v>
      </c>
      <c r="G184" s="26">
        <f>_xlfn.XLOOKUP(F184,occupancy_schedule!C:C,occupancy_schedule!D:D,,1,2)</f>
        <v>0</v>
      </c>
      <c r="H184" s="50">
        <f t="shared" si="33"/>
        <v>0</v>
      </c>
      <c r="I184" s="18">
        <f t="shared" si="34"/>
        <v>0</v>
      </c>
      <c r="J184" s="26">
        <f t="shared" si="35"/>
        <v>-199.59509380748113</v>
      </c>
      <c r="K184" s="55">
        <f t="shared" si="36"/>
        <v>5.7223736479172487E-3</v>
      </c>
      <c r="L184" s="26" t="b">
        <f>IF(virtualroom!A184="","",J184&gt;ventilation_hysteresis)</f>
        <v>0</v>
      </c>
      <c r="M184" s="29">
        <f t="shared" si="37"/>
        <v>0</v>
      </c>
      <c r="N184" s="13">
        <f t="shared" si="41"/>
        <v>0</v>
      </c>
      <c r="O184" s="17">
        <f t="shared" si="42"/>
        <v>0</v>
      </c>
      <c r="P184" s="17">
        <f t="shared" si="38"/>
        <v>0</v>
      </c>
      <c r="Q184" s="17">
        <f t="shared" si="43"/>
        <v>5.7223736479172487E-3</v>
      </c>
      <c r="R184" s="29">
        <f>IF(R183="cCO2_ppm",CO2_ext_avg_ppm,calculation!R183+calculation!S183)</f>
        <v>600.40490619251887</v>
      </c>
      <c r="S184" s="13">
        <f t="shared" si="39"/>
        <v>-5.1501362831255237</v>
      </c>
    </row>
    <row r="185" spans="1:19">
      <c r="A185" s="1">
        <f>IF(input_OLD_temp_simulation!A185&lt;&gt;"",input_OLD_temp_simulation!A185,"")</f>
        <v>183</v>
      </c>
      <c r="B185">
        <f>IF(input_OLD_temp_simulation!B185&lt;&gt;"",input_OLD_temp_simulation!B185,"")</f>
        <v>886307</v>
      </c>
      <c r="C185" s="2">
        <f>IF(input_OLD_temp_simulation!C185&lt;&gt;"",input_OLD_temp_simulation!C185,"")</f>
        <v>44565.90625</v>
      </c>
      <c r="D185" s="26">
        <f t="shared" si="40"/>
        <v>1</v>
      </c>
      <c r="E185" s="43">
        <f t="shared" si="44"/>
        <v>0.90625</v>
      </c>
      <c r="F185" s="2">
        <f t="shared" si="45"/>
        <v>1.9063657407407408</v>
      </c>
      <c r="G185" s="26">
        <f>_xlfn.XLOOKUP(F185,occupancy_schedule!C:C,occupancy_schedule!D:D,,1,2)</f>
        <v>0</v>
      </c>
      <c r="H185" s="50">
        <f t="shared" si="33"/>
        <v>0</v>
      </c>
      <c r="I185" s="18">
        <f t="shared" si="34"/>
        <v>0</v>
      </c>
      <c r="J185" s="26">
        <f t="shared" si="35"/>
        <v>-204.7452300906067</v>
      </c>
      <c r="K185" s="55">
        <f t="shared" si="36"/>
        <v>5.5634188243639908E-3</v>
      </c>
      <c r="L185" s="26" t="b">
        <f>IF(virtualroom!A185="","",J185&gt;ventilation_hysteresis)</f>
        <v>0</v>
      </c>
      <c r="M185" s="29">
        <f t="shared" si="37"/>
        <v>0</v>
      </c>
      <c r="N185" s="13">
        <f t="shared" si="41"/>
        <v>0</v>
      </c>
      <c r="O185" s="17">
        <f t="shared" si="42"/>
        <v>0</v>
      </c>
      <c r="P185" s="17">
        <f t="shared" si="38"/>
        <v>0</v>
      </c>
      <c r="Q185" s="17">
        <f t="shared" si="43"/>
        <v>5.5634188243639908E-3</v>
      </c>
      <c r="R185" s="29">
        <f>IF(R184="cCO2_ppm",CO2_ext_avg_ppm,calculation!R184+calculation!S184)</f>
        <v>595.2547699093933</v>
      </c>
      <c r="S185" s="13">
        <f t="shared" si="39"/>
        <v>-5.0070769419275916</v>
      </c>
    </row>
    <row r="186" spans="1:19">
      <c r="A186" s="1">
        <f>IF(input_OLD_temp_simulation!A186&lt;&gt;"",input_OLD_temp_simulation!A186,"")</f>
        <v>184</v>
      </c>
      <c r="B186">
        <f>IF(input_OLD_temp_simulation!B186&lt;&gt;"",input_OLD_temp_simulation!B186,"")</f>
        <v>886307</v>
      </c>
      <c r="C186" s="2">
        <f>IF(input_OLD_temp_simulation!C186&lt;&gt;"",input_OLD_temp_simulation!C186,"")</f>
        <v>44565.916666666657</v>
      </c>
      <c r="D186" s="26">
        <f t="shared" si="40"/>
        <v>1</v>
      </c>
      <c r="E186" s="43">
        <f t="shared" si="44"/>
        <v>0.91666666665696539</v>
      </c>
      <c r="F186" s="2">
        <f t="shared" si="45"/>
        <v>1.9167824073977062</v>
      </c>
      <c r="G186" s="26">
        <f>_xlfn.XLOOKUP(F186,occupancy_schedule!C:C,occupancy_schedule!D:D,,1,2)</f>
        <v>0</v>
      </c>
      <c r="H186" s="50">
        <f t="shared" si="33"/>
        <v>0</v>
      </c>
      <c r="I186" s="18">
        <f t="shared" si="34"/>
        <v>0</v>
      </c>
      <c r="J186" s="26">
        <f t="shared" si="35"/>
        <v>-209.7523070325343</v>
      </c>
      <c r="K186" s="55">
        <f t="shared" si="36"/>
        <v>5.408879412576101E-3</v>
      </c>
      <c r="L186" s="26" t="b">
        <f>IF(virtualroom!A186="","",J186&gt;ventilation_hysteresis)</f>
        <v>0</v>
      </c>
      <c r="M186" s="29">
        <f t="shared" si="37"/>
        <v>0</v>
      </c>
      <c r="N186" s="13">
        <f t="shared" si="41"/>
        <v>0</v>
      </c>
      <c r="O186" s="17">
        <f t="shared" si="42"/>
        <v>0</v>
      </c>
      <c r="P186" s="17">
        <f t="shared" si="38"/>
        <v>0</v>
      </c>
      <c r="Q186" s="17">
        <f t="shared" si="43"/>
        <v>5.408879412576101E-3</v>
      </c>
      <c r="R186" s="29">
        <f>IF(R185="cCO2_ppm",CO2_ext_avg_ppm,calculation!R185+calculation!S185)</f>
        <v>590.2476929674657</v>
      </c>
      <c r="S186" s="13">
        <f t="shared" si="39"/>
        <v>-4.8679914713184909</v>
      </c>
    </row>
    <row r="187" spans="1:19">
      <c r="A187" s="1">
        <f>IF(input_OLD_temp_simulation!A187&lt;&gt;"",input_OLD_temp_simulation!A187,"")</f>
        <v>185</v>
      </c>
      <c r="B187">
        <f>IF(input_OLD_temp_simulation!B187&lt;&gt;"",input_OLD_temp_simulation!B187,"")</f>
        <v>886307</v>
      </c>
      <c r="C187" s="2">
        <f>IF(input_OLD_temp_simulation!C187&lt;&gt;"",input_OLD_temp_simulation!C187,"")</f>
        <v>44565.927083333343</v>
      </c>
      <c r="D187" s="26">
        <f t="shared" si="40"/>
        <v>1</v>
      </c>
      <c r="E187" s="43">
        <f t="shared" si="44"/>
        <v>0.92708333334303461</v>
      </c>
      <c r="F187" s="2">
        <f t="shared" si="45"/>
        <v>1.9271990740837754</v>
      </c>
      <c r="G187" s="26">
        <f>_xlfn.XLOOKUP(F187,occupancy_schedule!C:C,occupancy_schedule!D:D,,1,2)</f>
        <v>0</v>
      </c>
      <c r="H187" s="50">
        <f t="shared" si="33"/>
        <v>0</v>
      </c>
      <c r="I187" s="18">
        <f t="shared" si="34"/>
        <v>0</v>
      </c>
      <c r="J187" s="26">
        <f t="shared" si="35"/>
        <v>-214.62029850385284</v>
      </c>
      <c r="K187" s="55">
        <f t="shared" si="36"/>
        <v>5.2586327622267644E-3</v>
      </c>
      <c r="L187" s="26" t="b">
        <f>IF(virtualroom!A187="","",J187&gt;ventilation_hysteresis)</f>
        <v>0</v>
      </c>
      <c r="M187" s="29">
        <f t="shared" si="37"/>
        <v>0</v>
      </c>
      <c r="N187" s="13">
        <f t="shared" si="41"/>
        <v>0</v>
      </c>
      <c r="O187" s="17">
        <f t="shared" si="42"/>
        <v>0</v>
      </c>
      <c r="P187" s="17">
        <f t="shared" si="38"/>
        <v>0</v>
      </c>
      <c r="Q187" s="17">
        <f t="shared" si="43"/>
        <v>5.2586327622267644E-3</v>
      </c>
      <c r="R187" s="29">
        <f>IF(R186="cCO2_ppm",CO2_ext_avg_ppm,calculation!R186+calculation!S186)</f>
        <v>585.37970149614716</v>
      </c>
      <c r="S187" s="13">
        <f t="shared" si="39"/>
        <v>-4.7327694860040879</v>
      </c>
    </row>
    <row r="188" spans="1:19">
      <c r="A188" s="1">
        <f>IF(input_OLD_temp_simulation!A188&lt;&gt;"",input_OLD_temp_simulation!A188,"")</f>
        <v>186</v>
      </c>
      <c r="B188">
        <f>IF(input_OLD_temp_simulation!B188&lt;&gt;"",input_OLD_temp_simulation!B188,"")</f>
        <v>886307</v>
      </c>
      <c r="C188" s="2">
        <f>IF(input_OLD_temp_simulation!C188&lt;&gt;"",input_OLD_temp_simulation!C188,"")</f>
        <v>44565.9375</v>
      </c>
      <c r="D188" s="26">
        <f t="shared" si="40"/>
        <v>1</v>
      </c>
      <c r="E188" s="43">
        <f t="shared" si="44"/>
        <v>0.9375</v>
      </c>
      <c r="F188" s="2">
        <f t="shared" si="45"/>
        <v>1.9376157407407408</v>
      </c>
      <c r="G188" s="26">
        <f>_xlfn.XLOOKUP(F188,occupancy_schedule!C:C,occupancy_schedule!D:D,,1,2)</f>
        <v>0</v>
      </c>
      <c r="H188" s="50">
        <f t="shared" si="33"/>
        <v>0</v>
      </c>
      <c r="I188" s="18">
        <f t="shared" si="34"/>
        <v>0</v>
      </c>
      <c r="J188" s="26">
        <f t="shared" si="35"/>
        <v>-219.35306798985698</v>
      </c>
      <c r="K188" s="55">
        <f t="shared" si="36"/>
        <v>5.1125596299426857E-3</v>
      </c>
      <c r="L188" s="26" t="b">
        <f>IF(virtualroom!A188="","",J188&gt;ventilation_hysteresis)</f>
        <v>0</v>
      </c>
      <c r="M188" s="29">
        <f t="shared" si="37"/>
        <v>0</v>
      </c>
      <c r="N188" s="13">
        <f t="shared" si="41"/>
        <v>0</v>
      </c>
      <c r="O188" s="17">
        <f t="shared" si="42"/>
        <v>0</v>
      </c>
      <c r="P188" s="17">
        <f t="shared" si="38"/>
        <v>0</v>
      </c>
      <c r="Q188" s="17">
        <f t="shared" si="43"/>
        <v>5.1125596299426857E-3</v>
      </c>
      <c r="R188" s="29">
        <f>IF(R187="cCO2_ppm",CO2_ext_avg_ppm,calculation!R187+calculation!S187)</f>
        <v>580.64693201014302</v>
      </c>
      <c r="S188" s="13">
        <f t="shared" si="39"/>
        <v>-4.6013036669484171</v>
      </c>
    </row>
    <row r="189" spans="1:19">
      <c r="A189" s="1">
        <f>IF(input_OLD_temp_simulation!A189&lt;&gt;"",input_OLD_temp_simulation!A189,"")</f>
        <v>187</v>
      </c>
      <c r="B189">
        <f>IF(input_OLD_temp_simulation!B189&lt;&gt;"",input_OLD_temp_simulation!B189,"")</f>
        <v>886307</v>
      </c>
      <c r="C189" s="2">
        <f>IF(input_OLD_temp_simulation!C189&lt;&gt;"",input_OLD_temp_simulation!C189,"")</f>
        <v>44565.947916666657</v>
      </c>
      <c r="D189" s="26">
        <f t="shared" si="40"/>
        <v>1</v>
      </c>
      <c r="E189" s="43">
        <f t="shared" si="44"/>
        <v>0.94791666665696539</v>
      </c>
      <c r="F189" s="2">
        <f t="shared" si="45"/>
        <v>1.9480324073977062</v>
      </c>
      <c r="G189" s="26">
        <f>_xlfn.XLOOKUP(F189,occupancy_schedule!C:C,occupancy_schedule!D:D,,1,2)</f>
        <v>0</v>
      </c>
      <c r="H189" s="50">
        <f t="shared" si="33"/>
        <v>0</v>
      </c>
      <c r="I189" s="18">
        <f t="shared" si="34"/>
        <v>0</v>
      </c>
      <c r="J189" s="26">
        <f t="shared" si="35"/>
        <v>-223.95437165680539</v>
      </c>
      <c r="K189" s="55">
        <f t="shared" si="36"/>
        <v>4.9705440846664999E-3</v>
      </c>
      <c r="L189" s="26" t="b">
        <f>IF(virtualroom!A189="","",J189&gt;ventilation_hysteresis)</f>
        <v>0</v>
      </c>
      <c r="M189" s="29">
        <f t="shared" si="37"/>
        <v>0</v>
      </c>
      <c r="N189" s="13">
        <f t="shared" si="41"/>
        <v>0</v>
      </c>
      <c r="O189" s="17">
        <f t="shared" si="42"/>
        <v>0</v>
      </c>
      <c r="P189" s="17">
        <f t="shared" si="38"/>
        <v>0</v>
      </c>
      <c r="Q189" s="17">
        <f t="shared" si="43"/>
        <v>4.9705440846664999E-3</v>
      </c>
      <c r="R189" s="29">
        <f>IF(R188="cCO2_ppm",CO2_ext_avg_ppm,calculation!R188+calculation!S188)</f>
        <v>576.04562834319461</v>
      </c>
      <c r="S189" s="13">
        <f t="shared" si="39"/>
        <v>-4.4734896761998497</v>
      </c>
    </row>
    <row r="190" spans="1:19">
      <c r="A190" s="1">
        <f>IF(input_OLD_temp_simulation!A190&lt;&gt;"",input_OLD_temp_simulation!A190,"")</f>
        <v>188</v>
      </c>
      <c r="B190">
        <f>IF(input_OLD_temp_simulation!B190&lt;&gt;"",input_OLD_temp_simulation!B190,"")</f>
        <v>886307</v>
      </c>
      <c r="C190" s="2">
        <f>IF(input_OLD_temp_simulation!C190&lt;&gt;"",input_OLD_temp_simulation!C190,"")</f>
        <v>44565.958333333343</v>
      </c>
      <c r="D190" s="26">
        <f t="shared" si="40"/>
        <v>1</v>
      </c>
      <c r="E190" s="43">
        <f t="shared" si="44"/>
        <v>0.95833333334303461</v>
      </c>
      <c r="F190" s="2">
        <f t="shared" si="45"/>
        <v>1.9584490740837754</v>
      </c>
      <c r="G190" s="26">
        <f>_xlfn.XLOOKUP(F190,occupancy_schedule!C:C,occupancy_schedule!D:D,,1,2)</f>
        <v>0</v>
      </c>
      <c r="H190" s="50">
        <f t="shared" si="33"/>
        <v>0</v>
      </c>
      <c r="I190" s="18">
        <f t="shared" si="34"/>
        <v>0</v>
      </c>
      <c r="J190" s="26">
        <f t="shared" si="35"/>
        <v>-228.42786133300524</v>
      </c>
      <c r="K190" s="55">
        <f t="shared" si="36"/>
        <v>4.832473415647986E-3</v>
      </c>
      <c r="L190" s="26" t="b">
        <f>IF(virtualroom!A190="","",J190&gt;ventilation_hysteresis)</f>
        <v>0</v>
      </c>
      <c r="M190" s="29">
        <f t="shared" si="37"/>
        <v>0</v>
      </c>
      <c r="N190" s="13">
        <f t="shared" si="41"/>
        <v>0</v>
      </c>
      <c r="O190" s="17">
        <f t="shared" si="42"/>
        <v>0</v>
      </c>
      <c r="P190" s="17">
        <f t="shared" si="38"/>
        <v>0</v>
      </c>
      <c r="Q190" s="17">
        <f t="shared" si="43"/>
        <v>4.832473415647986E-3</v>
      </c>
      <c r="R190" s="29">
        <f>IF(R189="cCO2_ppm",CO2_ext_avg_ppm,calculation!R189+calculation!S189)</f>
        <v>571.57213866699476</v>
      </c>
      <c r="S190" s="13">
        <f t="shared" si="39"/>
        <v>-4.3492260740831874</v>
      </c>
    </row>
    <row r="191" spans="1:19">
      <c r="A191" s="1">
        <f>IF(input_OLD_temp_simulation!A191&lt;&gt;"",input_OLD_temp_simulation!A191,"")</f>
        <v>189</v>
      </c>
      <c r="B191">
        <f>IF(input_OLD_temp_simulation!B191&lt;&gt;"",input_OLD_temp_simulation!B191,"")</f>
        <v>886307</v>
      </c>
      <c r="C191" s="2">
        <f>IF(input_OLD_temp_simulation!C191&lt;&gt;"",input_OLD_temp_simulation!C191,"")</f>
        <v>44565.96875</v>
      </c>
      <c r="D191" s="26">
        <f t="shared" si="40"/>
        <v>1</v>
      </c>
      <c r="E191" s="43">
        <f t="shared" si="44"/>
        <v>0.96875</v>
      </c>
      <c r="F191" s="2">
        <f t="shared" si="45"/>
        <v>1.9688657407407408</v>
      </c>
      <c r="G191" s="26">
        <f>_xlfn.XLOOKUP(F191,occupancy_schedule!C:C,occupancy_schedule!D:D,,1,2)</f>
        <v>0</v>
      </c>
      <c r="H191" s="50">
        <f t="shared" si="33"/>
        <v>0</v>
      </c>
      <c r="I191" s="18">
        <f t="shared" si="34"/>
        <v>0</v>
      </c>
      <c r="J191" s="26">
        <f t="shared" si="35"/>
        <v>-232.7770874070884</v>
      </c>
      <c r="K191" s="55">
        <f t="shared" si="36"/>
        <v>4.6982380429910989E-3</v>
      </c>
      <c r="L191" s="26" t="b">
        <f>IF(virtualroom!A191="","",J191&gt;ventilation_hysteresis)</f>
        <v>0</v>
      </c>
      <c r="M191" s="29">
        <f t="shared" si="37"/>
        <v>0</v>
      </c>
      <c r="N191" s="13">
        <f t="shared" si="41"/>
        <v>0</v>
      </c>
      <c r="O191" s="17">
        <f t="shared" si="42"/>
        <v>0</v>
      </c>
      <c r="P191" s="17">
        <f t="shared" si="38"/>
        <v>0</v>
      </c>
      <c r="Q191" s="17">
        <f t="shared" si="43"/>
        <v>4.6982380429910989E-3</v>
      </c>
      <c r="R191" s="29">
        <f>IF(R190="cCO2_ppm",CO2_ext_avg_ppm,calculation!R190+calculation!S190)</f>
        <v>567.2229125929116</v>
      </c>
      <c r="S191" s="13">
        <f t="shared" si="39"/>
        <v>-4.2284142386919887</v>
      </c>
    </row>
    <row r="192" spans="1:19">
      <c r="A192" s="1">
        <f>IF(input_OLD_temp_simulation!A192&lt;&gt;"",input_OLD_temp_simulation!A192,"")</f>
        <v>190</v>
      </c>
      <c r="B192">
        <f>IF(input_OLD_temp_simulation!B192&lt;&gt;"",input_OLD_temp_simulation!B192,"")</f>
        <v>886307</v>
      </c>
      <c r="C192" s="2">
        <f>IF(input_OLD_temp_simulation!C192&lt;&gt;"",input_OLD_temp_simulation!C192,"")</f>
        <v>44565.979166666657</v>
      </c>
      <c r="D192" s="26">
        <f t="shared" si="40"/>
        <v>1</v>
      </c>
      <c r="E192" s="43">
        <f t="shared" si="44"/>
        <v>0.97916666665696539</v>
      </c>
      <c r="F192" s="2">
        <f t="shared" si="45"/>
        <v>1.9792824073977062</v>
      </c>
      <c r="G192" s="26">
        <f>_xlfn.XLOOKUP(F192,occupancy_schedule!C:C,occupancy_schedule!D:D,,1,2)</f>
        <v>0</v>
      </c>
      <c r="H192" s="50">
        <f t="shared" si="33"/>
        <v>0</v>
      </c>
      <c r="I192" s="18">
        <f t="shared" si="34"/>
        <v>0</v>
      </c>
      <c r="J192" s="26">
        <f t="shared" si="35"/>
        <v>-237.00550164578044</v>
      </c>
      <c r="K192" s="55">
        <f t="shared" si="36"/>
        <v>4.5677314306857893E-3</v>
      </c>
      <c r="L192" s="26" t="b">
        <f>IF(virtualroom!A192="","",J192&gt;ventilation_hysteresis)</f>
        <v>0</v>
      </c>
      <c r="M192" s="29">
        <f t="shared" si="37"/>
        <v>0</v>
      </c>
      <c r="N192" s="13">
        <f t="shared" si="41"/>
        <v>0</v>
      </c>
      <c r="O192" s="17">
        <f t="shared" si="42"/>
        <v>0</v>
      </c>
      <c r="P192" s="17">
        <f t="shared" si="38"/>
        <v>0</v>
      </c>
      <c r="Q192" s="17">
        <f t="shared" si="43"/>
        <v>4.5677314306857893E-3</v>
      </c>
      <c r="R192" s="29">
        <f>IF(R191="cCO2_ppm",CO2_ext_avg_ppm,calculation!R191+calculation!S191)</f>
        <v>562.99449835421956</v>
      </c>
      <c r="S192" s="13">
        <f t="shared" si="39"/>
        <v>-4.1109582876172102</v>
      </c>
    </row>
    <row r="193" spans="1:19">
      <c r="A193" s="1">
        <f>IF(input_OLD_temp_simulation!A193&lt;&gt;"",input_OLD_temp_simulation!A193,"")</f>
        <v>191</v>
      </c>
      <c r="B193">
        <f>IF(input_OLD_temp_simulation!B193&lt;&gt;"",input_OLD_temp_simulation!B193,"")</f>
        <v>886307</v>
      </c>
      <c r="C193" s="2">
        <f>IF(input_OLD_temp_simulation!C193&lt;&gt;"",input_OLD_temp_simulation!C193,"")</f>
        <v>44565.989583333343</v>
      </c>
      <c r="D193" s="26">
        <f t="shared" si="40"/>
        <v>1</v>
      </c>
      <c r="E193" s="43">
        <f t="shared" si="44"/>
        <v>0.98958333334303461</v>
      </c>
      <c r="F193" s="2">
        <f t="shared" si="45"/>
        <v>1.9896990740837754</v>
      </c>
      <c r="G193" s="26">
        <f>_xlfn.XLOOKUP(F193,occupancy_schedule!C:C,occupancy_schedule!D:D,,1,2)</f>
        <v>0</v>
      </c>
      <c r="H193" s="50">
        <f t="shared" si="33"/>
        <v>0</v>
      </c>
      <c r="I193" s="18">
        <f t="shared" si="34"/>
        <v>0</v>
      </c>
      <c r="J193" s="26">
        <f t="shared" si="35"/>
        <v>-241.11645993339766</v>
      </c>
      <c r="K193" s="55">
        <f t="shared" si="36"/>
        <v>4.4408500020556279E-3</v>
      </c>
      <c r="L193" s="26" t="b">
        <f>IF(virtualroom!A193="","",J193&gt;ventilation_hysteresis)</f>
        <v>0</v>
      </c>
      <c r="M193" s="29">
        <f t="shared" si="37"/>
        <v>0</v>
      </c>
      <c r="N193" s="13">
        <f t="shared" si="41"/>
        <v>0</v>
      </c>
      <c r="O193" s="17">
        <f t="shared" si="42"/>
        <v>0</v>
      </c>
      <c r="P193" s="17">
        <f t="shared" si="38"/>
        <v>0</v>
      </c>
      <c r="Q193" s="17">
        <f t="shared" si="43"/>
        <v>4.4408500020556279E-3</v>
      </c>
      <c r="R193" s="29">
        <f>IF(R192="cCO2_ppm",CO2_ext_avg_ppm,calculation!R192+calculation!S192)</f>
        <v>558.88354006660234</v>
      </c>
      <c r="S193" s="13">
        <f t="shared" si="39"/>
        <v>-3.9967650018500649</v>
      </c>
    </row>
    <row r="194" spans="1:19">
      <c r="A194" s="1">
        <f>IF(input_OLD_temp_simulation!A194&lt;&gt;"",input_OLD_temp_simulation!A194,"")</f>
        <v>192</v>
      </c>
      <c r="B194">
        <f>IF(input_OLD_temp_simulation!B194&lt;&gt;"",input_OLD_temp_simulation!B194,"")</f>
        <v>886307</v>
      </c>
      <c r="C194" s="2">
        <f>IF(input_OLD_temp_simulation!C194&lt;&gt;"",input_OLD_temp_simulation!C194,"")</f>
        <v>44566</v>
      </c>
      <c r="D194" s="26">
        <f t="shared" si="40"/>
        <v>2</v>
      </c>
      <c r="E194" s="43">
        <f t="shared" si="44"/>
        <v>0</v>
      </c>
      <c r="F194" s="2">
        <f t="shared" si="45"/>
        <v>2.0001157407407408</v>
      </c>
      <c r="G194" s="26">
        <f>_xlfn.XLOOKUP(F194,occupancy_schedule!C:C,occupancy_schedule!D:D,,1,2)</f>
        <v>1</v>
      </c>
      <c r="H194" s="50">
        <f t="shared" ref="H194:H257" si="46">G194*deskwork_MET*METml_per_kg_min_p*avg_kg_per_p/(s_per_min*ml_per_m3)</f>
        <v>6.7812499999999997E-6</v>
      </c>
      <c r="I194" s="18">
        <f t="shared" ref="I194:I257" si="47">H194/V_room_m3*1000000</f>
        <v>7.5347222222222218E-2</v>
      </c>
      <c r="J194" s="26">
        <f t="shared" ref="J194:J257" si="48">R194-CO2_set</f>
        <v>-245.11322493524767</v>
      </c>
      <c r="K194" s="55">
        <f t="shared" ref="K194:K257" si="49">(R194-CO2_ext_avg_ppm)*ACPH_min/s_per_h</f>
        <v>4.3174930575540843E-3</v>
      </c>
      <c r="L194" s="26" t="b">
        <f>IF(virtualroom!A194="","",J194&gt;ventilation_hysteresis)</f>
        <v>0</v>
      </c>
      <c r="M194" s="29">
        <f t="shared" ref="M194:M257" si="50">IF(L194,maxvent_m3_per_h,0)</f>
        <v>0</v>
      </c>
      <c r="N194" s="13">
        <f t="shared" si="41"/>
        <v>0</v>
      </c>
      <c r="O194" s="17">
        <f t="shared" si="42"/>
        <v>0</v>
      </c>
      <c r="P194" s="17">
        <f t="shared" ref="P194:P257" si="51">IF(L194,MAX(0,MIN((J194+ventilation_hysteresis)/(O194*timestep_s),1)),0)</f>
        <v>0</v>
      </c>
      <c r="Q194" s="17">
        <f t="shared" si="43"/>
        <v>4.3174930575540843E-3</v>
      </c>
      <c r="R194" s="29">
        <f>IF(R193="cCO2_ppm",CO2_ext_avg_ppm,calculation!R193+calculation!S193)</f>
        <v>554.88677506475233</v>
      </c>
      <c r="S194" s="13">
        <f t="shared" ref="S194:S257" si="52">(I194-Q194)*timestep_s</f>
        <v>63.926756248201329</v>
      </c>
    </row>
    <row r="195" spans="1:19">
      <c r="A195" s="1">
        <f>IF(input_OLD_temp_simulation!A195&lt;&gt;"",input_OLD_temp_simulation!A195,"")</f>
        <v>193</v>
      </c>
      <c r="B195">
        <f>IF(input_OLD_temp_simulation!B195&lt;&gt;"",input_OLD_temp_simulation!B195,"")</f>
        <v>886307</v>
      </c>
      <c r="C195" s="2">
        <f>IF(input_OLD_temp_simulation!C195&lt;&gt;"",input_OLD_temp_simulation!C195,"")</f>
        <v>44566.010416666657</v>
      </c>
      <c r="D195" s="26">
        <f t="shared" ref="D195:D258" si="53">WEEKDAY(C195,3)</f>
        <v>2</v>
      </c>
      <c r="E195" s="43">
        <f t="shared" si="44"/>
        <v>1.041666665696539E-2</v>
      </c>
      <c r="F195" s="2">
        <f t="shared" si="45"/>
        <v>2.0105324073977062</v>
      </c>
      <c r="G195" s="26">
        <f>_xlfn.XLOOKUP(F195,occupancy_schedule!C:C,occupancy_schedule!D:D,,1,2)</f>
        <v>1</v>
      </c>
      <c r="H195" s="50">
        <f t="shared" si="46"/>
        <v>6.7812499999999997E-6</v>
      </c>
      <c r="I195" s="18">
        <f t="shared" si="47"/>
        <v>7.5347222222222218E-2</v>
      </c>
      <c r="J195" s="26">
        <f t="shared" si="48"/>
        <v>-181.18646868704639</v>
      </c>
      <c r="K195" s="55">
        <f t="shared" si="49"/>
        <v>6.2905410899059761E-3</v>
      </c>
      <c r="L195" s="26" t="b">
        <f>IF(virtualroom!A195="","",J195&gt;ventilation_hysteresis)</f>
        <v>0</v>
      </c>
      <c r="M195" s="29">
        <f t="shared" si="50"/>
        <v>0</v>
      </c>
      <c r="N195" s="13">
        <f t="shared" si="41"/>
        <v>0</v>
      </c>
      <c r="O195" s="17">
        <f t="shared" si="42"/>
        <v>0</v>
      </c>
      <c r="P195" s="17">
        <f t="shared" si="51"/>
        <v>0</v>
      </c>
      <c r="Q195" s="17">
        <f t="shared" si="43"/>
        <v>6.2905410899059761E-3</v>
      </c>
      <c r="R195" s="29">
        <f>IF(R194="cCO2_ppm",CO2_ext_avg_ppm,calculation!R194+calculation!S194)</f>
        <v>618.81353131295361</v>
      </c>
      <c r="S195" s="13">
        <f t="shared" si="52"/>
        <v>62.151013019084616</v>
      </c>
    </row>
    <row r="196" spans="1:19">
      <c r="A196" s="1">
        <f>IF(input_OLD_temp_simulation!A196&lt;&gt;"",input_OLD_temp_simulation!A196,"")</f>
        <v>194</v>
      </c>
      <c r="B196">
        <f>IF(input_OLD_temp_simulation!B196&lt;&gt;"",input_OLD_temp_simulation!B196,"")</f>
        <v>886307</v>
      </c>
      <c r="C196" s="2">
        <f>IF(input_OLD_temp_simulation!C196&lt;&gt;"",input_OLD_temp_simulation!C196,"")</f>
        <v>44566.020833333343</v>
      </c>
      <c r="D196" s="26">
        <f t="shared" si="53"/>
        <v>2</v>
      </c>
      <c r="E196" s="43">
        <f t="shared" si="44"/>
        <v>2.083333334303461E-2</v>
      </c>
      <c r="F196" s="2">
        <f t="shared" si="45"/>
        <v>2.0209490740837754</v>
      </c>
      <c r="G196" s="26">
        <f>_xlfn.XLOOKUP(F196,occupancy_schedule!C:C,occupancy_schedule!D:D,,1,2)</f>
        <v>1</v>
      </c>
      <c r="H196" s="50">
        <f t="shared" si="46"/>
        <v>6.7812499999999997E-6</v>
      </c>
      <c r="I196" s="18">
        <f t="shared" si="47"/>
        <v>7.5347222222222218E-2</v>
      </c>
      <c r="J196" s="26">
        <f t="shared" si="48"/>
        <v>-119.03545566796174</v>
      </c>
      <c r="K196" s="55">
        <f t="shared" si="49"/>
        <v>8.2087822324703151E-3</v>
      </c>
      <c r="L196" s="26" t="b">
        <f>IF(virtualroom!A196="","",J196&gt;ventilation_hysteresis)</f>
        <v>0</v>
      </c>
      <c r="M196" s="29">
        <f t="shared" si="50"/>
        <v>0</v>
      </c>
      <c r="N196" s="13">
        <f t="shared" si="41"/>
        <v>0</v>
      </c>
      <c r="O196" s="17">
        <f t="shared" si="42"/>
        <v>0</v>
      </c>
      <c r="P196" s="17">
        <f t="shared" si="51"/>
        <v>0</v>
      </c>
      <c r="Q196" s="17">
        <f t="shared" si="43"/>
        <v>8.2087822324703151E-3</v>
      </c>
      <c r="R196" s="29">
        <f>IF(R195="cCO2_ppm",CO2_ext_avg_ppm,calculation!R195+calculation!S195)</f>
        <v>680.96454433203826</v>
      </c>
      <c r="S196" s="13">
        <f t="shared" si="52"/>
        <v>60.424595990776709</v>
      </c>
    </row>
    <row r="197" spans="1:19">
      <c r="A197" s="1">
        <f>IF(input_OLD_temp_simulation!A197&lt;&gt;"",input_OLD_temp_simulation!A197,"")</f>
        <v>195</v>
      </c>
      <c r="B197">
        <f>IF(input_OLD_temp_simulation!B197&lt;&gt;"",input_OLD_temp_simulation!B197,"")</f>
        <v>886307</v>
      </c>
      <c r="C197" s="2">
        <f>IF(input_OLD_temp_simulation!C197&lt;&gt;"",input_OLD_temp_simulation!C197,"")</f>
        <v>44566.03125</v>
      </c>
      <c r="D197" s="26">
        <f t="shared" si="53"/>
        <v>2</v>
      </c>
      <c r="E197" s="43">
        <f t="shared" si="44"/>
        <v>3.125E-2</v>
      </c>
      <c r="F197" s="2">
        <f t="shared" si="45"/>
        <v>2.0313657407407408</v>
      </c>
      <c r="G197" s="26">
        <f>_xlfn.XLOOKUP(F197,occupancy_schedule!C:C,occupancy_schedule!D:D,,1,2)</f>
        <v>1</v>
      </c>
      <c r="H197" s="50">
        <f t="shared" si="46"/>
        <v>6.7812499999999997E-6</v>
      </c>
      <c r="I197" s="18">
        <f t="shared" si="47"/>
        <v>7.5347222222222218E-2</v>
      </c>
      <c r="J197" s="26">
        <f t="shared" si="48"/>
        <v>-58.61085967718509</v>
      </c>
      <c r="K197" s="55">
        <f t="shared" si="49"/>
        <v>1.0073738898852313E-2</v>
      </c>
      <c r="L197" s="26" t="b">
        <f>IF(virtualroom!A197="","",J197&gt;ventilation_hysteresis)</f>
        <v>0</v>
      </c>
      <c r="M197" s="29">
        <f t="shared" si="50"/>
        <v>0</v>
      </c>
      <c r="N197" s="13">
        <f t="shared" si="41"/>
        <v>0</v>
      </c>
      <c r="O197" s="17">
        <f t="shared" si="42"/>
        <v>0</v>
      </c>
      <c r="P197" s="17">
        <f t="shared" si="51"/>
        <v>0</v>
      </c>
      <c r="Q197" s="17">
        <f t="shared" si="43"/>
        <v>1.0073738898852313E-2</v>
      </c>
      <c r="R197" s="29">
        <f>IF(R196="cCO2_ppm",CO2_ext_avg_ppm,calculation!R196+calculation!S196)</f>
        <v>741.38914032281491</v>
      </c>
      <c r="S197" s="13">
        <f t="shared" si="52"/>
        <v>58.746134991032918</v>
      </c>
    </row>
    <row r="198" spans="1:19">
      <c r="A198" s="1">
        <f>IF(input_OLD_temp_simulation!A198&lt;&gt;"",input_OLD_temp_simulation!A198,"")</f>
        <v>196</v>
      </c>
      <c r="B198">
        <f>IF(input_OLD_temp_simulation!B198&lt;&gt;"",input_OLD_temp_simulation!B198,"")</f>
        <v>886307</v>
      </c>
      <c r="C198" s="2">
        <f>IF(input_OLD_temp_simulation!C198&lt;&gt;"",input_OLD_temp_simulation!C198,"")</f>
        <v>44566.041666666657</v>
      </c>
      <c r="D198" s="26">
        <f t="shared" si="53"/>
        <v>2</v>
      </c>
      <c r="E198" s="43">
        <f t="shared" si="44"/>
        <v>4.166666665696539E-2</v>
      </c>
      <c r="F198" s="2">
        <f t="shared" si="45"/>
        <v>2.0417824073977062</v>
      </c>
      <c r="G198" s="26">
        <f>_xlfn.XLOOKUP(F198,occupancy_schedule!C:C,occupancy_schedule!D:D,,1,2)</f>
        <v>1</v>
      </c>
      <c r="H198" s="50">
        <f t="shared" si="46"/>
        <v>6.7812499999999997E-6</v>
      </c>
      <c r="I198" s="18">
        <f t="shared" si="47"/>
        <v>7.5347222222222218E-2</v>
      </c>
      <c r="J198" s="26">
        <f t="shared" si="48"/>
        <v>0.13527531384784197</v>
      </c>
      <c r="K198" s="55">
        <f t="shared" si="49"/>
        <v>1.1886891213390365E-2</v>
      </c>
      <c r="L198" s="26" t="b">
        <f>IF(virtualroom!A198="","",J198&gt;ventilation_hysteresis)</f>
        <v>0</v>
      </c>
      <c r="M198" s="29">
        <f t="shared" si="50"/>
        <v>0</v>
      </c>
      <c r="N198" s="13">
        <f t="shared" si="41"/>
        <v>0</v>
      </c>
      <c r="O198" s="17">
        <f t="shared" si="42"/>
        <v>0</v>
      </c>
      <c r="P198" s="17">
        <f t="shared" si="51"/>
        <v>0</v>
      </c>
      <c r="Q198" s="17">
        <f t="shared" si="43"/>
        <v>1.1886891213390365E-2</v>
      </c>
      <c r="R198" s="29">
        <f>IF(R197="cCO2_ppm",CO2_ext_avg_ppm,calculation!R197+calculation!S197)</f>
        <v>800.13527531384784</v>
      </c>
      <c r="S198" s="13">
        <f t="shared" si="52"/>
        <v>57.114297907948675</v>
      </c>
    </row>
    <row r="199" spans="1:19">
      <c r="A199" s="1">
        <f>IF(input_OLD_temp_simulation!A199&lt;&gt;"",input_OLD_temp_simulation!A199,"")</f>
        <v>197</v>
      </c>
      <c r="B199">
        <f>IF(input_OLD_temp_simulation!B199&lt;&gt;"",input_OLD_temp_simulation!B199,"")</f>
        <v>886307</v>
      </c>
      <c r="C199" s="2">
        <f>IF(input_OLD_temp_simulation!C199&lt;&gt;"",input_OLD_temp_simulation!C199,"")</f>
        <v>44566.052083333343</v>
      </c>
      <c r="D199" s="26">
        <f t="shared" si="53"/>
        <v>2</v>
      </c>
      <c r="E199" s="43">
        <f t="shared" si="44"/>
        <v>5.208333334303461E-2</v>
      </c>
      <c r="F199" s="2">
        <f t="shared" si="45"/>
        <v>2.0521990740837754</v>
      </c>
      <c r="G199" s="26">
        <f>_xlfn.XLOOKUP(F199,occupancy_schedule!C:C,occupancy_schedule!D:D,,1,2)</f>
        <v>1</v>
      </c>
      <c r="H199" s="50">
        <f t="shared" si="46"/>
        <v>6.7812499999999997E-6</v>
      </c>
      <c r="I199" s="18">
        <f t="shared" si="47"/>
        <v>7.5347222222222218E-2</v>
      </c>
      <c r="J199" s="26">
        <f t="shared" si="48"/>
        <v>57.249573221796481</v>
      </c>
      <c r="K199" s="55">
        <f t="shared" si="49"/>
        <v>1.3649678185857916E-2</v>
      </c>
      <c r="L199" s="26" t="b">
        <f>IF(virtualroom!A199="","",J199&gt;ventilation_hysteresis)</f>
        <v>1</v>
      </c>
      <c r="M199" s="29">
        <f t="shared" si="50"/>
        <v>500</v>
      </c>
      <c r="N199" s="13">
        <f t="shared" si="41"/>
        <v>5.5555555555555554</v>
      </c>
      <c r="O199" s="17">
        <f t="shared" si="42"/>
        <v>0.68248390929289582</v>
      </c>
      <c r="P199" s="17">
        <f t="shared" si="51"/>
        <v>0.17460659635496434</v>
      </c>
      <c r="Q199" s="17">
        <f t="shared" si="43"/>
        <v>0.11916619246866275</v>
      </c>
      <c r="R199" s="29">
        <f>IF(R198="cCO2_ppm",CO2_ext_avg_ppm,calculation!R198+calculation!S198)</f>
        <v>857.24957322179648</v>
      </c>
      <c r="S199" s="13">
        <f t="shared" si="52"/>
        <v>-39.437073221796481</v>
      </c>
    </row>
    <row r="200" spans="1:19">
      <c r="A200" s="1">
        <f>IF(input_OLD_temp_simulation!A200&lt;&gt;"",input_OLD_temp_simulation!A200,"")</f>
        <v>198</v>
      </c>
      <c r="B200">
        <f>IF(input_OLD_temp_simulation!B200&lt;&gt;"",input_OLD_temp_simulation!B200,"")</f>
        <v>886307</v>
      </c>
      <c r="C200" s="2">
        <f>IF(input_OLD_temp_simulation!C200&lt;&gt;"",input_OLD_temp_simulation!C200,"")</f>
        <v>44566.0625</v>
      </c>
      <c r="D200" s="26">
        <f t="shared" si="53"/>
        <v>2</v>
      </c>
      <c r="E200" s="43">
        <f t="shared" si="44"/>
        <v>6.25E-2</v>
      </c>
      <c r="F200" s="2">
        <f t="shared" si="45"/>
        <v>2.0626157407407408</v>
      </c>
      <c r="G200" s="26">
        <f>_xlfn.XLOOKUP(F200,occupancy_schedule!C:C,occupancy_schedule!D:D,,1,2)</f>
        <v>1</v>
      </c>
      <c r="H200" s="50">
        <f t="shared" si="46"/>
        <v>6.7812499999999997E-6</v>
      </c>
      <c r="I200" s="18">
        <f t="shared" si="47"/>
        <v>7.5347222222222218E-2</v>
      </c>
      <c r="J200" s="26">
        <f t="shared" si="48"/>
        <v>17.8125</v>
      </c>
      <c r="K200" s="55">
        <f t="shared" si="49"/>
        <v>1.2432484567901234E-2</v>
      </c>
      <c r="L200" s="26" t="b">
        <f>IF(virtualroom!A200="","",J200&gt;ventilation_hysteresis)</f>
        <v>0</v>
      </c>
      <c r="M200" s="29">
        <f t="shared" si="50"/>
        <v>0</v>
      </c>
      <c r="N200" s="13">
        <f t="shared" si="41"/>
        <v>0</v>
      </c>
      <c r="O200" s="17">
        <f t="shared" si="42"/>
        <v>0</v>
      </c>
      <c r="P200" s="17">
        <f t="shared" si="51"/>
        <v>0</v>
      </c>
      <c r="Q200" s="17">
        <f t="shared" si="43"/>
        <v>1.2432484567901234E-2</v>
      </c>
      <c r="R200" s="29">
        <f>IF(R199="cCO2_ppm",CO2_ext_avg_ppm,calculation!R199+calculation!S199)</f>
        <v>817.8125</v>
      </c>
      <c r="S200" s="13">
        <f t="shared" si="52"/>
        <v>56.623263888888886</v>
      </c>
    </row>
    <row r="201" spans="1:19">
      <c r="A201" s="1">
        <f>IF(input_OLD_temp_simulation!A201&lt;&gt;"",input_OLD_temp_simulation!A201,"")</f>
        <v>199</v>
      </c>
      <c r="B201">
        <f>IF(input_OLD_temp_simulation!B201&lt;&gt;"",input_OLD_temp_simulation!B201,"")</f>
        <v>886307</v>
      </c>
      <c r="C201" s="2">
        <f>IF(input_OLD_temp_simulation!C201&lt;&gt;"",input_OLD_temp_simulation!C201,"")</f>
        <v>44566.072916666657</v>
      </c>
      <c r="D201" s="26">
        <f t="shared" si="53"/>
        <v>2</v>
      </c>
      <c r="E201" s="43">
        <f t="shared" si="44"/>
        <v>7.291666665696539E-2</v>
      </c>
      <c r="F201" s="2">
        <f t="shared" si="45"/>
        <v>2.0730324073977062</v>
      </c>
      <c r="G201" s="26">
        <f>_xlfn.XLOOKUP(F201,occupancy_schedule!C:C,occupancy_schedule!D:D,,1,2)</f>
        <v>1</v>
      </c>
      <c r="H201" s="50">
        <f t="shared" si="46"/>
        <v>6.7812499999999997E-6</v>
      </c>
      <c r="I201" s="18">
        <f t="shared" si="47"/>
        <v>7.5347222222222218E-2</v>
      </c>
      <c r="J201" s="26">
        <f t="shared" si="48"/>
        <v>74.435763888888914</v>
      </c>
      <c r="K201" s="55">
        <f t="shared" si="49"/>
        <v>1.418011616941015E-2</v>
      </c>
      <c r="L201" s="26" t="b">
        <f>IF(virtualroom!A201="","",J201&gt;ventilation_hysteresis)</f>
        <v>1</v>
      </c>
      <c r="M201" s="29">
        <f t="shared" si="50"/>
        <v>500</v>
      </c>
      <c r="N201" s="13">
        <f t="shared" si="41"/>
        <v>5.5555555555555554</v>
      </c>
      <c r="O201" s="17">
        <f t="shared" si="42"/>
        <v>0.70900580847050754</v>
      </c>
      <c r="P201" s="17">
        <f t="shared" si="51"/>
        <v>0.19500821886749678</v>
      </c>
      <c r="Q201" s="17">
        <f t="shared" si="43"/>
        <v>0.13826195987654324</v>
      </c>
      <c r="R201" s="29">
        <f>IF(R200="cCO2_ppm",CO2_ext_avg_ppm,calculation!R200+calculation!S200)</f>
        <v>874.43576388888891</v>
      </c>
      <c r="S201" s="13">
        <f t="shared" si="52"/>
        <v>-56.623263888888921</v>
      </c>
    </row>
    <row r="202" spans="1:19">
      <c r="A202" s="1">
        <f>IF(input_OLD_temp_simulation!A202&lt;&gt;"",input_OLD_temp_simulation!A202,"")</f>
        <v>200</v>
      </c>
      <c r="B202">
        <f>IF(input_OLD_temp_simulation!B202&lt;&gt;"",input_OLD_temp_simulation!B202,"")</f>
        <v>886307</v>
      </c>
      <c r="C202" s="2">
        <f>IF(input_OLD_temp_simulation!C202&lt;&gt;"",input_OLD_temp_simulation!C202,"")</f>
        <v>44566.083333333343</v>
      </c>
      <c r="D202" s="26">
        <f t="shared" si="53"/>
        <v>2</v>
      </c>
      <c r="E202" s="43">
        <f t="shared" si="44"/>
        <v>8.333333334303461E-2</v>
      </c>
      <c r="F202" s="2">
        <f t="shared" si="45"/>
        <v>2.0834490740837754</v>
      </c>
      <c r="G202" s="26">
        <f>_xlfn.XLOOKUP(F202,occupancy_schedule!C:C,occupancy_schedule!D:D,,1,2)</f>
        <v>1</v>
      </c>
      <c r="H202" s="50">
        <f t="shared" si="46"/>
        <v>6.7812499999999997E-6</v>
      </c>
      <c r="I202" s="18">
        <f t="shared" si="47"/>
        <v>7.5347222222222218E-2</v>
      </c>
      <c r="J202" s="26">
        <f t="shared" si="48"/>
        <v>17.8125</v>
      </c>
      <c r="K202" s="55">
        <f t="shared" si="49"/>
        <v>1.2432484567901234E-2</v>
      </c>
      <c r="L202" s="26" t="b">
        <f>IF(virtualroom!A202="","",J202&gt;ventilation_hysteresis)</f>
        <v>0</v>
      </c>
      <c r="M202" s="29">
        <f t="shared" si="50"/>
        <v>0</v>
      </c>
      <c r="N202" s="13">
        <f t="shared" si="41"/>
        <v>0</v>
      </c>
      <c r="O202" s="17">
        <f t="shared" si="42"/>
        <v>0</v>
      </c>
      <c r="P202" s="17">
        <f t="shared" si="51"/>
        <v>0</v>
      </c>
      <c r="Q202" s="17">
        <f t="shared" si="43"/>
        <v>1.2432484567901234E-2</v>
      </c>
      <c r="R202" s="29">
        <f>IF(R201="cCO2_ppm",CO2_ext_avg_ppm,calculation!R201+calculation!S201)</f>
        <v>817.8125</v>
      </c>
      <c r="S202" s="13">
        <f t="shared" si="52"/>
        <v>56.623263888888886</v>
      </c>
    </row>
    <row r="203" spans="1:19">
      <c r="A203" s="1">
        <f>IF(input_OLD_temp_simulation!A203&lt;&gt;"",input_OLD_temp_simulation!A203,"")</f>
        <v>201</v>
      </c>
      <c r="B203">
        <f>IF(input_OLD_temp_simulation!B203&lt;&gt;"",input_OLD_temp_simulation!B203,"")</f>
        <v>886307</v>
      </c>
      <c r="C203" s="2">
        <f>IF(input_OLD_temp_simulation!C203&lt;&gt;"",input_OLD_temp_simulation!C203,"")</f>
        <v>44566.09375</v>
      </c>
      <c r="D203" s="26">
        <f t="shared" si="53"/>
        <v>2</v>
      </c>
      <c r="E203" s="43">
        <f t="shared" si="44"/>
        <v>9.375E-2</v>
      </c>
      <c r="F203" s="2">
        <f t="shared" si="45"/>
        <v>2.0938657407407408</v>
      </c>
      <c r="G203" s="26">
        <f>_xlfn.XLOOKUP(F203,occupancy_schedule!C:C,occupancy_schedule!D:D,,1,2)</f>
        <v>1</v>
      </c>
      <c r="H203" s="50">
        <f t="shared" si="46"/>
        <v>6.7812499999999997E-6</v>
      </c>
      <c r="I203" s="18">
        <f t="shared" si="47"/>
        <v>7.5347222222222218E-2</v>
      </c>
      <c r="J203" s="26">
        <f t="shared" si="48"/>
        <v>74.435763888888914</v>
      </c>
      <c r="K203" s="55">
        <f t="shared" si="49"/>
        <v>1.418011616941015E-2</v>
      </c>
      <c r="L203" s="26" t="b">
        <f>IF(virtualroom!A203="","",J203&gt;ventilation_hysteresis)</f>
        <v>1</v>
      </c>
      <c r="M203" s="29">
        <f t="shared" si="50"/>
        <v>500</v>
      </c>
      <c r="N203" s="13">
        <f t="shared" si="41"/>
        <v>5.5555555555555554</v>
      </c>
      <c r="O203" s="17">
        <f t="shared" si="42"/>
        <v>0.70900580847050754</v>
      </c>
      <c r="P203" s="17">
        <f t="shared" si="51"/>
        <v>0.19500821886749678</v>
      </c>
      <c r="Q203" s="17">
        <f t="shared" si="43"/>
        <v>0.13826195987654324</v>
      </c>
      <c r="R203" s="29">
        <f>IF(R202="cCO2_ppm",CO2_ext_avg_ppm,calculation!R202+calculation!S202)</f>
        <v>874.43576388888891</v>
      </c>
      <c r="S203" s="13">
        <f t="shared" si="52"/>
        <v>-56.623263888888921</v>
      </c>
    </row>
    <row r="204" spans="1:19">
      <c r="A204" s="1">
        <f>IF(input_OLD_temp_simulation!A204&lt;&gt;"",input_OLD_temp_simulation!A204,"")</f>
        <v>202</v>
      </c>
      <c r="B204">
        <f>IF(input_OLD_temp_simulation!B204&lt;&gt;"",input_OLD_temp_simulation!B204,"")</f>
        <v>886307</v>
      </c>
      <c r="C204" s="2">
        <f>IF(input_OLD_temp_simulation!C204&lt;&gt;"",input_OLD_temp_simulation!C204,"")</f>
        <v>44566.104166666657</v>
      </c>
      <c r="D204" s="26">
        <f t="shared" si="53"/>
        <v>2</v>
      </c>
      <c r="E204" s="43">
        <f t="shared" si="44"/>
        <v>0.10416666665696539</v>
      </c>
      <c r="F204" s="2">
        <f t="shared" si="45"/>
        <v>2.1042824073977062</v>
      </c>
      <c r="G204" s="26">
        <f>_xlfn.XLOOKUP(F204,occupancy_schedule!C:C,occupancy_schedule!D:D,,1,2)</f>
        <v>1</v>
      </c>
      <c r="H204" s="50">
        <f t="shared" si="46"/>
        <v>6.7812499999999997E-6</v>
      </c>
      <c r="I204" s="18">
        <f t="shared" si="47"/>
        <v>7.5347222222222218E-2</v>
      </c>
      <c r="J204" s="26">
        <f t="shared" si="48"/>
        <v>17.8125</v>
      </c>
      <c r="K204" s="55">
        <f t="shared" si="49"/>
        <v>1.2432484567901234E-2</v>
      </c>
      <c r="L204" s="26" t="b">
        <f>IF(virtualroom!A204="","",J204&gt;ventilation_hysteresis)</f>
        <v>0</v>
      </c>
      <c r="M204" s="29">
        <f t="shared" si="50"/>
        <v>0</v>
      </c>
      <c r="N204" s="13">
        <f t="shared" si="41"/>
        <v>0</v>
      </c>
      <c r="O204" s="17">
        <f t="shared" si="42"/>
        <v>0</v>
      </c>
      <c r="P204" s="17">
        <f t="shared" si="51"/>
        <v>0</v>
      </c>
      <c r="Q204" s="17">
        <f t="shared" si="43"/>
        <v>1.2432484567901234E-2</v>
      </c>
      <c r="R204" s="29">
        <f>IF(R203="cCO2_ppm",CO2_ext_avg_ppm,calculation!R203+calculation!S203)</f>
        <v>817.8125</v>
      </c>
      <c r="S204" s="13">
        <f t="shared" si="52"/>
        <v>56.623263888888886</v>
      </c>
    </row>
    <row r="205" spans="1:19">
      <c r="A205" s="1">
        <f>IF(input_OLD_temp_simulation!A205&lt;&gt;"",input_OLD_temp_simulation!A205,"")</f>
        <v>203</v>
      </c>
      <c r="B205">
        <f>IF(input_OLD_temp_simulation!B205&lt;&gt;"",input_OLD_temp_simulation!B205,"")</f>
        <v>886307</v>
      </c>
      <c r="C205" s="2">
        <f>IF(input_OLD_temp_simulation!C205&lt;&gt;"",input_OLD_temp_simulation!C205,"")</f>
        <v>44566.114583333343</v>
      </c>
      <c r="D205" s="26">
        <f t="shared" si="53"/>
        <v>2</v>
      </c>
      <c r="E205" s="43">
        <f t="shared" si="44"/>
        <v>0.11458333334303461</v>
      </c>
      <c r="F205" s="2">
        <f t="shared" si="45"/>
        <v>2.1146990740837754</v>
      </c>
      <c r="G205" s="26">
        <f>_xlfn.XLOOKUP(F205,occupancy_schedule!C:C,occupancy_schedule!D:D,,1,2)</f>
        <v>1</v>
      </c>
      <c r="H205" s="50">
        <f t="shared" si="46"/>
        <v>6.7812499999999997E-6</v>
      </c>
      <c r="I205" s="18">
        <f t="shared" si="47"/>
        <v>7.5347222222222218E-2</v>
      </c>
      <c r="J205" s="26">
        <f t="shared" si="48"/>
        <v>74.435763888888914</v>
      </c>
      <c r="K205" s="55">
        <f t="shared" si="49"/>
        <v>1.418011616941015E-2</v>
      </c>
      <c r="L205" s="26" t="b">
        <f>IF(virtualroom!A205="","",J205&gt;ventilation_hysteresis)</f>
        <v>1</v>
      </c>
      <c r="M205" s="29">
        <f t="shared" si="50"/>
        <v>500</v>
      </c>
      <c r="N205" s="13">
        <f t="shared" si="41"/>
        <v>5.5555555555555554</v>
      </c>
      <c r="O205" s="17">
        <f t="shared" si="42"/>
        <v>0.70900580847050754</v>
      </c>
      <c r="P205" s="17">
        <f t="shared" si="51"/>
        <v>0.19500821886749678</v>
      </c>
      <c r="Q205" s="17">
        <f t="shared" si="43"/>
        <v>0.13826195987654324</v>
      </c>
      <c r="R205" s="29">
        <f>IF(R204="cCO2_ppm",CO2_ext_avg_ppm,calculation!R204+calculation!S204)</f>
        <v>874.43576388888891</v>
      </c>
      <c r="S205" s="13">
        <f t="shared" si="52"/>
        <v>-56.623263888888921</v>
      </c>
    </row>
    <row r="206" spans="1:19">
      <c r="A206" s="1">
        <f>IF(input_OLD_temp_simulation!A206&lt;&gt;"",input_OLD_temp_simulation!A206,"")</f>
        <v>204</v>
      </c>
      <c r="B206">
        <f>IF(input_OLD_temp_simulation!B206&lt;&gt;"",input_OLD_temp_simulation!B206,"")</f>
        <v>886307</v>
      </c>
      <c r="C206" s="2">
        <f>IF(input_OLD_temp_simulation!C206&lt;&gt;"",input_OLD_temp_simulation!C206,"")</f>
        <v>44566.125</v>
      </c>
      <c r="D206" s="26">
        <f t="shared" si="53"/>
        <v>2</v>
      </c>
      <c r="E206" s="43">
        <f t="shared" si="44"/>
        <v>0.125</v>
      </c>
      <c r="F206" s="2">
        <f t="shared" si="45"/>
        <v>2.1251157407407408</v>
      </c>
      <c r="G206" s="26">
        <f>_xlfn.XLOOKUP(F206,occupancy_schedule!C:C,occupancy_schedule!D:D,,1,2)</f>
        <v>1</v>
      </c>
      <c r="H206" s="50">
        <f t="shared" si="46"/>
        <v>6.7812499999999997E-6</v>
      </c>
      <c r="I206" s="18">
        <f t="shared" si="47"/>
        <v>7.5347222222222218E-2</v>
      </c>
      <c r="J206" s="26">
        <f t="shared" si="48"/>
        <v>17.8125</v>
      </c>
      <c r="K206" s="55">
        <f t="shared" si="49"/>
        <v>1.2432484567901234E-2</v>
      </c>
      <c r="L206" s="26" t="b">
        <f>IF(virtualroom!A206="","",J206&gt;ventilation_hysteresis)</f>
        <v>0</v>
      </c>
      <c r="M206" s="29">
        <f t="shared" si="50"/>
        <v>0</v>
      </c>
      <c r="N206" s="13">
        <f t="shared" si="41"/>
        <v>0</v>
      </c>
      <c r="O206" s="17">
        <f t="shared" si="42"/>
        <v>0</v>
      </c>
      <c r="P206" s="17">
        <f t="shared" si="51"/>
        <v>0</v>
      </c>
      <c r="Q206" s="17">
        <f t="shared" si="43"/>
        <v>1.2432484567901234E-2</v>
      </c>
      <c r="R206" s="29">
        <f>IF(R205="cCO2_ppm",CO2_ext_avg_ppm,calculation!R205+calculation!S205)</f>
        <v>817.8125</v>
      </c>
      <c r="S206" s="13">
        <f t="shared" si="52"/>
        <v>56.623263888888886</v>
      </c>
    </row>
    <row r="207" spans="1:19">
      <c r="A207" s="1">
        <f>IF(input_OLD_temp_simulation!A207&lt;&gt;"",input_OLD_temp_simulation!A207,"")</f>
        <v>205</v>
      </c>
      <c r="B207">
        <f>IF(input_OLD_temp_simulation!B207&lt;&gt;"",input_OLD_temp_simulation!B207,"")</f>
        <v>886307</v>
      </c>
      <c r="C207" s="2">
        <f>IF(input_OLD_temp_simulation!C207&lt;&gt;"",input_OLD_temp_simulation!C207,"")</f>
        <v>44566.135416666657</v>
      </c>
      <c r="D207" s="26">
        <f t="shared" si="53"/>
        <v>2</v>
      </c>
      <c r="E207" s="43">
        <f t="shared" si="44"/>
        <v>0.13541666665696539</v>
      </c>
      <c r="F207" s="2">
        <f t="shared" si="45"/>
        <v>2.1355324073977062</v>
      </c>
      <c r="G207" s="26">
        <f>_xlfn.XLOOKUP(F207,occupancy_schedule!C:C,occupancy_schedule!D:D,,1,2)</f>
        <v>1</v>
      </c>
      <c r="H207" s="50">
        <f t="shared" si="46"/>
        <v>6.7812499999999997E-6</v>
      </c>
      <c r="I207" s="18">
        <f t="shared" si="47"/>
        <v>7.5347222222222218E-2</v>
      </c>
      <c r="J207" s="26">
        <f t="shared" si="48"/>
        <v>74.435763888888914</v>
      </c>
      <c r="K207" s="55">
        <f t="shared" si="49"/>
        <v>1.418011616941015E-2</v>
      </c>
      <c r="L207" s="26" t="b">
        <f>IF(virtualroom!A207="","",J207&gt;ventilation_hysteresis)</f>
        <v>1</v>
      </c>
      <c r="M207" s="29">
        <f t="shared" si="50"/>
        <v>500</v>
      </c>
      <c r="N207" s="13">
        <f t="shared" si="41"/>
        <v>5.5555555555555554</v>
      </c>
      <c r="O207" s="17">
        <f t="shared" si="42"/>
        <v>0.70900580847050754</v>
      </c>
      <c r="P207" s="17">
        <f t="shared" si="51"/>
        <v>0.19500821886749678</v>
      </c>
      <c r="Q207" s="17">
        <f t="shared" si="43"/>
        <v>0.13826195987654324</v>
      </c>
      <c r="R207" s="29">
        <f>IF(R206="cCO2_ppm",CO2_ext_avg_ppm,calculation!R206+calculation!S206)</f>
        <v>874.43576388888891</v>
      </c>
      <c r="S207" s="13">
        <f t="shared" si="52"/>
        <v>-56.623263888888921</v>
      </c>
    </row>
    <row r="208" spans="1:19">
      <c r="A208" s="1">
        <f>IF(input_OLD_temp_simulation!A208&lt;&gt;"",input_OLD_temp_simulation!A208,"")</f>
        <v>206</v>
      </c>
      <c r="B208">
        <f>IF(input_OLD_temp_simulation!B208&lt;&gt;"",input_OLD_temp_simulation!B208,"")</f>
        <v>886307</v>
      </c>
      <c r="C208" s="2">
        <f>IF(input_OLD_temp_simulation!C208&lt;&gt;"",input_OLD_temp_simulation!C208,"")</f>
        <v>44566.145833333343</v>
      </c>
      <c r="D208" s="26">
        <f t="shared" si="53"/>
        <v>2</v>
      </c>
      <c r="E208" s="43">
        <f t="shared" si="44"/>
        <v>0.14583333334303461</v>
      </c>
      <c r="F208" s="2">
        <f t="shared" si="45"/>
        <v>2.1459490740837754</v>
      </c>
      <c r="G208" s="26">
        <f>_xlfn.XLOOKUP(F208,occupancy_schedule!C:C,occupancy_schedule!D:D,,1,2)</f>
        <v>1</v>
      </c>
      <c r="H208" s="50">
        <f t="shared" si="46"/>
        <v>6.7812499999999997E-6</v>
      </c>
      <c r="I208" s="18">
        <f t="shared" si="47"/>
        <v>7.5347222222222218E-2</v>
      </c>
      <c r="J208" s="26">
        <f t="shared" si="48"/>
        <v>17.8125</v>
      </c>
      <c r="K208" s="55">
        <f t="shared" si="49"/>
        <v>1.2432484567901234E-2</v>
      </c>
      <c r="L208" s="26" t="b">
        <f>IF(virtualroom!A208="","",J208&gt;ventilation_hysteresis)</f>
        <v>0</v>
      </c>
      <c r="M208" s="29">
        <f t="shared" si="50"/>
        <v>0</v>
      </c>
      <c r="N208" s="13">
        <f t="shared" si="41"/>
        <v>0</v>
      </c>
      <c r="O208" s="17">
        <f t="shared" si="42"/>
        <v>0</v>
      </c>
      <c r="P208" s="17">
        <f t="shared" si="51"/>
        <v>0</v>
      </c>
      <c r="Q208" s="17">
        <f t="shared" si="43"/>
        <v>1.2432484567901234E-2</v>
      </c>
      <c r="R208" s="29">
        <f>IF(R207="cCO2_ppm",CO2_ext_avg_ppm,calculation!R207+calculation!S207)</f>
        <v>817.8125</v>
      </c>
      <c r="S208" s="13">
        <f t="shared" si="52"/>
        <v>56.623263888888886</v>
      </c>
    </row>
    <row r="209" spans="1:19">
      <c r="A209" s="1">
        <f>IF(input_OLD_temp_simulation!A209&lt;&gt;"",input_OLD_temp_simulation!A209,"")</f>
        <v>207</v>
      </c>
      <c r="B209">
        <f>IF(input_OLD_temp_simulation!B209&lt;&gt;"",input_OLD_temp_simulation!B209,"")</f>
        <v>886307</v>
      </c>
      <c r="C209" s="2">
        <f>IF(input_OLD_temp_simulation!C209&lt;&gt;"",input_OLD_temp_simulation!C209,"")</f>
        <v>44566.15625</v>
      </c>
      <c r="D209" s="26">
        <f t="shared" si="53"/>
        <v>2</v>
      </c>
      <c r="E209" s="43">
        <f t="shared" si="44"/>
        <v>0.15625</v>
      </c>
      <c r="F209" s="2">
        <f t="shared" si="45"/>
        <v>2.1563657407407408</v>
      </c>
      <c r="G209" s="26">
        <f>_xlfn.XLOOKUP(F209,occupancy_schedule!C:C,occupancy_schedule!D:D,,1,2)</f>
        <v>1</v>
      </c>
      <c r="H209" s="50">
        <f t="shared" si="46"/>
        <v>6.7812499999999997E-6</v>
      </c>
      <c r="I209" s="18">
        <f t="shared" si="47"/>
        <v>7.5347222222222218E-2</v>
      </c>
      <c r="J209" s="26">
        <f t="shared" si="48"/>
        <v>74.435763888888914</v>
      </c>
      <c r="K209" s="55">
        <f t="shared" si="49"/>
        <v>1.418011616941015E-2</v>
      </c>
      <c r="L209" s="26" t="b">
        <f>IF(virtualroom!A209="","",J209&gt;ventilation_hysteresis)</f>
        <v>1</v>
      </c>
      <c r="M209" s="29">
        <f t="shared" si="50"/>
        <v>500</v>
      </c>
      <c r="N209" s="13">
        <f t="shared" si="41"/>
        <v>5.5555555555555554</v>
      </c>
      <c r="O209" s="17">
        <f t="shared" si="42"/>
        <v>0.70900580847050754</v>
      </c>
      <c r="P209" s="17">
        <f t="shared" si="51"/>
        <v>0.19500821886749678</v>
      </c>
      <c r="Q209" s="17">
        <f t="shared" si="43"/>
        <v>0.13826195987654324</v>
      </c>
      <c r="R209" s="29">
        <f>IF(R208="cCO2_ppm",CO2_ext_avg_ppm,calculation!R208+calculation!S208)</f>
        <v>874.43576388888891</v>
      </c>
      <c r="S209" s="13">
        <f t="shared" si="52"/>
        <v>-56.623263888888921</v>
      </c>
    </row>
    <row r="210" spans="1:19">
      <c r="A210" s="1">
        <f>IF(input_OLD_temp_simulation!A210&lt;&gt;"",input_OLD_temp_simulation!A210,"")</f>
        <v>208</v>
      </c>
      <c r="B210">
        <f>IF(input_OLD_temp_simulation!B210&lt;&gt;"",input_OLD_temp_simulation!B210,"")</f>
        <v>886307</v>
      </c>
      <c r="C210" s="2">
        <f>IF(input_OLD_temp_simulation!C210&lt;&gt;"",input_OLD_temp_simulation!C210,"")</f>
        <v>44566.166666666657</v>
      </c>
      <c r="D210" s="26">
        <f t="shared" si="53"/>
        <v>2</v>
      </c>
      <c r="E210" s="43">
        <f t="shared" si="44"/>
        <v>0.16666666665696539</v>
      </c>
      <c r="F210" s="2">
        <f t="shared" si="45"/>
        <v>2.1667824073977062</v>
      </c>
      <c r="G210" s="26">
        <f>_xlfn.XLOOKUP(F210,occupancy_schedule!C:C,occupancy_schedule!D:D,,1,2)</f>
        <v>1</v>
      </c>
      <c r="H210" s="50">
        <f t="shared" si="46"/>
        <v>6.7812499999999997E-6</v>
      </c>
      <c r="I210" s="18">
        <f t="shared" si="47"/>
        <v>7.5347222222222218E-2</v>
      </c>
      <c r="J210" s="26">
        <f t="shared" si="48"/>
        <v>17.8125</v>
      </c>
      <c r="K210" s="55">
        <f t="shared" si="49"/>
        <v>1.2432484567901234E-2</v>
      </c>
      <c r="L210" s="26" t="b">
        <f>IF(virtualroom!A210="","",J210&gt;ventilation_hysteresis)</f>
        <v>0</v>
      </c>
      <c r="M210" s="29">
        <f t="shared" si="50"/>
        <v>0</v>
      </c>
      <c r="N210" s="13">
        <f t="shared" si="41"/>
        <v>0</v>
      </c>
      <c r="O210" s="17">
        <f t="shared" si="42"/>
        <v>0</v>
      </c>
      <c r="P210" s="17">
        <f t="shared" si="51"/>
        <v>0</v>
      </c>
      <c r="Q210" s="17">
        <f t="shared" si="43"/>
        <v>1.2432484567901234E-2</v>
      </c>
      <c r="R210" s="29">
        <f>IF(R209="cCO2_ppm",CO2_ext_avg_ppm,calculation!R209+calculation!S209)</f>
        <v>817.8125</v>
      </c>
      <c r="S210" s="13">
        <f t="shared" si="52"/>
        <v>56.623263888888886</v>
      </c>
    </row>
    <row r="211" spans="1:19">
      <c r="A211" s="1">
        <f>IF(input_OLD_temp_simulation!A211&lt;&gt;"",input_OLD_temp_simulation!A211,"")</f>
        <v>209</v>
      </c>
      <c r="B211">
        <f>IF(input_OLD_temp_simulation!B211&lt;&gt;"",input_OLD_temp_simulation!B211,"")</f>
        <v>886307</v>
      </c>
      <c r="C211" s="2">
        <f>IF(input_OLD_temp_simulation!C211&lt;&gt;"",input_OLD_temp_simulation!C211,"")</f>
        <v>44566.177083333343</v>
      </c>
      <c r="D211" s="26">
        <f t="shared" si="53"/>
        <v>2</v>
      </c>
      <c r="E211" s="43">
        <f t="shared" si="44"/>
        <v>0.17708333334303461</v>
      </c>
      <c r="F211" s="2">
        <f t="shared" si="45"/>
        <v>2.1771990740837754</v>
      </c>
      <c r="G211" s="26">
        <f>_xlfn.XLOOKUP(F211,occupancy_schedule!C:C,occupancy_schedule!D:D,,1,2)</f>
        <v>1</v>
      </c>
      <c r="H211" s="50">
        <f t="shared" si="46"/>
        <v>6.7812499999999997E-6</v>
      </c>
      <c r="I211" s="18">
        <f t="shared" si="47"/>
        <v>7.5347222222222218E-2</v>
      </c>
      <c r="J211" s="26">
        <f t="shared" si="48"/>
        <v>74.435763888888914</v>
      </c>
      <c r="K211" s="55">
        <f t="shared" si="49"/>
        <v>1.418011616941015E-2</v>
      </c>
      <c r="L211" s="26" t="b">
        <f>IF(virtualroom!A211="","",J211&gt;ventilation_hysteresis)</f>
        <v>1</v>
      </c>
      <c r="M211" s="29">
        <f t="shared" si="50"/>
        <v>500</v>
      </c>
      <c r="N211" s="13">
        <f t="shared" si="41"/>
        <v>5.5555555555555554</v>
      </c>
      <c r="O211" s="17">
        <f t="shared" si="42"/>
        <v>0.70900580847050754</v>
      </c>
      <c r="P211" s="17">
        <f t="shared" si="51"/>
        <v>0.19500821886749678</v>
      </c>
      <c r="Q211" s="17">
        <f t="shared" si="43"/>
        <v>0.13826195987654324</v>
      </c>
      <c r="R211" s="29">
        <f>IF(R210="cCO2_ppm",CO2_ext_avg_ppm,calculation!R210+calculation!S210)</f>
        <v>874.43576388888891</v>
      </c>
      <c r="S211" s="13">
        <f t="shared" si="52"/>
        <v>-56.623263888888921</v>
      </c>
    </row>
    <row r="212" spans="1:19">
      <c r="A212" s="1">
        <f>IF(input_OLD_temp_simulation!A212&lt;&gt;"",input_OLD_temp_simulation!A212,"")</f>
        <v>210</v>
      </c>
      <c r="B212">
        <f>IF(input_OLD_temp_simulation!B212&lt;&gt;"",input_OLD_temp_simulation!B212,"")</f>
        <v>886307</v>
      </c>
      <c r="C212" s="2">
        <f>IF(input_OLD_temp_simulation!C212&lt;&gt;"",input_OLD_temp_simulation!C212,"")</f>
        <v>44566.1875</v>
      </c>
      <c r="D212" s="26">
        <f t="shared" si="53"/>
        <v>2</v>
      </c>
      <c r="E212" s="43">
        <f t="shared" si="44"/>
        <v>0.1875</v>
      </c>
      <c r="F212" s="2">
        <f t="shared" si="45"/>
        <v>2.1876157407407408</v>
      </c>
      <c r="G212" s="26">
        <f>_xlfn.XLOOKUP(F212,occupancy_schedule!C:C,occupancy_schedule!D:D,,1,2)</f>
        <v>1</v>
      </c>
      <c r="H212" s="50">
        <f t="shared" si="46"/>
        <v>6.7812499999999997E-6</v>
      </c>
      <c r="I212" s="18">
        <f t="shared" si="47"/>
        <v>7.5347222222222218E-2</v>
      </c>
      <c r="J212" s="26">
        <f t="shared" si="48"/>
        <v>17.8125</v>
      </c>
      <c r="K212" s="55">
        <f t="shared" si="49"/>
        <v>1.2432484567901234E-2</v>
      </c>
      <c r="L212" s="26" t="b">
        <f>IF(virtualroom!A212="","",J212&gt;ventilation_hysteresis)</f>
        <v>0</v>
      </c>
      <c r="M212" s="29">
        <f t="shared" si="50"/>
        <v>0</v>
      </c>
      <c r="N212" s="13">
        <f t="shared" si="41"/>
        <v>0</v>
      </c>
      <c r="O212" s="17">
        <f t="shared" si="42"/>
        <v>0</v>
      </c>
      <c r="P212" s="17">
        <f t="shared" si="51"/>
        <v>0</v>
      </c>
      <c r="Q212" s="17">
        <f t="shared" si="43"/>
        <v>1.2432484567901234E-2</v>
      </c>
      <c r="R212" s="29">
        <f>IF(R211="cCO2_ppm",CO2_ext_avg_ppm,calculation!R211+calculation!S211)</f>
        <v>817.8125</v>
      </c>
      <c r="S212" s="13">
        <f t="shared" si="52"/>
        <v>56.623263888888886</v>
      </c>
    </row>
    <row r="213" spans="1:19">
      <c r="A213" s="1">
        <f>IF(input_OLD_temp_simulation!A213&lt;&gt;"",input_OLD_temp_simulation!A213,"")</f>
        <v>211</v>
      </c>
      <c r="B213">
        <f>IF(input_OLD_temp_simulation!B213&lt;&gt;"",input_OLD_temp_simulation!B213,"")</f>
        <v>886307</v>
      </c>
      <c r="C213" s="2">
        <f>IF(input_OLD_temp_simulation!C213&lt;&gt;"",input_OLD_temp_simulation!C213,"")</f>
        <v>44566.197916666657</v>
      </c>
      <c r="D213" s="26">
        <f t="shared" si="53"/>
        <v>2</v>
      </c>
      <c r="E213" s="43">
        <f t="shared" si="44"/>
        <v>0.19791666665696539</v>
      </c>
      <c r="F213" s="2">
        <f t="shared" si="45"/>
        <v>2.1980324073977062</v>
      </c>
      <c r="G213" s="26">
        <f>_xlfn.XLOOKUP(F213,occupancy_schedule!C:C,occupancy_schedule!D:D,,1,2)</f>
        <v>1</v>
      </c>
      <c r="H213" s="50">
        <f t="shared" si="46"/>
        <v>6.7812499999999997E-6</v>
      </c>
      <c r="I213" s="18">
        <f t="shared" si="47"/>
        <v>7.5347222222222218E-2</v>
      </c>
      <c r="J213" s="26">
        <f t="shared" si="48"/>
        <v>74.435763888888914</v>
      </c>
      <c r="K213" s="55">
        <f t="shared" si="49"/>
        <v>1.418011616941015E-2</v>
      </c>
      <c r="L213" s="26" t="b">
        <f>IF(virtualroom!A213="","",J213&gt;ventilation_hysteresis)</f>
        <v>1</v>
      </c>
      <c r="M213" s="29">
        <f t="shared" si="50"/>
        <v>500</v>
      </c>
      <c r="N213" s="13">
        <f t="shared" si="41"/>
        <v>5.5555555555555554</v>
      </c>
      <c r="O213" s="17">
        <f t="shared" si="42"/>
        <v>0.70900580847050754</v>
      </c>
      <c r="P213" s="17">
        <f t="shared" si="51"/>
        <v>0.19500821886749678</v>
      </c>
      <c r="Q213" s="17">
        <f t="shared" si="43"/>
        <v>0.13826195987654324</v>
      </c>
      <c r="R213" s="29">
        <f>IF(R212="cCO2_ppm",CO2_ext_avg_ppm,calculation!R212+calculation!S212)</f>
        <v>874.43576388888891</v>
      </c>
      <c r="S213" s="13">
        <f t="shared" si="52"/>
        <v>-56.623263888888921</v>
      </c>
    </row>
    <row r="214" spans="1:19">
      <c r="A214" s="1">
        <f>IF(input_OLD_temp_simulation!A214&lt;&gt;"",input_OLD_temp_simulation!A214,"")</f>
        <v>212</v>
      </c>
      <c r="B214">
        <f>IF(input_OLD_temp_simulation!B214&lt;&gt;"",input_OLD_temp_simulation!B214,"")</f>
        <v>886307</v>
      </c>
      <c r="C214" s="2">
        <f>IF(input_OLD_temp_simulation!C214&lt;&gt;"",input_OLD_temp_simulation!C214,"")</f>
        <v>44566.208333333343</v>
      </c>
      <c r="D214" s="26">
        <f t="shared" si="53"/>
        <v>2</v>
      </c>
      <c r="E214" s="43">
        <f t="shared" si="44"/>
        <v>0.20833333334303461</v>
      </c>
      <c r="F214" s="2">
        <f t="shared" si="45"/>
        <v>2.2084490740837754</v>
      </c>
      <c r="G214" s="26">
        <f>_xlfn.XLOOKUP(F214,occupancy_schedule!C:C,occupancy_schedule!D:D,,1,2)</f>
        <v>1</v>
      </c>
      <c r="H214" s="50">
        <f t="shared" si="46"/>
        <v>6.7812499999999997E-6</v>
      </c>
      <c r="I214" s="18">
        <f t="shared" si="47"/>
        <v>7.5347222222222218E-2</v>
      </c>
      <c r="J214" s="26">
        <f t="shared" si="48"/>
        <v>17.8125</v>
      </c>
      <c r="K214" s="55">
        <f t="shared" si="49"/>
        <v>1.2432484567901234E-2</v>
      </c>
      <c r="L214" s="26" t="b">
        <f>IF(virtualroom!A214="","",J214&gt;ventilation_hysteresis)</f>
        <v>0</v>
      </c>
      <c r="M214" s="29">
        <f t="shared" si="50"/>
        <v>0</v>
      </c>
      <c r="N214" s="13">
        <f t="shared" si="41"/>
        <v>0</v>
      </c>
      <c r="O214" s="17">
        <f t="shared" si="42"/>
        <v>0</v>
      </c>
      <c r="P214" s="17">
        <f t="shared" si="51"/>
        <v>0</v>
      </c>
      <c r="Q214" s="17">
        <f t="shared" si="43"/>
        <v>1.2432484567901234E-2</v>
      </c>
      <c r="R214" s="29">
        <f>IF(R213="cCO2_ppm",CO2_ext_avg_ppm,calculation!R213+calculation!S213)</f>
        <v>817.8125</v>
      </c>
      <c r="S214" s="13">
        <f t="shared" si="52"/>
        <v>56.623263888888886</v>
      </c>
    </row>
    <row r="215" spans="1:19">
      <c r="A215" s="1">
        <f>IF(input_OLD_temp_simulation!A215&lt;&gt;"",input_OLD_temp_simulation!A215,"")</f>
        <v>213</v>
      </c>
      <c r="B215">
        <f>IF(input_OLD_temp_simulation!B215&lt;&gt;"",input_OLD_temp_simulation!B215,"")</f>
        <v>886307</v>
      </c>
      <c r="C215" s="2">
        <f>IF(input_OLD_temp_simulation!C215&lt;&gt;"",input_OLD_temp_simulation!C215,"")</f>
        <v>44566.21875</v>
      </c>
      <c r="D215" s="26">
        <f t="shared" si="53"/>
        <v>2</v>
      </c>
      <c r="E215" s="43">
        <f t="shared" si="44"/>
        <v>0.21875</v>
      </c>
      <c r="F215" s="2">
        <f t="shared" si="45"/>
        <v>2.2188657407407408</v>
      </c>
      <c r="G215" s="26">
        <f>_xlfn.XLOOKUP(F215,occupancy_schedule!C:C,occupancy_schedule!D:D,,1,2)</f>
        <v>1</v>
      </c>
      <c r="H215" s="50">
        <f t="shared" si="46"/>
        <v>6.7812499999999997E-6</v>
      </c>
      <c r="I215" s="18">
        <f t="shared" si="47"/>
        <v>7.5347222222222218E-2</v>
      </c>
      <c r="J215" s="26">
        <f t="shared" si="48"/>
        <v>74.435763888888914</v>
      </c>
      <c r="K215" s="55">
        <f t="shared" si="49"/>
        <v>1.418011616941015E-2</v>
      </c>
      <c r="L215" s="26" t="b">
        <f>IF(virtualroom!A215="","",J215&gt;ventilation_hysteresis)</f>
        <v>1</v>
      </c>
      <c r="M215" s="29">
        <f t="shared" si="50"/>
        <v>500</v>
      </c>
      <c r="N215" s="13">
        <f t="shared" si="41"/>
        <v>5.5555555555555554</v>
      </c>
      <c r="O215" s="17">
        <f t="shared" si="42"/>
        <v>0.70900580847050754</v>
      </c>
      <c r="P215" s="17">
        <f t="shared" si="51"/>
        <v>0.19500821886749678</v>
      </c>
      <c r="Q215" s="17">
        <f t="shared" si="43"/>
        <v>0.13826195987654324</v>
      </c>
      <c r="R215" s="29">
        <f>IF(R214="cCO2_ppm",CO2_ext_avg_ppm,calculation!R214+calculation!S214)</f>
        <v>874.43576388888891</v>
      </c>
      <c r="S215" s="13">
        <f t="shared" si="52"/>
        <v>-56.623263888888921</v>
      </c>
    </row>
    <row r="216" spans="1:19">
      <c r="A216" s="1">
        <f>IF(input_OLD_temp_simulation!A216&lt;&gt;"",input_OLD_temp_simulation!A216,"")</f>
        <v>214</v>
      </c>
      <c r="B216">
        <f>IF(input_OLD_temp_simulation!B216&lt;&gt;"",input_OLD_temp_simulation!B216,"")</f>
        <v>886307</v>
      </c>
      <c r="C216" s="2">
        <f>IF(input_OLD_temp_simulation!C216&lt;&gt;"",input_OLD_temp_simulation!C216,"")</f>
        <v>44566.229166666657</v>
      </c>
      <c r="D216" s="26">
        <f t="shared" si="53"/>
        <v>2</v>
      </c>
      <c r="E216" s="43">
        <f t="shared" si="44"/>
        <v>0.22916666665696539</v>
      </c>
      <c r="F216" s="2">
        <f t="shared" si="45"/>
        <v>2.2292824073977062</v>
      </c>
      <c r="G216" s="26">
        <f>_xlfn.XLOOKUP(F216,occupancy_schedule!C:C,occupancy_schedule!D:D,,1,2)</f>
        <v>1</v>
      </c>
      <c r="H216" s="50">
        <f t="shared" si="46"/>
        <v>6.7812499999999997E-6</v>
      </c>
      <c r="I216" s="18">
        <f t="shared" si="47"/>
        <v>7.5347222222222218E-2</v>
      </c>
      <c r="J216" s="26">
        <f t="shared" si="48"/>
        <v>17.8125</v>
      </c>
      <c r="K216" s="55">
        <f t="shared" si="49"/>
        <v>1.2432484567901234E-2</v>
      </c>
      <c r="L216" s="26" t="b">
        <f>IF(virtualroom!A216="","",J216&gt;ventilation_hysteresis)</f>
        <v>0</v>
      </c>
      <c r="M216" s="29">
        <f t="shared" si="50"/>
        <v>0</v>
      </c>
      <c r="N216" s="13">
        <f t="shared" si="41"/>
        <v>0</v>
      </c>
      <c r="O216" s="17">
        <f t="shared" si="42"/>
        <v>0</v>
      </c>
      <c r="P216" s="17">
        <f t="shared" si="51"/>
        <v>0</v>
      </c>
      <c r="Q216" s="17">
        <f t="shared" si="43"/>
        <v>1.2432484567901234E-2</v>
      </c>
      <c r="R216" s="29">
        <f>IF(R215="cCO2_ppm",CO2_ext_avg_ppm,calculation!R215+calculation!S215)</f>
        <v>817.8125</v>
      </c>
      <c r="S216" s="13">
        <f t="shared" si="52"/>
        <v>56.623263888888886</v>
      </c>
    </row>
    <row r="217" spans="1:19">
      <c r="A217" s="1">
        <f>IF(input_OLD_temp_simulation!A217&lt;&gt;"",input_OLD_temp_simulation!A217,"")</f>
        <v>215</v>
      </c>
      <c r="B217">
        <f>IF(input_OLD_temp_simulation!B217&lt;&gt;"",input_OLD_temp_simulation!B217,"")</f>
        <v>886307</v>
      </c>
      <c r="C217" s="2">
        <f>IF(input_OLD_temp_simulation!C217&lt;&gt;"",input_OLD_temp_simulation!C217,"")</f>
        <v>44566.239583333343</v>
      </c>
      <c r="D217" s="26">
        <f t="shared" si="53"/>
        <v>2</v>
      </c>
      <c r="E217" s="43">
        <f t="shared" si="44"/>
        <v>0.23958333334303461</v>
      </c>
      <c r="F217" s="2">
        <f t="shared" si="45"/>
        <v>2.2396990740837754</v>
      </c>
      <c r="G217" s="26">
        <f>_xlfn.XLOOKUP(F217,occupancy_schedule!C:C,occupancy_schedule!D:D,,1,2)</f>
        <v>1</v>
      </c>
      <c r="H217" s="50">
        <f t="shared" si="46"/>
        <v>6.7812499999999997E-6</v>
      </c>
      <c r="I217" s="18">
        <f t="shared" si="47"/>
        <v>7.5347222222222218E-2</v>
      </c>
      <c r="J217" s="26">
        <f t="shared" si="48"/>
        <v>74.435763888888914</v>
      </c>
      <c r="K217" s="55">
        <f t="shared" si="49"/>
        <v>1.418011616941015E-2</v>
      </c>
      <c r="L217" s="26" t="b">
        <f>IF(virtualroom!A217="","",J217&gt;ventilation_hysteresis)</f>
        <v>1</v>
      </c>
      <c r="M217" s="29">
        <f t="shared" si="50"/>
        <v>500</v>
      </c>
      <c r="N217" s="13">
        <f t="shared" si="41"/>
        <v>5.5555555555555554</v>
      </c>
      <c r="O217" s="17">
        <f t="shared" si="42"/>
        <v>0.70900580847050754</v>
      </c>
      <c r="P217" s="17">
        <f t="shared" si="51"/>
        <v>0.19500821886749678</v>
      </c>
      <c r="Q217" s="17">
        <f t="shared" si="43"/>
        <v>0.13826195987654324</v>
      </c>
      <c r="R217" s="29">
        <f>IF(R216="cCO2_ppm",CO2_ext_avg_ppm,calculation!R216+calculation!S216)</f>
        <v>874.43576388888891</v>
      </c>
      <c r="S217" s="13">
        <f t="shared" si="52"/>
        <v>-56.623263888888921</v>
      </c>
    </row>
    <row r="218" spans="1:19">
      <c r="A218" s="1">
        <f>IF(input_OLD_temp_simulation!A218&lt;&gt;"",input_OLD_temp_simulation!A218,"")</f>
        <v>216</v>
      </c>
      <c r="B218">
        <f>IF(input_OLD_temp_simulation!B218&lt;&gt;"",input_OLD_temp_simulation!B218,"")</f>
        <v>886307</v>
      </c>
      <c r="C218" s="2">
        <f>IF(input_OLD_temp_simulation!C218&lt;&gt;"",input_OLD_temp_simulation!C218,"")</f>
        <v>44566.25</v>
      </c>
      <c r="D218" s="26">
        <f t="shared" si="53"/>
        <v>2</v>
      </c>
      <c r="E218" s="43">
        <f t="shared" si="44"/>
        <v>0.25</v>
      </c>
      <c r="F218" s="2">
        <f t="shared" si="45"/>
        <v>2.2501157407407408</v>
      </c>
      <c r="G218" s="26">
        <f>_xlfn.XLOOKUP(F218,occupancy_schedule!C:C,occupancy_schedule!D:D,,1,2)</f>
        <v>1</v>
      </c>
      <c r="H218" s="50">
        <f t="shared" si="46"/>
        <v>6.7812499999999997E-6</v>
      </c>
      <c r="I218" s="18">
        <f t="shared" si="47"/>
        <v>7.5347222222222218E-2</v>
      </c>
      <c r="J218" s="26">
        <f t="shared" si="48"/>
        <v>17.8125</v>
      </c>
      <c r="K218" s="55">
        <f t="shared" si="49"/>
        <v>1.2432484567901234E-2</v>
      </c>
      <c r="L218" s="26" t="b">
        <f>IF(virtualroom!A218="","",J218&gt;ventilation_hysteresis)</f>
        <v>0</v>
      </c>
      <c r="M218" s="29">
        <f t="shared" si="50"/>
        <v>0</v>
      </c>
      <c r="N218" s="13">
        <f t="shared" si="41"/>
        <v>0</v>
      </c>
      <c r="O218" s="17">
        <f t="shared" si="42"/>
        <v>0</v>
      </c>
      <c r="P218" s="17">
        <f t="shared" si="51"/>
        <v>0</v>
      </c>
      <c r="Q218" s="17">
        <f t="shared" si="43"/>
        <v>1.2432484567901234E-2</v>
      </c>
      <c r="R218" s="29">
        <f>IF(R217="cCO2_ppm",CO2_ext_avg_ppm,calculation!R217+calculation!S217)</f>
        <v>817.8125</v>
      </c>
      <c r="S218" s="13">
        <f t="shared" si="52"/>
        <v>56.623263888888886</v>
      </c>
    </row>
    <row r="219" spans="1:19">
      <c r="A219" s="1">
        <f>IF(input_OLD_temp_simulation!A219&lt;&gt;"",input_OLD_temp_simulation!A219,"")</f>
        <v>217</v>
      </c>
      <c r="B219">
        <f>IF(input_OLD_temp_simulation!B219&lt;&gt;"",input_OLD_temp_simulation!B219,"")</f>
        <v>886307</v>
      </c>
      <c r="C219" s="2">
        <f>IF(input_OLD_temp_simulation!C219&lt;&gt;"",input_OLD_temp_simulation!C219,"")</f>
        <v>44566.260416666657</v>
      </c>
      <c r="D219" s="26">
        <f t="shared" si="53"/>
        <v>2</v>
      </c>
      <c r="E219" s="43">
        <f t="shared" si="44"/>
        <v>0.26041666665696539</v>
      </c>
      <c r="F219" s="2">
        <f t="shared" si="45"/>
        <v>2.2605324073977062</v>
      </c>
      <c r="G219" s="26">
        <f>_xlfn.XLOOKUP(F219,occupancy_schedule!C:C,occupancy_schedule!D:D,,1,2)</f>
        <v>1</v>
      </c>
      <c r="H219" s="50">
        <f t="shared" si="46"/>
        <v>6.7812499999999997E-6</v>
      </c>
      <c r="I219" s="18">
        <f t="shared" si="47"/>
        <v>7.5347222222222218E-2</v>
      </c>
      <c r="J219" s="26">
        <f t="shared" si="48"/>
        <v>74.435763888888914</v>
      </c>
      <c r="K219" s="55">
        <f t="shared" si="49"/>
        <v>1.418011616941015E-2</v>
      </c>
      <c r="L219" s="26" t="b">
        <f>IF(virtualroom!A219="","",J219&gt;ventilation_hysteresis)</f>
        <v>1</v>
      </c>
      <c r="M219" s="29">
        <f t="shared" si="50"/>
        <v>500</v>
      </c>
      <c r="N219" s="13">
        <f t="shared" si="41"/>
        <v>5.5555555555555554</v>
      </c>
      <c r="O219" s="17">
        <f t="shared" si="42"/>
        <v>0.70900580847050754</v>
      </c>
      <c r="P219" s="17">
        <f t="shared" si="51"/>
        <v>0.19500821886749678</v>
      </c>
      <c r="Q219" s="17">
        <f t="shared" si="43"/>
        <v>0.13826195987654324</v>
      </c>
      <c r="R219" s="29">
        <f>IF(R218="cCO2_ppm",CO2_ext_avg_ppm,calculation!R218+calculation!S218)</f>
        <v>874.43576388888891</v>
      </c>
      <c r="S219" s="13">
        <f t="shared" si="52"/>
        <v>-56.623263888888921</v>
      </c>
    </row>
    <row r="220" spans="1:19">
      <c r="A220" s="1">
        <f>IF(input_OLD_temp_simulation!A220&lt;&gt;"",input_OLD_temp_simulation!A220,"")</f>
        <v>218</v>
      </c>
      <c r="B220">
        <f>IF(input_OLD_temp_simulation!B220&lt;&gt;"",input_OLD_temp_simulation!B220,"")</f>
        <v>886307</v>
      </c>
      <c r="C220" s="2">
        <f>IF(input_OLD_temp_simulation!C220&lt;&gt;"",input_OLD_temp_simulation!C220,"")</f>
        <v>44566.270833333343</v>
      </c>
      <c r="D220" s="26">
        <f t="shared" si="53"/>
        <v>2</v>
      </c>
      <c r="E220" s="43">
        <f t="shared" si="44"/>
        <v>0.27083333334303461</v>
      </c>
      <c r="F220" s="2">
        <f t="shared" si="45"/>
        <v>2.2709490740837754</v>
      </c>
      <c r="G220" s="26">
        <f>_xlfn.XLOOKUP(F220,occupancy_schedule!C:C,occupancy_schedule!D:D,,1,2)</f>
        <v>1</v>
      </c>
      <c r="H220" s="50">
        <f t="shared" si="46"/>
        <v>6.7812499999999997E-6</v>
      </c>
      <c r="I220" s="18">
        <f t="shared" si="47"/>
        <v>7.5347222222222218E-2</v>
      </c>
      <c r="J220" s="26">
        <f t="shared" si="48"/>
        <v>17.8125</v>
      </c>
      <c r="K220" s="55">
        <f t="shared" si="49"/>
        <v>1.2432484567901234E-2</v>
      </c>
      <c r="L220" s="26" t="b">
        <f>IF(virtualroom!A220="","",J220&gt;ventilation_hysteresis)</f>
        <v>0</v>
      </c>
      <c r="M220" s="29">
        <f t="shared" si="50"/>
        <v>0</v>
      </c>
      <c r="N220" s="13">
        <f t="shared" si="41"/>
        <v>0</v>
      </c>
      <c r="O220" s="17">
        <f t="shared" si="42"/>
        <v>0</v>
      </c>
      <c r="P220" s="17">
        <f t="shared" si="51"/>
        <v>0</v>
      </c>
      <c r="Q220" s="17">
        <f t="shared" si="43"/>
        <v>1.2432484567901234E-2</v>
      </c>
      <c r="R220" s="29">
        <f>IF(R219="cCO2_ppm",CO2_ext_avg_ppm,calculation!R219+calculation!S219)</f>
        <v>817.8125</v>
      </c>
      <c r="S220" s="13">
        <f t="shared" si="52"/>
        <v>56.623263888888886</v>
      </c>
    </row>
    <row r="221" spans="1:19">
      <c r="A221" s="1">
        <f>IF(input_OLD_temp_simulation!A221&lt;&gt;"",input_OLD_temp_simulation!A221,"")</f>
        <v>219</v>
      </c>
      <c r="B221">
        <f>IF(input_OLD_temp_simulation!B221&lt;&gt;"",input_OLD_temp_simulation!B221,"")</f>
        <v>886307</v>
      </c>
      <c r="C221" s="2">
        <f>IF(input_OLD_temp_simulation!C221&lt;&gt;"",input_OLD_temp_simulation!C221,"")</f>
        <v>44566.28125</v>
      </c>
      <c r="D221" s="26">
        <f t="shared" si="53"/>
        <v>2</v>
      </c>
      <c r="E221" s="43">
        <f t="shared" si="44"/>
        <v>0.28125</v>
      </c>
      <c r="F221" s="2">
        <f t="shared" si="45"/>
        <v>2.2813657407407408</v>
      </c>
      <c r="G221" s="26">
        <f>_xlfn.XLOOKUP(F221,occupancy_schedule!C:C,occupancy_schedule!D:D,,1,2)</f>
        <v>1</v>
      </c>
      <c r="H221" s="50">
        <f t="shared" si="46"/>
        <v>6.7812499999999997E-6</v>
      </c>
      <c r="I221" s="18">
        <f t="shared" si="47"/>
        <v>7.5347222222222218E-2</v>
      </c>
      <c r="J221" s="26">
        <f t="shared" si="48"/>
        <v>74.435763888888914</v>
      </c>
      <c r="K221" s="55">
        <f t="shared" si="49"/>
        <v>1.418011616941015E-2</v>
      </c>
      <c r="L221" s="26" t="b">
        <f>IF(virtualroom!A221="","",J221&gt;ventilation_hysteresis)</f>
        <v>1</v>
      </c>
      <c r="M221" s="29">
        <f t="shared" si="50"/>
        <v>500</v>
      </c>
      <c r="N221" s="13">
        <f t="shared" si="41"/>
        <v>5.5555555555555554</v>
      </c>
      <c r="O221" s="17">
        <f t="shared" si="42"/>
        <v>0.70900580847050754</v>
      </c>
      <c r="P221" s="17">
        <f t="shared" si="51"/>
        <v>0.19500821886749678</v>
      </c>
      <c r="Q221" s="17">
        <f t="shared" si="43"/>
        <v>0.13826195987654324</v>
      </c>
      <c r="R221" s="29">
        <f>IF(R220="cCO2_ppm",CO2_ext_avg_ppm,calculation!R220+calculation!S220)</f>
        <v>874.43576388888891</v>
      </c>
      <c r="S221" s="13">
        <f t="shared" si="52"/>
        <v>-56.623263888888921</v>
      </c>
    </row>
    <row r="222" spans="1:19">
      <c r="A222" s="1">
        <f>IF(input_OLD_temp_simulation!A222&lt;&gt;"",input_OLD_temp_simulation!A222,"")</f>
        <v>220</v>
      </c>
      <c r="B222">
        <f>IF(input_OLD_temp_simulation!B222&lt;&gt;"",input_OLD_temp_simulation!B222,"")</f>
        <v>886307</v>
      </c>
      <c r="C222" s="2">
        <f>IF(input_OLD_temp_simulation!C222&lt;&gt;"",input_OLD_temp_simulation!C222,"")</f>
        <v>44566.291666666657</v>
      </c>
      <c r="D222" s="26">
        <f t="shared" si="53"/>
        <v>2</v>
      </c>
      <c r="E222" s="43">
        <f t="shared" si="44"/>
        <v>0.29166666665696539</v>
      </c>
      <c r="F222" s="2">
        <f t="shared" si="45"/>
        <v>2.2917824073977062</v>
      </c>
      <c r="G222" s="26">
        <f>_xlfn.XLOOKUP(F222,occupancy_schedule!C:C,occupancy_schedule!D:D,,1,2)</f>
        <v>1</v>
      </c>
      <c r="H222" s="50">
        <f t="shared" si="46"/>
        <v>6.7812499999999997E-6</v>
      </c>
      <c r="I222" s="18">
        <f t="shared" si="47"/>
        <v>7.5347222222222218E-2</v>
      </c>
      <c r="J222" s="26">
        <f t="shared" si="48"/>
        <v>17.8125</v>
      </c>
      <c r="K222" s="55">
        <f t="shared" si="49"/>
        <v>1.2432484567901234E-2</v>
      </c>
      <c r="L222" s="26" t="b">
        <f>IF(virtualroom!A222="","",J222&gt;ventilation_hysteresis)</f>
        <v>0</v>
      </c>
      <c r="M222" s="29">
        <f t="shared" si="50"/>
        <v>0</v>
      </c>
      <c r="N222" s="13">
        <f t="shared" si="41"/>
        <v>0</v>
      </c>
      <c r="O222" s="17">
        <f t="shared" si="42"/>
        <v>0</v>
      </c>
      <c r="P222" s="17">
        <f t="shared" si="51"/>
        <v>0</v>
      </c>
      <c r="Q222" s="17">
        <f t="shared" si="43"/>
        <v>1.2432484567901234E-2</v>
      </c>
      <c r="R222" s="29">
        <f>IF(R221="cCO2_ppm",CO2_ext_avg_ppm,calculation!R221+calculation!S221)</f>
        <v>817.8125</v>
      </c>
      <c r="S222" s="13">
        <f t="shared" si="52"/>
        <v>56.623263888888886</v>
      </c>
    </row>
    <row r="223" spans="1:19">
      <c r="A223" s="1">
        <f>IF(input_OLD_temp_simulation!A223&lt;&gt;"",input_OLD_temp_simulation!A223,"")</f>
        <v>221</v>
      </c>
      <c r="B223">
        <f>IF(input_OLD_temp_simulation!B223&lt;&gt;"",input_OLD_temp_simulation!B223,"")</f>
        <v>886307</v>
      </c>
      <c r="C223" s="2">
        <f>IF(input_OLD_temp_simulation!C223&lt;&gt;"",input_OLD_temp_simulation!C223,"")</f>
        <v>44566.302083333343</v>
      </c>
      <c r="D223" s="26">
        <f t="shared" si="53"/>
        <v>2</v>
      </c>
      <c r="E223" s="43">
        <f t="shared" si="44"/>
        <v>0.30208333334303461</v>
      </c>
      <c r="F223" s="2">
        <f t="shared" si="45"/>
        <v>2.3021990740837754</v>
      </c>
      <c r="G223" s="26">
        <f>_xlfn.XLOOKUP(F223,occupancy_schedule!C:C,occupancy_schedule!D:D,,1,2)</f>
        <v>1</v>
      </c>
      <c r="H223" s="50">
        <f t="shared" si="46"/>
        <v>6.7812499999999997E-6</v>
      </c>
      <c r="I223" s="18">
        <f t="shared" si="47"/>
        <v>7.5347222222222218E-2</v>
      </c>
      <c r="J223" s="26">
        <f t="shared" si="48"/>
        <v>74.435763888888914</v>
      </c>
      <c r="K223" s="55">
        <f t="shared" si="49"/>
        <v>1.418011616941015E-2</v>
      </c>
      <c r="L223" s="26" t="b">
        <f>IF(virtualroom!A223="","",J223&gt;ventilation_hysteresis)</f>
        <v>1</v>
      </c>
      <c r="M223" s="29">
        <f t="shared" si="50"/>
        <v>500</v>
      </c>
      <c r="N223" s="13">
        <f t="shared" si="41"/>
        <v>5.5555555555555554</v>
      </c>
      <c r="O223" s="17">
        <f t="shared" si="42"/>
        <v>0.70900580847050754</v>
      </c>
      <c r="P223" s="17">
        <f t="shared" si="51"/>
        <v>0.19500821886749678</v>
      </c>
      <c r="Q223" s="17">
        <f t="shared" si="43"/>
        <v>0.13826195987654324</v>
      </c>
      <c r="R223" s="29">
        <f>IF(R222="cCO2_ppm",CO2_ext_avg_ppm,calculation!R222+calculation!S222)</f>
        <v>874.43576388888891</v>
      </c>
      <c r="S223" s="13">
        <f t="shared" si="52"/>
        <v>-56.623263888888921</v>
      </c>
    </row>
    <row r="224" spans="1:19">
      <c r="A224" s="1">
        <f>IF(input_OLD_temp_simulation!A224&lt;&gt;"",input_OLD_temp_simulation!A224,"")</f>
        <v>222</v>
      </c>
      <c r="B224">
        <f>IF(input_OLD_temp_simulation!B224&lt;&gt;"",input_OLD_temp_simulation!B224,"")</f>
        <v>886307</v>
      </c>
      <c r="C224" s="2">
        <f>IF(input_OLD_temp_simulation!C224&lt;&gt;"",input_OLD_temp_simulation!C224,"")</f>
        <v>44566.3125</v>
      </c>
      <c r="D224" s="26">
        <f t="shared" si="53"/>
        <v>2</v>
      </c>
      <c r="E224" s="43">
        <f t="shared" si="44"/>
        <v>0.3125</v>
      </c>
      <c r="F224" s="2">
        <f t="shared" si="45"/>
        <v>2.3126157407407408</v>
      </c>
      <c r="G224" s="26">
        <f>_xlfn.XLOOKUP(F224,occupancy_schedule!C:C,occupancy_schedule!D:D,,1,2)</f>
        <v>1</v>
      </c>
      <c r="H224" s="50">
        <f t="shared" si="46"/>
        <v>6.7812499999999997E-6</v>
      </c>
      <c r="I224" s="18">
        <f t="shared" si="47"/>
        <v>7.5347222222222218E-2</v>
      </c>
      <c r="J224" s="26">
        <f t="shared" si="48"/>
        <v>17.8125</v>
      </c>
      <c r="K224" s="55">
        <f t="shared" si="49"/>
        <v>1.2432484567901234E-2</v>
      </c>
      <c r="L224" s="26" t="b">
        <f>IF(virtualroom!A224="","",J224&gt;ventilation_hysteresis)</f>
        <v>0</v>
      </c>
      <c r="M224" s="29">
        <f t="shared" si="50"/>
        <v>0</v>
      </c>
      <c r="N224" s="13">
        <f t="shared" si="41"/>
        <v>0</v>
      </c>
      <c r="O224" s="17">
        <f t="shared" si="42"/>
        <v>0</v>
      </c>
      <c r="P224" s="17">
        <f t="shared" si="51"/>
        <v>0</v>
      </c>
      <c r="Q224" s="17">
        <f t="shared" si="43"/>
        <v>1.2432484567901234E-2</v>
      </c>
      <c r="R224" s="29">
        <f>IF(R223="cCO2_ppm",CO2_ext_avg_ppm,calculation!R223+calculation!S223)</f>
        <v>817.8125</v>
      </c>
      <c r="S224" s="13">
        <f t="shared" si="52"/>
        <v>56.623263888888886</v>
      </c>
    </row>
    <row r="225" spans="1:19">
      <c r="A225" s="1">
        <f>IF(input_OLD_temp_simulation!A225&lt;&gt;"",input_OLD_temp_simulation!A225,"")</f>
        <v>223</v>
      </c>
      <c r="B225">
        <f>IF(input_OLD_temp_simulation!B225&lt;&gt;"",input_OLD_temp_simulation!B225,"")</f>
        <v>886307</v>
      </c>
      <c r="C225" s="2">
        <f>IF(input_OLD_temp_simulation!C225&lt;&gt;"",input_OLD_temp_simulation!C225,"")</f>
        <v>44566.322916666657</v>
      </c>
      <c r="D225" s="26">
        <f t="shared" si="53"/>
        <v>2</v>
      </c>
      <c r="E225" s="43">
        <f t="shared" si="44"/>
        <v>0.32291666665696539</v>
      </c>
      <c r="F225" s="2">
        <f t="shared" si="45"/>
        <v>2.3230324073977062</v>
      </c>
      <c r="G225" s="26">
        <f>_xlfn.XLOOKUP(F225,occupancy_schedule!C:C,occupancy_schedule!D:D,,1,2)</f>
        <v>1</v>
      </c>
      <c r="H225" s="50">
        <f t="shared" si="46"/>
        <v>6.7812499999999997E-6</v>
      </c>
      <c r="I225" s="18">
        <f t="shared" si="47"/>
        <v>7.5347222222222218E-2</v>
      </c>
      <c r="J225" s="26">
        <f t="shared" si="48"/>
        <v>74.435763888888914</v>
      </c>
      <c r="K225" s="55">
        <f t="shared" si="49"/>
        <v>1.418011616941015E-2</v>
      </c>
      <c r="L225" s="26" t="b">
        <f>IF(virtualroom!A225="","",J225&gt;ventilation_hysteresis)</f>
        <v>1</v>
      </c>
      <c r="M225" s="29">
        <f t="shared" si="50"/>
        <v>500</v>
      </c>
      <c r="N225" s="13">
        <f t="shared" si="41"/>
        <v>5.5555555555555554</v>
      </c>
      <c r="O225" s="17">
        <f t="shared" si="42"/>
        <v>0.70900580847050754</v>
      </c>
      <c r="P225" s="17">
        <f t="shared" si="51"/>
        <v>0.19500821886749678</v>
      </c>
      <c r="Q225" s="17">
        <f t="shared" si="43"/>
        <v>0.13826195987654324</v>
      </c>
      <c r="R225" s="29">
        <f>IF(R224="cCO2_ppm",CO2_ext_avg_ppm,calculation!R224+calculation!S224)</f>
        <v>874.43576388888891</v>
      </c>
      <c r="S225" s="13">
        <f t="shared" si="52"/>
        <v>-56.623263888888921</v>
      </c>
    </row>
    <row r="226" spans="1:19">
      <c r="A226" s="1">
        <f>IF(input_OLD_temp_simulation!A226&lt;&gt;"",input_OLD_temp_simulation!A226,"")</f>
        <v>224</v>
      </c>
      <c r="B226">
        <f>IF(input_OLD_temp_simulation!B226&lt;&gt;"",input_OLD_temp_simulation!B226,"")</f>
        <v>886307</v>
      </c>
      <c r="C226" s="2">
        <f>IF(input_OLD_temp_simulation!C226&lt;&gt;"",input_OLD_temp_simulation!C226,"")</f>
        <v>44566.333333333343</v>
      </c>
      <c r="D226" s="26">
        <f t="shared" si="53"/>
        <v>2</v>
      </c>
      <c r="E226" s="43">
        <f t="shared" si="44"/>
        <v>0.33333333334303461</v>
      </c>
      <c r="F226" s="2">
        <f t="shared" si="45"/>
        <v>2.3334490740837754</v>
      </c>
      <c r="G226" s="26">
        <f>_xlfn.XLOOKUP(F226,occupancy_schedule!C:C,occupancy_schedule!D:D,,1,2)</f>
        <v>1</v>
      </c>
      <c r="H226" s="50">
        <f t="shared" si="46"/>
        <v>6.7812499999999997E-6</v>
      </c>
      <c r="I226" s="18">
        <f t="shared" si="47"/>
        <v>7.5347222222222218E-2</v>
      </c>
      <c r="J226" s="26">
        <f t="shared" si="48"/>
        <v>17.8125</v>
      </c>
      <c r="K226" s="55">
        <f t="shared" si="49"/>
        <v>1.2432484567901234E-2</v>
      </c>
      <c r="L226" s="26" t="b">
        <f>IF(virtualroom!A226="","",J226&gt;ventilation_hysteresis)</f>
        <v>0</v>
      </c>
      <c r="M226" s="29">
        <f t="shared" si="50"/>
        <v>0</v>
      </c>
      <c r="N226" s="13">
        <f t="shared" si="41"/>
        <v>0</v>
      </c>
      <c r="O226" s="17">
        <f t="shared" si="42"/>
        <v>0</v>
      </c>
      <c r="P226" s="17">
        <f t="shared" si="51"/>
        <v>0</v>
      </c>
      <c r="Q226" s="17">
        <f t="shared" si="43"/>
        <v>1.2432484567901234E-2</v>
      </c>
      <c r="R226" s="29">
        <f>IF(R225="cCO2_ppm",CO2_ext_avg_ppm,calculation!R225+calculation!S225)</f>
        <v>817.8125</v>
      </c>
      <c r="S226" s="13">
        <f t="shared" si="52"/>
        <v>56.623263888888886</v>
      </c>
    </row>
    <row r="227" spans="1:19">
      <c r="A227" s="1">
        <f>IF(input_OLD_temp_simulation!A227&lt;&gt;"",input_OLD_temp_simulation!A227,"")</f>
        <v>225</v>
      </c>
      <c r="B227">
        <f>IF(input_OLD_temp_simulation!B227&lt;&gt;"",input_OLD_temp_simulation!B227,"")</f>
        <v>886307</v>
      </c>
      <c r="C227" s="2">
        <f>IF(input_OLD_temp_simulation!C227&lt;&gt;"",input_OLD_temp_simulation!C227,"")</f>
        <v>44566.34375</v>
      </c>
      <c r="D227" s="26">
        <f t="shared" si="53"/>
        <v>2</v>
      </c>
      <c r="E227" s="43">
        <f t="shared" si="44"/>
        <v>0.34375</v>
      </c>
      <c r="F227" s="2">
        <f t="shared" si="45"/>
        <v>2.3438657407407408</v>
      </c>
      <c r="G227" s="26">
        <f>_xlfn.XLOOKUP(F227,occupancy_schedule!C:C,occupancy_schedule!D:D,,1,2)</f>
        <v>1</v>
      </c>
      <c r="H227" s="50">
        <f t="shared" si="46"/>
        <v>6.7812499999999997E-6</v>
      </c>
      <c r="I227" s="18">
        <f t="shared" si="47"/>
        <v>7.5347222222222218E-2</v>
      </c>
      <c r="J227" s="26">
        <f t="shared" si="48"/>
        <v>74.435763888888914</v>
      </c>
      <c r="K227" s="55">
        <f t="shared" si="49"/>
        <v>1.418011616941015E-2</v>
      </c>
      <c r="L227" s="26" t="b">
        <f>IF(virtualroom!A227="","",J227&gt;ventilation_hysteresis)</f>
        <v>1</v>
      </c>
      <c r="M227" s="29">
        <f t="shared" si="50"/>
        <v>500</v>
      </c>
      <c r="N227" s="13">
        <f t="shared" si="41"/>
        <v>5.5555555555555554</v>
      </c>
      <c r="O227" s="17">
        <f t="shared" si="42"/>
        <v>0.70900580847050754</v>
      </c>
      <c r="P227" s="17">
        <f t="shared" si="51"/>
        <v>0.19500821886749678</v>
      </c>
      <c r="Q227" s="17">
        <f t="shared" si="43"/>
        <v>0.13826195987654324</v>
      </c>
      <c r="R227" s="29">
        <f>IF(R226="cCO2_ppm",CO2_ext_avg_ppm,calculation!R226+calculation!S226)</f>
        <v>874.43576388888891</v>
      </c>
      <c r="S227" s="13">
        <f t="shared" si="52"/>
        <v>-56.623263888888921</v>
      </c>
    </row>
    <row r="228" spans="1:19">
      <c r="A228" s="1">
        <f>IF(input_OLD_temp_simulation!A228&lt;&gt;"",input_OLD_temp_simulation!A228,"")</f>
        <v>226</v>
      </c>
      <c r="B228">
        <f>IF(input_OLD_temp_simulation!B228&lt;&gt;"",input_OLD_temp_simulation!B228,"")</f>
        <v>886307</v>
      </c>
      <c r="C228" s="2">
        <f>IF(input_OLD_temp_simulation!C228&lt;&gt;"",input_OLD_temp_simulation!C228,"")</f>
        <v>44566.354166666657</v>
      </c>
      <c r="D228" s="26">
        <f t="shared" si="53"/>
        <v>2</v>
      </c>
      <c r="E228" s="43">
        <f t="shared" si="44"/>
        <v>0.35416666665696539</v>
      </c>
      <c r="F228" s="2">
        <f t="shared" si="45"/>
        <v>2.3542824073977062</v>
      </c>
      <c r="G228" s="26">
        <f>_xlfn.XLOOKUP(F228,occupancy_schedule!C:C,occupancy_schedule!D:D,,1,2)</f>
        <v>3</v>
      </c>
      <c r="H228" s="50">
        <f t="shared" si="46"/>
        <v>2.034375E-5</v>
      </c>
      <c r="I228" s="18">
        <f t="shared" si="47"/>
        <v>0.22604166666666667</v>
      </c>
      <c r="J228" s="26">
        <f t="shared" si="48"/>
        <v>17.8125</v>
      </c>
      <c r="K228" s="55">
        <f t="shared" si="49"/>
        <v>1.2432484567901234E-2</v>
      </c>
      <c r="L228" s="26" t="b">
        <f>IF(virtualroom!A228="","",J228&gt;ventilation_hysteresis)</f>
        <v>0</v>
      </c>
      <c r="M228" s="29">
        <f t="shared" si="50"/>
        <v>0</v>
      </c>
      <c r="N228" s="13">
        <f t="shared" si="41"/>
        <v>0</v>
      </c>
      <c r="O228" s="17">
        <f t="shared" si="42"/>
        <v>0</v>
      </c>
      <c r="P228" s="17">
        <f t="shared" si="51"/>
        <v>0</v>
      </c>
      <c r="Q228" s="17">
        <f t="shared" si="43"/>
        <v>1.2432484567901234E-2</v>
      </c>
      <c r="R228" s="29">
        <f>IF(R227="cCO2_ppm",CO2_ext_avg_ppm,calculation!R227+calculation!S227)</f>
        <v>817.8125</v>
      </c>
      <c r="S228" s="13">
        <f t="shared" si="52"/>
        <v>192.24826388888891</v>
      </c>
    </row>
    <row r="229" spans="1:19">
      <c r="A229" s="1">
        <f>IF(input_OLD_temp_simulation!A229&lt;&gt;"",input_OLD_temp_simulation!A229,"")</f>
        <v>227</v>
      </c>
      <c r="B229">
        <f>IF(input_OLD_temp_simulation!B229&lt;&gt;"",input_OLD_temp_simulation!B229,"")</f>
        <v>886307</v>
      </c>
      <c r="C229" s="2">
        <f>IF(input_OLD_temp_simulation!C229&lt;&gt;"",input_OLD_temp_simulation!C229,"")</f>
        <v>44566.364583333343</v>
      </c>
      <c r="D229" s="26">
        <f t="shared" si="53"/>
        <v>2</v>
      </c>
      <c r="E229" s="43">
        <f t="shared" si="44"/>
        <v>0.36458333334303461</v>
      </c>
      <c r="F229" s="2">
        <f t="shared" si="45"/>
        <v>2.3646990740837754</v>
      </c>
      <c r="G229" s="26">
        <f>_xlfn.XLOOKUP(F229,occupancy_schedule!C:C,occupancy_schedule!D:D,,1,2)</f>
        <v>3</v>
      </c>
      <c r="H229" s="50">
        <f t="shared" si="46"/>
        <v>2.034375E-5</v>
      </c>
      <c r="I229" s="18">
        <f t="shared" si="47"/>
        <v>0.22604166666666667</v>
      </c>
      <c r="J229" s="26">
        <f t="shared" si="48"/>
        <v>210.06076388888891</v>
      </c>
      <c r="K229" s="55">
        <f t="shared" si="49"/>
        <v>1.8366072959533606E-2</v>
      </c>
      <c r="L229" s="26" t="b">
        <f>IF(virtualroom!A229="","",J229&gt;ventilation_hysteresis)</f>
        <v>1</v>
      </c>
      <c r="M229" s="29">
        <f t="shared" si="50"/>
        <v>500</v>
      </c>
      <c r="N229" s="13">
        <f t="shared" si="41"/>
        <v>5.5555555555555554</v>
      </c>
      <c r="O229" s="17">
        <f t="shared" si="42"/>
        <v>0.9183036479766804</v>
      </c>
      <c r="P229" s="17">
        <f t="shared" si="51"/>
        <v>0.31466324342460361</v>
      </c>
      <c r="Q229" s="17">
        <f t="shared" si="43"/>
        <v>0.28895640432098768</v>
      </c>
      <c r="R229" s="29">
        <f>IF(R228="cCO2_ppm",CO2_ext_avg_ppm,calculation!R228+calculation!S228)</f>
        <v>1010.0607638888889</v>
      </c>
      <c r="S229" s="13">
        <f t="shared" si="52"/>
        <v>-56.623263888888914</v>
      </c>
    </row>
    <row r="230" spans="1:19">
      <c r="A230" s="1">
        <f>IF(input_OLD_temp_simulation!A230&lt;&gt;"",input_OLD_temp_simulation!A230,"")</f>
        <v>228</v>
      </c>
      <c r="B230">
        <f>IF(input_OLD_temp_simulation!B230&lt;&gt;"",input_OLD_temp_simulation!B230,"")</f>
        <v>886307</v>
      </c>
      <c r="C230" s="2">
        <f>IF(input_OLD_temp_simulation!C230&lt;&gt;"",input_OLD_temp_simulation!C230,"")</f>
        <v>44566.375</v>
      </c>
      <c r="D230" s="26">
        <f t="shared" si="53"/>
        <v>2</v>
      </c>
      <c r="E230" s="43">
        <f t="shared" si="44"/>
        <v>0.375</v>
      </c>
      <c r="F230" s="2">
        <f t="shared" si="45"/>
        <v>2.3751157407407408</v>
      </c>
      <c r="G230" s="26">
        <f>_xlfn.XLOOKUP(F230,occupancy_schedule!C:C,occupancy_schedule!D:D,,1,2)</f>
        <v>2</v>
      </c>
      <c r="H230" s="50">
        <f t="shared" si="46"/>
        <v>1.3562499999999999E-5</v>
      </c>
      <c r="I230" s="18">
        <f t="shared" si="47"/>
        <v>0.15069444444444444</v>
      </c>
      <c r="J230" s="26">
        <f t="shared" si="48"/>
        <v>153.4375</v>
      </c>
      <c r="K230" s="55">
        <f t="shared" si="49"/>
        <v>1.6618441358024691E-2</v>
      </c>
      <c r="L230" s="26" t="b">
        <f>IF(virtualroom!A230="","",J230&gt;ventilation_hysteresis)</f>
        <v>1</v>
      </c>
      <c r="M230" s="29">
        <f t="shared" si="50"/>
        <v>500</v>
      </c>
      <c r="N230" s="13">
        <f t="shared" si="41"/>
        <v>5.5555555555555554</v>
      </c>
      <c r="O230" s="17">
        <f t="shared" si="42"/>
        <v>0.83092206790123457</v>
      </c>
      <c r="P230" s="17">
        <f t="shared" si="51"/>
        <v>0.27203714451538014</v>
      </c>
      <c r="Q230" s="17">
        <f t="shared" si="43"/>
        <v>0.22604166666666667</v>
      </c>
      <c r="R230" s="29">
        <f>IF(R229="cCO2_ppm",CO2_ext_avg_ppm,calculation!R229+calculation!S229)</f>
        <v>953.4375</v>
      </c>
      <c r="S230" s="13">
        <f t="shared" si="52"/>
        <v>-67.812500000000014</v>
      </c>
    </row>
    <row r="231" spans="1:19">
      <c r="A231" s="1">
        <f>IF(input_OLD_temp_simulation!A231&lt;&gt;"",input_OLD_temp_simulation!A231,"")</f>
        <v>229</v>
      </c>
      <c r="B231">
        <f>IF(input_OLD_temp_simulation!B231&lt;&gt;"",input_OLD_temp_simulation!B231,"")</f>
        <v>886307</v>
      </c>
      <c r="C231" s="2">
        <f>IF(input_OLD_temp_simulation!C231&lt;&gt;"",input_OLD_temp_simulation!C231,"")</f>
        <v>44566.385416666657</v>
      </c>
      <c r="D231" s="26">
        <f t="shared" si="53"/>
        <v>2</v>
      </c>
      <c r="E231" s="43">
        <f t="shared" si="44"/>
        <v>0.38541666665696539</v>
      </c>
      <c r="F231" s="2">
        <f t="shared" si="45"/>
        <v>2.3855324073977062</v>
      </c>
      <c r="G231" s="26">
        <f>_xlfn.XLOOKUP(F231,occupancy_schedule!C:C,occupancy_schedule!D:D,,1,2)</f>
        <v>2</v>
      </c>
      <c r="H231" s="50">
        <f t="shared" si="46"/>
        <v>1.3562499999999999E-5</v>
      </c>
      <c r="I231" s="18">
        <f t="shared" si="47"/>
        <v>0.15069444444444444</v>
      </c>
      <c r="J231" s="26">
        <f t="shared" si="48"/>
        <v>85.625</v>
      </c>
      <c r="K231" s="55">
        <f t="shared" si="49"/>
        <v>1.4525462962962962E-2</v>
      </c>
      <c r="L231" s="26" t="b">
        <f>IF(virtualroom!A231="","",J231&gt;ventilation_hysteresis)</f>
        <v>1</v>
      </c>
      <c r="M231" s="29">
        <f t="shared" si="50"/>
        <v>500</v>
      </c>
      <c r="N231" s="13">
        <f t="shared" si="41"/>
        <v>5.5555555555555554</v>
      </c>
      <c r="O231" s="17">
        <f t="shared" si="42"/>
        <v>0.72627314814814814</v>
      </c>
      <c r="P231" s="17">
        <f t="shared" si="51"/>
        <v>0.20749003984063744</v>
      </c>
      <c r="Q231" s="17">
        <f t="shared" si="43"/>
        <v>0.15069444444444444</v>
      </c>
      <c r="R231" s="29">
        <f>IF(R230="cCO2_ppm",CO2_ext_avg_ppm,calculation!R230+calculation!S230)</f>
        <v>885.625</v>
      </c>
      <c r="S231" s="13">
        <f t="shared" si="52"/>
        <v>0</v>
      </c>
    </row>
    <row r="232" spans="1:19">
      <c r="A232" s="1">
        <f>IF(input_OLD_temp_simulation!A232&lt;&gt;"",input_OLD_temp_simulation!A232,"")</f>
        <v>230</v>
      </c>
      <c r="B232">
        <f>IF(input_OLD_temp_simulation!B232&lt;&gt;"",input_OLD_temp_simulation!B232,"")</f>
        <v>886307</v>
      </c>
      <c r="C232" s="2">
        <f>IF(input_OLD_temp_simulation!C232&lt;&gt;"",input_OLD_temp_simulation!C232,"")</f>
        <v>44566.395833333343</v>
      </c>
      <c r="D232" s="26">
        <f t="shared" si="53"/>
        <v>2</v>
      </c>
      <c r="E232" s="43">
        <f t="shared" si="44"/>
        <v>0.39583333334303461</v>
      </c>
      <c r="F232" s="2">
        <f t="shared" si="45"/>
        <v>2.3959490740837754</v>
      </c>
      <c r="G232" s="26">
        <f>_xlfn.XLOOKUP(F232,occupancy_schedule!C:C,occupancy_schedule!D:D,,1,2)</f>
        <v>2</v>
      </c>
      <c r="H232" s="50">
        <f t="shared" si="46"/>
        <v>1.3562499999999999E-5</v>
      </c>
      <c r="I232" s="18">
        <f t="shared" si="47"/>
        <v>0.15069444444444444</v>
      </c>
      <c r="J232" s="26">
        <f t="shared" si="48"/>
        <v>85.625</v>
      </c>
      <c r="K232" s="55">
        <f t="shared" si="49"/>
        <v>1.4525462962962962E-2</v>
      </c>
      <c r="L232" s="26" t="b">
        <f>IF(virtualroom!A232="","",J232&gt;ventilation_hysteresis)</f>
        <v>1</v>
      </c>
      <c r="M232" s="29">
        <f t="shared" si="50"/>
        <v>500</v>
      </c>
      <c r="N232" s="13">
        <f t="shared" ref="N232:N295" si="54">M232/(V_room_m3)</f>
        <v>5.5555555555555554</v>
      </c>
      <c r="O232" s="17">
        <f t="shared" ref="O232:O295" si="55">N232/s_per_h*(R232-CO2_ext_avg_ppm)</f>
        <v>0.72627314814814814</v>
      </c>
      <c r="P232" s="17">
        <f t="shared" si="51"/>
        <v>0.20749003984063744</v>
      </c>
      <c r="Q232" s="17">
        <f t="shared" si="43"/>
        <v>0.15069444444444444</v>
      </c>
      <c r="R232" s="29">
        <f>IF(R231="cCO2_ppm",CO2_ext_avg_ppm,calculation!R231+calculation!S231)</f>
        <v>885.625</v>
      </c>
      <c r="S232" s="13">
        <f t="shared" si="52"/>
        <v>0</v>
      </c>
    </row>
    <row r="233" spans="1:19">
      <c r="A233" s="1">
        <f>IF(input_OLD_temp_simulation!A233&lt;&gt;"",input_OLD_temp_simulation!A233,"")</f>
        <v>231</v>
      </c>
      <c r="B233">
        <f>IF(input_OLD_temp_simulation!B233&lt;&gt;"",input_OLD_temp_simulation!B233,"")</f>
        <v>886307</v>
      </c>
      <c r="C233" s="2">
        <f>IF(input_OLD_temp_simulation!C233&lt;&gt;"",input_OLD_temp_simulation!C233,"")</f>
        <v>44566.40625</v>
      </c>
      <c r="D233" s="26">
        <f t="shared" si="53"/>
        <v>2</v>
      </c>
      <c r="E233" s="43">
        <f t="shared" si="44"/>
        <v>0.40625</v>
      </c>
      <c r="F233" s="2">
        <f t="shared" si="45"/>
        <v>2.4063657407407408</v>
      </c>
      <c r="G233" s="26">
        <f>_xlfn.XLOOKUP(F233,occupancy_schedule!C:C,occupancy_schedule!D:D,,1,2)</f>
        <v>2</v>
      </c>
      <c r="H233" s="50">
        <f t="shared" si="46"/>
        <v>1.3562499999999999E-5</v>
      </c>
      <c r="I233" s="18">
        <f t="shared" si="47"/>
        <v>0.15069444444444444</v>
      </c>
      <c r="J233" s="26">
        <f t="shared" si="48"/>
        <v>85.625</v>
      </c>
      <c r="K233" s="55">
        <f t="shared" si="49"/>
        <v>1.4525462962962962E-2</v>
      </c>
      <c r="L233" s="26" t="b">
        <f>IF(virtualroom!A233="","",J233&gt;ventilation_hysteresis)</f>
        <v>1</v>
      </c>
      <c r="M233" s="29">
        <f t="shared" si="50"/>
        <v>500</v>
      </c>
      <c r="N233" s="13">
        <f t="shared" si="54"/>
        <v>5.5555555555555554</v>
      </c>
      <c r="O233" s="17">
        <f t="shared" si="55"/>
        <v>0.72627314814814814</v>
      </c>
      <c r="P233" s="17">
        <f t="shared" si="51"/>
        <v>0.20749003984063744</v>
      </c>
      <c r="Q233" s="17">
        <f t="shared" ref="Q233:Q296" si="56">MAX(O233*P233,K233)</f>
        <v>0.15069444444444444</v>
      </c>
      <c r="R233" s="29">
        <f>IF(R232="cCO2_ppm",CO2_ext_avg_ppm,calculation!R232+calculation!S232)</f>
        <v>885.625</v>
      </c>
      <c r="S233" s="13">
        <f t="shared" si="52"/>
        <v>0</v>
      </c>
    </row>
    <row r="234" spans="1:19">
      <c r="A234" s="1">
        <f>IF(input_OLD_temp_simulation!A234&lt;&gt;"",input_OLD_temp_simulation!A234,"")</f>
        <v>232</v>
      </c>
      <c r="B234">
        <f>IF(input_OLD_temp_simulation!B234&lt;&gt;"",input_OLD_temp_simulation!B234,"")</f>
        <v>886307</v>
      </c>
      <c r="C234" s="2">
        <f>IF(input_OLD_temp_simulation!C234&lt;&gt;"",input_OLD_temp_simulation!C234,"")</f>
        <v>44566.416666666657</v>
      </c>
      <c r="D234" s="26">
        <f t="shared" si="53"/>
        <v>2</v>
      </c>
      <c r="E234" s="43">
        <f t="shared" si="44"/>
        <v>0.41666666665696539</v>
      </c>
      <c r="F234" s="2">
        <f t="shared" si="45"/>
        <v>2.4167824073977062</v>
      </c>
      <c r="G234" s="26">
        <f>_xlfn.XLOOKUP(F234,occupancy_schedule!C:C,occupancy_schedule!D:D,,1,2)</f>
        <v>2</v>
      </c>
      <c r="H234" s="50">
        <f t="shared" si="46"/>
        <v>1.3562499999999999E-5</v>
      </c>
      <c r="I234" s="18">
        <f t="shared" si="47"/>
        <v>0.15069444444444444</v>
      </c>
      <c r="J234" s="26">
        <f t="shared" si="48"/>
        <v>85.625</v>
      </c>
      <c r="K234" s="55">
        <f t="shared" si="49"/>
        <v>1.4525462962962962E-2</v>
      </c>
      <c r="L234" s="26" t="b">
        <f>IF(virtualroom!A234="","",J234&gt;ventilation_hysteresis)</f>
        <v>1</v>
      </c>
      <c r="M234" s="29">
        <f t="shared" si="50"/>
        <v>500</v>
      </c>
      <c r="N234" s="13">
        <f t="shared" si="54"/>
        <v>5.5555555555555554</v>
      </c>
      <c r="O234" s="17">
        <f t="shared" si="55"/>
        <v>0.72627314814814814</v>
      </c>
      <c r="P234" s="17">
        <f t="shared" si="51"/>
        <v>0.20749003984063744</v>
      </c>
      <c r="Q234" s="17">
        <f t="shared" si="56"/>
        <v>0.15069444444444444</v>
      </c>
      <c r="R234" s="29">
        <f>IF(R233="cCO2_ppm",CO2_ext_avg_ppm,calculation!R233+calculation!S233)</f>
        <v>885.625</v>
      </c>
      <c r="S234" s="13">
        <f t="shared" si="52"/>
        <v>0</v>
      </c>
    </row>
    <row r="235" spans="1:19">
      <c r="A235" s="1">
        <f>IF(input_OLD_temp_simulation!A235&lt;&gt;"",input_OLD_temp_simulation!A235,"")</f>
        <v>233</v>
      </c>
      <c r="B235">
        <f>IF(input_OLD_temp_simulation!B235&lt;&gt;"",input_OLD_temp_simulation!B235,"")</f>
        <v>886307</v>
      </c>
      <c r="C235" s="2">
        <f>IF(input_OLD_temp_simulation!C235&lt;&gt;"",input_OLD_temp_simulation!C235,"")</f>
        <v>44566.427083333343</v>
      </c>
      <c r="D235" s="26">
        <f t="shared" si="53"/>
        <v>2</v>
      </c>
      <c r="E235" s="43">
        <f t="shared" si="44"/>
        <v>0.42708333334303461</v>
      </c>
      <c r="F235" s="2">
        <f t="shared" si="45"/>
        <v>2.4271990740837754</v>
      </c>
      <c r="G235" s="26">
        <f>_xlfn.XLOOKUP(F235,occupancy_schedule!C:C,occupancy_schedule!D:D,,1,2)</f>
        <v>2</v>
      </c>
      <c r="H235" s="50">
        <f t="shared" si="46"/>
        <v>1.3562499999999999E-5</v>
      </c>
      <c r="I235" s="18">
        <f t="shared" si="47"/>
        <v>0.15069444444444444</v>
      </c>
      <c r="J235" s="26">
        <f t="shared" si="48"/>
        <v>85.625</v>
      </c>
      <c r="K235" s="55">
        <f t="shared" si="49"/>
        <v>1.4525462962962962E-2</v>
      </c>
      <c r="L235" s="26" t="b">
        <f>IF(virtualroom!A235="","",J235&gt;ventilation_hysteresis)</f>
        <v>1</v>
      </c>
      <c r="M235" s="29">
        <f t="shared" si="50"/>
        <v>500</v>
      </c>
      <c r="N235" s="13">
        <f t="shared" si="54"/>
        <v>5.5555555555555554</v>
      </c>
      <c r="O235" s="17">
        <f t="shared" si="55"/>
        <v>0.72627314814814814</v>
      </c>
      <c r="P235" s="17">
        <f t="shared" si="51"/>
        <v>0.20749003984063744</v>
      </c>
      <c r="Q235" s="17">
        <f t="shared" si="56"/>
        <v>0.15069444444444444</v>
      </c>
      <c r="R235" s="29">
        <f>IF(R234="cCO2_ppm",CO2_ext_avg_ppm,calculation!R234+calculation!S234)</f>
        <v>885.625</v>
      </c>
      <c r="S235" s="13">
        <f t="shared" si="52"/>
        <v>0</v>
      </c>
    </row>
    <row r="236" spans="1:19">
      <c r="A236" s="1">
        <f>IF(input_OLD_temp_simulation!A236&lt;&gt;"",input_OLD_temp_simulation!A236,"")</f>
        <v>234</v>
      </c>
      <c r="B236">
        <f>IF(input_OLD_temp_simulation!B236&lt;&gt;"",input_OLD_temp_simulation!B236,"")</f>
        <v>886307</v>
      </c>
      <c r="C236" s="2">
        <f>IF(input_OLD_temp_simulation!C236&lt;&gt;"",input_OLD_temp_simulation!C236,"")</f>
        <v>44566.4375</v>
      </c>
      <c r="D236" s="26">
        <f t="shared" si="53"/>
        <v>2</v>
      </c>
      <c r="E236" s="43">
        <f t="shared" si="44"/>
        <v>0.4375</v>
      </c>
      <c r="F236" s="2">
        <f t="shared" si="45"/>
        <v>2.4376157407407408</v>
      </c>
      <c r="G236" s="26">
        <f>_xlfn.XLOOKUP(F236,occupancy_schedule!C:C,occupancy_schedule!D:D,,1,2)</f>
        <v>2</v>
      </c>
      <c r="H236" s="50">
        <f t="shared" si="46"/>
        <v>1.3562499999999999E-5</v>
      </c>
      <c r="I236" s="18">
        <f t="shared" si="47"/>
        <v>0.15069444444444444</v>
      </c>
      <c r="J236" s="26">
        <f t="shared" si="48"/>
        <v>85.625</v>
      </c>
      <c r="K236" s="55">
        <f t="shared" si="49"/>
        <v>1.4525462962962962E-2</v>
      </c>
      <c r="L236" s="26" t="b">
        <f>IF(virtualroom!A236="","",J236&gt;ventilation_hysteresis)</f>
        <v>1</v>
      </c>
      <c r="M236" s="29">
        <f t="shared" si="50"/>
        <v>500</v>
      </c>
      <c r="N236" s="13">
        <f t="shared" si="54"/>
        <v>5.5555555555555554</v>
      </c>
      <c r="O236" s="17">
        <f t="shared" si="55"/>
        <v>0.72627314814814814</v>
      </c>
      <c r="P236" s="17">
        <f t="shared" si="51"/>
        <v>0.20749003984063744</v>
      </c>
      <c r="Q236" s="17">
        <f t="shared" si="56"/>
        <v>0.15069444444444444</v>
      </c>
      <c r="R236" s="29">
        <f>IF(R235="cCO2_ppm",CO2_ext_avg_ppm,calculation!R235+calculation!S235)</f>
        <v>885.625</v>
      </c>
      <c r="S236" s="13">
        <f t="shared" si="52"/>
        <v>0</v>
      </c>
    </row>
    <row r="237" spans="1:19">
      <c r="A237" s="1">
        <f>IF(input_OLD_temp_simulation!A237&lt;&gt;"",input_OLD_temp_simulation!A237,"")</f>
        <v>235</v>
      </c>
      <c r="B237">
        <f>IF(input_OLD_temp_simulation!B237&lt;&gt;"",input_OLD_temp_simulation!B237,"")</f>
        <v>886307</v>
      </c>
      <c r="C237" s="2">
        <f>IF(input_OLD_temp_simulation!C237&lt;&gt;"",input_OLD_temp_simulation!C237,"")</f>
        <v>44566.447916666657</v>
      </c>
      <c r="D237" s="26">
        <f t="shared" si="53"/>
        <v>2</v>
      </c>
      <c r="E237" s="43">
        <f t="shared" si="44"/>
        <v>0.44791666665696539</v>
      </c>
      <c r="F237" s="2">
        <f t="shared" si="45"/>
        <v>2.4480324073977062</v>
      </c>
      <c r="G237" s="26">
        <f>_xlfn.XLOOKUP(F237,occupancy_schedule!C:C,occupancy_schedule!D:D,,1,2)</f>
        <v>2</v>
      </c>
      <c r="H237" s="50">
        <f t="shared" si="46"/>
        <v>1.3562499999999999E-5</v>
      </c>
      <c r="I237" s="18">
        <f t="shared" si="47"/>
        <v>0.15069444444444444</v>
      </c>
      <c r="J237" s="26">
        <f t="shared" si="48"/>
        <v>85.625</v>
      </c>
      <c r="K237" s="55">
        <f t="shared" si="49"/>
        <v>1.4525462962962962E-2</v>
      </c>
      <c r="L237" s="26" t="b">
        <f>IF(virtualroom!A237="","",J237&gt;ventilation_hysteresis)</f>
        <v>1</v>
      </c>
      <c r="M237" s="29">
        <f t="shared" si="50"/>
        <v>500</v>
      </c>
      <c r="N237" s="13">
        <f t="shared" si="54"/>
        <v>5.5555555555555554</v>
      </c>
      <c r="O237" s="17">
        <f t="shared" si="55"/>
        <v>0.72627314814814814</v>
      </c>
      <c r="P237" s="17">
        <f t="shared" si="51"/>
        <v>0.20749003984063744</v>
      </c>
      <c r="Q237" s="17">
        <f t="shared" si="56"/>
        <v>0.15069444444444444</v>
      </c>
      <c r="R237" s="29">
        <f>IF(R236="cCO2_ppm",CO2_ext_avg_ppm,calculation!R236+calculation!S236)</f>
        <v>885.625</v>
      </c>
      <c r="S237" s="13">
        <f t="shared" si="52"/>
        <v>0</v>
      </c>
    </row>
    <row r="238" spans="1:19">
      <c r="A238" s="1">
        <f>IF(input_OLD_temp_simulation!A238&lt;&gt;"",input_OLD_temp_simulation!A238,"")</f>
        <v>236</v>
      </c>
      <c r="B238">
        <f>IF(input_OLD_temp_simulation!B238&lt;&gt;"",input_OLD_temp_simulation!B238,"")</f>
        <v>886307</v>
      </c>
      <c r="C238" s="2">
        <f>IF(input_OLD_temp_simulation!C238&lt;&gt;"",input_OLD_temp_simulation!C238,"")</f>
        <v>44566.458333333343</v>
      </c>
      <c r="D238" s="26">
        <f t="shared" si="53"/>
        <v>2</v>
      </c>
      <c r="E238" s="43">
        <f t="shared" si="44"/>
        <v>0.45833333334303461</v>
      </c>
      <c r="F238" s="2">
        <f t="shared" si="45"/>
        <v>2.4584490740837754</v>
      </c>
      <c r="G238" s="26">
        <f>_xlfn.XLOOKUP(F238,occupancy_schedule!C:C,occupancy_schedule!D:D,,1,2)</f>
        <v>2</v>
      </c>
      <c r="H238" s="50">
        <f t="shared" si="46"/>
        <v>1.3562499999999999E-5</v>
      </c>
      <c r="I238" s="18">
        <f t="shared" si="47"/>
        <v>0.15069444444444444</v>
      </c>
      <c r="J238" s="26">
        <f t="shared" si="48"/>
        <v>85.625</v>
      </c>
      <c r="K238" s="55">
        <f t="shared" si="49"/>
        <v>1.4525462962962962E-2</v>
      </c>
      <c r="L238" s="26" t="b">
        <f>IF(virtualroom!A238="","",J238&gt;ventilation_hysteresis)</f>
        <v>1</v>
      </c>
      <c r="M238" s="29">
        <f t="shared" si="50"/>
        <v>500</v>
      </c>
      <c r="N238" s="13">
        <f t="shared" si="54"/>
        <v>5.5555555555555554</v>
      </c>
      <c r="O238" s="17">
        <f t="shared" si="55"/>
        <v>0.72627314814814814</v>
      </c>
      <c r="P238" s="17">
        <f t="shared" si="51"/>
        <v>0.20749003984063744</v>
      </c>
      <c r="Q238" s="17">
        <f t="shared" si="56"/>
        <v>0.15069444444444444</v>
      </c>
      <c r="R238" s="29">
        <f>IF(R237="cCO2_ppm",CO2_ext_avg_ppm,calculation!R237+calculation!S237)</f>
        <v>885.625</v>
      </c>
      <c r="S238" s="13">
        <f t="shared" si="52"/>
        <v>0</v>
      </c>
    </row>
    <row r="239" spans="1:19">
      <c r="A239" s="1">
        <f>IF(input_OLD_temp_simulation!A239&lt;&gt;"",input_OLD_temp_simulation!A239,"")</f>
        <v>237</v>
      </c>
      <c r="B239">
        <f>IF(input_OLD_temp_simulation!B239&lt;&gt;"",input_OLD_temp_simulation!B239,"")</f>
        <v>886307</v>
      </c>
      <c r="C239" s="2">
        <f>IF(input_OLD_temp_simulation!C239&lt;&gt;"",input_OLD_temp_simulation!C239,"")</f>
        <v>44566.46875</v>
      </c>
      <c r="D239" s="26">
        <f t="shared" si="53"/>
        <v>2</v>
      </c>
      <c r="E239" s="43">
        <f t="shared" si="44"/>
        <v>0.46875</v>
      </c>
      <c r="F239" s="2">
        <f t="shared" si="45"/>
        <v>2.4688657407407408</v>
      </c>
      <c r="G239" s="26">
        <f>_xlfn.XLOOKUP(F239,occupancy_schedule!C:C,occupancy_schedule!D:D,,1,2)</f>
        <v>2</v>
      </c>
      <c r="H239" s="50">
        <f t="shared" si="46"/>
        <v>1.3562499999999999E-5</v>
      </c>
      <c r="I239" s="18">
        <f t="shared" si="47"/>
        <v>0.15069444444444444</v>
      </c>
      <c r="J239" s="26">
        <f t="shared" si="48"/>
        <v>85.625</v>
      </c>
      <c r="K239" s="55">
        <f t="shared" si="49"/>
        <v>1.4525462962962962E-2</v>
      </c>
      <c r="L239" s="26" t="b">
        <f>IF(virtualroom!A239="","",J239&gt;ventilation_hysteresis)</f>
        <v>1</v>
      </c>
      <c r="M239" s="29">
        <f t="shared" si="50"/>
        <v>500</v>
      </c>
      <c r="N239" s="13">
        <f t="shared" si="54"/>
        <v>5.5555555555555554</v>
      </c>
      <c r="O239" s="17">
        <f t="shared" si="55"/>
        <v>0.72627314814814814</v>
      </c>
      <c r="P239" s="17">
        <f t="shared" si="51"/>
        <v>0.20749003984063744</v>
      </c>
      <c r="Q239" s="17">
        <f t="shared" si="56"/>
        <v>0.15069444444444444</v>
      </c>
      <c r="R239" s="29">
        <f>IF(R238="cCO2_ppm",CO2_ext_avg_ppm,calculation!R238+calculation!S238)</f>
        <v>885.625</v>
      </c>
      <c r="S239" s="13">
        <f t="shared" si="52"/>
        <v>0</v>
      </c>
    </row>
    <row r="240" spans="1:19">
      <c r="A240" s="1">
        <f>IF(input_OLD_temp_simulation!A240&lt;&gt;"",input_OLD_temp_simulation!A240,"")</f>
        <v>238</v>
      </c>
      <c r="B240">
        <f>IF(input_OLD_temp_simulation!B240&lt;&gt;"",input_OLD_temp_simulation!B240,"")</f>
        <v>886307</v>
      </c>
      <c r="C240" s="2">
        <f>IF(input_OLD_temp_simulation!C240&lt;&gt;"",input_OLD_temp_simulation!C240,"")</f>
        <v>44566.479166666657</v>
      </c>
      <c r="D240" s="26">
        <f t="shared" si="53"/>
        <v>2</v>
      </c>
      <c r="E240" s="43">
        <f t="shared" si="44"/>
        <v>0.47916666665696539</v>
      </c>
      <c r="F240" s="2">
        <f t="shared" si="45"/>
        <v>2.4792824073977062</v>
      </c>
      <c r="G240" s="26">
        <f>_xlfn.XLOOKUP(F240,occupancy_schedule!C:C,occupancy_schedule!D:D,,1,2)</f>
        <v>2</v>
      </c>
      <c r="H240" s="50">
        <f t="shared" si="46"/>
        <v>1.3562499999999999E-5</v>
      </c>
      <c r="I240" s="18">
        <f t="shared" si="47"/>
        <v>0.15069444444444444</v>
      </c>
      <c r="J240" s="26">
        <f t="shared" si="48"/>
        <v>85.625</v>
      </c>
      <c r="K240" s="55">
        <f t="shared" si="49"/>
        <v>1.4525462962962962E-2</v>
      </c>
      <c r="L240" s="26" t="b">
        <f>IF(virtualroom!A240="","",J240&gt;ventilation_hysteresis)</f>
        <v>1</v>
      </c>
      <c r="M240" s="29">
        <f t="shared" si="50"/>
        <v>500</v>
      </c>
      <c r="N240" s="13">
        <f t="shared" si="54"/>
        <v>5.5555555555555554</v>
      </c>
      <c r="O240" s="17">
        <f t="shared" si="55"/>
        <v>0.72627314814814814</v>
      </c>
      <c r="P240" s="17">
        <f t="shared" si="51"/>
        <v>0.20749003984063744</v>
      </c>
      <c r="Q240" s="17">
        <f t="shared" si="56"/>
        <v>0.15069444444444444</v>
      </c>
      <c r="R240" s="29">
        <f>IF(R239="cCO2_ppm",CO2_ext_avg_ppm,calculation!R239+calculation!S239)</f>
        <v>885.625</v>
      </c>
      <c r="S240" s="13">
        <f t="shared" si="52"/>
        <v>0</v>
      </c>
    </row>
    <row r="241" spans="1:19">
      <c r="A241" s="1">
        <f>IF(input_OLD_temp_simulation!A241&lt;&gt;"",input_OLD_temp_simulation!A241,"")</f>
        <v>239</v>
      </c>
      <c r="B241">
        <f>IF(input_OLD_temp_simulation!B241&lt;&gt;"",input_OLD_temp_simulation!B241,"")</f>
        <v>886307</v>
      </c>
      <c r="C241" s="2">
        <f>IF(input_OLD_temp_simulation!C241&lt;&gt;"",input_OLD_temp_simulation!C241,"")</f>
        <v>44566.489583333343</v>
      </c>
      <c r="D241" s="26">
        <f t="shared" si="53"/>
        <v>2</v>
      </c>
      <c r="E241" s="43">
        <f t="shared" si="44"/>
        <v>0.48958333334303461</v>
      </c>
      <c r="F241" s="2">
        <f t="shared" si="45"/>
        <v>2.4896990740837754</v>
      </c>
      <c r="G241" s="26">
        <f>_xlfn.XLOOKUP(F241,occupancy_schedule!C:C,occupancy_schedule!D:D,,1,2)</f>
        <v>2</v>
      </c>
      <c r="H241" s="50">
        <f t="shared" si="46"/>
        <v>1.3562499999999999E-5</v>
      </c>
      <c r="I241" s="18">
        <f t="shared" si="47"/>
        <v>0.15069444444444444</v>
      </c>
      <c r="J241" s="26">
        <f t="shared" si="48"/>
        <v>85.625</v>
      </c>
      <c r="K241" s="55">
        <f t="shared" si="49"/>
        <v>1.4525462962962962E-2</v>
      </c>
      <c r="L241" s="26" t="b">
        <f>IF(virtualroom!A241="","",J241&gt;ventilation_hysteresis)</f>
        <v>1</v>
      </c>
      <c r="M241" s="29">
        <f t="shared" si="50"/>
        <v>500</v>
      </c>
      <c r="N241" s="13">
        <f t="shared" si="54"/>
        <v>5.5555555555555554</v>
      </c>
      <c r="O241" s="17">
        <f t="shared" si="55"/>
        <v>0.72627314814814814</v>
      </c>
      <c r="P241" s="17">
        <f t="shared" si="51"/>
        <v>0.20749003984063744</v>
      </c>
      <c r="Q241" s="17">
        <f t="shared" si="56"/>
        <v>0.15069444444444444</v>
      </c>
      <c r="R241" s="29">
        <f>IF(R240="cCO2_ppm",CO2_ext_avg_ppm,calculation!R240+calculation!S240)</f>
        <v>885.625</v>
      </c>
      <c r="S241" s="13">
        <f t="shared" si="52"/>
        <v>0</v>
      </c>
    </row>
    <row r="242" spans="1:19">
      <c r="A242" s="1">
        <f>IF(input_OLD_temp_simulation!A242&lt;&gt;"",input_OLD_temp_simulation!A242,"")</f>
        <v>240</v>
      </c>
      <c r="B242">
        <f>IF(input_OLD_temp_simulation!B242&lt;&gt;"",input_OLD_temp_simulation!B242,"")</f>
        <v>886307</v>
      </c>
      <c r="C242" s="2">
        <f>IF(input_OLD_temp_simulation!C242&lt;&gt;"",input_OLD_temp_simulation!C242,"")</f>
        <v>44566.5</v>
      </c>
      <c r="D242" s="26">
        <f t="shared" si="53"/>
        <v>2</v>
      </c>
      <c r="E242" s="43">
        <f t="shared" si="44"/>
        <v>0.5</v>
      </c>
      <c r="F242" s="2">
        <f t="shared" si="45"/>
        <v>2.5001157407407408</v>
      </c>
      <c r="G242" s="26">
        <f>_xlfn.XLOOKUP(F242,occupancy_schedule!C:C,occupancy_schedule!D:D,,1,2)</f>
        <v>0</v>
      </c>
      <c r="H242" s="50">
        <f t="shared" si="46"/>
        <v>0</v>
      </c>
      <c r="I242" s="18">
        <f t="shared" si="47"/>
        <v>0</v>
      </c>
      <c r="J242" s="26">
        <f t="shared" si="48"/>
        <v>85.625</v>
      </c>
      <c r="K242" s="55">
        <f t="shared" si="49"/>
        <v>1.4525462962962962E-2</v>
      </c>
      <c r="L242" s="26" t="b">
        <f>IF(virtualroom!A242="","",J242&gt;ventilation_hysteresis)</f>
        <v>1</v>
      </c>
      <c r="M242" s="29">
        <f t="shared" si="50"/>
        <v>500</v>
      </c>
      <c r="N242" s="13">
        <f t="shared" si="54"/>
        <v>5.5555555555555554</v>
      </c>
      <c r="O242" s="17">
        <f t="shared" si="55"/>
        <v>0.72627314814814814</v>
      </c>
      <c r="P242" s="17">
        <f t="shared" si="51"/>
        <v>0.20749003984063744</v>
      </c>
      <c r="Q242" s="17">
        <f t="shared" si="56"/>
        <v>0.15069444444444444</v>
      </c>
      <c r="R242" s="29">
        <f>IF(R241="cCO2_ppm",CO2_ext_avg_ppm,calculation!R241+calculation!S241)</f>
        <v>885.625</v>
      </c>
      <c r="S242" s="13">
        <f t="shared" si="52"/>
        <v>-135.625</v>
      </c>
    </row>
    <row r="243" spans="1:19">
      <c r="A243" s="1">
        <f>IF(input_OLD_temp_simulation!A243&lt;&gt;"",input_OLD_temp_simulation!A243,"")</f>
        <v>241</v>
      </c>
      <c r="B243">
        <f>IF(input_OLD_temp_simulation!B243&lt;&gt;"",input_OLD_temp_simulation!B243,"")</f>
        <v>886307</v>
      </c>
      <c r="C243" s="2">
        <f>IF(input_OLD_temp_simulation!C243&lt;&gt;"",input_OLD_temp_simulation!C243,"")</f>
        <v>44566.510416666657</v>
      </c>
      <c r="D243" s="26">
        <f t="shared" si="53"/>
        <v>2</v>
      </c>
      <c r="E243" s="43">
        <f t="shared" si="44"/>
        <v>0.51041666665696539</v>
      </c>
      <c r="F243" s="2">
        <f t="shared" si="45"/>
        <v>2.5105324073977062</v>
      </c>
      <c r="G243" s="26">
        <f>_xlfn.XLOOKUP(F243,occupancy_schedule!C:C,occupancy_schedule!D:D,,1,2)</f>
        <v>0</v>
      </c>
      <c r="H243" s="50">
        <f t="shared" si="46"/>
        <v>0</v>
      </c>
      <c r="I243" s="18">
        <f t="shared" si="47"/>
        <v>0</v>
      </c>
      <c r="J243" s="26">
        <f t="shared" si="48"/>
        <v>-50</v>
      </c>
      <c r="K243" s="55">
        <f t="shared" si="49"/>
        <v>1.0339506172839507E-2</v>
      </c>
      <c r="L243" s="26" t="b">
        <f>IF(virtualroom!A243="","",J243&gt;ventilation_hysteresis)</f>
        <v>0</v>
      </c>
      <c r="M243" s="29">
        <f t="shared" si="50"/>
        <v>0</v>
      </c>
      <c r="N243" s="13">
        <f t="shared" si="54"/>
        <v>0</v>
      </c>
      <c r="O243" s="17">
        <f t="shared" si="55"/>
        <v>0</v>
      </c>
      <c r="P243" s="17">
        <f t="shared" si="51"/>
        <v>0</v>
      </c>
      <c r="Q243" s="17">
        <f t="shared" si="56"/>
        <v>1.0339506172839507E-2</v>
      </c>
      <c r="R243" s="29">
        <f>IF(R242="cCO2_ppm",CO2_ext_avg_ppm,calculation!R242+calculation!S242)</f>
        <v>750</v>
      </c>
      <c r="S243" s="13">
        <f t="shared" si="52"/>
        <v>-9.3055555555555554</v>
      </c>
    </row>
    <row r="244" spans="1:19">
      <c r="A244" s="1">
        <f>IF(input_OLD_temp_simulation!A244&lt;&gt;"",input_OLD_temp_simulation!A244,"")</f>
        <v>242</v>
      </c>
      <c r="B244">
        <f>IF(input_OLD_temp_simulation!B244&lt;&gt;"",input_OLD_temp_simulation!B244,"")</f>
        <v>886307</v>
      </c>
      <c r="C244" s="2">
        <f>IF(input_OLD_temp_simulation!C244&lt;&gt;"",input_OLD_temp_simulation!C244,"")</f>
        <v>44566.520833333343</v>
      </c>
      <c r="D244" s="26">
        <f t="shared" si="53"/>
        <v>2</v>
      </c>
      <c r="E244" s="43">
        <f t="shared" si="44"/>
        <v>0.52083333334303461</v>
      </c>
      <c r="F244" s="2">
        <f t="shared" si="45"/>
        <v>2.5209490740837754</v>
      </c>
      <c r="G244" s="26">
        <f>_xlfn.XLOOKUP(F244,occupancy_schedule!C:C,occupancy_schedule!D:D,,1,2)</f>
        <v>2</v>
      </c>
      <c r="H244" s="50">
        <f t="shared" si="46"/>
        <v>1.3562499999999999E-5</v>
      </c>
      <c r="I244" s="18">
        <f t="shared" si="47"/>
        <v>0.15069444444444444</v>
      </c>
      <c r="J244" s="26">
        <f t="shared" si="48"/>
        <v>-59.305555555555543</v>
      </c>
      <c r="K244" s="55">
        <f t="shared" si="49"/>
        <v>1.0052297668038409E-2</v>
      </c>
      <c r="L244" s="26" t="b">
        <f>IF(virtualroom!A244="","",J244&gt;ventilation_hysteresis)</f>
        <v>0</v>
      </c>
      <c r="M244" s="29">
        <f t="shared" si="50"/>
        <v>0</v>
      </c>
      <c r="N244" s="13">
        <f t="shared" si="54"/>
        <v>0</v>
      </c>
      <c r="O244" s="17">
        <f t="shared" si="55"/>
        <v>0</v>
      </c>
      <c r="P244" s="17">
        <f t="shared" si="51"/>
        <v>0</v>
      </c>
      <c r="Q244" s="17">
        <f t="shared" si="56"/>
        <v>1.0052297668038409E-2</v>
      </c>
      <c r="R244" s="29">
        <f>IF(R243="cCO2_ppm",CO2_ext_avg_ppm,calculation!R243+calculation!S243)</f>
        <v>740.69444444444446</v>
      </c>
      <c r="S244" s="13">
        <f t="shared" si="52"/>
        <v>126.57793209876542</v>
      </c>
    </row>
    <row r="245" spans="1:19">
      <c r="A245" s="1">
        <f>IF(input_OLD_temp_simulation!A245&lt;&gt;"",input_OLD_temp_simulation!A245,"")</f>
        <v>243</v>
      </c>
      <c r="B245">
        <f>IF(input_OLD_temp_simulation!B245&lt;&gt;"",input_OLD_temp_simulation!B245,"")</f>
        <v>886307</v>
      </c>
      <c r="C245" s="2">
        <f>IF(input_OLD_temp_simulation!C245&lt;&gt;"",input_OLD_temp_simulation!C245,"")</f>
        <v>44566.53125</v>
      </c>
      <c r="D245" s="26">
        <f t="shared" si="53"/>
        <v>2</v>
      </c>
      <c r="E245" s="43">
        <f t="shared" si="44"/>
        <v>0.53125</v>
      </c>
      <c r="F245" s="2">
        <f t="shared" si="45"/>
        <v>2.5313657407407408</v>
      </c>
      <c r="G245" s="26">
        <f>_xlfn.XLOOKUP(F245,occupancy_schedule!C:C,occupancy_schedule!D:D,,1,2)</f>
        <v>2</v>
      </c>
      <c r="H245" s="50">
        <f t="shared" si="46"/>
        <v>1.3562499999999999E-5</v>
      </c>
      <c r="I245" s="18">
        <f t="shared" si="47"/>
        <v>0.15069444444444444</v>
      </c>
      <c r="J245" s="26">
        <f t="shared" si="48"/>
        <v>67.27237654320993</v>
      </c>
      <c r="K245" s="55">
        <f t="shared" si="49"/>
        <v>1.3959023967383022E-2</v>
      </c>
      <c r="L245" s="26" t="b">
        <f>IF(virtualroom!A245="","",J245&gt;ventilation_hysteresis)</f>
        <v>1</v>
      </c>
      <c r="M245" s="29">
        <f t="shared" si="50"/>
        <v>500</v>
      </c>
      <c r="N245" s="13">
        <f t="shared" si="54"/>
        <v>5.5555555555555554</v>
      </c>
      <c r="O245" s="17">
        <f t="shared" si="55"/>
        <v>0.69795119836915109</v>
      </c>
      <c r="P245" s="17">
        <f t="shared" si="51"/>
        <v>0.18669305376655956</v>
      </c>
      <c r="Q245" s="17">
        <f t="shared" si="56"/>
        <v>0.13030264060356661</v>
      </c>
      <c r="R245" s="29">
        <f>IF(R244="cCO2_ppm",CO2_ext_avg_ppm,calculation!R244+calculation!S244)</f>
        <v>867.27237654320993</v>
      </c>
      <c r="S245" s="13">
        <f t="shared" si="52"/>
        <v>18.352623456790042</v>
      </c>
    </row>
    <row r="246" spans="1:19">
      <c r="A246" s="1">
        <f>IF(input_OLD_temp_simulation!A246&lt;&gt;"",input_OLD_temp_simulation!A246,"")</f>
        <v>244</v>
      </c>
      <c r="B246">
        <f>IF(input_OLD_temp_simulation!B246&lt;&gt;"",input_OLD_temp_simulation!B246,"")</f>
        <v>886307</v>
      </c>
      <c r="C246" s="2">
        <f>IF(input_OLD_temp_simulation!C246&lt;&gt;"",input_OLD_temp_simulation!C246,"")</f>
        <v>44566.541666666657</v>
      </c>
      <c r="D246" s="26">
        <f t="shared" si="53"/>
        <v>2</v>
      </c>
      <c r="E246" s="43">
        <f t="shared" ref="E246:E309" si="57">MOD(C246,1)</f>
        <v>0.54166666665696539</v>
      </c>
      <c r="F246" s="2">
        <f t="shared" ref="F246:F309" si="58">D246+E246+1/24/60/6</f>
        <v>2.5417824073977062</v>
      </c>
      <c r="G246" s="26">
        <f>_xlfn.XLOOKUP(F246,occupancy_schedule!C:C,occupancy_schedule!D:D,,1,2)</f>
        <v>3</v>
      </c>
      <c r="H246" s="50">
        <f t="shared" si="46"/>
        <v>2.034375E-5</v>
      </c>
      <c r="I246" s="18">
        <f t="shared" si="47"/>
        <v>0.22604166666666667</v>
      </c>
      <c r="J246" s="26">
        <f t="shared" si="48"/>
        <v>85.625</v>
      </c>
      <c r="K246" s="55">
        <f t="shared" si="49"/>
        <v>1.4525462962962962E-2</v>
      </c>
      <c r="L246" s="26" t="b">
        <f>IF(virtualroom!A246="","",J246&gt;ventilation_hysteresis)</f>
        <v>1</v>
      </c>
      <c r="M246" s="29">
        <f t="shared" si="50"/>
        <v>500</v>
      </c>
      <c r="N246" s="13">
        <f t="shared" si="54"/>
        <v>5.5555555555555554</v>
      </c>
      <c r="O246" s="17">
        <f t="shared" si="55"/>
        <v>0.72627314814814814</v>
      </c>
      <c r="P246" s="17">
        <f t="shared" si="51"/>
        <v>0.20749003984063744</v>
      </c>
      <c r="Q246" s="17">
        <f t="shared" si="56"/>
        <v>0.15069444444444444</v>
      </c>
      <c r="R246" s="29">
        <f>IF(R245="cCO2_ppm",CO2_ext_avg_ppm,calculation!R245+calculation!S245)</f>
        <v>885.625</v>
      </c>
      <c r="S246" s="13">
        <f t="shared" si="52"/>
        <v>67.812500000000014</v>
      </c>
    </row>
    <row r="247" spans="1:19">
      <c r="A247" s="1">
        <f>IF(input_OLD_temp_simulation!A247&lt;&gt;"",input_OLD_temp_simulation!A247,"")</f>
        <v>245</v>
      </c>
      <c r="B247">
        <f>IF(input_OLD_temp_simulation!B247&lt;&gt;"",input_OLD_temp_simulation!B247,"")</f>
        <v>886307</v>
      </c>
      <c r="C247" s="2">
        <f>IF(input_OLD_temp_simulation!C247&lt;&gt;"",input_OLD_temp_simulation!C247,"")</f>
        <v>44566.552083333343</v>
      </c>
      <c r="D247" s="26">
        <f t="shared" si="53"/>
        <v>2</v>
      </c>
      <c r="E247" s="43">
        <f t="shared" si="57"/>
        <v>0.55208333334303461</v>
      </c>
      <c r="F247" s="2">
        <f t="shared" si="58"/>
        <v>2.5521990740837754</v>
      </c>
      <c r="G247" s="26">
        <f>_xlfn.XLOOKUP(F247,occupancy_schedule!C:C,occupancy_schedule!D:D,,1,2)</f>
        <v>3</v>
      </c>
      <c r="H247" s="50">
        <f t="shared" si="46"/>
        <v>2.034375E-5</v>
      </c>
      <c r="I247" s="18">
        <f t="shared" si="47"/>
        <v>0.22604166666666667</v>
      </c>
      <c r="J247" s="26">
        <f t="shared" si="48"/>
        <v>153.4375</v>
      </c>
      <c r="K247" s="55">
        <f t="shared" si="49"/>
        <v>1.6618441358024691E-2</v>
      </c>
      <c r="L247" s="26" t="b">
        <f>IF(virtualroom!A247="","",J247&gt;ventilation_hysteresis)</f>
        <v>1</v>
      </c>
      <c r="M247" s="29">
        <f t="shared" si="50"/>
        <v>500</v>
      </c>
      <c r="N247" s="13">
        <f t="shared" si="54"/>
        <v>5.5555555555555554</v>
      </c>
      <c r="O247" s="17">
        <f t="shared" si="55"/>
        <v>0.83092206790123457</v>
      </c>
      <c r="P247" s="17">
        <f t="shared" si="51"/>
        <v>0.27203714451538014</v>
      </c>
      <c r="Q247" s="17">
        <f t="shared" si="56"/>
        <v>0.22604166666666667</v>
      </c>
      <c r="R247" s="29">
        <f>IF(R246="cCO2_ppm",CO2_ext_avg_ppm,calculation!R246+calculation!S246)</f>
        <v>953.4375</v>
      </c>
      <c r="S247" s="13">
        <f t="shared" si="52"/>
        <v>0</v>
      </c>
    </row>
    <row r="248" spans="1:19">
      <c r="A248" s="1">
        <f>IF(input_OLD_temp_simulation!A248&lt;&gt;"",input_OLD_temp_simulation!A248,"")</f>
        <v>246</v>
      </c>
      <c r="B248">
        <f>IF(input_OLD_temp_simulation!B248&lt;&gt;"",input_OLD_temp_simulation!B248,"")</f>
        <v>886307</v>
      </c>
      <c r="C248" s="2">
        <f>IF(input_OLD_temp_simulation!C248&lt;&gt;"",input_OLD_temp_simulation!C248,"")</f>
        <v>44566.5625</v>
      </c>
      <c r="D248" s="26">
        <f t="shared" si="53"/>
        <v>2</v>
      </c>
      <c r="E248" s="43">
        <f t="shared" si="57"/>
        <v>0.5625</v>
      </c>
      <c r="F248" s="2">
        <f t="shared" si="58"/>
        <v>2.5626157407407408</v>
      </c>
      <c r="G248" s="26">
        <f>_xlfn.XLOOKUP(F248,occupancy_schedule!C:C,occupancy_schedule!D:D,,1,2)</f>
        <v>2</v>
      </c>
      <c r="H248" s="50">
        <f t="shared" si="46"/>
        <v>1.3562499999999999E-5</v>
      </c>
      <c r="I248" s="18">
        <f t="shared" si="47"/>
        <v>0.15069444444444444</v>
      </c>
      <c r="J248" s="26">
        <f t="shared" si="48"/>
        <v>153.4375</v>
      </c>
      <c r="K248" s="55">
        <f t="shared" si="49"/>
        <v>1.6618441358024691E-2</v>
      </c>
      <c r="L248" s="26" t="b">
        <f>IF(virtualroom!A248="","",J248&gt;ventilation_hysteresis)</f>
        <v>1</v>
      </c>
      <c r="M248" s="29">
        <f t="shared" si="50"/>
        <v>500</v>
      </c>
      <c r="N248" s="13">
        <f t="shared" si="54"/>
        <v>5.5555555555555554</v>
      </c>
      <c r="O248" s="17">
        <f t="shared" si="55"/>
        <v>0.83092206790123457</v>
      </c>
      <c r="P248" s="17">
        <f t="shared" si="51"/>
        <v>0.27203714451538014</v>
      </c>
      <c r="Q248" s="17">
        <f t="shared" si="56"/>
        <v>0.22604166666666667</v>
      </c>
      <c r="R248" s="29">
        <f>IF(R247="cCO2_ppm",CO2_ext_avg_ppm,calculation!R247+calculation!S247)</f>
        <v>953.4375</v>
      </c>
      <c r="S248" s="13">
        <f t="shared" si="52"/>
        <v>-67.812500000000014</v>
      </c>
    </row>
    <row r="249" spans="1:19">
      <c r="A249" s="1">
        <f>IF(input_OLD_temp_simulation!A249&lt;&gt;"",input_OLD_temp_simulation!A249,"")</f>
        <v>247</v>
      </c>
      <c r="B249">
        <f>IF(input_OLD_temp_simulation!B249&lt;&gt;"",input_OLD_temp_simulation!B249,"")</f>
        <v>886307</v>
      </c>
      <c r="C249" s="2">
        <f>IF(input_OLD_temp_simulation!C249&lt;&gt;"",input_OLD_temp_simulation!C249,"")</f>
        <v>44566.572916666657</v>
      </c>
      <c r="D249" s="26">
        <f t="shared" si="53"/>
        <v>2</v>
      </c>
      <c r="E249" s="43">
        <f t="shared" si="57"/>
        <v>0.57291666665696539</v>
      </c>
      <c r="F249" s="2">
        <f t="shared" si="58"/>
        <v>2.5730324073977062</v>
      </c>
      <c r="G249" s="26">
        <f>_xlfn.XLOOKUP(F249,occupancy_schedule!C:C,occupancy_schedule!D:D,,1,2)</f>
        <v>2</v>
      </c>
      <c r="H249" s="50">
        <f t="shared" si="46"/>
        <v>1.3562499999999999E-5</v>
      </c>
      <c r="I249" s="18">
        <f t="shared" si="47"/>
        <v>0.15069444444444444</v>
      </c>
      <c r="J249" s="26">
        <f t="shared" si="48"/>
        <v>85.625</v>
      </c>
      <c r="K249" s="55">
        <f t="shared" si="49"/>
        <v>1.4525462962962962E-2</v>
      </c>
      <c r="L249" s="26" t="b">
        <f>IF(virtualroom!A249="","",J249&gt;ventilation_hysteresis)</f>
        <v>1</v>
      </c>
      <c r="M249" s="29">
        <f t="shared" si="50"/>
        <v>500</v>
      </c>
      <c r="N249" s="13">
        <f t="shared" si="54"/>
        <v>5.5555555555555554</v>
      </c>
      <c r="O249" s="17">
        <f t="shared" si="55"/>
        <v>0.72627314814814814</v>
      </c>
      <c r="P249" s="17">
        <f t="shared" si="51"/>
        <v>0.20749003984063744</v>
      </c>
      <c r="Q249" s="17">
        <f t="shared" si="56"/>
        <v>0.15069444444444444</v>
      </c>
      <c r="R249" s="29">
        <f>IF(R248="cCO2_ppm",CO2_ext_avg_ppm,calculation!R248+calculation!S248)</f>
        <v>885.625</v>
      </c>
      <c r="S249" s="13">
        <f t="shared" si="52"/>
        <v>0</v>
      </c>
    </row>
    <row r="250" spans="1:19">
      <c r="A250" s="1">
        <f>IF(input_OLD_temp_simulation!A250&lt;&gt;"",input_OLD_temp_simulation!A250,"")</f>
        <v>248</v>
      </c>
      <c r="B250">
        <f>IF(input_OLD_temp_simulation!B250&lt;&gt;"",input_OLD_temp_simulation!B250,"")</f>
        <v>886307</v>
      </c>
      <c r="C250" s="2">
        <f>IF(input_OLD_temp_simulation!C250&lt;&gt;"",input_OLD_temp_simulation!C250,"")</f>
        <v>44566.583333333343</v>
      </c>
      <c r="D250" s="26">
        <f t="shared" si="53"/>
        <v>2</v>
      </c>
      <c r="E250" s="43">
        <f t="shared" si="57"/>
        <v>0.58333333334303461</v>
      </c>
      <c r="F250" s="2">
        <f t="shared" si="58"/>
        <v>2.5834490740837754</v>
      </c>
      <c r="G250" s="26">
        <f>_xlfn.XLOOKUP(F250,occupancy_schedule!C:C,occupancy_schedule!D:D,,1,2)</f>
        <v>2</v>
      </c>
      <c r="H250" s="50">
        <f t="shared" si="46"/>
        <v>1.3562499999999999E-5</v>
      </c>
      <c r="I250" s="18">
        <f t="shared" si="47"/>
        <v>0.15069444444444444</v>
      </c>
      <c r="J250" s="26">
        <f t="shared" si="48"/>
        <v>85.625</v>
      </c>
      <c r="K250" s="55">
        <f t="shared" si="49"/>
        <v>1.4525462962962962E-2</v>
      </c>
      <c r="L250" s="26" t="b">
        <f>IF(virtualroom!A250="","",J250&gt;ventilation_hysteresis)</f>
        <v>1</v>
      </c>
      <c r="M250" s="29">
        <f t="shared" si="50"/>
        <v>500</v>
      </c>
      <c r="N250" s="13">
        <f t="shared" si="54"/>
        <v>5.5555555555555554</v>
      </c>
      <c r="O250" s="17">
        <f t="shared" si="55"/>
        <v>0.72627314814814814</v>
      </c>
      <c r="P250" s="17">
        <f t="shared" si="51"/>
        <v>0.20749003984063744</v>
      </c>
      <c r="Q250" s="17">
        <f t="shared" si="56"/>
        <v>0.15069444444444444</v>
      </c>
      <c r="R250" s="29">
        <f>IF(R249="cCO2_ppm",CO2_ext_avg_ppm,calculation!R249+calculation!S249)</f>
        <v>885.625</v>
      </c>
      <c r="S250" s="13">
        <f t="shared" si="52"/>
        <v>0</v>
      </c>
    </row>
    <row r="251" spans="1:19">
      <c r="A251" s="1">
        <f>IF(input_OLD_temp_simulation!A251&lt;&gt;"",input_OLD_temp_simulation!A251,"")</f>
        <v>249</v>
      </c>
      <c r="B251">
        <f>IF(input_OLD_temp_simulation!B251&lt;&gt;"",input_OLD_temp_simulation!B251,"")</f>
        <v>886307</v>
      </c>
      <c r="C251" s="2">
        <f>IF(input_OLD_temp_simulation!C251&lt;&gt;"",input_OLD_temp_simulation!C251,"")</f>
        <v>44566.59375</v>
      </c>
      <c r="D251" s="26">
        <f t="shared" si="53"/>
        <v>2</v>
      </c>
      <c r="E251" s="43">
        <f t="shared" si="57"/>
        <v>0.59375</v>
      </c>
      <c r="F251" s="2">
        <f t="shared" si="58"/>
        <v>2.5938657407407408</v>
      </c>
      <c r="G251" s="26">
        <f>_xlfn.XLOOKUP(F251,occupancy_schedule!C:C,occupancy_schedule!D:D,,1,2)</f>
        <v>2</v>
      </c>
      <c r="H251" s="50">
        <f t="shared" si="46"/>
        <v>1.3562499999999999E-5</v>
      </c>
      <c r="I251" s="18">
        <f t="shared" si="47"/>
        <v>0.15069444444444444</v>
      </c>
      <c r="J251" s="26">
        <f t="shared" si="48"/>
        <v>85.625</v>
      </c>
      <c r="K251" s="55">
        <f t="shared" si="49"/>
        <v>1.4525462962962962E-2</v>
      </c>
      <c r="L251" s="26" t="b">
        <f>IF(virtualroom!A251="","",J251&gt;ventilation_hysteresis)</f>
        <v>1</v>
      </c>
      <c r="M251" s="29">
        <f t="shared" si="50"/>
        <v>500</v>
      </c>
      <c r="N251" s="13">
        <f t="shared" si="54"/>
        <v>5.5555555555555554</v>
      </c>
      <c r="O251" s="17">
        <f t="shared" si="55"/>
        <v>0.72627314814814814</v>
      </c>
      <c r="P251" s="17">
        <f t="shared" si="51"/>
        <v>0.20749003984063744</v>
      </c>
      <c r="Q251" s="17">
        <f t="shared" si="56"/>
        <v>0.15069444444444444</v>
      </c>
      <c r="R251" s="29">
        <f>IF(R250="cCO2_ppm",CO2_ext_avg_ppm,calculation!R250+calculation!S250)</f>
        <v>885.625</v>
      </c>
      <c r="S251" s="13">
        <f t="shared" si="52"/>
        <v>0</v>
      </c>
    </row>
    <row r="252" spans="1:19">
      <c r="A252" s="1">
        <f>IF(input_OLD_temp_simulation!A252&lt;&gt;"",input_OLD_temp_simulation!A252,"")</f>
        <v>250</v>
      </c>
      <c r="B252">
        <f>IF(input_OLD_temp_simulation!B252&lt;&gt;"",input_OLD_temp_simulation!B252,"")</f>
        <v>886307</v>
      </c>
      <c r="C252" s="2">
        <f>IF(input_OLD_temp_simulation!C252&lt;&gt;"",input_OLD_temp_simulation!C252,"")</f>
        <v>44566.604166666657</v>
      </c>
      <c r="D252" s="26">
        <f t="shared" si="53"/>
        <v>2</v>
      </c>
      <c r="E252" s="43">
        <f t="shared" si="57"/>
        <v>0.60416666665696539</v>
      </c>
      <c r="F252" s="2">
        <f t="shared" si="58"/>
        <v>2.6042824073977062</v>
      </c>
      <c r="G252" s="26">
        <f>_xlfn.XLOOKUP(F252,occupancy_schedule!C:C,occupancy_schedule!D:D,,1,2)</f>
        <v>2</v>
      </c>
      <c r="H252" s="50">
        <f t="shared" si="46"/>
        <v>1.3562499999999999E-5</v>
      </c>
      <c r="I252" s="18">
        <f t="shared" si="47"/>
        <v>0.15069444444444444</v>
      </c>
      <c r="J252" s="26">
        <f t="shared" si="48"/>
        <v>85.625</v>
      </c>
      <c r="K252" s="55">
        <f t="shared" si="49"/>
        <v>1.4525462962962962E-2</v>
      </c>
      <c r="L252" s="26" t="b">
        <f>IF(virtualroom!A252="","",J252&gt;ventilation_hysteresis)</f>
        <v>1</v>
      </c>
      <c r="M252" s="29">
        <f t="shared" si="50"/>
        <v>500</v>
      </c>
      <c r="N252" s="13">
        <f t="shared" si="54"/>
        <v>5.5555555555555554</v>
      </c>
      <c r="O252" s="17">
        <f t="shared" si="55"/>
        <v>0.72627314814814814</v>
      </c>
      <c r="P252" s="17">
        <f t="shared" si="51"/>
        <v>0.20749003984063744</v>
      </c>
      <c r="Q252" s="17">
        <f t="shared" si="56"/>
        <v>0.15069444444444444</v>
      </c>
      <c r="R252" s="29">
        <f>IF(R251="cCO2_ppm",CO2_ext_avg_ppm,calculation!R251+calculation!S251)</f>
        <v>885.625</v>
      </c>
      <c r="S252" s="13">
        <f t="shared" si="52"/>
        <v>0</v>
      </c>
    </row>
    <row r="253" spans="1:19">
      <c r="A253" s="1">
        <f>IF(input_OLD_temp_simulation!A253&lt;&gt;"",input_OLD_temp_simulation!A253,"")</f>
        <v>251</v>
      </c>
      <c r="B253">
        <f>IF(input_OLD_temp_simulation!B253&lt;&gt;"",input_OLD_temp_simulation!B253,"")</f>
        <v>886307</v>
      </c>
      <c r="C253" s="2">
        <f>IF(input_OLD_temp_simulation!C253&lt;&gt;"",input_OLD_temp_simulation!C253,"")</f>
        <v>44566.614583333343</v>
      </c>
      <c r="D253" s="26">
        <f t="shared" si="53"/>
        <v>2</v>
      </c>
      <c r="E253" s="43">
        <f t="shared" si="57"/>
        <v>0.61458333334303461</v>
      </c>
      <c r="F253" s="2">
        <f t="shared" si="58"/>
        <v>2.6146990740837754</v>
      </c>
      <c r="G253" s="26">
        <f>_xlfn.XLOOKUP(F253,occupancy_schedule!C:C,occupancy_schedule!D:D,,1,2)</f>
        <v>2</v>
      </c>
      <c r="H253" s="50">
        <f t="shared" si="46"/>
        <v>1.3562499999999999E-5</v>
      </c>
      <c r="I253" s="18">
        <f t="shared" si="47"/>
        <v>0.15069444444444444</v>
      </c>
      <c r="J253" s="26">
        <f t="shared" si="48"/>
        <v>85.625</v>
      </c>
      <c r="K253" s="55">
        <f t="shared" si="49"/>
        <v>1.4525462962962962E-2</v>
      </c>
      <c r="L253" s="26" t="b">
        <f>IF(virtualroom!A253="","",J253&gt;ventilation_hysteresis)</f>
        <v>1</v>
      </c>
      <c r="M253" s="29">
        <f t="shared" si="50"/>
        <v>500</v>
      </c>
      <c r="N253" s="13">
        <f t="shared" si="54"/>
        <v>5.5555555555555554</v>
      </c>
      <c r="O253" s="17">
        <f t="shared" si="55"/>
        <v>0.72627314814814814</v>
      </c>
      <c r="P253" s="17">
        <f t="shared" si="51"/>
        <v>0.20749003984063744</v>
      </c>
      <c r="Q253" s="17">
        <f t="shared" si="56"/>
        <v>0.15069444444444444</v>
      </c>
      <c r="R253" s="29">
        <f>IF(R252="cCO2_ppm",CO2_ext_avg_ppm,calculation!R252+calculation!S252)</f>
        <v>885.625</v>
      </c>
      <c r="S253" s="13">
        <f t="shared" si="52"/>
        <v>0</v>
      </c>
    </row>
    <row r="254" spans="1:19">
      <c r="A254" s="1">
        <f>IF(input_OLD_temp_simulation!A254&lt;&gt;"",input_OLD_temp_simulation!A254,"")</f>
        <v>252</v>
      </c>
      <c r="B254">
        <f>IF(input_OLD_temp_simulation!B254&lt;&gt;"",input_OLD_temp_simulation!B254,"")</f>
        <v>886307</v>
      </c>
      <c r="C254" s="2">
        <f>IF(input_OLD_temp_simulation!C254&lt;&gt;"",input_OLD_temp_simulation!C254,"")</f>
        <v>44566.625</v>
      </c>
      <c r="D254" s="26">
        <f t="shared" si="53"/>
        <v>2</v>
      </c>
      <c r="E254" s="43">
        <f t="shared" si="57"/>
        <v>0.625</v>
      </c>
      <c r="F254" s="2">
        <f t="shared" si="58"/>
        <v>2.6251157407407408</v>
      </c>
      <c r="G254" s="26">
        <f>_xlfn.XLOOKUP(F254,occupancy_schedule!C:C,occupancy_schedule!D:D,,1,2)</f>
        <v>2</v>
      </c>
      <c r="H254" s="50">
        <f t="shared" si="46"/>
        <v>1.3562499999999999E-5</v>
      </c>
      <c r="I254" s="18">
        <f t="shared" si="47"/>
        <v>0.15069444444444444</v>
      </c>
      <c r="J254" s="26">
        <f t="shared" si="48"/>
        <v>85.625</v>
      </c>
      <c r="K254" s="55">
        <f t="shared" si="49"/>
        <v>1.4525462962962962E-2</v>
      </c>
      <c r="L254" s="26" t="b">
        <f>IF(virtualroom!A254="","",J254&gt;ventilation_hysteresis)</f>
        <v>1</v>
      </c>
      <c r="M254" s="29">
        <f t="shared" si="50"/>
        <v>500</v>
      </c>
      <c r="N254" s="13">
        <f t="shared" si="54"/>
        <v>5.5555555555555554</v>
      </c>
      <c r="O254" s="17">
        <f t="shared" si="55"/>
        <v>0.72627314814814814</v>
      </c>
      <c r="P254" s="17">
        <f t="shared" si="51"/>
        <v>0.20749003984063744</v>
      </c>
      <c r="Q254" s="17">
        <f t="shared" si="56"/>
        <v>0.15069444444444444</v>
      </c>
      <c r="R254" s="29">
        <f>IF(R253="cCO2_ppm",CO2_ext_avg_ppm,calculation!R253+calculation!S253)</f>
        <v>885.625</v>
      </c>
      <c r="S254" s="13">
        <f t="shared" si="52"/>
        <v>0</v>
      </c>
    </row>
    <row r="255" spans="1:19">
      <c r="A255" s="1">
        <f>IF(input_OLD_temp_simulation!A255&lt;&gt;"",input_OLD_temp_simulation!A255,"")</f>
        <v>253</v>
      </c>
      <c r="B255">
        <f>IF(input_OLD_temp_simulation!B255&lt;&gt;"",input_OLD_temp_simulation!B255,"")</f>
        <v>886307</v>
      </c>
      <c r="C255" s="2">
        <f>IF(input_OLD_temp_simulation!C255&lt;&gt;"",input_OLD_temp_simulation!C255,"")</f>
        <v>44566.635416666657</v>
      </c>
      <c r="D255" s="26">
        <f t="shared" si="53"/>
        <v>2</v>
      </c>
      <c r="E255" s="43">
        <f t="shared" si="57"/>
        <v>0.63541666665696539</v>
      </c>
      <c r="F255" s="2">
        <f t="shared" si="58"/>
        <v>2.6355324073977062</v>
      </c>
      <c r="G255" s="26">
        <f>_xlfn.XLOOKUP(F255,occupancy_schedule!C:C,occupancy_schedule!D:D,,1,2)</f>
        <v>2</v>
      </c>
      <c r="H255" s="50">
        <f t="shared" si="46"/>
        <v>1.3562499999999999E-5</v>
      </c>
      <c r="I255" s="18">
        <f t="shared" si="47"/>
        <v>0.15069444444444444</v>
      </c>
      <c r="J255" s="26">
        <f t="shared" si="48"/>
        <v>85.625</v>
      </c>
      <c r="K255" s="55">
        <f t="shared" si="49"/>
        <v>1.4525462962962962E-2</v>
      </c>
      <c r="L255" s="26" t="b">
        <f>IF(virtualroom!A255="","",J255&gt;ventilation_hysteresis)</f>
        <v>1</v>
      </c>
      <c r="M255" s="29">
        <f t="shared" si="50"/>
        <v>500</v>
      </c>
      <c r="N255" s="13">
        <f t="shared" si="54"/>
        <v>5.5555555555555554</v>
      </c>
      <c r="O255" s="17">
        <f t="shared" si="55"/>
        <v>0.72627314814814814</v>
      </c>
      <c r="P255" s="17">
        <f t="shared" si="51"/>
        <v>0.20749003984063744</v>
      </c>
      <c r="Q255" s="17">
        <f t="shared" si="56"/>
        <v>0.15069444444444444</v>
      </c>
      <c r="R255" s="29">
        <f>IF(R254="cCO2_ppm",CO2_ext_avg_ppm,calculation!R254+calculation!S254)</f>
        <v>885.625</v>
      </c>
      <c r="S255" s="13">
        <f t="shared" si="52"/>
        <v>0</v>
      </c>
    </row>
    <row r="256" spans="1:19">
      <c r="A256" s="1">
        <f>IF(input_OLD_temp_simulation!A256&lt;&gt;"",input_OLD_temp_simulation!A256,"")</f>
        <v>254</v>
      </c>
      <c r="B256">
        <f>IF(input_OLD_temp_simulation!B256&lt;&gt;"",input_OLD_temp_simulation!B256,"")</f>
        <v>886307</v>
      </c>
      <c r="C256" s="2">
        <f>IF(input_OLD_temp_simulation!C256&lt;&gt;"",input_OLD_temp_simulation!C256,"")</f>
        <v>44566.645833333343</v>
      </c>
      <c r="D256" s="26">
        <f t="shared" si="53"/>
        <v>2</v>
      </c>
      <c r="E256" s="43">
        <f t="shared" si="57"/>
        <v>0.64583333334303461</v>
      </c>
      <c r="F256" s="2">
        <f t="shared" si="58"/>
        <v>2.6459490740837754</v>
      </c>
      <c r="G256" s="26">
        <f>_xlfn.XLOOKUP(F256,occupancy_schedule!C:C,occupancy_schedule!D:D,,1,2)</f>
        <v>2</v>
      </c>
      <c r="H256" s="50">
        <f t="shared" si="46"/>
        <v>1.3562499999999999E-5</v>
      </c>
      <c r="I256" s="18">
        <f t="shared" si="47"/>
        <v>0.15069444444444444</v>
      </c>
      <c r="J256" s="26">
        <f t="shared" si="48"/>
        <v>85.625</v>
      </c>
      <c r="K256" s="55">
        <f t="shared" si="49"/>
        <v>1.4525462962962962E-2</v>
      </c>
      <c r="L256" s="26" t="b">
        <f>IF(virtualroom!A256="","",J256&gt;ventilation_hysteresis)</f>
        <v>1</v>
      </c>
      <c r="M256" s="29">
        <f t="shared" si="50"/>
        <v>500</v>
      </c>
      <c r="N256" s="13">
        <f t="shared" si="54"/>
        <v>5.5555555555555554</v>
      </c>
      <c r="O256" s="17">
        <f t="shared" si="55"/>
        <v>0.72627314814814814</v>
      </c>
      <c r="P256" s="17">
        <f t="shared" si="51"/>
        <v>0.20749003984063744</v>
      </c>
      <c r="Q256" s="17">
        <f t="shared" si="56"/>
        <v>0.15069444444444444</v>
      </c>
      <c r="R256" s="29">
        <f>IF(R255="cCO2_ppm",CO2_ext_avg_ppm,calculation!R255+calculation!S255)</f>
        <v>885.625</v>
      </c>
      <c r="S256" s="13">
        <f t="shared" si="52"/>
        <v>0</v>
      </c>
    </row>
    <row r="257" spans="1:19">
      <c r="A257" s="1">
        <f>IF(input_OLD_temp_simulation!A257&lt;&gt;"",input_OLD_temp_simulation!A257,"")</f>
        <v>255</v>
      </c>
      <c r="B257">
        <f>IF(input_OLD_temp_simulation!B257&lt;&gt;"",input_OLD_temp_simulation!B257,"")</f>
        <v>886307</v>
      </c>
      <c r="C257" s="2">
        <f>IF(input_OLD_temp_simulation!C257&lt;&gt;"",input_OLD_temp_simulation!C257,"")</f>
        <v>44566.65625</v>
      </c>
      <c r="D257" s="26">
        <f t="shared" si="53"/>
        <v>2</v>
      </c>
      <c r="E257" s="43">
        <f t="shared" si="57"/>
        <v>0.65625</v>
      </c>
      <c r="F257" s="2">
        <f t="shared" si="58"/>
        <v>2.6563657407407408</v>
      </c>
      <c r="G257" s="26">
        <f>_xlfn.XLOOKUP(F257,occupancy_schedule!C:C,occupancy_schedule!D:D,,1,2)</f>
        <v>2</v>
      </c>
      <c r="H257" s="50">
        <f t="shared" si="46"/>
        <v>1.3562499999999999E-5</v>
      </c>
      <c r="I257" s="18">
        <f t="shared" si="47"/>
        <v>0.15069444444444444</v>
      </c>
      <c r="J257" s="26">
        <f t="shared" si="48"/>
        <v>85.625</v>
      </c>
      <c r="K257" s="55">
        <f t="shared" si="49"/>
        <v>1.4525462962962962E-2</v>
      </c>
      <c r="L257" s="26" t="b">
        <f>IF(virtualroom!A257="","",J257&gt;ventilation_hysteresis)</f>
        <v>1</v>
      </c>
      <c r="M257" s="29">
        <f t="shared" si="50"/>
        <v>500</v>
      </c>
      <c r="N257" s="13">
        <f t="shared" si="54"/>
        <v>5.5555555555555554</v>
      </c>
      <c r="O257" s="17">
        <f t="shared" si="55"/>
        <v>0.72627314814814814</v>
      </c>
      <c r="P257" s="17">
        <f t="shared" si="51"/>
        <v>0.20749003984063744</v>
      </c>
      <c r="Q257" s="17">
        <f t="shared" si="56"/>
        <v>0.15069444444444444</v>
      </c>
      <c r="R257" s="29">
        <f>IF(R256="cCO2_ppm",CO2_ext_avg_ppm,calculation!R256+calculation!S256)</f>
        <v>885.625</v>
      </c>
      <c r="S257" s="13">
        <f t="shared" si="52"/>
        <v>0</v>
      </c>
    </row>
    <row r="258" spans="1:19">
      <c r="A258" s="1">
        <f>IF(input_OLD_temp_simulation!A258&lt;&gt;"",input_OLD_temp_simulation!A258,"")</f>
        <v>256</v>
      </c>
      <c r="B258">
        <f>IF(input_OLD_temp_simulation!B258&lt;&gt;"",input_OLD_temp_simulation!B258,"")</f>
        <v>886307</v>
      </c>
      <c r="C258" s="2">
        <f>IF(input_OLD_temp_simulation!C258&lt;&gt;"",input_OLD_temp_simulation!C258,"")</f>
        <v>44566.666666666657</v>
      </c>
      <c r="D258" s="26">
        <f t="shared" si="53"/>
        <v>2</v>
      </c>
      <c r="E258" s="43">
        <f t="shared" si="57"/>
        <v>0.66666666665696539</v>
      </c>
      <c r="F258" s="2">
        <f t="shared" si="58"/>
        <v>2.6667824073977062</v>
      </c>
      <c r="G258" s="26">
        <f>_xlfn.XLOOKUP(F258,occupancy_schedule!C:C,occupancy_schedule!D:D,,1,2)</f>
        <v>0</v>
      </c>
      <c r="H258" s="50">
        <f t="shared" ref="H258:H321" si="59">G258*deskwork_MET*METml_per_kg_min_p*avg_kg_per_p/(s_per_min*ml_per_m3)</f>
        <v>0</v>
      </c>
      <c r="I258" s="18">
        <f t="shared" ref="I258:I321" si="60">H258/V_room_m3*1000000</f>
        <v>0</v>
      </c>
      <c r="J258" s="26">
        <f t="shared" ref="J258:J321" si="61">R258-CO2_set</f>
        <v>85.625</v>
      </c>
      <c r="K258" s="55">
        <f t="shared" ref="K258:K321" si="62">(R258-CO2_ext_avg_ppm)*ACPH_min/s_per_h</f>
        <v>1.4525462962962962E-2</v>
      </c>
      <c r="L258" s="26" t="b">
        <f>IF(virtualroom!A258="","",J258&gt;ventilation_hysteresis)</f>
        <v>1</v>
      </c>
      <c r="M258" s="29">
        <f t="shared" ref="M258:M321" si="63">IF(L258,maxvent_m3_per_h,0)</f>
        <v>500</v>
      </c>
      <c r="N258" s="13">
        <f t="shared" si="54"/>
        <v>5.5555555555555554</v>
      </c>
      <c r="O258" s="17">
        <f t="shared" si="55"/>
        <v>0.72627314814814814</v>
      </c>
      <c r="P258" s="17">
        <f t="shared" ref="P258:P321" si="64">IF(L258,MAX(0,MIN((J258+ventilation_hysteresis)/(O258*timestep_s),1)),0)</f>
        <v>0.20749003984063744</v>
      </c>
      <c r="Q258" s="17">
        <f t="shared" si="56"/>
        <v>0.15069444444444444</v>
      </c>
      <c r="R258" s="29">
        <f>IF(R257="cCO2_ppm",CO2_ext_avg_ppm,calculation!R257+calculation!S257)</f>
        <v>885.625</v>
      </c>
      <c r="S258" s="13">
        <f t="shared" ref="S258:S321" si="65">(I258-Q258)*timestep_s</f>
        <v>-135.625</v>
      </c>
    </row>
    <row r="259" spans="1:19">
      <c r="A259" s="1">
        <f>IF(input_OLD_temp_simulation!A259&lt;&gt;"",input_OLD_temp_simulation!A259,"")</f>
        <v>257</v>
      </c>
      <c r="B259">
        <f>IF(input_OLD_temp_simulation!B259&lt;&gt;"",input_OLD_temp_simulation!B259,"")</f>
        <v>886307</v>
      </c>
      <c r="C259" s="2">
        <f>IF(input_OLD_temp_simulation!C259&lt;&gt;"",input_OLD_temp_simulation!C259,"")</f>
        <v>44566.677083333343</v>
      </c>
      <c r="D259" s="26">
        <f t="shared" ref="D259:D322" si="66">WEEKDAY(C259,3)</f>
        <v>2</v>
      </c>
      <c r="E259" s="43">
        <f t="shared" si="57"/>
        <v>0.67708333334303461</v>
      </c>
      <c r="F259" s="2">
        <f t="shared" si="58"/>
        <v>2.6771990740837754</v>
      </c>
      <c r="G259" s="26">
        <f>_xlfn.XLOOKUP(F259,occupancy_schedule!C:C,occupancy_schedule!D:D,,1,2)</f>
        <v>0</v>
      </c>
      <c r="H259" s="50">
        <f t="shared" si="59"/>
        <v>0</v>
      </c>
      <c r="I259" s="18">
        <f t="shared" si="60"/>
        <v>0</v>
      </c>
      <c r="J259" s="26">
        <f t="shared" si="61"/>
        <v>-50</v>
      </c>
      <c r="K259" s="55">
        <f t="shared" si="62"/>
        <v>1.0339506172839507E-2</v>
      </c>
      <c r="L259" s="26" t="b">
        <f>IF(virtualroom!A259="","",J259&gt;ventilation_hysteresis)</f>
        <v>0</v>
      </c>
      <c r="M259" s="29">
        <f t="shared" si="63"/>
        <v>0</v>
      </c>
      <c r="N259" s="13">
        <f t="shared" si="54"/>
        <v>0</v>
      </c>
      <c r="O259" s="17">
        <f t="shared" si="55"/>
        <v>0</v>
      </c>
      <c r="P259" s="17">
        <f t="shared" si="64"/>
        <v>0</v>
      </c>
      <c r="Q259" s="17">
        <f t="shared" si="56"/>
        <v>1.0339506172839507E-2</v>
      </c>
      <c r="R259" s="29">
        <f>IF(R258="cCO2_ppm",CO2_ext_avg_ppm,calculation!R258+calculation!S258)</f>
        <v>750</v>
      </c>
      <c r="S259" s="13">
        <f t="shared" si="65"/>
        <v>-9.3055555555555554</v>
      </c>
    </row>
    <row r="260" spans="1:19">
      <c r="A260" s="1">
        <f>IF(input_OLD_temp_simulation!A260&lt;&gt;"",input_OLD_temp_simulation!A260,"")</f>
        <v>258</v>
      </c>
      <c r="B260">
        <f>IF(input_OLD_temp_simulation!B260&lt;&gt;"",input_OLD_temp_simulation!B260,"")</f>
        <v>886307</v>
      </c>
      <c r="C260" s="2">
        <f>IF(input_OLD_temp_simulation!C260&lt;&gt;"",input_OLD_temp_simulation!C260,"")</f>
        <v>44566.6875</v>
      </c>
      <c r="D260" s="26">
        <f t="shared" si="66"/>
        <v>2</v>
      </c>
      <c r="E260" s="43">
        <f t="shared" si="57"/>
        <v>0.6875</v>
      </c>
      <c r="F260" s="2">
        <f t="shared" si="58"/>
        <v>2.6876157407407408</v>
      </c>
      <c r="G260" s="26">
        <f>_xlfn.XLOOKUP(F260,occupancy_schedule!C:C,occupancy_schedule!D:D,,1,2)</f>
        <v>0</v>
      </c>
      <c r="H260" s="50">
        <f t="shared" si="59"/>
        <v>0</v>
      </c>
      <c r="I260" s="18">
        <f t="shared" si="60"/>
        <v>0</v>
      </c>
      <c r="J260" s="26">
        <f t="shared" si="61"/>
        <v>-59.305555555555543</v>
      </c>
      <c r="K260" s="55">
        <f t="shared" si="62"/>
        <v>1.0052297668038409E-2</v>
      </c>
      <c r="L260" s="26" t="b">
        <f>IF(virtualroom!A260="","",J260&gt;ventilation_hysteresis)</f>
        <v>0</v>
      </c>
      <c r="M260" s="29">
        <f t="shared" si="63"/>
        <v>0</v>
      </c>
      <c r="N260" s="13">
        <f t="shared" si="54"/>
        <v>0</v>
      </c>
      <c r="O260" s="17">
        <f t="shared" si="55"/>
        <v>0</v>
      </c>
      <c r="P260" s="17">
        <f t="shared" si="64"/>
        <v>0</v>
      </c>
      <c r="Q260" s="17">
        <f t="shared" si="56"/>
        <v>1.0052297668038409E-2</v>
      </c>
      <c r="R260" s="29">
        <f>IF(R259="cCO2_ppm",CO2_ext_avg_ppm,calculation!R259+calculation!S259)</f>
        <v>740.69444444444446</v>
      </c>
      <c r="S260" s="13">
        <f t="shared" si="65"/>
        <v>-9.0470679012345681</v>
      </c>
    </row>
    <row r="261" spans="1:19">
      <c r="A261" s="1">
        <f>IF(input_OLD_temp_simulation!A261&lt;&gt;"",input_OLD_temp_simulation!A261,"")</f>
        <v>259</v>
      </c>
      <c r="B261">
        <f>IF(input_OLD_temp_simulation!B261&lt;&gt;"",input_OLD_temp_simulation!B261,"")</f>
        <v>886307</v>
      </c>
      <c r="C261" s="2">
        <f>IF(input_OLD_temp_simulation!C261&lt;&gt;"",input_OLD_temp_simulation!C261,"")</f>
        <v>44566.697916666657</v>
      </c>
      <c r="D261" s="26">
        <f t="shared" si="66"/>
        <v>2</v>
      </c>
      <c r="E261" s="43">
        <f t="shared" si="57"/>
        <v>0.69791666665696539</v>
      </c>
      <c r="F261" s="2">
        <f t="shared" si="58"/>
        <v>2.6980324073977062</v>
      </c>
      <c r="G261" s="26">
        <f>_xlfn.XLOOKUP(F261,occupancy_schedule!C:C,occupancy_schedule!D:D,,1,2)</f>
        <v>0</v>
      </c>
      <c r="H261" s="50">
        <f t="shared" si="59"/>
        <v>0</v>
      </c>
      <c r="I261" s="18">
        <f t="shared" si="60"/>
        <v>0</v>
      </c>
      <c r="J261" s="26">
        <f t="shared" si="61"/>
        <v>-68.35262345679007</v>
      </c>
      <c r="K261" s="55">
        <f t="shared" si="62"/>
        <v>9.7730671772595663E-3</v>
      </c>
      <c r="L261" s="26" t="b">
        <f>IF(virtualroom!A261="","",J261&gt;ventilation_hysteresis)</f>
        <v>0</v>
      </c>
      <c r="M261" s="29">
        <f t="shared" si="63"/>
        <v>0</v>
      </c>
      <c r="N261" s="13">
        <f t="shared" si="54"/>
        <v>0</v>
      </c>
      <c r="O261" s="17">
        <f t="shared" si="55"/>
        <v>0</v>
      </c>
      <c r="P261" s="17">
        <f t="shared" si="64"/>
        <v>0</v>
      </c>
      <c r="Q261" s="17">
        <f t="shared" si="56"/>
        <v>9.7730671772595663E-3</v>
      </c>
      <c r="R261" s="29">
        <f>IF(R260="cCO2_ppm",CO2_ext_avg_ppm,calculation!R260+calculation!S260)</f>
        <v>731.64737654320993</v>
      </c>
      <c r="S261" s="13">
        <f t="shared" si="65"/>
        <v>-8.795760459533609</v>
      </c>
    </row>
    <row r="262" spans="1:19">
      <c r="A262" s="1">
        <f>IF(input_OLD_temp_simulation!A262&lt;&gt;"",input_OLD_temp_simulation!A262,"")</f>
        <v>260</v>
      </c>
      <c r="B262">
        <f>IF(input_OLD_temp_simulation!B262&lt;&gt;"",input_OLD_temp_simulation!B262,"")</f>
        <v>886307</v>
      </c>
      <c r="C262" s="2">
        <f>IF(input_OLD_temp_simulation!C262&lt;&gt;"",input_OLD_temp_simulation!C262,"")</f>
        <v>44566.708333333343</v>
      </c>
      <c r="D262" s="26">
        <f t="shared" si="66"/>
        <v>2</v>
      </c>
      <c r="E262" s="43">
        <f t="shared" si="57"/>
        <v>0.70833333334303461</v>
      </c>
      <c r="F262" s="2">
        <f t="shared" si="58"/>
        <v>2.7084490740837754</v>
      </c>
      <c r="G262" s="26">
        <f>_xlfn.XLOOKUP(F262,occupancy_schedule!C:C,occupancy_schedule!D:D,,1,2)</f>
        <v>0</v>
      </c>
      <c r="H262" s="50">
        <f t="shared" si="59"/>
        <v>0</v>
      </c>
      <c r="I262" s="18">
        <f t="shared" si="60"/>
        <v>0</v>
      </c>
      <c r="J262" s="26">
        <f t="shared" si="61"/>
        <v>-77.148383916323723</v>
      </c>
      <c r="K262" s="55">
        <f t="shared" si="62"/>
        <v>9.501593089002355E-3</v>
      </c>
      <c r="L262" s="26" t="b">
        <f>IF(virtualroom!A262="","",J262&gt;ventilation_hysteresis)</f>
        <v>0</v>
      </c>
      <c r="M262" s="29">
        <f t="shared" si="63"/>
        <v>0</v>
      </c>
      <c r="N262" s="13">
        <f t="shared" si="54"/>
        <v>0</v>
      </c>
      <c r="O262" s="17">
        <f t="shared" si="55"/>
        <v>0</v>
      </c>
      <c r="P262" s="17">
        <f t="shared" si="64"/>
        <v>0</v>
      </c>
      <c r="Q262" s="17">
        <f t="shared" si="56"/>
        <v>9.501593089002355E-3</v>
      </c>
      <c r="R262" s="29">
        <f>IF(R261="cCO2_ppm",CO2_ext_avg_ppm,calculation!R261+calculation!S261)</f>
        <v>722.85161608367628</v>
      </c>
      <c r="S262" s="13">
        <f t="shared" si="65"/>
        <v>-8.5514337801021192</v>
      </c>
    </row>
    <row r="263" spans="1:19">
      <c r="A263" s="1">
        <f>IF(input_OLD_temp_simulation!A263&lt;&gt;"",input_OLD_temp_simulation!A263,"")</f>
        <v>261</v>
      </c>
      <c r="B263">
        <f>IF(input_OLD_temp_simulation!B263&lt;&gt;"",input_OLD_temp_simulation!B263,"")</f>
        <v>886307</v>
      </c>
      <c r="C263" s="2">
        <f>IF(input_OLD_temp_simulation!C263&lt;&gt;"",input_OLD_temp_simulation!C263,"")</f>
        <v>44566.71875</v>
      </c>
      <c r="D263" s="26">
        <f t="shared" si="66"/>
        <v>2</v>
      </c>
      <c r="E263" s="43">
        <f t="shared" si="57"/>
        <v>0.71875</v>
      </c>
      <c r="F263" s="2">
        <f t="shared" si="58"/>
        <v>2.7188657407407408</v>
      </c>
      <c r="G263" s="26">
        <f>_xlfn.XLOOKUP(F263,occupancy_schedule!C:C,occupancy_schedule!D:D,,1,2)</f>
        <v>0</v>
      </c>
      <c r="H263" s="50">
        <f t="shared" si="59"/>
        <v>0</v>
      </c>
      <c r="I263" s="18">
        <f t="shared" si="60"/>
        <v>0</v>
      </c>
      <c r="J263" s="26">
        <f t="shared" si="61"/>
        <v>-85.699817696425839</v>
      </c>
      <c r="K263" s="55">
        <f t="shared" si="62"/>
        <v>9.2376599476411761E-3</v>
      </c>
      <c r="L263" s="26" t="b">
        <f>IF(virtualroom!A263="","",J263&gt;ventilation_hysteresis)</f>
        <v>0</v>
      </c>
      <c r="M263" s="29">
        <f t="shared" si="63"/>
        <v>0</v>
      </c>
      <c r="N263" s="13">
        <f t="shared" si="54"/>
        <v>0</v>
      </c>
      <c r="O263" s="17">
        <f t="shared" si="55"/>
        <v>0</v>
      </c>
      <c r="P263" s="17">
        <f t="shared" si="64"/>
        <v>0</v>
      </c>
      <c r="Q263" s="17">
        <f t="shared" si="56"/>
        <v>9.2376599476411761E-3</v>
      </c>
      <c r="R263" s="29">
        <f>IF(R262="cCO2_ppm",CO2_ext_avg_ppm,calculation!R262+calculation!S262)</f>
        <v>714.30018230357416</v>
      </c>
      <c r="S263" s="13">
        <f t="shared" si="65"/>
        <v>-8.3138939528770592</v>
      </c>
    </row>
    <row r="264" spans="1:19">
      <c r="A264" s="1">
        <f>IF(input_OLD_temp_simulation!A264&lt;&gt;"",input_OLD_temp_simulation!A264,"")</f>
        <v>262</v>
      </c>
      <c r="B264">
        <f>IF(input_OLD_temp_simulation!B264&lt;&gt;"",input_OLD_temp_simulation!B264,"")</f>
        <v>886307</v>
      </c>
      <c r="C264" s="2">
        <f>IF(input_OLD_temp_simulation!C264&lt;&gt;"",input_OLD_temp_simulation!C264,"")</f>
        <v>44566.729166666657</v>
      </c>
      <c r="D264" s="26">
        <f t="shared" si="66"/>
        <v>2</v>
      </c>
      <c r="E264" s="43">
        <f t="shared" si="57"/>
        <v>0.72916666665696539</v>
      </c>
      <c r="F264" s="2">
        <f t="shared" si="58"/>
        <v>2.7292824073977062</v>
      </c>
      <c r="G264" s="26">
        <f>_xlfn.XLOOKUP(F264,occupancy_schedule!C:C,occupancy_schedule!D:D,,1,2)</f>
        <v>0</v>
      </c>
      <c r="H264" s="50">
        <f t="shared" si="59"/>
        <v>0</v>
      </c>
      <c r="I264" s="18">
        <f t="shared" si="60"/>
        <v>0</v>
      </c>
      <c r="J264" s="26">
        <f t="shared" si="61"/>
        <v>-94.013711649302877</v>
      </c>
      <c r="K264" s="55">
        <f t="shared" si="62"/>
        <v>8.9810582824289241E-3</v>
      </c>
      <c r="L264" s="26" t="b">
        <f>IF(virtualroom!A264="","",J264&gt;ventilation_hysteresis)</f>
        <v>0</v>
      </c>
      <c r="M264" s="29">
        <f t="shared" si="63"/>
        <v>0</v>
      </c>
      <c r="N264" s="13">
        <f t="shared" si="54"/>
        <v>0</v>
      </c>
      <c r="O264" s="17">
        <f t="shared" si="55"/>
        <v>0</v>
      </c>
      <c r="P264" s="17">
        <f t="shared" si="64"/>
        <v>0</v>
      </c>
      <c r="Q264" s="17">
        <f t="shared" si="56"/>
        <v>8.9810582824289241E-3</v>
      </c>
      <c r="R264" s="29">
        <f>IF(R263="cCO2_ppm",CO2_ext_avg_ppm,calculation!R263+calculation!S263)</f>
        <v>705.98628835069712</v>
      </c>
      <c r="S264" s="13">
        <f t="shared" si="65"/>
        <v>-8.0829524541860316</v>
      </c>
    </row>
    <row r="265" spans="1:19">
      <c r="A265" s="1">
        <f>IF(input_OLD_temp_simulation!A265&lt;&gt;"",input_OLD_temp_simulation!A265,"")</f>
        <v>263</v>
      </c>
      <c r="B265">
        <f>IF(input_OLD_temp_simulation!B265&lt;&gt;"",input_OLD_temp_simulation!B265,"")</f>
        <v>886307</v>
      </c>
      <c r="C265" s="2">
        <f>IF(input_OLD_temp_simulation!C265&lt;&gt;"",input_OLD_temp_simulation!C265,"")</f>
        <v>44566.739583333343</v>
      </c>
      <c r="D265" s="26">
        <f t="shared" si="66"/>
        <v>2</v>
      </c>
      <c r="E265" s="43">
        <f t="shared" si="57"/>
        <v>0.73958333334303461</v>
      </c>
      <c r="F265" s="2">
        <f t="shared" si="58"/>
        <v>2.7396990740837754</v>
      </c>
      <c r="G265" s="26">
        <f>_xlfn.XLOOKUP(F265,occupancy_schedule!C:C,occupancy_schedule!D:D,,1,2)</f>
        <v>0</v>
      </c>
      <c r="H265" s="50">
        <f t="shared" si="59"/>
        <v>0</v>
      </c>
      <c r="I265" s="18">
        <f t="shared" si="60"/>
        <v>0</v>
      </c>
      <c r="J265" s="26">
        <f t="shared" si="61"/>
        <v>-102.09666410348893</v>
      </c>
      <c r="K265" s="55">
        <f t="shared" si="62"/>
        <v>8.7315844412503407E-3</v>
      </c>
      <c r="L265" s="26" t="b">
        <f>IF(virtualroom!A265="","",J265&gt;ventilation_hysteresis)</f>
        <v>0</v>
      </c>
      <c r="M265" s="29">
        <f t="shared" si="63"/>
        <v>0</v>
      </c>
      <c r="N265" s="13">
        <f t="shared" si="54"/>
        <v>0</v>
      </c>
      <c r="O265" s="17">
        <f t="shared" si="55"/>
        <v>0</v>
      </c>
      <c r="P265" s="17">
        <f t="shared" si="64"/>
        <v>0</v>
      </c>
      <c r="Q265" s="17">
        <f t="shared" si="56"/>
        <v>8.7315844412503407E-3</v>
      </c>
      <c r="R265" s="29">
        <f>IF(R264="cCO2_ppm",CO2_ext_avg_ppm,calculation!R264+calculation!S264)</f>
        <v>697.90333589651107</v>
      </c>
      <c r="S265" s="13">
        <f t="shared" si="65"/>
        <v>-7.8584259971253063</v>
      </c>
    </row>
    <row r="266" spans="1:19">
      <c r="A266" s="1">
        <f>IF(input_OLD_temp_simulation!A266&lt;&gt;"",input_OLD_temp_simulation!A266,"")</f>
        <v>264</v>
      </c>
      <c r="B266">
        <f>IF(input_OLD_temp_simulation!B266&lt;&gt;"",input_OLD_temp_simulation!B266,"")</f>
        <v>886307</v>
      </c>
      <c r="C266" s="2">
        <f>IF(input_OLD_temp_simulation!C266&lt;&gt;"",input_OLD_temp_simulation!C266,"")</f>
        <v>44566.75</v>
      </c>
      <c r="D266" s="26">
        <f t="shared" si="66"/>
        <v>2</v>
      </c>
      <c r="E266" s="43">
        <f t="shared" si="57"/>
        <v>0.75</v>
      </c>
      <c r="F266" s="2">
        <f t="shared" si="58"/>
        <v>2.7501157407407408</v>
      </c>
      <c r="G266" s="26">
        <f>_xlfn.XLOOKUP(F266,occupancy_schedule!C:C,occupancy_schedule!D:D,,1,2)</f>
        <v>0</v>
      </c>
      <c r="H266" s="50">
        <f t="shared" si="59"/>
        <v>0</v>
      </c>
      <c r="I266" s="18">
        <f t="shared" si="60"/>
        <v>0</v>
      </c>
      <c r="J266" s="26">
        <f t="shared" si="61"/>
        <v>-109.95509010061426</v>
      </c>
      <c r="K266" s="55">
        <f t="shared" si="62"/>
        <v>8.4890404289933875E-3</v>
      </c>
      <c r="L266" s="26" t="b">
        <f>IF(virtualroom!A266="","",J266&gt;ventilation_hysteresis)</f>
        <v>0</v>
      </c>
      <c r="M266" s="29">
        <f t="shared" si="63"/>
        <v>0</v>
      </c>
      <c r="N266" s="13">
        <f t="shared" si="54"/>
        <v>0</v>
      </c>
      <c r="O266" s="17">
        <f t="shared" si="55"/>
        <v>0</v>
      </c>
      <c r="P266" s="17">
        <f t="shared" si="64"/>
        <v>0</v>
      </c>
      <c r="Q266" s="17">
        <f t="shared" si="56"/>
        <v>8.4890404289933875E-3</v>
      </c>
      <c r="R266" s="29">
        <f>IF(R265="cCO2_ppm",CO2_ext_avg_ppm,calculation!R265+calculation!S265)</f>
        <v>690.04490989938574</v>
      </c>
      <c r="S266" s="13">
        <f t="shared" si="65"/>
        <v>-7.6401363860940483</v>
      </c>
    </row>
    <row r="267" spans="1:19">
      <c r="A267" s="1">
        <f>IF(input_OLD_temp_simulation!A267&lt;&gt;"",input_OLD_temp_simulation!A267,"")</f>
        <v>265</v>
      </c>
      <c r="B267">
        <f>IF(input_OLD_temp_simulation!B267&lt;&gt;"",input_OLD_temp_simulation!B267,"")</f>
        <v>886307</v>
      </c>
      <c r="C267" s="2">
        <f>IF(input_OLD_temp_simulation!C267&lt;&gt;"",input_OLD_temp_simulation!C267,"")</f>
        <v>44566.760416666657</v>
      </c>
      <c r="D267" s="26">
        <f t="shared" si="66"/>
        <v>2</v>
      </c>
      <c r="E267" s="43">
        <f t="shared" si="57"/>
        <v>0.76041666665696539</v>
      </c>
      <c r="F267" s="2">
        <f t="shared" si="58"/>
        <v>2.7605324073977062</v>
      </c>
      <c r="G267" s="26">
        <f>_xlfn.XLOOKUP(F267,occupancy_schedule!C:C,occupancy_schedule!D:D,,1,2)</f>
        <v>0</v>
      </c>
      <c r="H267" s="50">
        <f t="shared" si="59"/>
        <v>0</v>
      </c>
      <c r="I267" s="18">
        <f t="shared" si="60"/>
        <v>0</v>
      </c>
      <c r="J267" s="26">
        <f t="shared" si="61"/>
        <v>-117.59522648670827</v>
      </c>
      <c r="K267" s="55">
        <f t="shared" si="62"/>
        <v>8.2532337504102379E-3</v>
      </c>
      <c r="L267" s="26" t="b">
        <f>IF(virtualroom!A267="","",J267&gt;ventilation_hysteresis)</f>
        <v>0</v>
      </c>
      <c r="M267" s="29">
        <f t="shared" si="63"/>
        <v>0</v>
      </c>
      <c r="N267" s="13">
        <f t="shared" si="54"/>
        <v>0</v>
      </c>
      <c r="O267" s="17">
        <f t="shared" si="55"/>
        <v>0</v>
      </c>
      <c r="P267" s="17">
        <f t="shared" si="64"/>
        <v>0</v>
      </c>
      <c r="Q267" s="17">
        <f t="shared" si="56"/>
        <v>8.2532337504102379E-3</v>
      </c>
      <c r="R267" s="29">
        <f>IF(R266="cCO2_ppm",CO2_ext_avg_ppm,calculation!R266+calculation!S266)</f>
        <v>682.40477351329173</v>
      </c>
      <c r="S267" s="13">
        <f t="shared" si="65"/>
        <v>-7.4279103753692137</v>
      </c>
    </row>
    <row r="268" spans="1:19">
      <c r="A268" s="1">
        <f>IF(input_OLD_temp_simulation!A268&lt;&gt;"",input_OLD_temp_simulation!A268,"")</f>
        <v>266</v>
      </c>
      <c r="B268">
        <f>IF(input_OLD_temp_simulation!B268&lt;&gt;"",input_OLD_temp_simulation!B268,"")</f>
        <v>886307</v>
      </c>
      <c r="C268" s="2">
        <f>IF(input_OLD_temp_simulation!C268&lt;&gt;"",input_OLD_temp_simulation!C268,"")</f>
        <v>44566.770833333343</v>
      </c>
      <c r="D268" s="26">
        <f t="shared" si="66"/>
        <v>2</v>
      </c>
      <c r="E268" s="43">
        <f t="shared" si="57"/>
        <v>0.77083333334303461</v>
      </c>
      <c r="F268" s="2">
        <f t="shared" si="58"/>
        <v>2.7709490740837754</v>
      </c>
      <c r="G268" s="26">
        <f>_xlfn.XLOOKUP(F268,occupancy_schedule!C:C,occupancy_schedule!D:D,,1,2)</f>
        <v>0</v>
      </c>
      <c r="H268" s="50">
        <f t="shared" si="59"/>
        <v>0</v>
      </c>
      <c r="I268" s="18">
        <f t="shared" si="60"/>
        <v>0</v>
      </c>
      <c r="J268" s="26">
        <f t="shared" si="61"/>
        <v>-125.02313686207754</v>
      </c>
      <c r="K268" s="55">
        <f t="shared" si="62"/>
        <v>8.0239772573432854E-3</v>
      </c>
      <c r="L268" s="26" t="b">
        <f>IF(virtualroom!A268="","",J268&gt;ventilation_hysteresis)</f>
        <v>0</v>
      </c>
      <c r="M268" s="29">
        <f t="shared" si="63"/>
        <v>0</v>
      </c>
      <c r="N268" s="13">
        <f t="shared" si="54"/>
        <v>0</v>
      </c>
      <c r="O268" s="17">
        <f t="shared" si="55"/>
        <v>0</v>
      </c>
      <c r="P268" s="17">
        <f t="shared" si="64"/>
        <v>0</v>
      </c>
      <c r="Q268" s="17">
        <f t="shared" si="56"/>
        <v>8.0239772573432854E-3</v>
      </c>
      <c r="R268" s="29">
        <f>IF(R267="cCO2_ppm",CO2_ext_avg_ppm,calculation!R267+calculation!S267)</f>
        <v>674.97686313792246</v>
      </c>
      <c r="S268" s="13">
        <f t="shared" si="65"/>
        <v>-7.221579531608957</v>
      </c>
    </row>
    <row r="269" spans="1:19">
      <c r="A269" s="1">
        <f>IF(input_OLD_temp_simulation!A269&lt;&gt;"",input_OLD_temp_simulation!A269,"")</f>
        <v>267</v>
      </c>
      <c r="B269">
        <f>IF(input_OLD_temp_simulation!B269&lt;&gt;"",input_OLD_temp_simulation!B269,"")</f>
        <v>886307</v>
      </c>
      <c r="C269" s="2">
        <f>IF(input_OLD_temp_simulation!C269&lt;&gt;"",input_OLD_temp_simulation!C269,"")</f>
        <v>44566.78125</v>
      </c>
      <c r="D269" s="26">
        <f t="shared" si="66"/>
        <v>2</v>
      </c>
      <c r="E269" s="43">
        <f t="shared" si="57"/>
        <v>0.78125</v>
      </c>
      <c r="F269" s="2">
        <f t="shared" si="58"/>
        <v>2.7813657407407408</v>
      </c>
      <c r="G269" s="26">
        <f>_xlfn.XLOOKUP(F269,occupancy_schedule!C:C,occupancy_schedule!D:D,,1,2)</f>
        <v>0</v>
      </c>
      <c r="H269" s="50">
        <f t="shared" si="59"/>
        <v>0</v>
      </c>
      <c r="I269" s="18">
        <f t="shared" si="60"/>
        <v>0</v>
      </c>
      <c r="J269" s="26">
        <f t="shared" si="61"/>
        <v>-132.24471639368653</v>
      </c>
      <c r="K269" s="55">
        <f t="shared" si="62"/>
        <v>7.8010890001948595E-3</v>
      </c>
      <c r="L269" s="26" t="b">
        <f>IF(virtualroom!A269="","",J269&gt;ventilation_hysteresis)</f>
        <v>0</v>
      </c>
      <c r="M269" s="29">
        <f t="shared" si="63"/>
        <v>0</v>
      </c>
      <c r="N269" s="13">
        <f t="shared" si="54"/>
        <v>0</v>
      </c>
      <c r="O269" s="17">
        <f t="shared" si="55"/>
        <v>0</v>
      </c>
      <c r="P269" s="17">
        <f t="shared" si="64"/>
        <v>0</v>
      </c>
      <c r="Q269" s="17">
        <f t="shared" si="56"/>
        <v>7.8010890001948595E-3</v>
      </c>
      <c r="R269" s="29">
        <f>IF(R268="cCO2_ppm",CO2_ext_avg_ppm,calculation!R268+calculation!S268)</f>
        <v>667.75528360631347</v>
      </c>
      <c r="S269" s="13">
        <f t="shared" si="65"/>
        <v>-7.0209801001753736</v>
      </c>
    </row>
    <row r="270" spans="1:19">
      <c r="A270" s="1">
        <f>IF(input_OLD_temp_simulation!A270&lt;&gt;"",input_OLD_temp_simulation!A270,"")</f>
        <v>268</v>
      </c>
      <c r="B270">
        <f>IF(input_OLD_temp_simulation!B270&lt;&gt;"",input_OLD_temp_simulation!B270,"")</f>
        <v>886307</v>
      </c>
      <c r="C270" s="2">
        <f>IF(input_OLD_temp_simulation!C270&lt;&gt;"",input_OLD_temp_simulation!C270,"")</f>
        <v>44566.791666666657</v>
      </c>
      <c r="D270" s="26">
        <f t="shared" si="66"/>
        <v>2</v>
      </c>
      <c r="E270" s="43">
        <f t="shared" si="57"/>
        <v>0.79166666665696539</v>
      </c>
      <c r="F270" s="2">
        <f t="shared" si="58"/>
        <v>2.7917824073977062</v>
      </c>
      <c r="G270" s="26">
        <f>_xlfn.XLOOKUP(F270,occupancy_schedule!C:C,occupancy_schedule!D:D,,1,2)</f>
        <v>0</v>
      </c>
      <c r="H270" s="50">
        <f t="shared" si="59"/>
        <v>0</v>
      </c>
      <c r="I270" s="18">
        <f t="shared" si="60"/>
        <v>0</v>
      </c>
      <c r="J270" s="26">
        <f t="shared" si="61"/>
        <v>-139.26569649386192</v>
      </c>
      <c r="K270" s="55">
        <f t="shared" si="62"/>
        <v>7.5843920835227795E-3</v>
      </c>
      <c r="L270" s="26" t="b">
        <f>IF(virtualroom!A270="","",J270&gt;ventilation_hysteresis)</f>
        <v>0</v>
      </c>
      <c r="M270" s="29">
        <f t="shared" si="63"/>
        <v>0</v>
      </c>
      <c r="N270" s="13">
        <f t="shared" si="54"/>
        <v>0</v>
      </c>
      <c r="O270" s="17">
        <f t="shared" si="55"/>
        <v>0</v>
      </c>
      <c r="P270" s="17">
        <f t="shared" si="64"/>
        <v>0</v>
      </c>
      <c r="Q270" s="17">
        <f t="shared" si="56"/>
        <v>7.5843920835227795E-3</v>
      </c>
      <c r="R270" s="29">
        <f>IF(R269="cCO2_ppm",CO2_ext_avg_ppm,calculation!R269+calculation!S269)</f>
        <v>660.73430350613808</v>
      </c>
      <c r="S270" s="13">
        <f t="shared" si="65"/>
        <v>-6.8259528751705014</v>
      </c>
    </row>
    <row r="271" spans="1:19">
      <c r="A271" s="1">
        <f>IF(input_OLD_temp_simulation!A271&lt;&gt;"",input_OLD_temp_simulation!A271,"")</f>
        <v>269</v>
      </c>
      <c r="B271">
        <f>IF(input_OLD_temp_simulation!B271&lt;&gt;"",input_OLD_temp_simulation!B271,"")</f>
        <v>886307</v>
      </c>
      <c r="C271" s="2">
        <f>IF(input_OLD_temp_simulation!C271&lt;&gt;"",input_OLD_temp_simulation!C271,"")</f>
        <v>44566.802083333343</v>
      </c>
      <c r="D271" s="26">
        <f t="shared" si="66"/>
        <v>2</v>
      </c>
      <c r="E271" s="43">
        <f t="shared" si="57"/>
        <v>0.80208333334303461</v>
      </c>
      <c r="F271" s="2">
        <f t="shared" si="58"/>
        <v>2.8021990740837754</v>
      </c>
      <c r="G271" s="26">
        <f>_xlfn.XLOOKUP(F271,occupancy_schedule!C:C,occupancy_schedule!D:D,,1,2)</f>
        <v>0</v>
      </c>
      <c r="H271" s="50">
        <f t="shared" si="59"/>
        <v>0</v>
      </c>
      <c r="I271" s="18">
        <f t="shared" si="60"/>
        <v>0</v>
      </c>
      <c r="J271" s="26">
        <f t="shared" si="61"/>
        <v>-146.09164936903244</v>
      </c>
      <c r="K271" s="55">
        <f t="shared" si="62"/>
        <v>7.3737145256471464E-3</v>
      </c>
      <c r="L271" s="26" t="b">
        <f>IF(virtualroom!A271="","",J271&gt;ventilation_hysteresis)</f>
        <v>0</v>
      </c>
      <c r="M271" s="29">
        <f t="shared" si="63"/>
        <v>0</v>
      </c>
      <c r="N271" s="13">
        <f t="shared" si="54"/>
        <v>0</v>
      </c>
      <c r="O271" s="17">
        <f t="shared" si="55"/>
        <v>0</v>
      </c>
      <c r="P271" s="17">
        <f t="shared" si="64"/>
        <v>0</v>
      </c>
      <c r="Q271" s="17">
        <f t="shared" si="56"/>
        <v>7.3737145256471464E-3</v>
      </c>
      <c r="R271" s="29">
        <f>IF(R270="cCO2_ppm",CO2_ext_avg_ppm,calculation!R270+calculation!S270)</f>
        <v>653.90835063096756</v>
      </c>
      <c r="S271" s="13">
        <f t="shared" si="65"/>
        <v>-6.6363430730824318</v>
      </c>
    </row>
    <row r="272" spans="1:19">
      <c r="A272" s="1">
        <f>IF(input_OLD_temp_simulation!A272&lt;&gt;"",input_OLD_temp_simulation!A272,"")</f>
        <v>270</v>
      </c>
      <c r="B272">
        <f>IF(input_OLD_temp_simulation!B272&lt;&gt;"",input_OLD_temp_simulation!B272,"")</f>
        <v>886307</v>
      </c>
      <c r="C272" s="2">
        <f>IF(input_OLD_temp_simulation!C272&lt;&gt;"",input_OLD_temp_simulation!C272,"")</f>
        <v>44566.8125</v>
      </c>
      <c r="D272" s="26">
        <f t="shared" si="66"/>
        <v>2</v>
      </c>
      <c r="E272" s="43">
        <f t="shared" si="57"/>
        <v>0.8125</v>
      </c>
      <c r="F272" s="2">
        <f t="shared" si="58"/>
        <v>2.8126157407407408</v>
      </c>
      <c r="G272" s="26">
        <f>_xlfn.XLOOKUP(F272,occupancy_schedule!C:C,occupancy_schedule!D:D,,1,2)</f>
        <v>0</v>
      </c>
      <c r="H272" s="50">
        <f t="shared" si="59"/>
        <v>0</v>
      </c>
      <c r="I272" s="18">
        <f t="shared" si="60"/>
        <v>0</v>
      </c>
      <c r="J272" s="26">
        <f t="shared" si="61"/>
        <v>-152.7279924421149</v>
      </c>
      <c r="K272" s="55">
        <f t="shared" si="62"/>
        <v>7.1688891221569472E-3</v>
      </c>
      <c r="L272" s="26" t="b">
        <f>IF(virtualroom!A272="","",J272&gt;ventilation_hysteresis)</f>
        <v>0</v>
      </c>
      <c r="M272" s="29">
        <f t="shared" si="63"/>
        <v>0</v>
      </c>
      <c r="N272" s="13">
        <f t="shared" si="54"/>
        <v>0</v>
      </c>
      <c r="O272" s="17">
        <f t="shared" si="55"/>
        <v>0</v>
      </c>
      <c r="P272" s="17">
        <f t="shared" si="64"/>
        <v>0</v>
      </c>
      <c r="Q272" s="17">
        <f t="shared" si="56"/>
        <v>7.1688891221569472E-3</v>
      </c>
      <c r="R272" s="29">
        <f>IF(R271="cCO2_ppm",CO2_ext_avg_ppm,calculation!R271+calculation!S271)</f>
        <v>647.2720075578851</v>
      </c>
      <c r="S272" s="13">
        <f t="shared" si="65"/>
        <v>-6.4520002099412528</v>
      </c>
    </row>
    <row r="273" spans="1:19">
      <c r="A273" s="1">
        <f>IF(input_OLD_temp_simulation!A273&lt;&gt;"",input_OLD_temp_simulation!A273,"")</f>
        <v>271</v>
      </c>
      <c r="B273">
        <f>IF(input_OLD_temp_simulation!B273&lt;&gt;"",input_OLD_temp_simulation!B273,"")</f>
        <v>886307</v>
      </c>
      <c r="C273" s="2">
        <f>IF(input_OLD_temp_simulation!C273&lt;&gt;"",input_OLD_temp_simulation!C273,"")</f>
        <v>44566.822916666657</v>
      </c>
      <c r="D273" s="26">
        <f t="shared" si="66"/>
        <v>2</v>
      </c>
      <c r="E273" s="43">
        <f t="shared" si="57"/>
        <v>0.82291666665696539</v>
      </c>
      <c r="F273" s="2">
        <f t="shared" si="58"/>
        <v>2.8230324073977062</v>
      </c>
      <c r="G273" s="26">
        <f>_xlfn.XLOOKUP(F273,occupancy_schedule!C:C,occupancy_schedule!D:D,,1,2)</f>
        <v>0</v>
      </c>
      <c r="H273" s="50">
        <f t="shared" si="59"/>
        <v>0</v>
      </c>
      <c r="I273" s="18">
        <f t="shared" si="60"/>
        <v>0</v>
      </c>
      <c r="J273" s="26">
        <f t="shared" si="61"/>
        <v>-159.17999265205617</v>
      </c>
      <c r="K273" s="55">
        <f t="shared" si="62"/>
        <v>6.969753313208143E-3</v>
      </c>
      <c r="L273" s="26" t="b">
        <f>IF(virtualroom!A273="","",J273&gt;ventilation_hysteresis)</f>
        <v>0</v>
      </c>
      <c r="M273" s="29">
        <f t="shared" si="63"/>
        <v>0</v>
      </c>
      <c r="N273" s="13">
        <f t="shared" si="54"/>
        <v>0</v>
      </c>
      <c r="O273" s="17">
        <f t="shared" si="55"/>
        <v>0</v>
      </c>
      <c r="P273" s="17">
        <f t="shared" si="64"/>
        <v>0</v>
      </c>
      <c r="Q273" s="17">
        <f t="shared" si="56"/>
        <v>6.969753313208143E-3</v>
      </c>
      <c r="R273" s="29">
        <f>IF(R272="cCO2_ppm",CO2_ext_avg_ppm,calculation!R272+calculation!S272)</f>
        <v>640.82000734794383</v>
      </c>
      <c r="S273" s="13">
        <f t="shared" si="65"/>
        <v>-6.2727779818873284</v>
      </c>
    </row>
    <row r="274" spans="1:19">
      <c r="A274" s="1">
        <f>IF(input_OLD_temp_simulation!A274&lt;&gt;"",input_OLD_temp_simulation!A274,"")</f>
        <v>272</v>
      </c>
      <c r="B274">
        <f>IF(input_OLD_temp_simulation!B274&lt;&gt;"",input_OLD_temp_simulation!B274,"")</f>
        <v>886307</v>
      </c>
      <c r="C274" s="2">
        <f>IF(input_OLD_temp_simulation!C274&lt;&gt;"",input_OLD_temp_simulation!C274,"")</f>
        <v>44566.833333333343</v>
      </c>
      <c r="D274" s="26">
        <f t="shared" si="66"/>
        <v>2</v>
      </c>
      <c r="E274" s="43">
        <f t="shared" si="57"/>
        <v>0.83333333334303461</v>
      </c>
      <c r="F274" s="2">
        <f t="shared" si="58"/>
        <v>2.8334490740837754</v>
      </c>
      <c r="G274" s="26">
        <f>_xlfn.XLOOKUP(F274,occupancy_schedule!C:C,occupancy_schedule!D:D,,1,2)</f>
        <v>0</v>
      </c>
      <c r="H274" s="50">
        <f t="shared" si="59"/>
        <v>0</v>
      </c>
      <c r="I274" s="18">
        <f t="shared" si="60"/>
        <v>0</v>
      </c>
      <c r="J274" s="26">
        <f t="shared" si="61"/>
        <v>-165.45277063394349</v>
      </c>
      <c r="K274" s="55">
        <f t="shared" si="62"/>
        <v>6.7761490545079168E-3</v>
      </c>
      <c r="L274" s="26" t="b">
        <f>IF(virtualroom!A274="","",J274&gt;ventilation_hysteresis)</f>
        <v>0</v>
      </c>
      <c r="M274" s="29">
        <f t="shared" si="63"/>
        <v>0</v>
      </c>
      <c r="N274" s="13">
        <f t="shared" si="54"/>
        <v>0</v>
      </c>
      <c r="O274" s="17">
        <f t="shared" si="55"/>
        <v>0</v>
      </c>
      <c r="P274" s="17">
        <f t="shared" si="64"/>
        <v>0</v>
      </c>
      <c r="Q274" s="17">
        <f t="shared" si="56"/>
        <v>6.7761490545079168E-3</v>
      </c>
      <c r="R274" s="29">
        <f>IF(R273="cCO2_ppm",CO2_ext_avg_ppm,calculation!R273+calculation!S273)</f>
        <v>634.54722936605651</v>
      </c>
      <c r="S274" s="13">
        <f t="shared" si="65"/>
        <v>-6.0985341490571248</v>
      </c>
    </row>
    <row r="275" spans="1:19">
      <c r="A275" s="1">
        <f>IF(input_OLD_temp_simulation!A275&lt;&gt;"",input_OLD_temp_simulation!A275,"")</f>
        <v>273</v>
      </c>
      <c r="B275">
        <f>IF(input_OLD_temp_simulation!B275&lt;&gt;"",input_OLD_temp_simulation!B275,"")</f>
        <v>886307</v>
      </c>
      <c r="C275" s="2">
        <f>IF(input_OLD_temp_simulation!C275&lt;&gt;"",input_OLD_temp_simulation!C275,"")</f>
        <v>44566.84375</v>
      </c>
      <c r="D275" s="26">
        <f t="shared" si="66"/>
        <v>2</v>
      </c>
      <c r="E275" s="43">
        <f t="shared" si="57"/>
        <v>0.84375</v>
      </c>
      <c r="F275" s="2">
        <f t="shared" si="58"/>
        <v>2.8438657407407408</v>
      </c>
      <c r="G275" s="26">
        <f>_xlfn.XLOOKUP(F275,occupancy_schedule!C:C,occupancy_schedule!D:D,,1,2)</f>
        <v>0</v>
      </c>
      <c r="H275" s="50">
        <f t="shared" si="59"/>
        <v>0</v>
      </c>
      <c r="I275" s="18">
        <f t="shared" si="60"/>
        <v>0</v>
      </c>
      <c r="J275" s="26">
        <f t="shared" si="61"/>
        <v>-171.55130478300066</v>
      </c>
      <c r="K275" s="55">
        <f t="shared" si="62"/>
        <v>6.5879226918826956E-3</v>
      </c>
      <c r="L275" s="26" t="b">
        <f>IF(virtualroom!A275="","",J275&gt;ventilation_hysteresis)</f>
        <v>0</v>
      </c>
      <c r="M275" s="29">
        <f t="shared" si="63"/>
        <v>0</v>
      </c>
      <c r="N275" s="13">
        <f t="shared" si="54"/>
        <v>0</v>
      </c>
      <c r="O275" s="17">
        <f t="shared" si="55"/>
        <v>0</v>
      </c>
      <c r="P275" s="17">
        <f t="shared" si="64"/>
        <v>0</v>
      </c>
      <c r="Q275" s="17">
        <f t="shared" si="56"/>
        <v>6.5879226918826956E-3</v>
      </c>
      <c r="R275" s="29">
        <f>IF(R274="cCO2_ppm",CO2_ext_avg_ppm,calculation!R274+calculation!S274)</f>
        <v>628.44869521699934</v>
      </c>
      <c r="S275" s="13">
        <f t="shared" si="65"/>
        <v>-5.9291304226944259</v>
      </c>
    </row>
    <row r="276" spans="1:19">
      <c r="A276" s="1">
        <f>IF(input_OLD_temp_simulation!A276&lt;&gt;"",input_OLD_temp_simulation!A276,"")</f>
        <v>274</v>
      </c>
      <c r="B276">
        <f>IF(input_OLD_temp_simulation!B276&lt;&gt;"",input_OLD_temp_simulation!B276,"")</f>
        <v>886307</v>
      </c>
      <c r="C276" s="2">
        <f>IF(input_OLD_temp_simulation!C276&lt;&gt;"",input_OLD_temp_simulation!C276,"")</f>
        <v>44566.854166666657</v>
      </c>
      <c r="D276" s="26">
        <f t="shared" si="66"/>
        <v>2</v>
      </c>
      <c r="E276" s="43">
        <f t="shared" si="57"/>
        <v>0.85416666665696539</v>
      </c>
      <c r="F276" s="2">
        <f t="shared" si="58"/>
        <v>2.8542824073977062</v>
      </c>
      <c r="G276" s="26">
        <f>_xlfn.XLOOKUP(F276,occupancy_schedule!C:C,occupancy_schedule!D:D,,1,2)</f>
        <v>0</v>
      </c>
      <c r="H276" s="50">
        <f t="shared" si="59"/>
        <v>0</v>
      </c>
      <c r="I276" s="18">
        <f t="shared" si="60"/>
        <v>0</v>
      </c>
      <c r="J276" s="26">
        <f t="shared" si="61"/>
        <v>-177.48043520569513</v>
      </c>
      <c r="K276" s="55">
        <f t="shared" si="62"/>
        <v>6.4049248393303971E-3</v>
      </c>
      <c r="L276" s="26" t="b">
        <f>IF(virtualroom!A276="","",J276&gt;ventilation_hysteresis)</f>
        <v>0</v>
      </c>
      <c r="M276" s="29">
        <f t="shared" si="63"/>
        <v>0</v>
      </c>
      <c r="N276" s="13">
        <f t="shared" si="54"/>
        <v>0</v>
      </c>
      <c r="O276" s="17">
        <f t="shared" si="55"/>
        <v>0</v>
      </c>
      <c r="P276" s="17">
        <f t="shared" si="64"/>
        <v>0</v>
      </c>
      <c r="Q276" s="17">
        <f t="shared" si="56"/>
        <v>6.4049248393303971E-3</v>
      </c>
      <c r="R276" s="29">
        <f>IF(R275="cCO2_ppm",CO2_ext_avg_ppm,calculation!R275+calculation!S275)</f>
        <v>622.51956479430487</v>
      </c>
      <c r="S276" s="13">
        <f t="shared" si="65"/>
        <v>-5.7644323553973571</v>
      </c>
    </row>
    <row r="277" spans="1:19">
      <c r="A277" s="1">
        <f>IF(input_OLD_temp_simulation!A277&lt;&gt;"",input_OLD_temp_simulation!A277,"")</f>
        <v>275</v>
      </c>
      <c r="B277">
        <f>IF(input_OLD_temp_simulation!B277&lt;&gt;"",input_OLD_temp_simulation!B277,"")</f>
        <v>886307</v>
      </c>
      <c r="C277" s="2">
        <f>IF(input_OLD_temp_simulation!C277&lt;&gt;"",input_OLD_temp_simulation!C277,"")</f>
        <v>44566.864583333343</v>
      </c>
      <c r="D277" s="26">
        <f t="shared" si="66"/>
        <v>2</v>
      </c>
      <c r="E277" s="43">
        <f t="shared" si="57"/>
        <v>0.86458333334303461</v>
      </c>
      <c r="F277" s="2">
        <f t="shared" si="58"/>
        <v>2.8646990740837754</v>
      </c>
      <c r="G277" s="26">
        <f>_xlfn.XLOOKUP(F277,occupancy_schedule!C:C,occupancy_schedule!D:D,,1,2)</f>
        <v>0</v>
      </c>
      <c r="H277" s="50">
        <f t="shared" si="59"/>
        <v>0</v>
      </c>
      <c r="I277" s="18">
        <f t="shared" si="60"/>
        <v>0</v>
      </c>
      <c r="J277" s="26">
        <f t="shared" si="61"/>
        <v>-183.24486756109252</v>
      </c>
      <c r="K277" s="55">
        <f t="shared" si="62"/>
        <v>6.2270102604601073E-3</v>
      </c>
      <c r="L277" s="26" t="b">
        <f>IF(virtualroom!A277="","",J277&gt;ventilation_hysteresis)</f>
        <v>0</v>
      </c>
      <c r="M277" s="29">
        <f t="shared" si="63"/>
        <v>0</v>
      </c>
      <c r="N277" s="13">
        <f t="shared" si="54"/>
        <v>0</v>
      </c>
      <c r="O277" s="17">
        <f t="shared" si="55"/>
        <v>0</v>
      </c>
      <c r="P277" s="17">
        <f t="shared" si="64"/>
        <v>0</v>
      </c>
      <c r="Q277" s="17">
        <f t="shared" si="56"/>
        <v>6.2270102604601073E-3</v>
      </c>
      <c r="R277" s="29">
        <f>IF(R276="cCO2_ppm",CO2_ext_avg_ppm,calculation!R276+calculation!S276)</f>
        <v>616.75513243890748</v>
      </c>
      <c r="S277" s="13">
        <f t="shared" si="65"/>
        <v>-5.6043092344140968</v>
      </c>
    </row>
    <row r="278" spans="1:19">
      <c r="A278" s="1">
        <f>IF(input_OLD_temp_simulation!A278&lt;&gt;"",input_OLD_temp_simulation!A278,"")</f>
        <v>276</v>
      </c>
      <c r="B278">
        <f>IF(input_OLD_temp_simulation!B278&lt;&gt;"",input_OLD_temp_simulation!B278,"")</f>
        <v>886307</v>
      </c>
      <c r="C278" s="2">
        <f>IF(input_OLD_temp_simulation!C278&lt;&gt;"",input_OLD_temp_simulation!C278,"")</f>
        <v>44566.875</v>
      </c>
      <c r="D278" s="26">
        <f t="shared" si="66"/>
        <v>2</v>
      </c>
      <c r="E278" s="43">
        <f t="shared" si="57"/>
        <v>0.875</v>
      </c>
      <c r="F278" s="2">
        <f t="shared" si="58"/>
        <v>2.8751157407407408</v>
      </c>
      <c r="G278" s="26">
        <f>_xlfn.XLOOKUP(F278,occupancy_schedule!C:C,occupancy_schedule!D:D,,1,2)</f>
        <v>0</v>
      </c>
      <c r="H278" s="50">
        <f t="shared" si="59"/>
        <v>0</v>
      </c>
      <c r="I278" s="18">
        <f t="shared" si="60"/>
        <v>0</v>
      </c>
      <c r="J278" s="26">
        <f t="shared" si="61"/>
        <v>-188.84917679550665</v>
      </c>
      <c r="K278" s="55">
        <f t="shared" si="62"/>
        <v>6.0540377532251029E-3</v>
      </c>
      <c r="L278" s="26" t="b">
        <f>IF(virtualroom!A278="","",J278&gt;ventilation_hysteresis)</f>
        <v>0</v>
      </c>
      <c r="M278" s="29">
        <f t="shared" si="63"/>
        <v>0</v>
      </c>
      <c r="N278" s="13">
        <f t="shared" si="54"/>
        <v>0</v>
      </c>
      <c r="O278" s="17">
        <f t="shared" si="55"/>
        <v>0</v>
      </c>
      <c r="P278" s="17">
        <f t="shared" si="64"/>
        <v>0</v>
      </c>
      <c r="Q278" s="17">
        <f t="shared" si="56"/>
        <v>6.0540377532251029E-3</v>
      </c>
      <c r="R278" s="29">
        <f>IF(R277="cCO2_ppm",CO2_ext_avg_ppm,calculation!R277+calculation!S277)</f>
        <v>611.15082320449335</v>
      </c>
      <c r="S278" s="13">
        <f t="shared" si="65"/>
        <v>-5.4486339779025927</v>
      </c>
    </row>
    <row r="279" spans="1:19">
      <c r="A279" s="1">
        <f>IF(input_OLD_temp_simulation!A279&lt;&gt;"",input_OLD_temp_simulation!A279,"")</f>
        <v>277</v>
      </c>
      <c r="B279">
        <f>IF(input_OLD_temp_simulation!B279&lt;&gt;"",input_OLD_temp_simulation!B279,"")</f>
        <v>886307</v>
      </c>
      <c r="C279" s="2">
        <f>IF(input_OLD_temp_simulation!C279&lt;&gt;"",input_OLD_temp_simulation!C279,"")</f>
        <v>44566.885416666657</v>
      </c>
      <c r="D279" s="26">
        <f t="shared" si="66"/>
        <v>2</v>
      </c>
      <c r="E279" s="43">
        <f t="shared" si="57"/>
        <v>0.88541666665696539</v>
      </c>
      <c r="F279" s="2">
        <f t="shared" si="58"/>
        <v>2.8855324073977062</v>
      </c>
      <c r="G279" s="26">
        <f>_xlfn.XLOOKUP(F279,occupancy_schedule!C:C,occupancy_schedule!D:D,,1,2)</f>
        <v>0</v>
      </c>
      <c r="H279" s="50">
        <f t="shared" si="59"/>
        <v>0</v>
      </c>
      <c r="I279" s="18">
        <f t="shared" si="60"/>
        <v>0</v>
      </c>
      <c r="J279" s="26">
        <f t="shared" si="61"/>
        <v>-194.2978107734092</v>
      </c>
      <c r="K279" s="55">
        <f t="shared" si="62"/>
        <v>5.8858700378577409E-3</v>
      </c>
      <c r="L279" s="26" t="b">
        <f>IF(virtualroom!A279="","",J279&gt;ventilation_hysteresis)</f>
        <v>0</v>
      </c>
      <c r="M279" s="29">
        <f t="shared" si="63"/>
        <v>0</v>
      </c>
      <c r="N279" s="13">
        <f t="shared" si="54"/>
        <v>0</v>
      </c>
      <c r="O279" s="17">
        <f t="shared" si="55"/>
        <v>0</v>
      </c>
      <c r="P279" s="17">
        <f t="shared" si="64"/>
        <v>0</v>
      </c>
      <c r="Q279" s="17">
        <f t="shared" si="56"/>
        <v>5.8858700378577409E-3</v>
      </c>
      <c r="R279" s="29">
        <f>IF(R278="cCO2_ppm",CO2_ext_avg_ppm,calculation!R278+calculation!S278)</f>
        <v>605.7021892265908</v>
      </c>
      <c r="S279" s="13">
        <f t="shared" si="65"/>
        <v>-5.2972830340719668</v>
      </c>
    </row>
    <row r="280" spans="1:19">
      <c r="A280" s="1">
        <f>IF(input_OLD_temp_simulation!A280&lt;&gt;"",input_OLD_temp_simulation!A280,"")</f>
        <v>278</v>
      </c>
      <c r="B280">
        <f>IF(input_OLD_temp_simulation!B280&lt;&gt;"",input_OLD_temp_simulation!B280,"")</f>
        <v>886307</v>
      </c>
      <c r="C280" s="2">
        <f>IF(input_OLD_temp_simulation!C280&lt;&gt;"",input_OLD_temp_simulation!C280,"")</f>
        <v>44566.895833333343</v>
      </c>
      <c r="D280" s="26">
        <f t="shared" si="66"/>
        <v>2</v>
      </c>
      <c r="E280" s="43">
        <f t="shared" si="57"/>
        <v>0.89583333334303461</v>
      </c>
      <c r="F280" s="2">
        <f t="shared" si="58"/>
        <v>2.8959490740837754</v>
      </c>
      <c r="G280" s="26">
        <f>_xlfn.XLOOKUP(F280,occupancy_schedule!C:C,occupancy_schedule!D:D,,1,2)</f>
        <v>0</v>
      </c>
      <c r="H280" s="50">
        <f t="shared" si="59"/>
        <v>0</v>
      </c>
      <c r="I280" s="18">
        <f t="shared" si="60"/>
        <v>0</v>
      </c>
      <c r="J280" s="26">
        <f t="shared" si="61"/>
        <v>-199.59509380748113</v>
      </c>
      <c r="K280" s="55">
        <f t="shared" si="62"/>
        <v>5.7223736479172487E-3</v>
      </c>
      <c r="L280" s="26" t="b">
        <f>IF(virtualroom!A280="","",J280&gt;ventilation_hysteresis)</f>
        <v>0</v>
      </c>
      <c r="M280" s="29">
        <f t="shared" si="63"/>
        <v>0</v>
      </c>
      <c r="N280" s="13">
        <f t="shared" si="54"/>
        <v>0</v>
      </c>
      <c r="O280" s="17">
        <f t="shared" si="55"/>
        <v>0</v>
      </c>
      <c r="P280" s="17">
        <f t="shared" si="64"/>
        <v>0</v>
      </c>
      <c r="Q280" s="17">
        <f t="shared" si="56"/>
        <v>5.7223736479172487E-3</v>
      </c>
      <c r="R280" s="29">
        <f>IF(R279="cCO2_ppm",CO2_ext_avg_ppm,calculation!R279+calculation!S279)</f>
        <v>600.40490619251887</v>
      </c>
      <c r="S280" s="13">
        <f t="shared" si="65"/>
        <v>-5.1501362831255237</v>
      </c>
    </row>
    <row r="281" spans="1:19">
      <c r="A281" s="1">
        <f>IF(input_OLD_temp_simulation!A281&lt;&gt;"",input_OLD_temp_simulation!A281,"")</f>
        <v>279</v>
      </c>
      <c r="B281">
        <f>IF(input_OLD_temp_simulation!B281&lt;&gt;"",input_OLD_temp_simulation!B281,"")</f>
        <v>886307</v>
      </c>
      <c r="C281" s="2">
        <f>IF(input_OLD_temp_simulation!C281&lt;&gt;"",input_OLD_temp_simulation!C281,"")</f>
        <v>44566.90625</v>
      </c>
      <c r="D281" s="26">
        <f t="shared" si="66"/>
        <v>2</v>
      </c>
      <c r="E281" s="43">
        <f t="shared" si="57"/>
        <v>0.90625</v>
      </c>
      <c r="F281" s="2">
        <f t="shared" si="58"/>
        <v>2.9063657407407408</v>
      </c>
      <c r="G281" s="26">
        <f>_xlfn.XLOOKUP(F281,occupancy_schedule!C:C,occupancy_schedule!D:D,,1,2)</f>
        <v>0</v>
      </c>
      <c r="H281" s="50">
        <f t="shared" si="59"/>
        <v>0</v>
      </c>
      <c r="I281" s="18">
        <f t="shared" si="60"/>
        <v>0</v>
      </c>
      <c r="J281" s="26">
        <f t="shared" si="61"/>
        <v>-204.7452300906067</v>
      </c>
      <c r="K281" s="55">
        <f t="shared" si="62"/>
        <v>5.5634188243639908E-3</v>
      </c>
      <c r="L281" s="26" t="b">
        <f>IF(virtualroom!A281="","",J281&gt;ventilation_hysteresis)</f>
        <v>0</v>
      </c>
      <c r="M281" s="29">
        <f t="shared" si="63"/>
        <v>0</v>
      </c>
      <c r="N281" s="13">
        <f t="shared" si="54"/>
        <v>0</v>
      </c>
      <c r="O281" s="17">
        <f t="shared" si="55"/>
        <v>0</v>
      </c>
      <c r="P281" s="17">
        <f t="shared" si="64"/>
        <v>0</v>
      </c>
      <c r="Q281" s="17">
        <f t="shared" si="56"/>
        <v>5.5634188243639908E-3</v>
      </c>
      <c r="R281" s="29">
        <f>IF(R280="cCO2_ppm",CO2_ext_avg_ppm,calculation!R280+calculation!S280)</f>
        <v>595.2547699093933</v>
      </c>
      <c r="S281" s="13">
        <f t="shared" si="65"/>
        <v>-5.0070769419275916</v>
      </c>
    </row>
    <row r="282" spans="1:19">
      <c r="A282" s="1">
        <f>IF(input_OLD_temp_simulation!A282&lt;&gt;"",input_OLD_temp_simulation!A282,"")</f>
        <v>280</v>
      </c>
      <c r="B282">
        <f>IF(input_OLD_temp_simulation!B282&lt;&gt;"",input_OLD_temp_simulation!B282,"")</f>
        <v>886307</v>
      </c>
      <c r="C282" s="2">
        <f>IF(input_OLD_temp_simulation!C282&lt;&gt;"",input_OLD_temp_simulation!C282,"")</f>
        <v>44566.916666666657</v>
      </c>
      <c r="D282" s="26">
        <f t="shared" si="66"/>
        <v>2</v>
      </c>
      <c r="E282" s="43">
        <f t="shared" si="57"/>
        <v>0.91666666665696539</v>
      </c>
      <c r="F282" s="2">
        <f t="shared" si="58"/>
        <v>2.9167824073977062</v>
      </c>
      <c r="G282" s="26">
        <f>_xlfn.XLOOKUP(F282,occupancy_schedule!C:C,occupancy_schedule!D:D,,1,2)</f>
        <v>0</v>
      </c>
      <c r="H282" s="50">
        <f t="shared" si="59"/>
        <v>0</v>
      </c>
      <c r="I282" s="18">
        <f t="shared" si="60"/>
        <v>0</v>
      </c>
      <c r="J282" s="26">
        <f t="shared" si="61"/>
        <v>-209.7523070325343</v>
      </c>
      <c r="K282" s="55">
        <f t="shared" si="62"/>
        <v>5.408879412576101E-3</v>
      </c>
      <c r="L282" s="26" t="b">
        <f>IF(virtualroom!A282="","",J282&gt;ventilation_hysteresis)</f>
        <v>0</v>
      </c>
      <c r="M282" s="29">
        <f t="shared" si="63"/>
        <v>0</v>
      </c>
      <c r="N282" s="13">
        <f t="shared" si="54"/>
        <v>0</v>
      </c>
      <c r="O282" s="17">
        <f t="shared" si="55"/>
        <v>0</v>
      </c>
      <c r="P282" s="17">
        <f t="shared" si="64"/>
        <v>0</v>
      </c>
      <c r="Q282" s="17">
        <f t="shared" si="56"/>
        <v>5.408879412576101E-3</v>
      </c>
      <c r="R282" s="29">
        <f>IF(R281="cCO2_ppm",CO2_ext_avg_ppm,calculation!R281+calculation!S281)</f>
        <v>590.2476929674657</v>
      </c>
      <c r="S282" s="13">
        <f t="shared" si="65"/>
        <v>-4.8679914713184909</v>
      </c>
    </row>
    <row r="283" spans="1:19">
      <c r="A283" s="1">
        <f>IF(input_OLD_temp_simulation!A283&lt;&gt;"",input_OLD_temp_simulation!A283,"")</f>
        <v>281</v>
      </c>
      <c r="B283">
        <f>IF(input_OLD_temp_simulation!B283&lt;&gt;"",input_OLD_temp_simulation!B283,"")</f>
        <v>886307</v>
      </c>
      <c r="C283" s="2">
        <f>IF(input_OLD_temp_simulation!C283&lt;&gt;"",input_OLD_temp_simulation!C283,"")</f>
        <v>44566.927083333343</v>
      </c>
      <c r="D283" s="26">
        <f t="shared" si="66"/>
        <v>2</v>
      </c>
      <c r="E283" s="43">
        <f t="shared" si="57"/>
        <v>0.92708333334303461</v>
      </c>
      <c r="F283" s="2">
        <f t="shared" si="58"/>
        <v>2.9271990740837754</v>
      </c>
      <c r="G283" s="26">
        <f>_xlfn.XLOOKUP(F283,occupancy_schedule!C:C,occupancy_schedule!D:D,,1,2)</f>
        <v>0</v>
      </c>
      <c r="H283" s="50">
        <f t="shared" si="59"/>
        <v>0</v>
      </c>
      <c r="I283" s="18">
        <f t="shared" si="60"/>
        <v>0</v>
      </c>
      <c r="J283" s="26">
        <f t="shared" si="61"/>
        <v>-214.62029850385284</v>
      </c>
      <c r="K283" s="55">
        <f t="shared" si="62"/>
        <v>5.2586327622267644E-3</v>
      </c>
      <c r="L283" s="26" t="b">
        <f>IF(virtualroom!A283="","",J283&gt;ventilation_hysteresis)</f>
        <v>0</v>
      </c>
      <c r="M283" s="29">
        <f t="shared" si="63"/>
        <v>0</v>
      </c>
      <c r="N283" s="13">
        <f t="shared" si="54"/>
        <v>0</v>
      </c>
      <c r="O283" s="17">
        <f t="shared" si="55"/>
        <v>0</v>
      </c>
      <c r="P283" s="17">
        <f t="shared" si="64"/>
        <v>0</v>
      </c>
      <c r="Q283" s="17">
        <f t="shared" si="56"/>
        <v>5.2586327622267644E-3</v>
      </c>
      <c r="R283" s="29">
        <f>IF(R282="cCO2_ppm",CO2_ext_avg_ppm,calculation!R282+calculation!S282)</f>
        <v>585.37970149614716</v>
      </c>
      <c r="S283" s="13">
        <f t="shared" si="65"/>
        <v>-4.7327694860040879</v>
      </c>
    </row>
    <row r="284" spans="1:19">
      <c r="A284" s="1">
        <f>IF(input_OLD_temp_simulation!A284&lt;&gt;"",input_OLD_temp_simulation!A284,"")</f>
        <v>282</v>
      </c>
      <c r="B284">
        <f>IF(input_OLD_temp_simulation!B284&lt;&gt;"",input_OLD_temp_simulation!B284,"")</f>
        <v>886307</v>
      </c>
      <c r="C284" s="2">
        <f>IF(input_OLD_temp_simulation!C284&lt;&gt;"",input_OLD_temp_simulation!C284,"")</f>
        <v>44566.9375</v>
      </c>
      <c r="D284" s="26">
        <f t="shared" si="66"/>
        <v>2</v>
      </c>
      <c r="E284" s="43">
        <f t="shared" si="57"/>
        <v>0.9375</v>
      </c>
      <c r="F284" s="2">
        <f t="shared" si="58"/>
        <v>2.9376157407407408</v>
      </c>
      <c r="G284" s="26">
        <f>_xlfn.XLOOKUP(F284,occupancy_schedule!C:C,occupancy_schedule!D:D,,1,2)</f>
        <v>0</v>
      </c>
      <c r="H284" s="50">
        <f t="shared" si="59"/>
        <v>0</v>
      </c>
      <c r="I284" s="18">
        <f t="shared" si="60"/>
        <v>0</v>
      </c>
      <c r="J284" s="26">
        <f t="shared" si="61"/>
        <v>-219.35306798985698</v>
      </c>
      <c r="K284" s="55">
        <f t="shared" si="62"/>
        <v>5.1125596299426857E-3</v>
      </c>
      <c r="L284" s="26" t="b">
        <f>IF(virtualroom!A284="","",J284&gt;ventilation_hysteresis)</f>
        <v>0</v>
      </c>
      <c r="M284" s="29">
        <f t="shared" si="63"/>
        <v>0</v>
      </c>
      <c r="N284" s="13">
        <f t="shared" si="54"/>
        <v>0</v>
      </c>
      <c r="O284" s="17">
        <f t="shared" si="55"/>
        <v>0</v>
      </c>
      <c r="P284" s="17">
        <f t="shared" si="64"/>
        <v>0</v>
      </c>
      <c r="Q284" s="17">
        <f t="shared" si="56"/>
        <v>5.1125596299426857E-3</v>
      </c>
      <c r="R284" s="29">
        <f>IF(R283="cCO2_ppm",CO2_ext_avg_ppm,calculation!R283+calculation!S283)</f>
        <v>580.64693201014302</v>
      </c>
      <c r="S284" s="13">
        <f t="shared" si="65"/>
        <v>-4.6013036669484171</v>
      </c>
    </row>
    <row r="285" spans="1:19">
      <c r="A285" s="1">
        <f>IF(input_OLD_temp_simulation!A285&lt;&gt;"",input_OLD_temp_simulation!A285,"")</f>
        <v>283</v>
      </c>
      <c r="B285">
        <f>IF(input_OLD_temp_simulation!B285&lt;&gt;"",input_OLD_temp_simulation!B285,"")</f>
        <v>886307</v>
      </c>
      <c r="C285" s="2">
        <f>IF(input_OLD_temp_simulation!C285&lt;&gt;"",input_OLD_temp_simulation!C285,"")</f>
        <v>44566.947916666657</v>
      </c>
      <c r="D285" s="26">
        <f t="shared" si="66"/>
        <v>2</v>
      </c>
      <c r="E285" s="43">
        <f t="shared" si="57"/>
        <v>0.94791666665696539</v>
      </c>
      <c r="F285" s="2">
        <f t="shared" si="58"/>
        <v>2.9480324073977062</v>
      </c>
      <c r="G285" s="26">
        <f>_xlfn.XLOOKUP(F285,occupancy_schedule!C:C,occupancy_schedule!D:D,,1,2)</f>
        <v>0</v>
      </c>
      <c r="H285" s="50">
        <f t="shared" si="59"/>
        <v>0</v>
      </c>
      <c r="I285" s="18">
        <f t="shared" si="60"/>
        <v>0</v>
      </c>
      <c r="J285" s="26">
        <f t="shared" si="61"/>
        <v>-223.95437165680539</v>
      </c>
      <c r="K285" s="55">
        <f t="shared" si="62"/>
        <v>4.9705440846664999E-3</v>
      </c>
      <c r="L285" s="26" t="b">
        <f>IF(virtualroom!A285="","",J285&gt;ventilation_hysteresis)</f>
        <v>0</v>
      </c>
      <c r="M285" s="29">
        <f t="shared" si="63"/>
        <v>0</v>
      </c>
      <c r="N285" s="13">
        <f t="shared" si="54"/>
        <v>0</v>
      </c>
      <c r="O285" s="17">
        <f t="shared" si="55"/>
        <v>0</v>
      </c>
      <c r="P285" s="17">
        <f t="shared" si="64"/>
        <v>0</v>
      </c>
      <c r="Q285" s="17">
        <f t="shared" si="56"/>
        <v>4.9705440846664999E-3</v>
      </c>
      <c r="R285" s="29">
        <f>IF(R284="cCO2_ppm",CO2_ext_avg_ppm,calculation!R284+calculation!S284)</f>
        <v>576.04562834319461</v>
      </c>
      <c r="S285" s="13">
        <f t="shared" si="65"/>
        <v>-4.4734896761998497</v>
      </c>
    </row>
    <row r="286" spans="1:19">
      <c r="A286" s="1">
        <f>IF(input_OLD_temp_simulation!A286&lt;&gt;"",input_OLD_temp_simulation!A286,"")</f>
        <v>284</v>
      </c>
      <c r="B286">
        <f>IF(input_OLD_temp_simulation!B286&lt;&gt;"",input_OLD_temp_simulation!B286,"")</f>
        <v>886307</v>
      </c>
      <c r="C286" s="2">
        <f>IF(input_OLD_temp_simulation!C286&lt;&gt;"",input_OLD_temp_simulation!C286,"")</f>
        <v>44566.958333333343</v>
      </c>
      <c r="D286" s="26">
        <f t="shared" si="66"/>
        <v>2</v>
      </c>
      <c r="E286" s="43">
        <f t="shared" si="57"/>
        <v>0.95833333334303461</v>
      </c>
      <c r="F286" s="2">
        <f t="shared" si="58"/>
        <v>2.9584490740837754</v>
      </c>
      <c r="G286" s="26">
        <f>_xlfn.XLOOKUP(F286,occupancy_schedule!C:C,occupancy_schedule!D:D,,1,2)</f>
        <v>0</v>
      </c>
      <c r="H286" s="50">
        <f t="shared" si="59"/>
        <v>0</v>
      </c>
      <c r="I286" s="18">
        <f t="shared" si="60"/>
        <v>0</v>
      </c>
      <c r="J286" s="26">
        <f t="shared" si="61"/>
        <v>-228.42786133300524</v>
      </c>
      <c r="K286" s="55">
        <f t="shared" si="62"/>
        <v>4.832473415647986E-3</v>
      </c>
      <c r="L286" s="26" t="b">
        <f>IF(virtualroom!A286="","",J286&gt;ventilation_hysteresis)</f>
        <v>0</v>
      </c>
      <c r="M286" s="29">
        <f t="shared" si="63"/>
        <v>0</v>
      </c>
      <c r="N286" s="13">
        <f t="shared" si="54"/>
        <v>0</v>
      </c>
      <c r="O286" s="17">
        <f t="shared" si="55"/>
        <v>0</v>
      </c>
      <c r="P286" s="17">
        <f t="shared" si="64"/>
        <v>0</v>
      </c>
      <c r="Q286" s="17">
        <f t="shared" si="56"/>
        <v>4.832473415647986E-3</v>
      </c>
      <c r="R286" s="29">
        <f>IF(R285="cCO2_ppm",CO2_ext_avg_ppm,calculation!R285+calculation!S285)</f>
        <v>571.57213866699476</v>
      </c>
      <c r="S286" s="13">
        <f t="shared" si="65"/>
        <v>-4.3492260740831874</v>
      </c>
    </row>
    <row r="287" spans="1:19">
      <c r="A287" s="1">
        <f>IF(input_OLD_temp_simulation!A287&lt;&gt;"",input_OLD_temp_simulation!A287,"")</f>
        <v>285</v>
      </c>
      <c r="B287">
        <f>IF(input_OLD_temp_simulation!B287&lt;&gt;"",input_OLD_temp_simulation!B287,"")</f>
        <v>886307</v>
      </c>
      <c r="C287" s="2">
        <f>IF(input_OLD_temp_simulation!C287&lt;&gt;"",input_OLD_temp_simulation!C287,"")</f>
        <v>44566.96875</v>
      </c>
      <c r="D287" s="26">
        <f t="shared" si="66"/>
        <v>2</v>
      </c>
      <c r="E287" s="43">
        <f t="shared" si="57"/>
        <v>0.96875</v>
      </c>
      <c r="F287" s="2">
        <f t="shared" si="58"/>
        <v>2.9688657407407408</v>
      </c>
      <c r="G287" s="26">
        <f>_xlfn.XLOOKUP(F287,occupancy_schedule!C:C,occupancy_schedule!D:D,,1,2)</f>
        <v>0</v>
      </c>
      <c r="H287" s="50">
        <f t="shared" si="59"/>
        <v>0</v>
      </c>
      <c r="I287" s="18">
        <f t="shared" si="60"/>
        <v>0</v>
      </c>
      <c r="J287" s="26">
        <f t="shared" si="61"/>
        <v>-232.7770874070884</v>
      </c>
      <c r="K287" s="55">
        <f t="shared" si="62"/>
        <v>4.6982380429910989E-3</v>
      </c>
      <c r="L287" s="26" t="b">
        <f>IF(virtualroom!A287="","",J287&gt;ventilation_hysteresis)</f>
        <v>0</v>
      </c>
      <c r="M287" s="29">
        <f t="shared" si="63"/>
        <v>0</v>
      </c>
      <c r="N287" s="13">
        <f t="shared" si="54"/>
        <v>0</v>
      </c>
      <c r="O287" s="17">
        <f t="shared" si="55"/>
        <v>0</v>
      </c>
      <c r="P287" s="17">
        <f t="shared" si="64"/>
        <v>0</v>
      </c>
      <c r="Q287" s="17">
        <f t="shared" si="56"/>
        <v>4.6982380429910989E-3</v>
      </c>
      <c r="R287" s="29">
        <f>IF(R286="cCO2_ppm",CO2_ext_avg_ppm,calculation!R286+calculation!S286)</f>
        <v>567.2229125929116</v>
      </c>
      <c r="S287" s="13">
        <f t="shared" si="65"/>
        <v>-4.2284142386919887</v>
      </c>
    </row>
    <row r="288" spans="1:19">
      <c r="A288" s="1">
        <f>IF(input_OLD_temp_simulation!A288&lt;&gt;"",input_OLD_temp_simulation!A288,"")</f>
        <v>286</v>
      </c>
      <c r="B288">
        <f>IF(input_OLD_temp_simulation!B288&lt;&gt;"",input_OLD_temp_simulation!B288,"")</f>
        <v>886307</v>
      </c>
      <c r="C288" s="2">
        <f>IF(input_OLD_temp_simulation!C288&lt;&gt;"",input_OLD_temp_simulation!C288,"")</f>
        <v>44566.979166666657</v>
      </c>
      <c r="D288" s="26">
        <f t="shared" si="66"/>
        <v>2</v>
      </c>
      <c r="E288" s="43">
        <f t="shared" si="57"/>
        <v>0.97916666665696539</v>
      </c>
      <c r="F288" s="2">
        <f t="shared" si="58"/>
        <v>2.9792824073977062</v>
      </c>
      <c r="G288" s="26">
        <f>_xlfn.XLOOKUP(F288,occupancy_schedule!C:C,occupancy_schedule!D:D,,1,2)</f>
        <v>0</v>
      </c>
      <c r="H288" s="50">
        <f t="shared" si="59"/>
        <v>0</v>
      </c>
      <c r="I288" s="18">
        <f t="shared" si="60"/>
        <v>0</v>
      </c>
      <c r="J288" s="26">
        <f t="shared" si="61"/>
        <v>-237.00550164578044</v>
      </c>
      <c r="K288" s="55">
        <f t="shared" si="62"/>
        <v>4.5677314306857893E-3</v>
      </c>
      <c r="L288" s="26" t="b">
        <f>IF(virtualroom!A288="","",J288&gt;ventilation_hysteresis)</f>
        <v>0</v>
      </c>
      <c r="M288" s="29">
        <f t="shared" si="63"/>
        <v>0</v>
      </c>
      <c r="N288" s="13">
        <f t="shared" si="54"/>
        <v>0</v>
      </c>
      <c r="O288" s="17">
        <f t="shared" si="55"/>
        <v>0</v>
      </c>
      <c r="P288" s="17">
        <f t="shared" si="64"/>
        <v>0</v>
      </c>
      <c r="Q288" s="17">
        <f t="shared" si="56"/>
        <v>4.5677314306857893E-3</v>
      </c>
      <c r="R288" s="29">
        <f>IF(R287="cCO2_ppm",CO2_ext_avg_ppm,calculation!R287+calculation!S287)</f>
        <v>562.99449835421956</v>
      </c>
      <c r="S288" s="13">
        <f t="shared" si="65"/>
        <v>-4.1109582876172102</v>
      </c>
    </row>
    <row r="289" spans="1:19">
      <c r="A289" s="1">
        <f>IF(input_OLD_temp_simulation!A289&lt;&gt;"",input_OLD_temp_simulation!A289,"")</f>
        <v>287</v>
      </c>
      <c r="B289">
        <f>IF(input_OLD_temp_simulation!B289&lt;&gt;"",input_OLD_temp_simulation!B289,"")</f>
        <v>886307</v>
      </c>
      <c r="C289" s="2">
        <f>IF(input_OLD_temp_simulation!C289&lt;&gt;"",input_OLD_temp_simulation!C289,"")</f>
        <v>44566.989583333343</v>
      </c>
      <c r="D289" s="26">
        <f t="shared" si="66"/>
        <v>2</v>
      </c>
      <c r="E289" s="43">
        <f t="shared" si="57"/>
        <v>0.98958333334303461</v>
      </c>
      <c r="F289" s="2">
        <f t="shared" si="58"/>
        <v>2.9896990740837754</v>
      </c>
      <c r="G289" s="26">
        <f>_xlfn.XLOOKUP(F289,occupancy_schedule!C:C,occupancy_schedule!D:D,,1,2)</f>
        <v>0</v>
      </c>
      <c r="H289" s="50">
        <f t="shared" si="59"/>
        <v>0</v>
      </c>
      <c r="I289" s="18">
        <f t="shared" si="60"/>
        <v>0</v>
      </c>
      <c r="J289" s="26">
        <f t="shared" si="61"/>
        <v>-241.11645993339766</v>
      </c>
      <c r="K289" s="55">
        <f t="shared" si="62"/>
        <v>4.4408500020556279E-3</v>
      </c>
      <c r="L289" s="26" t="b">
        <f>IF(virtualroom!A289="","",J289&gt;ventilation_hysteresis)</f>
        <v>0</v>
      </c>
      <c r="M289" s="29">
        <f t="shared" si="63"/>
        <v>0</v>
      </c>
      <c r="N289" s="13">
        <f t="shared" si="54"/>
        <v>0</v>
      </c>
      <c r="O289" s="17">
        <f t="shared" si="55"/>
        <v>0</v>
      </c>
      <c r="P289" s="17">
        <f t="shared" si="64"/>
        <v>0</v>
      </c>
      <c r="Q289" s="17">
        <f t="shared" si="56"/>
        <v>4.4408500020556279E-3</v>
      </c>
      <c r="R289" s="29">
        <f>IF(R288="cCO2_ppm",CO2_ext_avg_ppm,calculation!R288+calculation!S288)</f>
        <v>558.88354006660234</v>
      </c>
      <c r="S289" s="13">
        <f t="shared" si="65"/>
        <v>-3.9967650018500649</v>
      </c>
    </row>
    <row r="290" spans="1:19">
      <c r="A290" s="1">
        <f>IF(input_OLD_temp_simulation!A290&lt;&gt;"",input_OLD_temp_simulation!A290,"")</f>
        <v>288</v>
      </c>
      <c r="B290">
        <f>IF(input_OLD_temp_simulation!B290&lt;&gt;"",input_OLD_temp_simulation!B290,"")</f>
        <v>886307</v>
      </c>
      <c r="C290" s="2">
        <f>IF(input_OLD_temp_simulation!C290&lt;&gt;"",input_OLD_temp_simulation!C290,"")</f>
        <v>44567</v>
      </c>
      <c r="D290" s="26">
        <f t="shared" si="66"/>
        <v>3</v>
      </c>
      <c r="E290" s="43">
        <f t="shared" si="57"/>
        <v>0</v>
      </c>
      <c r="F290" s="2">
        <f t="shared" si="58"/>
        <v>3.0001157407407408</v>
      </c>
      <c r="G290" s="26">
        <f>_xlfn.XLOOKUP(F290,occupancy_schedule!C:C,occupancy_schedule!D:D,,1,2)</f>
        <v>1</v>
      </c>
      <c r="H290" s="50">
        <f t="shared" si="59"/>
        <v>6.7812499999999997E-6</v>
      </c>
      <c r="I290" s="18">
        <f t="shared" si="60"/>
        <v>7.5347222222222218E-2</v>
      </c>
      <c r="J290" s="26">
        <f t="shared" si="61"/>
        <v>-245.11322493524767</v>
      </c>
      <c r="K290" s="55">
        <f t="shared" si="62"/>
        <v>4.3174930575540843E-3</v>
      </c>
      <c r="L290" s="26" t="b">
        <f>IF(virtualroom!A290="","",J290&gt;ventilation_hysteresis)</f>
        <v>0</v>
      </c>
      <c r="M290" s="29">
        <f t="shared" si="63"/>
        <v>0</v>
      </c>
      <c r="N290" s="13">
        <f t="shared" si="54"/>
        <v>0</v>
      </c>
      <c r="O290" s="17">
        <f t="shared" si="55"/>
        <v>0</v>
      </c>
      <c r="P290" s="17">
        <f t="shared" si="64"/>
        <v>0</v>
      </c>
      <c r="Q290" s="17">
        <f t="shared" si="56"/>
        <v>4.3174930575540843E-3</v>
      </c>
      <c r="R290" s="29">
        <f>IF(R289="cCO2_ppm",CO2_ext_avg_ppm,calculation!R289+calculation!S289)</f>
        <v>554.88677506475233</v>
      </c>
      <c r="S290" s="13">
        <f t="shared" si="65"/>
        <v>63.926756248201329</v>
      </c>
    </row>
    <row r="291" spans="1:19">
      <c r="A291" s="1">
        <f>IF(input_OLD_temp_simulation!A291&lt;&gt;"",input_OLD_temp_simulation!A291,"")</f>
        <v>289</v>
      </c>
      <c r="B291">
        <f>IF(input_OLD_temp_simulation!B291&lt;&gt;"",input_OLD_temp_simulation!B291,"")</f>
        <v>886307</v>
      </c>
      <c r="C291" s="2">
        <f>IF(input_OLD_temp_simulation!C291&lt;&gt;"",input_OLD_temp_simulation!C291,"")</f>
        <v>44567.010416666657</v>
      </c>
      <c r="D291" s="26">
        <f t="shared" si="66"/>
        <v>3</v>
      </c>
      <c r="E291" s="43">
        <f t="shared" si="57"/>
        <v>1.041666665696539E-2</v>
      </c>
      <c r="F291" s="2">
        <f t="shared" si="58"/>
        <v>3.0105324073977062</v>
      </c>
      <c r="G291" s="26">
        <f>_xlfn.XLOOKUP(F291,occupancy_schedule!C:C,occupancy_schedule!D:D,,1,2)</f>
        <v>1</v>
      </c>
      <c r="H291" s="50">
        <f t="shared" si="59"/>
        <v>6.7812499999999997E-6</v>
      </c>
      <c r="I291" s="18">
        <f t="shared" si="60"/>
        <v>7.5347222222222218E-2</v>
      </c>
      <c r="J291" s="26">
        <f t="shared" si="61"/>
        <v>-181.18646868704639</v>
      </c>
      <c r="K291" s="55">
        <f t="shared" si="62"/>
        <v>6.2905410899059761E-3</v>
      </c>
      <c r="L291" s="26" t="b">
        <f>IF(virtualroom!A291="","",J291&gt;ventilation_hysteresis)</f>
        <v>0</v>
      </c>
      <c r="M291" s="29">
        <f t="shared" si="63"/>
        <v>0</v>
      </c>
      <c r="N291" s="13">
        <f t="shared" si="54"/>
        <v>0</v>
      </c>
      <c r="O291" s="17">
        <f t="shared" si="55"/>
        <v>0</v>
      </c>
      <c r="P291" s="17">
        <f t="shared" si="64"/>
        <v>0</v>
      </c>
      <c r="Q291" s="17">
        <f t="shared" si="56"/>
        <v>6.2905410899059761E-3</v>
      </c>
      <c r="R291" s="29">
        <f>IF(R290="cCO2_ppm",CO2_ext_avg_ppm,calculation!R290+calculation!S290)</f>
        <v>618.81353131295361</v>
      </c>
      <c r="S291" s="13">
        <f t="shared" si="65"/>
        <v>62.151013019084616</v>
      </c>
    </row>
    <row r="292" spans="1:19">
      <c r="A292" s="1">
        <f>IF(input_OLD_temp_simulation!A292&lt;&gt;"",input_OLD_temp_simulation!A292,"")</f>
        <v>290</v>
      </c>
      <c r="B292">
        <f>IF(input_OLD_temp_simulation!B292&lt;&gt;"",input_OLD_temp_simulation!B292,"")</f>
        <v>886307</v>
      </c>
      <c r="C292" s="2">
        <f>IF(input_OLD_temp_simulation!C292&lt;&gt;"",input_OLD_temp_simulation!C292,"")</f>
        <v>44567.020833333343</v>
      </c>
      <c r="D292" s="26">
        <f t="shared" si="66"/>
        <v>3</v>
      </c>
      <c r="E292" s="43">
        <f t="shared" si="57"/>
        <v>2.083333334303461E-2</v>
      </c>
      <c r="F292" s="2">
        <f t="shared" si="58"/>
        <v>3.0209490740837754</v>
      </c>
      <c r="G292" s="26">
        <f>_xlfn.XLOOKUP(F292,occupancy_schedule!C:C,occupancy_schedule!D:D,,1,2)</f>
        <v>1</v>
      </c>
      <c r="H292" s="50">
        <f t="shared" si="59"/>
        <v>6.7812499999999997E-6</v>
      </c>
      <c r="I292" s="18">
        <f t="shared" si="60"/>
        <v>7.5347222222222218E-2</v>
      </c>
      <c r="J292" s="26">
        <f t="shared" si="61"/>
        <v>-119.03545566796174</v>
      </c>
      <c r="K292" s="55">
        <f t="shared" si="62"/>
        <v>8.2087822324703151E-3</v>
      </c>
      <c r="L292" s="26" t="b">
        <f>IF(virtualroom!A292="","",J292&gt;ventilation_hysteresis)</f>
        <v>0</v>
      </c>
      <c r="M292" s="29">
        <f t="shared" si="63"/>
        <v>0</v>
      </c>
      <c r="N292" s="13">
        <f t="shared" si="54"/>
        <v>0</v>
      </c>
      <c r="O292" s="17">
        <f t="shared" si="55"/>
        <v>0</v>
      </c>
      <c r="P292" s="17">
        <f t="shared" si="64"/>
        <v>0</v>
      </c>
      <c r="Q292" s="17">
        <f t="shared" si="56"/>
        <v>8.2087822324703151E-3</v>
      </c>
      <c r="R292" s="29">
        <f>IF(R291="cCO2_ppm",CO2_ext_avg_ppm,calculation!R291+calculation!S291)</f>
        <v>680.96454433203826</v>
      </c>
      <c r="S292" s="13">
        <f t="shared" si="65"/>
        <v>60.424595990776709</v>
      </c>
    </row>
    <row r="293" spans="1:19">
      <c r="A293" s="1">
        <f>IF(input_OLD_temp_simulation!A293&lt;&gt;"",input_OLD_temp_simulation!A293,"")</f>
        <v>291</v>
      </c>
      <c r="B293">
        <f>IF(input_OLD_temp_simulation!B293&lt;&gt;"",input_OLD_temp_simulation!B293,"")</f>
        <v>886307</v>
      </c>
      <c r="C293" s="2">
        <f>IF(input_OLD_temp_simulation!C293&lt;&gt;"",input_OLD_temp_simulation!C293,"")</f>
        <v>44567.03125</v>
      </c>
      <c r="D293" s="26">
        <f t="shared" si="66"/>
        <v>3</v>
      </c>
      <c r="E293" s="43">
        <f t="shared" si="57"/>
        <v>3.125E-2</v>
      </c>
      <c r="F293" s="2">
        <f t="shared" si="58"/>
        <v>3.0313657407407408</v>
      </c>
      <c r="G293" s="26">
        <f>_xlfn.XLOOKUP(F293,occupancy_schedule!C:C,occupancy_schedule!D:D,,1,2)</f>
        <v>1</v>
      </c>
      <c r="H293" s="50">
        <f t="shared" si="59"/>
        <v>6.7812499999999997E-6</v>
      </c>
      <c r="I293" s="18">
        <f t="shared" si="60"/>
        <v>7.5347222222222218E-2</v>
      </c>
      <c r="J293" s="26">
        <f t="shared" si="61"/>
        <v>-58.61085967718509</v>
      </c>
      <c r="K293" s="55">
        <f t="shared" si="62"/>
        <v>1.0073738898852313E-2</v>
      </c>
      <c r="L293" s="26" t="b">
        <f>IF(virtualroom!A293="","",J293&gt;ventilation_hysteresis)</f>
        <v>0</v>
      </c>
      <c r="M293" s="29">
        <f t="shared" si="63"/>
        <v>0</v>
      </c>
      <c r="N293" s="13">
        <f t="shared" si="54"/>
        <v>0</v>
      </c>
      <c r="O293" s="17">
        <f t="shared" si="55"/>
        <v>0</v>
      </c>
      <c r="P293" s="17">
        <f t="shared" si="64"/>
        <v>0</v>
      </c>
      <c r="Q293" s="17">
        <f t="shared" si="56"/>
        <v>1.0073738898852313E-2</v>
      </c>
      <c r="R293" s="29">
        <f>IF(R292="cCO2_ppm",CO2_ext_avg_ppm,calculation!R292+calculation!S292)</f>
        <v>741.38914032281491</v>
      </c>
      <c r="S293" s="13">
        <f t="shared" si="65"/>
        <v>58.746134991032918</v>
      </c>
    </row>
    <row r="294" spans="1:19">
      <c r="A294" s="1">
        <f>IF(input_OLD_temp_simulation!A294&lt;&gt;"",input_OLD_temp_simulation!A294,"")</f>
        <v>292</v>
      </c>
      <c r="B294">
        <f>IF(input_OLD_temp_simulation!B294&lt;&gt;"",input_OLD_temp_simulation!B294,"")</f>
        <v>886307</v>
      </c>
      <c r="C294" s="2">
        <f>IF(input_OLD_temp_simulation!C294&lt;&gt;"",input_OLD_temp_simulation!C294,"")</f>
        <v>44567.041666666657</v>
      </c>
      <c r="D294" s="26">
        <f t="shared" si="66"/>
        <v>3</v>
      </c>
      <c r="E294" s="43">
        <f t="shared" si="57"/>
        <v>4.166666665696539E-2</v>
      </c>
      <c r="F294" s="2">
        <f t="shared" si="58"/>
        <v>3.0417824073977062</v>
      </c>
      <c r="G294" s="26">
        <f>_xlfn.XLOOKUP(F294,occupancy_schedule!C:C,occupancy_schedule!D:D,,1,2)</f>
        <v>1</v>
      </c>
      <c r="H294" s="50">
        <f t="shared" si="59"/>
        <v>6.7812499999999997E-6</v>
      </c>
      <c r="I294" s="18">
        <f t="shared" si="60"/>
        <v>7.5347222222222218E-2</v>
      </c>
      <c r="J294" s="26">
        <f t="shared" si="61"/>
        <v>0.13527531384784197</v>
      </c>
      <c r="K294" s="55">
        <f t="shared" si="62"/>
        <v>1.1886891213390365E-2</v>
      </c>
      <c r="L294" s="26" t="b">
        <f>IF(virtualroom!A294="","",J294&gt;ventilation_hysteresis)</f>
        <v>0</v>
      </c>
      <c r="M294" s="29">
        <f t="shared" si="63"/>
        <v>0</v>
      </c>
      <c r="N294" s="13">
        <f t="shared" si="54"/>
        <v>0</v>
      </c>
      <c r="O294" s="17">
        <f t="shared" si="55"/>
        <v>0</v>
      </c>
      <c r="P294" s="17">
        <f t="shared" si="64"/>
        <v>0</v>
      </c>
      <c r="Q294" s="17">
        <f t="shared" si="56"/>
        <v>1.1886891213390365E-2</v>
      </c>
      <c r="R294" s="29">
        <f>IF(R293="cCO2_ppm",CO2_ext_avg_ppm,calculation!R293+calculation!S293)</f>
        <v>800.13527531384784</v>
      </c>
      <c r="S294" s="13">
        <f t="shared" si="65"/>
        <v>57.114297907948675</v>
      </c>
    </row>
    <row r="295" spans="1:19">
      <c r="A295" s="1">
        <f>IF(input_OLD_temp_simulation!A295&lt;&gt;"",input_OLD_temp_simulation!A295,"")</f>
        <v>293</v>
      </c>
      <c r="B295">
        <f>IF(input_OLD_temp_simulation!B295&lt;&gt;"",input_OLD_temp_simulation!B295,"")</f>
        <v>886307</v>
      </c>
      <c r="C295" s="2">
        <f>IF(input_OLD_temp_simulation!C295&lt;&gt;"",input_OLD_temp_simulation!C295,"")</f>
        <v>44567.052083333343</v>
      </c>
      <c r="D295" s="26">
        <f t="shared" si="66"/>
        <v>3</v>
      </c>
      <c r="E295" s="43">
        <f t="shared" si="57"/>
        <v>5.208333334303461E-2</v>
      </c>
      <c r="F295" s="2">
        <f t="shared" si="58"/>
        <v>3.0521990740837754</v>
      </c>
      <c r="G295" s="26">
        <f>_xlfn.XLOOKUP(F295,occupancy_schedule!C:C,occupancy_schedule!D:D,,1,2)</f>
        <v>1</v>
      </c>
      <c r="H295" s="50">
        <f t="shared" si="59"/>
        <v>6.7812499999999997E-6</v>
      </c>
      <c r="I295" s="18">
        <f t="shared" si="60"/>
        <v>7.5347222222222218E-2</v>
      </c>
      <c r="J295" s="26">
        <f t="shared" si="61"/>
        <v>57.249573221796481</v>
      </c>
      <c r="K295" s="55">
        <f t="shared" si="62"/>
        <v>1.3649678185857916E-2</v>
      </c>
      <c r="L295" s="26" t="b">
        <f>IF(virtualroom!A295="","",J295&gt;ventilation_hysteresis)</f>
        <v>1</v>
      </c>
      <c r="M295" s="29">
        <f t="shared" si="63"/>
        <v>500</v>
      </c>
      <c r="N295" s="13">
        <f t="shared" si="54"/>
        <v>5.5555555555555554</v>
      </c>
      <c r="O295" s="17">
        <f t="shared" si="55"/>
        <v>0.68248390929289582</v>
      </c>
      <c r="P295" s="17">
        <f t="shared" si="64"/>
        <v>0.17460659635496434</v>
      </c>
      <c r="Q295" s="17">
        <f t="shared" si="56"/>
        <v>0.11916619246866275</v>
      </c>
      <c r="R295" s="29">
        <f>IF(R294="cCO2_ppm",CO2_ext_avg_ppm,calculation!R294+calculation!S294)</f>
        <v>857.24957322179648</v>
      </c>
      <c r="S295" s="13">
        <f t="shared" si="65"/>
        <v>-39.437073221796481</v>
      </c>
    </row>
    <row r="296" spans="1:19">
      <c r="A296" s="1">
        <f>IF(input_OLD_temp_simulation!A296&lt;&gt;"",input_OLD_temp_simulation!A296,"")</f>
        <v>294</v>
      </c>
      <c r="B296">
        <f>IF(input_OLD_temp_simulation!B296&lt;&gt;"",input_OLD_temp_simulation!B296,"")</f>
        <v>886307</v>
      </c>
      <c r="C296" s="2">
        <f>IF(input_OLD_temp_simulation!C296&lt;&gt;"",input_OLD_temp_simulation!C296,"")</f>
        <v>44567.0625</v>
      </c>
      <c r="D296" s="26">
        <f t="shared" si="66"/>
        <v>3</v>
      </c>
      <c r="E296" s="43">
        <f t="shared" si="57"/>
        <v>6.25E-2</v>
      </c>
      <c r="F296" s="2">
        <f t="shared" si="58"/>
        <v>3.0626157407407408</v>
      </c>
      <c r="G296" s="26">
        <f>_xlfn.XLOOKUP(F296,occupancy_schedule!C:C,occupancy_schedule!D:D,,1,2)</f>
        <v>1</v>
      </c>
      <c r="H296" s="50">
        <f t="shared" si="59"/>
        <v>6.7812499999999997E-6</v>
      </c>
      <c r="I296" s="18">
        <f t="shared" si="60"/>
        <v>7.5347222222222218E-2</v>
      </c>
      <c r="J296" s="26">
        <f t="shared" si="61"/>
        <v>17.8125</v>
      </c>
      <c r="K296" s="55">
        <f t="shared" si="62"/>
        <v>1.2432484567901234E-2</v>
      </c>
      <c r="L296" s="26" t="b">
        <f>IF(virtualroom!A296="","",J296&gt;ventilation_hysteresis)</f>
        <v>0</v>
      </c>
      <c r="M296" s="29">
        <f t="shared" si="63"/>
        <v>0</v>
      </c>
      <c r="N296" s="13">
        <f t="shared" ref="N296:N359" si="67">M296/(V_room_m3)</f>
        <v>0</v>
      </c>
      <c r="O296" s="17">
        <f t="shared" ref="O296:O359" si="68">N296/s_per_h*(R296-CO2_ext_avg_ppm)</f>
        <v>0</v>
      </c>
      <c r="P296" s="17">
        <f t="shared" si="64"/>
        <v>0</v>
      </c>
      <c r="Q296" s="17">
        <f t="shared" si="56"/>
        <v>1.2432484567901234E-2</v>
      </c>
      <c r="R296" s="29">
        <f>IF(R295="cCO2_ppm",CO2_ext_avg_ppm,calculation!R295+calculation!S295)</f>
        <v>817.8125</v>
      </c>
      <c r="S296" s="13">
        <f t="shared" si="65"/>
        <v>56.623263888888886</v>
      </c>
    </row>
    <row r="297" spans="1:19">
      <c r="A297" s="1">
        <f>IF(input_OLD_temp_simulation!A297&lt;&gt;"",input_OLD_temp_simulation!A297,"")</f>
        <v>295</v>
      </c>
      <c r="B297">
        <f>IF(input_OLD_temp_simulation!B297&lt;&gt;"",input_OLD_temp_simulation!B297,"")</f>
        <v>886307</v>
      </c>
      <c r="C297" s="2">
        <f>IF(input_OLD_temp_simulation!C297&lt;&gt;"",input_OLD_temp_simulation!C297,"")</f>
        <v>44567.072916666657</v>
      </c>
      <c r="D297" s="26">
        <f t="shared" si="66"/>
        <v>3</v>
      </c>
      <c r="E297" s="43">
        <f t="shared" si="57"/>
        <v>7.291666665696539E-2</v>
      </c>
      <c r="F297" s="2">
        <f t="shared" si="58"/>
        <v>3.0730324073977062</v>
      </c>
      <c r="G297" s="26">
        <f>_xlfn.XLOOKUP(F297,occupancy_schedule!C:C,occupancy_schedule!D:D,,1,2)</f>
        <v>1</v>
      </c>
      <c r="H297" s="50">
        <f t="shared" si="59"/>
        <v>6.7812499999999997E-6</v>
      </c>
      <c r="I297" s="18">
        <f t="shared" si="60"/>
        <v>7.5347222222222218E-2</v>
      </c>
      <c r="J297" s="26">
        <f t="shared" si="61"/>
        <v>74.435763888888914</v>
      </c>
      <c r="K297" s="55">
        <f t="shared" si="62"/>
        <v>1.418011616941015E-2</v>
      </c>
      <c r="L297" s="26" t="b">
        <f>IF(virtualroom!A297="","",J297&gt;ventilation_hysteresis)</f>
        <v>1</v>
      </c>
      <c r="M297" s="29">
        <f t="shared" si="63"/>
        <v>500</v>
      </c>
      <c r="N297" s="13">
        <f t="shared" si="67"/>
        <v>5.5555555555555554</v>
      </c>
      <c r="O297" s="17">
        <f t="shared" si="68"/>
        <v>0.70900580847050754</v>
      </c>
      <c r="P297" s="17">
        <f t="shared" si="64"/>
        <v>0.19500821886749678</v>
      </c>
      <c r="Q297" s="17">
        <f t="shared" ref="Q297:Q360" si="69">MAX(O297*P297,K297)</f>
        <v>0.13826195987654324</v>
      </c>
      <c r="R297" s="29">
        <f>IF(R296="cCO2_ppm",CO2_ext_avg_ppm,calculation!R296+calculation!S296)</f>
        <v>874.43576388888891</v>
      </c>
      <c r="S297" s="13">
        <f t="shared" si="65"/>
        <v>-56.623263888888921</v>
      </c>
    </row>
    <row r="298" spans="1:19">
      <c r="A298" s="1">
        <f>IF(input_OLD_temp_simulation!A298&lt;&gt;"",input_OLD_temp_simulation!A298,"")</f>
        <v>296</v>
      </c>
      <c r="B298">
        <f>IF(input_OLD_temp_simulation!B298&lt;&gt;"",input_OLD_temp_simulation!B298,"")</f>
        <v>886307</v>
      </c>
      <c r="C298" s="2">
        <f>IF(input_OLD_temp_simulation!C298&lt;&gt;"",input_OLD_temp_simulation!C298,"")</f>
        <v>44567.083333333343</v>
      </c>
      <c r="D298" s="26">
        <f t="shared" si="66"/>
        <v>3</v>
      </c>
      <c r="E298" s="43">
        <f t="shared" si="57"/>
        <v>8.333333334303461E-2</v>
      </c>
      <c r="F298" s="2">
        <f t="shared" si="58"/>
        <v>3.0834490740837754</v>
      </c>
      <c r="G298" s="26">
        <f>_xlfn.XLOOKUP(F298,occupancy_schedule!C:C,occupancy_schedule!D:D,,1,2)</f>
        <v>1</v>
      </c>
      <c r="H298" s="50">
        <f t="shared" si="59"/>
        <v>6.7812499999999997E-6</v>
      </c>
      <c r="I298" s="18">
        <f t="shared" si="60"/>
        <v>7.5347222222222218E-2</v>
      </c>
      <c r="J298" s="26">
        <f t="shared" si="61"/>
        <v>17.8125</v>
      </c>
      <c r="K298" s="55">
        <f t="shared" si="62"/>
        <v>1.2432484567901234E-2</v>
      </c>
      <c r="L298" s="26" t="b">
        <f>IF(virtualroom!A298="","",J298&gt;ventilation_hysteresis)</f>
        <v>0</v>
      </c>
      <c r="M298" s="29">
        <f t="shared" si="63"/>
        <v>0</v>
      </c>
      <c r="N298" s="13">
        <f t="shared" si="67"/>
        <v>0</v>
      </c>
      <c r="O298" s="17">
        <f t="shared" si="68"/>
        <v>0</v>
      </c>
      <c r="P298" s="17">
        <f t="shared" si="64"/>
        <v>0</v>
      </c>
      <c r="Q298" s="17">
        <f t="shared" si="69"/>
        <v>1.2432484567901234E-2</v>
      </c>
      <c r="R298" s="29">
        <f>IF(R297="cCO2_ppm",CO2_ext_avg_ppm,calculation!R297+calculation!S297)</f>
        <v>817.8125</v>
      </c>
      <c r="S298" s="13">
        <f t="shared" si="65"/>
        <v>56.623263888888886</v>
      </c>
    </row>
    <row r="299" spans="1:19">
      <c r="A299" s="1">
        <f>IF(input_OLD_temp_simulation!A299&lt;&gt;"",input_OLD_temp_simulation!A299,"")</f>
        <v>297</v>
      </c>
      <c r="B299">
        <f>IF(input_OLD_temp_simulation!B299&lt;&gt;"",input_OLD_temp_simulation!B299,"")</f>
        <v>886307</v>
      </c>
      <c r="C299" s="2">
        <f>IF(input_OLD_temp_simulation!C299&lt;&gt;"",input_OLD_temp_simulation!C299,"")</f>
        <v>44567.09375</v>
      </c>
      <c r="D299" s="26">
        <f t="shared" si="66"/>
        <v>3</v>
      </c>
      <c r="E299" s="43">
        <f t="shared" si="57"/>
        <v>9.375E-2</v>
      </c>
      <c r="F299" s="2">
        <f t="shared" si="58"/>
        <v>3.0938657407407408</v>
      </c>
      <c r="G299" s="26">
        <f>_xlfn.XLOOKUP(F299,occupancy_schedule!C:C,occupancy_schedule!D:D,,1,2)</f>
        <v>1</v>
      </c>
      <c r="H299" s="50">
        <f t="shared" si="59"/>
        <v>6.7812499999999997E-6</v>
      </c>
      <c r="I299" s="18">
        <f t="shared" si="60"/>
        <v>7.5347222222222218E-2</v>
      </c>
      <c r="J299" s="26">
        <f t="shared" si="61"/>
        <v>74.435763888888914</v>
      </c>
      <c r="K299" s="55">
        <f t="shared" si="62"/>
        <v>1.418011616941015E-2</v>
      </c>
      <c r="L299" s="26" t="b">
        <f>IF(virtualroom!A299="","",J299&gt;ventilation_hysteresis)</f>
        <v>1</v>
      </c>
      <c r="M299" s="29">
        <f t="shared" si="63"/>
        <v>500</v>
      </c>
      <c r="N299" s="13">
        <f t="shared" si="67"/>
        <v>5.5555555555555554</v>
      </c>
      <c r="O299" s="17">
        <f t="shared" si="68"/>
        <v>0.70900580847050754</v>
      </c>
      <c r="P299" s="17">
        <f t="shared" si="64"/>
        <v>0.19500821886749678</v>
      </c>
      <c r="Q299" s="17">
        <f t="shared" si="69"/>
        <v>0.13826195987654324</v>
      </c>
      <c r="R299" s="29">
        <f>IF(R298="cCO2_ppm",CO2_ext_avg_ppm,calculation!R298+calculation!S298)</f>
        <v>874.43576388888891</v>
      </c>
      <c r="S299" s="13">
        <f t="shared" si="65"/>
        <v>-56.623263888888921</v>
      </c>
    </row>
    <row r="300" spans="1:19">
      <c r="A300" s="1">
        <f>IF(input_OLD_temp_simulation!A300&lt;&gt;"",input_OLD_temp_simulation!A300,"")</f>
        <v>298</v>
      </c>
      <c r="B300">
        <f>IF(input_OLD_temp_simulation!B300&lt;&gt;"",input_OLD_temp_simulation!B300,"")</f>
        <v>886307</v>
      </c>
      <c r="C300" s="2">
        <f>IF(input_OLD_temp_simulation!C300&lt;&gt;"",input_OLD_temp_simulation!C300,"")</f>
        <v>44567.104166666657</v>
      </c>
      <c r="D300" s="26">
        <f t="shared" si="66"/>
        <v>3</v>
      </c>
      <c r="E300" s="43">
        <f t="shared" si="57"/>
        <v>0.10416666665696539</v>
      </c>
      <c r="F300" s="2">
        <f t="shared" si="58"/>
        <v>3.1042824073977062</v>
      </c>
      <c r="G300" s="26">
        <f>_xlfn.XLOOKUP(F300,occupancy_schedule!C:C,occupancy_schedule!D:D,,1,2)</f>
        <v>1</v>
      </c>
      <c r="H300" s="50">
        <f t="shared" si="59"/>
        <v>6.7812499999999997E-6</v>
      </c>
      <c r="I300" s="18">
        <f t="shared" si="60"/>
        <v>7.5347222222222218E-2</v>
      </c>
      <c r="J300" s="26">
        <f t="shared" si="61"/>
        <v>17.8125</v>
      </c>
      <c r="K300" s="55">
        <f t="shared" si="62"/>
        <v>1.2432484567901234E-2</v>
      </c>
      <c r="L300" s="26" t="b">
        <f>IF(virtualroom!A300="","",J300&gt;ventilation_hysteresis)</f>
        <v>0</v>
      </c>
      <c r="M300" s="29">
        <f t="shared" si="63"/>
        <v>0</v>
      </c>
      <c r="N300" s="13">
        <f t="shared" si="67"/>
        <v>0</v>
      </c>
      <c r="O300" s="17">
        <f t="shared" si="68"/>
        <v>0</v>
      </c>
      <c r="P300" s="17">
        <f t="shared" si="64"/>
        <v>0</v>
      </c>
      <c r="Q300" s="17">
        <f t="shared" si="69"/>
        <v>1.2432484567901234E-2</v>
      </c>
      <c r="R300" s="29">
        <f>IF(R299="cCO2_ppm",CO2_ext_avg_ppm,calculation!R299+calculation!S299)</f>
        <v>817.8125</v>
      </c>
      <c r="S300" s="13">
        <f t="shared" si="65"/>
        <v>56.623263888888886</v>
      </c>
    </row>
    <row r="301" spans="1:19">
      <c r="A301" s="1">
        <f>IF(input_OLD_temp_simulation!A301&lt;&gt;"",input_OLD_temp_simulation!A301,"")</f>
        <v>299</v>
      </c>
      <c r="B301">
        <f>IF(input_OLD_temp_simulation!B301&lt;&gt;"",input_OLD_temp_simulation!B301,"")</f>
        <v>886307</v>
      </c>
      <c r="C301" s="2">
        <f>IF(input_OLD_temp_simulation!C301&lt;&gt;"",input_OLD_temp_simulation!C301,"")</f>
        <v>44567.114583333343</v>
      </c>
      <c r="D301" s="26">
        <f t="shared" si="66"/>
        <v>3</v>
      </c>
      <c r="E301" s="43">
        <f t="shared" si="57"/>
        <v>0.11458333334303461</v>
      </c>
      <c r="F301" s="2">
        <f t="shared" si="58"/>
        <v>3.1146990740837754</v>
      </c>
      <c r="G301" s="26">
        <f>_xlfn.XLOOKUP(F301,occupancy_schedule!C:C,occupancy_schedule!D:D,,1,2)</f>
        <v>1</v>
      </c>
      <c r="H301" s="50">
        <f t="shared" si="59"/>
        <v>6.7812499999999997E-6</v>
      </c>
      <c r="I301" s="18">
        <f t="shared" si="60"/>
        <v>7.5347222222222218E-2</v>
      </c>
      <c r="J301" s="26">
        <f t="shared" si="61"/>
        <v>74.435763888888914</v>
      </c>
      <c r="K301" s="55">
        <f t="shared" si="62"/>
        <v>1.418011616941015E-2</v>
      </c>
      <c r="L301" s="26" t="b">
        <f>IF(virtualroom!A301="","",J301&gt;ventilation_hysteresis)</f>
        <v>1</v>
      </c>
      <c r="M301" s="29">
        <f t="shared" si="63"/>
        <v>500</v>
      </c>
      <c r="N301" s="13">
        <f t="shared" si="67"/>
        <v>5.5555555555555554</v>
      </c>
      <c r="O301" s="17">
        <f t="shared" si="68"/>
        <v>0.70900580847050754</v>
      </c>
      <c r="P301" s="17">
        <f t="shared" si="64"/>
        <v>0.19500821886749678</v>
      </c>
      <c r="Q301" s="17">
        <f t="shared" si="69"/>
        <v>0.13826195987654324</v>
      </c>
      <c r="R301" s="29">
        <f>IF(R300="cCO2_ppm",CO2_ext_avg_ppm,calculation!R300+calculation!S300)</f>
        <v>874.43576388888891</v>
      </c>
      <c r="S301" s="13">
        <f t="shared" si="65"/>
        <v>-56.623263888888921</v>
      </c>
    </row>
    <row r="302" spans="1:19">
      <c r="A302" s="1">
        <f>IF(input_OLD_temp_simulation!A302&lt;&gt;"",input_OLD_temp_simulation!A302,"")</f>
        <v>300</v>
      </c>
      <c r="B302">
        <f>IF(input_OLD_temp_simulation!B302&lt;&gt;"",input_OLD_temp_simulation!B302,"")</f>
        <v>886307</v>
      </c>
      <c r="C302" s="2">
        <f>IF(input_OLD_temp_simulation!C302&lt;&gt;"",input_OLD_temp_simulation!C302,"")</f>
        <v>44567.125</v>
      </c>
      <c r="D302" s="26">
        <f t="shared" si="66"/>
        <v>3</v>
      </c>
      <c r="E302" s="43">
        <f t="shared" si="57"/>
        <v>0.125</v>
      </c>
      <c r="F302" s="2">
        <f t="shared" si="58"/>
        <v>3.1251157407407408</v>
      </c>
      <c r="G302" s="26">
        <f>_xlfn.XLOOKUP(F302,occupancy_schedule!C:C,occupancy_schedule!D:D,,1,2)</f>
        <v>1</v>
      </c>
      <c r="H302" s="50">
        <f t="shared" si="59"/>
        <v>6.7812499999999997E-6</v>
      </c>
      <c r="I302" s="18">
        <f t="shared" si="60"/>
        <v>7.5347222222222218E-2</v>
      </c>
      <c r="J302" s="26">
        <f t="shared" si="61"/>
        <v>17.8125</v>
      </c>
      <c r="K302" s="55">
        <f t="shared" si="62"/>
        <v>1.2432484567901234E-2</v>
      </c>
      <c r="L302" s="26" t="b">
        <f>IF(virtualroom!A302="","",J302&gt;ventilation_hysteresis)</f>
        <v>0</v>
      </c>
      <c r="M302" s="29">
        <f t="shared" si="63"/>
        <v>0</v>
      </c>
      <c r="N302" s="13">
        <f t="shared" si="67"/>
        <v>0</v>
      </c>
      <c r="O302" s="17">
        <f t="shared" si="68"/>
        <v>0</v>
      </c>
      <c r="P302" s="17">
        <f t="shared" si="64"/>
        <v>0</v>
      </c>
      <c r="Q302" s="17">
        <f t="shared" si="69"/>
        <v>1.2432484567901234E-2</v>
      </c>
      <c r="R302" s="29">
        <f>IF(R301="cCO2_ppm",CO2_ext_avg_ppm,calculation!R301+calculation!S301)</f>
        <v>817.8125</v>
      </c>
      <c r="S302" s="13">
        <f t="shared" si="65"/>
        <v>56.623263888888886</v>
      </c>
    </row>
    <row r="303" spans="1:19">
      <c r="A303" s="1">
        <f>IF(input_OLD_temp_simulation!A303&lt;&gt;"",input_OLD_temp_simulation!A303,"")</f>
        <v>301</v>
      </c>
      <c r="B303">
        <f>IF(input_OLD_temp_simulation!B303&lt;&gt;"",input_OLD_temp_simulation!B303,"")</f>
        <v>886307</v>
      </c>
      <c r="C303" s="2">
        <f>IF(input_OLD_temp_simulation!C303&lt;&gt;"",input_OLD_temp_simulation!C303,"")</f>
        <v>44567.135416666657</v>
      </c>
      <c r="D303" s="26">
        <f t="shared" si="66"/>
        <v>3</v>
      </c>
      <c r="E303" s="43">
        <f t="shared" si="57"/>
        <v>0.13541666665696539</v>
      </c>
      <c r="F303" s="2">
        <f t="shared" si="58"/>
        <v>3.1355324073977062</v>
      </c>
      <c r="G303" s="26">
        <f>_xlfn.XLOOKUP(F303,occupancy_schedule!C:C,occupancy_schedule!D:D,,1,2)</f>
        <v>1</v>
      </c>
      <c r="H303" s="50">
        <f t="shared" si="59"/>
        <v>6.7812499999999997E-6</v>
      </c>
      <c r="I303" s="18">
        <f t="shared" si="60"/>
        <v>7.5347222222222218E-2</v>
      </c>
      <c r="J303" s="26">
        <f t="shared" si="61"/>
        <v>74.435763888888914</v>
      </c>
      <c r="K303" s="55">
        <f t="shared" si="62"/>
        <v>1.418011616941015E-2</v>
      </c>
      <c r="L303" s="26" t="b">
        <f>IF(virtualroom!A303="","",J303&gt;ventilation_hysteresis)</f>
        <v>1</v>
      </c>
      <c r="M303" s="29">
        <f t="shared" si="63"/>
        <v>500</v>
      </c>
      <c r="N303" s="13">
        <f t="shared" si="67"/>
        <v>5.5555555555555554</v>
      </c>
      <c r="O303" s="17">
        <f t="shared" si="68"/>
        <v>0.70900580847050754</v>
      </c>
      <c r="P303" s="17">
        <f t="shared" si="64"/>
        <v>0.19500821886749678</v>
      </c>
      <c r="Q303" s="17">
        <f t="shared" si="69"/>
        <v>0.13826195987654324</v>
      </c>
      <c r="R303" s="29">
        <f>IF(R302="cCO2_ppm",CO2_ext_avg_ppm,calculation!R302+calculation!S302)</f>
        <v>874.43576388888891</v>
      </c>
      <c r="S303" s="13">
        <f t="shared" si="65"/>
        <v>-56.623263888888921</v>
      </c>
    </row>
    <row r="304" spans="1:19">
      <c r="A304" s="1">
        <f>IF(input_OLD_temp_simulation!A304&lt;&gt;"",input_OLD_temp_simulation!A304,"")</f>
        <v>302</v>
      </c>
      <c r="B304">
        <f>IF(input_OLD_temp_simulation!B304&lt;&gt;"",input_OLD_temp_simulation!B304,"")</f>
        <v>886307</v>
      </c>
      <c r="C304" s="2">
        <f>IF(input_OLD_temp_simulation!C304&lt;&gt;"",input_OLD_temp_simulation!C304,"")</f>
        <v>44567.145833333343</v>
      </c>
      <c r="D304" s="26">
        <f t="shared" si="66"/>
        <v>3</v>
      </c>
      <c r="E304" s="43">
        <f t="shared" si="57"/>
        <v>0.14583333334303461</v>
      </c>
      <c r="F304" s="2">
        <f t="shared" si="58"/>
        <v>3.1459490740837754</v>
      </c>
      <c r="G304" s="26">
        <f>_xlfn.XLOOKUP(F304,occupancy_schedule!C:C,occupancy_schedule!D:D,,1,2)</f>
        <v>1</v>
      </c>
      <c r="H304" s="50">
        <f t="shared" si="59"/>
        <v>6.7812499999999997E-6</v>
      </c>
      <c r="I304" s="18">
        <f t="shared" si="60"/>
        <v>7.5347222222222218E-2</v>
      </c>
      <c r="J304" s="26">
        <f t="shared" si="61"/>
        <v>17.8125</v>
      </c>
      <c r="K304" s="55">
        <f t="shared" si="62"/>
        <v>1.2432484567901234E-2</v>
      </c>
      <c r="L304" s="26" t="b">
        <f>IF(virtualroom!A304="","",J304&gt;ventilation_hysteresis)</f>
        <v>0</v>
      </c>
      <c r="M304" s="29">
        <f t="shared" si="63"/>
        <v>0</v>
      </c>
      <c r="N304" s="13">
        <f t="shared" si="67"/>
        <v>0</v>
      </c>
      <c r="O304" s="17">
        <f t="shared" si="68"/>
        <v>0</v>
      </c>
      <c r="P304" s="17">
        <f t="shared" si="64"/>
        <v>0</v>
      </c>
      <c r="Q304" s="17">
        <f t="shared" si="69"/>
        <v>1.2432484567901234E-2</v>
      </c>
      <c r="R304" s="29">
        <f>IF(R303="cCO2_ppm",CO2_ext_avg_ppm,calculation!R303+calculation!S303)</f>
        <v>817.8125</v>
      </c>
      <c r="S304" s="13">
        <f t="shared" si="65"/>
        <v>56.623263888888886</v>
      </c>
    </row>
    <row r="305" spans="1:19">
      <c r="A305" s="1">
        <f>IF(input_OLD_temp_simulation!A305&lt;&gt;"",input_OLD_temp_simulation!A305,"")</f>
        <v>303</v>
      </c>
      <c r="B305">
        <f>IF(input_OLD_temp_simulation!B305&lt;&gt;"",input_OLD_temp_simulation!B305,"")</f>
        <v>886307</v>
      </c>
      <c r="C305" s="2">
        <f>IF(input_OLD_temp_simulation!C305&lt;&gt;"",input_OLD_temp_simulation!C305,"")</f>
        <v>44567.15625</v>
      </c>
      <c r="D305" s="26">
        <f t="shared" si="66"/>
        <v>3</v>
      </c>
      <c r="E305" s="43">
        <f t="shared" si="57"/>
        <v>0.15625</v>
      </c>
      <c r="F305" s="2">
        <f t="shared" si="58"/>
        <v>3.1563657407407408</v>
      </c>
      <c r="G305" s="26">
        <f>_xlfn.XLOOKUP(F305,occupancy_schedule!C:C,occupancy_schedule!D:D,,1,2)</f>
        <v>1</v>
      </c>
      <c r="H305" s="50">
        <f t="shared" si="59"/>
        <v>6.7812499999999997E-6</v>
      </c>
      <c r="I305" s="18">
        <f t="shared" si="60"/>
        <v>7.5347222222222218E-2</v>
      </c>
      <c r="J305" s="26">
        <f t="shared" si="61"/>
        <v>74.435763888888914</v>
      </c>
      <c r="K305" s="55">
        <f t="shared" si="62"/>
        <v>1.418011616941015E-2</v>
      </c>
      <c r="L305" s="26" t="b">
        <f>IF(virtualroom!A305="","",J305&gt;ventilation_hysteresis)</f>
        <v>1</v>
      </c>
      <c r="M305" s="29">
        <f t="shared" si="63"/>
        <v>500</v>
      </c>
      <c r="N305" s="13">
        <f t="shared" si="67"/>
        <v>5.5555555555555554</v>
      </c>
      <c r="O305" s="17">
        <f t="shared" si="68"/>
        <v>0.70900580847050754</v>
      </c>
      <c r="P305" s="17">
        <f t="shared" si="64"/>
        <v>0.19500821886749678</v>
      </c>
      <c r="Q305" s="17">
        <f t="shared" si="69"/>
        <v>0.13826195987654324</v>
      </c>
      <c r="R305" s="29">
        <f>IF(R304="cCO2_ppm",CO2_ext_avg_ppm,calculation!R304+calculation!S304)</f>
        <v>874.43576388888891</v>
      </c>
      <c r="S305" s="13">
        <f t="shared" si="65"/>
        <v>-56.623263888888921</v>
      </c>
    </row>
    <row r="306" spans="1:19">
      <c r="A306" s="1">
        <f>IF(input_OLD_temp_simulation!A306&lt;&gt;"",input_OLD_temp_simulation!A306,"")</f>
        <v>304</v>
      </c>
      <c r="B306">
        <f>IF(input_OLD_temp_simulation!B306&lt;&gt;"",input_OLD_temp_simulation!B306,"")</f>
        <v>886307</v>
      </c>
      <c r="C306" s="2">
        <f>IF(input_OLD_temp_simulation!C306&lt;&gt;"",input_OLD_temp_simulation!C306,"")</f>
        <v>44567.166666666657</v>
      </c>
      <c r="D306" s="26">
        <f t="shared" si="66"/>
        <v>3</v>
      </c>
      <c r="E306" s="43">
        <f t="shared" si="57"/>
        <v>0.16666666665696539</v>
      </c>
      <c r="F306" s="2">
        <f t="shared" si="58"/>
        <v>3.1667824073977062</v>
      </c>
      <c r="G306" s="26">
        <f>_xlfn.XLOOKUP(F306,occupancy_schedule!C:C,occupancy_schedule!D:D,,1,2)</f>
        <v>1</v>
      </c>
      <c r="H306" s="50">
        <f t="shared" si="59"/>
        <v>6.7812499999999997E-6</v>
      </c>
      <c r="I306" s="18">
        <f t="shared" si="60"/>
        <v>7.5347222222222218E-2</v>
      </c>
      <c r="J306" s="26">
        <f t="shared" si="61"/>
        <v>17.8125</v>
      </c>
      <c r="K306" s="55">
        <f t="shared" si="62"/>
        <v>1.2432484567901234E-2</v>
      </c>
      <c r="L306" s="26" t="b">
        <f>IF(virtualroom!A306="","",J306&gt;ventilation_hysteresis)</f>
        <v>0</v>
      </c>
      <c r="M306" s="29">
        <f t="shared" si="63"/>
        <v>0</v>
      </c>
      <c r="N306" s="13">
        <f t="shared" si="67"/>
        <v>0</v>
      </c>
      <c r="O306" s="17">
        <f t="shared" si="68"/>
        <v>0</v>
      </c>
      <c r="P306" s="17">
        <f t="shared" si="64"/>
        <v>0</v>
      </c>
      <c r="Q306" s="17">
        <f t="shared" si="69"/>
        <v>1.2432484567901234E-2</v>
      </c>
      <c r="R306" s="29">
        <f>IF(R305="cCO2_ppm",CO2_ext_avg_ppm,calculation!R305+calculation!S305)</f>
        <v>817.8125</v>
      </c>
      <c r="S306" s="13">
        <f t="shared" si="65"/>
        <v>56.623263888888886</v>
      </c>
    </row>
    <row r="307" spans="1:19">
      <c r="A307" s="1">
        <f>IF(input_OLD_temp_simulation!A307&lt;&gt;"",input_OLD_temp_simulation!A307,"")</f>
        <v>305</v>
      </c>
      <c r="B307">
        <f>IF(input_OLD_temp_simulation!B307&lt;&gt;"",input_OLD_temp_simulation!B307,"")</f>
        <v>886307</v>
      </c>
      <c r="C307" s="2">
        <f>IF(input_OLD_temp_simulation!C307&lt;&gt;"",input_OLD_temp_simulation!C307,"")</f>
        <v>44567.177083333343</v>
      </c>
      <c r="D307" s="26">
        <f t="shared" si="66"/>
        <v>3</v>
      </c>
      <c r="E307" s="43">
        <f t="shared" si="57"/>
        <v>0.17708333334303461</v>
      </c>
      <c r="F307" s="2">
        <f t="shared" si="58"/>
        <v>3.1771990740837754</v>
      </c>
      <c r="G307" s="26">
        <f>_xlfn.XLOOKUP(F307,occupancy_schedule!C:C,occupancy_schedule!D:D,,1,2)</f>
        <v>1</v>
      </c>
      <c r="H307" s="50">
        <f t="shared" si="59"/>
        <v>6.7812499999999997E-6</v>
      </c>
      <c r="I307" s="18">
        <f t="shared" si="60"/>
        <v>7.5347222222222218E-2</v>
      </c>
      <c r="J307" s="26">
        <f t="shared" si="61"/>
        <v>74.435763888888914</v>
      </c>
      <c r="K307" s="55">
        <f t="shared" si="62"/>
        <v>1.418011616941015E-2</v>
      </c>
      <c r="L307" s="26" t="b">
        <f>IF(virtualroom!A307="","",J307&gt;ventilation_hysteresis)</f>
        <v>1</v>
      </c>
      <c r="M307" s="29">
        <f t="shared" si="63"/>
        <v>500</v>
      </c>
      <c r="N307" s="13">
        <f t="shared" si="67"/>
        <v>5.5555555555555554</v>
      </c>
      <c r="O307" s="17">
        <f t="shared" si="68"/>
        <v>0.70900580847050754</v>
      </c>
      <c r="P307" s="17">
        <f t="shared" si="64"/>
        <v>0.19500821886749678</v>
      </c>
      <c r="Q307" s="17">
        <f t="shared" si="69"/>
        <v>0.13826195987654324</v>
      </c>
      <c r="R307" s="29">
        <f>IF(R306="cCO2_ppm",CO2_ext_avg_ppm,calculation!R306+calculation!S306)</f>
        <v>874.43576388888891</v>
      </c>
      <c r="S307" s="13">
        <f t="shared" si="65"/>
        <v>-56.623263888888921</v>
      </c>
    </row>
    <row r="308" spans="1:19">
      <c r="A308" s="1">
        <f>IF(input_OLD_temp_simulation!A308&lt;&gt;"",input_OLD_temp_simulation!A308,"")</f>
        <v>306</v>
      </c>
      <c r="B308">
        <f>IF(input_OLD_temp_simulation!B308&lt;&gt;"",input_OLD_temp_simulation!B308,"")</f>
        <v>886307</v>
      </c>
      <c r="C308" s="2">
        <f>IF(input_OLD_temp_simulation!C308&lt;&gt;"",input_OLD_temp_simulation!C308,"")</f>
        <v>44567.1875</v>
      </c>
      <c r="D308" s="26">
        <f t="shared" si="66"/>
        <v>3</v>
      </c>
      <c r="E308" s="43">
        <f t="shared" si="57"/>
        <v>0.1875</v>
      </c>
      <c r="F308" s="2">
        <f t="shared" si="58"/>
        <v>3.1876157407407408</v>
      </c>
      <c r="G308" s="26">
        <f>_xlfn.XLOOKUP(F308,occupancy_schedule!C:C,occupancy_schedule!D:D,,1,2)</f>
        <v>1</v>
      </c>
      <c r="H308" s="50">
        <f t="shared" si="59"/>
        <v>6.7812499999999997E-6</v>
      </c>
      <c r="I308" s="18">
        <f t="shared" si="60"/>
        <v>7.5347222222222218E-2</v>
      </c>
      <c r="J308" s="26">
        <f t="shared" si="61"/>
        <v>17.8125</v>
      </c>
      <c r="K308" s="55">
        <f t="shared" si="62"/>
        <v>1.2432484567901234E-2</v>
      </c>
      <c r="L308" s="26" t="b">
        <f>IF(virtualroom!A308="","",J308&gt;ventilation_hysteresis)</f>
        <v>0</v>
      </c>
      <c r="M308" s="29">
        <f t="shared" si="63"/>
        <v>0</v>
      </c>
      <c r="N308" s="13">
        <f t="shared" si="67"/>
        <v>0</v>
      </c>
      <c r="O308" s="17">
        <f t="shared" si="68"/>
        <v>0</v>
      </c>
      <c r="P308" s="17">
        <f t="shared" si="64"/>
        <v>0</v>
      </c>
      <c r="Q308" s="17">
        <f t="shared" si="69"/>
        <v>1.2432484567901234E-2</v>
      </c>
      <c r="R308" s="29">
        <f>IF(R307="cCO2_ppm",CO2_ext_avg_ppm,calculation!R307+calculation!S307)</f>
        <v>817.8125</v>
      </c>
      <c r="S308" s="13">
        <f t="shared" si="65"/>
        <v>56.623263888888886</v>
      </c>
    </row>
    <row r="309" spans="1:19">
      <c r="A309" s="1">
        <f>IF(input_OLD_temp_simulation!A309&lt;&gt;"",input_OLD_temp_simulation!A309,"")</f>
        <v>307</v>
      </c>
      <c r="B309">
        <f>IF(input_OLD_temp_simulation!B309&lt;&gt;"",input_OLD_temp_simulation!B309,"")</f>
        <v>886307</v>
      </c>
      <c r="C309" s="2">
        <f>IF(input_OLD_temp_simulation!C309&lt;&gt;"",input_OLD_temp_simulation!C309,"")</f>
        <v>44567.197916666657</v>
      </c>
      <c r="D309" s="26">
        <f t="shared" si="66"/>
        <v>3</v>
      </c>
      <c r="E309" s="43">
        <f t="shared" si="57"/>
        <v>0.19791666665696539</v>
      </c>
      <c r="F309" s="2">
        <f t="shared" si="58"/>
        <v>3.1980324073977062</v>
      </c>
      <c r="G309" s="26">
        <f>_xlfn.XLOOKUP(F309,occupancy_schedule!C:C,occupancy_schedule!D:D,,1,2)</f>
        <v>1</v>
      </c>
      <c r="H309" s="50">
        <f t="shared" si="59"/>
        <v>6.7812499999999997E-6</v>
      </c>
      <c r="I309" s="18">
        <f t="shared" si="60"/>
        <v>7.5347222222222218E-2</v>
      </c>
      <c r="J309" s="26">
        <f t="shared" si="61"/>
        <v>74.435763888888914</v>
      </c>
      <c r="K309" s="55">
        <f t="shared" si="62"/>
        <v>1.418011616941015E-2</v>
      </c>
      <c r="L309" s="26" t="b">
        <f>IF(virtualroom!A309="","",J309&gt;ventilation_hysteresis)</f>
        <v>1</v>
      </c>
      <c r="M309" s="29">
        <f t="shared" si="63"/>
        <v>500</v>
      </c>
      <c r="N309" s="13">
        <f t="shared" si="67"/>
        <v>5.5555555555555554</v>
      </c>
      <c r="O309" s="17">
        <f t="shared" si="68"/>
        <v>0.70900580847050754</v>
      </c>
      <c r="P309" s="17">
        <f t="shared" si="64"/>
        <v>0.19500821886749678</v>
      </c>
      <c r="Q309" s="17">
        <f t="shared" si="69"/>
        <v>0.13826195987654324</v>
      </c>
      <c r="R309" s="29">
        <f>IF(R308="cCO2_ppm",CO2_ext_avg_ppm,calculation!R308+calculation!S308)</f>
        <v>874.43576388888891</v>
      </c>
      <c r="S309" s="13">
        <f t="shared" si="65"/>
        <v>-56.623263888888921</v>
      </c>
    </row>
    <row r="310" spans="1:19">
      <c r="A310" s="1">
        <f>IF(input_OLD_temp_simulation!A310&lt;&gt;"",input_OLD_temp_simulation!A310,"")</f>
        <v>308</v>
      </c>
      <c r="B310">
        <f>IF(input_OLD_temp_simulation!B310&lt;&gt;"",input_OLD_temp_simulation!B310,"")</f>
        <v>886307</v>
      </c>
      <c r="C310" s="2">
        <f>IF(input_OLD_temp_simulation!C310&lt;&gt;"",input_OLD_temp_simulation!C310,"")</f>
        <v>44567.208333333343</v>
      </c>
      <c r="D310" s="26">
        <f t="shared" si="66"/>
        <v>3</v>
      </c>
      <c r="E310" s="43">
        <f t="shared" ref="E310:E373" si="70">MOD(C310,1)</f>
        <v>0.20833333334303461</v>
      </c>
      <c r="F310" s="2">
        <f t="shared" ref="F310:F373" si="71">D310+E310+1/24/60/6</f>
        <v>3.2084490740837754</v>
      </c>
      <c r="G310" s="26">
        <f>_xlfn.XLOOKUP(F310,occupancy_schedule!C:C,occupancy_schedule!D:D,,1,2)</f>
        <v>1</v>
      </c>
      <c r="H310" s="50">
        <f t="shared" si="59"/>
        <v>6.7812499999999997E-6</v>
      </c>
      <c r="I310" s="18">
        <f t="shared" si="60"/>
        <v>7.5347222222222218E-2</v>
      </c>
      <c r="J310" s="26">
        <f t="shared" si="61"/>
        <v>17.8125</v>
      </c>
      <c r="K310" s="55">
        <f t="shared" si="62"/>
        <v>1.2432484567901234E-2</v>
      </c>
      <c r="L310" s="26" t="b">
        <f>IF(virtualroom!A310="","",J310&gt;ventilation_hysteresis)</f>
        <v>0</v>
      </c>
      <c r="M310" s="29">
        <f t="shared" si="63"/>
        <v>0</v>
      </c>
      <c r="N310" s="13">
        <f t="shared" si="67"/>
        <v>0</v>
      </c>
      <c r="O310" s="17">
        <f t="shared" si="68"/>
        <v>0</v>
      </c>
      <c r="P310" s="17">
        <f t="shared" si="64"/>
        <v>0</v>
      </c>
      <c r="Q310" s="17">
        <f t="shared" si="69"/>
        <v>1.2432484567901234E-2</v>
      </c>
      <c r="R310" s="29">
        <f>IF(R309="cCO2_ppm",CO2_ext_avg_ppm,calculation!R309+calculation!S309)</f>
        <v>817.8125</v>
      </c>
      <c r="S310" s="13">
        <f t="shared" si="65"/>
        <v>56.623263888888886</v>
      </c>
    </row>
    <row r="311" spans="1:19">
      <c r="A311" s="1">
        <f>IF(input_OLD_temp_simulation!A311&lt;&gt;"",input_OLD_temp_simulation!A311,"")</f>
        <v>309</v>
      </c>
      <c r="B311">
        <f>IF(input_OLD_temp_simulation!B311&lt;&gt;"",input_OLD_temp_simulation!B311,"")</f>
        <v>886307</v>
      </c>
      <c r="C311" s="2">
        <f>IF(input_OLD_temp_simulation!C311&lt;&gt;"",input_OLD_temp_simulation!C311,"")</f>
        <v>44567.21875</v>
      </c>
      <c r="D311" s="26">
        <f t="shared" si="66"/>
        <v>3</v>
      </c>
      <c r="E311" s="43">
        <f t="shared" si="70"/>
        <v>0.21875</v>
      </c>
      <c r="F311" s="2">
        <f t="shared" si="71"/>
        <v>3.2188657407407408</v>
      </c>
      <c r="G311" s="26">
        <f>_xlfn.XLOOKUP(F311,occupancy_schedule!C:C,occupancy_schedule!D:D,,1,2)</f>
        <v>1</v>
      </c>
      <c r="H311" s="50">
        <f t="shared" si="59"/>
        <v>6.7812499999999997E-6</v>
      </c>
      <c r="I311" s="18">
        <f t="shared" si="60"/>
        <v>7.5347222222222218E-2</v>
      </c>
      <c r="J311" s="26">
        <f t="shared" si="61"/>
        <v>74.435763888888914</v>
      </c>
      <c r="K311" s="55">
        <f t="shared" si="62"/>
        <v>1.418011616941015E-2</v>
      </c>
      <c r="L311" s="26" t="b">
        <f>IF(virtualroom!A311="","",J311&gt;ventilation_hysteresis)</f>
        <v>1</v>
      </c>
      <c r="M311" s="29">
        <f t="shared" si="63"/>
        <v>500</v>
      </c>
      <c r="N311" s="13">
        <f t="shared" si="67"/>
        <v>5.5555555555555554</v>
      </c>
      <c r="O311" s="17">
        <f t="shared" si="68"/>
        <v>0.70900580847050754</v>
      </c>
      <c r="P311" s="17">
        <f t="shared" si="64"/>
        <v>0.19500821886749678</v>
      </c>
      <c r="Q311" s="17">
        <f t="shared" si="69"/>
        <v>0.13826195987654324</v>
      </c>
      <c r="R311" s="29">
        <f>IF(R310="cCO2_ppm",CO2_ext_avg_ppm,calculation!R310+calculation!S310)</f>
        <v>874.43576388888891</v>
      </c>
      <c r="S311" s="13">
        <f t="shared" si="65"/>
        <v>-56.623263888888921</v>
      </c>
    </row>
    <row r="312" spans="1:19">
      <c r="A312" s="1">
        <f>IF(input_OLD_temp_simulation!A312&lt;&gt;"",input_OLD_temp_simulation!A312,"")</f>
        <v>310</v>
      </c>
      <c r="B312">
        <f>IF(input_OLD_temp_simulation!B312&lt;&gt;"",input_OLD_temp_simulation!B312,"")</f>
        <v>886307</v>
      </c>
      <c r="C312" s="2">
        <f>IF(input_OLD_temp_simulation!C312&lt;&gt;"",input_OLD_temp_simulation!C312,"")</f>
        <v>44567.229166666657</v>
      </c>
      <c r="D312" s="26">
        <f t="shared" si="66"/>
        <v>3</v>
      </c>
      <c r="E312" s="43">
        <f t="shared" si="70"/>
        <v>0.22916666665696539</v>
      </c>
      <c r="F312" s="2">
        <f t="shared" si="71"/>
        <v>3.2292824073977062</v>
      </c>
      <c r="G312" s="26">
        <f>_xlfn.XLOOKUP(F312,occupancy_schedule!C:C,occupancy_schedule!D:D,,1,2)</f>
        <v>1</v>
      </c>
      <c r="H312" s="50">
        <f t="shared" si="59"/>
        <v>6.7812499999999997E-6</v>
      </c>
      <c r="I312" s="18">
        <f t="shared" si="60"/>
        <v>7.5347222222222218E-2</v>
      </c>
      <c r="J312" s="26">
        <f t="shared" si="61"/>
        <v>17.8125</v>
      </c>
      <c r="K312" s="55">
        <f t="shared" si="62"/>
        <v>1.2432484567901234E-2</v>
      </c>
      <c r="L312" s="26" t="b">
        <f>IF(virtualroom!A312="","",J312&gt;ventilation_hysteresis)</f>
        <v>0</v>
      </c>
      <c r="M312" s="29">
        <f t="shared" si="63"/>
        <v>0</v>
      </c>
      <c r="N312" s="13">
        <f t="shared" si="67"/>
        <v>0</v>
      </c>
      <c r="O312" s="17">
        <f t="shared" si="68"/>
        <v>0</v>
      </c>
      <c r="P312" s="17">
        <f t="shared" si="64"/>
        <v>0</v>
      </c>
      <c r="Q312" s="17">
        <f t="shared" si="69"/>
        <v>1.2432484567901234E-2</v>
      </c>
      <c r="R312" s="29">
        <f>IF(R311="cCO2_ppm",CO2_ext_avg_ppm,calculation!R311+calculation!S311)</f>
        <v>817.8125</v>
      </c>
      <c r="S312" s="13">
        <f t="shared" si="65"/>
        <v>56.623263888888886</v>
      </c>
    </row>
    <row r="313" spans="1:19">
      <c r="A313" s="1">
        <f>IF(input_OLD_temp_simulation!A313&lt;&gt;"",input_OLD_temp_simulation!A313,"")</f>
        <v>311</v>
      </c>
      <c r="B313">
        <f>IF(input_OLD_temp_simulation!B313&lt;&gt;"",input_OLD_temp_simulation!B313,"")</f>
        <v>886307</v>
      </c>
      <c r="C313" s="2">
        <f>IF(input_OLD_temp_simulation!C313&lt;&gt;"",input_OLD_temp_simulation!C313,"")</f>
        <v>44567.239583333343</v>
      </c>
      <c r="D313" s="26">
        <f t="shared" si="66"/>
        <v>3</v>
      </c>
      <c r="E313" s="43">
        <f t="shared" si="70"/>
        <v>0.23958333334303461</v>
      </c>
      <c r="F313" s="2">
        <f t="shared" si="71"/>
        <v>3.2396990740837754</v>
      </c>
      <c r="G313" s="26">
        <f>_xlfn.XLOOKUP(F313,occupancy_schedule!C:C,occupancy_schedule!D:D,,1,2)</f>
        <v>1</v>
      </c>
      <c r="H313" s="50">
        <f t="shared" si="59"/>
        <v>6.7812499999999997E-6</v>
      </c>
      <c r="I313" s="18">
        <f t="shared" si="60"/>
        <v>7.5347222222222218E-2</v>
      </c>
      <c r="J313" s="26">
        <f t="shared" si="61"/>
        <v>74.435763888888914</v>
      </c>
      <c r="K313" s="55">
        <f t="shared" si="62"/>
        <v>1.418011616941015E-2</v>
      </c>
      <c r="L313" s="26" t="b">
        <f>IF(virtualroom!A313="","",J313&gt;ventilation_hysteresis)</f>
        <v>1</v>
      </c>
      <c r="M313" s="29">
        <f t="shared" si="63"/>
        <v>500</v>
      </c>
      <c r="N313" s="13">
        <f t="shared" si="67"/>
        <v>5.5555555555555554</v>
      </c>
      <c r="O313" s="17">
        <f t="shared" si="68"/>
        <v>0.70900580847050754</v>
      </c>
      <c r="P313" s="17">
        <f t="shared" si="64"/>
        <v>0.19500821886749678</v>
      </c>
      <c r="Q313" s="17">
        <f t="shared" si="69"/>
        <v>0.13826195987654324</v>
      </c>
      <c r="R313" s="29">
        <f>IF(R312="cCO2_ppm",CO2_ext_avg_ppm,calculation!R312+calculation!S312)</f>
        <v>874.43576388888891</v>
      </c>
      <c r="S313" s="13">
        <f t="shared" si="65"/>
        <v>-56.623263888888921</v>
      </c>
    </row>
    <row r="314" spans="1:19">
      <c r="A314" s="1">
        <f>IF(input_OLD_temp_simulation!A314&lt;&gt;"",input_OLD_temp_simulation!A314,"")</f>
        <v>312</v>
      </c>
      <c r="B314">
        <f>IF(input_OLD_temp_simulation!B314&lt;&gt;"",input_OLD_temp_simulation!B314,"")</f>
        <v>886307</v>
      </c>
      <c r="C314" s="2">
        <f>IF(input_OLD_temp_simulation!C314&lt;&gt;"",input_OLD_temp_simulation!C314,"")</f>
        <v>44567.25</v>
      </c>
      <c r="D314" s="26">
        <f t="shared" si="66"/>
        <v>3</v>
      </c>
      <c r="E314" s="43">
        <f t="shared" si="70"/>
        <v>0.25</v>
      </c>
      <c r="F314" s="2">
        <f t="shared" si="71"/>
        <v>3.2501157407407408</v>
      </c>
      <c r="G314" s="26">
        <f>_xlfn.XLOOKUP(F314,occupancy_schedule!C:C,occupancy_schedule!D:D,,1,2)</f>
        <v>1</v>
      </c>
      <c r="H314" s="50">
        <f t="shared" si="59"/>
        <v>6.7812499999999997E-6</v>
      </c>
      <c r="I314" s="18">
        <f t="shared" si="60"/>
        <v>7.5347222222222218E-2</v>
      </c>
      <c r="J314" s="26">
        <f t="shared" si="61"/>
        <v>17.8125</v>
      </c>
      <c r="K314" s="55">
        <f t="shared" si="62"/>
        <v>1.2432484567901234E-2</v>
      </c>
      <c r="L314" s="26" t="b">
        <f>IF(virtualroom!A314="","",J314&gt;ventilation_hysteresis)</f>
        <v>0</v>
      </c>
      <c r="M314" s="29">
        <f t="shared" si="63"/>
        <v>0</v>
      </c>
      <c r="N314" s="13">
        <f t="shared" si="67"/>
        <v>0</v>
      </c>
      <c r="O314" s="17">
        <f t="shared" si="68"/>
        <v>0</v>
      </c>
      <c r="P314" s="17">
        <f t="shared" si="64"/>
        <v>0</v>
      </c>
      <c r="Q314" s="17">
        <f t="shared" si="69"/>
        <v>1.2432484567901234E-2</v>
      </c>
      <c r="R314" s="29">
        <f>IF(R313="cCO2_ppm",CO2_ext_avg_ppm,calculation!R313+calculation!S313)</f>
        <v>817.8125</v>
      </c>
      <c r="S314" s="13">
        <f t="shared" si="65"/>
        <v>56.623263888888886</v>
      </c>
    </row>
    <row r="315" spans="1:19">
      <c r="A315" s="1">
        <f>IF(input_OLD_temp_simulation!A315&lt;&gt;"",input_OLD_temp_simulation!A315,"")</f>
        <v>313</v>
      </c>
      <c r="B315">
        <f>IF(input_OLD_temp_simulation!B315&lt;&gt;"",input_OLD_temp_simulation!B315,"")</f>
        <v>886307</v>
      </c>
      <c r="C315" s="2">
        <f>IF(input_OLD_temp_simulation!C315&lt;&gt;"",input_OLD_temp_simulation!C315,"")</f>
        <v>44567.260416666657</v>
      </c>
      <c r="D315" s="26">
        <f t="shared" si="66"/>
        <v>3</v>
      </c>
      <c r="E315" s="43">
        <f t="shared" si="70"/>
        <v>0.26041666665696539</v>
      </c>
      <c r="F315" s="2">
        <f t="shared" si="71"/>
        <v>3.2605324073977062</v>
      </c>
      <c r="G315" s="26">
        <f>_xlfn.XLOOKUP(F315,occupancy_schedule!C:C,occupancy_schedule!D:D,,1,2)</f>
        <v>1</v>
      </c>
      <c r="H315" s="50">
        <f t="shared" si="59"/>
        <v>6.7812499999999997E-6</v>
      </c>
      <c r="I315" s="18">
        <f t="shared" si="60"/>
        <v>7.5347222222222218E-2</v>
      </c>
      <c r="J315" s="26">
        <f t="shared" si="61"/>
        <v>74.435763888888914</v>
      </c>
      <c r="K315" s="55">
        <f t="shared" si="62"/>
        <v>1.418011616941015E-2</v>
      </c>
      <c r="L315" s="26" t="b">
        <f>IF(virtualroom!A315="","",J315&gt;ventilation_hysteresis)</f>
        <v>1</v>
      </c>
      <c r="M315" s="29">
        <f t="shared" si="63"/>
        <v>500</v>
      </c>
      <c r="N315" s="13">
        <f t="shared" si="67"/>
        <v>5.5555555555555554</v>
      </c>
      <c r="O315" s="17">
        <f t="shared" si="68"/>
        <v>0.70900580847050754</v>
      </c>
      <c r="P315" s="17">
        <f t="shared" si="64"/>
        <v>0.19500821886749678</v>
      </c>
      <c r="Q315" s="17">
        <f t="shared" si="69"/>
        <v>0.13826195987654324</v>
      </c>
      <c r="R315" s="29">
        <f>IF(R314="cCO2_ppm",CO2_ext_avg_ppm,calculation!R314+calculation!S314)</f>
        <v>874.43576388888891</v>
      </c>
      <c r="S315" s="13">
        <f t="shared" si="65"/>
        <v>-56.623263888888921</v>
      </c>
    </row>
    <row r="316" spans="1:19">
      <c r="A316" s="1">
        <f>IF(input_OLD_temp_simulation!A316&lt;&gt;"",input_OLD_temp_simulation!A316,"")</f>
        <v>314</v>
      </c>
      <c r="B316">
        <f>IF(input_OLD_temp_simulation!B316&lt;&gt;"",input_OLD_temp_simulation!B316,"")</f>
        <v>886307</v>
      </c>
      <c r="C316" s="2">
        <f>IF(input_OLD_temp_simulation!C316&lt;&gt;"",input_OLD_temp_simulation!C316,"")</f>
        <v>44567.270833333343</v>
      </c>
      <c r="D316" s="26">
        <f t="shared" si="66"/>
        <v>3</v>
      </c>
      <c r="E316" s="43">
        <f t="shared" si="70"/>
        <v>0.27083333334303461</v>
      </c>
      <c r="F316" s="2">
        <f t="shared" si="71"/>
        <v>3.2709490740837754</v>
      </c>
      <c r="G316" s="26">
        <f>_xlfn.XLOOKUP(F316,occupancy_schedule!C:C,occupancy_schedule!D:D,,1,2)</f>
        <v>1</v>
      </c>
      <c r="H316" s="50">
        <f t="shared" si="59"/>
        <v>6.7812499999999997E-6</v>
      </c>
      <c r="I316" s="18">
        <f t="shared" si="60"/>
        <v>7.5347222222222218E-2</v>
      </c>
      <c r="J316" s="26">
        <f t="shared" si="61"/>
        <v>17.8125</v>
      </c>
      <c r="K316" s="55">
        <f t="shared" si="62"/>
        <v>1.2432484567901234E-2</v>
      </c>
      <c r="L316" s="26" t="b">
        <f>IF(virtualroom!A316="","",J316&gt;ventilation_hysteresis)</f>
        <v>0</v>
      </c>
      <c r="M316" s="29">
        <f t="shared" si="63"/>
        <v>0</v>
      </c>
      <c r="N316" s="13">
        <f t="shared" si="67"/>
        <v>0</v>
      </c>
      <c r="O316" s="17">
        <f t="shared" si="68"/>
        <v>0</v>
      </c>
      <c r="P316" s="17">
        <f t="shared" si="64"/>
        <v>0</v>
      </c>
      <c r="Q316" s="17">
        <f t="shared" si="69"/>
        <v>1.2432484567901234E-2</v>
      </c>
      <c r="R316" s="29">
        <f>IF(R315="cCO2_ppm",CO2_ext_avg_ppm,calculation!R315+calculation!S315)</f>
        <v>817.8125</v>
      </c>
      <c r="S316" s="13">
        <f t="shared" si="65"/>
        <v>56.623263888888886</v>
      </c>
    </row>
    <row r="317" spans="1:19">
      <c r="A317" s="1">
        <f>IF(input_OLD_temp_simulation!A317&lt;&gt;"",input_OLD_temp_simulation!A317,"")</f>
        <v>315</v>
      </c>
      <c r="B317">
        <f>IF(input_OLD_temp_simulation!B317&lt;&gt;"",input_OLD_temp_simulation!B317,"")</f>
        <v>886307</v>
      </c>
      <c r="C317" s="2">
        <f>IF(input_OLD_temp_simulation!C317&lt;&gt;"",input_OLD_temp_simulation!C317,"")</f>
        <v>44567.28125</v>
      </c>
      <c r="D317" s="26">
        <f t="shared" si="66"/>
        <v>3</v>
      </c>
      <c r="E317" s="43">
        <f t="shared" si="70"/>
        <v>0.28125</v>
      </c>
      <c r="F317" s="2">
        <f t="shared" si="71"/>
        <v>3.2813657407407408</v>
      </c>
      <c r="G317" s="26">
        <f>_xlfn.XLOOKUP(F317,occupancy_schedule!C:C,occupancy_schedule!D:D,,1,2)</f>
        <v>1</v>
      </c>
      <c r="H317" s="50">
        <f t="shared" si="59"/>
        <v>6.7812499999999997E-6</v>
      </c>
      <c r="I317" s="18">
        <f t="shared" si="60"/>
        <v>7.5347222222222218E-2</v>
      </c>
      <c r="J317" s="26">
        <f t="shared" si="61"/>
        <v>74.435763888888914</v>
      </c>
      <c r="K317" s="55">
        <f t="shared" si="62"/>
        <v>1.418011616941015E-2</v>
      </c>
      <c r="L317" s="26" t="b">
        <f>IF(virtualroom!A317="","",J317&gt;ventilation_hysteresis)</f>
        <v>1</v>
      </c>
      <c r="M317" s="29">
        <f t="shared" si="63"/>
        <v>500</v>
      </c>
      <c r="N317" s="13">
        <f t="shared" si="67"/>
        <v>5.5555555555555554</v>
      </c>
      <c r="O317" s="17">
        <f t="shared" si="68"/>
        <v>0.70900580847050754</v>
      </c>
      <c r="P317" s="17">
        <f t="shared" si="64"/>
        <v>0.19500821886749678</v>
      </c>
      <c r="Q317" s="17">
        <f t="shared" si="69"/>
        <v>0.13826195987654324</v>
      </c>
      <c r="R317" s="29">
        <f>IF(R316="cCO2_ppm",CO2_ext_avg_ppm,calculation!R316+calculation!S316)</f>
        <v>874.43576388888891</v>
      </c>
      <c r="S317" s="13">
        <f t="shared" si="65"/>
        <v>-56.623263888888921</v>
      </c>
    </row>
    <row r="318" spans="1:19">
      <c r="A318" s="1">
        <f>IF(input_OLD_temp_simulation!A318&lt;&gt;"",input_OLD_temp_simulation!A318,"")</f>
        <v>316</v>
      </c>
      <c r="B318">
        <f>IF(input_OLD_temp_simulation!B318&lt;&gt;"",input_OLD_temp_simulation!B318,"")</f>
        <v>886307</v>
      </c>
      <c r="C318" s="2">
        <f>IF(input_OLD_temp_simulation!C318&lt;&gt;"",input_OLD_temp_simulation!C318,"")</f>
        <v>44567.291666666657</v>
      </c>
      <c r="D318" s="26">
        <f t="shared" si="66"/>
        <v>3</v>
      </c>
      <c r="E318" s="43">
        <f t="shared" si="70"/>
        <v>0.29166666665696539</v>
      </c>
      <c r="F318" s="2">
        <f t="shared" si="71"/>
        <v>3.2917824073977062</v>
      </c>
      <c r="G318" s="26">
        <f>_xlfn.XLOOKUP(F318,occupancy_schedule!C:C,occupancy_schedule!D:D,,1,2)</f>
        <v>1</v>
      </c>
      <c r="H318" s="50">
        <f t="shared" si="59"/>
        <v>6.7812499999999997E-6</v>
      </c>
      <c r="I318" s="18">
        <f t="shared" si="60"/>
        <v>7.5347222222222218E-2</v>
      </c>
      <c r="J318" s="26">
        <f t="shared" si="61"/>
        <v>17.8125</v>
      </c>
      <c r="K318" s="55">
        <f t="shared" si="62"/>
        <v>1.2432484567901234E-2</v>
      </c>
      <c r="L318" s="26" t="b">
        <f>IF(virtualroom!A318="","",J318&gt;ventilation_hysteresis)</f>
        <v>0</v>
      </c>
      <c r="M318" s="29">
        <f t="shared" si="63"/>
        <v>0</v>
      </c>
      <c r="N318" s="13">
        <f t="shared" si="67"/>
        <v>0</v>
      </c>
      <c r="O318" s="17">
        <f t="shared" si="68"/>
        <v>0</v>
      </c>
      <c r="P318" s="17">
        <f t="shared" si="64"/>
        <v>0</v>
      </c>
      <c r="Q318" s="17">
        <f t="shared" si="69"/>
        <v>1.2432484567901234E-2</v>
      </c>
      <c r="R318" s="29">
        <f>IF(R317="cCO2_ppm",CO2_ext_avg_ppm,calculation!R317+calculation!S317)</f>
        <v>817.8125</v>
      </c>
      <c r="S318" s="13">
        <f t="shared" si="65"/>
        <v>56.623263888888886</v>
      </c>
    </row>
    <row r="319" spans="1:19">
      <c r="A319" s="1">
        <f>IF(input_OLD_temp_simulation!A319&lt;&gt;"",input_OLD_temp_simulation!A319,"")</f>
        <v>317</v>
      </c>
      <c r="B319">
        <f>IF(input_OLD_temp_simulation!B319&lt;&gt;"",input_OLD_temp_simulation!B319,"")</f>
        <v>886307</v>
      </c>
      <c r="C319" s="2">
        <f>IF(input_OLD_temp_simulation!C319&lt;&gt;"",input_OLD_temp_simulation!C319,"")</f>
        <v>44567.302083333343</v>
      </c>
      <c r="D319" s="26">
        <f t="shared" si="66"/>
        <v>3</v>
      </c>
      <c r="E319" s="43">
        <f t="shared" si="70"/>
        <v>0.30208333334303461</v>
      </c>
      <c r="F319" s="2">
        <f t="shared" si="71"/>
        <v>3.3021990740837754</v>
      </c>
      <c r="G319" s="26">
        <f>_xlfn.XLOOKUP(F319,occupancy_schedule!C:C,occupancy_schedule!D:D,,1,2)</f>
        <v>1</v>
      </c>
      <c r="H319" s="50">
        <f t="shared" si="59"/>
        <v>6.7812499999999997E-6</v>
      </c>
      <c r="I319" s="18">
        <f t="shared" si="60"/>
        <v>7.5347222222222218E-2</v>
      </c>
      <c r="J319" s="26">
        <f t="shared" si="61"/>
        <v>74.435763888888914</v>
      </c>
      <c r="K319" s="55">
        <f t="shared" si="62"/>
        <v>1.418011616941015E-2</v>
      </c>
      <c r="L319" s="26" t="b">
        <f>IF(virtualroom!A319="","",J319&gt;ventilation_hysteresis)</f>
        <v>1</v>
      </c>
      <c r="M319" s="29">
        <f t="shared" si="63"/>
        <v>500</v>
      </c>
      <c r="N319" s="13">
        <f t="shared" si="67"/>
        <v>5.5555555555555554</v>
      </c>
      <c r="O319" s="17">
        <f t="shared" si="68"/>
        <v>0.70900580847050754</v>
      </c>
      <c r="P319" s="17">
        <f t="shared" si="64"/>
        <v>0.19500821886749678</v>
      </c>
      <c r="Q319" s="17">
        <f t="shared" si="69"/>
        <v>0.13826195987654324</v>
      </c>
      <c r="R319" s="29">
        <f>IF(R318="cCO2_ppm",CO2_ext_avg_ppm,calculation!R318+calculation!S318)</f>
        <v>874.43576388888891</v>
      </c>
      <c r="S319" s="13">
        <f t="shared" si="65"/>
        <v>-56.623263888888921</v>
      </c>
    </row>
    <row r="320" spans="1:19">
      <c r="A320" s="1">
        <f>IF(input_OLD_temp_simulation!A320&lt;&gt;"",input_OLD_temp_simulation!A320,"")</f>
        <v>318</v>
      </c>
      <c r="B320">
        <f>IF(input_OLD_temp_simulation!B320&lt;&gt;"",input_OLD_temp_simulation!B320,"")</f>
        <v>886307</v>
      </c>
      <c r="C320" s="2">
        <f>IF(input_OLD_temp_simulation!C320&lt;&gt;"",input_OLD_temp_simulation!C320,"")</f>
        <v>44567.3125</v>
      </c>
      <c r="D320" s="26">
        <f t="shared" si="66"/>
        <v>3</v>
      </c>
      <c r="E320" s="43">
        <f t="shared" si="70"/>
        <v>0.3125</v>
      </c>
      <c r="F320" s="2">
        <f t="shared" si="71"/>
        <v>3.3126157407407408</v>
      </c>
      <c r="G320" s="26">
        <f>_xlfn.XLOOKUP(F320,occupancy_schedule!C:C,occupancy_schedule!D:D,,1,2)</f>
        <v>1</v>
      </c>
      <c r="H320" s="50">
        <f t="shared" si="59"/>
        <v>6.7812499999999997E-6</v>
      </c>
      <c r="I320" s="18">
        <f t="shared" si="60"/>
        <v>7.5347222222222218E-2</v>
      </c>
      <c r="J320" s="26">
        <f t="shared" si="61"/>
        <v>17.8125</v>
      </c>
      <c r="K320" s="55">
        <f t="shared" si="62"/>
        <v>1.2432484567901234E-2</v>
      </c>
      <c r="L320" s="26" t="b">
        <f>IF(virtualroom!A320="","",J320&gt;ventilation_hysteresis)</f>
        <v>0</v>
      </c>
      <c r="M320" s="29">
        <f t="shared" si="63"/>
        <v>0</v>
      </c>
      <c r="N320" s="13">
        <f t="shared" si="67"/>
        <v>0</v>
      </c>
      <c r="O320" s="17">
        <f t="shared" si="68"/>
        <v>0</v>
      </c>
      <c r="P320" s="17">
        <f t="shared" si="64"/>
        <v>0</v>
      </c>
      <c r="Q320" s="17">
        <f t="shared" si="69"/>
        <v>1.2432484567901234E-2</v>
      </c>
      <c r="R320" s="29">
        <f>IF(R319="cCO2_ppm",CO2_ext_avg_ppm,calculation!R319+calculation!S319)</f>
        <v>817.8125</v>
      </c>
      <c r="S320" s="13">
        <f t="shared" si="65"/>
        <v>56.623263888888886</v>
      </c>
    </row>
    <row r="321" spans="1:19">
      <c r="A321" s="1">
        <f>IF(input_OLD_temp_simulation!A321&lt;&gt;"",input_OLD_temp_simulation!A321,"")</f>
        <v>319</v>
      </c>
      <c r="B321">
        <f>IF(input_OLD_temp_simulation!B321&lt;&gt;"",input_OLD_temp_simulation!B321,"")</f>
        <v>886307</v>
      </c>
      <c r="C321" s="2">
        <f>IF(input_OLD_temp_simulation!C321&lt;&gt;"",input_OLD_temp_simulation!C321,"")</f>
        <v>44567.322916666657</v>
      </c>
      <c r="D321" s="26">
        <f t="shared" si="66"/>
        <v>3</v>
      </c>
      <c r="E321" s="43">
        <f t="shared" si="70"/>
        <v>0.32291666665696539</v>
      </c>
      <c r="F321" s="2">
        <f t="shared" si="71"/>
        <v>3.3230324073977062</v>
      </c>
      <c r="G321" s="26">
        <f>_xlfn.XLOOKUP(F321,occupancy_schedule!C:C,occupancy_schedule!D:D,,1,2)</f>
        <v>1</v>
      </c>
      <c r="H321" s="50">
        <f t="shared" si="59"/>
        <v>6.7812499999999997E-6</v>
      </c>
      <c r="I321" s="18">
        <f t="shared" si="60"/>
        <v>7.5347222222222218E-2</v>
      </c>
      <c r="J321" s="26">
        <f t="shared" si="61"/>
        <v>74.435763888888914</v>
      </c>
      <c r="K321" s="55">
        <f t="shared" si="62"/>
        <v>1.418011616941015E-2</v>
      </c>
      <c r="L321" s="26" t="b">
        <f>IF(virtualroom!A321="","",J321&gt;ventilation_hysteresis)</f>
        <v>1</v>
      </c>
      <c r="M321" s="29">
        <f t="shared" si="63"/>
        <v>500</v>
      </c>
      <c r="N321" s="13">
        <f t="shared" si="67"/>
        <v>5.5555555555555554</v>
      </c>
      <c r="O321" s="17">
        <f t="shared" si="68"/>
        <v>0.70900580847050754</v>
      </c>
      <c r="P321" s="17">
        <f t="shared" si="64"/>
        <v>0.19500821886749678</v>
      </c>
      <c r="Q321" s="17">
        <f t="shared" si="69"/>
        <v>0.13826195987654324</v>
      </c>
      <c r="R321" s="29">
        <f>IF(R320="cCO2_ppm",CO2_ext_avg_ppm,calculation!R320+calculation!S320)</f>
        <v>874.43576388888891</v>
      </c>
      <c r="S321" s="13">
        <f t="shared" si="65"/>
        <v>-56.623263888888921</v>
      </c>
    </row>
    <row r="322" spans="1:19">
      <c r="A322" s="1">
        <f>IF(input_OLD_temp_simulation!A322&lt;&gt;"",input_OLD_temp_simulation!A322,"")</f>
        <v>320</v>
      </c>
      <c r="B322">
        <f>IF(input_OLD_temp_simulation!B322&lt;&gt;"",input_OLD_temp_simulation!B322,"")</f>
        <v>886307</v>
      </c>
      <c r="C322" s="2">
        <f>IF(input_OLD_temp_simulation!C322&lt;&gt;"",input_OLD_temp_simulation!C322,"")</f>
        <v>44567.333333333343</v>
      </c>
      <c r="D322" s="26">
        <f t="shared" si="66"/>
        <v>3</v>
      </c>
      <c r="E322" s="43">
        <f t="shared" si="70"/>
        <v>0.33333333334303461</v>
      </c>
      <c r="F322" s="2">
        <f t="shared" si="71"/>
        <v>3.3334490740837754</v>
      </c>
      <c r="G322" s="26">
        <f>_xlfn.XLOOKUP(F322,occupancy_schedule!C:C,occupancy_schedule!D:D,,1,2)</f>
        <v>1</v>
      </c>
      <c r="H322" s="50">
        <f t="shared" ref="H322:H385" si="72">G322*deskwork_MET*METml_per_kg_min_p*avg_kg_per_p/(s_per_min*ml_per_m3)</f>
        <v>6.7812499999999997E-6</v>
      </c>
      <c r="I322" s="18">
        <f t="shared" ref="I322:I385" si="73">H322/V_room_m3*1000000</f>
        <v>7.5347222222222218E-2</v>
      </c>
      <c r="J322" s="26">
        <f t="shared" ref="J322:J385" si="74">R322-CO2_set</f>
        <v>17.8125</v>
      </c>
      <c r="K322" s="55">
        <f t="shared" ref="K322:K385" si="75">(R322-CO2_ext_avg_ppm)*ACPH_min/s_per_h</f>
        <v>1.2432484567901234E-2</v>
      </c>
      <c r="L322" s="26" t="b">
        <f>IF(virtualroom!A322="","",J322&gt;ventilation_hysteresis)</f>
        <v>0</v>
      </c>
      <c r="M322" s="29">
        <f t="shared" ref="M322:M385" si="76">IF(L322,maxvent_m3_per_h,0)</f>
        <v>0</v>
      </c>
      <c r="N322" s="13">
        <f t="shared" si="67"/>
        <v>0</v>
      </c>
      <c r="O322" s="17">
        <f t="shared" si="68"/>
        <v>0</v>
      </c>
      <c r="P322" s="17">
        <f t="shared" ref="P322:P385" si="77">IF(L322,MAX(0,MIN((J322+ventilation_hysteresis)/(O322*timestep_s),1)),0)</f>
        <v>0</v>
      </c>
      <c r="Q322" s="17">
        <f t="shared" si="69"/>
        <v>1.2432484567901234E-2</v>
      </c>
      <c r="R322" s="29">
        <f>IF(R321="cCO2_ppm",CO2_ext_avg_ppm,calculation!R321+calculation!S321)</f>
        <v>817.8125</v>
      </c>
      <c r="S322" s="13">
        <f t="shared" ref="S322:S385" si="78">(I322-Q322)*timestep_s</f>
        <v>56.623263888888886</v>
      </c>
    </row>
    <row r="323" spans="1:19">
      <c r="A323" s="1">
        <f>IF(input_OLD_temp_simulation!A323&lt;&gt;"",input_OLD_temp_simulation!A323,"")</f>
        <v>321</v>
      </c>
      <c r="B323">
        <f>IF(input_OLD_temp_simulation!B323&lt;&gt;"",input_OLD_temp_simulation!B323,"")</f>
        <v>886307</v>
      </c>
      <c r="C323" s="2">
        <f>IF(input_OLD_temp_simulation!C323&lt;&gt;"",input_OLD_temp_simulation!C323,"")</f>
        <v>44567.34375</v>
      </c>
      <c r="D323" s="26">
        <f t="shared" ref="D323:D386" si="79">WEEKDAY(C323,3)</f>
        <v>3</v>
      </c>
      <c r="E323" s="43">
        <f t="shared" si="70"/>
        <v>0.34375</v>
      </c>
      <c r="F323" s="2">
        <f t="shared" si="71"/>
        <v>3.3438657407407408</v>
      </c>
      <c r="G323" s="26">
        <f>_xlfn.XLOOKUP(F323,occupancy_schedule!C:C,occupancy_schedule!D:D,,1,2)</f>
        <v>1</v>
      </c>
      <c r="H323" s="50">
        <f t="shared" si="72"/>
        <v>6.7812499999999997E-6</v>
      </c>
      <c r="I323" s="18">
        <f t="shared" si="73"/>
        <v>7.5347222222222218E-2</v>
      </c>
      <c r="J323" s="26">
        <f t="shared" si="74"/>
        <v>74.435763888888914</v>
      </c>
      <c r="K323" s="55">
        <f t="shared" si="75"/>
        <v>1.418011616941015E-2</v>
      </c>
      <c r="L323" s="26" t="b">
        <f>IF(virtualroom!A323="","",J323&gt;ventilation_hysteresis)</f>
        <v>1</v>
      </c>
      <c r="M323" s="29">
        <f t="shared" si="76"/>
        <v>500</v>
      </c>
      <c r="N323" s="13">
        <f t="shared" si="67"/>
        <v>5.5555555555555554</v>
      </c>
      <c r="O323" s="17">
        <f t="shared" si="68"/>
        <v>0.70900580847050754</v>
      </c>
      <c r="P323" s="17">
        <f t="shared" si="77"/>
        <v>0.19500821886749678</v>
      </c>
      <c r="Q323" s="17">
        <f t="shared" si="69"/>
        <v>0.13826195987654324</v>
      </c>
      <c r="R323" s="29">
        <f>IF(R322="cCO2_ppm",CO2_ext_avg_ppm,calculation!R322+calculation!S322)</f>
        <v>874.43576388888891</v>
      </c>
      <c r="S323" s="13">
        <f t="shared" si="78"/>
        <v>-56.623263888888921</v>
      </c>
    </row>
    <row r="324" spans="1:19">
      <c r="A324" s="1">
        <f>IF(input_OLD_temp_simulation!A324&lt;&gt;"",input_OLD_temp_simulation!A324,"")</f>
        <v>322</v>
      </c>
      <c r="B324">
        <f>IF(input_OLD_temp_simulation!B324&lt;&gt;"",input_OLD_temp_simulation!B324,"")</f>
        <v>886307</v>
      </c>
      <c r="C324" s="2">
        <f>IF(input_OLD_temp_simulation!C324&lt;&gt;"",input_OLD_temp_simulation!C324,"")</f>
        <v>44567.354166666657</v>
      </c>
      <c r="D324" s="26">
        <f t="shared" si="79"/>
        <v>3</v>
      </c>
      <c r="E324" s="43">
        <f t="shared" si="70"/>
        <v>0.35416666665696539</v>
      </c>
      <c r="F324" s="2">
        <f t="shared" si="71"/>
        <v>3.3542824073977062</v>
      </c>
      <c r="G324" s="26">
        <f>_xlfn.XLOOKUP(F324,occupancy_schedule!C:C,occupancy_schedule!D:D,,1,2)</f>
        <v>3</v>
      </c>
      <c r="H324" s="50">
        <f t="shared" si="72"/>
        <v>2.034375E-5</v>
      </c>
      <c r="I324" s="18">
        <f t="shared" si="73"/>
        <v>0.22604166666666667</v>
      </c>
      <c r="J324" s="26">
        <f t="shared" si="74"/>
        <v>17.8125</v>
      </c>
      <c r="K324" s="55">
        <f t="shared" si="75"/>
        <v>1.2432484567901234E-2</v>
      </c>
      <c r="L324" s="26" t="b">
        <f>IF(virtualroom!A324="","",J324&gt;ventilation_hysteresis)</f>
        <v>0</v>
      </c>
      <c r="M324" s="29">
        <f t="shared" si="76"/>
        <v>0</v>
      </c>
      <c r="N324" s="13">
        <f t="shared" si="67"/>
        <v>0</v>
      </c>
      <c r="O324" s="17">
        <f t="shared" si="68"/>
        <v>0</v>
      </c>
      <c r="P324" s="17">
        <f t="shared" si="77"/>
        <v>0</v>
      </c>
      <c r="Q324" s="17">
        <f t="shared" si="69"/>
        <v>1.2432484567901234E-2</v>
      </c>
      <c r="R324" s="29">
        <f>IF(R323="cCO2_ppm",CO2_ext_avg_ppm,calculation!R323+calculation!S323)</f>
        <v>817.8125</v>
      </c>
      <c r="S324" s="13">
        <f t="shared" si="78"/>
        <v>192.24826388888891</v>
      </c>
    </row>
    <row r="325" spans="1:19">
      <c r="A325" s="1">
        <f>IF(input_OLD_temp_simulation!A325&lt;&gt;"",input_OLD_temp_simulation!A325,"")</f>
        <v>323</v>
      </c>
      <c r="B325">
        <f>IF(input_OLD_temp_simulation!B325&lt;&gt;"",input_OLD_temp_simulation!B325,"")</f>
        <v>886307</v>
      </c>
      <c r="C325" s="2">
        <f>IF(input_OLD_temp_simulation!C325&lt;&gt;"",input_OLD_temp_simulation!C325,"")</f>
        <v>44567.364583333343</v>
      </c>
      <c r="D325" s="26">
        <f t="shared" si="79"/>
        <v>3</v>
      </c>
      <c r="E325" s="43">
        <f t="shared" si="70"/>
        <v>0.36458333334303461</v>
      </c>
      <c r="F325" s="2">
        <f t="shared" si="71"/>
        <v>3.3646990740837754</v>
      </c>
      <c r="G325" s="26">
        <f>_xlfn.XLOOKUP(F325,occupancy_schedule!C:C,occupancy_schedule!D:D,,1,2)</f>
        <v>3</v>
      </c>
      <c r="H325" s="50">
        <f t="shared" si="72"/>
        <v>2.034375E-5</v>
      </c>
      <c r="I325" s="18">
        <f t="shared" si="73"/>
        <v>0.22604166666666667</v>
      </c>
      <c r="J325" s="26">
        <f t="shared" si="74"/>
        <v>210.06076388888891</v>
      </c>
      <c r="K325" s="55">
        <f t="shared" si="75"/>
        <v>1.8366072959533606E-2</v>
      </c>
      <c r="L325" s="26" t="b">
        <f>IF(virtualroom!A325="","",J325&gt;ventilation_hysteresis)</f>
        <v>1</v>
      </c>
      <c r="M325" s="29">
        <f t="shared" si="76"/>
        <v>500</v>
      </c>
      <c r="N325" s="13">
        <f t="shared" si="67"/>
        <v>5.5555555555555554</v>
      </c>
      <c r="O325" s="17">
        <f t="shared" si="68"/>
        <v>0.9183036479766804</v>
      </c>
      <c r="P325" s="17">
        <f t="shared" si="77"/>
        <v>0.31466324342460361</v>
      </c>
      <c r="Q325" s="17">
        <f t="shared" si="69"/>
        <v>0.28895640432098768</v>
      </c>
      <c r="R325" s="29">
        <f>IF(R324="cCO2_ppm",CO2_ext_avg_ppm,calculation!R324+calculation!S324)</f>
        <v>1010.0607638888889</v>
      </c>
      <c r="S325" s="13">
        <f t="shared" si="78"/>
        <v>-56.623263888888914</v>
      </c>
    </row>
    <row r="326" spans="1:19">
      <c r="A326" s="1">
        <f>IF(input_OLD_temp_simulation!A326&lt;&gt;"",input_OLD_temp_simulation!A326,"")</f>
        <v>324</v>
      </c>
      <c r="B326">
        <f>IF(input_OLD_temp_simulation!B326&lt;&gt;"",input_OLD_temp_simulation!B326,"")</f>
        <v>886307</v>
      </c>
      <c r="C326" s="2">
        <f>IF(input_OLD_temp_simulation!C326&lt;&gt;"",input_OLD_temp_simulation!C326,"")</f>
        <v>44567.375</v>
      </c>
      <c r="D326" s="26">
        <f t="shared" si="79"/>
        <v>3</v>
      </c>
      <c r="E326" s="43">
        <f t="shared" si="70"/>
        <v>0.375</v>
      </c>
      <c r="F326" s="2">
        <f t="shared" si="71"/>
        <v>3.3751157407407408</v>
      </c>
      <c r="G326" s="26">
        <f>_xlfn.XLOOKUP(F326,occupancy_schedule!C:C,occupancy_schedule!D:D,,1,2)</f>
        <v>2</v>
      </c>
      <c r="H326" s="50">
        <f t="shared" si="72"/>
        <v>1.3562499999999999E-5</v>
      </c>
      <c r="I326" s="18">
        <f t="shared" si="73"/>
        <v>0.15069444444444444</v>
      </c>
      <c r="J326" s="26">
        <f t="shared" si="74"/>
        <v>153.4375</v>
      </c>
      <c r="K326" s="55">
        <f t="shared" si="75"/>
        <v>1.6618441358024691E-2</v>
      </c>
      <c r="L326" s="26" t="b">
        <f>IF(virtualroom!A326="","",J326&gt;ventilation_hysteresis)</f>
        <v>1</v>
      </c>
      <c r="M326" s="29">
        <f t="shared" si="76"/>
        <v>500</v>
      </c>
      <c r="N326" s="13">
        <f t="shared" si="67"/>
        <v>5.5555555555555554</v>
      </c>
      <c r="O326" s="17">
        <f t="shared" si="68"/>
        <v>0.83092206790123457</v>
      </c>
      <c r="P326" s="17">
        <f t="shared" si="77"/>
        <v>0.27203714451538014</v>
      </c>
      <c r="Q326" s="17">
        <f t="shared" si="69"/>
        <v>0.22604166666666667</v>
      </c>
      <c r="R326" s="29">
        <f>IF(R325="cCO2_ppm",CO2_ext_avg_ppm,calculation!R325+calculation!S325)</f>
        <v>953.4375</v>
      </c>
      <c r="S326" s="13">
        <f t="shared" si="78"/>
        <v>-67.812500000000014</v>
      </c>
    </row>
    <row r="327" spans="1:19">
      <c r="A327" s="1">
        <f>IF(input_OLD_temp_simulation!A327&lt;&gt;"",input_OLD_temp_simulation!A327,"")</f>
        <v>325</v>
      </c>
      <c r="B327">
        <f>IF(input_OLD_temp_simulation!B327&lt;&gt;"",input_OLD_temp_simulation!B327,"")</f>
        <v>886307</v>
      </c>
      <c r="C327" s="2">
        <f>IF(input_OLD_temp_simulation!C327&lt;&gt;"",input_OLD_temp_simulation!C327,"")</f>
        <v>44567.385416666657</v>
      </c>
      <c r="D327" s="26">
        <f t="shared" si="79"/>
        <v>3</v>
      </c>
      <c r="E327" s="43">
        <f t="shared" si="70"/>
        <v>0.38541666665696539</v>
      </c>
      <c r="F327" s="2">
        <f t="shared" si="71"/>
        <v>3.3855324073977062</v>
      </c>
      <c r="G327" s="26">
        <f>_xlfn.XLOOKUP(F327,occupancy_schedule!C:C,occupancy_schedule!D:D,,1,2)</f>
        <v>2</v>
      </c>
      <c r="H327" s="50">
        <f t="shared" si="72"/>
        <v>1.3562499999999999E-5</v>
      </c>
      <c r="I327" s="18">
        <f t="shared" si="73"/>
        <v>0.15069444444444444</v>
      </c>
      <c r="J327" s="26">
        <f t="shared" si="74"/>
        <v>85.625</v>
      </c>
      <c r="K327" s="55">
        <f t="shared" si="75"/>
        <v>1.4525462962962962E-2</v>
      </c>
      <c r="L327" s="26" t="b">
        <f>IF(virtualroom!A327="","",J327&gt;ventilation_hysteresis)</f>
        <v>1</v>
      </c>
      <c r="M327" s="29">
        <f t="shared" si="76"/>
        <v>500</v>
      </c>
      <c r="N327" s="13">
        <f t="shared" si="67"/>
        <v>5.5555555555555554</v>
      </c>
      <c r="O327" s="17">
        <f t="shared" si="68"/>
        <v>0.72627314814814814</v>
      </c>
      <c r="P327" s="17">
        <f t="shared" si="77"/>
        <v>0.20749003984063744</v>
      </c>
      <c r="Q327" s="17">
        <f t="shared" si="69"/>
        <v>0.15069444444444444</v>
      </c>
      <c r="R327" s="29">
        <f>IF(R326="cCO2_ppm",CO2_ext_avg_ppm,calculation!R326+calculation!S326)</f>
        <v>885.625</v>
      </c>
      <c r="S327" s="13">
        <f t="shared" si="78"/>
        <v>0</v>
      </c>
    </row>
    <row r="328" spans="1:19">
      <c r="A328" s="1">
        <f>IF(input_OLD_temp_simulation!A328&lt;&gt;"",input_OLD_temp_simulation!A328,"")</f>
        <v>326</v>
      </c>
      <c r="B328">
        <f>IF(input_OLD_temp_simulation!B328&lt;&gt;"",input_OLD_temp_simulation!B328,"")</f>
        <v>886307</v>
      </c>
      <c r="C328" s="2">
        <f>IF(input_OLD_temp_simulation!C328&lt;&gt;"",input_OLD_temp_simulation!C328,"")</f>
        <v>44567.395833333343</v>
      </c>
      <c r="D328" s="26">
        <f t="shared" si="79"/>
        <v>3</v>
      </c>
      <c r="E328" s="43">
        <f t="shared" si="70"/>
        <v>0.39583333334303461</v>
      </c>
      <c r="F328" s="2">
        <f t="shared" si="71"/>
        <v>3.3959490740837754</v>
      </c>
      <c r="G328" s="26">
        <f>_xlfn.XLOOKUP(F328,occupancy_schedule!C:C,occupancy_schedule!D:D,,1,2)</f>
        <v>2</v>
      </c>
      <c r="H328" s="50">
        <f t="shared" si="72"/>
        <v>1.3562499999999999E-5</v>
      </c>
      <c r="I328" s="18">
        <f t="shared" si="73"/>
        <v>0.15069444444444444</v>
      </c>
      <c r="J328" s="26">
        <f t="shared" si="74"/>
        <v>85.625</v>
      </c>
      <c r="K328" s="55">
        <f t="shared" si="75"/>
        <v>1.4525462962962962E-2</v>
      </c>
      <c r="L328" s="26" t="b">
        <f>IF(virtualroom!A328="","",J328&gt;ventilation_hysteresis)</f>
        <v>1</v>
      </c>
      <c r="M328" s="29">
        <f t="shared" si="76"/>
        <v>500</v>
      </c>
      <c r="N328" s="13">
        <f t="shared" si="67"/>
        <v>5.5555555555555554</v>
      </c>
      <c r="O328" s="17">
        <f t="shared" si="68"/>
        <v>0.72627314814814814</v>
      </c>
      <c r="P328" s="17">
        <f t="shared" si="77"/>
        <v>0.20749003984063744</v>
      </c>
      <c r="Q328" s="17">
        <f t="shared" si="69"/>
        <v>0.15069444444444444</v>
      </c>
      <c r="R328" s="29">
        <f>IF(R327="cCO2_ppm",CO2_ext_avg_ppm,calculation!R327+calculation!S327)</f>
        <v>885.625</v>
      </c>
      <c r="S328" s="13">
        <f t="shared" si="78"/>
        <v>0</v>
      </c>
    </row>
    <row r="329" spans="1:19">
      <c r="A329" s="1">
        <f>IF(input_OLD_temp_simulation!A329&lt;&gt;"",input_OLD_temp_simulation!A329,"")</f>
        <v>327</v>
      </c>
      <c r="B329">
        <f>IF(input_OLD_temp_simulation!B329&lt;&gt;"",input_OLD_temp_simulation!B329,"")</f>
        <v>886307</v>
      </c>
      <c r="C329" s="2">
        <f>IF(input_OLD_temp_simulation!C329&lt;&gt;"",input_OLD_temp_simulation!C329,"")</f>
        <v>44567.40625</v>
      </c>
      <c r="D329" s="26">
        <f t="shared" si="79"/>
        <v>3</v>
      </c>
      <c r="E329" s="43">
        <f t="shared" si="70"/>
        <v>0.40625</v>
      </c>
      <c r="F329" s="2">
        <f t="shared" si="71"/>
        <v>3.4063657407407408</v>
      </c>
      <c r="G329" s="26">
        <f>_xlfn.XLOOKUP(F329,occupancy_schedule!C:C,occupancy_schedule!D:D,,1,2)</f>
        <v>2</v>
      </c>
      <c r="H329" s="50">
        <f t="shared" si="72"/>
        <v>1.3562499999999999E-5</v>
      </c>
      <c r="I329" s="18">
        <f t="shared" si="73"/>
        <v>0.15069444444444444</v>
      </c>
      <c r="J329" s="26">
        <f t="shared" si="74"/>
        <v>85.625</v>
      </c>
      <c r="K329" s="55">
        <f t="shared" si="75"/>
        <v>1.4525462962962962E-2</v>
      </c>
      <c r="L329" s="26" t="b">
        <f>IF(virtualroom!A329="","",J329&gt;ventilation_hysteresis)</f>
        <v>1</v>
      </c>
      <c r="M329" s="29">
        <f t="shared" si="76"/>
        <v>500</v>
      </c>
      <c r="N329" s="13">
        <f t="shared" si="67"/>
        <v>5.5555555555555554</v>
      </c>
      <c r="O329" s="17">
        <f t="shared" si="68"/>
        <v>0.72627314814814814</v>
      </c>
      <c r="P329" s="17">
        <f t="shared" si="77"/>
        <v>0.20749003984063744</v>
      </c>
      <c r="Q329" s="17">
        <f t="shared" si="69"/>
        <v>0.15069444444444444</v>
      </c>
      <c r="R329" s="29">
        <f>IF(R328="cCO2_ppm",CO2_ext_avg_ppm,calculation!R328+calculation!S328)</f>
        <v>885.625</v>
      </c>
      <c r="S329" s="13">
        <f t="shared" si="78"/>
        <v>0</v>
      </c>
    </row>
    <row r="330" spans="1:19">
      <c r="A330" s="1">
        <f>IF(input_OLD_temp_simulation!A330&lt;&gt;"",input_OLD_temp_simulation!A330,"")</f>
        <v>328</v>
      </c>
      <c r="B330">
        <f>IF(input_OLD_temp_simulation!B330&lt;&gt;"",input_OLD_temp_simulation!B330,"")</f>
        <v>886307</v>
      </c>
      <c r="C330" s="2">
        <f>IF(input_OLD_temp_simulation!C330&lt;&gt;"",input_OLD_temp_simulation!C330,"")</f>
        <v>44567.416666666657</v>
      </c>
      <c r="D330" s="26">
        <f t="shared" si="79"/>
        <v>3</v>
      </c>
      <c r="E330" s="43">
        <f t="shared" si="70"/>
        <v>0.41666666665696539</v>
      </c>
      <c r="F330" s="2">
        <f t="shared" si="71"/>
        <v>3.4167824073977062</v>
      </c>
      <c r="G330" s="26">
        <f>_xlfn.XLOOKUP(F330,occupancy_schedule!C:C,occupancy_schedule!D:D,,1,2)</f>
        <v>2</v>
      </c>
      <c r="H330" s="50">
        <f t="shared" si="72"/>
        <v>1.3562499999999999E-5</v>
      </c>
      <c r="I330" s="18">
        <f t="shared" si="73"/>
        <v>0.15069444444444444</v>
      </c>
      <c r="J330" s="26">
        <f t="shared" si="74"/>
        <v>85.625</v>
      </c>
      <c r="K330" s="55">
        <f t="shared" si="75"/>
        <v>1.4525462962962962E-2</v>
      </c>
      <c r="L330" s="26" t="b">
        <f>IF(virtualroom!A330="","",J330&gt;ventilation_hysteresis)</f>
        <v>1</v>
      </c>
      <c r="M330" s="29">
        <f t="shared" si="76"/>
        <v>500</v>
      </c>
      <c r="N330" s="13">
        <f t="shared" si="67"/>
        <v>5.5555555555555554</v>
      </c>
      <c r="O330" s="17">
        <f t="shared" si="68"/>
        <v>0.72627314814814814</v>
      </c>
      <c r="P330" s="17">
        <f t="shared" si="77"/>
        <v>0.20749003984063744</v>
      </c>
      <c r="Q330" s="17">
        <f t="shared" si="69"/>
        <v>0.15069444444444444</v>
      </c>
      <c r="R330" s="29">
        <f>IF(R329="cCO2_ppm",CO2_ext_avg_ppm,calculation!R329+calculation!S329)</f>
        <v>885.625</v>
      </c>
      <c r="S330" s="13">
        <f t="shared" si="78"/>
        <v>0</v>
      </c>
    </row>
    <row r="331" spans="1:19">
      <c r="A331" s="1">
        <f>IF(input_OLD_temp_simulation!A331&lt;&gt;"",input_OLD_temp_simulation!A331,"")</f>
        <v>329</v>
      </c>
      <c r="B331">
        <f>IF(input_OLD_temp_simulation!B331&lt;&gt;"",input_OLD_temp_simulation!B331,"")</f>
        <v>886307</v>
      </c>
      <c r="C331" s="2">
        <f>IF(input_OLD_temp_simulation!C331&lt;&gt;"",input_OLD_temp_simulation!C331,"")</f>
        <v>44567.427083333343</v>
      </c>
      <c r="D331" s="26">
        <f t="shared" si="79"/>
        <v>3</v>
      </c>
      <c r="E331" s="43">
        <f t="shared" si="70"/>
        <v>0.42708333334303461</v>
      </c>
      <c r="F331" s="2">
        <f t="shared" si="71"/>
        <v>3.4271990740837754</v>
      </c>
      <c r="G331" s="26">
        <f>_xlfn.XLOOKUP(F331,occupancy_schedule!C:C,occupancy_schedule!D:D,,1,2)</f>
        <v>2</v>
      </c>
      <c r="H331" s="50">
        <f t="shared" si="72"/>
        <v>1.3562499999999999E-5</v>
      </c>
      <c r="I331" s="18">
        <f t="shared" si="73"/>
        <v>0.15069444444444444</v>
      </c>
      <c r="J331" s="26">
        <f t="shared" si="74"/>
        <v>85.625</v>
      </c>
      <c r="K331" s="55">
        <f t="shared" si="75"/>
        <v>1.4525462962962962E-2</v>
      </c>
      <c r="L331" s="26" t="b">
        <f>IF(virtualroom!A331="","",J331&gt;ventilation_hysteresis)</f>
        <v>1</v>
      </c>
      <c r="M331" s="29">
        <f t="shared" si="76"/>
        <v>500</v>
      </c>
      <c r="N331" s="13">
        <f t="shared" si="67"/>
        <v>5.5555555555555554</v>
      </c>
      <c r="O331" s="17">
        <f t="shared" si="68"/>
        <v>0.72627314814814814</v>
      </c>
      <c r="P331" s="17">
        <f t="shared" si="77"/>
        <v>0.20749003984063744</v>
      </c>
      <c r="Q331" s="17">
        <f t="shared" si="69"/>
        <v>0.15069444444444444</v>
      </c>
      <c r="R331" s="29">
        <f>IF(R330="cCO2_ppm",CO2_ext_avg_ppm,calculation!R330+calculation!S330)</f>
        <v>885.625</v>
      </c>
      <c r="S331" s="13">
        <f t="shared" si="78"/>
        <v>0</v>
      </c>
    </row>
    <row r="332" spans="1:19">
      <c r="A332" s="1">
        <f>IF(input_OLD_temp_simulation!A332&lt;&gt;"",input_OLD_temp_simulation!A332,"")</f>
        <v>330</v>
      </c>
      <c r="B332">
        <f>IF(input_OLD_temp_simulation!B332&lt;&gt;"",input_OLD_temp_simulation!B332,"")</f>
        <v>886307</v>
      </c>
      <c r="C332" s="2">
        <f>IF(input_OLD_temp_simulation!C332&lt;&gt;"",input_OLD_temp_simulation!C332,"")</f>
        <v>44567.4375</v>
      </c>
      <c r="D332" s="26">
        <f t="shared" si="79"/>
        <v>3</v>
      </c>
      <c r="E332" s="43">
        <f t="shared" si="70"/>
        <v>0.4375</v>
      </c>
      <c r="F332" s="2">
        <f t="shared" si="71"/>
        <v>3.4376157407407408</v>
      </c>
      <c r="G332" s="26">
        <f>_xlfn.XLOOKUP(F332,occupancy_schedule!C:C,occupancy_schedule!D:D,,1,2)</f>
        <v>2</v>
      </c>
      <c r="H332" s="50">
        <f t="shared" si="72"/>
        <v>1.3562499999999999E-5</v>
      </c>
      <c r="I332" s="18">
        <f t="shared" si="73"/>
        <v>0.15069444444444444</v>
      </c>
      <c r="J332" s="26">
        <f t="shared" si="74"/>
        <v>85.625</v>
      </c>
      <c r="K332" s="55">
        <f t="shared" si="75"/>
        <v>1.4525462962962962E-2</v>
      </c>
      <c r="L332" s="26" t="b">
        <f>IF(virtualroom!A332="","",J332&gt;ventilation_hysteresis)</f>
        <v>1</v>
      </c>
      <c r="M332" s="29">
        <f t="shared" si="76"/>
        <v>500</v>
      </c>
      <c r="N332" s="13">
        <f t="shared" si="67"/>
        <v>5.5555555555555554</v>
      </c>
      <c r="O332" s="17">
        <f t="shared" si="68"/>
        <v>0.72627314814814814</v>
      </c>
      <c r="P332" s="17">
        <f t="shared" si="77"/>
        <v>0.20749003984063744</v>
      </c>
      <c r="Q332" s="17">
        <f t="shared" si="69"/>
        <v>0.15069444444444444</v>
      </c>
      <c r="R332" s="29">
        <f>IF(R331="cCO2_ppm",CO2_ext_avg_ppm,calculation!R331+calculation!S331)</f>
        <v>885.625</v>
      </c>
      <c r="S332" s="13">
        <f t="shared" si="78"/>
        <v>0</v>
      </c>
    </row>
    <row r="333" spans="1:19">
      <c r="A333" s="1">
        <f>IF(input_OLD_temp_simulation!A333&lt;&gt;"",input_OLD_temp_simulation!A333,"")</f>
        <v>331</v>
      </c>
      <c r="B333">
        <f>IF(input_OLD_temp_simulation!B333&lt;&gt;"",input_OLD_temp_simulation!B333,"")</f>
        <v>886307</v>
      </c>
      <c r="C333" s="2">
        <f>IF(input_OLD_temp_simulation!C333&lt;&gt;"",input_OLD_temp_simulation!C333,"")</f>
        <v>44567.447916666657</v>
      </c>
      <c r="D333" s="26">
        <f t="shared" si="79"/>
        <v>3</v>
      </c>
      <c r="E333" s="43">
        <f t="shared" si="70"/>
        <v>0.44791666665696539</v>
      </c>
      <c r="F333" s="2">
        <f t="shared" si="71"/>
        <v>3.4480324073977062</v>
      </c>
      <c r="G333" s="26">
        <f>_xlfn.XLOOKUP(F333,occupancy_schedule!C:C,occupancy_schedule!D:D,,1,2)</f>
        <v>2</v>
      </c>
      <c r="H333" s="50">
        <f t="shared" si="72"/>
        <v>1.3562499999999999E-5</v>
      </c>
      <c r="I333" s="18">
        <f t="shared" si="73"/>
        <v>0.15069444444444444</v>
      </c>
      <c r="J333" s="26">
        <f t="shared" si="74"/>
        <v>85.625</v>
      </c>
      <c r="K333" s="55">
        <f t="shared" si="75"/>
        <v>1.4525462962962962E-2</v>
      </c>
      <c r="L333" s="26" t="b">
        <f>IF(virtualroom!A333="","",J333&gt;ventilation_hysteresis)</f>
        <v>1</v>
      </c>
      <c r="M333" s="29">
        <f t="shared" si="76"/>
        <v>500</v>
      </c>
      <c r="N333" s="13">
        <f t="shared" si="67"/>
        <v>5.5555555555555554</v>
      </c>
      <c r="O333" s="17">
        <f t="shared" si="68"/>
        <v>0.72627314814814814</v>
      </c>
      <c r="P333" s="17">
        <f t="shared" si="77"/>
        <v>0.20749003984063744</v>
      </c>
      <c r="Q333" s="17">
        <f t="shared" si="69"/>
        <v>0.15069444444444444</v>
      </c>
      <c r="R333" s="29">
        <f>IF(R332="cCO2_ppm",CO2_ext_avg_ppm,calculation!R332+calculation!S332)</f>
        <v>885.625</v>
      </c>
      <c r="S333" s="13">
        <f t="shared" si="78"/>
        <v>0</v>
      </c>
    </row>
    <row r="334" spans="1:19">
      <c r="A334" s="1">
        <f>IF(input_OLD_temp_simulation!A334&lt;&gt;"",input_OLD_temp_simulation!A334,"")</f>
        <v>332</v>
      </c>
      <c r="B334">
        <f>IF(input_OLD_temp_simulation!B334&lt;&gt;"",input_OLD_temp_simulation!B334,"")</f>
        <v>886307</v>
      </c>
      <c r="C334" s="2">
        <f>IF(input_OLD_temp_simulation!C334&lt;&gt;"",input_OLD_temp_simulation!C334,"")</f>
        <v>44567.458333333343</v>
      </c>
      <c r="D334" s="26">
        <f t="shared" si="79"/>
        <v>3</v>
      </c>
      <c r="E334" s="43">
        <f t="shared" si="70"/>
        <v>0.45833333334303461</v>
      </c>
      <c r="F334" s="2">
        <f t="shared" si="71"/>
        <v>3.4584490740837754</v>
      </c>
      <c r="G334" s="26">
        <f>_xlfn.XLOOKUP(F334,occupancy_schedule!C:C,occupancy_schedule!D:D,,1,2)</f>
        <v>2</v>
      </c>
      <c r="H334" s="50">
        <f t="shared" si="72"/>
        <v>1.3562499999999999E-5</v>
      </c>
      <c r="I334" s="18">
        <f t="shared" si="73"/>
        <v>0.15069444444444444</v>
      </c>
      <c r="J334" s="26">
        <f t="shared" si="74"/>
        <v>85.625</v>
      </c>
      <c r="K334" s="55">
        <f t="shared" si="75"/>
        <v>1.4525462962962962E-2</v>
      </c>
      <c r="L334" s="26" t="b">
        <f>IF(virtualroom!A334="","",J334&gt;ventilation_hysteresis)</f>
        <v>1</v>
      </c>
      <c r="M334" s="29">
        <f t="shared" si="76"/>
        <v>500</v>
      </c>
      <c r="N334" s="13">
        <f t="shared" si="67"/>
        <v>5.5555555555555554</v>
      </c>
      <c r="O334" s="17">
        <f t="shared" si="68"/>
        <v>0.72627314814814814</v>
      </c>
      <c r="P334" s="17">
        <f t="shared" si="77"/>
        <v>0.20749003984063744</v>
      </c>
      <c r="Q334" s="17">
        <f t="shared" si="69"/>
        <v>0.15069444444444444</v>
      </c>
      <c r="R334" s="29">
        <f>IF(R333="cCO2_ppm",CO2_ext_avg_ppm,calculation!R333+calculation!S333)</f>
        <v>885.625</v>
      </c>
      <c r="S334" s="13">
        <f t="shared" si="78"/>
        <v>0</v>
      </c>
    </row>
    <row r="335" spans="1:19">
      <c r="A335" s="1">
        <f>IF(input_OLD_temp_simulation!A335&lt;&gt;"",input_OLD_temp_simulation!A335,"")</f>
        <v>333</v>
      </c>
      <c r="B335">
        <f>IF(input_OLD_temp_simulation!B335&lt;&gt;"",input_OLD_temp_simulation!B335,"")</f>
        <v>886307</v>
      </c>
      <c r="C335" s="2">
        <f>IF(input_OLD_temp_simulation!C335&lt;&gt;"",input_OLD_temp_simulation!C335,"")</f>
        <v>44567.46875</v>
      </c>
      <c r="D335" s="26">
        <f t="shared" si="79"/>
        <v>3</v>
      </c>
      <c r="E335" s="43">
        <f t="shared" si="70"/>
        <v>0.46875</v>
      </c>
      <c r="F335" s="2">
        <f t="shared" si="71"/>
        <v>3.4688657407407408</v>
      </c>
      <c r="G335" s="26">
        <f>_xlfn.XLOOKUP(F335,occupancy_schedule!C:C,occupancy_schedule!D:D,,1,2)</f>
        <v>2</v>
      </c>
      <c r="H335" s="50">
        <f t="shared" si="72"/>
        <v>1.3562499999999999E-5</v>
      </c>
      <c r="I335" s="18">
        <f t="shared" si="73"/>
        <v>0.15069444444444444</v>
      </c>
      <c r="J335" s="26">
        <f t="shared" si="74"/>
        <v>85.625</v>
      </c>
      <c r="K335" s="55">
        <f t="shared" si="75"/>
        <v>1.4525462962962962E-2</v>
      </c>
      <c r="L335" s="26" t="b">
        <f>IF(virtualroom!A335="","",J335&gt;ventilation_hysteresis)</f>
        <v>1</v>
      </c>
      <c r="M335" s="29">
        <f t="shared" si="76"/>
        <v>500</v>
      </c>
      <c r="N335" s="13">
        <f t="shared" si="67"/>
        <v>5.5555555555555554</v>
      </c>
      <c r="O335" s="17">
        <f t="shared" si="68"/>
        <v>0.72627314814814814</v>
      </c>
      <c r="P335" s="17">
        <f t="shared" si="77"/>
        <v>0.20749003984063744</v>
      </c>
      <c r="Q335" s="17">
        <f t="shared" si="69"/>
        <v>0.15069444444444444</v>
      </c>
      <c r="R335" s="29">
        <f>IF(R334="cCO2_ppm",CO2_ext_avg_ppm,calculation!R334+calculation!S334)</f>
        <v>885.625</v>
      </c>
      <c r="S335" s="13">
        <f t="shared" si="78"/>
        <v>0</v>
      </c>
    </row>
    <row r="336" spans="1:19">
      <c r="A336" s="1">
        <f>IF(input_OLD_temp_simulation!A336&lt;&gt;"",input_OLD_temp_simulation!A336,"")</f>
        <v>334</v>
      </c>
      <c r="B336">
        <f>IF(input_OLD_temp_simulation!B336&lt;&gt;"",input_OLD_temp_simulation!B336,"")</f>
        <v>886307</v>
      </c>
      <c r="C336" s="2">
        <f>IF(input_OLD_temp_simulation!C336&lt;&gt;"",input_OLD_temp_simulation!C336,"")</f>
        <v>44567.479166666657</v>
      </c>
      <c r="D336" s="26">
        <f t="shared" si="79"/>
        <v>3</v>
      </c>
      <c r="E336" s="43">
        <f t="shared" si="70"/>
        <v>0.47916666665696539</v>
      </c>
      <c r="F336" s="2">
        <f t="shared" si="71"/>
        <v>3.4792824073977062</v>
      </c>
      <c r="G336" s="26">
        <f>_xlfn.XLOOKUP(F336,occupancy_schedule!C:C,occupancy_schedule!D:D,,1,2)</f>
        <v>2</v>
      </c>
      <c r="H336" s="50">
        <f t="shared" si="72"/>
        <v>1.3562499999999999E-5</v>
      </c>
      <c r="I336" s="18">
        <f t="shared" si="73"/>
        <v>0.15069444444444444</v>
      </c>
      <c r="J336" s="26">
        <f t="shared" si="74"/>
        <v>85.625</v>
      </c>
      <c r="K336" s="55">
        <f t="shared" si="75"/>
        <v>1.4525462962962962E-2</v>
      </c>
      <c r="L336" s="26" t="b">
        <f>IF(virtualroom!A336="","",J336&gt;ventilation_hysteresis)</f>
        <v>1</v>
      </c>
      <c r="M336" s="29">
        <f t="shared" si="76"/>
        <v>500</v>
      </c>
      <c r="N336" s="13">
        <f t="shared" si="67"/>
        <v>5.5555555555555554</v>
      </c>
      <c r="O336" s="17">
        <f t="shared" si="68"/>
        <v>0.72627314814814814</v>
      </c>
      <c r="P336" s="17">
        <f t="shared" si="77"/>
        <v>0.20749003984063744</v>
      </c>
      <c r="Q336" s="17">
        <f t="shared" si="69"/>
        <v>0.15069444444444444</v>
      </c>
      <c r="R336" s="29">
        <f>IF(R335="cCO2_ppm",CO2_ext_avg_ppm,calculation!R335+calculation!S335)</f>
        <v>885.625</v>
      </c>
      <c r="S336" s="13">
        <f t="shared" si="78"/>
        <v>0</v>
      </c>
    </row>
    <row r="337" spans="1:19">
      <c r="A337" s="1">
        <f>IF(input_OLD_temp_simulation!A337&lt;&gt;"",input_OLD_temp_simulation!A337,"")</f>
        <v>335</v>
      </c>
      <c r="B337">
        <f>IF(input_OLD_temp_simulation!B337&lt;&gt;"",input_OLD_temp_simulation!B337,"")</f>
        <v>886307</v>
      </c>
      <c r="C337" s="2">
        <f>IF(input_OLD_temp_simulation!C337&lt;&gt;"",input_OLD_temp_simulation!C337,"")</f>
        <v>44567.489583333343</v>
      </c>
      <c r="D337" s="26">
        <f t="shared" si="79"/>
        <v>3</v>
      </c>
      <c r="E337" s="43">
        <f t="shared" si="70"/>
        <v>0.48958333334303461</v>
      </c>
      <c r="F337" s="2">
        <f t="shared" si="71"/>
        <v>3.4896990740837754</v>
      </c>
      <c r="G337" s="26">
        <f>_xlfn.XLOOKUP(F337,occupancy_schedule!C:C,occupancy_schedule!D:D,,1,2)</f>
        <v>2</v>
      </c>
      <c r="H337" s="50">
        <f t="shared" si="72"/>
        <v>1.3562499999999999E-5</v>
      </c>
      <c r="I337" s="18">
        <f t="shared" si="73"/>
        <v>0.15069444444444444</v>
      </c>
      <c r="J337" s="26">
        <f t="shared" si="74"/>
        <v>85.625</v>
      </c>
      <c r="K337" s="55">
        <f t="shared" si="75"/>
        <v>1.4525462962962962E-2</v>
      </c>
      <c r="L337" s="26" t="b">
        <f>IF(virtualroom!A337="","",J337&gt;ventilation_hysteresis)</f>
        <v>1</v>
      </c>
      <c r="M337" s="29">
        <f t="shared" si="76"/>
        <v>500</v>
      </c>
      <c r="N337" s="13">
        <f t="shared" si="67"/>
        <v>5.5555555555555554</v>
      </c>
      <c r="O337" s="17">
        <f t="shared" si="68"/>
        <v>0.72627314814814814</v>
      </c>
      <c r="P337" s="17">
        <f t="shared" si="77"/>
        <v>0.20749003984063744</v>
      </c>
      <c r="Q337" s="17">
        <f t="shared" si="69"/>
        <v>0.15069444444444444</v>
      </c>
      <c r="R337" s="29">
        <f>IF(R336="cCO2_ppm",CO2_ext_avg_ppm,calculation!R336+calculation!S336)</f>
        <v>885.625</v>
      </c>
      <c r="S337" s="13">
        <f t="shared" si="78"/>
        <v>0</v>
      </c>
    </row>
    <row r="338" spans="1:19">
      <c r="A338" s="1">
        <f>IF(input_OLD_temp_simulation!A338&lt;&gt;"",input_OLD_temp_simulation!A338,"")</f>
        <v>336</v>
      </c>
      <c r="B338">
        <f>IF(input_OLD_temp_simulation!B338&lt;&gt;"",input_OLD_temp_simulation!B338,"")</f>
        <v>886307</v>
      </c>
      <c r="C338" s="2">
        <f>IF(input_OLD_temp_simulation!C338&lt;&gt;"",input_OLD_temp_simulation!C338,"")</f>
        <v>44567.5</v>
      </c>
      <c r="D338" s="26">
        <f t="shared" si="79"/>
        <v>3</v>
      </c>
      <c r="E338" s="43">
        <f t="shared" si="70"/>
        <v>0.5</v>
      </c>
      <c r="F338" s="2">
        <f t="shared" si="71"/>
        <v>3.5001157407407408</v>
      </c>
      <c r="G338" s="26">
        <f>_xlfn.XLOOKUP(F338,occupancy_schedule!C:C,occupancy_schedule!D:D,,1,2)</f>
        <v>0</v>
      </c>
      <c r="H338" s="50">
        <f t="shared" si="72"/>
        <v>0</v>
      </c>
      <c r="I338" s="18">
        <f t="shared" si="73"/>
        <v>0</v>
      </c>
      <c r="J338" s="26">
        <f t="shared" si="74"/>
        <v>85.625</v>
      </c>
      <c r="K338" s="55">
        <f t="shared" si="75"/>
        <v>1.4525462962962962E-2</v>
      </c>
      <c r="L338" s="26" t="b">
        <f>IF(virtualroom!A338="","",J338&gt;ventilation_hysteresis)</f>
        <v>1</v>
      </c>
      <c r="M338" s="29">
        <f t="shared" si="76"/>
        <v>500</v>
      </c>
      <c r="N338" s="13">
        <f t="shared" si="67"/>
        <v>5.5555555555555554</v>
      </c>
      <c r="O338" s="17">
        <f t="shared" si="68"/>
        <v>0.72627314814814814</v>
      </c>
      <c r="P338" s="17">
        <f t="shared" si="77"/>
        <v>0.20749003984063744</v>
      </c>
      <c r="Q338" s="17">
        <f t="shared" si="69"/>
        <v>0.15069444444444444</v>
      </c>
      <c r="R338" s="29">
        <f>IF(R337="cCO2_ppm",CO2_ext_avg_ppm,calculation!R337+calculation!S337)</f>
        <v>885.625</v>
      </c>
      <c r="S338" s="13">
        <f t="shared" si="78"/>
        <v>-135.625</v>
      </c>
    </row>
    <row r="339" spans="1:19">
      <c r="A339" s="1">
        <f>IF(input_OLD_temp_simulation!A339&lt;&gt;"",input_OLD_temp_simulation!A339,"")</f>
        <v>337</v>
      </c>
      <c r="B339">
        <f>IF(input_OLD_temp_simulation!B339&lt;&gt;"",input_OLD_temp_simulation!B339,"")</f>
        <v>886307</v>
      </c>
      <c r="C339" s="2">
        <f>IF(input_OLD_temp_simulation!C339&lt;&gt;"",input_OLD_temp_simulation!C339,"")</f>
        <v>44567.510416666657</v>
      </c>
      <c r="D339" s="26">
        <f t="shared" si="79"/>
        <v>3</v>
      </c>
      <c r="E339" s="43">
        <f t="shared" si="70"/>
        <v>0.51041666665696539</v>
      </c>
      <c r="F339" s="2">
        <f t="shared" si="71"/>
        <v>3.5105324073977062</v>
      </c>
      <c r="G339" s="26">
        <f>_xlfn.XLOOKUP(F339,occupancy_schedule!C:C,occupancy_schedule!D:D,,1,2)</f>
        <v>0</v>
      </c>
      <c r="H339" s="50">
        <f t="shared" si="72"/>
        <v>0</v>
      </c>
      <c r="I339" s="18">
        <f t="shared" si="73"/>
        <v>0</v>
      </c>
      <c r="J339" s="26">
        <f t="shared" si="74"/>
        <v>-50</v>
      </c>
      <c r="K339" s="55">
        <f t="shared" si="75"/>
        <v>1.0339506172839507E-2</v>
      </c>
      <c r="L339" s="26" t="b">
        <f>IF(virtualroom!A339="","",J339&gt;ventilation_hysteresis)</f>
        <v>0</v>
      </c>
      <c r="M339" s="29">
        <f t="shared" si="76"/>
        <v>0</v>
      </c>
      <c r="N339" s="13">
        <f t="shared" si="67"/>
        <v>0</v>
      </c>
      <c r="O339" s="17">
        <f t="shared" si="68"/>
        <v>0</v>
      </c>
      <c r="P339" s="17">
        <f t="shared" si="77"/>
        <v>0</v>
      </c>
      <c r="Q339" s="17">
        <f t="shared" si="69"/>
        <v>1.0339506172839507E-2</v>
      </c>
      <c r="R339" s="29">
        <f>IF(R338="cCO2_ppm",CO2_ext_avg_ppm,calculation!R338+calculation!S338)</f>
        <v>750</v>
      </c>
      <c r="S339" s="13">
        <f t="shared" si="78"/>
        <v>-9.3055555555555554</v>
      </c>
    </row>
    <row r="340" spans="1:19">
      <c r="A340" s="1">
        <f>IF(input_OLD_temp_simulation!A340&lt;&gt;"",input_OLD_temp_simulation!A340,"")</f>
        <v>338</v>
      </c>
      <c r="B340">
        <f>IF(input_OLD_temp_simulation!B340&lt;&gt;"",input_OLD_temp_simulation!B340,"")</f>
        <v>886307</v>
      </c>
      <c r="C340" s="2">
        <f>IF(input_OLD_temp_simulation!C340&lt;&gt;"",input_OLD_temp_simulation!C340,"")</f>
        <v>44567.520833333343</v>
      </c>
      <c r="D340" s="26">
        <f t="shared" si="79"/>
        <v>3</v>
      </c>
      <c r="E340" s="43">
        <f t="shared" si="70"/>
        <v>0.52083333334303461</v>
      </c>
      <c r="F340" s="2">
        <f t="shared" si="71"/>
        <v>3.5209490740837754</v>
      </c>
      <c r="G340" s="26">
        <f>_xlfn.XLOOKUP(F340,occupancy_schedule!C:C,occupancy_schedule!D:D,,1,2)</f>
        <v>2</v>
      </c>
      <c r="H340" s="50">
        <f t="shared" si="72"/>
        <v>1.3562499999999999E-5</v>
      </c>
      <c r="I340" s="18">
        <f t="shared" si="73"/>
        <v>0.15069444444444444</v>
      </c>
      <c r="J340" s="26">
        <f t="shared" si="74"/>
        <v>-59.305555555555543</v>
      </c>
      <c r="K340" s="55">
        <f t="shared" si="75"/>
        <v>1.0052297668038409E-2</v>
      </c>
      <c r="L340" s="26" t="b">
        <f>IF(virtualroom!A340="","",J340&gt;ventilation_hysteresis)</f>
        <v>0</v>
      </c>
      <c r="M340" s="29">
        <f t="shared" si="76"/>
        <v>0</v>
      </c>
      <c r="N340" s="13">
        <f t="shared" si="67"/>
        <v>0</v>
      </c>
      <c r="O340" s="17">
        <f t="shared" si="68"/>
        <v>0</v>
      </c>
      <c r="P340" s="17">
        <f t="shared" si="77"/>
        <v>0</v>
      </c>
      <c r="Q340" s="17">
        <f t="shared" si="69"/>
        <v>1.0052297668038409E-2</v>
      </c>
      <c r="R340" s="29">
        <f>IF(R339="cCO2_ppm",CO2_ext_avg_ppm,calculation!R339+calculation!S339)</f>
        <v>740.69444444444446</v>
      </c>
      <c r="S340" s="13">
        <f t="shared" si="78"/>
        <v>126.57793209876542</v>
      </c>
    </row>
    <row r="341" spans="1:19">
      <c r="A341" s="1">
        <f>IF(input_OLD_temp_simulation!A341&lt;&gt;"",input_OLD_temp_simulation!A341,"")</f>
        <v>339</v>
      </c>
      <c r="B341">
        <f>IF(input_OLD_temp_simulation!B341&lt;&gt;"",input_OLD_temp_simulation!B341,"")</f>
        <v>886307</v>
      </c>
      <c r="C341" s="2">
        <f>IF(input_OLD_temp_simulation!C341&lt;&gt;"",input_OLD_temp_simulation!C341,"")</f>
        <v>44567.53125</v>
      </c>
      <c r="D341" s="26">
        <f t="shared" si="79"/>
        <v>3</v>
      </c>
      <c r="E341" s="43">
        <f t="shared" si="70"/>
        <v>0.53125</v>
      </c>
      <c r="F341" s="2">
        <f t="shared" si="71"/>
        <v>3.5313657407407408</v>
      </c>
      <c r="G341" s="26">
        <f>_xlfn.XLOOKUP(F341,occupancy_schedule!C:C,occupancy_schedule!D:D,,1,2)</f>
        <v>2</v>
      </c>
      <c r="H341" s="50">
        <f t="shared" si="72"/>
        <v>1.3562499999999999E-5</v>
      </c>
      <c r="I341" s="18">
        <f t="shared" si="73"/>
        <v>0.15069444444444444</v>
      </c>
      <c r="J341" s="26">
        <f t="shared" si="74"/>
        <v>67.27237654320993</v>
      </c>
      <c r="K341" s="55">
        <f t="shared" si="75"/>
        <v>1.3959023967383022E-2</v>
      </c>
      <c r="L341" s="26" t="b">
        <f>IF(virtualroom!A341="","",J341&gt;ventilation_hysteresis)</f>
        <v>1</v>
      </c>
      <c r="M341" s="29">
        <f t="shared" si="76"/>
        <v>500</v>
      </c>
      <c r="N341" s="13">
        <f t="shared" si="67"/>
        <v>5.5555555555555554</v>
      </c>
      <c r="O341" s="17">
        <f t="shared" si="68"/>
        <v>0.69795119836915109</v>
      </c>
      <c r="P341" s="17">
        <f t="shared" si="77"/>
        <v>0.18669305376655956</v>
      </c>
      <c r="Q341" s="17">
        <f t="shared" si="69"/>
        <v>0.13030264060356661</v>
      </c>
      <c r="R341" s="29">
        <f>IF(R340="cCO2_ppm",CO2_ext_avg_ppm,calculation!R340+calculation!S340)</f>
        <v>867.27237654320993</v>
      </c>
      <c r="S341" s="13">
        <f t="shared" si="78"/>
        <v>18.352623456790042</v>
      </c>
    </row>
    <row r="342" spans="1:19">
      <c r="A342" s="1">
        <f>IF(input_OLD_temp_simulation!A342&lt;&gt;"",input_OLD_temp_simulation!A342,"")</f>
        <v>340</v>
      </c>
      <c r="B342">
        <f>IF(input_OLD_temp_simulation!B342&lt;&gt;"",input_OLD_temp_simulation!B342,"")</f>
        <v>886307</v>
      </c>
      <c r="C342" s="2">
        <f>IF(input_OLD_temp_simulation!C342&lt;&gt;"",input_OLD_temp_simulation!C342,"")</f>
        <v>44567.541666666657</v>
      </c>
      <c r="D342" s="26">
        <f t="shared" si="79"/>
        <v>3</v>
      </c>
      <c r="E342" s="43">
        <f t="shared" si="70"/>
        <v>0.54166666665696539</v>
      </c>
      <c r="F342" s="2">
        <f t="shared" si="71"/>
        <v>3.5417824073977062</v>
      </c>
      <c r="G342" s="26">
        <f>_xlfn.XLOOKUP(F342,occupancy_schedule!C:C,occupancy_schedule!D:D,,1,2)</f>
        <v>3</v>
      </c>
      <c r="H342" s="50">
        <f t="shared" si="72"/>
        <v>2.034375E-5</v>
      </c>
      <c r="I342" s="18">
        <f t="shared" si="73"/>
        <v>0.22604166666666667</v>
      </c>
      <c r="J342" s="26">
        <f t="shared" si="74"/>
        <v>85.625</v>
      </c>
      <c r="K342" s="55">
        <f t="shared" si="75"/>
        <v>1.4525462962962962E-2</v>
      </c>
      <c r="L342" s="26" t="b">
        <f>IF(virtualroom!A342="","",J342&gt;ventilation_hysteresis)</f>
        <v>1</v>
      </c>
      <c r="M342" s="29">
        <f t="shared" si="76"/>
        <v>500</v>
      </c>
      <c r="N342" s="13">
        <f t="shared" si="67"/>
        <v>5.5555555555555554</v>
      </c>
      <c r="O342" s="17">
        <f t="shared" si="68"/>
        <v>0.72627314814814814</v>
      </c>
      <c r="P342" s="17">
        <f t="shared" si="77"/>
        <v>0.20749003984063744</v>
      </c>
      <c r="Q342" s="17">
        <f t="shared" si="69"/>
        <v>0.15069444444444444</v>
      </c>
      <c r="R342" s="29">
        <f>IF(R341="cCO2_ppm",CO2_ext_avg_ppm,calculation!R341+calculation!S341)</f>
        <v>885.625</v>
      </c>
      <c r="S342" s="13">
        <f t="shared" si="78"/>
        <v>67.812500000000014</v>
      </c>
    </row>
    <row r="343" spans="1:19">
      <c r="A343" s="1">
        <f>IF(input_OLD_temp_simulation!A343&lt;&gt;"",input_OLD_temp_simulation!A343,"")</f>
        <v>341</v>
      </c>
      <c r="B343">
        <f>IF(input_OLD_temp_simulation!B343&lt;&gt;"",input_OLD_temp_simulation!B343,"")</f>
        <v>886307</v>
      </c>
      <c r="C343" s="2">
        <f>IF(input_OLD_temp_simulation!C343&lt;&gt;"",input_OLD_temp_simulation!C343,"")</f>
        <v>44567.552083333343</v>
      </c>
      <c r="D343" s="26">
        <f t="shared" si="79"/>
        <v>3</v>
      </c>
      <c r="E343" s="43">
        <f t="shared" si="70"/>
        <v>0.55208333334303461</v>
      </c>
      <c r="F343" s="2">
        <f t="shared" si="71"/>
        <v>3.5521990740837754</v>
      </c>
      <c r="G343" s="26">
        <f>_xlfn.XLOOKUP(F343,occupancy_schedule!C:C,occupancy_schedule!D:D,,1,2)</f>
        <v>3</v>
      </c>
      <c r="H343" s="50">
        <f t="shared" si="72"/>
        <v>2.034375E-5</v>
      </c>
      <c r="I343" s="18">
        <f t="shared" si="73"/>
        <v>0.22604166666666667</v>
      </c>
      <c r="J343" s="26">
        <f t="shared" si="74"/>
        <v>153.4375</v>
      </c>
      <c r="K343" s="55">
        <f t="shared" si="75"/>
        <v>1.6618441358024691E-2</v>
      </c>
      <c r="L343" s="26" t="b">
        <f>IF(virtualroom!A343="","",J343&gt;ventilation_hysteresis)</f>
        <v>1</v>
      </c>
      <c r="M343" s="29">
        <f t="shared" si="76"/>
        <v>500</v>
      </c>
      <c r="N343" s="13">
        <f t="shared" si="67"/>
        <v>5.5555555555555554</v>
      </c>
      <c r="O343" s="17">
        <f t="shared" si="68"/>
        <v>0.83092206790123457</v>
      </c>
      <c r="P343" s="17">
        <f t="shared" si="77"/>
        <v>0.27203714451538014</v>
      </c>
      <c r="Q343" s="17">
        <f t="shared" si="69"/>
        <v>0.22604166666666667</v>
      </c>
      <c r="R343" s="29">
        <f>IF(R342="cCO2_ppm",CO2_ext_avg_ppm,calculation!R342+calculation!S342)</f>
        <v>953.4375</v>
      </c>
      <c r="S343" s="13">
        <f t="shared" si="78"/>
        <v>0</v>
      </c>
    </row>
    <row r="344" spans="1:19">
      <c r="A344" s="1">
        <f>IF(input_OLD_temp_simulation!A344&lt;&gt;"",input_OLD_temp_simulation!A344,"")</f>
        <v>342</v>
      </c>
      <c r="B344">
        <f>IF(input_OLD_temp_simulation!B344&lt;&gt;"",input_OLD_temp_simulation!B344,"")</f>
        <v>886307</v>
      </c>
      <c r="C344" s="2">
        <f>IF(input_OLD_temp_simulation!C344&lt;&gt;"",input_OLD_temp_simulation!C344,"")</f>
        <v>44567.5625</v>
      </c>
      <c r="D344" s="26">
        <f t="shared" si="79"/>
        <v>3</v>
      </c>
      <c r="E344" s="43">
        <f t="shared" si="70"/>
        <v>0.5625</v>
      </c>
      <c r="F344" s="2">
        <f t="shared" si="71"/>
        <v>3.5626157407407408</v>
      </c>
      <c r="G344" s="26">
        <f>_xlfn.XLOOKUP(F344,occupancy_schedule!C:C,occupancy_schedule!D:D,,1,2)</f>
        <v>2</v>
      </c>
      <c r="H344" s="50">
        <f t="shared" si="72"/>
        <v>1.3562499999999999E-5</v>
      </c>
      <c r="I344" s="18">
        <f t="shared" si="73"/>
        <v>0.15069444444444444</v>
      </c>
      <c r="J344" s="26">
        <f t="shared" si="74"/>
        <v>153.4375</v>
      </c>
      <c r="K344" s="55">
        <f t="shared" si="75"/>
        <v>1.6618441358024691E-2</v>
      </c>
      <c r="L344" s="26" t="b">
        <f>IF(virtualroom!A344="","",J344&gt;ventilation_hysteresis)</f>
        <v>1</v>
      </c>
      <c r="M344" s="29">
        <f t="shared" si="76"/>
        <v>500</v>
      </c>
      <c r="N344" s="13">
        <f t="shared" si="67"/>
        <v>5.5555555555555554</v>
      </c>
      <c r="O344" s="17">
        <f t="shared" si="68"/>
        <v>0.83092206790123457</v>
      </c>
      <c r="P344" s="17">
        <f t="shared" si="77"/>
        <v>0.27203714451538014</v>
      </c>
      <c r="Q344" s="17">
        <f t="shared" si="69"/>
        <v>0.22604166666666667</v>
      </c>
      <c r="R344" s="29">
        <f>IF(R343="cCO2_ppm",CO2_ext_avg_ppm,calculation!R343+calculation!S343)</f>
        <v>953.4375</v>
      </c>
      <c r="S344" s="13">
        <f t="shared" si="78"/>
        <v>-67.812500000000014</v>
      </c>
    </row>
    <row r="345" spans="1:19">
      <c r="A345" s="1">
        <f>IF(input_OLD_temp_simulation!A345&lt;&gt;"",input_OLD_temp_simulation!A345,"")</f>
        <v>343</v>
      </c>
      <c r="B345">
        <f>IF(input_OLD_temp_simulation!B345&lt;&gt;"",input_OLD_temp_simulation!B345,"")</f>
        <v>886307</v>
      </c>
      <c r="C345" s="2">
        <f>IF(input_OLD_temp_simulation!C345&lt;&gt;"",input_OLD_temp_simulation!C345,"")</f>
        <v>44567.572916666657</v>
      </c>
      <c r="D345" s="26">
        <f t="shared" si="79"/>
        <v>3</v>
      </c>
      <c r="E345" s="43">
        <f t="shared" si="70"/>
        <v>0.57291666665696539</v>
      </c>
      <c r="F345" s="2">
        <f t="shared" si="71"/>
        <v>3.5730324073977062</v>
      </c>
      <c r="G345" s="26">
        <f>_xlfn.XLOOKUP(F345,occupancy_schedule!C:C,occupancy_schedule!D:D,,1,2)</f>
        <v>2</v>
      </c>
      <c r="H345" s="50">
        <f t="shared" si="72"/>
        <v>1.3562499999999999E-5</v>
      </c>
      <c r="I345" s="18">
        <f t="shared" si="73"/>
        <v>0.15069444444444444</v>
      </c>
      <c r="J345" s="26">
        <f t="shared" si="74"/>
        <v>85.625</v>
      </c>
      <c r="K345" s="55">
        <f t="shared" si="75"/>
        <v>1.4525462962962962E-2</v>
      </c>
      <c r="L345" s="26" t="b">
        <f>IF(virtualroom!A345="","",J345&gt;ventilation_hysteresis)</f>
        <v>1</v>
      </c>
      <c r="M345" s="29">
        <f t="shared" si="76"/>
        <v>500</v>
      </c>
      <c r="N345" s="13">
        <f t="shared" si="67"/>
        <v>5.5555555555555554</v>
      </c>
      <c r="O345" s="17">
        <f t="shared" si="68"/>
        <v>0.72627314814814814</v>
      </c>
      <c r="P345" s="17">
        <f t="shared" si="77"/>
        <v>0.20749003984063744</v>
      </c>
      <c r="Q345" s="17">
        <f t="shared" si="69"/>
        <v>0.15069444444444444</v>
      </c>
      <c r="R345" s="29">
        <f>IF(R344="cCO2_ppm",CO2_ext_avg_ppm,calculation!R344+calculation!S344)</f>
        <v>885.625</v>
      </c>
      <c r="S345" s="13">
        <f t="shared" si="78"/>
        <v>0</v>
      </c>
    </row>
    <row r="346" spans="1:19">
      <c r="A346" s="1">
        <f>IF(input_OLD_temp_simulation!A346&lt;&gt;"",input_OLD_temp_simulation!A346,"")</f>
        <v>344</v>
      </c>
      <c r="B346">
        <f>IF(input_OLD_temp_simulation!B346&lt;&gt;"",input_OLD_temp_simulation!B346,"")</f>
        <v>886307</v>
      </c>
      <c r="C346" s="2">
        <f>IF(input_OLD_temp_simulation!C346&lt;&gt;"",input_OLD_temp_simulation!C346,"")</f>
        <v>44567.583333333343</v>
      </c>
      <c r="D346" s="26">
        <f t="shared" si="79"/>
        <v>3</v>
      </c>
      <c r="E346" s="43">
        <f t="shared" si="70"/>
        <v>0.58333333334303461</v>
      </c>
      <c r="F346" s="2">
        <f t="shared" si="71"/>
        <v>3.5834490740837754</v>
      </c>
      <c r="G346" s="26">
        <f>_xlfn.XLOOKUP(F346,occupancy_schedule!C:C,occupancy_schedule!D:D,,1,2)</f>
        <v>2</v>
      </c>
      <c r="H346" s="50">
        <f t="shared" si="72"/>
        <v>1.3562499999999999E-5</v>
      </c>
      <c r="I346" s="18">
        <f t="shared" si="73"/>
        <v>0.15069444444444444</v>
      </c>
      <c r="J346" s="26">
        <f t="shared" si="74"/>
        <v>85.625</v>
      </c>
      <c r="K346" s="55">
        <f t="shared" si="75"/>
        <v>1.4525462962962962E-2</v>
      </c>
      <c r="L346" s="26" t="b">
        <f>IF(virtualroom!A346="","",J346&gt;ventilation_hysteresis)</f>
        <v>1</v>
      </c>
      <c r="M346" s="29">
        <f t="shared" si="76"/>
        <v>500</v>
      </c>
      <c r="N346" s="13">
        <f t="shared" si="67"/>
        <v>5.5555555555555554</v>
      </c>
      <c r="O346" s="17">
        <f t="shared" si="68"/>
        <v>0.72627314814814814</v>
      </c>
      <c r="P346" s="17">
        <f t="shared" si="77"/>
        <v>0.20749003984063744</v>
      </c>
      <c r="Q346" s="17">
        <f t="shared" si="69"/>
        <v>0.15069444444444444</v>
      </c>
      <c r="R346" s="29">
        <f>IF(R345="cCO2_ppm",CO2_ext_avg_ppm,calculation!R345+calculation!S345)</f>
        <v>885.625</v>
      </c>
      <c r="S346" s="13">
        <f t="shared" si="78"/>
        <v>0</v>
      </c>
    </row>
    <row r="347" spans="1:19">
      <c r="A347" s="1">
        <f>IF(input_OLD_temp_simulation!A347&lt;&gt;"",input_OLD_temp_simulation!A347,"")</f>
        <v>345</v>
      </c>
      <c r="B347">
        <f>IF(input_OLD_temp_simulation!B347&lt;&gt;"",input_OLD_temp_simulation!B347,"")</f>
        <v>886307</v>
      </c>
      <c r="C347" s="2">
        <f>IF(input_OLD_temp_simulation!C347&lt;&gt;"",input_OLD_temp_simulation!C347,"")</f>
        <v>44567.59375</v>
      </c>
      <c r="D347" s="26">
        <f t="shared" si="79"/>
        <v>3</v>
      </c>
      <c r="E347" s="43">
        <f t="shared" si="70"/>
        <v>0.59375</v>
      </c>
      <c r="F347" s="2">
        <f t="shared" si="71"/>
        <v>3.5938657407407408</v>
      </c>
      <c r="G347" s="26">
        <f>_xlfn.XLOOKUP(F347,occupancy_schedule!C:C,occupancy_schedule!D:D,,1,2)</f>
        <v>2</v>
      </c>
      <c r="H347" s="50">
        <f t="shared" si="72"/>
        <v>1.3562499999999999E-5</v>
      </c>
      <c r="I347" s="18">
        <f t="shared" si="73"/>
        <v>0.15069444444444444</v>
      </c>
      <c r="J347" s="26">
        <f t="shared" si="74"/>
        <v>85.625</v>
      </c>
      <c r="K347" s="55">
        <f t="shared" si="75"/>
        <v>1.4525462962962962E-2</v>
      </c>
      <c r="L347" s="26" t="b">
        <f>IF(virtualroom!A347="","",J347&gt;ventilation_hysteresis)</f>
        <v>1</v>
      </c>
      <c r="M347" s="29">
        <f t="shared" si="76"/>
        <v>500</v>
      </c>
      <c r="N347" s="13">
        <f t="shared" si="67"/>
        <v>5.5555555555555554</v>
      </c>
      <c r="O347" s="17">
        <f t="shared" si="68"/>
        <v>0.72627314814814814</v>
      </c>
      <c r="P347" s="17">
        <f t="shared" si="77"/>
        <v>0.20749003984063744</v>
      </c>
      <c r="Q347" s="17">
        <f t="shared" si="69"/>
        <v>0.15069444444444444</v>
      </c>
      <c r="R347" s="29">
        <f>IF(R346="cCO2_ppm",CO2_ext_avg_ppm,calculation!R346+calculation!S346)</f>
        <v>885.625</v>
      </c>
      <c r="S347" s="13">
        <f t="shared" si="78"/>
        <v>0</v>
      </c>
    </row>
    <row r="348" spans="1:19">
      <c r="A348" s="1">
        <f>IF(input_OLD_temp_simulation!A348&lt;&gt;"",input_OLD_temp_simulation!A348,"")</f>
        <v>346</v>
      </c>
      <c r="B348">
        <f>IF(input_OLD_temp_simulation!B348&lt;&gt;"",input_OLD_temp_simulation!B348,"")</f>
        <v>886307</v>
      </c>
      <c r="C348" s="2">
        <f>IF(input_OLD_temp_simulation!C348&lt;&gt;"",input_OLD_temp_simulation!C348,"")</f>
        <v>44567.604166666657</v>
      </c>
      <c r="D348" s="26">
        <f t="shared" si="79"/>
        <v>3</v>
      </c>
      <c r="E348" s="43">
        <f t="shared" si="70"/>
        <v>0.60416666665696539</v>
      </c>
      <c r="F348" s="2">
        <f t="shared" si="71"/>
        <v>3.6042824073977062</v>
      </c>
      <c r="G348" s="26">
        <f>_xlfn.XLOOKUP(F348,occupancy_schedule!C:C,occupancy_schedule!D:D,,1,2)</f>
        <v>2</v>
      </c>
      <c r="H348" s="50">
        <f t="shared" si="72"/>
        <v>1.3562499999999999E-5</v>
      </c>
      <c r="I348" s="18">
        <f t="shared" si="73"/>
        <v>0.15069444444444444</v>
      </c>
      <c r="J348" s="26">
        <f t="shared" si="74"/>
        <v>85.625</v>
      </c>
      <c r="K348" s="55">
        <f t="shared" si="75"/>
        <v>1.4525462962962962E-2</v>
      </c>
      <c r="L348" s="26" t="b">
        <f>IF(virtualroom!A348="","",J348&gt;ventilation_hysteresis)</f>
        <v>1</v>
      </c>
      <c r="M348" s="29">
        <f t="shared" si="76"/>
        <v>500</v>
      </c>
      <c r="N348" s="13">
        <f t="shared" si="67"/>
        <v>5.5555555555555554</v>
      </c>
      <c r="O348" s="17">
        <f t="shared" si="68"/>
        <v>0.72627314814814814</v>
      </c>
      <c r="P348" s="17">
        <f t="shared" si="77"/>
        <v>0.20749003984063744</v>
      </c>
      <c r="Q348" s="17">
        <f t="shared" si="69"/>
        <v>0.15069444444444444</v>
      </c>
      <c r="R348" s="29">
        <f>IF(R347="cCO2_ppm",CO2_ext_avg_ppm,calculation!R347+calculation!S347)</f>
        <v>885.625</v>
      </c>
      <c r="S348" s="13">
        <f t="shared" si="78"/>
        <v>0</v>
      </c>
    </row>
    <row r="349" spans="1:19">
      <c r="A349" s="1">
        <f>IF(input_OLD_temp_simulation!A349&lt;&gt;"",input_OLD_temp_simulation!A349,"")</f>
        <v>347</v>
      </c>
      <c r="B349">
        <f>IF(input_OLD_temp_simulation!B349&lt;&gt;"",input_OLD_temp_simulation!B349,"")</f>
        <v>886307</v>
      </c>
      <c r="C349" s="2">
        <f>IF(input_OLD_temp_simulation!C349&lt;&gt;"",input_OLD_temp_simulation!C349,"")</f>
        <v>44567.614583333343</v>
      </c>
      <c r="D349" s="26">
        <f t="shared" si="79"/>
        <v>3</v>
      </c>
      <c r="E349" s="43">
        <f t="shared" si="70"/>
        <v>0.61458333334303461</v>
      </c>
      <c r="F349" s="2">
        <f t="shared" si="71"/>
        <v>3.6146990740837754</v>
      </c>
      <c r="G349" s="26">
        <f>_xlfn.XLOOKUP(F349,occupancy_schedule!C:C,occupancy_schedule!D:D,,1,2)</f>
        <v>2</v>
      </c>
      <c r="H349" s="50">
        <f t="shared" si="72"/>
        <v>1.3562499999999999E-5</v>
      </c>
      <c r="I349" s="18">
        <f t="shared" si="73"/>
        <v>0.15069444444444444</v>
      </c>
      <c r="J349" s="26">
        <f t="shared" si="74"/>
        <v>85.625</v>
      </c>
      <c r="K349" s="55">
        <f t="shared" si="75"/>
        <v>1.4525462962962962E-2</v>
      </c>
      <c r="L349" s="26" t="b">
        <f>IF(virtualroom!A349="","",J349&gt;ventilation_hysteresis)</f>
        <v>1</v>
      </c>
      <c r="M349" s="29">
        <f t="shared" si="76"/>
        <v>500</v>
      </c>
      <c r="N349" s="13">
        <f t="shared" si="67"/>
        <v>5.5555555555555554</v>
      </c>
      <c r="O349" s="17">
        <f t="shared" si="68"/>
        <v>0.72627314814814814</v>
      </c>
      <c r="P349" s="17">
        <f t="shared" si="77"/>
        <v>0.20749003984063744</v>
      </c>
      <c r="Q349" s="17">
        <f t="shared" si="69"/>
        <v>0.15069444444444444</v>
      </c>
      <c r="R349" s="29">
        <f>IF(R348="cCO2_ppm",CO2_ext_avg_ppm,calculation!R348+calculation!S348)</f>
        <v>885.625</v>
      </c>
      <c r="S349" s="13">
        <f t="shared" si="78"/>
        <v>0</v>
      </c>
    </row>
    <row r="350" spans="1:19">
      <c r="A350" s="1">
        <f>IF(input_OLD_temp_simulation!A350&lt;&gt;"",input_OLD_temp_simulation!A350,"")</f>
        <v>348</v>
      </c>
      <c r="B350">
        <f>IF(input_OLD_temp_simulation!B350&lt;&gt;"",input_OLD_temp_simulation!B350,"")</f>
        <v>886307</v>
      </c>
      <c r="C350" s="2">
        <f>IF(input_OLD_temp_simulation!C350&lt;&gt;"",input_OLD_temp_simulation!C350,"")</f>
        <v>44567.625</v>
      </c>
      <c r="D350" s="26">
        <f t="shared" si="79"/>
        <v>3</v>
      </c>
      <c r="E350" s="43">
        <f t="shared" si="70"/>
        <v>0.625</v>
      </c>
      <c r="F350" s="2">
        <f t="shared" si="71"/>
        <v>3.6251157407407408</v>
      </c>
      <c r="G350" s="26">
        <f>_xlfn.XLOOKUP(F350,occupancy_schedule!C:C,occupancy_schedule!D:D,,1,2)</f>
        <v>2</v>
      </c>
      <c r="H350" s="50">
        <f t="shared" si="72"/>
        <v>1.3562499999999999E-5</v>
      </c>
      <c r="I350" s="18">
        <f t="shared" si="73"/>
        <v>0.15069444444444444</v>
      </c>
      <c r="J350" s="26">
        <f t="shared" si="74"/>
        <v>85.625</v>
      </c>
      <c r="K350" s="55">
        <f t="shared" si="75"/>
        <v>1.4525462962962962E-2</v>
      </c>
      <c r="L350" s="26" t="b">
        <f>IF(virtualroom!A350="","",J350&gt;ventilation_hysteresis)</f>
        <v>1</v>
      </c>
      <c r="M350" s="29">
        <f t="shared" si="76"/>
        <v>500</v>
      </c>
      <c r="N350" s="13">
        <f t="shared" si="67"/>
        <v>5.5555555555555554</v>
      </c>
      <c r="O350" s="17">
        <f t="shared" si="68"/>
        <v>0.72627314814814814</v>
      </c>
      <c r="P350" s="17">
        <f t="shared" si="77"/>
        <v>0.20749003984063744</v>
      </c>
      <c r="Q350" s="17">
        <f t="shared" si="69"/>
        <v>0.15069444444444444</v>
      </c>
      <c r="R350" s="29">
        <f>IF(R349="cCO2_ppm",CO2_ext_avg_ppm,calculation!R349+calculation!S349)</f>
        <v>885.625</v>
      </c>
      <c r="S350" s="13">
        <f t="shared" si="78"/>
        <v>0</v>
      </c>
    </row>
    <row r="351" spans="1:19">
      <c r="A351" s="1">
        <f>IF(input_OLD_temp_simulation!A351&lt;&gt;"",input_OLD_temp_simulation!A351,"")</f>
        <v>349</v>
      </c>
      <c r="B351">
        <f>IF(input_OLD_temp_simulation!B351&lt;&gt;"",input_OLD_temp_simulation!B351,"")</f>
        <v>886307</v>
      </c>
      <c r="C351" s="2">
        <f>IF(input_OLD_temp_simulation!C351&lt;&gt;"",input_OLD_temp_simulation!C351,"")</f>
        <v>44567.635416666657</v>
      </c>
      <c r="D351" s="26">
        <f t="shared" si="79"/>
        <v>3</v>
      </c>
      <c r="E351" s="43">
        <f t="shared" si="70"/>
        <v>0.63541666665696539</v>
      </c>
      <c r="F351" s="2">
        <f t="shared" si="71"/>
        <v>3.6355324073977062</v>
      </c>
      <c r="G351" s="26">
        <f>_xlfn.XLOOKUP(F351,occupancy_schedule!C:C,occupancy_schedule!D:D,,1,2)</f>
        <v>2</v>
      </c>
      <c r="H351" s="50">
        <f t="shared" si="72"/>
        <v>1.3562499999999999E-5</v>
      </c>
      <c r="I351" s="18">
        <f t="shared" si="73"/>
        <v>0.15069444444444444</v>
      </c>
      <c r="J351" s="26">
        <f t="shared" si="74"/>
        <v>85.625</v>
      </c>
      <c r="K351" s="55">
        <f t="shared" si="75"/>
        <v>1.4525462962962962E-2</v>
      </c>
      <c r="L351" s="26" t="b">
        <f>IF(virtualroom!A351="","",J351&gt;ventilation_hysteresis)</f>
        <v>1</v>
      </c>
      <c r="M351" s="29">
        <f t="shared" si="76"/>
        <v>500</v>
      </c>
      <c r="N351" s="13">
        <f t="shared" si="67"/>
        <v>5.5555555555555554</v>
      </c>
      <c r="O351" s="17">
        <f t="shared" si="68"/>
        <v>0.72627314814814814</v>
      </c>
      <c r="P351" s="17">
        <f t="shared" si="77"/>
        <v>0.20749003984063744</v>
      </c>
      <c r="Q351" s="17">
        <f t="shared" si="69"/>
        <v>0.15069444444444444</v>
      </c>
      <c r="R351" s="29">
        <f>IF(R350="cCO2_ppm",CO2_ext_avg_ppm,calculation!R350+calculation!S350)</f>
        <v>885.625</v>
      </c>
      <c r="S351" s="13">
        <f t="shared" si="78"/>
        <v>0</v>
      </c>
    </row>
    <row r="352" spans="1:19">
      <c r="A352" s="1">
        <f>IF(input_OLD_temp_simulation!A352&lt;&gt;"",input_OLD_temp_simulation!A352,"")</f>
        <v>350</v>
      </c>
      <c r="B352">
        <f>IF(input_OLD_temp_simulation!B352&lt;&gt;"",input_OLD_temp_simulation!B352,"")</f>
        <v>886307</v>
      </c>
      <c r="C352" s="2">
        <f>IF(input_OLD_temp_simulation!C352&lt;&gt;"",input_OLD_temp_simulation!C352,"")</f>
        <v>44567.645833333343</v>
      </c>
      <c r="D352" s="26">
        <f t="shared" si="79"/>
        <v>3</v>
      </c>
      <c r="E352" s="43">
        <f t="shared" si="70"/>
        <v>0.64583333334303461</v>
      </c>
      <c r="F352" s="2">
        <f t="shared" si="71"/>
        <v>3.6459490740837754</v>
      </c>
      <c r="G352" s="26">
        <f>_xlfn.XLOOKUP(F352,occupancy_schedule!C:C,occupancy_schedule!D:D,,1,2)</f>
        <v>2</v>
      </c>
      <c r="H352" s="50">
        <f t="shared" si="72"/>
        <v>1.3562499999999999E-5</v>
      </c>
      <c r="I352" s="18">
        <f t="shared" si="73"/>
        <v>0.15069444444444444</v>
      </c>
      <c r="J352" s="26">
        <f t="shared" si="74"/>
        <v>85.625</v>
      </c>
      <c r="K352" s="55">
        <f t="shared" si="75"/>
        <v>1.4525462962962962E-2</v>
      </c>
      <c r="L352" s="26" t="b">
        <f>IF(virtualroom!A352="","",J352&gt;ventilation_hysteresis)</f>
        <v>1</v>
      </c>
      <c r="M352" s="29">
        <f t="shared" si="76"/>
        <v>500</v>
      </c>
      <c r="N352" s="13">
        <f t="shared" si="67"/>
        <v>5.5555555555555554</v>
      </c>
      <c r="O352" s="17">
        <f t="shared" si="68"/>
        <v>0.72627314814814814</v>
      </c>
      <c r="P352" s="17">
        <f t="shared" si="77"/>
        <v>0.20749003984063744</v>
      </c>
      <c r="Q352" s="17">
        <f t="shared" si="69"/>
        <v>0.15069444444444444</v>
      </c>
      <c r="R352" s="29">
        <f>IF(R351="cCO2_ppm",CO2_ext_avg_ppm,calculation!R351+calculation!S351)</f>
        <v>885.625</v>
      </c>
      <c r="S352" s="13">
        <f t="shared" si="78"/>
        <v>0</v>
      </c>
    </row>
    <row r="353" spans="1:19">
      <c r="A353" s="1">
        <f>IF(input_OLD_temp_simulation!A353&lt;&gt;"",input_OLD_temp_simulation!A353,"")</f>
        <v>351</v>
      </c>
      <c r="B353">
        <f>IF(input_OLD_temp_simulation!B353&lt;&gt;"",input_OLD_temp_simulation!B353,"")</f>
        <v>886307</v>
      </c>
      <c r="C353" s="2">
        <f>IF(input_OLD_temp_simulation!C353&lt;&gt;"",input_OLD_temp_simulation!C353,"")</f>
        <v>44567.65625</v>
      </c>
      <c r="D353" s="26">
        <f t="shared" si="79"/>
        <v>3</v>
      </c>
      <c r="E353" s="43">
        <f t="shared" si="70"/>
        <v>0.65625</v>
      </c>
      <c r="F353" s="2">
        <f t="shared" si="71"/>
        <v>3.6563657407407408</v>
      </c>
      <c r="G353" s="26">
        <f>_xlfn.XLOOKUP(F353,occupancy_schedule!C:C,occupancy_schedule!D:D,,1,2)</f>
        <v>2</v>
      </c>
      <c r="H353" s="50">
        <f t="shared" si="72"/>
        <v>1.3562499999999999E-5</v>
      </c>
      <c r="I353" s="18">
        <f t="shared" si="73"/>
        <v>0.15069444444444444</v>
      </c>
      <c r="J353" s="26">
        <f t="shared" si="74"/>
        <v>85.625</v>
      </c>
      <c r="K353" s="55">
        <f t="shared" si="75"/>
        <v>1.4525462962962962E-2</v>
      </c>
      <c r="L353" s="26" t="b">
        <f>IF(virtualroom!A353="","",J353&gt;ventilation_hysteresis)</f>
        <v>1</v>
      </c>
      <c r="M353" s="29">
        <f t="shared" si="76"/>
        <v>500</v>
      </c>
      <c r="N353" s="13">
        <f t="shared" si="67"/>
        <v>5.5555555555555554</v>
      </c>
      <c r="O353" s="17">
        <f t="shared" si="68"/>
        <v>0.72627314814814814</v>
      </c>
      <c r="P353" s="17">
        <f t="shared" si="77"/>
        <v>0.20749003984063744</v>
      </c>
      <c r="Q353" s="17">
        <f t="shared" si="69"/>
        <v>0.15069444444444444</v>
      </c>
      <c r="R353" s="29">
        <f>IF(R352="cCO2_ppm",CO2_ext_avg_ppm,calculation!R352+calculation!S352)</f>
        <v>885.625</v>
      </c>
      <c r="S353" s="13">
        <f t="shared" si="78"/>
        <v>0</v>
      </c>
    </row>
    <row r="354" spans="1:19">
      <c r="A354" s="1">
        <f>IF(input_OLD_temp_simulation!A354&lt;&gt;"",input_OLD_temp_simulation!A354,"")</f>
        <v>352</v>
      </c>
      <c r="B354">
        <f>IF(input_OLD_temp_simulation!B354&lt;&gt;"",input_OLD_temp_simulation!B354,"")</f>
        <v>886307</v>
      </c>
      <c r="C354" s="2">
        <f>IF(input_OLD_temp_simulation!C354&lt;&gt;"",input_OLD_temp_simulation!C354,"")</f>
        <v>44567.666666666657</v>
      </c>
      <c r="D354" s="26">
        <f t="shared" si="79"/>
        <v>3</v>
      </c>
      <c r="E354" s="43">
        <f t="shared" si="70"/>
        <v>0.66666666665696539</v>
      </c>
      <c r="F354" s="2">
        <f t="shared" si="71"/>
        <v>3.6667824073977062</v>
      </c>
      <c r="G354" s="26">
        <f>_xlfn.XLOOKUP(F354,occupancy_schedule!C:C,occupancy_schedule!D:D,,1,2)</f>
        <v>0</v>
      </c>
      <c r="H354" s="50">
        <f t="shared" si="72"/>
        <v>0</v>
      </c>
      <c r="I354" s="18">
        <f t="shared" si="73"/>
        <v>0</v>
      </c>
      <c r="J354" s="26">
        <f t="shared" si="74"/>
        <v>85.625</v>
      </c>
      <c r="K354" s="55">
        <f t="shared" si="75"/>
        <v>1.4525462962962962E-2</v>
      </c>
      <c r="L354" s="26" t="b">
        <f>IF(virtualroom!A354="","",J354&gt;ventilation_hysteresis)</f>
        <v>1</v>
      </c>
      <c r="M354" s="29">
        <f t="shared" si="76"/>
        <v>500</v>
      </c>
      <c r="N354" s="13">
        <f t="shared" si="67"/>
        <v>5.5555555555555554</v>
      </c>
      <c r="O354" s="17">
        <f t="shared" si="68"/>
        <v>0.72627314814814814</v>
      </c>
      <c r="P354" s="17">
        <f t="shared" si="77"/>
        <v>0.20749003984063744</v>
      </c>
      <c r="Q354" s="17">
        <f t="shared" si="69"/>
        <v>0.15069444444444444</v>
      </c>
      <c r="R354" s="29">
        <f>IF(R353="cCO2_ppm",CO2_ext_avg_ppm,calculation!R353+calculation!S353)</f>
        <v>885.625</v>
      </c>
      <c r="S354" s="13">
        <f t="shared" si="78"/>
        <v>-135.625</v>
      </c>
    </row>
    <row r="355" spans="1:19">
      <c r="A355" s="1">
        <f>IF(input_OLD_temp_simulation!A355&lt;&gt;"",input_OLD_temp_simulation!A355,"")</f>
        <v>353</v>
      </c>
      <c r="B355">
        <f>IF(input_OLD_temp_simulation!B355&lt;&gt;"",input_OLD_temp_simulation!B355,"")</f>
        <v>886307</v>
      </c>
      <c r="C355" s="2">
        <f>IF(input_OLD_temp_simulation!C355&lt;&gt;"",input_OLD_temp_simulation!C355,"")</f>
        <v>44567.677083333343</v>
      </c>
      <c r="D355" s="26">
        <f t="shared" si="79"/>
        <v>3</v>
      </c>
      <c r="E355" s="43">
        <f t="shared" si="70"/>
        <v>0.67708333334303461</v>
      </c>
      <c r="F355" s="2">
        <f t="shared" si="71"/>
        <v>3.6771990740837754</v>
      </c>
      <c r="G355" s="26">
        <f>_xlfn.XLOOKUP(F355,occupancy_schedule!C:C,occupancy_schedule!D:D,,1,2)</f>
        <v>0</v>
      </c>
      <c r="H355" s="50">
        <f t="shared" si="72"/>
        <v>0</v>
      </c>
      <c r="I355" s="18">
        <f t="shared" si="73"/>
        <v>0</v>
      </c>
      <c r="J355" s="26">
        <f t="shared" si="74"/>
        <v>-50</v>
      </c>
      <c r="K355" s="55">
        <f t="shared" si="75"/>
        <v>1.0339506172839507E-2</v>
      </c>
      <c r="L355" s="26" t="b">
        <f>IF(virtualroom!A355="","",J355&gt;ventilation_hysteresis)</f>
        <v>0</v>
      </c>
      <c r="M355" s="29">
        <f t="shared" si="76"/>
        <v>0</v>
      </c>
      <c r="N355" s="13">
        <f t="shared" si="67"/>
        <v>0</v>
      </c>
      <c r="O355" s="17">
        <f t="shared" si="68"/>
        <v>0</v>
      </c>
      <c r="P355" s="17">
        <f t="shared" si="77"/>
        <v>0</v>
      </c>
      <c r="Q355" s="17">
        <f t="shared" si="69"/>
        <v>1.0339506172839507E-2</v>
      </c>
      <c r="R355" s="29">
        <f>IF(R354="cCO2_ppm",CO2_ext_avg_ppm,calculation!R354+calculation!S354)</f>
        <v>750</v>
      </c>
      <c r="S355" s="13">
        <f t="shared" si="78"/>
        <v>-9.3055555555555554</v>
      </c>
    </row>
    <row r="356" spans="1:19">
      <c r="A356" s="1">
        <f>IF(input_OLD_temp_simulation!A356&lt;&gt;"",input_OLD_temp_simulation!A356,"")</f>
        <v>354</v>
      </c>
      <c r="B356">
        <f>IF(input_OLD_temp_simulation!B356&lt;&gt;"",input_OLD_temp_simulation!B356,"")</f>
        <v>886307</v>
      </c>
      <c r="C356" s="2">
        <f>IF(input_OLD_temp_simulation!C356&lt;&gt;"",input_OLD_temp_simulation!C356,"")</f>
        <v>44567.6875</v>
      </c>
      <c r="D356" s="26">
        <f t="shared" si="79"/>
        <v>3</v>
      </c>
      <c r="E356" s="43">
        <f t="shared" si="70"/>
        <v>0.6875</v>
      </c>
      <c r="F356" s="2">
        <f t="shared" si="71"/>
        <v>3.6876157407407408</v>
      </c>
      <c r="G356" s="26">
        <f>_xlfn.XLOOKUP(F356,occupancy_schedule!C:C,occupancy_schedule!D:D,,1,2)</f>
        <v>0</v>
      </c>
      <c r="H356" s="50">
        <f t="shared" si="72"/>
        <v>0</v>
      </c>
      <c r="I356" s="18">
        <f t="shared" si="73"/>
        <v>0</v>
      </c>
      <c r="J356" s="26">
        <f t="shared" si="74"/>
        <v>-59.305555555555543</v>
      </c>
      <c r="K356" s="55">
        <f t="shared" si="75"/>
        <v>1.0052297668038409E-2</v>
      </c>
      <c r="L356" s="26" t="b">
        <f>IF(virtualroom!A356="","",J356&gt;ventilation_hysteresis)</f>
        <v>0</v>
      </c>
      <c r="M356" s="29">
        <f t="shared" si="76"/>
        <v>0</v>
      </c>
      <c r="N356" s="13">
        <f t="shared" si="67"/>
        <v>0</v>
      </c>
      <c r="O356" s="17">
        <f t="shared" si="68"/>
        <v>0</v>
      </c>
      <c r="P356" s="17">
        <f t="shared" si="77"/>
        <v>0</v>
      </c>
      <c r="Q356" s="17">
        <f t="shared" si="69"/>
        <v>1.0052297668038409E-2</v>
      </c>
      <c r="R356" s="29">
        <f>IF(R355="cCO2_ppm",CO2_ext_avg_ppm,calculation!R355+calculation!S355)</f>
        <v>740.69444444444446</v>
      </c>
      <c r="S356" s="13">
        <f t="shared" si="78"/>
        <v>-9.0470679012345681</v>
      </c>
    </row>
    <row r="357" spans="1:19">
      <c r="A357" s="1">
        <f>IF(input_OLD_temp_simulation!A357&lt;&gt;"",input_OLD_temp_simulation!A357,"")</f>
        <v>355</v>
      </c>
      <c r="B357">
        <f>IF(input_OLD_temp_simulation!B357&lt;&gt;"",input_OLD_temp_simulation!B357,"")</f>
        <v>886307</v>
      </c>
      <c r="C357" s="2">
        <f>IF(input_OLD_temp_simulation!C357&lt;&gt;"",input_OLD_temp_simulation!C357,"")</f>
        <v>44567.697916666657</v>
      </c>
      <c r="D357" s="26">
        <f t="shared" si="79"/>
        <v>3</v>
      </c>
      <c r="E357" s="43">
        <f t="shared" si="70"/>
        <v>0.69791666665696539</v>
      </c>
      <c r="F357" s="2">
        <f t="shared" si="71"/>
        <v>3.6980324073977062</v>
      </c>
      <c r="G357" s="26">
        <f>_xlfn.XLOOKUP(F357,occupancy_schedule!C:C,occupancy_schedule!D:D,,1,2)</f>
        <v>0</v>
      </c>
      <c r="H357" s="50">
        <f t="shared" si="72"/>
        <v>0</v>
      </c>
      <c r="I357" s="18">
        <f t="shared" si="73"/>
        <v>0</v>
      </c>
      <c r="J357" s="26">
        <f t="shared" si="74"/>
        <v>-68.35262345679007</v>
      </c>
      <c r="K357" s="55">
        <f t="shared" si="75"/>
        <v>9.7730671772595663E-3</v>
      </c>
      <c r="L357" s="26" t="b">
        <f>IF(virtualroom!A357="","",J357&gt;ventilation_hysteresis)</f>
        <v>0</v>
      </c>
      <c r="M357" s="29">
        <f t="shared" si="76"/>
        <v>0</v>
      </c>
      <c r="N357" s="13">
        <f t="shared" si="67"/>
        <v>0</v>
      </c>
      <c r="O357" s="17">
        <f t="shared" si="68"/>
        <v>0</v>
      </c>
      <c r="P357" s="17">
        <f t="shared" si="77"/>
        <v>0</v>
      </c>
      <c r="Q357" s="17">
        <f t="shared" si="69"/>
        <v>9.7730671772595663E-3</v>
      </c>
      <c r="R357" s="29">
        <f>IF(R356="cCO2_ppm",CO2_ext_avg_ppm,calculation!R356+calculation!S356)</f>
        <v>731.64737654320993</v>
      </c>
      <c r="S357" s="13">
        <f t="shared" si="78"/>
        <v>-8.795760459533609</v>
      </c>
    </row>
    <row r="358" spans="1:19">
      <c r="A358" s="1">
        <f>IF(input_OLD_temp_simulation!A358&lt;&gt;"",input_OLD_temp_simulation!A358,"")</f>
        <v>356</v>
      </c>
      <c r="B358">
        <f>IF(input_OLD_temp_simulation!B358&lt;&gt;"",input_OLD_temp_simulation!B358,"")</f>
        <v>886307</v>
      </c>
      <c r="C358" s="2">
        <f>IF(input_OLD_temp_simulation!C358&lt;&gt;"",input_OLD_temp_simulation!C358,"")</f>
        <v>44567.708333333343</v>
      </c>
      <c r="D358" s="26">
        <f t="shared" si="79"/>
        <v>3</v>
      </c>
      <c r="E358" s="43">
        <f t="shared" si="70"/>
        <v>0.70833333334303461</v>
      </c>
      <c r="F358" s="2">
        <f t="shared" si="71"/>
        <v>3.7084490740837754</v>
      </c>
      <c r="G358" s="26">
        <f>_xlfn.XLOOKUP(F358,occupancy_schedule!C:C,occupancy_schedule!D:D,,1,2)</f>
        <v>0</v>
      </c>
      <c r="H358" s="50">
        <f t="shared" si="72"/>
        <v>0</v>
      </c>
      <c r="I358" s="18">
        <f t="shared" si="73"/>
        <v>0</v>
      </c>
      <c r="J358" s="26">
        <f t="shared" si="74"/>
        <v>-77.148383916323723</v>
      </c>
      <c r="K358" s="55">
        <f t="shared" si="75"/>
        <v>9.501593089002355E-3</v>
      </c>
      <c r="L358" s="26" t="b">
        <f>IF(virtualroom!A358="","",J358&gt;ventilation_hysteresis)</f>
        <v>0</v>
      </c>
      <c r="M358" s="29">
        <f t="shared" si="76"/>
        <v>0</v>
      </c>
      <c r="N358" s="13">
        <f t="shared" si="67"/>
        <v>0</v>
      </c>
      <c r="O358" s="17">
        <f t="shared" si="68"/>
        <v>0</v>
      </c>
      <c r="P358" s="17">
        <f t="shared" si="77"/>
        <v>0</v>
      </c>
      <c r="Q358" s="17">
        <f t="shared" si="69"/>
        <v>9.501593089002355E-3</v>
      </c>
      <c r="R358" s="29">
        <f>IF(R357="cCO2_ppm",CO2_ext_avg_ppm,calculation!R357+calculation!S357)</f>
        <v>722.85161608367628</v>
      </c>
      <c r="S358" s="13">
        <f t="shared" si="78"/>
        <v>-8.5514337801021192</v>
      </c>
    </row>
    <row r="359" spans="1:19">
      <c r="A359" s="1">
        <f>IF(input_OLD_temp_simulation!A359&lt;&gt;"",input_OLD_temp_simulation!A359,"")</f>
        <v>357</v>
      </c>
      <c r="B359">
        <f>IF(input_OLD_temp_simulation!B359&lt;&gt;"",input_OLD_temp_simulation!B359,"")</f>
        <v>886307</v>
      </c>
      <c r="C359" s="2">
        <f>IF(input_OLD_temp_simulation!C359&lt;&gt;"",input_OLD_temp_simulation!C359,"")</f>
        <v>44567.71875</v>
      </c>
      <c r="D359" s="26">
        <f t="shared" si="79"/>
        <v>3</v>
      </c>
      <c r="E359" s="43">
        <f t="shared" si="70"/>
        <v>0.71875</v>
      </c>
      <c r="F359" s="2">
        <f t="shared" si="71"/>
        <v>3.7188657407407408</v>
      </c>
      <c r="G359" s="26">
        <f>_xlfn.XLOOKUP(F359,occupancy_schedule!C:C,occupancy_schedule!D:D,,1,2)</f>
        <v>0</v>
      </c>
      <c r="H359" s="50">
        <f t="shared" si="72"/>
        <v>0</v>
      </c>
      <c r="I359" s="18">
        <f t="shared" si="73"/>
        <v>0</v>
      </c>
      <c r="J359" s="26">
        <f t="shared" si="74"/>
        <v>-85.699817696425839</v>
      </c>
      <c r="K359" s="55">
        <f t="shared" si="75"/>
        <v>9.2376599476411761E-3</v>
      </c>
      <c r="L359" s="26" t="b">
        <f>IF(virtualroom!A359="","",J359&gt;ventilation_hysteresis)</f>
        <v>0</v>
      </c>
      <c r="M359" s="29">
        <f t="shared" si="76"/>
        <v>0</v>
      </c>
      <c r="N359" s="13">
        <f t="shared" si="67"/>
        <v>0</v>
      </c>
      <c r="O359" s="17">
        <f t="shared" si="68"/>
        <v>0</v>
      </c>
      <c r="P359" s="17">
        <f t="shared" si="77"/>
        <v>0</v>
      </c>
      <c r="Q359" s="17">
        <f t="shared" si="69"/>
        <v>9.2376599476411761E-3</v>
      </c>
      <c r="R359" s="29">
        <f>IF(R358="cCO2_ppm",CO2_ext_avg_ppm,calculation!R358+calculation!S358)</f>
        <v>714.30018230357416</v>
      </c>
      <c r="S359" s="13">
        <f t="shared" si="78"/>
        <v>-8.3138939528770592</v>
      </c>
    </row>
    <row r="360" spans="1:19">
      <c r="A360" s="1">
        <f>IF(input_OLD_temp_simulation!A360&lt;&gt;"",input_OLD_temp_simulation!A360,"")</f>
        <v>358</v>
      </c>
      <c r="B360">
        <f>IF(input_OLD_temp_simulation!B360&lt;&gt;"",input_OLD_temp_simulation!B360,"")</f>
        <v>886307</v>
      </c>
      <c r="C360" s="2">
        <f>IF(input_OLD_temp_simulation!C360&lt;&gt;"",input_OLD_temp_simulation!C360,"")</f>
        <v>44567.729166666657</v>
      </c>
      <c r="D360" s="26">
        <f t="shared" si="79"/>
        <v>3</v>
      </c>
      <c r="E360" s="43">
        <f t="shared" si="70"/>
        <v>0.72916666665696539</v>
      </c>
      <c r="F360" s="2">
        <f t="shared" si="71"/>
        <v>3.7292824073977062</v>
      </c>
      <c r="G360" s="26">
        <f>_xlfn.XLOOKUP(F360,occupancy_schedule!C:C,occupancy_schedule!D:D,,1,2)</f>
        <v>0</v>
      </c>
      <c r="H360" s="50">
        <f t="shared" si="72"/>
        <v>0</v>
      </c>
      <c r="I360" s="18">
        <f t="shared" si="73"/>
        <v>0</v>
      </c>
      <c r="J360" s="26">
        <f t="shared" si="74"/>
        <v>-94.013711649302877</v>
      </c>
      <c r="K360" s="55">
        <f t="shared" si="75"/>
        <v>8.9810582824289241E-3</v>
      </c>
      <c r="L360" s="26" t="b">
        <f>IF(virtualroom!A360="","",J360&gt;ventilation_hysteresis)</f>
        <v>0</v>
      </c>
      <c r="M360" s="29">
        <f t="shared" si="76"/>
        <v>0</v>
      </c>
      <c r="N360" s="13">
        <f t="shared" ref="N360:N423" si="80">M360/(V_room_m3)</f>
        <v>0</v>
      </c>
      <c r="O360" s="17">
        <f t="shared" ref="O360:O423" si="81">N360/s_per_h*(R360-CO2_ext_avg_ppm)</f>
        <v>0</v>
      </c>
      <c r="P360" s="17">
        <f t="shared" si="77"/>
        <v>0</v>
      </c>
      <c r="Q360" s="17">
        <f t="shared" si="69"/>
        <v>8.9810582824289241E-3</v>
      </c>
      <c r="R360" s="29">
        <f>IF(R359="cCO2_ppm",CO2_ext_avg_ppm,calculation!R359+calculation!S359)</f>
        <v>705.98628835069712</v>
      </c>
      <c r="S360" s="13">
        <f t="shared" si="78"/>
        <v>-8.0829524541860316</v>
      </c>
    </row>
    <row r="361" spans="1:19">
      <c r="A361" s="1">
        <f>IF(input_OLD_temp_simulation!A361&lt;&gt;"",input_OLD_temp_simulation!A361,"")</f>
        <v>359</v>
      </c>
      <c r="B361">
        <f>IF(input_OLD_temp_simulation!B361&lt;&gt;"",input_OLD_temp_simulation!B361,"")</f>
        <v>886307</v>
      </c>
      <c r="C361" s="2">
        <f>IF(input_OLD_temp_simulation!C361&lt;&gt;"",input_OLD_temp_simulation!C361,"")</f>
        <v>44567.739583333343</v>
      </c>
      <c r="D361" s="26">
        <f t="shared" si="79"/>
        <v>3</v>
      </c>
      <c r="E361" s="43">
        <f t="shared" si="70"/>
        <v>0.73958333334303461</v>
      </c>
      <c r="F361" s="2">
        <f t="shared" si="71"/>
        <v>3.7396990740837754</v>
      </c>
      <c r="G361" s="26">
        <f>_xlfn.XLOOKUP(F361,occupancy_schedule!C:C,occupancy_schedule!D:D,,1,2)</f>
        <v>0</v>
      </c>
      <c r="H361" s="50">
        <f t="shared" si="72"/>
        <v>0</v>
      </c>
      <c r="I361" s="18">
        <f t="shared" si="73"/>
        <v>0</v>
      </c>
      <c r="J361" s="26">
        <f t="shared" si="74"/>
        <v>-102.09666410348893</v>
      </c>
      <c r="K361" s="55">
        <f t="shared" si="75"/>
        <v>8.7315844412503407E-3</v>
      </c>
      <c r="L361" s="26" t="b">
        <f>IF(virtualroom!A361="","",J361&gt;ventilation_hysteresis)</f>
        <v>0</v>
      </c>
      <c r="M361" s="29">
        <f t="shared" si="76"/>
        <v>0</v>
      </c>
      <c r="N361" s="13">
        <f t="shared" si="80"/>
        <v>0</v>
      </c>
      <c r="O361" s="17">
        <f t="shared" si="81"/>
        <v>0</v>
      </c>
      <c r="P361" s="17">
        <f t="shared" si="77"/>
        <v>0</v>
      </c>
      <c r="Q361" s="17">
        <f t="shared" ref="Q361:Q424" si="82">MAX(O361*P361,K361)</f>
        <v>8.7315844412503407E-3</v>
      </c>
      <c r="R361" s="29">
        <f>IF(R360="cCO2_ppm",CO2_ext_avg_ppm,calculation!R360+calculation!S360)</f>
        <v>697.90333589651107</v>
      </c>
      <c r="S361" s="13">
        <f t="shared" si="78"/>
        <v>-7.8584259971253063</v>
      </c>
    </row>
    <row r="362" spans="1:19">
      <c r="A362" s="1">
        <f>IF(input_OLD_temp_simulation!A362&lt;&gt;"",input_OLD_temp_simulation!A362,"")</f>
        <v>360</v>
      </c>
      <c r="B362">
        <f>IF(input_OLD_temp_simulation!B362&lt;&gt;"",input_OLD_temp_simulation!B362,"")</f>
        <v>886307</v>
      </c>
      <c r="C362" s="2">
        <f>IF(input_OLD_temp_simulation!C362&lt;&gt;"",input_OLD_temp_simulation!C362,"")</f>
        <v>44567.75</v>
      </c>
      <c r="D362" s="26">
        <f t="shared" si="79"/>
        <v>3</v>
      </c>
      <c r="E362" s="43">
        <f t="shared" si="70"/>
        <v>0.75</v>
      </c>
      <c r="F362" s="2">
        <f t="shared" si="71"/>
        <v>3.7501157407407408</v>
      </c>
      <c r="G362" s="26">
        <f>_xlfn.XLOOKUP(F362,occupancy_schedule!C:C,occupancy_schedule!D:D,,1,2)</f>
        <v>0</v>
      </c>
      <c r="H362" s="50">
        <f t="shared" si="72"/>
        <v>0</v>
      </c>
      <c r="I362" s="18">
        <f t="shared" si="73"/>
        <v>0</v>
      </c>
      <c r="J362" s="26">
        <f t="shared" si="74"/>
        <v>-109.95509010061426</v>
      </c>
      <c r="K362" s="55">
        <f t="shared" si="75"/>
        <v>8.4890404289933875E-3</v>
      </c>
      <c r="L362" s="26" t="b">
        <f>IF(virtualroom!A362="","",J362&gt;ventilation_hysteresis)</f>
        <v>0</v>
      </c>
      <c r="M362" s="29">
        <f t="shared" si="76"/>
        <v>0</v>
      </c>
      <c r="N362" s="13">
        <f t="shared" si="80"/>
        <v>0</v>
      </c>
      <c r="O362" s="17">
        <f t="shared" si="81"/>
        <v>0</v>
      </c>
      <c r="P362" s="17">
        <f t="shared" si="77"/>
        <v>0</v>
      </c>
      <c r="Q362" s="17">
        <f t="shared" si="82"/>
        <v>8.4890404289933875E-3</v>
      </c>
      <c r="R362" s="29">
        <f>IF(R361="cCO2_ppm",CO2_ext_avg_ppm,calculation!R361+calculation!S361)</f>
        <v>690.04490989938574</v>
      </c>
      <c r="S362" s="13">
        <f t="shared" si="78"/>
        <v>-7.6401363860940483</v>
      </c>
    </row>
    <row r="363" spans="1:19">
      <c r="A363" s="1">
        <f>IF(input_OLD_temp_simulation!A363&lt;&gt;"",input_OLD_temp_simulation!A363,"")</f>
        <v>361</v>
      </c>
      <c r="B363">
        <f>IF(input_OLD_temp_simulation!B363&lt;&gt;"",input_OLD_temp_simulation!B363,"")</f>
        <v>886307</v>
      </c>
      <c r="C363" s="2">
        <f>IF(input_OLD_temp_simulation!C363&lt;&gt;"",input_OLD_temp_simulation!C363,"")</f>
        <v>44567.760416666657</v>
      </c>
      <c r="D363" s="26">
        <f t="shared" si="79"/>
        <v>3</v>
      </c>
      <c r="E363" s="43">
        <f t="shared" si="70"/>
        <v>0.76041666665696539</v>
      </c>
      <c r="F363" s="2">
        <f t="shared" si="71"/>
        <v>3.7605324073977062</v>
      </c>
      <c r="G363" s="26">
        <f>_xlfn.XLOOKUP(F363,occupancy_schedule!C:C,occupancy_schedule!D:D,,1,2)</f>
        <v>0</v>
      </c>
      <c r="H363" s="50">
        <f t="shared" si="72"/>
        <v>0</v>
      </c>
      <c r="I363" s="18">
        <f t="shared" si="73"/>
        <v>0</v>
      </c>
      <c r="J363" s="26">
        <f t="shared" si="74"/>
        <v>-117.59522648670827</v>
      </c>
      <c r="K363" s="55">
        <f t="shared" si="75"/>
        <v>8.2532337504102379E-3</v>
      </c>
      <c r="L363" s="26" t="b">
        <f>IF(virtualroom!A363="","",J363&gt;ventilation_hysteresis)</f>
        <v>0</v>
      </c>
      <c r="M363" s="29">
        <f t="shared" si="76"/>
        <v>0</v>
      </c>
      <c r="N363" s="13">
        <f t="shared" si="80"/>
        <v>0</v>
      </c>
      <c r="O363" s="17">
        <f t="shared" si="81"/>
        <v>0</v>
      </c>
      <c r="P363" s="17">
        <f t="shared" si="77"/>
        <v>0</v>
      </c>
      <c r="Q363" s="17">
        <f t="shared" si="82"/>
        <v>8.2532337504102379E-3</v>
      </c>
      <c r="R363" s="29">
        <f>IF(R362="cCO2_ppm",CO2_ext_avg_ppm,calculation!R362+calculation!S362)</f>
        <v>682.40477351329173</v>
      </c>
      <c r="S363" s="13">
        <f t="shared" si="78"/>
        <v>-7.4279103753692137</v>
      </c>
    </row>
    <row r="364" spans="1:19">
      <c r="A364" s="1">
        <f>IF(input_OLD_temp_simulation!A364&lt;&gt;"",input_OLD_temp_simulation!A364,"")</f>
        <v>362</v>
      </c>
      <c r="B364">
        <f>IF(input_OLD_temp_simulation!B364&lt;&gt;"",input_OLD_temp_simulation!B364,"")</f>
        <v>886307</v>
      </c>
      <c r="C364" s="2">
        <f>IF(input_OLD_temp_simulation!C364&lt;&gt;"",input_OLD_temp_simulation!C364,"")</f>
        <v>44567.770833333343</v>
      </c>
      <c r="D364" s="26">
        <f t="shared" si="79"/>
        <v>3</v>
      </c>
      <c r="E364" s="43">
        <f t="shared" si="70"/>
        <v>0.77083333334303461</v>
      </c>
      <c r="F364" s="2">
        <f t="shared" si="71"/>
        <v>3.7709490740837754</v>
      </c>
      <c r="G364" s="26">
        <f>_xlfn.XLOOKUP(F364,occupancy_schedule!C:C,occupancy_schedule!D:D,,1,2)</f>
        <v>0</v>
      </c>
      <c r="H364" s="50">
        <f t="shared" si="72"/>
        <v>0</v>
      </c>
      <c r="I364" s="18">
        <f t="shared" si="73"/>
        <v>0</v>
      </c>
      <c r="J364" s="26">
        <f t="shared" si="74"/>
        <v>-125.02313686207754</v>
      </c>
      <c r="K364" s="55">
        <f t="shared" si="75"/>
        <v>8.0239772573432854E-3</v>
      </c>
      <c r="L364" s="26" t="b">
        <f>IF(virtualroom!A364="","",J364&gt;ventilation_hysteresis)</f>
        <v>0</v>
      </c>
      <c r="M364" s="29">
        <f t="shared" si="76"/>
        <v>0</v>
      </c>
      <c r="N364" s="13">
        <f t="shared" si="80"/>
        <v>0</v>
      </c>
      <c r="O364" s="17">
        <f t="shared" si="81"/>
        <v>0</v>
      </c>
      <c r="P364" s="17">
        <f t="shared" si="77"/>
        <v>0</v>
      </c>
      <c r="Q364" s="17">
        <f t="shared" si="82"/>
        <v>8.0239772573432854E-3</v>
      </c>
      <c r="R364" s="29">
        <f>IF(R363="cCO2_ppm",CO2_ext_avg_ppm,calculation!R363+calculation!S363)</f>
        <v>674.97686313792246</v>
      </c>
      <c r="S364" s="13">
        <f t="shared" si="78"/>
        <v>-7.221579531608957</v>
      </c>
    </row>
    <row r="365" spans="1:19">
      <c r="A365" s="1">
        <f>IF(input_OLD_temp_simulation!A365&lt;&gt;"",input_OLD_temp_simulation!A365,"")</f>
        <v>363</v>
      </c>
      <c r="B365">
        <f>IF(input_OLD_temp_simulation!B365&lt;&gt;"",input_OLD_temp_simulation!B365,"")</f>
        <v>886307</v>
      </c>
      <c r="C365" s="2">
        <f>IF(input_OLD_temp_simulation!C365&lt;&gt;"",input_OLD_temp_simulation!C365,"")</f>
        <v>44567.78125</v>
      </c>
      <c r="D365" s="26">
        <f t="shared" si="79"/>
        <v>3</v>
      </c>
      <c r="E365" s="43">
        <f t="shared" si="70"/>
        <v>0.78125</v>
      </c>
      <c r="F365" s="2">
        <f t="shared" si="71"/>
        <v>3.7813657407407408</v>
      </c>
      <c r="G365" s="26">
        <f>_xlfn.XLOOKUP(F365,occupancy_schedule!C:C,occupancy_schedule!D:D,,1,2)</f>
        <v>0</v>
      </c>
      <c r="H365" s="50">
        <f t="shared" si="72"/>
        <v>0</v>
      </c>
      <c r="I365" s="18">
        <f t="shared" si="73"/>
        <v>0</v>
      </c>
      <c r="J365" s="26">
        <f t="shared" si="74"/>
        <v>-132.24471639368653</v>
      </c>
      <c r="K365" s="55">
        <f t="shared" si="75"/>
        <v>7.8010890001948595E-3</v>
      </c>
      <c r="L365" s="26" t="b">
        <f>IF(virtualroom!A365="","",J365&gt;ventilation_hysteresis)</f>
        <v>0</v>
      </c>
      <c r="M365" s="29">
        <f t="shared" si="76"/>
        <v>0</v>
      </c>
      <c r="N365" s="13">
        <f t="shared" si="80"/>
        <v>0</v>
      </c>
      <c r="O365" s="17">
        <f t="shared" si="81"/>
        <v>0</v>
      </c>
      <c r="P365" s="17">
        <f t="shared" si="77"/>
        <v>0</v>
      </c>
      <c r="Q365" s="17">
        <f t="shared" si="82"/>
        <v>7.8010890001948595E-3</v>
      </c>
      <c r="R365" s="29">
        <f>IF(R364="cCO2_ppm",CO2_ext_avg_ppm,calculation!R364+calculation!S364)</f>
        <v>667.75528360631347</v>
      </c>
      <c r="S365" s="13">
        <f t="shared" si="78"/>
        <v>-7.0209801001753736</v>
      </c>
    </row>
    <row r="366" spans="1:19">
      <c r="A366" s="1">
        <f>IF(input_OLD_temp_simulation!A366&lt;&gt;"",input_OLD_temp_simulation!A366,"")</f>
        <v>364</v>
      </c>
      <c r="B366">
        <f>IF(input_OLD_temp_simulation!B366&lt;&gt;"",input_OLD_temp_simulation!B366,"")</f>
        <v>886307</v>
      </c>
      <c r="C366" s="2">
        <f>IF(input_OLD_temp_simulation!C366&lt;&gt;"",input_OLD_temp_simulation!C366,"")</f>
        <v>44567.791666666657</v>
      </c>
      <c r="D366" s="26">
        <f t="shared" si="79"/>
        <v>3</v>
      </c>
      <c r="E366" s="43">
        <f t="shared" si="70"/>
        <v>0.79166666665696539</v>
      </c>
      <c r="F366" s="2">
        <f t="shared" si="71"/>
        <v>3.7917824073977062</v>
      </c>
      <c r="G366" s="26">
        <f>_xlfn.XLOOKUP(F366,occupancy_schedule!C:C,occupancy_schedule!D:D,,1,2)</f>
        <v>0</v>
      </c>
      <c r="H366" s="50">
        <f t="shared" si="72"/>
        <v>0</v>
      </c>
      <c r="I366" s="18">
        <f t="shared" si="73"/>
        <v>0</v>
      </c>
      <c r="J366" s="26">
        <f t="shared" si="74"/>
        <v>-139.26569649386192</v>
      </c>
      <c r="K366" s="55">
        <f t="shared" si="75"/>
        <v>7.5843920835227795E-3</v>
      </c>
      <c r="L366" s="26" t="b">
        <f>IF(virtualroom!A366="","",J366&gt;ventilation_hysteresis)</f>
        <v>0</v>
      </c>
      <c r="M366" s="29">
        <f t="shared" si="76"/>
        <v>0</v>
      </c>
      <c r="N366" s="13">
        <f t="shared" si="80"/>
        <v>0</v>
      </c>
      <c r="O366" s="17">
        <f t="shared" si="81"/>
        <v>0</v>
      </c>
      <c r="P366" s="17">
        <f t="shared" si="77"/>
        <v>0</v>
      </c>
      <c r="Q366" s="17">
        <f t="shared" si="82"/>
        <v>7.5843920835227795E-3</v>
      </c>
      <c r="R366" s="29">
        <f>IF(R365="cCO2_ppm",CO2_ext_avg_ppm,calculation!R365+calculation!S365)</f>
        <v>660.73430350613808</v>
      </c>
      <c r="S366" s="13">
        <f t="shared" si="78"/>
        <v>-6.8259528751705014</v>
      </c>
    </row>
    <row r="367" spans="1:19">
      <c r="A367" s="1">
        <f>IF(input_OLD_temp_simulation!A367&lt;&gt;"",input_OLD_temp_simulation!A367,"")</f>
        <v>365</v>
      </c>
      <c r="B367">
        <f>IF(input_OLD_temp_simulation!B367&lt;&gt;"",input_OLD_temp_simulation!B367,"")</f>
        <v>886307</v>
      </c>
      <c r="C367" s="2">
        <f>IF(input_OLD_temp_simulation!C367&lt;&gt;"",input_OLD_temp_simulation!C367,"")</f>
        <v>44567.802083333343</v>
      </c>
      <c r="D367" s="26">
        <f t="shared" si="79"/>
        <v>3</v>
      </c>
      <c r="E367" s="43">
        <f t="shared" si="70"/>
        <v>0.80208333334303461</v>
      </c>
      <c r="F367" s="2">
        <f t="shared" si="71"/>
        <v>3.8021990740837754</v>
      </c>
      <c r="G367" s="26">
        <f>_xlfn.XLOOKUP(F367,occupancy_schedule!C:C,occupancy_schedule!D:D,,1,2)</f>
        <v>0</v>
      </c>
      <c r="H367" s="50">
        <f t="shared" si="72"/>
        <v>0</v>
      </c>
      <c r="I367" s="18">
        <f t="shared" si="73"/>
        <v>0</v>
      </c>
      <c r="J367" s="26">
        <f t="shared" si="74"/>
        <v>-146.09164936903244</v>
      </c>
      <c r="K367" s="55">
        <f t="shared" si="75"/>
        <v>7.3737145256471464E-3</v>
      </c>
      <c r="L367" s="26" t="b">
        <f>IF(virtualroom!A367="","",J367&gt;ventilation_hysteresis)</f>
        <v>0</v>
      </c>
      <c r="M367" s="29">
        <f t="shared" si="76"/>
        <v>0</v>
      </c>
      <c r="N367" s="13">
        <f t="shared" si="80"/>
        <v>0</v>
      </c>
      <c r="O367" s="17">
        <f t="shared" si="81"/>
        <v>0</v>
      </c>
      <c r="P367" s="17">
        <f t="shared" si="77"/>
        <v>0</v>
      </c>
      <c r="Q367" s="17">
        <f t="shared" si="82"/>
        <v>7.3737145256471464E-3</v>
      </c>
      <c r="R367" s="29">
        <f>IF(R366="cCO2_ppm",CO2_ext_avg_ppm,calculation!R366+calculation!S366)</f>
        <v>653.90835063096756</v>
      </c>
      <c r="S367" s="13">
        <f t="shared" si="78"/>
        <v>-6.6363430730824318</v>
      </c>
    </row>
    <row r="368" spans="1:19">
      <c r="A368" s="1">
        <f>IF(input_OLD_temp_simulation!A368&lt;&gt;"",input_OLD_temp_simulation!A368,"")</f>
        <v>366</v>
      </c>
      <c r="B368">
        <f>IF(input_OLD_temp_simulation!B368&lt;&gt;"",input_OLD_temp_simulation!B368,"")</f>
        <v>886307</v>
      </c>
      <c r="C368" s="2">
        <f>IF(input_OLD_temp_simulation!C368&lt;&gt;"",input_OLD_temp_simulation!C368,"")</f>
        <v>44567.8125</v>
      </c>
      <c r="D368" s="26">
        <f t="shared" si="79"/>
        <v>3</v>
      </c>
      <c r="E368" s="43">
        <f t="shared" si="70"/>
        <v>0.8125</v>
      </c>
      <c r="F368" s="2">
        <f t="shared" si="71"/>
        <v>3.8126157407407408</v>
      </c>
      <c r="G368" s="26">
        <f>_xlfn.XLOOKUP(F368,occupancy_schedule!C:C,occupancy_schedule!D:D,,1,2)</f>
        <v>0</v>
      </c>
      <c r="H368" s="50">
        <f t="shared" si="72"/>
        <v>0</v>
      </c>
      <c r="I368" s="18">
        <f t="shared" si="73"/>
        <v>0</v>
      </c>
      <c r="J368" s="26">
        <f t="shared" si="74"/>
        <v>-152.7279924421149</v>
      </c>
      <c r="K368" s="55">
        <f t="shared" si="75"/>
        <v>7.1688891221569472E-3</v>
      </c>
      <c r="L368" s="26" t="b">
        <f>IF(virtualroom!A368="","",J368&gt;ventilation_hysteresis)</f>
        <v>0</v>
      </c>
      <c r="M368" s="29">
        <f t="shared" si="76"/>
        <v>0</v>
      </c>
      <c r="N368" s="13">
        <f t="shared" si="80"/>
        <v>0</v>
      </c>
      <c r="O368" s="17">
        <f t="shared" si="81"/>
        <v>0</v>
      </c>
      <c r="P368" s="17">
        <f t="shared" si="77"/>
        <v>0</v>
      </c>
      <c r="Q368" s="17">
        <f t="shared" si="82"/>
        <v>7.1688891221569472E-3</v>
      </c>
      <c r="R368" s="29">
        <f>IF(R367="cCO2_ppm",CO2_ext_avg_ppm,calculation!R367+calculation!S367)</f>
        <v>647.2720075578851</v>
      </c>
      <c r="S368" s="13">
        <f t="shared" si="78"/>
        <v>-6.4520002099412528</v>
      </c>
    </row>
    <row r="369" spans="1:19">
      <c r="A369" s="1">
        <f>IF(input_OLD_temp_simulation!A369&lt;&gt;"",input_OLD_temp_simulation!A369,"")</f>
        <v>367</v>
      </c>
      <c r="B369">
        <f>IF(input_OLD_temp_simulation!B369&lt;&gt;"",input_OLD_temp_simulation!B369,"")</f>
        <v>886307</v>
      </c>
      <c r="C369" s="2">
        <f>IF(input_OLD_temp_simulation!C369&lt;&gt;"",input_OLD_temp_simulation!C369,"")</f>
        <v>44567.822916666657</v>
      </c>
      <c r="D369" s="26">
        <f t="shared" si="79"/>
        <v>3</v>
      </c>
      <c r="E369" s="43">
        <f t="shared" si="70"/>
        <v>0.82291666665696539</v>
      </c>
      <c r="F369" s="2">
        <f t="shared" si="71"/>
        <v>3.8230324073977062</v>
      </c>
      <c r="G369" s="26">
        <f>_xlfn.XLOOKUP(F369,occupancy_schedule!C:C,occupancy_schedule!D:D,,1,2)</f>
        <v>0</v>
      </c>
      <c r="H369" s="50">
        <f t="shared" si="72"/>
        <v>0</v>
      </c>
      <c r="I369" s="18">
        <f t="shared" si="73"/>
        <v>0</v>
      </c>
      <c r="J369" s="26">
        <f t="shared" si="74"/>
        <v>-159.17999265205617</v>
      </c>
      <c r="K369" s="55">
        <f t="shared" si="75"/>
        <v>6.969753313208143E-3</v>
      </c>
      <c r="L369" s="26" t="b">
        <f>IF(virtualroom!A369="","",J369&gt;ventilation_hysteresis)</f>
        <v>0</v>
      </c>
      <c r="M369" s="29">
        <f t="shared" si="76"/>
        <v>0</v>
      </c>
      <c r="N369" s="13">
        <f t="shared" si="80"/>
        <v>0</v>
      </c>
      <c r="O369" s="17">
        <f t="shared" si="81"/>
        <v>0</v>
      </c>
      <c r="P369" s="17">
        <f t="shared" si="77"/>
        <v>0</v>
      </c>
      <c r="Q369" s="17">
        <f t="shared" si="82"/>
        <v>6.969753313208143E-3</v>
      </c>
      <c r="R369" s="29">
        <f>IF(R368="cCO2_ppm",CO2_ext_avg_ppm,calculation!R368+calculation!S368)</f>
        <v>640.82000734794383</v>
      </c>
      <c r="S369" s="13">
        <f t="shared" si="78"/>
        <v>-6.2727779818873284</v>
      </c>
    </row>
    <row r="370" spans="1:19">
      <c r="A370" s="1">
        <f>IF(input_OLD_temp_simulation!A370&lt;&gt;"",input_OLD_temp_simulation!A370,"")</f>
        <v>368</v>
      </c>
      <c r="B370">
        <f>IF(input_OLD_temp_simulation!B370&lt;&gt;"",input_OLD_temp_simulation!B370,"")</f>
        <v>886307</v>
      </c>
      <c r="C370" s="2">
        <f>IF(input_OLD_temp_simulation!C370&lt;&gt;"",input_OLD_temp_simulation!C370,"")</f>
        <v>44567.833333333343</v>
      </c>
      <c r="D370" s="26">
        <f t="shared" si="79"/>
        <v>3</v>
      </c>
      <c r="E370" s="43">
        <f t="shared" si="70"/>
        <v>0.83333333334303461</v>
      </c>
      <c r="F370" s="2">
        <f t="shared" si="71"/>
        <v>3.8334490740837754</v>
      </c>
      <c r="G370" s="26">
        <f>_xlfn.XLOOKUP(F370,occupancy_schedule!C:C,occupancy_schedule!D:D,,1,2)</f>
        <v>0</v>
      </c>
      <c r="H370" s="50">
        <f t="shared" si="72"/>
        <v>0</v>
      </c>
      <c r="I370" s="18">
        <f t="shared" si="73"/>
        <v>0</v>
      </c>
      <c r="J370" s="26">
        <f t="shared" si="74"/>
        <v>-165.45277063394349</v>
      </c>
      <c r="K370" s="55">
        <f t="shared" si="75"/>
        <v>6.7761490545079168E-3</v>
      </c>
      <c r="L370" s="26" t="b">
        <f>IF(virtualroom!A370="","",J370&gt;ventilation_hysteresis)</f>
        <v>0</v>
      </c>
      <c r="M370" s="29">
        <f t="shared" si="76"/>
        <v>0</v>
      </c>
      <c r="N370" s="13">
        <f t="shared" si="80"/>
        <v>0</v>
      </c>
      <c r="O370" s="17">
        <f t="shared" si="81"/>
        <v>0</v>
      </c>
      <c r="P370" s="17">
        <f t="shared" si="77"/>
        <v>0</v>
      </c>
      <c r="Q370" s="17">
        <f t="shared" si="82"/>
        <v>6.7761490545079168E-3</v>
      </c>
      <c r="R370" s="29">
        <f>IF(R369="cCO2_ppm",CO2_ext_avg_ppm,calculation!R369+calculation!S369)</f>
        <v>634.54722936605651</v>
      </c>
      <c r="S370" s="13">
        <f t="shared" si="78"/>
        <v>-6.0985341490571248</v>
      </c>
    </row>
    <row r="371" spans="1:19">
      <c r="A371" s="1">
        <f>IF(input_OLD_temp_simulation!A371&lt;&gt;"",input_OLD_temp_simulation!A371,"")</f>
        <v>369</v>
      </c>
      <c r="B371">
        <f>IF(input_OLD_temp_simulation!B371&lt;&gt;"",input_OLD_temp_simulation!B371,"")</f>
        <v>886307</v>
      </c>
      <c r="C371" s="2">
        <f>IF(input_OLD_temp_simulation!C371&lt;&gt;"",input_OLD_temp_simulation!C371,"")</f>
        <v>44567.84375</v>
      </c>
      <c r="D371" s="26">
        <f t="shared" si="79"/>
        <v>3</v>
      </c>
      <c r="E371" s="43">
        <f t="shared" si="70"/>
        <v>0.84375</v>
      </c>
      <c r="F371" s="2">
        <f t="shared" si="71"/>
        <v>3.8438657407407408</v>
      </c>
      <c r="G371" s="26">
        <f>_xlfn.XLOOKUP(F371,occupancy_schedule!C:C,occupancy_schedule!D:D,,1,2)</f>
        <v>0</v>
      </c>
      <c r="H371" s="50">
        <f t="shared" si="72"/>
        <v>0</v>
      </c>
      <c r="I371" s="18">
        <f t="shared" si="73"/>
        <v>0</v>
      </c>
      <c r="J371" s="26">
        <f t="shared" si="74"/>
        <v>-171.55130478300066</v>
      </c>
      <c r="K371" s="55">
        <f t="shared" si="75"/>
        <v>6.5879226918826956E-3</v>
      </c>
      <c r="L371" s="26" t="b">
        <f>IF(virtualroom!A371="","",J371&gt;ventilation_hysteresis)</f>
        <v>0</v>
      </c>
      <c r="M371" s="29">
        <f t="shared" si="76"/>
        <v>0</v>
      </c>
      <c r="N371" s="13">
        <f t="shared" si="80"/>
        <v>0</v>
      </c>
      <c r="O371" s="17">
        <f t="shared" si="81"/>
        <v>0</v>
      </c>
      <c r="P371" s="17">
        <f t="shared" si="77"/>
        <v>0</v>
      </c>
      <c r="Q371" s="17">
        <f t="shared" si="82"/>
        <v>6.5879226918826956E-3</v>
      </c>
      <c r="R371" s="29">
        <f>IF(R370="cCO2_ppm",CO2_ext_avg_ppm,calculation!R370+calculation!S370)</f>
        <v>628.44869521699934</v>
      </c>
      <c r="S371" s="13">
        <f t="shared" si="78"/>
        <v>-5.9291304226944259</v>
      </c>
    </row>
    <row r="372" spans="1:19">
      <c r="A372" s="1">
        <f>IF(input_OLD_temp_simulation!A372&lt;&gt;"",input_OLD_temp_simulation!A372,"")</f>
        <v>370</v>
      </c>
      <c r="B372">
        <f>IF(input_OLD_temp_simulation!B372&lt;&gt;"",input_OLD_temp_simulation!B372,"")</f>
        <v>886307</v>
      </c>
      <c r="C372" s="2">
        <f>IF(input_OLD_temp_simulation!C372&lt;&gt;"",input_OLD_temp_simulation!C372,"")</f>
        <v>44567.854166666657</v>
      </c>
      <c r="D372" s="26">
        <f t="shared" si="79"/>
        <v>3</v>
      </c>
      <c r="E372" s="43">
        <f t="shared" si="70"/>
        <v>0.85416666665696539</v>
      </c>
      <c r="F372" s="2">
        <f t="shared" si="71"/>
        <v>3.8542824073977062</v>
      </c>
      <c r="G372" s="26">
        <f>_xlfn.XLOOKUP(F372,occupancy_schedule!C:C,occupancy_schedule!D:D,,1,2)</f>
        <v>0</v>
      </c>
      <c r="H372" s="50">
        <f t="shared" si="72"/>
        <v>0</v>
      </c>
      <c r="I372" s="18">
        <f t="shared" si="73"/>
        <v>0</v>
      </c>
      <c r="J372" s="26">
        <f t="shared" si="74"/>
        <v>-177.48043520569513</v>
      </c>
      <c r="K372" s="55">
        <f t="shared" si="75"/>
        <v>6.4049248393303971E-3</v>
      </c>
      <c r="L372" s="26" t="b">
        <f>IF(virtualroom!A372="","",J372&gt;ventilation_hysteresis)</f>
        <v>0</v>
      </c>
      <c r="M372" s="29">
        <f t="shared" si="76"/>
        <v>0</v>
      </c>
      <c r="N372" s="13">
        <f t="shared" si="80"/>
        <v>0</v>
      </c>
      <c r="O372" s="17">
        <f t="shared" si="81"/>
        <v>0</v>
      </c>
      <c r="P372" s="17">
        <f t="shared" si="77"/>
        <v>0</v>
      </c>
      <c r="Q372" s="17">
        <f t="shared" si="82"/>
        <v>6.4049248393303971E-3</v>
      </c>
      <c r="R372" s="29">
        <f>IF(R371="cCO2_ppm",CO2_ext_avg_ppm,calculation!R371+calculation!S371)</f>
        <v>622.51956479430487</v>
      </c>
      <c r="S372" s="13">
        <f t="shared" si="78"/>
        <v>-5.7644323553973571</v>
      </c>
    </row>
    <row r="373" spans="1:19">
      <c r="A373" s="1">
        <f>IF(input_OLD_temp_simulation!A373&lt;&gt;"",input_OLD_temp_simulation!A373,"")</f>
        <v>371</v>
      </c>
      <c r="B373">
        <f>IF(input_OLD_temp_simulation!B373&lt;&gt;"",input_OLD_temp_simulation!B373,"")</f>
        <v>886307</v>
      </c>
      <c r="C373" s="2">
        <f>IF(input_OLD_temp_simulation!C373&lt;&gt;"",input_OLD_temp_simulation!C373,"")</f>
        <v>44567.864583333343</v>
      </c>
      <c r="D373" s="26">
        <f t="shared" si="79"/>
        <v>3</v>
      </c>
      <c r="E373" s="43">
        <f t="shared" si="70"/>
        <v>0.86458333334303461</v>
      </c>
      <c r="F373" s="2">
        <f t="shared" si="71"/>
        <v>3.8646990740837754</v>
      </c>
      <c r="G373" s="26">
        <f>_xlfn.XLOOKUP(F373,occupancy_schedule!C:C,occupancy_schedule!D:D,,1,2)</f>
        <v>0</v>
      </c>
      <c r="H373" s="50">
        <f t="shared" si="72"/>
        <v>0</v>
      </c>
      <c r="I373" s="18">
        <f t="shared" si="73"/>
        <v>0</v>
      </c>
      <c r="J373" s="26">
        <f t="shared" si="74"/>
        <v>-183.24486756109252</v>
      </c>
      <c r="K373" s="55">
        <f t="shared" si="75"/>
        <v>6.2270102604601073E-3</v>
      </c>
      <c r="L373" s="26" t="b">
        <f>IF(virtualroom!A373="","",J373&gt;ventilation_hysteresis)</f>
        <v>0</v>
      </c>
      <c r="M373" s="29">
        <f t="shared" si="76"/>
        <v>0</v>
      </c>
      <c r="N373" s="13">
        <f t="shared" si="80"/>
        <v>0</v>
      </c>
      <c r="O373" s="17">
        <f t="shared" si="81"/>
        <v>0</v>
      </c>
      <c r="P373" s="17">
        <f t="shared" si="77"/>
        <v>0</v>
      </c>
      <c r="Q373" s="17">
        <f t="shared" si="82"/>
        <v>6.2270102604601073E-3</v>
      </c>
      <c r="R373" s="29">
        <f>IF(R372="cCO2_ppm",CO2_ext_avg_ppm,calculation!R372+calculation!S372)</f>
        <v>616.75513243890748</v>
      </c>
      <c r="S373" s="13">
        <f t="shared" si="78"/>
        <v>-5.6043092344140968</v>
      </c>
    </row>
    <row r="374" spans="1:19">
      <c r="A374" s="1">
        <f>IF(input_OLD_temp_simulation!A374&lt;&gt;"",input_OLD_temp_simulation!A374,"")</f>
        <v>372</v>
      </c>
      <c r="B374">
        <f>IF(input_OLD_temp_simulation!B374&lt;&gt;"",input_OLD_temp_simulation!B374,"")</f>
        <v>886307</v>
      </c>
      <c r="C374" s="2">
        <f>IF(input_OLD_temp_simulation!C374&lt;&gt;"",input_OLD_temp_simulation!C374,"")</f>
        <v>44567.875</v>
      </c>
      <c r="D374" s="26">
        <f t="shared" si="79"/>
        <v>3</v>
      </c>
      <c r="E374" s="43">
        <f t="shared" ref="E374:E437" si="83">MOD(C374,1)</f>
        <v>0.875</v>
      </c>
      <c r="F374" s="2">
        <f t="shared" ref="F374:F437" si="84">D374+E374+1/24/60/6</f>
        <v>3.8751157407407408</v>
      </c>
      <c r="G374" s="26">
        <f>_xlfn.XLOOKUP(F374,occupancy_schedule!C:C,occupancy_schedule!D:D,,1,2)</f>
        <v>0</v>
      </c>
      <c r="H374" s="50">
        <f t="shared" si="72"/>
        <v>0</v>
      </c>
      <c r="I374" s="18">
        <f t="shared" si="73"/>
        <v>0</v>
      </c>
      <c r="J374" s="26">
        <f t="shared" si="74"/>
        <v>-188.84917679550665</v>
      </c>
      <c r="K374" s="55">
        <f t="shared" si="75"/>
        <v>6.0540377532251029E-3</v>
      </c>
      <c r="L374" s="26" t="b">
        <f>IF(virtualroom!A374="","",J374&gt;ventilation_hysteresis)</f>
        <v>0</v>
      </c>
      <c r="M374" s="29">
        <f t="shared" si="76"/>
        <v>0</v>
      </c>
      <c r="N374" s="13">
        <f t="shared" si="80"/>
        <v>0</v>
      </c>
      <c r="O374" s="17">
        <f t="shared" si="81"/>
        <v>0</v>
      </c>
      <c r="P374" s="17">
        <f t="shared" si="77"/>
        <v>0</v>
      </c>
      <c r="Q374" s="17">
        <f t="shared" si="82"/>
        <v>6.0540377532251029E-3</v>
      </c>
      <c r="R374" s="29">
        <f>IF(R373="cCO2_ppm",CO2_ext_avg_ppm,calculation!R373+calculation!S373)</f>
        <v>611.15082320449335</v>
      </c>
      <c r="S374" s="13">
        <f t="shared" si="78"/>
        <v>-5.4486339779025927</v>
      </c>
    </row>
    <row r="375" spans="1:19">
      <c r="A375" s="1">
        <f>IF(input_OLD_temp_simulation!A375&lt;&gt;"",input_OLD_temp_simulation!A375,"")</f>
        <v>373</v>
      </c>
      <c r="B375">
        <f>IF(input_OLD_temp_simulation!B375&lt;&gt;"",input_OLD_temp_simulation!B375,"")</f>
        <v>886307</v>
      </c>
      <c r="C375" s="2">
        <f>IF(input_OLD_temp_simulation!C375&lt;&gt;"",input_OLD_temp_simulation!C375,"")</f>
        <v>44567.885416666657</v>
      </c>
      <c r="D375" s="26">
        <f t="shared" si="79"/>
        <v>3</v>
      </c>
      <c r="E375" s="43">
        <f t="shared" si="83"/>
        <v>0.88541666665696539</v>
      </c>
      <c r="F375" s="2">
        <f t="shared" si="84"/>
        <v>3.8855324073977062</v>
      </c>
      <c r="G375" s="26">
        <f>_xlfn.XLOOKUP(F375,occupancy_schedule!C:C,occupancy_schedule!D:D,,1,2)</f>
        <v>0</v>
      </c>
      <c r="H375" s="50">
        <f t="shared" si="72"/>
        <v>0</v>
      </c>
      <c r="I375" s="18">
        <f t="shared" si="73"/>
        <v>0</v>
      </c>
      <c r="J375" s="26">
        <f t="shared" si="74"/>
        <v>-194.2978107734092</v>
      </c>
      <c r="K375" s="55">
        <f t="shared" si="75"/>
        <v>5.8858700378577409E-3</v>
      </c>
      <c r="L375" s="26" t="b">
        <f>IF(virtualroom!A375="","",J375&gt;ventilation_hysteresis)</f>
        <v>0</v>
      </c>
      <c r="M375" s="29">
        <f t="shared" si="76"/>
        <v>0</v>
      </c>
      <c r="N375" s="13">
        <f t="shared" si="80"/>
        <v>0</v>
      </c>
      <c r="O375" s="17">
        <f t="shared" si="81"/>
        <v>0</v>
      </c>
      <c r="P375" s="17">
        <f t="shared" si="77"/>
        <v>0</v>
      </c>
      <c r="Q375" s="17">
        <f t="shared" si="82"/>
        <v>5.8858700378577409E-3</v>
      </c>
      <c r="R375" s="29">
        <f>IF(R374="cCO2_ppm",CO2_ext_avg_ppm,calculation!R374+calculation!S374)</f>
        <v>605.7021892265908</v>
      </c>
      <c r="S375" s="13">
        <f t="shared" si="78"/>
        <v>-5.2972830340719668</v>
      </c>
    </row>
    <row r="376" spans="1:19">
      <c r="A376" s="1">
        <f>IF(input_OLD_temp_simulation!A376&lt;&gt;"",input_OLD_temp_simulation!A376,"")</f>
        <v>374</v>
      </c>
      <c r="B376">
        <f>IF(input_OLD_temp_simulation!B376&lt;&gt;"",input_OLD_temp_simulation!B376,"")</f>
        <v>886307</v>
      </c>
      <c r="C376" s="2">
        <f>IF(input_OLD_temp_simulation!C376&lt;&gt;"",input_OLD_temp_simulation!C376,"")</f>
        <v>44567.895833333343</v>
      </c>
      <c r="D376" s="26">
        <f t="shared" si="79"/>
        <v>3</v>
      </c>
      <c r="E376" s="43">
        <f t="shared" si="83"/>
        <v>0.89583333334303461</v>
      </c>
      <c r="F376" s="2">
        <f t="shared" si="84"/>
        <v>3.8959490740837754</v>
      </c>
      <c r="G376" s="26">
        <f>_xlfn.XLOOKUP(F376,occupancy_schedule!C:C,occupancy_schedule!D:D,,1,2)</f>
        <v>0</v>
      </c>
      <c r="H376" s="50">
        <f t="shared" si="72"/>
        <v>0</v>
      </c>
      <c r="I376" s="18">
        <f t="shared" si="73"/>
        <v>0</v>
      </c>
      <c r="J376" s="26">
        <f t="shared" si="74"/>
        <v>-199.59509380748113</v>
      </c>
      <c r="K376" s="55">
        <f t="shared" si="75"/>
        <v>5.7223736479172487E-3</v>
      </c>
      <c r="L376" s="26" t="b">
        <f>IF(virtualroom!A376="","",J376&gt;ventilation_hysteresis)</f>
        <v>0</v>
      </c>
      <c r="M376" s="29">
        <f t="shared" si="76"/>
        <v>0</v>
      </c>
      <c r="N376" s="13">
        <f t="shared" si="80"/>
        <v>0</v>
      </c>
      <c r="O376" s="17">
        <f t="shared" si="81"/>
        <v>0</v>
      </c>
      <c r="P376" s="17">
        <f t="shared" si="77"/>
        <v>0</v>
      </c>
      <c r="Q376" s="17">
        <f t="shared" si="82"/>
        <v>5.7223736479172487E-3</v>
      </c>
      <c r="R376" s="29">
        <f>IF(R375="cCO2_ppm",CO2_ext_avg_ppm,calculation!R375+calculation!S375)</f>
        <v>600.40490619251887</v>
      </c>
      <c r="S376" s="13">
        <f t="shared" si="78"/>
        <v>-5.1501362831255237</v>
      </c>
    </row>
    <row r="377" spans="1:19">
      <c r="A377" s="1">
        <f>IF(input_OLD_temp_simulation!A377&lt;&gt;"",input_OLD_temp_simulation!A377,"")</f>
        <v>375</v>
      </c>
      <c r="B377">
        <f>IF(input_OLD_temp_simulation!B377&lt;&gt;"",input_OLD_temp_simulation!B377,"")</f>
        <v>886307</v>
      </c>
      <c r="C377" s="2">
        <f>IF(input_OLD_temp_simulation!C377&lt;&gt;"",input_OLD_temp_simulation!C377,"")</f>
        <v>44567.90625</v>
      </c>
      <c r="D377" s="26">
        <f t="shared" si="79"/>
        <v>3</v>
      </c>
      <c r="E377" s="43">
        <f t="shared" si="83"/>
        <v>0.90625</v>
      </c>
      <c r="F377" s="2">
        <f t="shared" si="84"/>
        <v>3.9063657407407408</v>
      </c>
      <c r="G377" s="26">
        <f>_xlfn.XLOOKUP(F377,occupancy_schedule!C:C,occupancy_schedule!D:D,,1,2)</f>
        <v>0</v>
      </c>
      <c r="H377" s="50">
        <f t="shared" si="72"/>
        <v>0</v>
      </c>
      <c r="I377" s="18">
        <f t="shared" si="73"/>
        <v>0</v>
      </c>
      <c r="J377" s="26">
        <f t="shared" si="74"/>
        <v>-204.7452300906067</v>
      </c>
      <c r="K377" s="55">
        <f t="shared" si="75"/>
        <v>5.5634188243639908E-3</v>
      </c>
      <c r="L377" s="26" t="b">
        <f>IF(virtualroom!A377="","",J377&gt;ventilation_hysteresis)</f>
        <v>0</v>
      </c>
      <c r="M377" s="29">
        <f t="shared" si="76"/>
        <v>0</v>
      </c>
      <c r="N377" s="13">
        <f t="shared" si="80"/>
        <v>0</v>
      </c>
      <c r="O377" s="17">
        <f t="shared" si="81"/>
        <v>0</v>
      </c>
      <c r="P377" s="17">
        <f t="shared" si="77"/>
        <v>0</v>
      </c>
      <c r="Q377" s="17">
        <f t="shared" si="82"/>
        <v>5.5634188243639908E-3</v>
      </c>
      <c r="R377" s="29">
        <f>IF(R376="cCO2_ppm",CO2_ext_avg_ppm,calculation!R376+calculation!S376)</f>
        <v>595.2547699093933</v>
      </c>
      <c r="S377" s="13">
        <f t="shared" si="78"/>
        <v>-5.0070769419275916</v>
      </c>
    </row>
    <row r="378" spans="1:19">
      <c r="A378" s="1">
        <f>IF(input_OLD_temp_simulation!A378&lt;&gt;"",input_OLD_temp_simulation!A378,"")</f>
        <v>376</v>
      </c>
      <c r="B378">
        <f>IF(input_OLD_temp_simulation!B378&lt;&gt;"",input_OLD_temp_simulation!B378,"")</f>
        <v>886307</v>
      </c>
      <c r="C378" s="2">
        <f>IF(input_OLD_temp_simulation!C378&lt;&gt;"",input_OLD_temp_simulation!C378,"")</f>
        <v>44567.916666666657</v>
      </c>
      <c r="D378" s="26">
        <f t="shared" si="79"/>
        <v>3</v>
      </c>
      <c r="E378" s="43">
        <f t="shared" si="83"/>
        <v>0.91666666665696539</v>
      </c>
      <c r="F378" s="2">
        <f t="shared" si="84"/>
        <v>3.9167824073977062</v>
      </c>
      <c r="G378" s="26">
        <f>_xlfn.XLOOKUP(F378,occupancy_schedule!C:C,occupancy_schedule!D:D,,1,2)</f>
        <v>0</v>
      </c>
      <c r="H378" s="50">
        <f t="shared" si="72"/>
        <v>0</v>
      </c>
      <c r="I378" s="18">
        <f t="shared" si="73"/>
        <v>0</v>
      </c>
      <c r="J378" s="26">
        <f t="shared" si="74"/>
        <v>-209.7523070325343</v>
      </c>
      <c r="K378" s="55">
        <f t="shared" si="75"/>
        <v>5.408879412576101E-3</v>
      </c>
      <c r="L378" s="26" t="b">
        <f>IF(virtualroom!A378="","",J378&gt;ventilation_hysteresis)</f>
        <v>0</v>
      </c>
      <c r="M378" s="29">
        <f t="shared" si="76"/>
        <v>0</v>
      </c>
      <c r="N378" s="13">
        <f t="shared" si="80"/>
        <v>0</v>
      </c>
      <c r="O378" s="17">
        <f t="shared" si="81"/>
        <v>0</v>
      </c>
      <c r="P378" s="17">
        <f t="shared" si="77"/>
        <v>0</v>
      </c>
      <c r="Q378" s="17">
        <f t="shared" si="82"/>
        <v>5.408879412576101E-3</v>
      </c>
      <c r="R378" s="29">
        <f>IF(R377="cCO2_ppm",CO2_ext_avg_ppm,calculation!R377+calculation!S377)</f>
        <v>590.2476929674657</v>
      </c>
      <c r="S378" s="13">
        <f t="shared" si="78"/>
        <v>-4.8679914713184909</v>
      </c>
    </row>
    <row r="379" spans="1:19">
      <c r="A379" s="1">
        <f>IF(input_OLD_temp_simulation!A379&lt;&gt;"",input_OLD_temp_simulation!A379,"")</f>
        <v>377</v>
      </c>
      <c r="B379">
        <f>IF(input_OLD_temp_simulation!B379&lt;&gt;"",input_OLD_temp_simulation!B379,"")</f>
        <v>886307</v>
      </c>
      <c r="C379" s="2">
        <f>IF(input_OLD_temp_simulation!C379&lt;&gt;"",input_OLD_temp_simulation!C379,"")</f>
        <v>44567.927083333343</v>
      </c>
      <c r="D379" s="26">
        <f t="shared" si="79"/>
        <v>3</v>
      </c>
      <c r="E379" s="43">
        <f t="shared" si="83"/>
        <v>0.92708333334303461</v>
      </c>
      <c r="F379" s="2">
        <f t="shared" si="84"/>
        <v>3.9271990740837754</v>
      </c>
      <c r="G379" s="26">
        <f>_xlfn.XLOOKUP(F379,occupancy_schedule!C:C,occupancy_schedule!D:D,,1,2)</f>
        <v>0</v>
      </c>
      <c r="H379" s="50">
        <f t="shared" si="72"/>
        <v>0</v>
      </c>
      <c r="I379" s="18">
        <f t="shared" si="73"/>
        <v>0</v>
      </c>
      <c r="J379" s="26">
        <f t="shared" si="74"/>
        <v>-214.62029850385284</v>
      </c>
      <c r="K379" s="55">
        <f t="shared" si="75"/>
        <v>5.2586327622267644E-3</v>
      </c>
      <c r="L379" s="26" t="b">
        <f>IF(virtualroom!A379="","",J379&gt;ventilation_hysteresis)</f>
        <v>0</v>
      </c>
      <c r="M379" s="29">
        <f t="shared" si="76"/>
        <v>0</v>
      </c>
      <c r="N379" s="13">
        <f t="shared" si="80"/>
        <v>0</v>
      </c>
      <c r="O379" s="17">
        <f t="shared" si="81"/>
        <v>0</v>
      </c>
      <c r="P379" s="17">
        <f t="shared" si="77"/>
        <v>0</v>
      </c>
      <c r="Q379" s="17">
        <f t="shared" si="82"/>
        <v>5.2586327622267644E-3</v>
      </c>
      <c r="R379" s="29">
        <f>IF(R378="cCO2_ppm",CO2_ext_avg_ppm,calculation!R378+calculation!S378)</f>
        <v>585.37970149614716</v>
      </c>
      <c r="S379" s="13">
        <f t="shared" si="78"/>
        <v>-4.7327694860040879</v>
      </c>
    </row>
    <row r="380" spans="1:19">
      <c r="A380" s="1">
        <f>IF(input_OLD_temp_simulation!A380&lt;&gt;"",input_OLD_temp_simulation!A380,"")</f>
        <v>378</v>
      </c>
      <c r="B380">
        <f>IF(input_OLD_temp_simulation!B380&lt;&gt;"",input_OLD_temp_simulation!B380,"")</f>
        <v>886307</v>
      </c>
      <c r="C380" s="2">
        <f>IF(input_OLD_temp_simulation!C380&lt;&gt;"",input_OLD_temp_simulation!C380,"")</f>
        <v>44567.9375</v>
      </c>
      <c r="D380" s="26">
        <f t="shared" si="79"/>
        <v>3</v>
      </c>
      <c r="E380" s="43">
        <f t="shared" si="83"/>
        <v>0.9375</v>
      </c>
      <c r="F380" s="2">
        <f t="shared" si="84"/>
        <v>3.9376157407407408</v>
      </c>
      <c r="G380" s="26">
        <f>_xlfn.XLOOKUP(F380,occupancy_schedule!C:C,occupancy_schedule!D:D,,1,2)</f>
        <v>0</v>
      </c>
      <c r="H380" s="50">
        <f t="shared" si="72"/>
        <v>0</v>
      </c>
      <c r="I380" s="18">
        <f t="shared" si="73"/>
        <v>0</v>
      </c>
      <c r="J380" s="26">
        <f t="shared" si="74"/>
        <v>-219.35306798985698</v>
      </c>
      <c r="K380" s="55">
        <f t="shared" si="75"/>
        <v>5.1125596299426857E-3</v>
      </c>
      <c r="L380" s="26" t="b">
        <f>IF(virtualroom!A380="","",J380&gt;ventilation_hysteresis)</f>
        <v>0</v>
      </c>
      <c r="M380" s="29">
        <f t="shared" si="76"/>
        <v>0</v>
      </c>
      <c r="N380" s="13">
        <f t="shared" si="80"/>
        <v>0</v>
      </c>
      <c r="O380" s="17">
        <f t="shared" si="81"/>
        <v>0</v>
      </c>
      <c r="P380" s="17">
        <f t="shared" si="77"/>
        <v>0</v>
      </c>
      <c r="Q380" s="17">
        <f t="shared" si="82"/>
        <v>5.1125596299426857E-3</v>
      </c>
      <c r="R380" s="29">
        <f>IF(R379="cCO2_ppm",CO2_ext_avg_ppm,calculation!R379+calculation!S379)</f>
        <v>580.64693201014302</v>
      </c>
      <c r="S380" s="13">
        <f t="shared" si="78"/>
        <v>-4.6013036669484171</v>
      </c>
    </row>
    <row r="381" spans="1:19">
      <c r="A381" s="1">
        <f>IF(input_OLD_temp_simulation!A381&lt;&gt;"",input_OLD_temp_simulation!A381,"")</f>
        <v>379</v>
      </c>
      <c r="B381">
        <f>IF(input_OLD_temp_simulation!B381&lt;&gt;"",input_OLD_temp_simulation!B381,"")</f>
        <v>886307</v>
      </c>
      <c r="C381" s="2">
        <f>IF(input_OLD_temp_simulation!C381&lt;&gt;"",input_OLD_temp_simulation!C381,"")</f>
        <v>44567.947916666657</v>
      </c>
      <c r="D381" s="26">
        <f t="shared" si="79"/>
        <v>3</v>
      </c>
      <c r="E381" s="43">
        <f t="shared" si="83"/>
        <v>0.94791666665696539</v>
      </c>
      <c r="F381" s="2">
        <f t="shared" si="84"/>
        <v>3.9480324073977062</v>
      </c>
      <c r="G381" s="26">
        <f>_xlfn.XLOOKUP(F381,occupancy_schedule!C:C,occupancy_schedule!D:D,,1,2)</f>
        <v>0</v>
      </c>
      <c r="H381" s="50">
        <f t="shared" si="72"/>
        <v>0</v>
      </c>
      <c r="I381" s="18">
        <f t="shared" si="73"/>
        <v>0</v>
      </c>
      <c r="J381" s="26">
        <f t="shared" si="74"/>
        <v>-223.95437165680539</v>
      </c>
      <c r="K381" s="55">
        <f t="shared" si="75"/>
        <v>4.9705440846664999E-3</v>
      </c>
      <c r="L381" s="26" t="b">
        <f>IF(virtualroom!A381="","",J381&gt;ventilation_hysteresis)</f>
        <v>0</v>
      </c>
      <c r="M381" s="29">
        <f t="shared" si="76"/>
        <v>0</v>
      </c>
      <c r="N381" s="13">
        <f t="shared" si="80"/>
        <v>0</v>
      </c>
      <c r="O381" s="17">
        <f t="shared" si="81"/>
        <v>0</v>
      </c>
      <c r="P381" s="17">
        <f t="shared" si="77"/>
        <v>0</v>
      </c>
      <c r="Q381" s="17">
        <f t="shared" si="82"/>
        <v>4.9705440846664999E-3</v>
      </c>
      <c r="R381" s="29">
        <f>IF(R380="cCO2_ppm",CO2_ext_avg_ppm,calculation!R380+calculation!S380)</f>
        <v>576.04562834319461</v>
      </c>
      <c r="S381" s="13">
        <f t="shared" si="78"/>
        <v>-4.4734896761998497</v>
      </c>
    </row>
    <row r="382" spans="1:19">
      <c r="A382" s="1">
        <f>IF(input_OLD_temp_simulation!A382&lt;&gt;"",input_OLD_temp_simulation!A382,"")</f>
        <v>380</v>
      </c>
      <c r="B382">
        <f>IF(input_OLD_temp_simulation!B382&lt;&gt;"",input_OLD_temp_simulation!B382,"")</f>
        <v>886307</v>
      </c>
      <c r="C382" s="2">
        <f>IF(input_OLD_temp_simulation!C382&lt;&gt;"",input_OLD_temp_simulation!C382,"")</f>
        <v>44567.958333333343</v>
      </c>
      <c r="D382" s="26">
        <f t="shared" si="79"/>
        <v>3</v>
      </c>
      <c r="E382" s="43">
        <f t="shared" si="83"/>
        <v>0.95833333334303461</v>
      </c>
      <c r="F382" s="2">
        <f t="shared" si="84"/>
        <v>3.9584490740837754</v>
      </c>
      <c r="G382" s="26">
        <f>_xlfn.XLOOKUP(F382,occupancy_schedule!C:C,occupancy_schedule!D:D,,1,2)</f>
        <v>0</v>
      </c>
      <c r="H382" s="50">
        <f t="shared" si="72"/>
        <v>0</v>
      </c>
      <c r="I382" s="18">
        <f t="shared" si="73"/>
        <v>0</v>
      </c>
      <c r="J382" s="26">
        <f t="shared" si="74"/>
        <v>-228.42786133300524</v>
      </c>
      <c r="K382" s="55">
        <f t="shared" si="75"/>
        <v>4.832473415647986E-3</v>
      </c>
      <c r="L382" s="26" t="b">
        <f>IF(virtualroom!A382="","",J382&gt;ventilation_hysteresis)</f>
        <v>0</v>
      </c>
      <c r="M382" s="29">
        <f t="shared" si="76"/>
        <v>0</v>
      </c>
      <c r="N382" s="13">
        <f t="shared" si="80"/>
        <v>0</v>
      </c>
      <c r="O382" s="17">
        <f t="shared" si="81"/>
        <v>0</v>
      </c>
      <c r="P382" s="17">
        <f t="shared" si="77"/>
        <v>0</v>
      </c>
      <c r="Q382" s="17">
        <f t="shared" si="82"/>
        <v>4.832473415647986E-3</v>
      </c>
      <c r="R382" s="29">
        <f>IF(R381="cCO2_ppm",CO2_ext_avg_ppm,calculation!R381+calculation!S381)</f>
        <v>571.57213866699476</v>
      </c>
      <c r="S382" s="13">
        <f t="shared" si="78"/>
        <v>-4.3492260740831874</v>
      </c>
    </row>
    <row r="383" spans="1:19">
      <c r="A383" s="1">
        <f>IF(input_OLD_temp_simulation!A383&lt;&gt;"",input_OLD_temp_simulation!A383,"")</f>
        <v>381</v>
      </c>
      <c r="B383">
        <f>IF(input_OLD_temp_simulation!B383&lt;&gt;"",input_OLD_temp_simulation!B383,"")</f>
        <v>886307</v>
      </c>
      <c r="C383" s="2">
        <f>IF(input_OLD_temp_simulation!C383&lt;&gt;"",input_OLD_temp_simulation!C383,"")</f>
        <v>44567.96875</v>
      </c>
      <c r="D383" s="26">
        <f t="shared" si="79"/>
        <v>3</v>
      </c>
      <c r="E383" s="43">
        <f t="shared" si="83"/>
        <v>0.96875</v>
      </c>
      <c r="F383" s="2">
        <f t="shared" si="84"/>
        <v>3.9688657407407408</v>
      </c>
      <c r="G383" s="26">
        <f>_xlfn.XLOOKUP(F383,occupancy_schedule!C:C,occupancy_schedule!D:D,,1,2)</f>
        <v>0</v>
      </c>
      <c r="H383" s="50">
        <f t="shared" si="72"/>
        <v>0</v>
      </c>
      <c r="I383" s="18">
        <f t="shared" si="73"/>
        <v>0</v>
      </c>
      <c r="J383" s="26">
        <f t="shared" si="74"/>
        <v>-232.7770874070884</v>
      </c>
      <c r="K383" s="55">
        <f t="shared" si="75"/>
        <v>4.6982380429910989E-3</v>
      </c>
      <c r="L383" s="26" t="b">
        <f>IF(virtualroom!A383="","",J383&gt;ventilation_hysteresis)</f>
        <v>0</v>
      </c>
      <c r="M383" s="29">
        <f t="shared" si="76"/>
        <v>0</v>
      </c>
      <c r="N383" s="13">
        <f t="shared" si="80"/>
        <v>0</v>
      </c>
      <c r="O383" s="17">
        <f t="shared" si="81"/>
        <v>0</v>
      </c>
      <c r="P383" s="17">
        <f t="shared" si="77"/>
        <v>0</v>
      </c>
      <c r="Q383" s="17">
        <f t="shared" si="82"/>
        <v>4.6982380429910989E-3</v>
      </c>
      <c r="R383" s="29">
        <f>IF(R382="cCO2_ppm",CO2_ext_avg_ppm,calculation!R382+calculation!S382)</f>
        <v>567.2229125929116</v>
      </c>
      <c r="S383" s="13">
        <f t="shared" si="78"/>
        <v>-4.2284142386919887</v>
      </c>
    </row>
    <row r="384" spans="1:19">
      <c r="A384" s="1">
        <f>IF(input_OLD_temp_simulation!A384&lt;&gt;"",input_OLD_temp_simulation!A384,"")</f>
        <v>382</v>
      </c>
      <c r="B384">
        <f>IF(input_OLD_temp_simulation!B384&lt;&gt;"",input_OLD_temp_simulation!B384,"")</f>
        <v>886307</v>
      </c>
      <c r="C384" s="2">
        <f>IF(input_OLD_temp_simulation!C384&lt;&gt;"",input_OLD_temp_simulation!C384,"")</f>
        <v>44567.979166666657</v>
      </c>
      <c r="D384" s="26">
        <f t="shared" si="79"/>
        <v>3</v>
      </c>
      <c r="E384" s="43">
        <f t="shared" si="83"/>
        <v>0.97916666665696539</v>
      </c>
      <c r="F384" s="2">
        <f t="shared" si="84"/>
        <v>3.9792824073977062</v>
      </c>
      <c r="G384" s="26">
        <f>_xlfn.XLOOKUP(F384,occupancy_schedule!C:C,occupancy_schedule!D:D,,1,2)</f>
        <v>0</v>
      </c>
      <c r="H384" s="50">
        <f t="shared" si="72"/>
        <v>0</v>
      </c>
      <c r="I384" s="18">
        <f t="shared" si="73"/>
        <v>0</v>
      </c>
      <c r="J384" s="26">
        <f t="shared" si="74"/>
        <v>-237.00550164578044</v>
      </c>
      <c r="K384" s="55">
        <f t="shared" si="75"/>
        <v>4.5677314306857893E-3</v>
      </c>
      <c r="L384" s="26" t="b">
        <f>IF(virtualroom!A384="","",J384&gt;ventilation_hysteresis)</f>
        <v>0</v>
      </c>
      <c r="M384" s="29">
        <f t="shared" si="76"/>
        <v>0</v>
      </c>
      <c r="N384" s="13">
        <f t="shared" si="80"/>
        <v>0</v>
      </c>
      <c r="O384" s="17">
        <f t="shared" si="81"/>
        <v>0</v>
      </c>
      <c r="P384" s="17">
        <f t="shared" si="77"/>
        <v>0</v>
      </c>
      <c r="Q384" s="17">
        <f t="shared" si="82"/>
        <v>4.5677314306857893E-3</v>
      </c>
      <c r="R384" s="29">
        <f>IF(R383="cCO2_ppm",CO2_ext_avg_ppm,calculation!R383+calculation!S383)</f>
        <v>562.99449835421956</v>
      </c>
      <c r="S384" s="13">
        <f t="shared" si="78"/>
        <v>-4.1109582876172102</v>
      </c>
    </row>
    <row r="385" spans="1:19">
      <c r="A385" s="1">
        <f>IF(input_OLD_temp_simulation!A385&lt;&gt;"",input_OLD_temp_simulation!A385,"")</f>
        <v>383</v>
      </c>
      <c r="B385">
        <f>IF(input_OLD_temp_simulation!B385&lt;&gt;"",input_OLD_temp_simulation!B385,"")</f>
        <v>886307</v>
      </c>
      <c r="C385" s="2">
        <f>IF(input_OLD_temp_simulation!C385&lt;&gt;"",input_OLD_temp_simulation!C385,"")</f>
        <v>44567.989583333343</v>
      </c>
      <c r="D385" s="26">
        <f t="shared" si="79"/>
        <v>3</v>
      </c>
      <c r="E385" s="43">
        <f t="shared" si="83"/>
        <v>0.98958333334303461</v>
      </c>
      <c r="F385" s="2">
        <f t="shared" si="84"/>
        <v>3.9896990740837754</v>
      </c>
      <c r="G385" s="26">
        <f>_xlfn.XLOOKUP(F385,occupancy_schedule!C:C,occupancy_schedule!D:D,,1,2)</f>
        <v>0</v>
      </c>
      <c r="H385" s="50">
        <f t="shared" si="72"/>
        <v>0</v>
      </c>
      <c r="I385" s="18">
        <f t="shared" si="73"/>
        <v>0</v>
      </c>
      <c r="J385" s="26">
        <f t="shared" si="74"/>
        <v>-241.11645993339766</v>
      </c>
      <c r="K385" s="55">
        <f t="shared" si="75"/>
        <v>4.4408500020556279E-3</v>
      </c>
      <c r="L385" s="26" t="b">
        <f>IF(virtualroom!A385="","",J385&gt;ventilation_hysteresis)</f>
        <v>0</v>
      </c>
      <c r="M385" s="29">
        <f t="shared" si="76"/>
        <v>0</v>
      </c>
      <c r="N385" s="13">
        <f t="shared" si="80"/>
        <v>0</v>
      </c>
      <c r="O385" s="17">
        <f t="shared" si="81"/>
        <v>0</v>
      </c>
      <c r="P385" s="17">
        <f t="shared" si="77"/>
        <v>0</v>
      </c>
      <c r="Q385" s="17">
        <f t="shared" si="82"/>
        <v>4.4408500020556279E-3</v>
      </c>
      <c r="R385" s="29">
        <f>IF(R384="cCO2_ppm",CO2_ext_avg_ppm,calculation!R384+calculation!S384)</f>
        <v>558.88354006660234</v>
      </c>
      <c r="S385" s="13">
        <f t="shared" si="78"/>
        <v>-3.9967650018500649</v>
      </c>
    </row>
    <row r="386" spans="1:19">
      <c r="A386" s="1">
        <f>IF(input_OLD_temp_simulation!A386&lt;&gt;"",input_OLD_temp_simulation!A386,"")</f>
        <v>384</v>
      </c>
      <c r="B386">
        <f>IF(input_OLD_temp_simulation!B386&lt;&gt;"",input_OLD_temp_simulation!B386,"")</f>
        <v>886307</v>
      </c>
      <c r="C386" s="2">
        <f>IF(input_OLD_temp_simulation!C386&lt;&gt;"",input_OLD_temp_simulation!C386,"")</f>
        <v>44568</v>
      </c>
      <c r="D386" s="26">
        <f t="shared" si="79"/>
        <v>4</v>
      </c>
      <c r="E386" s="43">
        <f t="shared" si="83"/>
        <v>0</v>
      </c>
      <c r="F386" s="2">
        <f t="shared" si="84"/>
        <v>4.0001157407407408</v>
      </c>
      <c r="G386" s="26">
        <f>_xlfn.XLOOKUP(F386,occupancy_schedule!C:C,occupancy_schedule!D:D,,1,2)</f>
        <v>1</v>
      </c>
      <c r="H386" s="50">
        <f t="shared" ref="H386:H449" si="85">G386*deskwork_MET*METml_per_kg_min_p*avg_kg_per_p/(s_per_min*ml_per_m3)</f>
        <v>6.7812499999999997E-6</v>
      </c>
      <c r="I386" s="18">
        <f t="shared" ref="I386:I449" si="86">H386/V_room_m3*1000000</f>
        <v>7.5347222222222218E-2</v>
      </c>
      <c r="J386" s="26">
        <f t="shared" ref="J386:J449" si="87">R386-CO2_set</f>
        <v>-245.11322493524767</v>
      </c>
      <c r="K386" s="55">
        <f t="shared" ref="K386:K449" si="88">(R386-CO2_ext_avg_ppm)*ACPH_min/s_per_h</f>
        <v>4.3174930575540843E-3</v>
      </c>
      <c r="L386" s="26" t="b">
        <f>IF(virtualroom!A386="","",J386&gt;ventilation_hysteresis)</f>
        <v>0</v>
      </c>
      <c r="M386" s="29">
        <f t="shared" ref="M386:M449" si="89">IF(L386,maxvent_m3_per_h,0)</f>
        <v>0</v>
      </c>
      <c r="N386" s="13">
        <f t="shared" si="80"/>
        <v>0</v>
      </c>
      <c r="O386" s="17">
        <f t="shared" si="81"/>
        <v>0</v>
      </c>
      <c r="P386" s="17">
        <f t="shared" ref="P386:P449" si="90">IF(L386,MAX(0,MIN((J386+ventilation_hysteresis)/(O386*timestep_s),1)),0)</f>
        <v>0</v>
      </c>
      <c r="Q386" s="17">
        <f t="shared" si="82"/>
        <v>4.3174930575540843E-3</v>
      </c>
      <c r="R386" s="29">
        <f>IF(R385="cCO2_ppm",CO2_ext_avg_ppm,calculation!R385+calculation!S385)</f>
        <v>554.88677506475233</v>
      </c>
      <c r="S386" s="13">
        <f t="shared" ref="S386:S449" si="91">(I386-Q386)*timestep_s</f>
        <v>63.926756248201329</v>
      </c>
    </row>
    <row r="387" spans="1:19">
      <c r="A387" s="1">
        <f>IF(input_OLD_temp_simulation!A387&lt;&gt;"",input_OLD_temp_simulation!A387,"")</f>
        <v>385</v>
      </c>
      <c r="B387">
        <f>IF(input_OLD_temp_simulation!B387&lt;&gt;"",input_OLD_temp_simulation!B387,"")</f>
        <v>886307</v>
      </c>
      <c r="C387" s="2">
        <f>IF(input_OLD_temp_simulation!C387&lt;&gt;"",input_OLD_temp_simulation!C387,"")</f>
        <v>44568.010416666657</v>
      </c>
      <c r="D387" s="26">
        <f t="shared" ref="D387:D450" si="92">WEEKDAY(C387,3)</f>
        <v>4</v>
      </c>
      <c r="E387" s="43">
        <f t="shared" si="83"/>
        <v>1.041666665696539E-2</v>
      </c>
      <c r="F387" s="2">
        <f t="shared" si="84"/>
        <v>4.0105324073977062</v>
      </c>
      <c r="G387" s="26">
        <f>_xlfn.XLOOKUP(F387,occupancy_schedule!C:C,occupancy_schedule!D:D,,1,2)</f>
        <v>1</v>
      </c>
      <c r="H387" s="50">
        <f t="shared" si="85"/>
        <v>6.7812499999999997E-6</v>
      </c>
      <c r="I387" s="18">
        <f t="shared" si="86"/>
        <v>7.5347222222222218E-2</v>
      </c>
      <c r="J387" s="26">
        <f t="shared" si="87"/>
        <v>-181.18646868704639</v>
      </c>
      <c r="K387" s="55">
        <f t="shared" si="88"/>
        <v>6.2905410899059761E-3</v>
      </c>
      <c r="L387" s="26" t="b">
        <f>IF(virtualroom!A387="","",J387&gt;ventilation_hysteresis)</f>
        <v>0</v>
      </c>
      <c r="M387" s="29">
        <f t="shared" si="89"/>
        <v>0</v>
      </c>
      <c r="N387" s="13">
        <f t="shared" si="80"/>
        <v>0</v>
      </c>
      <c r="O387" s="17">
        <f t="shared" si="81"/>
        <v>0</v>
      </c>
      <c r="P387" s="17">
        <f t="shared" si="90"/>
        <v>0</v>
      </c>
      <c r="Q387" s="17">
        <f t="shared" si="82"/>
        <v>6.2905410899059761E-3</v>
      </c>
      <c r="R387" s="29">
        <f>IF(R386="cCO2_ppm",CO2_ext_avg_ppm,calculation!R386+calculation!S386)</f>
        <v>618.81353131295361</v>
      </c>
      <c r="S387" s="13">
        <f t="shared" si="91"/>
        <v>62.151013019084616</v>
      </c>
    </row>
    <row r="388" spans="1:19">
      <c r="A388" s="1">
        <f>IF(input_OLD_temp_simulation!A388&lt;&gt;"",input_OLD_temp_simulation!A388,"")</f>
        <v>386</v>
      </c>
      <c r="B388">
        <f>IF(input_OLD_temp_simulation!B388&lt;&gt;"",input_OLD_temp_simulation!B388,"")</f>
        <v>886307</v>
      </c>
      <c r="C388" s="2">
        <f>IF(input_OLD_temp_simulation!C388&lt;&gt;"",input_OLD_temp_simulation!C388,"")</f>
        <v>44568.020833333343</v>
      </c>
      <c r="D388" s="26">
        <f t="shared" si="92"/>
        <v>4</v>
      </c>
      <c r="E388" s="43">
        <f t="shared" si="83"/>
        <v>2.083333334303461E-2</v>
      </c>
      <c r="F388" s="2">
        <f t="shared" si="84"/>
        <v>4.0209490740837754</v>
      </c>
      <c r="G388" s="26">
        <f>_xlfn.XLOOKUP(F388,occupancy_schedule!C:C,occupancy_schedule!D:D,,1,2)</f>
        <v>1</v>
      </c>
      <c r="H388" s="50">
        <f t="shared" si="85"/>
        <v>6.7812499999999997E-6</v>
      </c>
      <c r="I388" s="18">
        <f t="shared" si="86"/>
        <v>7.5347222222222218E-2</v>
      </c>
      <c r="J388" s="26">
        <f t="shared" si="87"/>
        <v>-119.03545566796174</v>
      </c>
      <c r="K388" s="55">
        <f t="shared" si="88"/>
        <v>8.2087822324703151E-3</v>
      </c>
      <c r="L388" s="26" t="b">
        <f>IF(virtualroom!A388="","",J388&gt;ventilation_hysteresis)</f>
        <v>0</v>
      </c>
      <c r="M388" s="29">
        <f t="shared" si="89"/>
        <v>0</v>
      </c>
      <c r="N388" s="13">
        <f t="shared" si="80"/>
        <v>0</v>
      </c>
      <c r="O388" s="17">
        <f t="shared" si="81"/>
        <v>0</v>
      </c>
      <c r="P388" s="17">
        <f t="shared" si="90"/>
        <v>0</v>
      </c>
      <c r="Q388" s="17">
        <f t="shared" si="82"/>
        <v>8.2087822324703151E-3</v>
      </c>
      <c r="R388" s="29">
        <f>IF(R387="cCO2_ppm",CO2_ext_avg_ppm,calculation!R387+calculation!S387)</f>
        <v>680.96454433203826</v>
      </c>
      <c r="S388" s="13">
        <f t="shared" si="91"/>
        <v>60.424595990776709</v>
      </c>
    </row>
    <row r="389" spans="1:19">
      <c r="A389" s="1">
        <f>IF(input_OLD_temp_simulation!A389&lt;&gt;"",input_OLD_temp_simulation!A389,"")</f>
        <v>387</v>
      </c>
      <c r="B389">
        <f>IF(input_OLD_temp_simulation!B389&lt;&gt;"",input_OLD_temp_simulation!B389,"")</f>
        <v>886307</v>
      </c>
      <c r="C389" s="2">
        <f>IF(input_OLD_temp_simulation!C389&lt;&gt;"",input_OLD_temp_simulation!C389,"")</f>
        <v>44568.03125</v>
      </c>
      <c r="D389" s="26">
        <f t="shared" si="92"/>
        <v>4</v>
      </c>
      <c r="E389" s="43">
        <f t="shared" si="83"/>
        <v>3.125E-2</v>
      </c>
      <c r="F389" s="2">
        <f t="shared" si="84"/>
        <v>4.0313657407407408</v>
      </c>
      <c r="G389" s="26">
        <f>_xlfn.XLOOKUP(F389,occupancy_schedule!C:C,occupancy_schedule!D:D,,1,2)</f>
        <v>1</v>
      </c>
      <c r="H389" s="50">
        <f t="shared" si="85"/>
        <v>6.7812499999999997E-6</v>
      </c>
      <c r="I389" s="18">
        <f t="shared" si="86"/>
        <v>7.5347222222222218E-2</v>
      </c>
      <c r="J389" s="26">
        <f t="shared" si="87"/>
        <v>-58.61085967718509</v>
      </c>
      <c r="K389" s="55">
        <f t="shared" si="88"/>
        <v>1.0073738898852313E-2</v>
      </c>
      <c r="L389" s="26" t="b">
        <f>IF(virtualroom!A389="","",J389&gt;ventilation_hysteresis)</f>
        <v>0</v>
      </c>
      <c r="M389" s="29">
        <f t="shared" si="89"/>
        <v>0</v>
      </c>
      <c r="N389" s="13">
        <f t="shared" si="80"/>
        <v>0</v>
      </c>
      <c r="O389" s="17">
        <f t="shared" si="81"/>
        <v>0</v>
      </c>
      <c r="P389" s="17">
        <f t="shared" si="90"/>
        <v>0</v>
      </c>
      <c r="Q389" s="17">
        <f t="shared" si="82"/>
        <v>1.0073738898852313E-2</v>
      </c>
      <c r="R389" s="29">
        <f>IF(R388="cCO2_ppm",CO2_ext_avg_ppm,calculation!R388+calculation!S388)</f>
        <v>741.38914032281491</v>
      </c>
      <c r="S389" s="13">
        <f t="shared" si="91"/>
        <v>58.746134991032918</v>
      </c>
    </row>
    <row r="390" spans="1:19">
      <c r="A390" s="1">
        <f>IF(input_OLD_temp_simulation!A390&lt;&gt;"",input_OLD_temp_simulation!A390,"")</f>
        <v>388</v>
      </c>
      <c r="B390">
        <f>IF(input_OLD_temp_simulation!B390&lt;&gt;"",input_OLD_temp_simulation!B390,"")</f>
        <v>886307</v>
      </c>
      <c r="C390" s="2">
        <f>IF(input_OLD_temp_simulation!C390&lt;&gt;"",input_OLD_temp_simulation!C390,"")</f>
        <v>44568.041666666657</v>
      </c>
      <c r="D390" s="26">
        <f t="shared" si="92"/>
        <v>4</v>
      </c>
      <c r="E390" s="43">
        <f t="shared" si="83"/>
        <v>4.166666665696539E-2</v>
      </c>
      <c r="F390" s="2">
        <f t="shared" si="84"/>
        <v>4.0417824073977062</v>
      </c>
      <c r="G390" s="26">
        <f>_xlfn.XLOOKUP(F390,occupancy_schedule!C:C,occupancy_schedule!D:D,,1,2)</f>
        <v>1</v>
      </c>
      <c r="H390" s="50">
        <f t="shared" si="85"/>
        <v>6.7812499999999997E-6</v>
      </c>
      <c r="I390" s="18">
        <f t="shared" si="86"/>
        <v>7.5347222222222218E-2</v>
      </c>
      <c r="J390" s="26">
        <f t="shared" si="87"/>
        <v>0.13527531384784197</v>
      </c>
      <c r="K390" s="55">
        <f t="shared" si="88"/>
        <v>1.1886891213390365E-2</v>
      </c>
      <c r="L390" s="26" t="b">
        <f>IF(virtualroom!A390="","",J390&gt;ventilation_hysteresis)</f>
        <v>0</v>
      </c>
      <c r="M390" s="29">
        <f t="shared" si="89"/>
        <v>0</v>
      </c>
      <c r="N390" s="13">
        <f t="shared" si="80"/>
        <v>0</v>
      </c>
      <c r="O390" s="17">
        <f t="shared" si="81"/>
        <v>0</v>
      </c>
      <c r="P390" s="17">
        <f t="shared" si="90"/>
        <v>0</v>
      </c>
      <c r="Q390" s="17">
        <f t="shared" si="82"/>
        <v>1.1886891213390365E-2</v>
      </c>
      <c r="R390" s="29">
        <f>IF(R389="cCO2_ppm",CO2_ext_avg_ppm,calculation!R389+calculation!S389)</f>
        <v>800.13527531384784</v>
      </c>
      <c r="S390" s="13">
        <f t="shared" si="91"/>
        <v>57.114297907948675</v>
      </c>
    </row>
    <row r="391" spans="1:19">
      <c r="A391" s="1">
        <f>IF(input_OLD_temp_simulation!A391&lt;&gt;"",input_OLD_temp_simulation!A391,"")</f>
        <v>389</v>
      </c>
      <c r="B391">
        <f>IF(input_OLD_temp_simulation!B391&lt;&gt;"",input_OLD_temp_simulation!B391,"")</f>
        <v>886307</v>
      </c>
      <c r="C391" s="2">
        <f>IF(input_OLD_temp_simulation!C391&lt;&gt;"",input_OLD_temp_simulation!C391,"")</f>
        <v>44568.052083333343</v>
      </c>
      <c r="D391" s="26">
        <f t="shared" si="92"/>
        <v>4</v>
      </c>
      <c r="E391" s="43">
        <f t="shared" si="83"/>
        <v>5.208333334303461E-2</v>
      </c>
      <c r="F391" s="2">
        <f t="shared" si="84"/>
        <v>4.0521990740837754</v>
      </c>
      <c r="G391" s="26">
        <f>_xlfn.XLOOKUP(F391,occupancy_schedule!C:C,occupancy_schedule!D:D,,1,2)</f>
        <v>1</v>
      </c>
      <c r="H391" s="50">
        <f t="shared" si="85"/>
        <v>6.7812499999999997E-6</v>
      </c>
      <c r="I391" s="18">
        <f t="shared" si="86"/>
        <v>7.5347222222222218E-2</v>
      </c>
      <c r="J391" s="26">
        <f t="shared" si="87"/>
        <v>57.249573221796481</v>
      </c>
      <c r="K391" s="55">
        <f t="shared" si="88"/>
        <v>1.3649678185857916E-2</v>
      </c>
      <c r="L391" s="26" t="b">
        <f>IF(virtualroom!A391="","",J391&gt;ventilation_hysteresis)</f>
        <v>1</v>
      </c>
      <c r="M391" s="29">
        <f t="shared" si="89"/>
        <v>500</v>
      </c>
      <c r="N391" s="13">
        <f t="shared" si="80"/>
        <v>5.5555555555555554</v>
      </c>
      <c r="O391" s="17">
        <f t="shared" si="81"/>
        <v>0.68248390929289582</v>
      </c>
      <c r="P391" s="17">
        <f t="shared" si="90"/>
        <v>0.17460659635496434</v>
      </c>
      <c r="Q391" s="17">
        <f t="shared" si="82"/>
        <v>0.11916619246866275</v>
      </c>
      <c r="R391" s="29">
        <f>IF(R390="cCO2_ppm",CO2_ext_avg_ppm,calculation!R390+calculation!S390)</f>
        <v>857.24957322179648</v>
      </c>
      <c r="S391" s="13">
        <f t="shared" si="91"/>
        <v>-39.437073221796481</v>
      </c>
    </row>
    <row r="392" spans="1:19">
      <c r="A392" s="1">
        <f>IF(input_OLD_temp_simulation!A392&lt;&gt;"",input_OLD_temp_simulation!A392,"")</f>
        <v>390</v>
      </c>
      <c r="B392">
        <f>IF(input_OLD_temp_simulation!B392&lt;&gt;"",input_OLD_temp_simulation!B392,"")</f>
        <v>886307</v>
      </c>
      <c r="C392" s="2">
        <f>IF(input_OLD_temp_simulation!C392&lt;&gt;"",input_OLD_temp_simulation!C392,"")</f>
        <v>44568.0625</v>
      </c>
      <c r="D392" s="26">
        <f t="shared" si="92"/>
        <v>4</v>
      </c>
      <c r="E392" s="43">
        <f t="shared" si="83"/>
        <v>6.25E-2</v>
      </c>
      <c r="F392" s="2">
        <f t="shared" si="84"/>
        <v>4.0626157407407408</v>
      </c>
      <c r="G392" s="26">
        <f>_xlfn.XLOOKUP(F392,occupancy_schedule!C:C,occupancy_schedule!D:D,,1,2)</f>
        <v>1</v>
      </c>
      <c r="H392" s="50">
        <f t="shared" si="85"/>
        <v>6.7812499999999997E-6</v>
      </c>
      <c r="I392" s="18">
        <f t="shared" si="86"/>
        <v>7.5347222222222218E-2</v>
      </c>
      <c r="J392" s="26">
        <f t="shared" si="87"/>
        <v>17.8125</v>
      </c>
      <c r="K392" s="55">
        <f t="shared" si="88"/>
        <v>1.2432484567901234E-2</v>
      </c>
      <c r="L392" s="26" t="b">
        <f>IF(virtualroom!A392="","",J392&gt;ventilation_hysteresis)</f>
        <v>0</v>
      </c>
      <c r="M392" s="29">
        <f t="shared" si="89"/>
        <v>0</v>
      </c>
      <c r="N392" s="13">
        <f t="shared" si="80"/>
        <v>0</v>
      </c>
      <c r="O392" s="17">
        <f t="shared" si="81"/>
        <v>0</v>
      </c>
      <c r="P392" s="17">
        <f t="shared" si="90"/>
        <v>0</v>
      </c>
      <c r="Q392" s="17">
        <f t="shared" si="82"/>
        <v>1.2432484567901234E-2</v>
      </c>
      <c r="R392" s="29">
        <f>IF(R391="cCO2_ppm",CO2_ext_avg_ppm,calculation!R391+calculation!S391)</f>
        <v>817.8125</v>
      </c>
      <c r="S392" s="13">
        <f t="shared" si="91"/>
        <v>56.623263888888886</v>
      </c>
    </row>
    <row r="393" spans="1:19">
      <c r="A393" s="1">
        <f>IF(input_OLD_temp_simulation!A393&lt;&gt;"",input_OLD_temp_simulation!A393,"")</f>
        <v>391</v>
      </c>
      <c r="B393">
        <f>IF(input_OLD_temp_simulation!B393&lt;&gt;"",input_OLD_temp_simulation!B393,"")</f>
        <v>886307</v>
      </c>
      <c r="C393" s="2">
        <f>IF(input_OLD_temp_simulation!C393&lt;&gt;"",input_OLD_temp_simulation!C393,"")</f>
        <v>44568.072916666657</v>
      </c>
      <c r="D393" s="26">
        <f t="shared" si="92"/>
        <v>4</v>
      </c>
      <c r="E393" s="43">
        <f t="shared" si="83"/>
        <v>7.291666665696539E-2</v>
      </c>
      <c r="F393" s="2">
        <f t="shared" si="84"/>
        <v>4.0730324073977062</v>
      </c>
      <c r="G393" s="26">
        <f>_xlfn.XLOOKUP(F393,occupancy_schedule!C:C,occupancy_schedule!D:D,,1,2)</f>
        <v>1</v>
      </c>
      <c r="H393" s="50">
        <f t="shared" si="85"/>
        <v>6.7812499999999997E-6</v>
      </c>
      <c r="I393" s="18">
        <f t="shared" si="86"/>
        <v>7.5347222222222218E-2</v>
      </c>
      <c r="J393" s="26">
        <f t="shared" si="87"/>
        <v>74.435763888888914</v>
      </c>
      <c r="K393" s="55">
        <f t="shared" si="88"/>
        <v>1.418011616941015E-2</v>
      </c>
      <c r="L393" s="26" t="b">
        <f>IF(virtualroom!A393="","",J393&gt;ventilation_hysteresis)</f>
        <v>1</v>
      </c>
      <c r="M393" s="29">
        <f t="shared" si="89"/>
        <v>500</v>
      </c>
      <c r="N393" s="13">
        <f t="shared" si="80"/>
        <v>5.5555555555555554</v>
      </c>
      <c r="O393" s="17">
        <f t="shared" si="81"/>
        <v>0.70900580847050754</v>
      </c>
      <c r="P393" s="17">
        <f t="shared" si="90"/>
        <v>0.19500821886749678</v>
      </c>
      <c r="Q393" s="17">
        <f t="shared" si="82"/>
        <v>0.13826195987654324</v>
      </c>
      <c r="R393" s="29">
        <f>IF(R392="cCO2_ppm",CO2_ext_avg_ppm,calculation!R392+calculation!S392)</f>
        <v>874.43576388888891</v>
      </c>
      <c r="S393" s="13">
        <f t="shared" si="91"/>
        <v>-56.623263888888921</v>
      </c>
    </row>
    <row r="394" spans="1:19">
      <c r="A394" s="1">
        <f>IF(input_OLD_temp_simulation!A394&lt;&gt;"",input_OLD_temp_simulation!A394,"")</f>
        <v>392</v>
      </c>
      <c r="B394">
        <f>IF(input_OLD_temp_simulation!B394&lt;&gt;"",input_OLD_temp_simulation!B394,"")</f>
        <v>886307</v>
      </c>
      <c r="C394" s="2">
        <f>IF(input_OLD_temp_simulation!C394&lt;&gt;"",input_OLD_temp_simulation!C394,"")</f>
        <v>44568.083333333343</v>
      </c>
      <c r="D394" s="26">
        <f t="shared" si="92"/>
        <v>4</v>
      </c>
      <c r="E394" s="43">
        <f t="shared" si="83"/>
        <v>8.333333334303461E-2</v>
      </c>
      <c r="F394" s="2">
        <f t="shared" si="84"/>
        <v>4.0834490740837754</v>
      </c>
      <c r="G394" s="26">
        <f>_xlfn.XLOOKUP(F394,occupancy_schedule!C:C,occupancy_schedule!D:D,,1,2)</f>
        <v>1</v>
      </c>
      <c r="H394" s="50">
        <f t="shared" si="85"/>
        <v>6.7812499999999997E-6</v>
      </c>
      <c r="I394" s="18">
        <f t="shared" si="86"/>
        <v>7.5347222222222218E-2</v>
      </c>
      <c r="J394" s="26">
        <f t="shared" si="87"/>
        <v>17.8125</v>
      </c>
      <c r="K394" s="55">
        <f t="shared" si="88"/>
        <v>1.2432484567901234E-2</v>
      </c>
      <c r="L394" s="26" t="b">
        <f>IF(virtualroom!A394="","",J394&gt;ventilation_hysteresis)</f>
        <v>0</v>
      </c>
      <c r="M394" s="29">
        <f t="shared" si="89"/>
        <v>0</v>
      </c>
      <c r="N394" s="13">
        <f t="shared" si="80"/>
        <v>0</v>
      </c>
      <c r="O394" s="17">
        <f t="shared" si="81"/>
        <v>0</v>
      </c>
      <c r="P394" s="17">
        <f t="shared" si="90"/>
        <v>0</v>
      </c>
      <c r="Q394" s="17">
        <f t="shared" si="82"/>
        <v>1.2432484567901234E-2</v>
      </c>
      <c r="R394" s="29">
        <f>IF(R393="cCO2_ppm",CO2_ext_avg_ppm,calculation!R393+calculation!S393)</f>
        <v>817.8125</v>
      </c>
      <c r="S394" s="13">
        <f t="shared" si="91"/>
        <v>56.623263888888886</v>
      </c>
    </row>
    <row r="395" spans="1:19">
      <c r="A395" s="1">
        <f>IF(input_OLD_temp_simulation!A395&lt;&gt;"",input_OLD_temp_simulation!A395,"")</f>
        <v>393</v>
      </c>
      <c r="B395">
        <f>IF(input_OLD_temp_simulation!B395&lt;&gt;"",input_OLD_temp_simulation!B395,"")</f>
        <v>886307</v>
      </c>
      <c r="C395" s="2">
        <f>IF(input_OLD_temp_simulation!C395&lt;&gt;"",input_OLD_temp_simulation!C395,"")</f>
        <v>44568.09375</v>
      </c>
      <c r="D395" s="26">
        <f t="shared" si="92"/>
        <v>4</v>
      </c>
      <c r="E395" s="43">
        <f t="shared" si="83"/>
        <v>9.375E-2</v>
      </c>
      <c r="F395" s="2">
        <f t="shared" si="84"/>
        <v>4.0938657407407408</v>
      </c>
      <c r="G395" s="26">
        <f>_xlfn.XLOOKUP(F395,occupancy_schedule!C:C,occupancy_schedule!D:D,,1,2)</f>
        <v>1</v>
      </c>
      <c r="H395" s="50">
        <f t="shared" si="85"/>
        <v>6.7812499999999997E-6</v>
      </c>
      <c r="I395" s="18">
        <f t="shared" si="86"/>
        <v>7.5347222222222218E-2</v>
      </c>
      <c r="J395" s="26">
        <f t="shared" si="87"/>
        <v>74.435763888888914</v>
      </c>
      <c r="K395" s="55">
        <f t="shared" si="88"/>
        <v>1.418011616941015E-2</v>
      </c>
      <c r="L395" s="26" t="b">
        <f>IF(virtualroom!A395="","",J395&gt;ventilation_hysteresis)</f>
        <v>1</v>
      </c>
      <c r="M395" s="29">
        <f t="shared" si="89"/>
        <v>500</v>
      </c>
      <c r="N395" s="13">
        <f t="shared" si="80"/>
        <v>5.5555555555555554</v>
      </c>
      <c r="O395" s="17">
        <f t="shared" si="81"/>
        <v>0.70900580847050754</v>
      </c>
      <c r="P395" s="17">
        <f t="shared" si="90"/>
        <v>0.19500821886749678</v>
      </c>
      <c r="Q395" s="17">
        <f t="shared" si="82"/>
        <v>0.13826195987654324</v>
      </c>
      <c r="R395" s="29">
        <f>IF(R394="cCO2_ppm",CO2_ext_avg_ppm,calculation!R394+calculation!S394)</f>
        <v>874.43576388888891</v>
      </c>
      <c r="S395" s="13">
        <f t="shared" si="91"/>
        <v>-56.623263888888921</v>
      </c>
    </row>
    <row r="396" spans="1:19">
      <c r="A396" s="1">
        <f>IF(input_OLD_temp_simulation!A396&lt;&gt;"",input_OLD_temp_simulation!A396,"")</f>
        <v>394</v>
      </c>
      <c r="B396">
        <f>IF(input_OLD_temp_simulation!B396&lt;&gt;"",input_OLD_temp_simulation!B396,"")</f>
        <v>886307</v>
      </c>
      <c r="C396" s="2">
        <f>IF(input_OLD_temp_simulation!C396&lt;&gt;"",input_OLD_temp_simulation!C396,"")</f>
        <v>44568.104166666657</v>
      </c>
      <c r="D396" s="26">
        <f t="shared" si="92"/>
        <v>4</v>
      </c>
      <c r="E396" s="43">
        <f t="shared" si="83"/>
        <v>0.10416666665696539</v>
      </c>
      <c r="F396" s="2">
        <f t="shared" si="84"/>
        <v>4.1042824073977062</v>
      </c>
      <c r="G396" s="26">
        <f>_xlfn.XLOOKUP(F396,occupancy_schedule!C:C,occupancy_schedule!D:D,,1,2)</f>
        <v>1</v>
      </c>
      <c r="H396" s="50">
        <f t="shared" si="85"/>
        <v>6.7812499999999997E-6</v>
      </c>
      <c r="I396" s="18">
        <f t="shared" si="86"/>
        <v>7.5347222222222218E-2</v>
      </c>
      <c r="J396" s="26">
        <f t="shared" si="87"/>
        <v>17.8125</v>
      </c>
      <c r="K396" s="55">
        <f t="shared" si="88"/>
        <v>1.2432484567901234E-2</v>
      </c>
      <c r="L396" s="26" t="b">
        <f>IF(virtualroom!A396="","",J396&gt;ventilation_hysteresis)</f>
        <v>0</v>
      </c>
      <c r="M396" s="29">
        <f t="shared" si="89"/>
        <v>0</v>
      </c>
      <c r="N396" s="13">
        <f t="shared" si="80"/>
        <v>0</v>
      </c>
      <c r="O396" s="17">
        <f t="shared" si="81"/>
        <v>0</v>
      </c>
      <c r="P396" s="17">
        <f t="shared" si="90"/>
        <v>0</v>
      </c>
      <c r="Q396" s="17">
        <f t="shared" si="82"/>
        <v>1.2432484567901234E-2</v>
      </c>
      <c r="R396" s="29">
        <f>IF(R395="cCO2_ppm",CO2_ext_avg_ppm,calculation!R395+calculation!S395)</f>
        <v>817.8125</v>
      </c>
      <c r="S396" s="13">
        <f t="shared" si="91"/>
        <v>56.623263888888886</v>
      </c>
    </row>
    <row r="397" spans="1:19">
      <c r="A397" s="1">
        <f>IF(input_OLD_temp_simulation!A397&lt;&gt;"",input_OLD_temp_simulation!A397,"")</f>
        <v>395</v>
      </c>
      <c r="B397">
        <f>IF(input_OLD_temp_simulation!B397&lt;&gt;"",input_OLD_temp_simulation!B397,"")</f>
        <v>886307</v>
      </c>
      <c r="C397" s="2">
        <f>IF(input_OLD_temp_simulation!C397&lt;&gt;"",input_OLD_temp_simulation!C397,"")</f>
        <v>44568.114583333343</v>
      </c>
      <c r="D397" s="26">
        <f t="shared" si="92"/>
        <v>4</v>
      </c>
      <c r="E397" s="43">
        <f t="shared" si="83"/>
        <v>0.11458333334303461</v>
      </c>
      <c r="F397" s="2">
        <f t="shared" si="84"/>
        <v>4.1146990740837754</v>
      </c>
      <c r="G397" s="26">
        <f>_xlfn.XLOOKUP(F397,occupancy_schedule!C:C,occupancy_schedule!D:D,,1,2)</f>
        <v>1</v>
      </c>
      <c r="H397" s="50">
        <f t="shared" si="85"/>
        <v>6.7812499999999997E-6</v>
      </c>
      <c r="I397" s="18">
        <f t="shared" si="86"/>
        <v>7.5347222222222218E-2</v>
      </c>
      <c r="J397" s="26">
        <f t="shared" si="87"/>
        <v>74.435763888888914</v>
      </c>
      <c r="K397" s="55">
        <f t="shared" si="88"/>
        <v>1.418011616941015E-2</v>
      </c>
      <c r="L397" s="26" t="b">
        <f>IF(virtualroom!A397="","",J397&gt;ventilation_hysteresis)</f>
        <v>1</v>
      </c>
      <c r="M397" s="29">
        <f t="shared" si="89"/>
        <v>500</v>
      </c>
      <c r="N397" s="13">
        <f t="shared" si="80"/>
        <v>5.5555555555555554</v>
      </c>
      <c r="O397" s="17">
        <f t="shared" si="81"/>
        <v>0.70900580847050754</v>
      </c>
      <c r="P397" s="17">
        <f t="shared" si="90"/>
        <v>0.19500821886749678</v>
      </c>
      <c r="Q397" s="17">
        <f t="shared" si="82"/>
        <v>0.13826195987654324</v>
      </c>
      <c r="R397" s="29">
        <f>IF(R396="cCO2_ppm",CO2_ext_avg_ppm,calculation!R396+calculation!S396)</f>
        <v>874.43576388888891</v>
      </c>
      <c r="S397" s="13">
        <f t="shared" si="91"/>
        <v>-56.623263888888921</v>
      </c>
    </row>
    <row r="398" spans="1:19">
      <c r="A398" s="1">
        <f>IF(input_OLD_temp_simulation!A398&lt;&gt;"",input_OLD_temp_simulation!A398,"")</f>
        <v>396</v>
      </c>
      <c r="B398">
        <f>IF(input_OLD_temp_simulation!B398&lt;&gt;"",input_OLD_temp_simulation!B398,"")</f>
        <v>886307</v>
      </c>
      <c r="C398" s="2">
        <f>IF(input_OLD_temp_simulation!C398&lt;&gt;"",input_OLD_temp_simulation!C398,"")</f>
        <v>44568.125</v>
      </c>
      <c r="D398" s="26">
        <f t="shared" si="92"/>
        <v>4</v>
      </c>
      <c r="E398" s="43">
        <f t="shared" si="83"/>
        <v>0.125</v>
      </c>
      <c r="F398" s="2">
        <f t="shared" si="84"/>
        <v>4.1251157407407408</v>
      </c>
      <c r="G398" s="26">
        <f>_xlfn.XLOOKUP(F398,occupancy_schedule!C:C,occupancy_schedule!D:D,,1,2)</f>
        <v>1</v>
      </c>
      <c r="H398" s="50">
        <f t="shared" si="85"/>
        <v>6.7812499999999997E-6</v>
      </c>
      <c r="I398" s="18">
        <f t="shared" si="86"/>
        <v>7.5347222222222218E-2</v>
      </c>
      <c r="J398" s="26">
        <f t="shared" si="87"/>
        <v>17.8125</v>
      </c>
      <c r="K398" s="55">
        <f t="shared" si="88"/>
        <v>1.2432484567901234E-2</v>
      </c>
      <c r="L398" s="26" t="b">
        <f>IF(virtualroom!A398="","",J398&gt;ventilation_hysteresis)</f>
        <v>0</v>
      </c>
      <c r="M398" s="29">
        <f t="shared" si="89"/>
        <v>0</v>
      </c>
      <c r="N398" s="13">
        <f t="shared" si="80"/>
        <v>0</v>
      </c>
      <c r="O398" s="17">
        <f t="shared" si="81"/>
        <v>0</v>
      </c>
      <c r="P398" s="17">
        <f t="shared" si="90"/>
        <v>0</v>
      </c>
      <c r="Q398" s="17">
        <f t="shared" si="82"/>
        <v>1.2432484567901234E-2</v>
      </c>
      <c r="R398" s="29">
        <f>IF(R397="cCO2_ppm",CO2_ext_avg_ppm,calculation!R397+calculation!S397)</f>
        <v>817.8125</v>
      </c>
      <c r="S398" s="13">
        <f t="shared" si="91"/>
        <v>56.623263888888886</v>
      </c>
    </row>
    <row r="399" spans="1:19">
      <c r="A399" s="1">
        <f>IF(input_OLD_temp_simulation!A399&lt;&gt;"",input_OLD_temp_simulation!A399,"")</f>
        <v>397</v>
      </c>
      <c r="B399">
        <f>IF(input_OLD_temp_simulation!B399&lt;&gt;"",input_OLD_temp_simulation!B399,"")</f>
        <v>886307</v>
      </c>
      <c r="C399" s="2">
        <f>IF(input_OLD_temp_simulation!C399&lt;&gt;"",input_OLD_temp_simulation!C399,"")</f>
        <v>44568.135416666657</v>
      </c>
      <c r="D399" s="26">
        <f t="shared" si="92"/>
        <v>4</v>
      </c>
      <c r="E399" s="43">
        <f t="shared" si="83"/>
        <v>0.13541666665696539</v>
      </c>
      <c r="F399" s="2">
        <f t="shared" si="84"/>
        <v>4.1355324073977062</v>
      </c>
      <c r="G399" s="26">
        <f>_xlfn.XLOOKUP(F399,occupancy_schedule!C:C,occupancy_schedule!D:D,,1,2)</f>
        <v>1</v>
      </c>
      <c r="H399" s="50">
        <f t="shared" si="85"/>
        <v>6.7812499999999997E-6</v>
      </c>
      <c r="I399" s="18">
        <f t="shared" si="86"/>
        <v>7.5347222222222218E-2</v>
      </c>
      <c r="J399" s="26">
        <f t="shared" si="87"/>
        <v>74.435763888888914</v>
      </c>
      <c r="K399" s="55">
        <f t="shared" si="88"/>
        <v>1.418011616941015E-2</v>
      </c>
      <c r="L399" s="26" t="b">
        <f>IF(virtualroom!A399="","",J399&gt;ventilation_hysteresis)</f>
        <v>1</v>
      </c>
      <c r="M399" s="29">
        <f t="shared" si="89"/>
        <v>500</v>
      </c>
      <c r="N399" s="13">
        <f t="shared" si="80"/>
        <v>5.5555555555555554</v>
      </c>
      <c r="O399" s="17">
        <f t="shared" si="81"/>
        <v>0.70900580847050754</v>
      </c>
      <c r="P399" s="17">
        <f t="shared" si="90"/>
        <v>0.19500821886749678</v>
      </c>
      <c r="Q399" s="17">
        <f t="shared" si="82"/>
        <v>0.13826195987654324</v>
      </c>
      <c r="R399" s="29">
        <f>IF(R398="cCO2_ppm",CO2_ext_avg_ppm,calculation!R398+calculation!S398)</f>
        <v>874.43576388888891</v>
      </c>
      <c r="S399" s="13">
        <f t="shared" si="91"/>
        <v>-56.623263888888921</v>
      </c>
    </row>
    <row r="400" spans="1:19">
      <c r="A400" s="1">
        <f>IF(input_OLD_temp_simulation!A400&lt;&gt;"",input_OLD_temp_simulation!A400,"")</f>
        <v>398</v>
      </c>
      <c r="B400">
        <f>IF(input_OLD_temp_simulation!B400&lt;&gt;"",input_OLD_temp_simulation!B400,"")</f>
        <v>886307</v>
      </c>
      <c r="C400" s="2">
        <f>IF(input_OLD_temp_simulation!C400&lt;&gt;"",input_OLD_temp_simulation!C400,"")</f>
        <v>44568.145833333343</v>
      </c>
      <c r="D400" s="26">
        <f t="shared" si="92"/>
        <v>4</v>
      </c>
      <c r="E400" s="43">
        <f t="shared" si="83"/>
        <v>0.14583333334303461</v>
      </c>
      <c r="F400" s="2">
        <f t="shared" si="84"/>
        <v>4.1459490740837754</v>
      </c>
      <c r="G400" s="26">
        <f>_xlfn.XLOOKUP(F400,occupancy_schedule!C:C,occupancy_schedule!D:D,,1,2)</f>
        <v>1</v>
      </c>
      <c r="H400" s="50">
        <f t="shared" si="85"/>
        <v>6.7812499999999997E-6</v>
      </c>
      <c r="I400" s="18">
        <f t="shared" si="86"/>
        <v>7.5347222222222218E-2</v>
      </c>
      <c r="J400" s="26">
        <f t="shared" si="87"/>
        <v>17.8125</v>
      </c>
      <c r="K400" s="55">
        <f t="shared" si="88"/>
        <v>1.2432484567901234E-2</v>
      </c>
      <c r="L400" s="26" t="b">
        <f>IF(virtualroom!A400="","",J400&gt;ventilation_hysteresis)</f>
        <v>0</v>
      </c>
      <c r="M400" s="29">
        <f t="shared" si="89"/>
        <v>0</v>
      </c>
      <c r="N400" s="13">
        <f t="shared" si="80"/>
        <v>0</v>
      </c>
      <c r="O400" s="17">
        <f t="shared" si="81"/>
        <v>0</v>
      </c>
      <c r="P400" s="17">
        <f t="shared" si="90"/>
        <v>0</v>
      </c>
      <c r="Q400" s="17">
        <f t="shared" si="82"/>
        <v>1.2432484567901234E-2</v>
      </c>
      <c r="R400" s="29">
        <f>IF(R399="cCO2_ppm",CO2_ext_avg_ppm,calculation!R399+calculation!S399)</f>
        <v>817.8125</v>
      </c>
      <c r="S400" s="13">
        <f t="shared" si="91"/>
        <v>56.623263888888886</v>
      </c>
    </row>
    <row r="401" spans="1:19">
      <c r="A401" s="1">
        <f>IF(input_OLD_temp_simulation!A401&lt;&gt;"",input_OLD_temp_simulation!A401,"")</f>
        <v>399</v>
      </c>
      <c r="B401">
        <f>IF(input_OLD_temp_simulation!B401&lt;&gt;"",input_OLD_temp_simulation!B401,"")</f>
        <v>886307</v>
      </c>
      <c r="C401" s="2">
        <f>IF(input_OLD_temp_simulation!C401&lt;&gt;"",input_OLD_temp_simulation!C401,"")</f>
        <v>44568.15625</v>
      </c>
      <c r="D401" s="26">
        <f t="shared" si="92"/>
        <v>4</v>
      </c>
      <c r="E401" s="43">
        <f t="shared" si="83"/>
        <v>0.15625</v>
      </c>
      <c r="F401" s="2">
        <f t="shared" si="84"/>
        <v>4.1563657407407408</v>
      </c>
      <c r="G401" s="26">
        <f>_xlfn.XLOOKUP(F401,occupancy_schedule!C:C,occupancy_schedule!D:D,,1,2)</f>
        <v>1</v>
      </c>
      <c r="H401" s="50">
        <f t="shared" si="85"/>
        <v>6.7812499999999997E-6</v>
      </c>
      <c r="I401" s="18">
        <f t="shared" si="86"/>
        <v>7.5347222222222218E-2</v>
      </c>
      <c r="J401" s="26">
        <f t="shared" si="87"/>
        <v>74.435763888888914</v>
      </c>
      <c r="K401" s="55">
        <f t="shared" si="88"/>
        <v>1.418011616941015E-2</v>
      </c>
      <c r="L401" s="26" t="b">
        <f>IF(virtualroom!A401="","",J401&gt;ventilation_hysteresis)</f>
        <v>1</v>
      </c>
      <c r="M401" s="29">
        <f t="shared" si="89"/>
        <v>500</v>
      </c>
      <c r="N401" s="13">
        <f t="shared" si="80"/>
        <v>5.5555555555555554</v>
      </c>
      <c r="O401" s="17">
        <f t="shared" si="81"/>
        <v>0.70900580847050754</v>
      </c>
      <c r="P401" s="17">
        <f t="shared" si="90"/>
        <v>0.19500821886749678</v>
      </c>
      <c r="Q401" s="17">
        <f t="shared" si="82"/>
        <v>0.13826195987654324</v>
      </c>
      <c r="R401" s="29">
        <f>IF(R400="cCO2_ppm",CO2_ext_avg_ppm,calculation!R400+calculation!S400)</f>
        <v>874.43576388888891</v>
      </c>
      <c r="S401" s="13">
        <f t="shared" si="91"/>
        <v>-56.623263888888921</v>
      </c>
    </row>
    <row r="402" spans="1:19">
      <c r="A402" s="1">
        <f>IF(input_OLD_temp_simulation!A402&lt;&gt;"",input_OLD_temp_simulation!A402,"")</f>
        <v>400</v>
      </c>
      <c r="B402">
        <f>IF(input_OLD_temp_simulation!B402&lt;&gt;"",input_OLD_temp_simulation!B402,"")</f>
        <v>886307</v>
      </c>
      <c r="C402" s="2">
        <f>IF(input_OLD_temp_simulation!C402&lt;&gt;"",input_OLD_temp_simulation!C402,"")</f>
        <v>44568.166666666657</v>
      </c>
      <c r="D402" s="26">
        <f t="shared" si="92"/>
        <v>4</v>
      </c>
      <c r="E402" s="43">
        <f t="shared" si="83"/>
        <v>0.16666666665696539</v>
      </c>
      <c r="F402" s="2">
        <f t="shared" si="84"/>
        <v>4.1667824073977062</v>
      </c>
      <c r="G402" s="26">
        <f>_xlfn.XLOOKUP(F402,occupancy_schedule!C:C,occupancy_schedule!D:D,,1,2)</f>
        <v>1</v>
      </c>
      <c r="H402" s="50">
        <f t="shared" si="85"/>
        <v>6.7812499999999997E-6</v>
      </c>
      <c r="I402" s="18">
        <f t="shared" si="86"/>
        <v>7.5347222222222218E-2</v>
      </c>
      <c r="J402" s="26">
        <f t="shared" si="87"/>
        <v>17.8125</v>
      </c>
      <c r="K402" s="55">
        <f t="shared" si="88"/>
        <v>1.2432484567901234E-2</v>
      </c>
      <c r="L402" s="26" t="b">
        <f>IF(virtualroom!A402="","",J402&gt;ventilation_hysteresis)</f>
        <v>0</v>
      </c>
      <c r="M402" s="29">
        <f t="shared" si="89"/>
        <v>0</v>
      </c>
      <c r="N402" s="13">
        <f t="shared" si="80"/>
        <v>0</v>
      </c>
      <c r="O402" s="17">
        <f t="shared" si="81"/>
        <v>0</v>
      </c>
      <c r="P402" s="17">
        <f t="shared" si="90"/>
        <v>0</v>
      </c>
      <c r="Q402" s="17">
        <f t="shared" si="82"/>
        <v>1.2432484567901234E-2</v>
      </c>
      <c r="R402" s="29">
        <f>IF(R401="cCO2_ppm",CO2_ext_avg_ppm,calculation!R401+calculation!S401)</f>
        <v>817.8125</v>
      </c>
      <c r="S402" s="13">
        <f t="shared" si="91"/>
        <v>56.623263888888886</v>
      </c>
    </row>
    <row r="403" spans="1:19">
      <c r="A403" s="1">
        <f>IF(input_OLD_temp_simulation!A403&lt;&gt;"",input_OLD_temp_simulation!A403,"")</f>
        <v>401</v>
      </c>
      <c r="B403">
        <f>IF(input_OLD_temp_simulation!B403&lt;&gt;"",input_OLD_temp_simulation!B403,"")</f>
        <v>886307</v>
      </c>
      <c r="C403" s="2">
        <f>IF(input_OLD_temp_simulation!C403&lt;&gt;"",input_OLD_temp_simulation!C403,"")</f>
        <v>44568.177083333343</v>
      </c>
      <c r="D403" s="26">
        <f t="shared" si="92"/>
        <v>4</v>
      </c>
      <c r="E403" s="43">
        <f t="shared" si="83"/>
        <v>0.17708333334303461</v>
      </c>
      <c r="F403" s="2">
        <f t="shared" si="84"/>
        <v>4.1771990740837754</v>
      </c>
      <c r="G403" s="26">
        <f>_xlfn.XLOOKUP(F403,occupancy_schedule!C:C,occupancy_schedule!D:D,,1,2)</f>
        <v>1</v>
      </c>
      <c r="H403" s="50">
        <f t="shared" si="85"/>
        <v>6.7812499999999997E-6</v>
      </c>
      <c r="I403" s="18">
        <f t="shared" si="86"/>
        <v>7.5347222222222218E-2</v>
      </c>
      <c r="J403" s="26">
        <f t="shared" si="87"/>
        <v>74.435763888888914</v>
      </c>
      <c r="K403" s="55">
        <f t="shared" si="88"/>
        <v>1.418011616941015E-2</v>
      </c>
      <c r="L403" s="26" t="b">
        <f>IF(virtualroom!A403="","",J403&gt;ventilation_hysteresis)</f>
        <v>1</v>
      </c>
      <c r="M403" s="29">
        <f t="shared" si="89"/>
        <v>500</v>
      </c>
      <c r="N403" s="13">
        <f t="shared" si="80"/>
        <v>5.5555555555555554</v>
      </c>
      <c r="O403" s="17">
        <f t="shared" si="81"/>
        <v>0.70900580847050754</v>
      </c>
      <c r="P403" s="17">
        <f t="shared" si="90"/>
        <v>0.19500821886749678</v>
      </c>
      <c r="Q403" s="17">
        <f t="shared" si="82"/>
        <v>0.13826195987654324</v>
      </c>
      <c r="R403" s="29">
        <f>IF(R402="cCO2_ppm",CO2_ext_avg_ppm,calculation!R402+calculation!S402)</f>
        <v>874.43576388888891</v>
      </c>
      <c r="S403" s="13">
        <f t="shared" si="91"/>
        <v>-56.623263888888921</v>
      </c>
    </row>
    <row r="404" spans="1:19">
      <c r="A404" s="1">
        <f>IF(input_OLD_temp_simulation!A404&lt;&gt;"",input_OLD_temp_simulation!A404,"")</f>
        <v>402</v>
      </c>
      <c r="B404">
        <f>IF(input_OLD_temp_simulation!B404&lt;&gt;"",input_OLD_temp_simulation!B404,"")</f>
        <v>886307</v>
      </c>
      <c r="C404" s="2">
        <f>IF(input_OLD_temp_simulation!C404&lt;&gt;"",input_OLD_temp_simulation!C404,"")</f>
        <v>44568.1875</v>
      </c>
      <c r="D404" s="26">
        <f t="shared" si="92"/>
        <v>4</v>
      </c>
      <c r="E404" s="43">
        <f t="shared" si="83"/>
        <v>0.1875</v>
      </c>
      <c r="F404" s="2">
        <f t="shared" si="84"/>
        <v>4.1876157407407408</v>
      </c>
      <c r="G404" s="26">
        <f>_xlfn.XLOOKUP(F404,occupancy_schedule!C:C,occupancy_schedule!D:D,,1,2)</f>
        <v>1</v>
      </c>
      <c r="H404" s="50">
        <f t="shared" si="85"/>
        <v>6.7812499999999997E-6</v>
      </c>
      <c r="I404" s="18">
        <f t="shared" si="86"/>
        <v>7.5347222222222218E-2</v>
      </c>
      <c r="J404" s="26">
        <f t="shared" si="87"/>
        <v>17.8125</v>
      </c>
      <c r="K404" s="55">
        <f t="shared" si="88"/>
        <v>1.2432484567901234E-2</v>
      </c>
      <c r="L404" s="26" t="b">
        <f>IF(virtualroom!A404="","",J404&gt;ventilation_hysteresis)</f>
        <v>0</v>
      </c>
      <c r="M404" s="29">
        <f t="shared" si="89"/>
        <v>0</v>
      </c>
      <c r="N404" s="13">
        <f t="shared" si="80"/>
        <v>0</v>
      </c>
      <c r="O404" s="17">
        <f t="shared" si="81"/>
        <v>0</v>
      </c>
      <c r="P404" s="17">
        <f t="shared" si="90"/>
        <v>0</v>
      </c>
      <c r="Q404" s="17">
        <f t="shared" si="82"/>
        <v>1.2432484567901234E-2</v>
      </c>
      <c r="R404" s="29">
        <f>IF(R403="cCO2_ppm",CO2_ext_avg_ppm,calculation!R403+calculation!S403)</f>
        <v>817.8125</v>
      </c>
      <c r="S404" s="13">
        <f t="shared" si="91"/>
        <v>56.623263888888886</v>
      </c>
    </row>
    <row r="405" spans="1:19">
      <c r="A405" s="1">
        <f>IF(input_OLD_temp_simulation!A405&lt;&gt;"",input_OLD_temp_simulation!A405,"")</f>
        <v>403</v>
      </c>
      <c r="B405">
        <f>IF(input_OLD_temp_simulation!B405&lt;&gt;"",input_OLD_temp_simulation!B405,"")</f>
        <v>886307</v>
      </c>
      <c r="C405" s="2">
        <f>IF(input_OLD_temp_simulation!C405&lt;&gt;"",input_OLD_temp_simulation!C405,"")</f>
        <v>44568.197916666657</v>
      </c>
      <c r="D405" s="26">
        <f t="shared" si="92"/>
        <v>4</v>
      </c>
      <c r="E405" s="43">
        <f t="shared" si="83"/>
        <v>0.19791666665696539</v>
      </c>
      <c r="F405" s="2">
        <f t="shared" si="84"/>
        <v>4.1980324073977062</v>
      </c>
      <c r="G405" s="26">
        <f>_xlfn.XLOOKUP(F405,occupancy_schedule!C:C,occupancy_schedule!D:D,,1,2)</f>
        <v>1</v>
      </c>
      <c r="H405" s="50">
        <f t="shared" si="85"/>
        <v>6.7812499999999997E-6</v>
      </c>
      <c r="I405" s="18">
        <f t="shared" si="86"/>
        <v>7.5347222222222218E-2</v>
      </c>
      <c r="J405" s="26">
        <f t="shared" si="87"/>
        <v>74.435763888888914</v>
      </c>
      <c r="K405" s="55">
        <f t="shared" si="88"/>
        <v>1.418011616941015E-2</v>
      </c>
      <c r="L405" s="26" t="b">
        <f>IF(virtualroom!A405="","",J405&gt;ventilation_hysteresis)</f>
        <v>1</v>
      </c>
      <c r="M405" s="29">
        <f t="shared" si="89"/>
        <v>500</v>
      </c>
      <c r="N405" s="13">
        <f t="shared" si="80"/>
        <v>5.5555555555555554</v>
      </c>
      <c r="O405" s="17">
        <f t="shared" si="81"/>
        <v>0.70900580847050754</v>
      </c>
      <c r="P405" s="17">
        <f t="shared" si="90"/>
        <v>0.19500821886749678</v>
      </c>
      <c r="Q405" s="17">
        <f t="shared" si="82"/>
        <v>0.13826195987654324</v>
      </c>
      <c r="R405" s="29">
        <f>IF(R404="cCO2_ppm",CO2_ext_avg_ppm,calculation!R404+calculation!S404)</f>
        <v>874.43576388888891</v>
      </c>
      <c r="S405" s="13">
        <f t="shared" si="91"/>
        <v>-56.623263888888921</v>
      </c>
    </row>
    <row r="406" spans="1:19">
      <c r="A406" s="1">
        <f>IF(input_OLD_temp_simulation!A406&lt;&gt;"",input_OLD_temp_simulation!A406,"")</f>
        <v>404</v>
      </c>
      <c r="B406">
        <f>IF(input_OLD_temp_simulation!B406&lt;&gt;"",input_OLD_temp_simulation!B406,"")</f>
        <v>886307</v>
      </c>
      <c r="C406" s="2">
        <f>IF(input_OLD_temp_simulation!C406&lt;&gt;"",input_OLD_temp_simulation!C406,"")</f>
        <v>44568.208333333343</v>
      </c>
      <c r="D406" s="26">
        <f t="shared" si="92"/>
        <v>4</v>
      </c>
      <c r="E406" s="43">
        <f t="shared" si="83"/>
        <v>0.20833333334303461</v>
      </c>
      <c r="F406" s="2">
        <f t="shared" si="84"/>
        <v>4.2084490740837754</v>
      </c>
      <c r="G406" s="26">
        <f>_xlfn.XLOOKUP(F406,occupancy_schedule!C:C,occupancy_schedule!D:D,,1,2)</f>
        <v>1</v>
      </c>
      <c r="H406" s="50">
        <f t="shared" si="85"/>
        <v>6.7812499999999997E-6</v>
      </c>
      <c r="I406" s="18">
        <f t="shared" si="86"/>
        <v>7.5347222222222218E-2</v>
      </c>
      <c r="J406" s="26">
        <f t="shared" si="87"/>
        <v>17.8125</v>
      </c>
      <c r="K406" s="55">
        <f t="shared" si="88"/>
        <v>1.2432484567901234E-2</v>
      </c>
      <c r="L406" s="26" t="b">
        <f>IF(virtualroom!A406="","",J406&gt;ventilation_hysteresis)</f>
        <v>0</v>
      </c>
      <c r="M406" s="29">
        <f t="shared" si="89"/>
        <v>0</v>
      </c>
      <c r="N406" s="13">
        <f t="shared" si="80"/>
        <v>0</v>
      </c>
      <c r="O406" s="17">
        <f t="shared" si="81"/>
        <v>0</v>
      </c>
      <c r="P406" s="17">
        <f t="shared" si="90"/>
        <v>0</v>
      </c>
      <c r="Q406" s="17">
        <f t="shared" si="82"/>
        <v>1.2432484567901234E-2</v>
      </c>
      <c r="R406" s="29">
        <f>IF(R405="cCO2_ppm",CO2_ext_avg_ppm,calculation!R405+calculation!S405)</f>
        <v>817.8125</v>
      </c>
      <c r="S406" s="13">
        <f t="shared" si="91"/>
        <v>56.623263888888886</v>
      </c>
    </row>
    <row r="407" spans="1:19">
      <c r="A407" s="1">
        <f>IF(input_OLD_temp_simulation!A407&lt;&gt;"",input_OLD_temp_simulation!A407,"")</f>
        <v>405</v>
      </c>
      <c r="B407">
        <f>IF(input_OLD_temp_simulation!B407&lt;&gt;"",input_OLD_temp_simulation!B407,"")</f>
        <v>886307</v>
      </c>
      <c r="C407" s="2">
        <f>IF(input_OLD_temp_simulation!C407&lt;&gt;"",input_OLD_temp_simulation!C407,"")</f>
        <v>44568.21875</v>
      </c>
      <c r="D407" s="26">
        <f t="shared" si="92"/>
        <v>4</v>
      </c>
      <c r="E407" s="43">
        <f t="shared" si="83"/>
        <v>0.21875</v>
      </c>
      <c r="F407" s="2">
        <f t="shared" si="84"/>
        <v>4.2188657407407408</v>
      </c>
      <c r="G407" s="26">
        <f>_xlfn.XLOOKUP(F407,occupancy_schedule!C:C,occupancy_schedule!D:D,,1,2)</f>
        <v>1</v>
      </c>
      <c r="H407" s="50">
        <f t="shared" si="85"/>
        <v>6.7812499999999997E-6</v>
      </c>
      <c r="I407" s="18">
        <f t="shared" si="86"/>
        <v>7.5347222222222218E-2</v>
      </c>
      <c r="J407" s="26">
        <f t="shared" si="87"/>
        <v>74.435763888888914</v>
      </c>
      <c r="K407" s="55">
        <f t="shared" si="88"/>
        <v>1.418011616941015E-2</v>
      </c>
      <c r="L407" s="26" t="b">
        <f>IF(virtualroom!A407="","",J407&gt;ventilation_hysteresis)</f>
        <v>1</v>
      </c>
      <c r="M407" s="29">
        <f t="shared" si="89"/>
        <v>500</v>
      </c>
      <c r="N407" s="13">
        <f t="shared" si="80"/>
        <v>5.5555555555555554</v>
      </c>
      <c r="O407" s="17">
        <f t="shared" si="81"/>
        <v>0.70900580847050754</v>
      </c>
      <c r="P407" s="17">
        <f t="shared" si="90"/>
        <v>0.19500821886749678</v>
      </c>
      <c r="Q407" s="17">
        <f t="shared" si="82"/>
        <v>0.13826195987654324</v>
      </c>
      <c r="R407" s="29">
        <f>IF(R406="cCO2_ppm",CO2_ext_avg_ppm,calculation!R406+calculation!S406)</f>
        <v>874.43576388888891</v>
      </c>
      <c r="S407" s="13">
        <f t="shared" si="91"/>
        <v>-56.623263888888921</v>
      </c>
    </row>
    <row r="408" spans="1:19">
      <c r="A408" s="1">
        <f>IF(input_OLD_temp_simulation!A408&lt;&gt;"",input_OLD_temp_simulation!A408,"")</f>
        <v>406</v>
      </c>
      <c r="B408">
        <f>IF(input_OLD_temp_simulation!B408&lt;&gt;"",input_OLD_temp_simulation!B408,"")</f>
        <v>886307</v>
      </c>
      <c r="C408" s="2">
        <f>IF(input_OLD_temp_simulation!C408&lt;&gt;"",input_OLD_temp_simulation!C408,"")</f>
        <v>44568.229166666657</v>
      </c>
      <c r="D408" s="26">
        <f t="shared" si="92"/>
        <v>4</v>
      </c>
      <c r="E408" s="43">
        <f t="shared" si="83"/>
        <v>0.22916666665696539</v>
      </c>
      <c r="F408" s="2">
        <f t="shared" si="84"/>
        <v>4.2292824073977062</v>
      </c>
      <c r="G408" s="26">
        <f>_xlfn.XLOOKUP(F408,occupancy_schedule!C:C,occupancy_schedule!D:D,,1,2)</f>
        <v>1</v>
      </c>
      <c r="H408" s="50">
        <f t="shared" si="85"/>
        <v>6.7812499999999997E-6</v>
      </c>
      <c r="I408" s="18">
        <f t="shared" si="86"/>
        <v>7.5347222222222218E-2</v>
      </c>
      <c r="J408" s="26">
        <f t="shared" si="87"/>
        <v>17.8125</v>
      </c>
      <c r="K408" s="55">
        <f t="shared" si="88"/>
        <v>1.2432484567901234E-2</v>
      </c>
      <c r="L408" s="26" t="b">
        <f>IF(virtualroom!A408="","",J408&gt;ventilation_hysteresis)</f>
        <v>0</v>
      </c>
      <c r="M408" s="29">
        <f t="shared" si="89"/>
        <v>0</v>
      </c>
      <c r="N408" s="13">
        <f t="shared" si="80"/>
        <v>0</v>
      </c>
      <c r="O408" s="17">
        <f t="shared" si="81"/>
        <v>0</v>
      </c>
      <c r="P408" s="17">
        <f t="shared" si="90"/>
        <v>0</v>
      </c>
      <c r="Q408" s="17">
        <f t="shared" si="82"/>
        <v>1.2432484567901234E-2</v>
      </c>
      <c r="R408" s="29">
        <f>IF(R407="cCO2_ppm",CO2_ext_avg_ppm,calculation!R407+calculation!S407)</f>
        <v>817.8125</v>
      </c>
      <c r="S408" s="13">
        <f t="shared" si="91"/>
        <v>56.623263888888886</v>
      </c>
    </row>
    <row r="409" spans="1:19">
      <c r="A409" s="1">
        <f>IF(input_OLD_temp_simulation!A409&lt;&gt;"",input_OLD_temp_simulation!A409,"")</f>
        <v>407</v>
      </c>
      <c r="B409">
        <f>IF(input_OLD_temp_simulation!B409&lt;&gt;"",input_OLD_temp_simulation!B409,"")</f>
        <v>886307</v>
      </c>
      <c r="C409" s="2">
        <f>IF(input_OLD_temp_simulation!C409&lt;&gt;"",input_OLD_temp_simulation!C409,"")</f>
        <v>44568.239583333343</v>
      </c>
      <c r="D409" s="26">
        <f t="shared" si="92"/>
        <v>4</v>
      </c>
      <c r="E409" s="43">
        <f t="shared" si="83"/>
        <v>0.23958333334303461</v>
      </c>
      <c r="F409" s="2">
        <f t="shared" si="84"/>
        <v>4.2396990740837754</v>
      </c>
      <c r="G409" s="26">
        <f>_xlfn.XLOOKUP(F409,occupancy_schedule!C:C,occupancy_schedule!D:D,,1,2)</f>
        <v>1</v>
      </c>
      <c r="H409" s="50">
        <f t="shared" si="85"/>
        <v>6.7812499999999997E-6</v>
      </c>
      <c r="I409" s="18">
        <f t="shared" si="86"/>
        <v>7.5347222222222218E-2</v>
      </c>
      <c r="J409" s="26">
        <f t="shared" si="87"/>
        <v>74.435763888888914</v>
      </c>
      <c r="K409" s="55">
        <f t="shared" si="88"/>
        <v>1.418011616941015E-2</v>
      </c>
      <c r="L409" s="26" t="b">
        <f>IF(virtualroom!A409="","",J409&gt;ventilation_hysteresis)</f>
        <v>1</v>
      </c>
      <c r="M409" s="29">
        <f t="shared" si="89"/>
        <v>500</v>
      </c>
      <c r="N409" s="13">
        <f t="shared" si="80"/>
        <v>5.5555555555555554</v>
      </c>
      <c r="O409" s="17">
        <f t="shared" si="81"/>
        <v>0.70900580847050754</v>
      </c>
      <c r="P409" s="17">
        <f t="shared" si="90"/>
        <v>0.19500821886749678</v>
      </c>
      <c r="Q409" s="17">
        <f t="shared" si="82"/>
        <v>0.13826195987654324</v>
      </c>
      <c r="R409" s="29">
        <f>IF(R408="cCO2_ppm",CO2_ext_avg_ppm,calculation!R408+calculation!S408)</f>
        <v>874.43576388888891</v>
      </c>
      <c r="S409" s="13">
        <f t="shared" si="91"/>
        <v>-56.623263888888921</v>
      </c>
    </row>
    <row r="410" spans="1:19">
      <c r="A410" s="1">
        <f>IF(input_OLD_temp_simulation!A410&lt;&gt;"",input_OLD_temp_simulation!A410,"")</f>
        <v>408</v>
      </c>
      <c r="B410">
        <f>IF(input_OLD_temp_simulation!B410&lt;&gt;"",input_OLD_temp_simulation!B410,"")</f>
        <v>886307</v>
      </c>
      <c r="C410" s="2">
        <f>IF(input_OLD_temp_simulation!C410&lt;&gt;"",input_OLD_temp_simulation!C410,"")</f>
        <v>44568.25</v>
      </c>
      <c r="D410" s="26">
        <f t="shared" si="92"/>
        <v>4</v>
      </c>
      <c r="E410" s="43">
        <f t="shared" si="83"/>
        <v>0.25</v>
      </c>
      <c r="F410" s="2">
        <f t="shared" si="84"/>
        <v>4.2501157407407408</v>
      </c>
      <c r="G410" s="26">
        <f>_xlfn.XLOOKUP(F410,occupancy_schedule!C:C,occupancy_schedule!D:D,,1,2)</f>
        <v>1</v>
      </c>
      <c r="H410" s="50">
        <f t="shared" si="85"/>
        <v>6.7812499999999997E-6</v>
      </c>
      <c r="I410" s="18">
        <f t="shared" si="86"/>
        <v>7.5347222222222218E-2</v>
      </c>
      <c r="J410" s="26">
        <f t="shared" si="87"/>
        <v>17.8125</v>
      </c>
      <c r="K410" s="55">
        <f t="shared" si="88"/>
        <v>1.2432484567901234E-2</v>
      </c>
      <c r="L410" s="26" t="b">
        <f>IF(virtualroom!A410="","",J410&gt;ventilation_hysteresis)</f>
        <v>0</v>
      </c>
      <c r="M410" s="29">
        <f t="shared" si="89"/>
        <v>0</v>
      </c>
      <c r="N410" s="13">
        <f t="shared" si="80"/>
        <v>0</v>
      </c>
      <c r="O410" s="17">
        <f t="shared" si="81"/>
        <v>0</v>
      </c>
      <c r="P410" s="17">
        <f t="shared" si="90"/>
        <v>0</v>
      </c>
      <c r="Q410" s="17">
        <f t="shared" si="82"/>
        <v>1.2432484567901234E-2</v>
      </c>
      <c r="R410" s="29">
        <f>IF(R409="cCO2_ppm",CO2_ext_avg_ppm,calculation!R409+calculation!S409)</f>
        <v>817.8125</v>
      </c>
      <c r="S410" s="13">
        <f t="shared" si="91"/>
        <v>56.623263888888886</v>
      </c>
    </row>
    <row r="411" spans="1:19">
      <c r="A411" s="1">
        <f>IF(input_OLD_temp_simulation!A411&lt;&gt;"",input_OLD_temp_simulation!A411,"")</f>
        <v>409</v>
      </c>
      <c r="B411">
        <f>IF(input_OLD_temp_simulation!B411&lt;&gt;"",input_OLD_temp_simulation!B411,"")</f>
        <v>886307</v>
      </c>
      <c r="C411" s="2">
        <f>IF(input_OLD_temp_simulation!C411&lt;&gt;"",input_OLD_temp_simulation!C411,"")</f>
        <v>44568.260416666657</v>
      </c>
      <c r="D411" s="26">
        <f t="shared" si="92"/>
        <v>4</v>
      </c>
      <c r="E411" s="43">
        <f t="shared" si="83"/>
        <v>0.26041666665696539</v>
      </c>
      <c r="F411" s="2">
        <f t="shared" si="84"/>
        <v>4.2605324073977062</v>
      </c>
      <c r="G411" s="26">
        <f>_xlfn.XLOOKUP(F411,occupancy_schedule!C:C,occupancy_schedule!D:D,,1,2)</f>
        <v>1</v>
      </c>
      <c r="H411" s="50">
        <f t="shared" si="85"/>
        <v>6.7812499999999997E-6</v>
      </c>
      <c r="I411" s="18">
        <f t="shared" si="86"/>
        <v>7.5347222222222218E-2</v>
      </c>
      <c r="J411" s="26">
        <f t="shared" si="87"/>
        <v>74.435763888888914</v>
      </c>
      <c r="K411" s="55">
        <f t="shared" si="88"/>
        <v>1.418011616941015E-2</v>
      </c>
      <c r="L411" s="26" t="b">
        <f>IF(virtualroom!A411="","",J411&gt;ventilation_hysteresis)</f>
        <v>1</v>
      </c>
      <c r="M411" s="29">
        <f t="shared" si="89"/>
        <v>500</v>
      </c>
      <c r="N411" s="13">
        <f t="shared" si="80"/>
        <v>5.5555555555555554</v>
      </c>
      <c r="O411" s="17">
        <f t="shared" si="81"/>
        <v>0.70900580847050754</v>
      </c>
      <c r="P411" s="17">
        <f t="shared" si="90"/>
        <v>0.19500821886749678</v>
      </c>
      <c r="Q411" s="17">
        <f t="shared" si="82"/>
        <v>0.13826195987654324</v>
      </c>
      <c r="R411" s="29">
        <f>IF(R410="cCO2_ppm",CO2_ext_avg_ppm,calculation!R410+calculation!S410)</f>
        <v>874.43576388888891</v>
      </c>
      <c r="S411" s="13">
        <f t="shared" si="91"/>
        <v>-56.623263888888921</v>
      </c>
    </row>
    <row r="412" spans="1:19">
      <c r="A412" s="1">
        <f>IF(input_OLD_temp_simulation!A412&lt;&gt;"",input_OLD_temp_simulation!A412,"")</f>
        <v>410</v>
      </c>
      <c r="B412">
        <f>IF(input_OLD_temp_simulation!B412&lt;&gt;"",input_OLD_temp_simulation!B412,"")</f>
        <v>886307</v>
      </c>
      <c r="C412" s="2">
        <f>IF(input_OLD_temp_simulation!C412&lt;&gt;"",input_OLD_temp_simulation!C412,"")</f>
        <v>44568.270833333343</v>
      </c>
      <c r="D412" s="26">
        <f t="shared" si="92"/>
        <v>4</v>
      </c>
      <c r="E412" s="43">
        <f t="shared" si="83"/>
        <v>0.27083333334303461</v>
      </c>
      <c r="F412" s="2">
        <f t="shared" si="84"/>
        <v>4.2709490740837754</v>
      </c>
      <c r="G412" s="26">
        <f>_xlfn.XLOOKUP(F412,occupancy_schedule!C:C,occupancy_schedule!D:D,,1,2)</f>
        <v>1</v>
      </c>
      <c r="H412" s="50">
        <f t="shared" si="85"/>
        <v>6.7812499999999997E-6</v>
      </c>
      <c r="I412" s="18">
        <f t="shared" si="86"/>
        <v>7.5347222222222218E-2</v>
      </c>
      <c r="J412" s="26">
        <f t="shared" si="87"/>
        <v>17.8125</v>
      </c>
      <c r="K412" s="55">
        <f t="shared" si="88"/>
        <v>1.2432484567901234E-2</v>
      </c>
      <c r="L412" s="26" t="b">
        <f>IF(virtualroom!A412="","",J412&gt;ventilation_hysteresis)</f>
        <v>0</v>
      </c>
      <c r="M412" s="29">
        <f t="shared" si="89"/>
        <v>0</v>
      </c>
      <c r="N412" s="13">
        <f t="shared" si="80"/>
        <v>0</v>
      </c>
      <c r="O412" s="17">
        <f t="shared" si="81"/>
        <v>0</v>
      </c>
      <c r="P412" s="17">
        <f t="shared" si="90"/>
        <v>0</v>
      </c>
      <c r="Q412" s="17">
        <f t="shared" si="82"/>
        <v>1.2432484567901234E-2</v>
      </c>
      <c r="R412" s="29">
        <f>IF(R411="cCO2_ppm",CO2_ext_avg_ppm,calculation!R411+calculation!S411)</f>
        <v>817.8125</v>
      </c>
      <c r="S412" s="13">
        <f t="shared" si="91"/>
        <v>56.623263888888886</v>
      </c>
    </row>
    <row r="413" spans="1:19">
      <c r="A413" s="1">
        <f>IF(input_OLD_temp_simulation!A413&lt;&gt;"",input_OLD_temp_simulation!A413,"")</f>
        <v>411</v>
      </c>
      <c r="B413">
        <f>IF(input_OLD_temp_simulation!B413&lt;&gt;"",input_OLD_temp_simulation!B413,"")</f>
        <v>886307</v>
      </c>
      <c r="C413" s="2">
        <f>IF(input_OLD_temp_simulation!C413&lt;&gt;"",input_OLD_temp_simulation!C413,"")</f>
        <v>44568.28125</v>
      </c>
      <c r="D413" s="26">
        <f t="shared" si="92"/>
        <v>4</v>
      </c>
      <c r="E413" s="43">
        <f t="shared" si="83"/>
        <v>0.28125</v>
      </c>
      <c r="F413" s="2">
        <f t="shared" si="84"/>
        <v>4.2813657407407408</v>
      </c>
      <c r="G413" s="26">
        <f>_xlfn.XLOOKUP(F413,occupancy_schedule!C:C,occupancy_schedule!D:D,,1,2)</f>
        <v>1</v>
      </c>
      <c r="H413" s="50">
        <f t="shared" si="85"/>
        <v>6.7812499999999997E-6</v>
      </c>
      <c r="I413" s="18">
        <f t="shared" si="86"/>
        <v>7.5347222222222218E-2</v>
      </c>
      <c r="J413" s="26">
        <f t="shared" si="87"/>
        <v>74.435763888888914</v>
      </c>
      <c r="K413" s="55">
        <f t="shared" si="88"/>
        <v>1.418011616941015E-2</v>
      </c>
      <c r="L413" s="26" t="b">
        <f>IF(virtualroom!A413="","",J413&gt;ventilation_hysteresis)</f>
        <v>1</v>
      </c>
      <c r="M413" s="29">
        <f t="shared" si="89"/>
        <v>500</v>
      </c>
      <c r="N413" s="13">
        <f t="shared" si="80"/>
        <v>5.5555555555555554</v>
      </c>
      <c r="O413" s="17">
        <f t="shared" si="81"/>
        <v>0.70900580847050754</v>
      </c>
      <c r="P413" s="17">
        <f t="shared" si="90"/>
        <v>0.19500821886749678</v>
      </c>
      <c r="Q413" s="17">
        <f t="shared" si="82"/>
        <v>0.13826195987654324</v>
      </c>
      <c r="R413" s="29">
        <f>IF(R412="cCO2_ppm",CO2_ext_avg_ppm,calculation!R412+calculation!S412)</f>
        <v>874.43576388888891</v>
      </c>
      <c r="S413" s="13">
        <f t="shared" si="91"/>
        <v>-56.623263888888921</v>
      </c>
    </row>
    <row r="414" spans="1:19">
      <c r="A414" s="1">
        <f>IF(input_OLD_temp_simulation!A414&lt;&gt;"",input_OLD_temp_simulation!A414,"")</f>
        <v>412</v>
      </c>
      <c r="B414">
        <f>IF(input_OLD_temp_simulation!B414&lt;&gt;"",input_OLD_temp_simulation!B414,"")</f>
        <v>886307</v>
      </c>
      <c r="C414" s="2">
        <f>IF(input_OLD_temp_simulation!C414&lt;&gt;"",input_OLD_temp_simulation!C414,"")</f>
        <v>44568.291666666657</v>
      </c>
      <c r="D414" s="26">
        <f t="shared" si="92"/>
        <v>4</v>
      </c>
      <c r="E414" s="43">
        <f t="shared" si="83"/>
        <v>0.29166666665696539</v>
      </c>
      <c r="F414" s="2">
        <f t="shared" si="84"/>
        <v>4.2917824073977062</v>
      </c>
      <c r="G414" s="26">
        <f>_xlfn.XLOOKUP(F414,occupancy_schedule!C:C,occupancy_schedule!D:D,,1,2)</f>
        <v>1</v>
      </c>
      <c r="H414" s="50">
        <f t="shared" si="85"/>
        <v>6.7812499999999997E-6</v>
      </c>
      <c r="I414" s="18">
        <f t="shared" si="86"/>
        <v>7.5347222222222218E-2</v>
      </c>
      <c r="J414" s="26">
        <f t="shared" si="87"/>
        <v>17.8125</v>
      </c>
      <c r="K414" s="55">
        <f t="shared" si="88"/>
        <v>1.2432484567901234E-2</v>
      </c>
      <c r="L414" s="26" t="b">
        <f>IF(virtualroom!A414="","",J414&gt;ventilation_hysteresis)</f>
        <v>0</v>
      </c>
      <c r="M414" s="29">
        <f t="shared" si="89"/>
        <v>0</v>
      </c>
      <c r="N414" s="13">
        <f t="shared" si="80"/>
        <v>0</v>
      </c>
      <c r="O414" s="17">
        <f t="shared" si="81"/>
        <v>0</v>
      </c>
      <c r="P414" s="17">
        <f t="shared" si="90"/>
        <v>0</v>
      </c>
      <c r="Q414" s="17">
        <f t="shared" si="82"/>
        <v>1.2432484567901234E-2</v>
      </c>
      <c r="R414" s="29">
        <f>IF(R413="cCO2_ppm",CO2_ext_avg_ppm,calculation!R413+calculation!S413)</f>
        <v>817.8125</v>
      </c>
      <c r="S414" s="13">
        <f t="shared" si="91"/>
        <v>56.623263888888886</v>
      </c>
    </row>
    <row r="415" spans="1:19">
      <c r="A415" s="1">
        <f>IF(input_OLD_temp_simulation!A415&lt;&gt;"",input_OLD_temp_simulation!A415,"")</f>
        <v>413</v>
      </c>
      <c r="B415">
        <f>IF(input_OLD_temp_simulation!B415&lt;&gt;"",input_OLD_temp_simulation!B415,"")</f>
        <v>886307</v>
      </c>
      <c r="C415" s="2">
        <f>IF(input_OLD_temp_simulation!C415&lt;&gt;"",input_OLD_temp_simulation!C415,"")</f>
        <v>44568.302083333343</v>
      </c>
      <c r="D415" s="26">
        <f t="shared" si="92"/>
        <v>4</v>
      </c>
      <c r="E415" s="43">
        <f t="shared" si="83"/>
        <v>0.30208333334303461</v>
      </c>
      <c r="F415" s="2">
        <f t="shared" si="84"/>
        <v>4.3021990740837754</v>
      </c>
      <c r="G415" s="26">
        <f>_xlfn.XLOOKUP(F415,occupancy_schedule!C:C,occupancy_schedule!D:D,,1,2)</f>
        <v>1</v>
      </c>
      <c r="H415" s="50">
        <f t="shared" si="85"/>
        <v>6.7812499999999997E-6</v>
      </c>
      <c r="I415" s="18">
        <f t="shared" si="86"/>
        <v>7.5347222222222218E-2</v>
      </c>
      <c r="J415" s="26">
        <f t="shared" si="87"/>
        <v>74.435763888888914</v>
      </c>
      <c r="K415" s="55">
        <f t="shared" si="88"/>
        <v>1.418011616941015E-2</v>
      </c>
      <c r="L415" s="26" t="b">
        <f>IF(virtualroom!A415="","",J415&gt;ventilation_hysteresis)</f>
        <v>1</v>
      </c>
      <c r="M415" s="29">
        <f t="shared" si="89"/>
        <v>500</v>
      </c>
      <c r="N415" s="13">
        <f t="shared" si="80"/>
        <v>5.5555555555555554</v>
      </c>
      <c r="O415" s="17">
        <f t="shared" si="81"/>
        <v>0.70900580847050754</v>
      </c>
      <c r="P415" s="17">
        <f t="shared" si="90"/>
        <v>0.19500821886749678</v>
      </c>
      <c r="Q415" s="17">
        <f t="shared" si="82"/>
        <v>0.13826195987654324</v>
      </c>
      <c r="R415" s="29">
        <f>IF(R414="cCO2_ppm",CO2_ext_avg_ppm,calculation!R414+calculation!S414)</f>
        <v>874.43576388888891</v>
      </c>
      <c r="S415" s="13">
        <f t="shared" si="91"/>
        <v>-56.623263888888921</v>
      </c>
    </row>
    <row r="416" spans="1:19">
      <c r="A416" s="1">
        <f>IF(input_OLD_temp_simulation!A416&lt;&gt;"",input_OLD_temp_simulation!A416,"")</f>
        <v>414</v>
      </c>
      <c r="B416">
        <f>IF(input_OLD_temp_simulation!B416&lt;&gt;"",input_OLD_temp_simulation!B416,"")</f>
        <v>886307</v>
      </c>
      <c r="C416" s="2">
        <f>IF(input_OLD_temp_simulation!C416&lt;&gt;"",input_OLD_temp_simulation!C416,"")</f>
        <v>44568.3125</v>
      </c>
      <c r="D416" s="26">
        <f t="shared" si="92"/>
        <v>4</v>
      </c>
      <c r="E416" s="43">
        <f t="shared" si="83"/>
        <v>0.3125</v>
      </c>
      <c r="F416" s="2">
        <f t="shared" si="84"/>
        <v>4.3126157407407408</v>
      </c>
      <c r="G416" s="26">
        <f>_xlfn.XLOOKUP(F416,occupancy_schedule!C:C,occupancy_schedule!D:D,,1,2)</f>
        <v>1</v>
      </c>
      <c r="H416" s="50">
        <f t="shared" si="85"/>
        <v>6.7812499999999997E-6</v>
      </c>
      <c r="I416" s="18">
        <f t="shared" si="86"/>
        <v>7.5347222222222218E-2</v>
      </c>
      <c r="J416" s="26">
        <f t="shared" si="87"/>
        <v>17.8125</v>
      </c>
      <c r="K416" s="55">
        <f t="shared" si="88"/>
        <v>1.2432484567901234E-2</v>
      </c>
      <c r="L416" s="26" t="b">
        <f>IF(virtualroom!A416="","",J416&gt;ventilation_hysteresis)</f>
        <v>0</v>
      </c>
      <c r="M416" s="29">
        <f t="shared" si="89"/>
        <v>0</v>
      </c>
      <c r="N416" s="13">
        <f t="shared" si="80"/>
        <v>0</v>
      </c>
      <c r="O416" s="17">
        <f t="shared" si="81"/>
        <v>0</v>
      </c>
      <c r="P416" s="17">
        <f t="shared" si="90"/>
        <v>0</v>
      </c>
      <c r="Q416" s="17">
        <f t="shared" si="82"/>
        <v>1.2432484567901234E-2</v>
      </c>
      <c r="R416" s="29">
        <f>IF(R415="cCO2_ppm",CO2_ext_avg_ppm,calculation!R415+calculation!S415)</f>
        <v>817.8125</v>
      </c>
      <c r="S416" s="13">
        <f t="shared" si="91"/>
        <v>56.623263888888886</v>
      </c>
    </row>
    <row r="417" spans="1:19">
      <c r="A417" s="1">
        <f>IF(input_OLD_temp_simulation!A417&lt;&gt;"",input_OLD_temp_simulation!A417,"")</f>
        <v>415</v>
      </c>
      <c r="B417">
        <f>IF(input_OLD_temp_simulation!B417&lt;&gt;"",input_OLD_temp_simulation!B417,"")</f>
        <v>886307</v>
      </c>
      <c r="C417" s="2">
        <f>IF(input_OLD_temp_simulation!C417&lt;&gt;"",input_OLD_temp_simulation!C417,"")</f>
        <v>44568.322916666657</v>
      </c>
      <c r="D417" s="26">
        <f t="shared" si="92"/>
        <v>4</v>
      </c>
      <c r="E417" s="43">
        <f t="shared" si="83"/>
        <v>0.32291666665696539</v>
      </c>
      <c r="F417" s="2">
        <f t="shared" si="84"/>
        <v>4.3230324073977062</v>
      </c>
      <c r="G417" s="26">
        <f>_xlfn.XLOOKUP(F417,occupancy_schedule!C:C,occupancy_schedule!D:D,,1,2)</f>
        <v>1</v>
      </c>
      <c r="H417" s="50">
        <f t="shared" si="85"/>
        <v>6.7812499999999997E-6</v>
      </c>
      <c r="I417" s="18">
        <f t="shared" si="86"/>
        <v>7.5347222222222218E-2</v>
      </c>
      <c r="J417" s="26">
        <f t="shared" si="87"/>
        <v>74.435763888888914</v>
      </c>
      <c r="K417" s="55">
        <f t="shared" si="88"/>
        <v>1.418011616941015E-2</v>
      </c>
      <c r="L417" s="26" t="b">
        <f>IF(virtualroom!A417="","",J417&gt;ventilation_hysteresis)</f>
        <v>1</v>
      </c>
      <c r="M417" s="29">
        <f t="shared" si="89"/>
        <v>500</v>
      </c>
      <c r="N417" s="13">
        <f t="shared" si="80"/>
        <v>5.5555555555555554</v>
      </c>
      <c r="O417" s="17">
        <f t="shared" si="81"/>
        <v>0.70900580847050754</v>
      </c>
      <c r="P417" s="17">
        <f t="shared" si="90"/>
        <v>0.19500821886749678</v>
      </c>
      <c r="Q417" s="17">
        <f t="shared" si="82"/>
        <v>0.13826195987654324</v>
      </c>
      <c r="R417" s="29">
        <f>IF(R416="cCO2_ppm",CO2_ext_avg_ppm,calculation!R416+calculation!S416)</f>
        <v>874.43576388888891</v>
      </c>
      <c r="S417" s="13">
        <f t="shared" si="91"/>
        <v>-56.623263888888921</v>
      </c>
    </row>
    <row r="418" spans="1:19">
      <c r="A418" s="1">
        <f>IF(input_OLD_temp_simulation!A418&lt;&gt;"",input_OLD_temp_simulation!A418,"")</f>
        <v>416</v>
      </c>
      <c r="B418">
        <f>IF(input_OLD_temp_simulation!B418&lt;&gt;"",input_OLD_temp_simulation!B418,"")</f>
        <v>886307</v>
      </c>
      <c r="C418" s="2">
        <f>IF(input_OLD_temp_simulation!C418&lt;&gt;"",input_OLD_temp_simulation!C418,"")</f>
        <v>44568.333333333343</v>
      </c>
      <c r="D418" s="26">
        <f t="shared" si="92"/>
        <v>4</v>
      </c>
      <c r="E418" s="43">
        <f t="shared" si="83"/>
        <v>0.33333333334303461</v>
      </c>
      <c r="F418" s="2">
        <f t="shared" si="84"/>
        <v>4.3334490740837754</v>
      </c>
      <c r="G418" s="26">
        <f>_xlfn.XLOOKUP(F418,occupancy_schedule!C:C,occupancy_schedule!D:D,,1,2)</f>
        <v>1</v>
      </c>
      <c r="H418" s="50">
        <f t="shared" si="85"/>
        <v>6.7812499999999997E-6</v>
      </c>
      <c r="I418" s="18">
        <f t="shared" si="86"/>
        <v>7.5347222222222218E-2</v>
      </c>
      <c r="J418" s="26">
        <f t="shared" si="87"/>
        <v>17.8125</v>
      </c>
      <c r="K418" s="55">
        <f t="shared" si="88"/>
        <v>1.2432484567901234E-2</v>
      </c>
      <c r="L418" s="26" t="b">
        <f>IF(virtualroom!A418="","",J418&gt;ventilation_hysteresis)</f>
        <v>0</v>
      </c>
      <c r="M418" s="29">
        <f t="shared" si="89"/>
        <v>0</v>
      </c>
      <c r="N418" s="13">
        <f t="shared" si="80"/>
        <v>0</v>
      </c>
      <c r="O418" s="17">
        <f t="shared" si="81"/>
        <v>0</v>
      </c>
      <c r="P418" s="17">
        <f t="shared" si="90"/>
        <v>0</v>
      </c>
      <c r="Q418" s="17">
        <f t="shared" si="82"/>
        <v>1.2432484567901234E-2</v>
      </c>
      <c r="R418" s="29">
        <f>IF(R417="cCO2_ppm",CO2_ext_avg_ppm,calculation!R417+calculation!S417)</f>
        <v>817.8125</v>
      </c>
      <c r="S418" s="13">
        <f t="shared" si="91"/>
        <v>56.623263888888886</v>
      </c>
    </row>
    <row r="419" spans="1:19">
      <c r="A419" s="1">
        <f>IF(input_OLD_temp_simulation!A419&lt;&gt;"",input_OLD_temp_simulation!A419,"")</f>
        <v>417</v>
      </c>
      <c r="B419">
        <f>IF(input_OLD_temp_simulation!B419&lt;&gt;"",input_OLD_temp_simulation!B419,"")</f>
        <v>886307</v>
      </c>
      <c r="C419" s="2">
        <f>IF(input_OLD_temp_simulation!C419&lt;&gt;"",input_OLD_temp_simulation!C419,"")</f>
        <v>44568.34375</v>
      </c>
      <c r="D419" s="26">
        <f t="shared" si="92"/>
        <v>4</v>
      </c>
      <c r="E419" s="43">
        <f t="shared" si="83"/>
        <v>0.34375</v>
      </c>
      <c r="F419" s="2">
        <f t="shared" si="84"/>
        <v>4.3438657407407408</v>
      </c>
      <c r="G419" s="26">
        <f>_xlfn.XLOOKUP(F419,occupancy_schedule!C:C,occupancy_schedule!D:D,,1,2)</f>
        <v>1</v>
      </c>
      <c r="H419" s="50">
        <f t="shared" si="85"/>
        <v>6.7812499999999997E-6</v>
      </c>
      <c r="I419" s="18">
        <f t="shared" si="86"/>
        <v>7.5347222222222218E-2</v>
      </c>
      <c r="J419" s="26">
        <f t="shared" si="87"/>
        <v>74.435763888888914</v>
      </c>
      <c r="K419" s="55">
        <f t="shared" si="88"/>
        <v>1.418011616941015E-2</v>
      </c>
      <c r="L419" s="26" t="b">
        <f>IF(virtualroom!A419="","",J419&gt;ventilation_hysteresis)</f>
        <v>1</v>
      </c>
      <c r="M419" s="29">
        <f t="shared" si="89"/>
        <v>500</v>
      </c>
      <c r="N419" s="13">
        <f t="shared" si="80"/>
        <v>5.5555555555555554</v>
      </c>
      <c r="O419" s="17">
        <f t="shared" si="81"/>
        <v>0.70900580847050754</v>
      </c>
      <c r="P419" s="17">
        <f t="shared" si="90"/>
        <v>0.19500821886749678</v>
      </c>
      <c r="Q419" s="17">
        <f t="shared" si="82"/>
        <v>0.13826195987654324</v>
      </c>
      <c r="R419" s="29">
        <f>IF(R418="cCO2_ppm",CO2_ext_avg_ppm,calculation!R418+calculation!S418)</f>
        <v>874.43576388888891</v>
      </c>
      <c r="S419" s="13">
        <f t="shared" si="91"/>
        <v>-56.623263888888921</v>
      </c>
    </row>
    <row r="420" spans="1:19">
      <c r="A420" s="1">
        <f>IF(input_OLD_temp_simulation!A420&lt;&gt;"",input_OLD_temp_simulation!A420,"")</f>
        <v>418</v>
      </c>
      <c r="B420">
        <f>IF(input_OLD_temp_simulation!B420&lt;&gt;"",input_OLD_temp_simulation!B420,"")</f>
        <v>886307</v>
      </c>
      <c r="C420" s="2">
        <f>IF(input_OLD_temp_simulation!C420&lt;&gt;"",input_OLD_temp_simulation!C420,"")</f>
        <v>44568.354166666657</v>
      </c>
      <c r="D420" s="26">
        <f t="shared" si="92"/>
        <v>4</v>
      </c>
      <c r="E420" s="43">
        <f t="shared" si="83"/>
        <v>0.35416666665696539</v>
      </c>
      <c r="F420" s="2">
        <f t="shared" si="84"/>
        <v>4.3542824073977062</v>
      </c>
      <c r="G420" s="26">
        <f>_xlfn.XLOOKUP(F420,occupancy_schedule!C:C,occupancy_schedule!D:D,,1,2)</f>
        <v>3</v>
      </c>
      <c r="H420" s="50">
        <f t="shared" si="85"/>
        <v>2.034375E-5</v>
      </c>
      <c r="I420" s="18">
        <f t="shared" si="86"/>
        <v>0.22604166666666667</v>
      </c>
      <c r="J420" s="26">
        <f t="shared" si="87"/>
        <v>17.8125</v>
      </c>
      <c r="K420" s="55">
        <f t="shared" si="88"/>
        <v>1.2432484567901234E-2</v>
      </c>
      <c r="L420" s="26" t="b">
        <f>IF(virtualroom!A420="","",J420&gt;ventilation_hysteresis)</f>
        <v>0</v>
      </c>
      <c r="M420" s="29">
        <f t="shared" si="89"/>
        <v>0</v>
      </c>
      <c r="N420" s="13">
        <f t="shared" si="80"/>
        <v>0</v>
      </c>
      <c r="O420" s="17">
        <f t="shared" si="81"/>
        <v>0</v>
      </c>
      <c r="P420" s="17">
        <f t="shared" si="90"/>
        <v>0</v>
      </c>
      <c r="Q420" s="17">
        <f t="shared" si="82"/>
        <v>1.2432484567901234E-2</v>
      </c>
      <c r="R420" s="29">
        <f>IF(R419="cCO2_ppm",CO2_ext_avg_ppm,calculation!R419+calculation!S419)</f>
        <v>817.8125</v>
      </c>
      <c r="S420" s="13">
        <f t="shared" si="91"/>
        <v>192.24826388888891</v>
      </c>
    </row>
    <row r="421" spans="1:19">
      <c r="A421" s="1">
        <f>IF(input_OLD_temp_simulation!A421&lt;&gt;"",input_OLD_temp_simulation!A421,"")</f>
        <v>419</v>
      </c>
      <c r="B421">
        <f>IF(input_OLD_temp_simulation!B421&lt;&gt;"",input_OLD_temp_simulation!B421,"")</f>
        <v>886307</v>
      </c>
      <c r="C421" s="2">
        <f>IF(input_OLD_temp_simulation!C421&lt;&gt;"",input_OLD_temp_simulation!C421,"")</f>
        <v>44568.364583333343</v>
      </c>
      <c r="D421" s="26">
        <f t="shared" si="92"/>
        <v>4</v>
      </c>
      <c r="E421" s="43">
        <f t="shared" si="83"/>
        <v>0.36458333334303461</v>
      </c>
      <c r="F421" s="2">
        <f t="shared" si="84"/>
        <v>4.3646990740837754</v>
      </c>
      <c r="G421" s="26">
        <f>_xlfn.XLOOKUP(F421,occupancy_schedule!C:C,occupancy_schedule!D:D,,1,2)</f>
        <v>3</v>
      </c>
      <c r="H421" s="50">
        <f t="shared" si="85"/>
        <v>2.034375E-5</v>
      </c>
      <c r="I421" s="18">
        <f t="shared" si="86"/>
        <v>0.22604166666666667</v>
      </c>
      <c r="J421" s="26">
        <f t="shared" si="87"/>
        <v>210.06076388888891</v>
      </c>
      <c r="K421" s="55">
        <f t="shared" si="88"/>
        <v>1.8366072959533606E-2</v>
      </c>
      <c r="L421" s="26" t="b">
        <f>IF(virtualroom!A421="","",J421&gt;ventilation_hysteresis)</f>
        <v>1</v>
      </c>
      <c r="M421" s="29">
        <f t="shared" si="89"/>
        <v>500</v>
      </c>
      <c r="N421" s="13">
        <f t="shared" si="80"/>
        <v>5.5555555555555554</v>
      </c>
      <c r="O421" s="17">
        <f t="shared" si="81"/>
        <v>0.9183036479766804</v>
      </c>
      <c r="P421" s="17">
        <f t="shared" si="90"/>
        <v>0.31466324342460361</v>
      </c>
      <c r="Q421" s="17">
        <f t="shared" si="82"/>
        <v>0.28895640432098768</v>
      </c>
      <c r="R421" s="29">
        <f>IF(R420="cCO2_ppm",CO2_ext_avg_ppm,calculation!R420+calculation!S420)</f>
        <v>1010.0607638888889</v>
      </c>
      <c r="S421" s="13">
        <f t="shared" si="91"/>
        <v>-56.623263888888914</v>
      </c>
    </row>
    <row r="422" spans="1:19">
      <c r="A422" s="1">
        <f>IF(input_OLD_temp_simulation!A422&lt;&gt;"",input_OLD_temp_simulation!A422,"")</f>
        <v>420</v>
      </c>
      <c r="B422">
        <f>IF(input_OLD_temp_simulation!B422&lt;&gt;"",input_OLD_temp_simulation!B422,"")</f>
        <v>886307</v>
      </c>
      <c r="C422" s="2">
        <f>IF(input_OLD_temp_simulation!C422&lt;&gt;"",input_OLD_temp_simulation!C422,"")</f>
        <v>44568.375</v>
      </c>
      <c r="D422" s="26">
        <f t="shared" si="92"/>
        <v>4</v>
      </c>
      <c r="E422" s="43">
        <f t="shared" si="83"/>
        <v>0.375</v>
      </c>
      <c r="F422" s="2">
        <f t="shared" si="84"/>
        <v>4.3751157407407408</v>
      </c>
      <c r="G422" s="26">
        <f>_xlfn.XLOOKUP(F422,occupancy_schedule!C:C,occupancy_schedule!D:D,,1,2)</f>
        <v>2</v>
      </c>
      <c r="H422" s="50">
        <f t="shared" si="85"/>
        <v>1.3562499999999999E-5</v>
      </c>
      <c r="I422" s="18">
        <f t="shared" si="86"/>
        <v>0.15069444444444444</v>
      </c>
      <c r="J422" s="26">
        <f t="shared" si="87"/>
        <v>153.4375</v>
      </c>
      <c r="K422" s="55">
        <f t="shared" si="88"/>
        <v>1.6618441358024691E-2</v>
      </c>
      <c r="L422" s="26" t="b">
        <f>IF(virtualroom!A422="","",J422&gt;ventilation_hysteresis)</f>
        <v>1</v>
      </c>
      <c r="M422" s="29">
        <f t="shared" si="89"/>
        <v>500</v>
      </c>
      <c r="N422" s="13">
        <f t="shared" si="80"/>
        <v>5.5555555555555554</v>
      </c>
      <c r="O422" s="17">
        <f t="shared" si="81"/>
        <v>0.83092206790123457</v>
      </c>
      <c r="P422" s="17">
        <f t="shared" si="90"/>
        <v>0.27203714451538014</v>
      </c>
      <c r="Q422" s="17">
        <f t="shared" si="82"/>
        <v>0.22604166666666667</v>
      </c>
      <c r="R422" s="29">
        <f>IF(R421="cCO2_ppm",CO2_ext_avg_ppm,calculation!R421+calculation!S421)</f>
        <v>953.4375</v>
      </c>
      <c r="S422" s="13">
        <f t="shared" si="91"/>
        <v>-67.812500000000014</v>
      </c>
    </row>
    <row r="423" spans="1:19">
      <c r="A423" s="1">
        <f>IF(input_OLD_temp_simulation!A423&lt;&gt;"",input_OLD_temp_simulation!A423,"")</f>
        <v>421</v>
      </c>
      <c r="B423">
        <f>IF(input_OLD_temp_simulation!B423&lt;&gt;"",input_OLD_temp_simulation!B423,"")</f>
        <v>886307</v>
      </c>
      <c r="C423" s="2">
        <f>IF(input_OLD_temp_simulation!C423&lt;&gt;"",input_OLD_temp_simulation!C423,"")</f>
        <v>44568.385416666657</v>
      </c>
      <c r="D423" s="26">
        <f t="shared" si="92"/>
        <v>4</v>
      </c>
      <c r="E423" s="43">
        <f t="shared" si="83"/>
        <v>0.38541666665696539</v>
      </c>
      <c r="F423" s="2">
        <f t="shared" si="84"/>
        <v>4.3855324073977062</v>
      </c>
      <c r="G423" s="26">
        <f>_xlfn.XLOOKUP(F423,occupancy_schedule!C:C,occupancy_schedule!D:D,,1,2)</f>
        <v>2</v>
      </c>
      <c r="H423" s="50">
        <f t="shared" si="85"/>
        <v>1.3562499999999999E-5</v>
      </c>
      <c r="I423" s="18">
        <f t="shared" si="86"/>
        <v>0.15069444444444444</v>
      </c>
      <c r="J423" s="26">
        <f t="shared" si="87"/>
        <v>85.625</v>
      </c>
      <c r="K423" s="55">
        <f t="shared" si="88"/>
        <v>1.4525462962962962E-2</v>
      </c>
      <c r="L423" s="26" t="b">
        <f>IF(virtualroom!A423="","",J423&gt;ventilation_hysteresis)</f>
        <v>1</v>
      </c>
      <c r="M423" s="29">
        <f t="shared" si="89"/>
        <v>500</v>
      </c>
      <c r="N423" s="13">
        <f t="shared" si="80"/>
        <v>5.5555555555555554</v>
      </c>
      <c r="O423" s="17">
        <f t="shared" si="81"/>
        <v>0.72627314814814814</v>
      </c>
      <c r="P423" s="17">
        <f t="shared" si="90"/>
        <v>0.20749003984063744</v>
      </c>
      <c r="Q423" s="17">
        <f t="shared" si="82"/>
        <v>0.15069444444444444</v>
      </c>
      <c r="R423" s="29">
        <f>IF(R422="cCO2_ppm",CO2_ext_avg_ppm,calculation!R422+calculation!S422)</f>
        <v>885.625</v>
      </c>
      <c r="S423" s="13">
        <f t="shared" si="91"/>
        <v>0</v>
      </c>
    </row>
    <row r="424" spans="1:19">
      <c r="A424" s="1">
        <f>IF(input_OLD_temp_simulation!A424&lt;&gt;"",input_OLD_temp_simulation!A424,"")</f>
        <v>422</v>
      </c>
      <c r="B424">
        <f>IF(input_OLD_temp_simulation!B424&lt;&gt;"",input_OLD_temp_simulation!B424,"")</f>
        <v>886307</v>
      </c>
      <c r="C424" s="2">
        <f>IF(input_OLD_temp_simulation!C424&lt;&gt;"",input_OLD_temp_simulation!C424,"")</f>
        <v>44568.395833333343</v>
      </c>
      <c r="D424" s="26">
        <f t="shared" si="92"/>
        <v>4</v>
      </c>
      <c r="E424" s="43">
        <f t="shared" si="83"/>
        <v>0.39583333334303461</v>
      </c>
      <c r="F424" s="2">
        <f t="shared" si="84"/>
        <v>4.3959490740837754</v>
      </c>
      <c r="G424" s="26">
        <f>_xlfn.XLOOKUP(F424,occupancy_schedule!C:C,occupancy_schedule!D:D,,1,2)</f>
        <v>2</v>
      </c>
      <c r="H424" s="50">
        <f t="shared" si="85"/>
        <v>1.3562499999999999E-5</v>
      </c>
      <c r="I424" s="18">
        <f t="shared" si="86"/>
        <v>0.15069444444444444</v>
      </c>
      <c r="J424" s="26">
        <f t="shared" si="87"/>
        <v>85.625</v>
      </c>
      <c r="K424" s="55">
        <f t="shared" si="88"/>
        <v>1.4525462962962962E-2</v>
      </c>
      <c r="L424" s="26" t="b">
        <f>IF(virtualroom!A424="","",J424&gt;ventilation_hysteresis)</f>
        <v>1</v>
      </c>
      <c r="M424" s="29">
        <f t="shared" si="89"/>
        <v>500</v>
      </c>
      <c r="N424" s="13">
        <f t="shared" ref="N424:N487" si="93">M424/(V_room_m3)</f>
        <v>5.5555555555555554</v>
      </c>
      <c r="O424" s="17">
        <f t="shared" ref="O424:O487" si="94">N424/s_per_h*(R424-CO2_ext_avg_ppm)</f>
        <v>0.72627314814814814</v>
      </c>
      <c r="P424" s="17">
        <f t="shared" si="90"/>
        <v>0.20749003984063744</v>
      </c>
      <c r="Q424" s="17">
        <f t="shared" si="82"/>
        <v>0.15069444444444444</v>
      </c>
      <c r="R424" s="29">
        <f>IF(R423="cCO2_ppm",CO2_ext_avg_ppm,calculation!R423+calculation!S423)</f>
        <v>885.625</v>
      </c>
      <c r="S424" s="13">
        <f t="shared" si="91"/>
        <v>0</v>
      </c>
    </row>
    <row r="425" spans="1:19">
      <c r="A425" s="1">
        <f>IF(input_OLD_temp_simulation!A425&lt;&gt;"",input_OLD_temp_simulation!A425,"")</f>
        <v>423</v>
      </c>
      <c r="B425">
        <f>IF(input_OLD_temp_simulation!B425&lt;&gt;"",input_OLD_temp_simulation!B425,"")</f>
        <v>886307</v>
      </c>
      <c r="C425" s="2">
        <f>IF(input_OLD_temp_simulation!C425&lt;&gt;"",input_OLD_temp_simulation!C425,"")</f>
        <v>44568.40625</v>
      </c>
      <c r="D425" s="26">
        <f t="shared" si="92"/>
        <v>4</v>
      </c>
      <c r="E425" s="43">
        <f t="shared" si="83"/>
        <v>0.40625</v>
      </c>
      <c r="F425" s="2">
        <f t="shared" si="84"/>
        <v>4.4063657407407408</v>
      </c>
      <c r="G425" s="26">
        <f>_xlfn.XLOOKUP(F425,occupancy_schedule!C:C,occupancy_schedule!D:D,,1,2)</f>
        <v>2</v>
      </c>
      <c r="H425" s="50">
        <f t="shared" si="85"/>
        <v>1.3562499999999999E-5</v>
      </c>
      <c r="I425" s="18">
        <f t="shared" si="86"/>
        <v>0.15069444444444444</v>
      </c>
      <c r="J425" s="26">
        <f t="shared" si="87"/>
        <v>85.625</v>
      </c>
      <c r="K425" s="55">
        <f t="shared" si="88"/>
        <v>1.4525462962962962E-2</v>
      </c>
      <c r="L425" s="26" t="b">
        <f>IF(virtualroom!A425="","",J425&gt;ventilation_hysteresis)</f>
        <v>1</v>
      </c>
      <c r="M425" s="29">
        <f t="shared" si="89"/>
        <v>500</v>
      </c>
      <c r="N425" s="13">
        <f t="shared" si="93"/>
        <v>5.5555555555555554</v>
      </c>
      <c r="O425" s="17">
        <f t="shared" si="94"/>
        <v>0.72627314814814814</v>
      </c>
      <c r="P425" s="17">
        <f t="shared" si="90"/>
        <v>0.20749003984063744</v>
      </c>
      <c r="Q425" s="17">
        <f t="shared" ref="Q425:Q488" si="95">MAX(O425*P425,K425)</f>
        <v>0.15069444444444444</v>
      </c>
      <c r="R425" s="29">
        <f>IF(R424="cCO2_ppm",CO2_ext_avg_ppm,calculation!R424+calculation!S424)</f>
        <v>885.625</v>
      </c>
      <c r="S425" s="13">
        <f t="shared" si="91"/>
        <v>0</v>
      </c>
    </row>
    <row r="426" spans="1:19">
      <c r="A426" s="1">
        <f>IF(input_OLD_temp_simulation!A426&lt;&gt;"",input_OLD_temp_simulation!A426,"")</f>
        <v>424</v>
      </c>
      <c r="B426">
        <f>IF(input_OLD_temp_simulation!B426&lt;&gt;"",input_OLD_temp_simulation!B426,"")</f>
        <v>886307</v>
      </c>
      <c r="C426" s="2">
        <f>IF(input_OLD_temp_simulation!C426&lt;&gt;"",input_OLD_temp_simulation!C426,"")</f>
        <v>44568.416666666657</v>
      </c>
      <c r="D426" s="26">
        <f t="shared" si="92"/>
        <v>4</v>
      </c>
      <c r="E426" s="43">
        <f t="shared" si="83"/>
        <v>0.41666666665696539</v>
      </c>
      <c r="F426" s="2">
        <f t="shared" si="84"/>
        <v>4.4167824073977062</v>
      </c>
      <c r="G426" s="26">
        <f>_xlfn.XLOOKUP(F426,occupancy_schedule!C:C,occupancy_schedule!D:D,,1,2)</f>
        <v>2</v>
      </c>
      <c r="H426" s="50">
        <f t="shared" si="85"/>
        <v>1.3562499999999999E-5</v>
      </c>
      <c r="I426" s="18">
        <f t="shared" si="86"/>
        <v>0.15069444444444444</v>
      </c>
      <c r="J426" s="26">
        <f t="shared" si="87"/>
        <v>85.625</v>
      </c>
      <c r="K426" s="55">
        <f t="shared" si="88"/>
        <v>1.4525462962962962E-2</v>
      </c>
      <c r="L426" s="26" t="b">
        <f>IF(virtualroom!A426="","",J426&gt;ventilation_hysteresis)</f>
        <v>1</v>
      </c>
      <c r="M426" s="29">
        <f t="shared" si="89"/>
        <v>500</v>
      </c>
      <c r="N426" s="13">
        <f t="shared" si="93"/>
        <v>5.5555555555555554</v>
      </c>
      <c r="O426" s="17">
        <f t="shared" si="94"/>
        <v>0.72627314814814814</v>
      </c>
      <c r="P426" s="17">
        <f t="shared" si="90"/>
        <v>0.20749003984063744</v>
      </c>
      <c r="Q426" s="17">
        <f t="shared" si="95"/>
        <v>0.15069444444444444</v>
      </c>
      <c r="R426" s="29">
        <f>IF(R425="cCO2_ppm",CO2_ext_avg_ppm,calculation!R425+calculation!S425)</f>
        <v>885.625</v>
      </c>
      <c r="S426" s="13">
        <f t="shared" si="91"/>
        <v>0</v>
      </c>
    </row>
    <row r="427" spans="1:19">
      <c r="A427" s="1">
        <f>IF(input_OLD_temp_simulation!A427&lt;&gt;"",input_OLD_temp_simulation!A427,"")</f>
        <v>425</v>
      </c>
      <c r="B427">
        <f>IF(input_OLD_temp_simulation!B427&lt;&gt;"",input_OLD_temp_simulation!B427,"")</f>
        <v>886307</v>
      </c>
      <c r="C427" s="2">
        <f>IF(input_OLD_temp_simulation!C427&lt;&gt;"",input_OLD_temp_simulation!C427,"")</f>
        <v>44568.427083333343</v>
      </c>
      <c r="D427" s="26">
        <f t="shared" si="92"/>
        <v>4</v>
      </c>
      <c r="E427" s="43">
        <f t="shared" si="83"/>
        <v>0.42708333334303461</v>
      </c>
      <c r="F427" s="2">
        <f t="shared" si="84"/>
        <v>4.4271990740837754</v>
      </c>
      <c r="G427" s="26">
        <f>_xlfn.XLOOKUP(F427,occupancy_schedule!C:C,occupancy_schedule!D:D,,1,2)</f>
        <v>2</v>
      </c>
      <c r="H427" s="50">
        <f t="shared" si="85"/>
        <v>1.3562499999999999E-5</v>
      </c>
      <c r="I427" s="18">
        <f t="shared" si="86"/>
        <v>0.15069444444444444</v>
      </c>
      <c r="J427" s="26">
        <f t="shared" si="87"/>
        <v>85.625</v>
      </c>
      <c r="K427" s="55">
        <f t="shared" si="88"/>
        <v>1.4525462962962962E-2</v>
      </c>
      <c r="L427" s="26" t="b">
        <f>IF(virtualroom!A427="","",J427&gt;ventilation_hysteresis)</f>
        <v>1</v>
      </c>
      <c r="M427" s="29">
        <f t="shared" si="89"/>
        <v>500</v>
      </c>
      <c r="N427" s="13">
        <f t="shared" si="93"/>
        <v>5.5555555555555554</v>
      </c>
      <c r="O427" s="17">
        <f t="shared" si="94"/>
        <v>0.72627314814814814</v>
      </c>
      <c r="P427" s="17">
        <f t="shared" si="90"/>
        <v>0.20749003984063744</v>
      </c>
      <c r="Q427" s="17">
        <f t="shared" si="95"/>
        <v>0.15069444444444444</v>
      </c>
      <c r="R427" s="29">
        <f>IF(R426="cCO2_ppm",CO2_ext_avg_ppm,calculation!R426+calculation!S426)</f>
        <v>885.625</v>
      </c>
      <c r="S427" s="13">
        <f t="shared" si="91"/>
        <v>0</v>
      </c>
    </row>
    <row r="428" spans="1:19">
      <c r="A428" s="1">
        <f>IF(input_OLD_temp_simulation!A428&lt;&gt;"",input_OLD_temp_simulation!A428,"")</f>
        <v>426</v>
      </c>
      <c r="B428">
        <f>IF(input_OLD_temp_simulation!B428&lt;&gt;"",input_OLD_temp_simulation!B428,"")</f>
        <v>886307</v>
      </c>
      <c r="C428" s="2">
        <f>IF(input_OLD_temp_simulation!C428&lt;&gt;"",input_OLD_temp_simulation!C428,"")</f>
        <v>44568.4375</v>
      </c>
      <c r="D428" s="26">
        <f t="shared" si="92"/>
        <v>4</v>
      </c>
      <c r="E428" s="43">
        <f t="shared" si="83"/>
        <v>0.4375</v>
      </c>
      <c r="F428" s="2">
        <f t="shared" si="84"/>
        <v>4.4376157407407408</v>
      </c>
      <c r="G428" s="26">
        <f>_xlfn.XLOOKUP(F428,occupancy_schedule!C:C,occupancy_schedule!D:D,,1,2)</f>
        <v>2</v>
      </c>
      <c r="H428" s="50">
        <f t="shared" si="85"/>
        <v>1.3562499999999999E-5</v>
      </c>
      <c r="I428" s="18">
        <f t="shared" si="86"/>
        <v>0.15069444444444444</v>
      </c>
      <c r="J428" s="26">
        <f t="shared" si="87"/>
        <v>85.625</v>
      </c>
      <c r="K428" s="55">
        <f t="shared" si="88"/>
        <v>1.4525462962962962E-2</v>
      </c>
      <c r="L428" s="26" t="b">
        <f>IF(virtualroom!A428="","",J428&gt;ventilation_hysteresis)</f>
        <v>1</v>
      </c>
      <c r="M428" s="29">
        <f t="shared" si="89"/>
        <v>500</v>
      </c>
      <c r="N428" s="13">
        <f t="shared" si="93"/>
        <v>5.5555555555555554</v>
      </c>
      <c r="O428" s="17">
        <f t="shared" si="94"/>
        <v>0.72627314814814814</v>
      </c>
      <c r="P428" s="17">
        <f t="shared" si="90"/>
        <v>0.20749003984063744</v>
      </c>
      <c r="Q428" s="17">
        <f t="shared" si="95"/>
        <v>0.15069444444444444</v>
      </c>
      <c r="R428" s="29">
        <f>IF(R427="cCO2_ppm",CO2_ext_avg_ppm,calculation!R427+calculation!S427)</f>
        <v>885.625</v>
      </c>
      <c r="S428" s="13">
        <f t="shared" si="91"/>
        <v>0</v>
      </c>
    </row>
    <row r="429" spans="1:19">
      <c r="A429" s="1">
        <f>IF(input_OLD_temp_simulation!A429&lt;&gt;"",input_OLD_temp_simulation!A429,"")</f>
        <v>427</v>
      </c>
      <c r="B429">
        <f>IF(input_OLD_temp_simulation!B429&lt;&gt;"",input_OLD_temp_simulation!B429,"")</f>
        <v>886307</v>
      </c>
      <c r="C429" s="2">
        <f>IF(input_OLD_temp_simulation!C429&lt;&gt;"",input_OLD_temp_simulation!C429,"")</f>
        <v>44568.447916666657</v>
      </c>
      <c r="D429" s="26">
        <f t="shared" si="92"/>
        <v>4</v>
      </c>
      <c r="E429" s="43">
        <f t="shared" si="83"/>
        <v>0.44791666665696539</v>
      </c>
      <c r="F429" s="2">
        <f t="shared" si="84"/>
        <v>4.4480324073977062</v>
      </c>
      <c r="G429" s="26">
        <f>_xlfn.XLOOKUP(F429,occupancy_schedule!C:C,occupancy_schedule!D:D,,1,2)</f>
        <v>2</v>
      </c>
      <c r="H429" s="50">
        <f t="shared" si="85"/>
        <v>1.3562499999999999E-5</v>
      </c>
      <c r="I429" s="18">
        <f t="shared" si="86"/>
        <v>0.15069444444444444</v>
      </c>
      <c r="J429" s="26">
        <f t="shared" si="87"/>
        <v>85.625</v>
      </c>
      <c r="K429" s="55">
        <f t="shared" si="88"/>
        <v>1.4525462962962962E-2</v>
      </c>
      <c r="L429" s="26" t="b">
        <f>IF(virtualroom!A429="","",J429&gt;ventilation_hysteresis)</f>
        <v>1</v>
      </c>
      <c r="M429" s="29">
        <f t="shared" si="89"/>
        <v>500</v>
      </c>
      <c r="N429" s="13">
        <f t="shared" si="93"/>
        <v>5.5555555555555554</v>
      </c>
      <c r="O429" s="17">
        <f t="shared" si="94"/>
        <v>0.72627314814814814</v>
      </c>
      <c r="P429" s="17">
        <f t="shared" si="90"/>
        <v>0.20749003984063744</v>
      </c>
      <c r="Q429" s="17">
        <f t="shared" si="95"/>
        <v>0.15069444444444444</v>
      </c>
      <c r="R429" s="29">
        <f>IF(R428="cCO2_ppm",CO2_ext_avg_ppm,calculation!R428+calculation!S428)</f>
        <v>885.625</v>
      </c>
      <c r="S429" s="13">
        <f t="shared" si="91"/>
        <v>0</v>
      </c>
    </row>
    <row r="430" spans="1:19">
      <c r="A430" s="1">
        <f>IF(input_OLD_temp_simulation!A430&lt;&gt;"",input_OLD_temp_simulation!A430,"")</f>
        <v>428</v>
      </c>
      <c r="B430">
        <f>IF(input_OLD_temp_simulation!B430&lt;&gt;"",input_OLD_temp_simulation!B430,"")</f>
        <v>886307</v>
      </c>
      <c r="C430" s="2">
        <f>IF(input_OLD_temp_simulation!C430&lt;&gt;"",input_OLD_temp_simulation!C430,"")</f>
        <v>44568.458333333343</v>
      </c>
      <c r="D430" s="26">
        <f t="shared" si="92"/>
        <v>4</v>
      </c>
      <c r="E430" s="43">
        <f t="shared" si="83"/>
        <v>0.45833333334303461</v>
      </c>
      <c r="F430" s="2">
        <f t="shared" si="84"/>
        <v>4.4584490740837754</v>
      </c>
      <c r="G430" s="26">
        <f>_xlfn.XLOOKUP(F430,occupancy_schedule!C:C,occupancy_schedule!D:D,,1,2)</f>
        <v>2</v>
      </c>
      <c r="H430" s="50">
        <f t="shared" si="85"/>
        <v>1.3562499999999999E-5</v>
      </c>
      <c r="I430" s="18">
        <f t="shared" si="86"/>
        <v>0.15069444444444444</v>
      </c>
      <c r="J430" s="26">
        <f t="shared" si="87"/>
        <v>85.625</v>
      </c>
      <c r="K430" s="55">
        <f t="shared" si="88"/>
        <v>1.4525462962962962E-2</v>
      </c>
      <c r="L430" s="26" t="b">
        <f>IF(virtualroom!A430="","",J430&gt;ventilation_hysteresis)</f>
        <v>1</v>
      </c>
      <c r="M430" s="29">
        <f t="shared" si="89"/>
        <v>500</v>
      </c>
      <c r="N430" s="13">
        <f t="shared" si="93"/>
        <v>5.5555555555555554</v>
      </c>
      <c r="O430" s="17">
        <f t="shared" si="94"/>
        <v>0.72627314814814814</v>
      </c>
      <c r="P430" s="17">
        <f t="shared" si="90"/>
        <v>0.20749003984063744</v>
      </c>
      <c r="Q430" s="17">
        <f t="shared" si="95"/>
        <v>0.15069444444444444</v>
      </c>
      <c r="R430" s="29">
        <f>IF(R429="cCO2_ppm",CO2_ext_avg_ppm,calculation!R429+calculation!S429)</f>
        <v>885.625</v>
      </c>
      <c r="S430" s="13">
        <f t="shared" si="91"/>
        <v>0</v>
      </c>
    </row>
    <row r="431" spans="1:19">
      <c r="A431" s="1">
        <f>IF(input_OLD_temp_simulation!A431&lt;&gt;"",input_OLD_temp_simulation!A431,"")</f>
        <v>429</v>
      </c>
      <c r="B431">
        <f>IF(input_OLD_temp_simulation!B431&lt;&gt;"",input_OLD_temp_simulation!B431,"")</f>
        <v>886307</v>
      </c>
      <c r="C431" s="2">
        <f>IF(input_OLD_temp_simulation!C431&lt;&gt;"",input_OLD_temp_simulation!C431,"")</f>
        <v>44568.46875</v>
      </c>
      <c r="D431" s="26">
        <f t="shared" si="92"/>
        <v>4</v>
      </c>
      <c r="E431" s="43">
        <f t="shared" si="83"/>
        <v>0.46875</v>
      </c>
      <c r="F431" s="2">
        <f t="shared" si="84"/>
        <v>4.4688657407407408</v>
      </c>
      <c r="G431" s="26">
        <f>_xlfn.XLOOKUP(F431,occupancy_schedule!C:C,occupancy_schedule!D:D,,1,2)</f>
        <v>2</v>
      </c>
      <c r="H431" s="50">
        <f t="shared" si="85"/>
        <v>1.3562499999999999E-5</v>
      </c>
      <c r="I431" s="18">
        <f t="shared" si="86"/>
        <v>0.15069444444444444</v>
      </c>
      <c r="J431" s="26">
        <f t="shared" si="87"/>
        <v>85.625</v>
      </c>
      <c r="K431" s="55">
        <f t="shared" si="88"/>
        <v>1.4525462962962962E-2</v>
      </c>
      <c r="L431" s="26" t="b">
        <f>IF(virtualroom!A431="","",J431&gt;ventilation_hysteresis)</f>
        <v>1</v>
      </c>
      <c r="M431" s="29">
        <f t="shared" si="89"/>
        <v>500</v>
      </c>
      <c r="N431" s="13">
        <f t="shared" si="93"/>
        <v>5.5555555555555554</v>
      </c>
      <c r="O431" s="17">
        <f t="shared" si="94"/>
        <v>0.72627314814814814</v>
      </c>
      <c r="P431" s="17">
        <f t="shared" si="90"/>
        <v>0.20749003984063744</v>
      </c>
      <c r="Q431" s="17">
        <f t="shared" si="95"/>
        <v>0.15069444444444444</v>
      </c>
      <c r="R431" s="29">
        <f>IF(R430="cCO2_ppm",CO2_ext_avg_ppm,calculation!R430+calculation!S430)</f>
        <v>885.625</v>
      </c>
      <c r="S431" s="13">
        <f t="shared" si="91"/>
        <v>0</v>
      </c>
    </row>
    <row r="432" spans="1:19">
      <c r="A432" s="1">
        <f>IF(input_OLD_temp_simulation!A432&lt;&gt;"",input_OLD_temp_simulation!A432,"")</f>
        <v>430</v>
      </c>
      <c r="B432">
        <f>IF(input_OLD_temp_simulation!B432&lt;&gt;"",input_OLD_temp_simulation!B432,"")</f>
        <v>886307</v>
      </c>
      <c r="C432" s="2">
        <f>IF(input_OLD_temp_simulation!C432&lt;&gt;"",input_OLD_temp_simulation!C432,"")</f>
        <v>44568.479166666657</v>
      </c>
      <c r="D432" s="26">
        <f t="shared" si="92"/>
        <v>4</v>
      </c>
      <c r="E432" s="43">
        <f t="shared" si="83"/>
        <v>0.47916666665696539</v>
      </c>
      <c r="F432" s="2">
        <f t="shared" si="84"/>
        <v>4.4792824073977062</v>
      </c>
      <c r="G432" s="26">
        <f>_xlfn.XLOOKUP(F432,occupancy_schedule!C:C,occupancy_schedule!D:D,,1,2)</f>
        <v>2</v>
      </c>
      <c r="H432" s="50">
        <f t="shared" si="85"/>
        <v>1.3562499999999999E-5</v>
      </c>
      <c r="I432" s="18">
        <f t="shared" si="86"/>
        <v>0.15069444444444444</v>
      </c>
      <c r="J432" s="26">
        <f t="shared" si="87"/>
        <v>85.625</v>
      </c>
      <c r="K432" s="55">
        <f t="shared" si="88"/>
        <v>1.4525462962962962E-2</v>
      </c>
      <c r="L432" s="26" t="b">
        <f>IF(virtualroom!A432="","",J432&gt;ventilation_hysteresis)</f>
        <v>1</v>
      </c>
      <c r="M432" s="29">
        <f t="shared" si="89"/>
        <v>500</v>
      </c>
      <c r="N432" s="13">
        <f t="shared" si="93"/>
        <v>5.5555555555555554</v>
      </c>
      <c r="O432" s="17">
        <f t="shared" si="94"/>
        <v>0.72627314814814814</v>
      </c>
      <c r="P432" s="17">
        <f t="shared" si="90"/>
        <v>0.20749003984063744</v>
      </c>
      <c r="Q432" s="17">
        <f t="shared" si="95"/>
        <v>0.15069444444444444</v>
      </c>
      <c r="R432" s="29">
        <f>IF(R431="cCO2_ppm",CO2_ext_avg_ppm,calculation!R431+calculation!S431)</f>
        <v>885.625</v>
      </c>
      <c r="S432" s="13">
        <f t="shared" si="91"/>
        <v>0</v>
      </c>
    </row>
    <row r="433" spans="1:19">
      <c r="A433" s="1">
        <f>IF(input_OLD_temp_simulation!A433&lt;&gt;"",input_OLD_temp_simulation!A433,"")</f>
        <v>431</v>
      </c>
      <c r="B433">
        <f>IF(input_OLD_temp_simulation!B433&lt;&gt;"",input_OLD_temp_simulation!B433,"")</f>
        <v>886307</v>
      </c>
      <c r="C433" s="2">
        <f>IF(input_OLD_temp_simulation!C433&lt;&gt;"",input_OLD_temp_simulation!C433,"")</f>
        <v>44568.489583333343</v>
      </c>
      <c r="D433" s="26">
        <f t="shared" si="92"/>
        <v>4</v>
      </c>
      <c r="E433" s="43">
        <f t="shared" si="83"/>
        <v>0.48958333334303461</v>
      </c>
      <c r="F433" s="2">
        <f t="shared" si="84"/>
        <v>4.4896990740837754</v>
      </c>
      <c r="G433" s="26">
        <f>_xlfn.XLOOKUP(F433,occupancy_schedule!C:C,occupancy_schedule!D:D,,1,2)</f>
        <v>2</v>
      </c>
      <c r="H433" s="50">
        <f t="shared" si="85"/>
        <v>1.3562499999999999E-5</v>
      </c>
      <c r="I433" s="18">
        <f t="shared" si="86"/>
        <v>0.15069444444444444</v>
      </c>
      <c r="J433" s="26">
        <f t="shared" si="87"/>
        <v>85.625</v>
      </c>
      <c r="K433" s="55">
        <f t="shared" si="88"/>
        <v>1.4525462962962962E-2</v>
      </c>
      <c r="L433" s="26" t="b">
        <f>IF(virtualroom!A433="","",J433&gt;ventilation_hysteresis)</f>
        <v>1</v>
      </c>
      <c r="M433" s="29">
        <f t="shared" si="89"/>
        <v>500</v>
      </c>
      <c r="N433" s="13">
        <f t="shared" si="93"/>
        <v>5.5555555555555554</v>
      </c>
      <c r="O433" s="17">
        <f t="shared" si="94"/>
        <v>0.72627314814814814</v>
      </c>
      <c r="P433" s="17">
        <f t="shared" si="90"/>
        <v>0.20749003984063744</v>
      </c>
      <c r="Q433" s="17">
        <f t="shared" si="95"/>
        <v>0.15069444444444444</v>
      </c>
      <c r="R433" s="29">
        <f>IF(R432="cCO2_ppm",CO2_ext_avg_ppm,calculation!R432+calculation!S432)</f>
        <v>885.625</v>
      </c>
      <c r="S433" s="13">
        <f t="shared" si="91"/>
        <v>0</v>
      </c>
    </row>
    <row r="434" spans="1:19">
      <c r="A434" s="1">
        <f>IF(input_OLD_temp_simulation!A434&lt;&gt;"",input_OLD_temp_simulation!A434,"")</f>
        <v>432</v>
      </c>
      <c r="B434">
        <f>IF(input_OLD_temp_simulation!B434&lt;&gt;"",input_OLD_temp_simulation!B434,"")</f>
        <v>886307</v>
      </c>
      <c r="C434" s="2">
        <f>IF(input_OLD_temp_simulation!C434&lt;&gt;"",input_OLD_temp_simulation!C434,"")</f>
        <v>44568.5</v>
      </c>
      <c r="D434" s="26">
        <f t="shared" si="92"/>
        <v>4</v>
      </c>
      <c r="E434" s="43">
        <f t="shared" si="83"/>
        <v>0.5</v>
      </c>
      <c r="F434" s="2">
        <f t="shared" si="84"/>
        <v>4.5001157407407408</v>
      </c>
      <c r="G434" s="26">
        <f>_xlfn.XLOOKUP(F434,occupancy_schedule!C:C,occupancy_schedule!D:D,,1,2)</f>
        <v>0</v>
      </c>
      <c r="H434" s="50">
        <f t="shared" si="85"/>
        <v>0</v>
      </c>
      <c r="I434" s="18">
        <f t="shared" si="86"/>
        <v>0</v>
      </c>
      <c r="J434" s="26">
        <f t="shared" si="87"/>
        <v>85.625</v>
      </c>
      <c r="K434" s="55">
        <f t="shared" si="88"/>
        <v>1.4525462962962962E-2</v>
      </c>
      <c r="L434" s="26" t="b">
        <f>IF(virtualroom!A434="","",J434&gt;ventilation_hysteresis)</f>
        <v>1</v>
      </c>
      <c r="M434" s="29">
        <f t="shared" si="89"/>
        <v>500</v>
      </c>
      <c r="N434" s="13">
        <f t="shared" si="93"/>
        <v>5.5555555555555554</v>
      </c>
      <c r="O434" s="17">
        <f t="shared" si="94"/>
        <v>0.72627314814814814</v>
      </c>
      <c r="P434" s="17">
        <f t="shared" si="90"/>
        <v>0.20749003984063744</v>
      </c>
      <c r="Q434" s="17">
        <f t="shared" si="95"/>
        <v>0.15069444444444444</v>
      </c>
      <c r="R434" s="29">
        <f>IF(R433="cCO2_ppm",CO2_ext_avg_ppm,calculation!R433+calculation!S433)</f>
        <v>885.625</v>
      </c>
      <c r="S434" s="13">
        <f t="shared" si="91"/>
        <v>-135.625</v>
      </c>
    </row>
    <row r="435" spans="1:19">
      <c r="A435" s="1">
        <f>IF(input_OLD_temp_simulation!A435&lt;&gt;"",input_OLD_temp_simulation!A435,"")</f>
        <v>433</v>
      </c>
      <c r="B435">
        <f>IF(input_OLD_temp_simulation!B435&lt;&gt;"",input_OLD_temp_simulation!B435,"")</f>
        <v>886307</v>
      </c>
      <c r="C435" s="2">
        <f>IF(input_OLD_temp_simulation!C435&lt;&gt;"",input_OLD_temp_simulation!C435,"")</f>
        <v>44568.510416666657</v>
      </c>
      <c r="D435" s="26">
        <f t="shared" si="92"/>
        <v>4</v>
      </c>
      <c r="E435" s="43">
        <f t="shared" si="83"/>
        <v>0.51041666665696539</v>
      </c>
      <c r="F435" s="2">
        <f t="shared" si="84"/>
        <v>4.5105324073977062</v>
      </c>
      <c r="G435" s="26">
        <f>_xlfn.XLOOKUP(F435,occupancy_schedule!C:C,occupancy_schedule!D:D,,1,2)</f>
        <v>0</v>
      </c>
      <c r="H435" s="50">
        <f t="shared" si="85"/>
        <v>0</v>
      </c>
      <c r="I435" s="18">
        <f t="shared" si="86"/>
        <v>0</v>
      </c>
      <c r="J435" s="26">
        <f t="shared" si="87"/>
        <v>-50</v>
      </c>
      <c r="K435" s="55">
        <f t="shared" si="88"/>
        <v>1.0339506172839507E-2</v>
      </c>
      <c r="L435" s="26" t="b">
        <f>IF(virtualroom!A435="","",J435&gt;ventilation_hysteresis)</f>
        <v>0</v>
      </c>
      <c r="M435" s="29">
        <f t="shared" si="89"/>
        <v>0</v>
      </c>
      <c r="N435" s="13">
        <f t="shared" si="93"/>
        <v>0</v>
      </c>
      <c r="O435" s="17">
        <f t="shared" si="94"/>
        <v>0</v>
      </c>
      <c r="P435" s="17">
        <f t="shared" si="90"/>
        <v>0</v>
      </c>
      <c r="Q435" s="17">
        <f t="shared" si="95"/>
        <v>1.0339506172839507E-2</v>
      </c>
      <c r="R435" s="29">
        <f>IF(R434="cCO2_ppm",CO2_ext_avg_ppm,calculation!R434+calculation!S434)</f>
        <v>750</v>
      </c>
      <c r="S435" s="13">
        <f t="shared" si="91"/>
        <v>-9.3055555555555554</v>
      </c>
    </row>
    <row r="436" spans="1:19">
      <c r="A436" s="1">
        <f>IF(input_OLD_temp_simulation!A436&lt;&gt;"",input_OLD_temp_simulation!A436,"")</f>
        <v>434</v>
      </c>
      <c r="B436">
        <f>IF(input_OLD_temp_simulation!B436&lt;&gt;"",input_OLD_temp_simulation!B436,"")</f>
        <v>886307</v>
      </c>
      <c r="C436" s="2">
        <f>IF(input_OLD_temp_simulation!C436&lt;&gt;"",input_OLD_temp_simulation!C436,"")</f>
        <v>44568.520833333343</v>
      </c>
      <c r="D436" s="26">
        <f t="shared" si="92"/>
        <v>4</v>
      </c>
      <c r="E436" s="43">
        <f t="shared" si="83"/>
        <v>0.52083333334303461</v>
      </c>
      <c r="F436" s="2">
        <f t="shared" si="84"/>
        <v>4.5209490740837754</v>
      </c>
      <c r="G436" s="26">
        <f>_xlfn.XLOOKUP(F436,occupancy_schedule!C:C,occupancy_schedule!D:D,,1,2)</f>
        <v>2</v>
      </c>
      <c r="H436" s="50">
        <f t="shared" si="85"/>
        <v>1.3562499999999999E-5</v>
      </c>
      <c r="I436" s="18">
        <f t="shared" si="86"/>
        <v>0.15069444444444444</v>
      </c>
      <c r="J436" s="26">
        <f t="shared" si="87"/>
        <v>-59.305555555555543</v>
      </c>
      <c r="K436" s="55">
        <f t="shared" si="88"/>
        <v>1.0052297668038409E-2</v>
      </c>
      <c r="L436" s="26" t="b">
        <f>IF(virtualroom!A436="","",J436&gt;ventilation_hysteresis)</f>
        <v>0</v>
      </c>
      <c r="M436" s="29">
        <f t="shared" si="89"/>
        <v>0</v>
      </c>
      <c r="N436" s="13">
        <f t="shared" si="93"/>
        <v>0</v>
      </c>
      <c r="O436" s="17">
        <f t="shared" si="94"/>
        <v>0</v>
      </c>
      <c r="P436" s="17">
        <f t="shared" si="90"/>
        <v>0</v>
      </c>
      <c r="Q436" s="17">
        <f t="shared" si="95"/>
        <v>1.0052297668038409E-2</v>
      </c>
      <c r="R436" s="29">
        <f>IF(R435="cCO2_ppm",CO2_ext_avg_ppm,calculation!R435+calculation!S435)</f>
        <v>740.69444444444446</v>
      </c>
      <c r="S436" s="13">
        <f t="shared" si="91"/>
        <v>126.57793209876542</v>
      </c>
    </row>
    <row r="437" spans="1:19">
      <c r="A437" s="1">
        <f>IF(input_OLD_temp_simulation!A437&lt;&gt;"",input_OLD_temp_simulation!A437,"")</f>
        <v>435</v>
      </c>
      <c r="B437">
        <f>IF(input_OLD_temp_simulation!B437&lt;&gt;"",input_OLD_temp_simulation!B437,"")</f>
        <v>886307</v>
      </c>
      <c r="C437" s="2">
        <f>IF(input_OLD_temp_simulation!C437&lt;&gt;"",input_OLD_temp_simulation!C437,"")</f>
        <v>44568.53125</v>
      </c>
      <c r="D437" s="26">
        <f t="shared" si="92"/>
        <v>4</v>
      </c>
      <c r="E437" s="43">
        <f t="shared" si="83"/>
        <v>0.53125</v>
      </c>
      <c r="F437" s="2">
        <f t="shared" si="84"/>
        <v>4.5313657407407408</v>
      </c>
      <c r="G437" s="26">
        <f>_xlfn.XLOOKUP(F437,occupancy_schedule!C:C,occupancy_schedule!D:D,,1,2)</f>
        <v>2</v>
      </c>
      <c r="H437" s="50">
        <f t="shared" si="85"/>
        <v>1.3562499999999999E-5</v>
      </c>
      <c r="I437" s="18">
        <f t="shared" si="86"/>
        <v>0.15069444444444444</v>
      </c>
      <c r="J437" s="26">
        <f t="shared" si="87"/>
        <v>67.27237654320993</v>
      </c>
      <c r="K437" s="55">
        <f t="shared" si="88"/>
        <v>1.3959023967383022E-2</v>
      </c>
      <c r="L437" s="26" t="b">
        <f>IF(virtualroom!A437="","",J437&gt;ventilation_hysteresis)</f>
        <v>1</v>
      </c>
      <c r="M437" s="29">
        <f t="shared" si="89"/>
        <v>500</v>
      </c>
      <c r="N437" s="13">
        <f t="shared" si="93"/>
        <v>5.5555555555555554</v>
      </c>
      <c r="O437" s="17">
        <f t="shared" si="94"/>
        <v>0.69795119836915109</v>
      </c>
      <c r="P437" s="17">
        <f t="shared" si="90"/>
        <v>0.18669305376655956</v>
      </c>
      <c r="Q437" s="17">
        <f t="shared" si="95"/>
        <v>0.13030264060356661</v>
      </c>
      <c r="R437" s="29">
        <f>IF(R436="cCO2_ppm",CO2_ext_avg_ppm,calculation!R436+calculation!S436)</f>
        <v>867.27237654320993</v>
      </c>
      <c r="S437" s="13">
        <f t="shared" si="91"/>
        <v>18.352623456790042</v>
      </c>
    </row>
    <row r="438" spans="1:19">
      <c r="A438" s="1">
        <f>IF(input_OLD_temp_simulation!A438&lt;&gt;"",input_OLD_temp_simulation!A438,"")</f>
        <v>436</v>
      </c>
      <c r="B438">
        <f>IF(input_OLD_temp_simulation!B438&lt;&gt;"",input_OLD_temp_simulation!B438,"")</f>
        <v>886307</v>
      </c>
      <c r="C438" s="2">
        <f>IF(input_OLD_temp_simulation!C438&lt;&gt;"",input_OLD_temp_simulation!C438,"")</f>
        <v>44568.541666666657</v>
      </c>
      <c r="D438" s="26">
        <f t="shared" si="92"/>
        <v>4</v>
      </c>
      <c r="E438" s="43">
        <f t="shared" ref="E438:E501" si="96">MOD(C438,1)</f>
        <v>0.54166666665696539</v>
      </c>
      <c r="F438" s="2">
        <f t="shared" ref="F438:F501" si="97">D438+E438+1/24/60/6</f>
        <v>4.5417824073977062</v>
      </c>
      <c r="G438" s="26">
        <f>_xlfn.XLOOKUP(F438,occupancy_schedule!C:C,occupancy_schedule!D:D,,1,2)</f>
        <v>3</v>
      </c>
      <c r="H438" s="50">
        <f t="shared" si="85"/>
        <v>2.034375E-5</v>
      </c>
      <c r="I438" s="18">
        <f t="shared" si="86"/>
        <v>0.22604166666666667</v>
      </c>
      <c r="J438" s="26">
        <f t="shared" si="87"/>
        <v>85.625</v>
      </c>
      <c r="K438" s="55">
        <f t="shared" si="88"/>
        <v>1.4525462962962962E-2</v>
      </c>
      <c r="L438" s="26" t="b">
        <f>IF(virtualroom!A438="","",J438&gt;ventilation_hysteresis)</f>
        <v>1</v>
      </c>
      <c r="M438" s="29">
        <f t="shared" si="89"/>
        <v>500</v>
      </c>
      <c r="N438" s="13">
        <f t="shared" si="93"/>
        <v>5.5555555555555554</v>
      </c>
      <c r="O438" s="17">
        <f t="shared" si="94"/>
        <v>0.72627314814814814</v>
      </c>
      <c r="P438" s="17">
        <f t="shared" si="90"/>
        <v>0.20749003984063744</v>
      </c>
      <c r="Q438" s="17">
        <f t="shared" si="95"/>
        <v>0.15069444444444444</v>
      </c>
      <c r="R438" s="29">
        <f>IF(R437="cCO2_ppm",CO2_ext_avg_ppm,calculation!R437+calculation!S437)</f>
        <v>885.625</v>
      </c>
      <c r="S438" s="13">
        <f t="shared" si="91"/>
        <v>67.812500000000014</v>
      </c>
    </row>
    <row r="439" spans="1:19">
      <c r="A439" s="1">
        <f>IF(input_OLD_temp_simulation!A439&lt;&gt;"",input_OLD_temp_simulation!A439,"")</f>
        <v>437</v>
      </c>
      <c r="B439">
        <f>IF(input_OLD_temp_simulation!B439&lt;&gt;"",input_OLD_temp_simulation!B439,"")</f>
        <v>886307</v>
      </c>
      <c r="C439" s="2">
        <f>IF(input_OLD_temp_simulation!C439&lt;&gt;"",input_OLD_temp_simulation!C439,"")</f>
        <v>44568.552083333343</v>
      </c>
      <c r="D439" s="26">
        <f t="shared" si="92"/>
        <v>4</v>
      </c>
      <c r="E439" s="43">
        <f t="shared" si="96"/>
        <v>0.55208333334303461</v>
      </c>
      <c r="F439" s="2">
        <f t="shared" si="97"/>
        <v>4.5521990740837754</v>
      </c>
      <c r="G439" s="26">
        <f>_xlfn.XLOOKUP(F439,occupancy_schedule!C:C,occupancy_schedule!D:D,,1,2)</f>
        <v>3</v>
      </c>
      <c r="H439" s="50">
        <f t="shared" si="85"/>
        <v>2.034375E-5</v>
      </c>
      <c r="I439" s="18">
        <f t="shared" si="86"/>
        <v>0.22604166666666667</v>
      </c>
      <c r="J439" s="26">
        <f t="shared" si="87"/>
        <v>153.4375</v>
      </c>
      <c r="K439" s="55">
        <f t="shared" si="88"/>
        <v>1.6618441358024691E-2</v>
      </c>
      <c r="L439" s="26" t="b">
        <f>IF(virtualroom!A439="","",J439&gt;ventilation_hysteresis)</f>
        <v>1</v>
      </c>
      <c r="M439" s="29">
        <f t="shared" si="89"/>
        <v>500</v>
      </c>
      <c r="N439" s="13">
        <f t="shared" si="93"/>
        <v>5.5555555555555554</v>
      </c>
      <c r="O439" s="17">
        <f t="shared" si="94"/>
        <v>0.83092206790123457</v>
      </c>
      <c r="P439" s="17">
        <f t="shared" si="90"/>
        <v>0.27203714451538014</v>
      </c>
      <c r="Q439" s="17">
        <f t="shared" si="95"/>
        <v>0.22604166666666667</v>
      </c>
      <c r="R439" s="29">
        <f>IF(R438="cCO2_ppm",CO2_ext_avg_ppm,calculation!R438+calculation!S438)</f>
        <v>953.4375</v>
      </c>
      <c r="S439" s="13">
        <f t="shared" si="91"/>
        <v>0</v>
      </c>
    </row>
    <row r="440" spans="1:19">
      <c r="A440" s="1">
        <f>IF(input_OLD_temp_simulation!A440&lt;&gt;"",input_OLD_temp_simulation!A440,"")</f>
        <v>438</v>
      </c>
      <c r="B440">
        <f>IF(input_OLD_temp_simulation!B440&lt;&gt;"",input_OLD_temp_simulation!B440,"")</f>
        <v>886307</v>
      </c>
      <c r="C440" s="2">
        <f>IF(input_OLD_temp_simulation!C440&lt;&gt;"",input_OLD_temp_simulation!C440,"")</f>
        <v>44568.5625</v>
      </c>
      <c r="D440" s="26">
        <f t="shared" si="92"/>
        <v>4</v>
      </c>
      <c r="E440" s="43">
        <f t="shared" si="96"/>
        <v>0.5625</v>
      </c>
      <c r="F440" s="2">
        <f t="shared" si="97"/>
        <v>4.5626157407407408</v>
      </c>
      <c r="G440" s="26">
        <f>_xlfn.XLOOKUP(F440,occupancy_schedule!C:C,occupancy_schedule!D:D,,1,2)</f>
        <v>2</v>
      </c>
      <c r="H440" s="50">
        <f t="shared" si="85"/>
        <v>1.3562499999999999E-5</v>
      </c>
      <c r="I440" s="18">
        <f t="shared" si="86"/>
        <v>0.15069444444444444</v>
      </c>
      <c r="J440" s="26">
        <f t="shared" si="87"/>
        <v>153.4375</v>
      </c>
      <c r="K440" s="55">
        <f t="shared" si="88"/>
        <v>1.6618441358024691E-2</v>
      </c>
      <c r="L440" s="26" t="b">
        <f>IF(virtualroom!A440="","",J440&gt;ventilation_hysteresis)</f>
        <v>1</v>
      </c>
      <c r="M440" s="29">
        <f t="shared" si="89"/>
        <v>500</v>
      </c>
      <c r="N440" s="13">
        <f t="shared" si="93"/>
        <v>5.5555555555555554</v>
      </c>
      <c r="O440" s="17">
        <f t="shared" si="94"/>
        <v>0.83092206790123457</v>
      </c>
      <c r="P440" s="17">
        <f t="shared" si="90"/>
        <v>0.27203714451538014</v>
      </c>
      <c r="Q440" s="17">
        <f t="shared" si="95"/>
        <v>0.22604166666666667</v>
      </c>
      <c r="R440" s="29">
        <f>IF(R439="cCO2_ppm",CO2_ext_avg_ppm,calculation!R439+calculation!S439)</f>
        <v>953.4375</v>
      </c>
      <c r="S440" s="13">
        <f t="shared" si="91"/>
        <v>-67.812500000000014</v>
      </c>
    </row>
    <row r="441" spans="1:19">
      <c r="A441" s="1">
        <f>IF(input_OLD_temp_simulation!A441&lt;&gt;"",input_OLD_temp_simulation!A441,"")</f>
        <v>439</v>
      </c>
      <c r="B441">
        <f>IF(input_OLD_temp_simulation!B441&lt;&gt;"",input_OLD_temp_simulation!B441,"")</f>
        <v>886307</v>
      </c>
      <c r="C441" s="2">
        <f>IF(input_OLD_temp_simulation!C441&lt;&gt;"",input_OLD_temp_simulation!C441,"")</f>
        <v>44568.572916666657</v>
      </c>
      <c r="D441" s="26">
        <f t="shared" si="92"/>
        <v>4</v>
      </c>
      <c r="E441" s="43">
        <f t="shared" si="96"/>
        <v>0.57291666665696539</v>
      </c>
      <c r="F441" s="2">
        <f t="shared" si="97"/>
        <v>4.5730324073977062</v>
      </c>
      <c r="G441" s="26">
        <f>_xlfn.XLOOKUP(F441,occupancy_schedule!C:C,occupancy_schedule!D:D,,1,2)</f>
        <v>2</v>
      </c>
      <c r="H441" s="50">
        <f t="shared" si="85"/>
        <v>1.3562499999999999E-5</v>
      </c>
      <c r="I441" s="18">
        <f t="shared" si="86"/>
        <v>0.15069444444444444</v>
      </c>
      <c r="J441" s="26">
        <f t="shared" si="87"/>
        <v>85.625</v>
      </c>
      <c r="K441" s="55">
        <f t="shared" si="88"/>
        <v>1.4525462962962962E-2</v>
      </c>
      <c r="L441" s="26" t="b">
        <f>IF(virtualroom!A441="","",J441&gt;ventilation_hysteresis)</f>
        <v>1</v>
      </c>
      <c r="M441" s="29">
        <f t="shared" si="89"/>
        <v>500</v>
      </c>
      <c r="N441" s="13">
        <f t="shared" si="93"/>
        <v>5.5555555555555554</v>
      </c>
      <c r="O441" s="17">
        <f t="shared" si="94"/>
        <v>0.72627314814814814</v>
      </c>
      <c r="P441" s="17">
        <f t="shared" si="90"/>
        <v>0.20749003984063744</v>
      </c>
      <c r="Q441" s="17">
        <f t="shared" si="95"/>
        <v>0.15069444444444444</v>
      </c>
      <c r="R441" s="29">
        <f>IF(R440="cCO2_ppm",CO2_ext_avg_ppm,calculation!R440+calculation!S440)</f>
        <v>885.625</v>
      </c>
      <c r="S441" s="13">
        <f t="shared" si="91"/>
        <v>0</v>
      </c>
    </row>
    <row r="442" spans="1:19">
      <c r="A442" s="1">
        <f>IF(input_OLD_temp_simulation!A442&lt;&gt;"",input_OLD_temp_simulation!A442,"")</f>
        <v>440</v>
      </c>
      <c r="B442">
        <f>IF(input_OLD_temp_simulation!B442&lt;&gt;"",input_OLD_temp_simulation!B442,"")</f>
        <v>886307</v>
      </c>
      <c r="C442" s="2">
        <f>IF(input_OLD_temp_simulation!C442&lt;&gt;"",input_OLD_temp_simulation!C442,"")</f>
        <v>44568.583333333343</v>
      </c>
      <c r="D442" s="26">
        <f t="shared" si="92"/>
        <v>4</v>
      </c>
      <c r="E442" s="43">
        <f t="shared" si="96"/>
        <v>0.58333333334303461</v>
      </c>
      <c r="F442" s="2">
        <f t="shared" si="97"/>
        <v>4.5834490740837754</v>
      </c>
      <c r="G442" s="26">
        <f>_xlfn.XLOOKUP(F442,occupancy_schedule!C:C,occupancy_schedule!D:D,,1,2)</f>
        <v>2</v>
      </c>
      <c r="H442" s="50">
        <f t="shared" si="85"/>
        <v>1.3562499999999999E-5</v>
      </c>
      <c r="I442" s="18">
        <f t="shared" si="86"/>
        <v>0.15069444444444444</v>
      </c>
      <c r="J442" s="26">
        <f t="shared" si="87"/>
        <v>85.625</v>
      </c>
      <c r="K442" s="55">
        <f t="shared" si="88"/>
        <v>1.4525462962962962E-2</v>
      </c>
      <c r="L442" s="26" t="b">
        <f>IF(virtualroom!A442="","",J442&gt;ventilation_hysteresis)</f>
        <v>1</v>
      </c>
      <c r="M442" s="29">
        <f t="shared" si="89"/>
        <v>500</v>
      </c>
      <c r="N442" s="13">
        <f t="shared" si="93"/>
        <v>5.5555555555555554</v>
      </c>
      <c r="O442" s="17">
        <f t="shared" si="94"/>
        <v>0.72627314814814814</v>
      </c>
      <c r="P442" s="17">
        <f t="shared" si="90"/>
        <v>0.20749003984063744</v>
      </c>
      <c r="Q442" s="17">
        <f t="shared" si="95"/>
        <v>0.15069444444444444</v>
      </c>
      <c r="R442" s="29">
        <f>IF(R441="cCO2_ppm",CO2_ext_avg_ppm,calculation!R441+calculation!S441)</f>
        <v>885.625</v>
      </c>
      <c r="S442" s="13">
        <f t="shared" si="91"/>
        <v>0</v>
      </c>
    </row>
    <row r="443" spans="1:19">
      <c r="A443" s="1">
        <f>IF(input_OLD_temp_simulation!A443&lt;&gt;"",input_OLD_temp_simulation!A443,"")</f>
        <v>441</v>
      </c>
      <c r="B443">
        <f>IF(input_OLD_temp_simulation!B443&lt;&gt;"",input_OLD_temp_simulation!B443,"")</f>
        <v>886307</v>
      </c>
      <c r="C443" s="2">
        <f>IF(input_OLD_temp_simulation!C443&lt;&gt;"",input_OLD_temp_simulation!C443,"")</f>
        <v>44568.59375</v>
      </c>
      <c r="D443" s="26">
        <f t="shared" si="92"/>
        <v>4</v>
      </c>
      <c r="E443" s="43">
        <f t="shared" si="96"/>
        <v>0.59375</v>
      </c>
      <c r="F443" s="2">
        <f t="shared" si="97"/>
        <v>4.5938657407407408</v>
      </c>
      <c r="G443" s="26">
        <f>_xlfn.XLOOKUP(F443,occupancy_schedule!C:C,occupancy_schedule!D:D,,1,2)</f>
        <v>2</v>
      </c>
      <c r="H443" s="50">
        <f t="shared" si="85"/>
        <v>1.3562499999999999E-5</v>
      </c>
      <c r="I443" s="18">
        <f t="shared" si="86"/>
        <v>0.15069444444444444</v>
      </c>
      <c r="J443" s="26">
        <f t="shared" si="87"/>
        <v>85.625</v>
      </c>
      <c r="K443" s="55">
        <f t="shared" si="88"/>
        <v>1.4525462962962962E-2</v>
      </c>
      <c r="L443" s="26" t="b">
        <f>IF(virtualroom!A443="","",J443&gt;ventilation_hysteresis)</f>
        <v>1</v>
      </c>
      <c r="M443" s="29">
        <f t="shared" si="89"/>
        <v>500</v>
      </c>
      <c r="N443" s="13">
        <f t="shared" si="93"/>
        <v>5.5555555555555554</v>
      </c>
      <c r="O443" s="17">
        <f t="shared" si="94"/>
        <v>0.72627314814814814</v>
      </c>
      <c r="P443" s="17">
        <f t="shared" si="90"/>
        <v>0.20749003984063744</v>
      </c>
      <c r="Q443" s="17">
        <f t="shared" si="95"/>
        <v>0.15069444444444444</v>
      </c>
      <c r="R443" s="29">
        <f>IF(R442="cCO2_ppm",CO2_ext_avg_ppm,calculation!R442+calculation!S442)</f>
        <v>885.625</v>
      </c>
      <c r="S443" s="13">
        <f t="shared" si="91"/>
        <v>0</v>
      </c>
    </row>
    <row r="444" spans="1:19">
      <c r="A444" s="1">
        <f>IF(input_OLD_temp_simulation!A444&lt;&gt;"",input_OLD_temp_simulation!A444,"")</f>
        <v>442</v>
      </c>
      <c r="B444">
        <f>IF(input_OLD_temp_simulation!B444&lt;&gt;"",input_OLD_temp_simulation!B444,"")</f>
        <v>886307</v>
      </c>
      <c r="C444" s="2">
        <f>IF(input_OLD_temp_simulation!C444&lt;&gt;"",input_OLD_temp_simulation!C444,"")</f>
        <v>44568.604166666657</v>
      </c>
      <c r="D444" s="26">
        <f t="shared" si="92"/>
        <v>4</v>
      </c>
      <c r="E444" s="43">
        <f t="shared" si="96"/>
        <v>0.60416666665696539</v>
      </c>
      <c r="F444" s="2">
        <f t="shared" si="97"/>
        <v>4.6042824073977062</v>
      </c>
      <c r="G444" s="26">
        <f>_xlfn.XLOOKUP(F444,occupancy_schedule!C:C,occupancy_schedule!D:D,,1,2)</f>
        <v>2</v>
      </c>
      <c r="H444" s="50">
        <f t="shared" si="85"/>
        <v>1.3562499999999999E-5</v>
      </c>
      <c r="I444" s="18">
        <f t="shared" si="86"/>
        <v>0.15069444444444444</v>
      </c>
      <c r="J444" s="26">
        <f t="shared" si="87"/>
        <v>85.625</v>
      </c>
      <c r="K444" s="55">
        <f t="shared" si="88"/>
        <v>1.4525462962962962E-2</v>
      </c>
      <c r="L444" s="26" t="b">
        <f>IF(virtualroom!A444="","",J444&gt;ventilation_hysteresis)</f>
        <v>1</v>
      </c>
      <c r="M444" s="29">
        <f t="shared" si="89"/>
        <v>500</v>
      </c>
      <c r="N444" s="13">
        <f t="shared" si="93"/>
        <v>5.5555555555555554</v>
      </c>
      <c r="O444" s="17">
        <f t="shared" si="94"/>
        <v>0.72627314814814814</v>
      </c>
      <c r="P444" s="17">
        <f t="shared" si="90"/>
        <v>0.20749003984063744</v>
      </c>
      <c r="Q444" s="17">
        <f t="shared" si="95"/>
        <v>0.15069444444444444</v>
      </c>
      <c r="R444" s="29">
        <f>IF(R443="cCO2_ppm",CO2_ext_avg_ppm,calculation!R443+calculation!S443)</f>
        <v>885.625</v>
      </c>
      <c r="S444" s="13">
        <f t="shared" si="91"/>
        <v>0</v>
      </c>
    </row>
    <row r="445" spans="1:19">
      <c r="A445" s="1">
        <f>IF(input_OLD_temp_simulation!A445&lt;&gt;"",input_OLD_temp_simulation!A445,"")</f>
        <v>443</v>
      </c>
      <c r="B445">
        <f>IF(input_OLD_temp_simulation!B445&lt;&gt;"",input_OLD_temp_simulation!B445,"")</f>
        <v>886307</v>
      </c>
      <c r="C445" s="2">
        <f>IF(input_OLD_temp_simulation!C445&lt;&gt;"",input_OLD_temp_simulation!C445,"")</f>
        <v>44568.614583333343</v>
      </c>
      <c r="D445" s="26">
        <f t="shared" si="92"/>
        <v>4</v>
      </c>
      <c r="E445" s="43">
        <f t="shared" si="96"/>
        <v>0.61458333334303461</v>
      </c>
      <c r="F445" s="2">
        <f t="shared" si="97"/>
        <v>4.6146990740837754</v>
      </c>
      <c r="G445" s="26">
        <f>_xlfn.XLOOKUP(F445,occupancy_schedule!C:C,occupancy_schedule!D:D,,1,2)</f>
        <v>2</v>
      </c>
      <c r="H445" s="50">
        <f t="shared" si="85"/>
        <v>1.3562499999999999E-5</v>
      </c>
      <c r="I445" s="18">
        <f t="shared" si="86"/>
        <v>0.15069444444444444</v>
      </c>
      <c r="J445" s="26">
        <f t="shared" si="87"/>
        <v>85.625</v>
      </c>
      <c r="K445" s="55">
        <f t="shared" si="88"/>
        <v>1.4525462962962962E-2</v>
      </c>
      <c r="L445" s="26" t="b">
        <f>IF(virtualroom!A445="","",J445&gt;ventilation_hysteresis)</f>
        <v>1</v>
      </c>
      <c r="M445" s="29">
        <f t="shared" si="89"/>
        <v>500</v>
      </c>
      <c r="N445" s="13">
        <f t="shared" si="93"/>
        <v>5.5555555555555554</v>
      </c>
      <c r="O445" s="17">
        <f t="shared" si="94"/>
        <v>0.72627314814814814</v>
      </c>
      <c r="P445" s="17">
        <f t="shared" si="90"/>
        <v>0.20749003984063744</v>
      </c>
      <c r="Q445" s="17">
        <f t="shared" si="95"/>
        <v>0.15069444444444444</v>
      </c>
      <c r="R445" s="29">
        <f>IF(R444="cCO2_ppm",CO2_ext_avg_ppm,calculation!R444+calculation!S444)</f>
        <v>885.625</v>
      </c>
      <c r="S445" s="13">
        <f t="shared" si="91"/>
        <v>0</v>
      </c>
    </row>
    <row r="446" spans="1:19">
      <c r="A446" s="1">
        <f>IF(input_OLD_temp_simulation!A446&lt;&gt;"",input_OLD_temp_simulation!A446,"")</f>
        <v>444</v>
      </c>
      <c r="B446">
        <f>IF(input_OLD_temp_simulation!B446&lt;&gt;"",input_OLD_temp_simulation!B446,"")</f>
        <v>886307</v>
      </c>
      <c r="C446" s="2">
        <f>IF(input_OLD_temp_simulation!C446&lt;&gt;"",input_OLD_temp_simulation!C446,"")</f>
        <v>44568.625</v>
      </c>
      <c r="D446" s="26">
        <f t="shared" si="92"/>
        <v>4</v>
      </c>
      <c r="E446" s="43">
        <f t="shared" si="96"/>
        <v>0.625</v>
      </c>
      <c r="F446" s="2">
        <f t="shared" si="97"/>
        <v>4.6251157407407408</v>
      </c>
      <c r="G446" s="26">
        <f>_xlfn.XLOOKUP(F446,occupancy_schedule!C:C,occupancy_schedule!D:D,,1,2)</f>
        <v>2</v>
      </c>
      <c r="H446" s="50">
        <f t="shared" si="85"/>
        <v>1.3562499999999999E-5</v>
      </c>
      <c r="I446" s="18">
        <f t="shared" si="86"/>
        <v>0.15069444444444444</v>
      </c>
      <c r="J446" s="26">
        <f t="shared" si="87"/>
        <v>85.625</v>
      </c>
      <c r="K446" s="55">
        <f t="shared" si="88"/>
        <v>1.4525462962962962E-2</v>
      </c>
      <c r="L446" s="26" t="b">
        <f>IF(virtualroom!A446="","",J446&gt;ventilation_hysteresis)</f>
        <v>1</v>
      </c>
      <c r="M446" s="29">
        <f t="shared" si="89"/>
        <v>500</v>
      </c>
      <c r="N446" s="13">
        <f t="shared" si="93"/>
        <v>5.5555555555555554</v>
      </c>
      <c r="O446" s="17">
        <f t="shared" si="94"/>
        <v>0.72627314814814814</v>
      </c>
      <c r="P446" s="17">
        <f t="shared" si="90"/>
        <v>0.20749003984063744</v>
      </c>
      <c r="Q446" s="17">
        <f t="shared" si="95"/>
        <v>0.15069444444444444</v>
      </c>
      <c r="R446" s="29">
        <f>IF(R445="cCO2_ppm",CO2_ext_avg_ppm,calculation!R445+calculation!S445)</f>
        <v>885.625</v>
      </c>
      <c r="S446" s="13">
        <f t="shared" si="91"/>
        <v>0</v>
      </c>
    </row>
    <row r="447" spans="1:19">
      <c r="A447" s="1">
        <f>IF(input_OLD_temp_simulation!A447&lt;&gt;"",input_OLD_temp_simulation!A447,"")</f>
        <v>445</v>
      </c>
      <c r="B447">
        <f>IF(input_OLD_temp_simulation!B447&lt;&gt;"",input_OLD_temp_simulation!B447,"")</f>
        <v>886307</v>
      </c>
      <c r="C447" s="2">
        <f>IF(input_OLD_temp_simulation!C447&lt;&gt;"",input_OLD_temp_simulation!C447,"")</f>
        <v>44568.635416666657</v>
      </c>
      <c r="D447" s="26">
        <f t="shared" si="92"/>
        <v>4</v>
      </c>
      <c r="E447" s="43">
        <f t="shared" si="96"/>
        <v>0.63541666665696539</v>
      </c>
      <c r="F447" s="2">
        <f t="shared" si="97"/>
        <v>4.6355324073977062</v>
      </c>
      <c r="G447" s="26">
        <f>_xlfn.XLOOKUP(F447,occupancy_schedule!C:C,occupancy_schedule!D:D,,1,2)</f>
        <v>2</v>
      </c>
      <c r="H447" s="50">
        <f t="shared" si="85"/>
        <v>1.3562499999999999E-5</v>
      </c>
      <c r="I447" s="18">
        <f t="shared" si="86"/>
        <v>0.15069444444444444</v>
      </c>
      <c r="J447" s="26">
        <f t="shared" si="87"/>
        <v>85.625</v>
      </c>
      <c r="K447" s="55">
        <f t="shared" si="88"/>
        <v>1.4525462962962962E-2</v>
      </c>
      <c r="L447" s="26" t="b">
        <f>IF(virtualroom!A447="","",J447&gt;ventilation_hysteresis)</f>
        <v>1</v>
      </c>
      <c r="M447" s="29">
        <f t="shared" si="89"/>
        <v>500</v>
      </c>
      <c r="N447" s="13">
        <f t="shared" si="93"/>
        <v>5.5555555555555554</v>
      </c>
      <c r="O447" s="17">
        <f t="shared" si="94"/>
        <v>0.72627314814814814</v>
      </c>
      <c r="P447" s="17">
        <f t="shared" si="90"/>
        <v>0.20749003984063744</v>
      </c>
      <c r="Q447" s="17">
        <f t="shared" si="95"/>
        <v>0.15069444444444444</v>
      </c>
      <c r="R447" s="29">
        <f>IF(R446="cCO2_ppm",CO2_ext_avg_ppm,calculation!R446+calculation!S446)</f>
        <v>885.625</v>
      </c>
      <c r="S447" s="13">
        <f t="shared" si="91"/>
        <v>0</v>
      </c>
    </row>
    <row r="448" spans="1:19">
      <c r="A448" s="1">
        <f>IF(input_OLD_temp_simulation!A448&lt;&gt;"",input_OLD_temp_simulation!A448,"")</f>
        <v>446</v>
      </c>
      <c r="B448">
        <f>IF(input_OLD_temp_simulation!B448&lt;&gt;"",input_OLD_temp_simulation!B448,"")</f>
        <v>886307</v>
      </c>
      <c r="C448" s="2">
        <f>IF(input_OLD_temp_simulation!C448&lt;&gt;"",input_OLD_temp_simulation!C448,"")</f>
        <v>44568.645833333343</v>
      </c>
      <c r="D448" s="26">
        <f t="shared" si="92"/>
        <v>4</v>
      </c>
      <c r="E448" s="43">
        <f t="shared" si="96"/>
        <v>0.64583333334303461</v>
      </c>
      <c r="F448" s="2">
        <f t="shared" si="97"/>
        <v>4.6459490740837754</v>
      </c>
      <c r="G448" s="26">
        <f>_xlfn.XLOOKUP(F448,occupancy_schedule!C:C,occupancy_schedule!D:D,,1,2)</f>
        <v>2</v>
      </c>
      <c r="H448" s="50">
        <f t="shared" si="85"/>
        <v>1.3562499999999999E-5</v>
      </c>
      <c r="I448" s="18">
        <f t="shared" si="86"/>
        <v>0.15069444444444444</v>
      </c>
      <c r="J448" s="26">
        <f t="shared" si="87"/>
        <v>85.625</v>
      </c>
      <c r="K448" s="55">
        <f t="shared" si="88"/>
        <v>1.4525462962962962E-2</v>
      </c>
      <c r="L448" s="26" t="b">
        <f>IF(virtualroom!A448="","",J448&gt;ventilation_hysteresis)</f>
        <v>1</v>
      </c>
      <c r="M448" s="29">
        <f t="shared" si="89"/>
        <v>500</v>
      </c>
      <c r="N448" s="13">
        <f t="shared" si="93"/>
        <v>5.5555555555555554</v>
      </c>
      <c r="O448" s="17">
        <f t="shared" si="94"/>
        <v>0.72627314814814814</v>
      </c>
      <c r="P448" s="17">
        <f t="shared" si="90"/>
        <v>0.20749003984063744</v>
      </c>
      <c r="Q448" s="17">
        <f t="shared" si="95"/>
        <v>0.15069444444444444</v>
      </c>
      <c r="R448" s="29">
        <f>IF(R447="cCO2_ppm",CO2_ext_avg_ppm,calculation!R447+calculation!S447)</f>
        <v>885.625</v>
      </c>
      <c r="S448" s="13">
        <f t="shared" si="91"/>
        <v>0</v>
      </c>
    </row>
    <row r="449" spans="1:19">
      <c r="A449" s="1">
        <f>IF(input_OLD_temp_simulation!A449&lt;&gt;"",input_OLD_temp_simulation!A449,"")</f>
        <v>447</v>
      </c>
      <c r="B449">
        <f>IF(input_OLD_temp_simulation!B449&lt;&gt;"",input_OLD_temp_simulation!B449,"")</f>
        <v>886307</v>
      </c>
      <c r="C449" s="2">
        <f>IF(input_OLD_temp_simulation!C449&lt;&gt;"",input_OLD_temp_simulation!C449,"")</f>
        <v>44568.65625</v>
      </c>
      <c r="D449" s="26">
        <f t="shared" si="92"/>
        <v>4</v>
      </c>
      <c r="E449" s="43">
        <f t="shared" si="96"/>
        <v>0.65625</v>
      </c>
      <c r="F449" s="2">
        <f t="shared" si="97"/>
        <v>4.6563657407407408</v>
      </c>
      <c r="G449" s="26">
        <f>_xlfn.XLOOKUP(F449,occupancy_schedule!C:C,occupancy_schedule!D:D,,1,2)</f>
        <v>2</v>
      </c>
      <c r="H449" s="50">
        <f t="shared" si="85"/>
        <v>1.3562499999999999E-5</v>
      </c>
      <c r="I449" s="18">
        <f t="shared" si="86"/>
        <v>0.15069444444444444</v>
      </c>
      <c r="J449" s="26">
        <f t="shared" si="87"/>
        <v>85.625</v>
      </c>
      <c r="K449" s="55">
        <f t="shared" si="88"/>
        <v>1.4525462962962962E-2</v>
      </c>
      <c r="L449" s="26" t="b">
        <f>IF(virtualroom!A449="","",J449&gt;ventilation_hysteresis)</f>
        <v>1</v>
      </c>
      <c r="M449" s="29">
        <f t="shared" si="89"/>
        <v>500</v>
      </c>
      <c r="N449" s="13">
        <f t="shared" si="93"/>
        <v>5.5555555555555554</v>
      </c>
      <c r="O449" s="17">
        <f t="shared" si="94"/>
        <v>0.72627314814814814</v>
      </c>
      <c r="P449" s="17">
        <f t="shared" si="90"/>
        <v>0.20749003984063744</v>
      </c>
      <c r="Q449" s="17">
        <f t="shared" si="95"/>
        <v>0.15069444444444444</v>
      </c>
      <c r="R449" s="29">
        <f>IF(R448="cCO2_ppm",CO2_ext_avg_ppm,calculation!R448+calculation!S448)</f>
        <v>885.625</v>
      </c>
      <c r="S449" s="13">
        <f t="shared" si="91"/>
        <v>0</v>
      </c>
    </row>
    <row r="450" spans="1:19">
      <c r="A450" s="1">
        <f>IF(input_OLD_temp_simulation!A450&lt;&gt;"",input_OLD_temp_simulation!A450,"")</f>
        <v>448</v>
      </c>
      <c r="B450">
        <f>IF(input_OLD_temp_simulation!B450&lt;&gt;"",input_OLD_temp_simulation!B450,"")</f>
        <v>886307</v>
      </c>
      <c r="C450" s="2">
        <f>IF(input_OLD_temp_simulation!C450&lt;&gt;"",input_OLD_temp_simulation!C450,"")</f>
        <v>44568.666666666657</v>
      </c>
      <c r="D450" s="26">
        <f t="shared" si="92"/>
        <v>4</v>
      </c>
      <c r="E450" s="43">
        <f t="shared" si="96"/>
        <v>0.66666666665696539</v>
      </c>
      <c r="F450" s="2">
        <f t="shared" si="97"/>
        <v>4.6667824073977062</v>
      </c>
      <c r="G450" s="26">
        <f>_xlfn.XLOOKUP(F450,occupancy_schedule!C:C,occupancy_schedule!D:D,,1,2)</f>
        <v>0</v>
      </c>
      <c r="H450" s="50">
        <f t="shared" ref="H450:H513" si="98">G450*deskwork_MET*METml_per_kg_min_p*avg_kg_per_p/(s_per_min*ml_per_m3)</f>
        <v>0</v>
      </c>
      <c r="I450" s="18">
        <f t="shared" ref="I450:I513" si="99">H450/V_room_m3*1000000</f>
        <v>0</v>
      </c>
      <c r="J450" s="26">
        <f t="shared" ref="J450:J513" si="100">R450-CO2_set</f>
        <v>85.625</v>
      </c>
      <c r="K450" s="55">
        <f t="shared" ref="K450:K513" si="101">(R450-CO2_ext_avg_ppm)*ACPH_min/s_per_h</f>
        <v>1.4525462962962962E-2</v>
      </c>
      <c r="L450" s="26" t="b">
        <f>IF(virtualroom!A450="","",J450&gt;ventilation_hysteresis)</f>
        <v>1</v>
      </c>
      <c r="M450" s="29">
        <f t="shared" ref="M450:M513" si="102">IF(L450,maxvent_m3_per_h,0)</f>
        <v>500</v>
      </c>
      <c r="N450" s="13">
        <f t="shared" si="93"/>
        <v>5.5555555555555554</v>
      </c>
      <c r="O450" s="17">
        <f t="shared" si="94"/>
        <v>0.72627314814814814</v>
      </c>
      <c r="P450" s="17">
        <f t="shared" ref="P450:P513" si="103">IF(L450,MAX(0,MIN((J450+ventilation_hysteresis)/(O450*timestep_s),1)),0)</f>
        <v>0.20749003984063744</v>
      </c>
      <c r="Q450" s="17">
        <f t="shared" si="95"/>
        <v>0.15069444444444444</v>
      </c>
      <c r="R450" s="29">
        <f>IF(R449="cCO2_ppm",CO2_ext_avg_ppm,calculation!R449+calculation!S449)</f>
        <v>885.625</v>
      </c>
      <c r="S450" s="13">
        <f t="shared" ref="S450:S513" si="104">(I450-Q450)*timestep_s</f>
        <v>-135.625</v>
      </c>
    </row>
    <row r="451" spans="1:19">
      <c r="A451" s="1">
        <f>IF(input_OLD_temp_simulation!A451&lt;&gt;"",input_OLD_temp_simulation!A451,"")</f>
        <v>449</v>
      </c>
      <c r="B451">
        <f>IF(input_OLD_temp_simulation!B451&lt;&gt;"",input_OLD_temp_simulation!B451,"")</f>
        <v>886307</v>
      </c>
      <c r="C451" s="2">
        <f>IF(input_OLD_temp_simulation!C451&lt;&gt;"",input_OLD_temp_simulation!C451,"")</f>
        <v>44568.677083333343</v>
      </c>
      <c r="D451" s="26">
        <f t="shared" ref="D451:D514" si="105">WEEKDAY(C451,3)</f>
        <v>4</v>
      </c>
      <c r="E451" s="43">
        <f t="shared" si="96"/>
        <v>0.67708333334303461</v>
      </c>
      <c r="F451" s="2">
        <f t="shared" si="97"/>
        <v>4.6771990740837754</v>
      </c>
      <c r="G451" s="26">
        <f>_xlfn.XLOOKUP(F451,occupancy_schedule!C:C,occupancy_schedule!D:D,,1,2)</f>
        <v>0</v>
      </c>
      <c r="H451" s="50">
        <f t="shared" si="98"/>
        <v>0</v>
      </c>
      <c r="I451" s="18">
        <f t="shared" si="99"/>
        <v>0</v>
      </c>
      <c r="J451" s="26">
        <f t="shared" si="100"/>
        <v>-50</v>
      </c>
      <c r="K451" s="55">
        <f t="shared" si="101"/>
        <v>1.0339506172839507E-2</v>
      </c>
      <c r="L451" s="26" t="b">
        <f>IF(virtualroom!A451="","",J451&gt;ventilation_hysteresis)</f>
        <v>0</v>
      </c>
      <c r="M451" s="29">
        <f t="shared" si="102"/>
        <v>0</v>
      </c>
      <c r="N451" s="13">
        <f t="shared" si="93"/>
        <v>0</v>
      </c>
      <c r="O451" s="17">
        <f t="shared" si="94"/>
        <v>0</v>
      </c>
      <c r="P451" s="17">
        <f t="shared" si="103"/>
        <v>0</v>
      </c>
      <c r="Q451" s="17">
        <f t="shared" si="95"/>
        <v>1.0339506172839507E-2</v>
      </c>
      <c r="R451" s="29">
        <f>IF(R450="cCO2_ppm",CO2_ext_avg_ppm,calculation!R450+calculation!S450)</f>
        <v>750</v>
      </c>
      <c r="S451" s="13">
        <f t="shared" si="104"/>
        <v>-9.3055555555555554</v>
      </c>
    </row>
    <row r="452" spans="1:19">
      <c r="A452" s="1">
        <f>IF(input_OLD_temp_simulation!A452&lt;&gt;"",input_OLD_temp_simulation!A452,"")</f>
        <v>450</v>
      </c>
      <c r="B452">
        <f>IF(input_OLD_temp_simulation!B452&lt;&gt;"",input_OLD_temp_simulation!B452,"")</f>
        <v>886307</v>
      </c>
      <c r="C452" s="2">
        <f>IF(input_OLD_temp_simulation!C452&lt;&gt;"",input_OLD_temp_simulation!C452,"")</f>
        <v>44568.6875</v>
      </c>
      <c r="D452" s="26">
        <f t="shared" si="105"/>
        <v>4</v>
      </c>
      <c r="E452" s="43">
        <f t="shared" si="96"/>
        <v>0.6875</v>
      </c>
      <c r="F452" s="2">
        <f t="shared" si="97"/>
        <v>4.6876157407407408</v>
      </c>
      <c r="G452" s="26">
        <f>_xlfn.XLOOKUP(F452,occupancy_schedule!C:C,occupancy_schedule!D:D,,1,2)</f>
        <v>0</v>
      </c>
      <c r="H452" s="50">
        <f t="shared" si="98"/>
        <v>0</v>
      </c>
      <c r="I452" s="18">
        <f t="shared" si="99"/>
        <v>0</v>
      </c>
      <c r="J452" s="26">
        <f t="shared" si="100"/>
        <v>-59.305555555555543</v>
      </c>
      <c r="K452" s="55">
        <f t="shared" si="101"/>
        <v>1.0052297668038409E-2</v>
      </c>
      <c r="L452" s="26" t="b">
        <f>IF(virtualroom!A452="","",J452&gt;ventilation_hysteresis)</f>
        <v>0</v>
      </c>
      <c r="M452" s="29">
        <f t="shared" si="102"/>
        <v>0</v>
      </c>
      <c r="N452" s="13">
        <f t="shared" si="93"/>
        <v>0</v>
      </c>
      <c r="O452" s="17">
        <f t="shared" si="94"/>
        <v>0</v>
      </c>
      <c r="P452" s="17">
        <f t="shared" si="103"/>
        <v>0</v>
      </c>
      <c r="Q452" s="17">
        <f t="shared" si="95"/>
        <v>1.0052297668038409E-2</v>
      </c>
      <c r="R452" s="29">
        <f>IF(R451="cCO2_ppm",CO2_ext_avg_ppm,calculation!R451+calculation!S451)</f>
        <v>740.69444444444446</v>
      </c>
      <c r="S452" s="13">
        <f t="shared" si="104"/>
        <v>-9.0470679012345681</v>
      </c>
    </row>
    <row r="453" spans="1:19">
      <c r="A453" s="1">
        <f>IF(input_OLD_temp_simulation!A453&lt;&gt;"",input_OLD_temp_simulation!A453,"")</f>
        <v>451</v>
      </c>
      <c r="B453">
        <f>IF(input_OLD_temp_simulation!B453&lt;&gt;"",input_OLD_temp_simulation!B453,"")</f>
        <v>886307</v>
      </c>
      <c r="C453" s="2">
        <f>IF(input_OLD_temp_simulation!C453&lt;&gt;"",input_OLD_temp_simulation!C453,"")</f>
        <v>44568.697916666657</v>
      </c>
      <c r="D453" s="26">
        <f t="shared" si="105"/>
        <v>4</v>
      </c>
      <c r="E453" s="43">
        <f t="shared" si="96"/>
        <v>0.69791666665696539</v>
      </c>
      <c r="F453" s="2">
        <f t="shared" si="97"/>
        <v>4.6980324073977062</v>
      </c>
      <c r="G453" s="26">
        <f>_xlfn.XLOOKUP(F453,occupancy_schedule!C:C,occupancy_schedule!D:D,,1,2)</f>
        <v>0</v>
      </c>
      <c r="H453" s="50">
        <f t="shared" si="98"/>
        <v>0</v>
      </c>
      <c r="I453" s="18">
        <f t="shared" si="99"/>
        <v>0</v>
      </c>
      <c r="J453" s="26">
        <f t="shared" si="100"/>
        <v>-68.35262345679007</v>
      </c>
      <c r="K453" s="55">
        <f t="shared" si="101"/>
        <v>9.7730671772595663E-3</v>
      </c>
      <c r="L453" s="26" t="b">
        <f>IF(virtualroom!A453="","",J453&gt;ventilation_hysteresis)</f>
        <v>0</v>
      </c>
      <c r="M453" s="29">
        <f t="shared" si="102"/>
        <v>0</v>
      </c>
      <c r="N453" s="13">
        <f t="shared" si="93"/>
        <v>0</v>
      </c>
      <c r="O453" s="17">
        <f t="shared" si="94"/>
        <v>0</v>
      </c>
      <c r="P453" s="17">
        <f t="shared" si="103"/>
        <v>0</v>
      </c>
      <c r="Q453" s="17">
        <f t="shared" si="95"/>
        <v>9.7730671772595663E-3</v>
      </c>
      <c r="R453" s="29">
        <f>IF(R452="cCO2_ppm",CO2_ext_avg_ppm,calculation!R452+calculation!S452)</f>
        <v>731.64737654320993</v>
      </c>
      <c r="S453" s="13">
        <f t="shared" si="104"/>
        <v>-8.795760459533609</v>
      </c>
    </row>
    <row r="454" spans="1:19">
      <c r="A454" s="1">
        <f>IF(input_OLD_temp_simulation!A454&lt;&gt;"",input_OLD_temp_simulation!A454,"")</f>
        <v>452</v>
      </c>
      <c r="B454">
        <f>IF(input_OLD_temp_simulation!B454&lt;&gt;"",input_OLD_temp_simulation!B454,"")</f>
        <v>886307</v>
      </c>
      <c r="C454" s="2">
        <f>IF(input_OLD_temp_simulation!C454&lt;&gt;"",input_OLD_temp_simulation!C454,"")</f>
        <v>44568.708333333343</v>
      </c>
      <c r="D454" s="26">
        <f t="shared" si="105"/>
        <v>4</v>
      </c>
      <c r="E454" s="43">
        <f t="shared" si="96"/>
        <v>0.70833333334303461</v>
      </c>
      <c r="F454" s="2">
        <f t="shared" si="97"/>
        <v>4.7084490740837754</v>
      </c>
      <c r="G454" s="26">
        <f>_xlfn.XLOOKUP(F454,occupancy_schedule!C:C,occupancy_schedule!D:D,,1,2)</f>
        <v>0</v>
      </c>
      <c r="H454" s="50">
        <f t="shared" si="98"/>
        <v>0</v>
      </c>
      <c r="I454" s="18">
        <f t="shared" si="99"/>
        <v>0</v>
      </c>
      <c r="J454" s="26">
        <f t="shared" si="100"/>
        <v>-77.148383916323723</v>
      </c>
      <c r="K454" s="55">
        <f t="shared" si="101"/>
        <v>9.501593089002355E-3</v>
      </c>
      <c r="L454" s="26" t="b">
        <f>IF(virtualroom!A454="","",J454&gt;ventilation_hysteresis)</f>
        <v>0</v>
      </c>
      <c r="M454" s="29">
        <f t="shared" si="102"/>
        <v>0</v>
      </c>
      <c r="N454" s="13">
        <f t="shared" si="93"/>
        <v>0</v>
      </c>
      <c r="O454" s="17">
        <f t="shared" si="94"/>
        <v>0</v>
      </c>
      <c r="P454" s="17">
        <f t="shared" si="103"/>
        <v>0</v>
      </c>
      <c r="Q454" s="17">
        <f t="shared" si="95"/>
        <v>9.501593089002355E-3</v>
      </c>
      <c r="R454" s="29">
        <f>IF(R453="cCO2_ppm",CO2_ext_avg_ppm,calculation!R453+calculation!S453)</f>
        <v>722.85161608367628</v>
      </c>
      <c r="S454" s="13">
        <f t="shared" si="104"/>
        <v>-8.5514337801021192</v>
      </c>
    </row>
    <row r="455" spans="1:19">
      <c r="A455" s="1">
        <f>IF(input_OLD_temp_simulation!A455&lt;&gt;"",input_OLD_temp_simulation!A455,"")</f>
        <v>453</v>
      </c>
      <c r="B455">
        <f>IF(input_OLD_temp_simulation!B455&lt;&gt;"",input_OLD_temp_simulation!B455,"")</f>
        <v>886307</v>
      </c>
      <c r="C455" s="2">
        <f>IF(input_OLD_temp_simulation!C455&lt;&gt;"",input_OLD_temp_simulation!C455,"")</f>
        <v>44568.71875</v>
      </c>
      <c r="D455" s="26">
        <f t="shared" si="105"/>
        <v>4</v>
      </c>
      <c r="E455" s="43">
        <f t="shared" si="96"/>
        <v>0.71875</v>
      </c>
      <c r="F455" s="2">
        <f t="shared" si="97"/>
        <v>4.7188657407407408</v>
      </c>
      <c r="G455" s="26">
        <f>_xlfn.XLOOKUP(F455,occupancy_schedule!C:C,occupancy_schedule!D:D,,1,2)</f>
        <v>0</v>
      </c>
      <c r="H455" s="50">
        <f t="shared" si="98"/>
        <v>0</v>
      </c>
      <c r="I455" s="18">
        <f t="shared" si="99"/>
        <v>0</v>
      </c>
      <c r="J455" s="26">
        <f t="shared" si="100"/>
        <v>-85.699817696425839</v>
      </c>
      <c r="K455" s="55">
        <f t="shared" si="101"/>
        <v>9.2376599476411761E-3</v>
      </c>
      <c r="L455" s="26" t="b">
        <f>IF(virtualroom!A455="","",J455&gt;ventilation_hysteresis)</f>
        <v>0</v>
      </c>
      <c r="M455" s="29">
        <f t="shared" si="102"/>
        <v>0</v>
      </c>
      <c r="N455" s="13">
        <f t="shared" si="93"/>
        <v>0</v>
      </c>
      <c r="O455" s="17">
        <f t="shared" si="94"/>
        <v>0</v>
      </c>
      <c r="P455" s="17">
        <f t="shared" si="103"/>
        <v>0</v>
      </c>
      <c r="Q455" s="17">
        <f t="shared" si="95"/>
        <v>9.2376599476411761E-3</v>
      </c>
      <c r="R455" s="29">
        <f>IF(R454="cCO2_ppm",CO2_ext_avg_ppm,calculation!R454+calculation!S454)</f>
        <v>714.30018230357416</v>
      </c>
      <c r="S455" s="13">
        <f t="shared" si="104"/>
        <v>-8.3138939528770592</v>
      </c>
    </row>
    <row r="456" spans="1:19">
      <c r="A456" s="1">
        <f>IF(input_OLD_temp_simulation!A456&lt;&gt;"",input_OLD_temp_simulation!A456,"")</f>
        <v>454</v>
      </c>
      <c r="B456">
        <f>IF(input_OLD_temp_simulation!B456&lt;&gt;"",input_OLD_temp_simulation!B456,"")</f>
        <v>886307</v>
      </c>
      <c r="C456" s="2">
        <f>IF(input_OLD_temp_simulation!C456&lt;&gt;"",input_OLD_temp_simulation!C456,"")</f>
        <v>44568.729166666657</v>
      </c>
      <c r="D456" s="26">
        <f t="shared" si="105"/>
        <v>4</v>
      </c>
      <c r="E456" s="43">
        <f t="shared" si="96"/>
        <v>0.72916666665696539</v>
      </c>
      <c r="F456" s="2">
        <f t="shared" si="97"/>
        <v>4.7292824073977062</v>
      </c>
      <c r="G456" s="26">
        <f>_xlfn.XLOOKUP(F456,occupancy_schedule!C:C,occupancy_schedule!D:D,,1,2)</f>
        <v>0</v>
      </c>
      <c r="H456" s="50">
        <f t="shared" si="98"/>
        <v>0</v>
      </c>
      <c r="I456" s="18">
        <f t="shared" si="99"/>
        <v>0</v>
      </c>
      <c r="J456" s="26">
        <f t="shared" si="100"/>
        <v>-94.013711649302877</v>
      </c>
      <c r="K456" s="55">
        <f t="shared" si="101"/>
        <v>8.9810582824289241E-3</v>
      </c>
      <c r="L456" s="26" t="b">
        <f>IF(virtualroom!A456="","",J456&gt;ventilation_hysteresis)</f>
        <v>0</v>
      </c>
      <c r="M456" s="29">
        <f t="shared" si="102"/>
        <v>0</v>
      </c>
      <c r="N456" s="13">
        <f t="shared" si="93"/>
        <v>0</v>
      </c>
      <c r="O456" s="17">
        <f t="shared" si="94"/>
        <v>0</v>
      </c>
      <c r="P456" s="17">
        <f t="shared" si="103"/>
        <v>0</v>
      </c>
      <c r="Q456" s="17">
        <f t="shared" si="95"/>
        <v>8.9810582824289241E-3</v>
      </c>
      <c r="R456" s="29">
        <f>IF(R455="cCO2_ppm",CO2_ext_avg_ppm,calculation!R455+calculation!S455)</f>
        <v>705.98628835069712</v>
      </c>
      <c r="S456" s="13">
        <f t="shared" si="104"/>
        <v>-8.0829524541860316</v>
      </c>
    </row>
    <row r="457" spans="1:19">
      <c r="A457" s="1">
        <f>IF(input_OLD_temp_simulation!A457&lt;&gt;"",input_OLD_temp_simulation!A457,"")</f>
        <v>455</v>
      </c>
      <c r="B457">
        <f>IF(input_OLD_temp_simulation!B457&lt;&gt;"",input_OLD_temp_simulation!B457,"")</f>
        <v>886307</v>
      </c>
      <c r="C457" s="2">
        <f>IF(input_OLD_temp_simulation!C457&lt;&gt;"",input_OLD_temp_simulation!C457,"")</f>
        <v>44568.739583333343</v>
      </c>
      <c r="D457" s="26">
        <f t="shared" si="105"/>
        <v>4</v>
      </c>
      <c r="E457" s="43">
        <f t="shared" si="96"/>
        <v>0.73958333334303461</v>
      </c>
      <c r="F457" s="2">
        <f t="shared" si="97"/>
        <v>4.7396990740837754</v>
      </c>
      <c r="G457" s="26">
        <f>_xlfn.XLOOKUP(F457,occupancy_schedule!C:C,occupancy_schedule!D:D,,1,2)</f>
        <v>0</v>
      </c>
      <c r="H457" s="50">
        <f t="shared" si="98"/>
        <v>0</v>
      </c>
      <c r="I457" s="18">
        <f t="shared" si="99"/>
        <v>0</v>
      </c>
      <c r="J457" s="26">
        <f t="shared" si="100"/>
        <v>-102.09666410348893</v>
      </c>
      <c r="K457" s="55">
        <f t="shared" si="101"/>
        <v>8.7315844412503407E-3</v>
      </c>
      <c r="L457" s="26" t="b">
        <f>IF(virtualroom!A457="","",J457&gt;ventilation_hysteresis)</f>
        <v>0</v>
      </c>
      <c r="M457" s="29">
        <f t="shared" si="102"/>
        <v>0</v>
      </c>
      <c r="N457" s="13">
        <f t="shared" si="93"/>
        <v>0</v>
      </c>
      <c r="O457" s="17">
        <f t="shared" si="94"/>
        <v>0</v>
      </c>
      <c r="P457" s="17">
        <f t="shared" si="103"/>
        <v>0</v>
      </c>
      <c r="Q457" s="17">
        <f t="shared" si="95"/>
        <v>8.7315844412503407E-3</v>
      </c>
      <c r="R457" s="29">
        <f>IF(R456="cCO2_ppm",CO2_ext_avg_ppm,calculation!R456+calculation!S456)</f>
        <v>697.90333589651107</v>
      </c>
      <c r="S457" s="13">
        <f t="shared" si="104"/>
        <v>-7.8584259971253063</v>
      </c>
    </row>
    <row r="458" spans="1:19">
      <c r="A458" s="1">
        <f>IF(input_OLD_temp_simulation!A458&lt;&gt;"",input_OLD_temp_simulation!A458,"")</f>
        <v>456</v>
      </c>
      <c r="B458">
        <f>IF(input_OLD_temp_simulation!B458&lt;&gt;"",input_OLD_temp_simulation!B458,"")</f>
        <v>886307</v>
      </c>
      <c r="C458" s="2">
        <f>IF(input_OLD_temp_simulation!C458&lt;&gt;"",input_OLD_temp_simulation!C458,"")</f>
        <v>44568.75</v>
      </c>
      <c r="D458" s="26">
        <f t="shared" si="105"/>
        <v>4</v>
      </c>
      <c r="E458" s="43">
        <f t="shared" si="96"/>
        <v>0.75</v>
      </c>
      <c r="F458" s="2">
        <f t="shared" si="97"/>
        <v>4.7501157407407408</v>
      </c>
      <c r="G458" s="26">
        <f>_xlfn.XLOOKUP(F458,occupancy_schedule!C:C,occupancy_schedule!D:D,,1,2)</f>
        <v>0</v>
      </c>
      <c r="H458" s="50">
        <f t="shared" si="98"/>
        <v>0</v>
      </c>
      <c r="I458" s="18">
        <f t="shared" si="99"/>
        <v>0</v>
      </c>
      <c r="J458" s="26">
        <f t="shared" si="100"/>
        <v>-109.95509010061426</v>
      </c>
      <c r="K458" s="55">
        <f t="shared" si="101"/>
        <v>8.4890404289933875E-3</v>
      </c>
      <c r="L458" s="26" t="b">
        <f>IF(virtualroom!A458="","",J458&gt;ventilation_hysteresis)</f>
        <v>0</v>
      </c>
      <c r="M458" s="29">
        <f t="shared" si="102"/>
        <v>0</v>
      </c>
      <c r="N458" s="13">
        <f t="shared" si="93"/>
        <v>0</v>
      </c>
      <c r="O458" s="17">
        <f t="shared" si="94"/>
        <v>0</v>
      </c>
      <c r="P458" s="17">
        <f t="shared" si="103"/>
        <v>0</v>
      </c>
      <c r="Q458" s="17">
        <f t="shared" si="95"/>
        <v>8.4890404289933875E-3</v>
      </c>
      <c r="R458" s="29">
        <f>IF(R457="cCO2_ppm",CO2_ext_avg_ppm,calculation!R457+calculation!S457)</f>
        <v>690.04490989938574</v>
      </c>
      <c r="S458" s="13">
        <f t="shared" si="104"/>
        <v>-7.6401363860940483</v>
      </c>
    </row>
    <row r="459" spans="1:19">
      <c r="A459" s="1">
        <f>IF(input_OLD_temp_simulation!A459&lt;&gt;"",input_OLD_temp_simulation!A459,"")</f>
        <v>457</v>
      </c>
      <c r="B459">
        <f>IF(input_OLD_temp_simulation!B459&lt;&gt;"",input_OLD_temp_simulation!B459,"")</f>
        <v>886307</v>
      </c>
      <c r="C459" s="2">
        <f>IF(input_OLD_temp_simulation!C459&lt;&gt;"",input_OLD_temp_simulation!C459,"")</f>
        <v>44568.760416666657</v>
      </c>
      <c r="D459" s="26">
        <f t="shared" si="105"/>
        <v>4</v>
      </c>
      <c r="E459" s="43">
        <f t="shared" si="96"/>
        <v>0.76041666665696539</v>
      </c>
      <c r="F459" s="2">
        <f t="shared" si="97"/>
        <v>4.7605324073977062</v>
      </c>
      <c r="G459" s="26">
        <f>_xlfn.XLOOKUP(F459,occupancy_schedule!C:C,occupancy_schedule!D:D,,1,2)</f>
        <v>0</v>
      </c>
      <c r="H459" s="50">
        <f t="shared" si="98"/>
        <v>0</v>
      </c>
      <c r="I459" s="18">
        <f t="shared" si="99"/>
        <v>0</v>
      </c>
      <c r="J459" s="26">
        <f t="shared" si="100"/>
        <v>-117.59522648670827</v>
      </c>
      <c r="K459" s="55">
        <f t="shared" si="101"/>
        <v>8.2532337504102379E-3</v>
      </c>
      <c r="L459" s="26" t="b">
        <f>IF(virtualroom!A459="","",J459&gt;ventilation_hysteresis)</f>
        <v>0</v>
      </c>
      <c r="M459" s="29">
        <f t="shared" si="102"/>
        <v>0</v>
      </c>
      <c r="N459" s="13">
        <f t="shared" si="93"/>
        <v>0</v>
      </c>
      <c r="O459" s="17">
        <f t="shared" si="94"/>
        <v>0</v>
      </c>
      <c r="P459" s="17">
        <f t="shared" si="103"/>
        <v>0</v>
      </c>
      <c r="Q459" s="17">
        <f t="shared" si="95"/>
        <v>8.2532337504102379E-3</v>
      </c>
      <c r="R459" s="29">
        <f>IF(R458="cCO2_ppm",CO2_ext_avg_ppm,calculation!R458+calculation!S458)</f>
        <v>682.40477351329173</v>
      </c>
      <c r="S459" s="13">
        <f t="shared" si="104"/>
        <v>-7.4279103753692137</v>
      </c>
    </row>
    <row r="460" spans="1:19">
      <c r="A460" s="1">
        <f>IF(input_OLD_temp_simulation!A460&lt;&gt;"",input_OLD_temp_simulation!A460,"")</f>
        <v>458</v>
      </c>
      <c r="B460">
        <f>IF(input_OLD_temp_simulation!B460&lt;&gt;"",input_OLD_temp_simulation!B460,"")</f>
        <v>886307</v>
      </c>
      <c r="C460" s="2">
        <f>IF(input_OLD_temp_simulation!C460&lt;&gt;"",input_OLD_temp_simulation!C460,"")</f>
        <v>44568.770833333343</v>
      </c>
      <c r="D460" s="26">
        <f t="shared" si="105"/>
        <v>4</v>
      </c>
      <c r="E460" s="43">
        <f t="shared" si="96"/>
        <v>0.77083333334303461</v>
      </c>
      <c r="F460" s="2">
        <f t="shared" si="97"/>
        <v>4.7709490740837754</v>
      </c>
      <c r="G460" s="26">
        <f>_xlfn.XLOOKUP(F460,occupancy_schedule!C:C,occupancy_schedule!D:D,,1,2)</f>
        <v>0</v>
      </c>
      <c r="H460" s="50">
        <f t="shared" si="98"/>
        <v>0</v>
      </c>
      <c r="I460" s="18">
        <f t="shared" si="99"/>
        <v>0</v>
      </c>
      <c r="J460" s="26">
        <f t="shared" si="100"/>
        <v>-125.02313686207754</v>
      </c>
      <c r="K460" s="55">
        <f t="shared" si="101"/>
        <v>8.0239772573432854E-3</v>
      </c>
      <c r="L460" s="26" t="b">
        <f>IF(virtualroom!A460="","",J460&gt;ventilation_hysteresis)</f>
        <v>0</v>
      </c>
      <c r="M460" s="29">
        <f t="shared" si="102"/>
        <v>0</v>
      </c>
      <c r="N460" s="13">
        <f t="shared" si="93"/>
        <v>0</v>
      </c>
      <c r="O460" s="17">
        <f t="shared" si="94"/>
        <v>0</v>
      </c>
      <c r="P460" s="17">
        <f t="shared" si="103"/>
        <v>0</v>
      </c>
      <c r="Q460" s="17">
        <f t="shared" si="95"/>
        <v>8.0239772573432854E-3</v>
      </c>
      <c r="R460" s="29">
        <f>IF(R459="cCO2_ppm",CO2_ext_avg_ppm,calculation!R459+calculation!S459)</f>
        <v>674.97686313792246</v>
      </c>
      <c r="S460" s="13">
        <f t="shared" si="104"/>
        <v>-7.221579531608957</v>
      </c>
    </row>
    <row r="461" spans="1:19">
      <c r="A461" s="1">
        <f>IF(input_OLD_temp_simulation!A461&lt;&gt;"",input_OLD_temp_simulation!A461,"")</f>
        <v>459</v>
      </c>
      <c r="B461">
        <f>IF(input_OLD_temp_simulation!B461&lt;&gt;"",input_OLD_temp_simulation!B461,"")</f>
        <v>886307</v>
      </c>
      <c r="C461" s="2">
        <f>IF(input_OLD_temp_simulation!C461&lt;&gt;"",input_OLD_temp_simulation!C461,"")</f>
        <v>44568.78125</v>
      </c>
      <c r="D461" s="26">
        <f t="shared" si="105"/>
        <v>4</v>
      </c>
      <c r="E461" s="43">
        <f t="shared" si="96"/>
        <v>0.78125</v>
      </c>
      <c r="F461" s="2">
        <f t="shared" si="97"/>
        <v>4.7813657407407408</v>
      </c>
      <c r="G461" s="26">
        <f>_xlfn.XLOOKUP(F461,occupancy_schedule!C:C,occupancy_schedule!D:D,,1,2)</f>
        <v>0</v>
      </c>
      <c r="H461" s="50">
        <f t="shared" si="98"/>
        <v>0</v>
      </c>
      <c r="I461" s="18">
        <f t="shared" si="99"/>
        <v>0</v>
      </c>
      <c r="J461" s="26">
        <f t="shared" si="100"/>
        <v>-132.24471639368653</v>
      </c>
      <c r="K461" s="55">
        <f t="shared" si="101"/>
        <v>7.8010890001948595E-3</v>
      </c>
      <c r="L461" s="26" t="b">
        <f>IF(virtualroom!A461="","",J461&gt;ventilation_hysteresis)</f>
        <v>0</v>
      </c>
      <c r="M461" s="29">
        <f t="shared" si="102"/>
        <v>0</v>
      </c>
      <c r="N461" s="13">
        <f t="shared" si="93"/>
        <v>0</v>
      </c>
      <c r="O461" s="17">
        <f t="shared" si="94"/>
        <v>0</v>
      </c>
      <c r="P461" s="17">
        <f t="shared" si="103"/>
        <v>0</v>
      </c>
      <c r="Q461" s="17">
        <f t="shared" si="95"/>
        <v>7.8010890001948595E-3</v>
      </c>
      <c r="R461" s="29">
        <f>IF(R460="cCO2_ppm",CO2_ext_avg_ppm,calculation!R460+calculation!S460)</f>
        <v>667.75528360631347</v>
      </c>
      <c r="S461" s="13">
        <f t="shared" si="104"/>
        <v>-7.0209801001753736</v>
      </c>
    </row>
    <row r="462" spans="1:19">
      <c r="A462" s="1">
        <f>IF(input_OLD_temp_simulation!A462&lt;&gt;"",input_OLD_temp_simulation!A462,"")</f>
        <v>460</v>
      </c>
      <c r="B462">
        <f>IF(input_OLD_temp_simulation!B462&lt;&gt;"",input_OLD_temp_simulation!B462,"")</f>
        <v>886307</v>
      </c>
      <c r="C462" s="2">
        <f>IF(input_OLD_temp_simulation!C462&lt;&gt;"",input_OLD_temp_simulation!C462,"")</f>
        <v>44568.791666666657</v>
      </c>
      <c r="D462" s="26">
        <f t="shared" si="105"/>
        <v>4</v>
      </c>
      <c r="E462" s="43">
        <f t="shared" si="96"/>
        <v>0.79166666665696539</v>
      </c>
      <c r="F462" s="2">
        <f t="shared" si="97"/>
        <v>4.7917824073977062</v>
      </c>
      <c r="G462" s="26">
        <f>_xlfn.XLOOKUP(F462,occupancy_schedule!C:C,occupancy_schedule!D:D,,1,2)</f>
        <v>0</v>
      </c>
      <c r="H462" s="50">
        <f t="shared" si="98"/>
        <v>0</v>
      </c>
      <c r="I462" s="18">
        <f t="shared" si="99"/>
        <v>0</v>
      </c>
      <c r="J462" s="26">
        <f t="shared" si="100"/>
        <v>-139.26569649386192</v>
      </c>
      <c r="K462" s="55">
        <f t="shared" si="101"/>
        <v>7.5843920835227795E-3</v>
      </c>
      <c r="L462" s="26" t="b">
        <f>IF(virtualroom!A462="","",J462&gt;ventilation_hysteresis)</f>
        <v>0</v>
      </c>
      <c r="M462" s="29">
        <f t="shared" si="102"/>
        <v>0</v>
      </c>
      <c r="N462" s="13">
        <f t="shared" si="93"/>
        <v>0</v>
      </c>
      <c r="O462" s="17">
        <f t="shared" si="94"/>
        <v>0</v>
      </c>
      <c r="P462" s="17">
        <f t="shared" si="103"/>
        <v>0</v>
      </c>
      <c r="Q462" s="17">
        <f t="shared" si="95"/>
        <v>7.5843920835227795E-3</v>
      </c>
      <c r="R462" s="29">
        <f>IF(R461="cCO2_ppm",CO2_ext_avg_ppm,calculation!R461+calculation!S461)</f>
        <v>660.73430350613808</v>
      </c>
      <c r="S462" s="13">
        <f t="shared" si="104"/>
        <v>-6.8259528751705014</v>
      </c>
    </row>
    <row r="463" spans="1:19">
      <c r="A463" s="1">
        <f>IF(input_OLD_temp_simulation!A463&lt;&gt;"",input_OLD_temp_simulation!A463,"")</f>
        <v>461</v>
      </c>
      <c r="B463">
        <f>IF(input_OLD_temp_simulation!B463&lt;&gt;"",input_OLD_temp_simulation!B463,"")</f>
        <v>886307</v>
      </c>
      <c r="C463" s="2">
        <f>IF(input_OLD_temp_simulation!C463&lt;&gt;"",input_OLD_temp_simulation!C463,"")</f>
        <v>44568.802083333343</v>
      </c>
      <c r="D463" s="26">
        <f t="shared" si="105"/>
        <v>4</v>
      </c>
      <c r="E463" s="43">
        <f t="shared" si="96"/>
        <v>0.80208333334303461</v>
      </c>
      <c r="F463" s="2">
        <f t="shared" si="97"/>
        <v>4.8021990740837754</v>
      </c>
      <c r="G463" s="26">
        <f>_xlfn.XLOOKUP(F463,occupancy_schedule!C:C,occupancy_schedule!D:D,,1,2)</f>
        <v>0</v>
      </c>
      <c r="H463" s="50">
        <f t="shared" si="98"/>
        <v>0</v>
      </c>
      <c r="I463" s="18">
        <f t="shared" si="99"/>
        <v>0</v>
      </c>
      <c r="J463" s="26">
        <f t="shared" si="100"/>
        <v>-146.09164936903244</v>
      </c>
      <c r="K463" s="55">
        <f t="shared" si="101"/>
        <v>7.3737145256471464E-3</v>
      </c>
      <c r="L463" s="26" t="b">
        <f>IF(virtualroom!A463="","",J463&gt;ventilation_hysteresis)</f>
        <v>0</v>
      </c>
      <c r="M463" s="29">
        <f t="shared" si="102"/>
        <v>0</v>
      </c>
      <c r="N463" s="13">
        <f t="shared" si="93"/>
        <v>0</v>
      </c>
      <c r="O463" s="17">
        <f t="shared" si="94"/>
        <v>0</v>
      </c>
      <c r="P463" s="17">
        <f t="shared" si="103"/>
        <v>0</v>
      </c>
      <c r="Q463" s="17">
        <f t="shared" si="95"/>
        <v>7.3737145256471464E-3</v>
      </c>
      <c r="R463" s="29">
        <f>IF(R462="cCO2_ppm",CO2_ext_avg_ppm,calculation!R462+calculation!S462)</f>
        <v>653.90835063096756</v>
      </c>
      <c r="S463" s="13">
        <f t="shared" si="104"/>
        <v>-6.6363430730824318</v>
      </c>
    </row>
    <row r="464" spans="1:19">
      <c r="A464" s="1">
        <f>IF(input_OLD_temp_simulation!A464&lt;&gt;"",input_OLD_temp_simulation!A464,"")</f>
        <v>462</v>
      </c>
      <c r="B464">
        <f>IF(input_OLD_temp_simulation!B464&lt;&gt;"",input_OLD_temp_simulation!B464,"")</f>
        <v>886307</v>
      </c>
      <c r="C464" s="2">
        <f>IF(input_OLD_temp_simulation!C464&lt;&gt;"",input_OLD_temp_simulation!C464,"")</f>
        <v>44568.8125</v>
      </c>
      <c r="D464" s="26">
        <f t="shared" si="105"/>
        <v>4</v>
      </c>
      <c r="E464" s="43">
        <f t="shared" si="96"/>
        <v>0.8125</v>
      </c>
      <c r="F464" s="2">
        <f t="shared" si="97"/>
        <v>4.8126157407407408</v>
      </c>
      <c r="G464" s="26">
        <f>_xlfn.XLOOKUP(F464,occupancy_schedule!C:C,occupancy_schedule!D:D,,1,2)</f>
        <v>0</v>
      </c>
      <c r="H464" s="50">
        <f t="shared" si="98"/>
        <v>0</v>
      </c>
      <c r="I464" s="18">
        <f t="shared" si="99"/>
        <v>0</v>
      </c>
      <c r="J464" s="26">
        <f t="shared" si="100"/>
        <v>-152.7279924421149</v>
      </c>
      <c r="K464" s="55">
        <f t="shared" si="101"/>
        <v>7.1688891221569472E-3</v>
      </c>
      <c r="L464" s="26" t="b">
        <f>IF(virtualroom!A464="","",J464&gt;ventilation_hysteresis)</f>
        <v>0</v>
      </c>
      <c r="M464" s="29">
        <f t="shared" si="102"/>
        <v>0</v>
      </c>
      <c r="N464" s="13">
        <f t="shared" si="93"/>
        <v>0</v>
      </c>
      <c r="O464" s="17">
        <f t="shared" si="94"/>
        <v>0</v>
      </c>
      <c r="P464" s="17">
        <f t="shared" si="103"/>
        <v>0</v>
      </c>
      <c r="Q464" s="17">
        <f t="shared" si="95"/>
        <v>7.1688891221569472E-3</v>
      </c>
      <c r="R464" s="29">
        <f>IF(R463="cCO2_ppm",CO2_ext_avg_ppm,calculation!R463+calculation!S463)</f>
        <v>647.2720075578851</v>
      </c>
      <c r="S464" s="13">
        <f t="shared" si="104"/>
        <v>-6.4520002099412528</v>
      </c>
    </row>
    <row r="465" spans="1:19">
      <c r="A465" s="1">
        <f>IF(input_OLD_temp_simulation!A465&lt;&gt;"",input_OLD_temp_simulation!A465,"")</f>
        <v>463</v>
      </c>
      <c r="B465">
        <f>IF(input_OLD_temp_simulation!B465&lt;&gt;"",input_OLD_temp_simulation!B465,"")</f>
        <v>886307</v>
      </c>
      <c r="C465" s="2">
        <f>IF(input_OLD_temp_simulation!C465&lt;&gt;"",input_OLD_temp_simulation!C465,"")</f>
        <v>44568.822916666657</v>
      </c>
      <c r="D465" s="26">
        <f t="shared" si="105"/>
        <v>4</v>
      </c>
      <c r="E465" s="43">
        <f t="shared" si="96"/>
        <v>0.82291666665696539</v>
      </c>
      <c r="F465" s="2">
        <f t="shared" si="97"/>
        <v>4.8230324073977062</v>
      </c>
      <c r="G465" s="26">
        <f>_xlfn.XLOOKUP(F465,occupancy_schedule!C:C,occupancy_schedule!D:D,,1,2)</f>
        <v>0</v>
      </c>
      <c r="H465" s="50">
        <f t="shared" si="98"/>
        <v>0</v>
      </c>
      <c r="I465" s="18">
        <f t="shared" si="99"/>
        <v>0</v>
      </c>
      <c r="J465" s="26">
        <f t="shared" si="100"/>
        <v>-159.17999265205617</v>
      </c>
      <c r="K465" s="55">
        <f t="shared" si="101"/>
        <v>6.969753313208143E-3</v>
      </c>
      <c r="L465" s="26" t="b">
        <f>IF(virtualroom!A465="","",J465&gt;ventilation_hysteresis)</f>
        <v>0</v>
      </c>
      <c r="M465" s="29">
        <f t="shared" si="102"/>
        <v>0</v>
      </c>
      <c r="N465" s="13">
        <f t="shared" si="93"/>
        <v>0</v>
      </c>
      <c r="O465" s="17">
        <f t="shared" si="94"/>
        <v>0</v>
      </c>
      <c r="P465" s="17">
        <f t="shared" si="103"/>
        <v>0</v>
      </c>
      <c r="Q465" s="17">
        <f t="shared" si="95"/>
        <v>6.969753313208143E-3</v>
      </c>
      <c r="R465" s="29">
        <f>IF(R464="cCO2_ppm",CO2_ext_avg_ppm,calculation!R464+calculation!S464)</f>
        <v>640.82000734794383</v>
      </c>
      <c r="S465" s="13">
        <f t="shared" si="104"/>
        <v>-6.2727779818873284</v>
      </c>
    </row>
    <row r="466" spans="1:19">
      <c r="A466" s="1">
        <f>IF(input_OLD_temp_simulation!A466&lt;&gt;"",input_OLD_temp_simulation!A466,"")</f>
        <v>464</v>
      </c>
      <c r="B466">
        <f>IF(input_OLD_temp_simulation!B466&lt;&gt;"",input_OLD_temp_simulation!B466,"")</f>
        <v>886307</v>
      </c>
      <c r="C466" s="2">
        <f>IF(input_OLD_temp_simulation!C466&lt;&gt;"",input_OLD_temp_simulation!C466,"")</f>
        <v>44568.833333333343</v>
      </c>
      <c r="D466" s="26">
        <f t="shared" si="105"/>
        <v>4</v>
      </c>
      <c r="E466" s="43">
        <f t="shared" si="96"/>
        <v>0.83333333334303461</v>
      </c>
      <c r="F466" s="2">
        <f t="shared" si="97"/>
        <v>4.8334490740837754</v>
      </c>
      <c r="G466" s="26">
        <f>_xlfn.XLOOKUP(F466,occupancy_schedule!C:C,occupancy_schedule!D:D,,1,2)</f>
        <v>0</v>
      </c>
      <c r="H466" s="50">
        <f t="shared" si="98"/>
        <v>0</v>
      </c>
      <c r="I466" s="18">
        <f t="shared" si="99"/>
        <v>0</v>
      </c>
      <c r="J466" s="26">
        <f t="shared" si="100"/>
        <v>-165.45277063394349</v>
      </c>
      <c r="K466" s="55">
        <f t="shared" si="101"/>
        <v>6.7761490545079168E-3</v>
      </c>
      <c r="L466" s="26" t="b">
        <f>IF(virtualroom!A466="","",J466&gt;ventilation_hysteresis)</f>
        <v>0</v>
      </c>
      <c r="M466" s="29">
        <f t="shared" si="102"/>
        <v>0</v>
      </c>
      <c r="N466" s="13">
        <f t="shared" si="93"/>
        <v>0</v>
      </c>
      <c r="O466" s="17">
        <f t="shared" si="94"/>
        <v>0</v>
      </c>
      <c r="P466" s="17">
        <f t="shared" si="103"/>
        <v>0</v>
      </c>
      <c r="Q466" s="17">
        <f t="shared" si="95"/>
        <v>6.7761490545079168E-3</v>
      </c>
      <c r="R466" s="29">
        <f>IF(R465="cCO2_ppm",CO2_ext_avg_ppm,calculation!R465+calculation!S465)</f>
        <v>634.54722936605651</v>
      </c>
      <c r="S466" s="13">
        <f t="shared" si="104"/>
        <v>-6.0985341490571248</v>
      </c>
    </row>
    <row r="467" spans="1:19">
      <c r="A467" s="1">
        <f>IF(input_OLD_temp_simulation!A467&lt;&gt;"",input_OLD_temp_simulation!A467,"")</f>
        <v>465</v>
      </c>
      <c r="B467">
        <f>IF(input_OLD_temp_simulation!B467&lt;&gt;"",input_OLD_temp_simulation!B467,"")</f>
        <v>886307</v>
      </c>
      <c r="C467" s="2">
        <f>IF(input_OLD_temp_simulation!C467&lt;&gt;"",input_OLD_temp_simulation!C467,"")</f>
        <v>44568.84375</v>
      </c>
      <c r="D467" s="26">
        <f t="shared" si="105"/>
        <v>4</v>
      </c>
      <c r="E467" s="43">
        <f t="shared" si="96"/>
        <v>0.84375</v>
      </c>
      <c r="F467" s="2">
        <f t="shared" si="97"/>
        <v>4.8438657407407408</v>
      </c>
      <c r="G467" s="26">
        <f>_xlfn.XLOOKUP(F467,occupancy_schedule!C:C,occupancy_schedule!D:D,,1,2)</f>
        <v>0</v>
      </c>
      <c r="H467" s="50">
        <f t="shared" si="98"/>
        <v>0</v>
      </c>
      <c r="I467" s="18">
        <f t="shared" si="99"/>
        <v>0</v>
      </c>
      <c r="J467" s="26">
        <f t="shared" si="100"/>
        <v>-171.55130478300066</v>
      </c>
      <c r="K467" s="55">
        <f t="shared" si="101"/>
        <v>6.5879226918826956E-3</v>
      </c>
      <c r="L467" s="26" t="b">
        <f>IF(virtualroom!A467="","",J467&gt;ventilation_hysteresis)</f>
        <v>0</v>
      </c>
      <c r="M467" s="29">
        <f t="shared" si="102"/>
        <v>0</v>
      </c>
      <c r="N467" s="13">
        <f t="shared" si="93"/>
        <v>0</v>
      </c>
      <c r="O467" s="17">
        <f t="shared" si="94"/>
        <v>0</v>
      </c>
      <c r="P467" s="17">
        <f t="shared" si="103"/>
        <v>0</v>
      </c>
      <c r="Q467" s="17">
        <f t="shared" si="95"/>
        <v>6.5879226918826956E-3</v>
      </c>
      <c r="R467" s="29">
        <f>IF(R466="cCO2_ppm",CO2_ext_avg_ppm,calculation!R466+calculation!S466)</f>
        <v>628.44869521699934</v>
      </c>
      <c r="S467" s="13">
        <f t="shared" si="104"/>
        <v>-5.9291304226944259</v>
      </c>
    </row>
    <row r="468" spans="1:19">
      <c r="A468" s="1">
        <f>IF(input_OLD_temp_simulation!A468&lt;&gt;"",input_OLD_temp_simulation!A468,"")</f>
        <v>466</v>
      </c>
      <c r="B468">
        <f>IF(input_OLD_temp_simulation!B468&lt;&gt;"",input_OLD_temp_simulation!B468,"")</f>
        <v>886307</v>
      </c>
      <c r="C468" s="2">
        <f>IF(input_OLD_temp_simulation!C468&lt;&gt;"",input_OLD_temp_simulation!C468,"")</f>
        <v>44568.854166666657</v>
      </c>
      <c r="D468" s="26">
        <f t="shared" si="105"/>
        <v>4</v>
      </c>
      <c r="E468" s="43">
        <f t="shared" si="96"/>
        <v>0.85416666665696539</v>
      </c>
      <c r="F468" s="2">
        <f t="shared" si="97"/>
        <v>4.8542824073977062</v>
      </c>
      <c r="G468" s="26">
        <f>_xlfn.XLOOKUP(F468,occupancy_schedule!C:C,occupancy_schedule!D:D,,1,2)</f>
        <v>0</v>
      </c>
      <c r="H468" s="50">
        <f t="shared" si="98"/>
        <v>0</v>
      </c>
      <c r="I468" s="18">
        <f t="shared" si="99"/>
        <v>0</v>
      </c>
      <c r="J468" s="26">
        <f t="shared" si="100"/>
        <v>-177.48043520569513</v>
      </c>
      <c r="K468" s="55">
        <f t="shared" si="101"/>
        <v>6.4049248393303971E-3</v>
      </c>
      <c r="L468" s="26" t="b">
        <f>IF(virtualroom!A468="","",J468&gt;ventilation_hysteresis)</f>
        <v>0</v>
      </c>
      <c r="M468" s="29">
        <f t="shared" si="102"/>
        <v>0</v>
      </c>
      <c r="N468" s="13">
        <f t="shared" si="93"/>
        <v>0</v>
      </c>
      <c r="O468" s="17">
        <f t="shared" si="94"/>
        <v>0</v>
      </c>
      <c r="P468" s="17">
        <f t="shared" si="103"/>
        <v>0</v>
      </c>
      <c r="Q468" s="17">
        <f t="shared" si="95"/>
        <v>6.4049248393303971E-3</v>
      </c>
      <c r="R468" s="29">
        <f>IF(R467="cCO2_ppm",CO2_ext_avg_ppm,calculation!R467+calculation!S467)</f>
        <v>622.51956479430487</v>
      </c>
      <c r="S468" s="13">
        <f t="shared" si="104"/>
        <v>-5.7644323553973571</v>
      </c>
    </row>
    <row r="469" spans="1:19">
      <c r="A469" s="1">
        <f>IF(input_OLD_temp_simulation!A469&lt;&gt;"",input_OLD_temp_simulation!A469,"")</f>
        <v>467</v>
      </c>
      <c r="B469">
        <f>IF(input_OLD_temp_simulation!B469&lt;&gt;"",input_OLD_temp_simulation!B469,"")</f>
        <v>886307</v>
      </c>
      <c r="C469" s="2">
        <f>IF(input_OLD_temp_simulation!C469&lt;&gt;"",input_OLD_temp_simulation!C469,"")</f>
        <v>44568.864583333343</v>
      </c>
      <c r="D469" s="26">
        <f t="shared" si="105"/>
        <v>4</v>
      </c>
      <c r="E469" s="43">
        <f t="shared" si="96"/>
        <v>0.86458333334303461</v>
      </c>
      <c r="F469" s="2">
        <f t="shared" si="97"/>
        <v>4.8646990740837754</v>
      </c>
      <c r="G469" s="26">
        <f>_xlfn.XLOOKUP(F469,occupancy_schedule!C:C,occupancy_schedule!D:D,,1,2)</f>
        <v>0</v>
      </c>
      <c r="H469" s="50">
        <f t="shared" si="98"/>
        <v>0</v>
      </c>
      <c r="I469" s="18">
        <f t="shared" si="99"/>
        <v>0</v>
      </c>
      <c r="J469" s="26">
        <f t="shared" si="100"/>
        <v>-183.24486756109252</v>
      </c>
      <c r="K469" s="55">
        <f t="shared" si="101"/>
        <v>6.2270102604601073E-3</v>
      </c>
      <c r="L469" s="26" t="b">
        <f>IF(virtualroom!A469="","",J469&gt;ventilation_hysteresis)</f>
        <v>0</v>
      </c>
      <c r="M469" s="29">
        <f t="shared" si="102"/>
        <v>0</v>
      </c>
      <c r="N469" s="13">
        <f t="shared" si="93"/>
        <v>0</v>
      </c>
      <c r="O469" s="17">
        <f t="shared" si="94"/>
        <v>0</v>
      </c>
      <c r="P469" s="17">
        <f t="shared" si="103"/>
        <v>0</v>
      </c>
      <c r="Q469" s="17">
        <f t="shared" si="95"/>
        <v>6.2270102604601073E-3</v>
      </c>
      <c r="R469" s="29">
        <f>IF(R468="cCO2_ppm",CO2_ext_avg_ppm,calculation!R468+calculation!S468)</f>
        <v>616.75513243890748</v>
      </c>
      <c r="S469" s="13">
        <f t="shared" si="104"/>
        <v>-5.6043092344140968</v>
      </c>
    </row>
    <row r="470" spans="1:19">
      <c r="A470" s="1">
        <f>IF(input_OLD_temp_simulation!A470&lt;&gt;"",input_OLD_temp_simulation!A470,"")</f>
        <v>468</v>
      </c>
      <c r="B470">
        <f>IF(input_OLD_temp_simulation!B470&lt;&gt;"",input_OLD_temp_simulation!B470,"")</f>
        <v>886307</v>
      </c>
      <c r="C470" s="2">
        <f>IF(input_OLD_temp_simulation!C470&lt;&gt;"",input_OLD_temp_simulation!C470,"")</f>
        <v>44568.875</v>
      </c>
      <c r="D470" s="26">
        <f t="shared" si="105"/>
        <v>4</v>
      </c>
      <c r="E470" s="43">
        <f t="shared" si="96"/>
        <v>0.875</v>
      </c>
      <c r="F470" s="2">
        <f t="shared" si="97"/>
        <v>4.8751157407407408</v>
      </c>
      <c r="G470" s="26">
        <f>_xlfn.XLOOKUP(F470,occupancy_schedule!C:C,occupancy_schedule!D:D,,1,2)</f>
        <v>0</v>
      </c>
      <c r="H470" s="50">
        <f t="shared" si="98"/>
        <v>0</v>
      </c>
      <c r="I470" s="18">
        <f t="shared" si="99"/>
        <v>0</v>
      </c>
      <c r="J470" s="26">
        <f t="shared" si="100"/>
        <v>-188.84917679550665</v>
      </c>
      <c r="K470" s="55">
        <f t="shared" si="101"/>
        <v>6.0540377532251029E-3</v>
      </c>
      <c r="L470" s="26" t="b">
        <f>IF(virtualroom!A470="","",J470&gt;ventilation_hysteresis)</f>
        <v>0</v>
      </c>
      <c r="M470" s="29">
        <f t="shared" si="102"/>
        <v>0</v>
      </c>
      <c r="N470" s="13">
        <f t="shared" si="93"/>
        <v>0</v>
      </c>
      <c r="O470" s="17">
        <f t="shared" si="94"/>
        <v>0</v>
      </c>
      <c r="P470" s="17">
        <f t="shared" si="103"/>
        <v>0</v>
      </c>
      <c r="Q470" s="17">
        <f t="shared" si="95"/>
        <v>6.0540377532251029E-3</v>
      </c>
      <c r="R470" s="29">
        <f>IF(R469="cCO2_ppm",CO2_ext_avg_ppm,calculation!R469+calculation!S469)</f>
        <v>611.15082320449335</v>
      </c>
      <c r="S470" s="13">
        <f t="shared" si="104"/>
        <v>-5.4486339779025927</v>
      </c>
    </row>
    <row r="471" spans="1:19">
      <c r="A471" s="1">
        <f>IF(input_OLD_temp_simulation!A471&lt;&gt;"",input_OLD_temp_simulation!A471,"")</f>
        <v>469</v>
      </c>
      <c r="B471">
        <f>IF(input_OLD_temp_simulation!B471&lt;&gt;"",input_OLD_temp_simulation!B471,"")</f>
        <v>886307</v>
      </c>
      <c r="C471" s="2">
        <f>IF(input_OLD_temp_simulation!C471&lt;&gt;"",input_OLD_temp_simulation!C471,"")</f>
        <v>44568.885416666657</v>
      </c>
      <c r="D471" s="26">
        <f t="shared" si="105"/>
        <v>4</v>
      </c>
      <c r="E471" s="43">
        <f t="shared" si="96"/>
        <v>0.88541666665696539</v>
      </c>
      <c r="F471" s="2">
        <f t="shared" si="97"/>
        <v>4.8855324073977062</v>
      </c>
      <c r="G471" s="26">
        <f>_xlfn.XLOOKUP(F471,occupancy_schedule!C:C,occupancy_schedule!D:D,,1,2)</f>
        <v>0</v>
      </c>
      <c r="H471" s="50">
        <f t="shared" si="98"/>
        <v>0</v>
      </c>
      <c r="I471" s="18">
        <f t="shared" si="99"/>
        <v>0</v>
      </c>
      <c r="J471" s="26">
        <f t="shared" si="100"/>
        <v>-194.2978107734092</v>
      </c>
      <c r="K471" s="55">
        <f t="shared" si="101"/>
        <v>5.8858700378577409E-3</v>
      </c>
      <c r="L471" s="26" t="b">
        <f>IF(virtualroom!A471="","",J471&gt;ventilation_hysteresis)</f>
        <v>0</v>
      </c>
      <c r="M471" s="29">
        <f t="shared" si="102"/>
        <v>0</v>
      </c>
      <c r="N471" s="13">
        <f t="shared" si="93"/>
        <v>0</v>
      </c>
      <c r="O471" s="17">
        <f t="shared" si="94"/>
        <v>0</v>
      </c>
      <c r="P471" s="17">
        <f t="shared" si="103"/>
        <v>0</v>
      </c>
      <c r="Q471" s="17">
        <f t="shared" si="95"/>
        <v>5.8858700378577409E-3</v>
      </c>
      <c r="R471" s="29">
        <f>IF(R470="cCO2_ppm",CO2_ext_avg_ppm,calculation!R470+calculation!S470)</f>
        <v>605.7021892265908</v>
      </c>
      <c r="S471" s="13">
        <f t="shared" si="104"/>
        <v>-5.2972830340719668</v>
      </c>
    </row>
    <row r="472" spans="1:19">
      <c r="A472" s="1">
        <f>IF(input_OLD_temp_simulation!A472&lt;&gt;"",input_OLD_temp_simulation!A472,"")</f>
        <v>470</v>
      </c>
      <c r="B472">
        <f>IF(input_OLD_temp_simulation!B472&lt;&gt;"",input_OLD_temp_simulation!B472,"")</f>
        <v>886307</v>
      </c>
      <c r="C472" s="2">
        <f>IF(input_OLD_temp_simulation!C472&lt;&gt;"",input_OLD_temp_simulation!C472,"")</f>
        <v>44568.895833333343</v>
      </c>
      <c r="D472" s="26">
        <f t="shared" si="105"/>
        <v>4</v>
      </c>
      <c r="E472" s="43">
        <f t="shared" si="96"/>
        <v>0.89583333334303461</v>
      </c>
      <c r="F472" s="2">
        <f t="shared" si="97"/>
        <v>4.8959490740837754</v>
      </c>
      <c r="G472" s="26">
        <f>_xlfn.XLOOKUP(F472,occupancy_schedule!C:C,occupancy_schedule!D:D,,1,2)</f>
        <v>0</v>
      </c>
      <c r="H472" s="50">
        <f t="shared" si="98"/>
        <v>0</v>
      </c>
      <c r="I472" s="18">
        <f t="shared" si="99"/>
        <v>0</v>
      </c>
      <c r="J472" s="26">
        <f t="shared" si="100"/>
        <v>-199.59509380748113</v>
      </c>
      <c r="K472" s="55">
        <f t="shared" si="101"/>
        <v>5.7223736479172487E-3</v>
      </c>
      <c r="L472" s="26" t="b">
        <f>IF(virtualroom!A472="","",J472&gt;ventilation_hysteresis)</f>
        <v>0</v>
      </c>
      <c r="M472" s="29">
        <f t="shared" si="102"/>
        <v>0</v>
      </c>
      <c r="N472" s="13">
        <f t="shared" si="93"/>
        <v>0</v>
      </c>
      <c r="O472" s="17">
        <f t="shared" si="94"/>
        <v>0</v>
      </c>
      <c r="P472" s="17">
        <f t="shared" si="103"/>
        <v>0</v>
      </c>
      <c r="Q472" s="17">
        <f t="shared" si="95"/>
        <v>5.7223736479172487E-3</v>
      </c>
      <c r="R472" s="29">
        <f>IF(R471="cCO2_ppm",CO2_ext_avg_ppm,calculation!R471+calculation!S471)</f>
        <v>600.40490619251887</v>
      </c>
      <c r="S472" s="13">
        <f t="shared" si="104"/>
        <v>-5.1501362831255237</v>
      </c>
    </row>
    <row r="473" spans="1:19">
      <c r="A473" s="1">
        <f>IF(input_OLD_temp_simulation!A473&lt;&gt;"",input_OLD_temp_simulation!A473,"")</f>
        <v>471</v>
      </c>
      <c r="B473">
        <f>IF(input_OLD_temp_simulation!B473&lt;&gt;"",input_OLD_temp_simulation!B473,"")</f>
        <v>886307</v>
      </c>
      <c r="C473" s="2">
        <f>IF(input_OLD_temp_simulation!C473&lt;&gt;"",input_OLD_temp_simulation!C473,"")</f>
        <v>44568.90625</v>
      </c>
      <c r="D473" s="26">
        <f t="shared" si="105"/>
        <v>4</v>
      </c>
      <c r="E473" s="43">
        <f t="shared" si="96"/>
        <v>0.90625</v>
      </c>
      <c r="F473" s="2">
        <f t="shared" si="97"/>
        <v>4.9063657407407408</v>
      </c>
      <c r="G473" s="26">
        <f>_xlfn.XLOOKUP(F473,occupancy_schedule!C:C,occupancy_schedule!D:D,,1,2)</f>
        <v>0</v>
      </c>
      <c r="H473" s="50">
        <f t="shared" si="98"/>
        <v>0</v>
      </c>
      <c r="I473" s="18">
        <f t="shared" si="99"/>
        <v>0</v>
      </c>
      <c r="J473" s="26">
        <f t="shared" si="100"/>
        <v>-204.7452300906067</v>
      </c>
      <c r="K473" s="55">
        <f t="shared" si="101"/>
        <v>5.5634188243639908E-3</v>
      </c>
      <c r="L473" s="26" t="b">
        <f>IF(virtualroom!A473="","",J473&gt;ventilation_hysteresis)</f>
        <v>0</v>
      </c>
      <c r="M473" s="29">
        <f t="shared" si="102"/>
        <v>0</v>
      </c>
      <c r="N473" s="13">
        <f t="shared" si="93"/>
        <v>0</v>
      </c>
      <c r="O473" s="17">
        <f t="shared" si="94"/>
        <v>0</v>
      </c>
      <c r="P473" s="17">
        <f t="shared" si="103"/>
        <v>0</v>
      </c>
      <c r="Q473" s="17">
        <f t="shared" si="95"/>
        <v>5.5634188243639908E-3</v>
      </c>
      <c r="R473" s="29">
        <f>IF(R472="cCO2_ppm",CO2_ext_avg_ppm,calculation!R472+calculation!S472)</f>
        <v>595.2547699093933</v>
      </c>
      <c r="S473" s="13">
        <f t="shared" si="104"/>
        <v>-5.0070769419275916</v>
      </c>
    </row>
    <row r="474" spans="1:19">
      <c r="A474" s="1">
        <f>IF(input_OLD_temp_simulation!A474&lt;&gt;"",input_OLD_temp_simulation!A474,"")</f>
        <v>472</v>
      </c>
      <c r="B474">
        <f>IF(input_OLD_temp_simulation!B474&lt;&gt;"",input_OLD_temp_simulation!B474,"")</f>
        <v>886307</v>
      </c>
      <c r="C474" s="2">
        <f>IF(input_OLD_temp_simulation!C474&lt;&gt;"",input_OLD_temp_simulation!C474,"")</f>
        <v>44568.916666666657</v>
      </c>
      <c r="D474" s="26">
        <f t="shared" si="105"/>
        <v>4</v>
      </c>
      <c r="E474" s="43">
        <f t="shared" si="96"/>
        <v>0.91666666665696539</v>
      </c>
      <c r="F474" s="2">
        <f t="shared" si="97"/>
        <v>4.9167824073977062</v>
      </c>
      <c r="G474" s="26">
        <f>_xlfn.XLOOKUP(F474,occupancy_schedule!C:C,occupancy_schedule!D:D,,1,2)</f>
        <v>0</v>
      </c>
      <c r="H474" s="50">
        <f t="shared" si="98"/>
        <v>0</v>
      </c>
      <c r="I474" s="18">
        <f t="shared" si="99"/>
        <v>0</v>
      </c>
      <c r="J474" s="26">
        <f t="shared" si="100"/>
        <v>-209.7523070325343</v>
      </c>
      <c r="K474" s="55">
        <f t="shared" si="101"/>
        <v>5.408879412576101E-3</v>
      </c>
      <c r="L474" s="26" t="b">
        <f>IF(virtualroom!A474="","",J474&gt;ventilation_hysteresis)</f>
        <v>0</v>
      </c>
      <c r="M474" s="29">
        <f t="shared" si="102"/>
        <v>0</v>
      </c>
      <c r="N474" s="13">
        <f t="shared" si="93"/>
        <v>0</v>
      </c>
      <c r="O474" s="17">
        <f t="shared" si="94"/>
        <v>0</v>
      </c>
      <c r="P474" s="17">
        <f t="shared" si="103"/>
        <v>0</v>
      </c>
      <c r="Q474" s="17">
        <f t="shared" si="95"/>
        <v>5.408879412576101E-3</v>
      </c>
      <c r="R474" s="29">
        <f>IF(R473="cCO2_ppm",CO2_ext_avg_ppm,calculation!R473+calculation!S473)</f>
        <v>590.2476929674657</v>
      </c>
      <c r="S474" s="13">
        <f t="shared" si="104"/>
        <v>-4.8679914713184909</v>
      </c>
    </row>
    <row r="475" spans="1:19">
      <c r="A475" s="1">
        <f>IF(input_OLD_temp_simulation!A475&lt;&gt;"",input_OLD_temp_simulation!A475,"")</f>
        <v>473</v>
      </c>
      <c r="B475">
        <f>IF(input_OLD_temp_simulation!B475&lt;&gt;"",input_OLD_temp_simulation!B475,"")</f>
        <v>886307</v>
      </c>
      <c r="C475" s="2">
        <f>IF(input_OLD_temp_simulation!C475&lt;&gt;"",input_OLD_temp_simulation!C475,"")</f>
        <v>44568.927083333343</v>
      </c>
      <c r="D475" s="26">
        <f t="shared" si="105"/>
        <v>4</v>
      </c>
      <c r="E475" s="43">
        <f t="shared" si="96"/>
        <v>0.92708333334303461</v>
      </c>
      <c r="F475" s="2">
        <f t="shared" si="97"/>
        <v>4.9271990740837754</v>
      </c>
      <c r="G475" s="26">
        <f>_xlfn.XLOOKUP(F475,occupancy_schedule!C:C,occupancy_schedule!D:D,,1,2)</f>
        <v>0</v>
      </c>
      <c r="H475" s="50">
        <f t="shared" si="98"/>
        <v>0</v>
      </c>
      <c r="I475" s="18">
        <f t="shared" si="99"/>
        <v>0</v>
      </c>
      <c r="J475" s="26">
        <f t="shared" si="100"/>
        <v>-214.62029850385284</v>
      </c>
      <c r="K475" s="55">
        <f t="shared" si="101"/>
        <v>5.2586327622267644E-3</v>
      </c>
      <c r="L475" s="26" t="b">
        <f>IF(virtualroom!A475="","",J475&gt;ventilation_hysteresis)</f>
        <v>0</v>
      </c>
      <c r="M475" s="29">
        <f t="shared" si="102"/>
        <v>0</v>
      </c>
      <c r="N475" s="13">
        <f t="shared" si="93"/>
        <v>0</v>
      </c>
      <c r="O475" s="17">
        <f t="shared" si="94"/>
        <v>0</v>
      </c>
      <c r="P475" s="17">
        <f t="shared" si="103"/>
        <v>0</v>
      </c>
      <c r="Q475" s="17">
        <f t="shared" si="95"/>
        <v>5.2586327622267644E-3</v>
      </c>
      <c r="R475" s="29">
        <f>IF(R474="cCO2_ppm",CO2_ext_avg_ppm,calculation!R474+calculation!S474)</f>
        <v>585.37970149614716</v>
      </c>
      <c r="S475" s="13">
        <f t="shared" si="104"/>
        <v>-4.7327694860040879</v>
      </c>
    </row>
    <row r="476" spans="1:19">
      <c r="A476" s="1">
        <f>IF(input_OLD_temp_simulation!A476&lt;&gt;"",input_OLD_temp_simulation!A476,"")</f>
        <v>474</v>
      </c>
      <c r="B476">
        <f>IF(input_OLD_temp_simulation!B476&lt;&gt;"",input_OLD_temp_simulation!B476,"")</f>
        <v>886307</v>
      </c>
      <c r="C476" s="2">
        <f>IF(input_OLD_temp_simulation!C476&lt;&gt;"",input_OLD_temp_simulation!C476,"")</f>
        <v>44568.9375</v>
      </c>
      <c r="D476" s="26">
        <f t="shared" si="105"/>
        <v>4</v>
      </c>
      <c r="E476" s="43">
        <f t="shared" si="96"/>
        <v>0.9375</v>
      </c>
      <c r="F476" s="2">
        <f t="shared" si="97"/>
        <v>4.9376157407407408</v>
      </c>
      <c r="G476" s="26">
        <f>_xlfn.XLOOKUP(F476,occupancy_schedule!C:C,occupancy_schedule!D:D,,1,2)</f>
        <v>0</v>
      </c>
      <c r="H476" s="50">
        <f t="shared" si="98"/>
        <v>0</v>
      </c>
      <c r="I476" s="18">
        <f t="shared" si="99"/>
        <v>0</v>
      </c>
      <c r="J476" s="26">
        <f t="shared" si="100"/>
        <v>-219.35306798985698</v>
      </c>
      <c r="K476" s="55">
        <f t="shared" si="101"/>
        <v>5.1125596299426857E-3</v>
      </c>
      <c r="L476" s="26" t="b">
        <f>IF(virtualroom!A476="","",J476&gt;ventilation_hysteresis)</f>
        <v>0</v>
      </c>
      <c r="M476" s="29">
        <f t="shared" si="102"/>
        <v>0</v>
      </c>
      <c r="N476" s="13">
        <f t="shared" si="93"/>
        <v>0</v>
      </c>
      <c r="O476" s="17">
        <f t="shared" si="94"/>
        <v>0</v>
      </c>
      <c r="P476" s="17">
        <f t="shared" si="103"/>
        <v>0</v>
      </c>
      <c r="Q476" s="17">
        <f t="shared" si="95"/>
        <v>5.1125596299426857E-3</v>
      </c>
      <c r="R476" s="29">
        <f>IF(R475="cCO2_ppm",CO2_ext_avg_ppm,calculation!R475+calculation!S475)</f>
        <v>580.64693201014302</v>
      </c>
      <c r="S476" s="13">
        <f t="shared" si="104"/>
        <v>-4.6013036669484171</v>
      </c>
    </row>
    <row r="477" spans="1:19">
      <c r="A477" s="1">
        <f>IF(input_OLD_temp_simulation!A477&lt;&gt;"",input_OLD_temp_simulation!A477,"")</f>
        <v>475</v>
      </c>
      <c r="B477">
        <f>IF(input_OLD_temp_simulation!B477&lt;&gt;"",input_OLD_temp_simulation!B477,"")</f>
        <v>886307</v>
      </c>
      <c r="C477" s="2">
        <f>IF(input_OLD_temp_simulation!C477&lt;&gt;"",input_OLD_temp_simulation!C477,"")</f>
        <v>44568.947916666657</v>
      </c>
      <c r="D477" s="26">
        <f t="shared" si="105"/>
        <v>4</v>
      </c>
      <c r="E477" s="43">
        <f t="shared" si="96"/>
        <v>0.94791666665696539</v>
      </c>
      <c r="F477" s="2">
        <f t="shared" si="97"/>
        <v>4.9480324073977062</v>
      </c>
      <c r="G477" s="26">
        <f>_xlfn.XLOOKUP(F477,occupancy_schedule!C:C,occupancy_schedule!D:D,,1,2)</f>
        <v>0</v>
      </c>
      <c r="H477" s="50">
        <f t="shared" si="98"/>
        <v>0</v>
      </c>
      <c r="I477" s="18">
        <f t="shared" si="99"/>
        <v>0</v>
      </c>
      <c r="J477" s="26">
        <f t="shared" si="100"/>
        <v>-223.95437165680539</v>
      </c>
      <c r="K477" s="55">
        <f t="shared" si="101"/>
        <v>4.9705440846664999E-3</v>
      </c>
      <c r="L477" s="26" t="b">
        <f>IF(virtualroom!A477="","",J477&gt;ventilation_hysteresis)</f>
        <v>0</v>
      </c>
      <c r="M477" s="29">
        <f t="shared" si="102"/>
        <v>0</v>
      </c>
      <c r="N477" s="13">
        <f t="shared" si="93"/>
        <v>0</v>
      </c>
      <c r="O477" s="17">
        <f t="shared" si="94"/>
        <v>0</v>
      </c>
      <c r="P477" s="17">
        <f t="shared" si="103"/>
        <v>0</v>
      </c>
      <c r="Q477" s="17">
        <f t="shared" si="95"/>
        <v>4.9705440846664999E-3</v>
      </c>
      <c r="R477" s="29">
        <f>IF(R476="cCO2_ppm",CO2_ext_avg_ppm,calculation!R476+calculation!S476)</f>
        <v>576.04562834319461</v>
      </c>
      <c r="S477" s="13">
        <f t="shared" si="104"/>
        <v>-4.4734896761998497</v>
      </c>
    </row>
    <row r="478" spans="1:19">
      <c r="A478" s="1">
        <f>IF(input_OLD_temp_simulation!A478&lt;&gt;"",input_OLD_temp_simulation!A478,"")</f>
        <v>476</v>
      </c>
      <c r="B478">
        <f>IF(input_OLD_temp_simulation!B478&lt;&gt;"",input_OLD_temp_simulation!B478,"")</f>
        <v>886307</v>
      </c>
      <c r="C478" s="2">
        <f>IF(input_OLD_temp_simulation!C478&lt;&gt;"",input_OLD_temp_simulation!C478,"")</f>
        <v>44568.958333333343</v>
      </c>
      <c r="D478" s="26">
        <f t="shared" si="105"/>
        <v>4</v>
      </c>
      <c r="E478" s="43">
        <f t="shared" si="96"/>
        <v>0.95833333334303461</v>
      </c>
      <c r="F478" s="2">
        <f t="shared" si="97"/>
        <v>4.9584490740837754</v>
      </c>
      <c r="G478" s="26">
        <f>_xlfn.XLOOKUP(F478,occupancy_schedule!C:C,occupancy_schedule!D:D,,1,2)</f>
        <v>0</v>
      </c>
      <c r="H478" s="50">
        <f t="shared" si="98"/>
        <v>0</v>
      </c>
      <c r="I478" s="18">
        <f t="shared" si="99"/>
        <v>0</v>
      </c>
      <c r="J478" s="26">
        <f t="shared" si="100"/>
        <v>-228.42786133300524</v>
      </c>
      <c r="K478" s="55">
        <f t="shared" si="101"/>
        <v>4.832473415647986E-3</v>
      </c>
      <c r="L478" s="26" t="b">
        <f>IF(virtualroom!A478="","",J478&gt;ventilation_hysteresis)</f>
        <v>0</v>
      </c>
      <c r="M478" s="29">
        <f t="shared" si="102"/>
        <v>0</v>
      </c>
      <c r="N478" s="13">
        <f t="shared" si="93"/>
        <v>0</v>
      </c>
      <c r="O478" s="17">
        <f t="shared" si="94"/>
        <v>0</v>
      </c>
      <c r="P478" s="17">
        <f t="shared" si="103"/>
        <v>0</v>
      </c>
      <c r="Q478" s="17">
        <f t="shared" si="95"/>
        <v>4.832473415647986E-3</v>
      </c>
      <c r="R478" s="29">
        <f>IF(R477="cCO2_ppm",CO2_ext_avg_ppm,calculation!R477+calculation!S477)</f>
        <v>571.57213866699476</v>
      </c>
      <c r="S478" s="13">
        <f t="shared" si="104"/>
        <v>-4.3492260740831874</v>
      </c>
    </row>
    <row r="479" spans="1:19">
      <c r="A479" s="1">
        <f>IF(input_OLD_temp_simulation!A479&lt;&gt;"",input_OLD_temp_simulation!A479,"")</f>
        <v>477</v>
      </c>
      <c r="B479">
        <f>IF(input_OLD_temp_simulation!B479&lt;&gt;"",input_OLD_temp_simulation!B479,"")</f>
        <v>886307</v>
      </c>
      <c r="C479" s="2">
        <f>IF(input_OLD_temp_simulation!C479&lt;&gt;"",input_OLD_temp_simulation!C479,"")</f>
        <v>44568.96875</v>
      </c>
      <c r="D479" s="26">
        <f t="shared" si="105"/>
        <v>4</v>
      </c>
      <c r="E479" s="43">
        <f t="shared" si="96"/>
        <v>0.96875</v>
      </c>
      <c r="F479" s="2">
        <f t="shared" si="97"/>
        <v>4.9688657407407408</v>
      </c>
      <c r="G479" s="26">
        <f>_xlfn.XLOOKUP(F479,occupancy_schedule!C:C,occupancy_schedule!D:D,,1,2)</f>
        <v>0</v>
      </c>
      <c r="H479" s="50">
        <f t="shared" si="98"/>
        <v>0</v>
      </c>
      <c r="I479" s="18">
        <f t="shared" si="99"/>
        <v>0</v>
      </c>
      <c r="J479" s="26">
        <f t="shared" si="100"/>
        <v>-232.7770874070884</v>
      </c>
      <c r="K479" s="55">
        <f t="shared" si="101"/>
        <v>4.6982380429910989E-3</v>
      </c>
      <c r="L479" s="26" t="b">
        <f>IF(virtualroom!A479="","",J479&gt;ventilation_hysteresis)</f>
        <v>0</v>
      </c>
      <c r="M479" s="29">
        <f t="shared" si="102"/>
        <v>0</v>
      </c>
      <c r="N479" s="13">
        <f t="shared" si="93"/>
        <v>0</v>
      </c>
      <c r="O479" s="17">
        <f t="shared" si="94"/>
        <v>0</v>
      </c>
      <c r="P479" s="17">
        <f t="shared" si="103"/>
        <v>0</v>
      </c>
      <c r="Q479" s="17">
        <f t="shared" si="95"/>
        <v>4.6982380429910989E-3</v>
      </c>
      <c r="R479" s="29">
        <f>IF(R478="cCO2_ppm",CO2_ext_avg_ppm,calculation!R478+calculation!S478)</f>
        <v>567.2229125929116</v>
      </c>
      <c r="S479" s="13">
        <f t="shared" si="104"/>
        <v>-4.2284142386919887</v>
      </c>
    </row>
    <row r="480" spans="1:19">
      <c r="A480" s="1">
        <f>IF(input_OLD_temp_simulation!A480&lt;&gt;"",input_OLD_temp_simulation!A480,"")</f>
        <v>478</v>
      </c>
      <c r="B480">
        <f>IF(input_OLD_temp_simulation!B480&lt;&gt;"",input_OLD_temp_simulation!B480,"")</f>
        <v>886307</v>
      </c>
      <c r="C480" s="2">
        <f>IF(input_OLD_temp_simulation!C480&lt;&gt;"",input_OLD_temp_simulation!C480,"")</f>
        <v>44568.979166666657</v>
      </c>
      <c r="D480" s="26">
        <f t="shared" si="105"/>
        <v>4</v>
      </c>
      <c r="E480" s="43">
        <f t="shared" si="96"/>
        <v>0.97916666665696539</v>
      </c>
      <c r="F480" s="2">
        <f t="shared" si="97"/>
        <v>4.9792824073977062</v>
      </c>
      <c r="G480" s="26">
        <f>_xlfn.XLOOKUP(F480,occupancy_schedule!C:C,occupancy_schedule!D:D,,1,2)</f>
        <v>0</v>
      </c>
      <c r="H480" s="50">
        <f t="shared" si="98"/>
        <v>0</v>
      </c>
      <c r="I480" s="18">
        <f t="shared" si="99"/>
        <v>0</v>
      </c>
      <c r="J480" s="26">
        <f t="shared" si="100"/>
        <v>-237.00550164578044</v>
      </c>
      <c r="K480" s="55">
        <f t="shared" si="101"/>
        <v>4.5677314306857893E-3</v>
      </c>
      <c r="L480" s="26" t="b">
        <f>IF(virtualroom!A480="","",J480&gt;ventilation_hysteresis)</f>
        <v>0</v>
      </c>
      <c r="M480" s="29">
        <f t="shared" si="102"/>
        <v>0</v>
      </c>
      <c r="N480" s="13">
        <f t="shared" si="93"/>
        <v>0</v>
      </c>
      <c r="O480" s="17">
        <f t="shared" si="94"/>
        <v>0</v>
      </c>
      <c r="P480" s="17">
        <f t="shared" si="103"/>
        <v>0</v>
      </c>
      <c r="Q480" s="17">
        <f t="shared" si="95"/>
        <v>4.5677314306857893E-3</v>
      </c>
      <c r="R480" s="29">
        <f>IF(R479="cCO2_ppm",CO2_ext_avg_ppm,calculation!R479+calculation!S479)</f>
        <v>562.99449835421956</v>
      </c>
      <c r="S480" s="13">
        <f t="shared" si="104"/>
        <v>-4.1109582876172102</v>
      </c>
    </row>
    <row r="481" spans="1:19">
      <c r="A481" s="1">
        <f>IF(input_OLD_temp_simulation!A481&lt;&gt;"",input_OLD_temp_simulation!A481,"")</f>
        <v>479</v>
      </c>
      <c r="B481">
        <f>IF(input_OLD_temp_simulation!B481&lt;&gt;"",input_OLD_temp_simulation!B481,"")</f>
        <v>886307</v>
      </c>
      <c r="C481" s="2">
        <f>IF(input_OLD_temp_simulation!C481&lt;&gt;"",input_OLD_temp_simulation!C481,"")</f>
        <v>44568.989583333343</v>
      </c>
      <c r="D481" s="26">
        <f t="shared" si="105"/>
        <v>4</v>
      </c>
      <c r="E481" s="43">
        <f t="shared" si="96"/>
        <v>0.98958333334303461</v>
      </c>
      <c r="F481" s="2">
        <f t="shared" si="97"/>
        <v>4.9896990740837754</v>
      </c>
      <c r="G481" s="26">
        <f>_xlfn.XLOOKUP(F481,occupancy_schedule!C:C,occupancy_schedule!D:D,,1,2)</f>
        <v>0</v>
      </c>
      <c r="H481" s="50">
        <f t="shared" si="98"/>
        <v>0</v>
      </c>
      <c r="I481" s="18">
        <f t="shared" si="99"/>
        <v>0</v>
      </c>
      <c r="J481" s="26">
        <f t="shared" si="100"/>
        <v>-241.11645993339766</v>
      </c>
      <c r="K481" s="55">
        <f t="shared" si="101"/>
        <v>4.4408500020556279E-3</v>
      </c>
      <c r="L481" s="26" t="b">
        <f>IF(virtualroom!A481="","",J481&gt;ventilation_hysteresis)</f>
        <v>0</v>
      </c>
      <c r="M481" s="29">
        <f t="shared" si="102"/>
        <v>0</v>
      </c>
      <c r="N481" s="13">
        <f t="shared" si="93"/>
        <v>0</v>
      </c>
      <c r="O481" s="17">
        <f t="shared" si="94"/>
        <v>0</v>
      </c>
      <c r="P481" s="17">
        <f t="shared" si="103"/>
        <v>0</v>
      </c>
      <c r="Q481" s="17">
        <f t="shared" si="95"/>
        <v>4.4408500020556279E-3</v>
      </c>
      <c r="R481" s="29">
        <f>IF(R480="cCO2_ppm",CO2_ext_avg_ppm,calculation!R480+calculation!S480)</f>
        <v>558.88354006660234</v>
      </c>
      <c r="S481" s="13">
        <f t="shared" si="104"/>
        <v>-3.9967650018500649</v>
      </c>
    </row>
    <row r="482" spans="1:19">
      <c r="A482" s="1">
        <f>IF(input_OLD_temp_simulation!A482&lt;&gt;"",input_OLD_temp_simulation!A482,"")</f>
        <v>480</v>
      </c>
      <c r="B482">
        <f>IF(input_OLD_temp_simulation!B482&lt;&gt;"",input_OLD_temp_simulation!B482,"")</f>
        <v>886307</v>
      </c>
      <c r="C482" s="2">
        <f>IF(input_OLD_temp_simulation!C482&lt;&gt;"",input_OLD_temp_simulation!C482,"")</f>
        <v>44569</v>
      </c>
      <c r="D482" s="26">
        <f t="shared" si="105"/>
        <v>5</v>
      </c>
      <c r="E482" s="43">
        <f t="shared" si="96"/>
        <v>0</v>
      </c>
      <c r="F482" s="2">
        <f t="shared" si="97"/>
        <v>5.0001157407407408</v>
      </c>
      <c r="G482" s="26">
        <f>_xlfn.XLOOKUP(F482,occupancy_schedule!C:C,occupancy_schedule!D:D,,1,2)</f>
        <v>1</v>
      </c>
      <c r="H482" s="50">
        <f t="shared" si="98"/>
        <v>6.7812499999999997E-6</v>
      </c>
      <c r="I482" s="18">
        <f t="shared" si="99"/>
        <v>7.5347222222222218E-2</v>
      </c>
      <c r="J482" s="26">
        <f t="shared" si="100"/>
        <v>-245.11322493524767</v>
      </c>
      <c r="K482" s="55">
        <f t="shared" si="101"/>
        <v>4.3174930575540843E-3</v>
      </c>
      <c r="L482" s="26" t="b">
        <f>IF(virtualroom!A482="","",J482&gt;ventilation_hysteresis)</f>
        <v>0</v>
      </c>
      <c r="M482" s="29">
        <f t="shared" si="102"/>
        <v>0</v>
      </c>
      <c r="N482" s="13">
        <f t="shared" si="93"/>
        <v>0</v>
      </c>
      <c r="O482" s="17">
        <f t="shared" si="94"/>
        <v>0</v>
      </c>
      <c r="P482" s="17">
        <f t="shared" si="103"/>
        <v>0</v>
      </c>
      <c r="Q482" s="17">
        <f t="shared" si="95"/>
        <v>4.3174930575540843E-3</v>
      </c>
      <c r="R482" s="29">
        <f>IF(R481="cCO2_ppm",CO2_ext_avg_ppm,calculation!R481+calculation!S481)</f>
        <v>554.88677506475233</v>
      </c>
      <c r="S482" s="13">
        <f t="shared" si="104"/>
        <v>63.926756248201329</v>
      </c>
    </row>
    <row r="483" spans="1:19">
      <c r="A483" s="1">
        <f>IF(input_OLD_temp_simulation!A483&lt;&gt;"",input_OLD_temp_simulation!A483,"")</f>
        <v>481</v>
      </c>
      <c r="B483">
        <f>IF(input_OLD_temp_simulation!B483&lt;&gt;"",input_OLD_temp_simulation!B483,"")</f>
        <v>886307</v>
      </c>
      <c r="C483" s="2">
        <f>IF(input_OLD_temp_simulation!C483&lt;&gt;"",input_OLD_temp_simulation!C483,"")</f>
        <v>44569.010416666657</v>
      </c>
      <c r="D483" s="26">
        <f t="shared" si="105"/>
        <v>5</v>
      </c>
      <c r="E483" s="43">
        <f t="shared" si="96"/>
        <v>1.041666665696539E-2</v>
      </c>
      <c r="F483" s="2">
        <f t="shared" si="97"/>
        <v>5.0105324073977062</v>
      </c>
      <c r="G483" s="26">
        <f>_xlfn.XLOOKUP(F483,occupancy_schedule!C:C,occupancy_schedule!D:D,,1,2)</f>
        <v>1</v>
      </c>
      <c r="H483" s="50">
        <f t="shared" si="98"/>
        <v>6.7812499999999997E-6</v>
      </c>
      <c r="I483" s="18">
        <f t="shared" si="99"/>
        <v>7.5347222222222218E-2</v>
      </c>
      <c r="J483" s="26">
        <f t="shared" si="100"/>
        <v>-181.18646868704639</v>
      </c>
      <c r="K483" s="55">
        <f t="shared" si="101"/>
        <v>6.2905410899059761E-3</v>
      </c>
      <c r="L483" s="26" t="b">
        <f>IF(virtualroom!A483="","",J483&gt;ventilation_hysteresis)</f>
        <v>0</v>
      </c>
      <c r="M483" s="29">
        <f t="shared" si="102"/>
        <v>0</v>
      </c>
      <c r="N483" s="13">
        <f t="shared" si="93"/>
        <v>0</v>
      </c>
      <c r="O483" s="17">
        <f t="shared" si="94"/>
        <v>0</v>
      </c>
      <c r="P483" s="17">
        <f t="shared" si="103"/>
        <v>0</v>
      </c>
      <c r="Q483" s="17">
        <f t="shared" si="95"/>
        <v>6.2905410899059761E-3</v>
      </c>
      <c r="R483" s="29">
        <f>IF(R482="cCO2_ppm",CO2_ext_avg_ppm,calculation!R482+calculation!S482)</f>
        <v>618.81353131295361</v>
      </c>
      <c r="S483" s="13">
        <f t="shared" si="104"/>
        <v>62.151013019084616</v>
      </c>
    </row>
    <row r="484" spans="1:19">
      <c r="A484" s="1">
        <f>IF(input_OLD_temp_simulation!A484&lt;&gt;"",input_OLD_temp_simulation!A484,"")</f>
        <v>482</v>
      </c>
      <c r="B484">
        <f>IF(input_OLD_temp_simulation!B484&lt;&gt;"",input_OLD_temp_simulation!B484,"")</f>
        <v>886307</v>
      </c>
      <c r="C484" s="2">
        <f>IF(input_OLD_temp_simulation!C484&lt;&gt;"",input_OLD_temp_simulation!C484,"")</f>
        <v>44569.020833333343</v>
      </c>
      <c r="D484" s="26">
        <f t="shared" si="105"/>
        <v>5</v>
      </c>
      <c r="E484" s="43">
        <f t="shared" si="96"/>
        <v>2.083333334303461E-2</v>
      </c>
      <c r="F484" s="2">
        <f t="shared" si="97"/>
        <v>5.0209490740837754</v>
      </c>
      <c r="G484" s="26">
        <f>_xlfn.XLOOKUP(F484,occupancy_schedule!C:C,occupancy_schedule!D:D,,1,2)</f>
        <v>1</v>
      </c>
      <c r="H484" s="50">
        <f t="shared" si="98"/>
        <v>6.7812499999999997E-6</v>
      </c>
      <c r="I484" s="18">
        <f t="shared" si="99"/>
        <v>7.5347222222222218E-2</v>
      </c>
      <c r="J484" s="26">
        <f t="shared" si="100"/>
        <v>-119.03545566796174</v>
      </c>
      <c r="K484" s="55">
        <f t="shared" si="101"/>
        <v>8.2087822324703151E-3</v>
      </c>
      <c r="L484" s="26" t="b">
        <f>IF(virtualroom!A484="","",J484&gt;ventilation_hysteresis)</f>
        <v>0</v>
      </c>
      <c r="M484" s="29">
        <f t="shared" si="102"/>
        <v>0</v>
      </c>
      <c r="N484" s="13">
        <f t="shared" si="93"/>
        <v>0</v>
      </c>
      <c r="O484" s="17">
        <f t="shared" si="94"/>
        <v>0</v>
      </c>
      <c r="P484" s="17">
        <f t="shared" si="103"/>
        <v>0</v>
      </c>
      <c r="Q484" s="17">
        <f t="shared" si="95"/>
        <v>8.2087822324703151E-3</v>
      </c>
      <c r="R484" s="29">
        <f>IF(R483="cCO2_ppm",CO2_ext_avg_ppm,calculation!R483+calculation!S483)</f>
        <v>680.96454433203826</v>
      </c>
      <c r="S484" s="13">
        <f t="shared" si="104"/>
        <v>60.424595990776709</v>
      </c>
    </row>
    <row r="485" spans="1:19">
      <c r="A485" s="1">
        <f>IF(input_OLD_temp_simulation!A485&lt;&gt;"",input_OLD_temp_simulation!A485,"")</f>
        <v>483</v>
      </c>
      <c r="B485">
        <f>IF(input_OLD_temp_simulation!B485&lt;&gt;"",input_OLD_temp_simulation!B485,"")</f>
        <v>886307</v>
      </c>
      <c r="C485" s="2">
        <f>IF(input_OLD_temp_simulation!C485&lt;&gt;"",input_OLD_temp_simulation!C485,"")</f>
        <v>44569.03125</v>
      </c>
      <c r="D485" s="26">
        <f t="shared" si="105"/>
        <v>5</v>
      </c>
      <c r="E485" s="43">
        <f t="shared" si="96"/>
        <v>3.125E-2</v>
      </c>
      <c r="F485" s="2">
        <f t="shared" si="97"/>
        <v>5.0313657407407408</v>
      </c>
      <c r="G485" s="26">
        <f>_xlfn.XLOOKUP(F485,occupancy_schedule!C:C,occupancy_schedule!D:D,,1,2)</f>
        <v>1</v>
      </c>
      <c r="H485" s="50">
        <f t="shared" si="98"/>
        <v>6.7812499999999997E-6</v>
      </c>
      <c r="I485" s="18">
        <f t="shared" si="99"/>
        <v>7.5347222222222218E-2</v>
      </c>
      <c r="J485" s="26">
        <f t="shared" si="100"/>
        <v>-58.61085967718509</v>
      </c>
      <c r="K485" s="55">
        <f t="shared" si="101"/>
        <v>1.0073738898852313E-2</v>
      </c>
      <c r="L485" s="26" t="b">
        <f>IF(virtualroom!A485="","",J485&gt;ventilation_hysteresis)</f>
        <v>0</v>
      </c>
      <c r="M485" s="29">
        <f t="shared" si="102"/>
        <v>0</v>
      </c>
      <c r="N485" s="13">
        <f t="shared" si="93"/>
        <v>0</v>
      </c>
      <c r="O485" s="17">
        <f t="shared" si="94"/>
        <v>0</v>
      </c>
      <c r="P485" s="17">
        <f t="shared" si="103"/>
        <v>0</v>
      </c>
      <c r="Q485" s="17">
        <f t="shared" si="95"/>
        <v>1.0073738898852313E-2</v>
      </c>
      <c r="R485" s="29">
        <f>IF(R484="cCO2_ppm",CO2_ext_avg_ppm,calculation!R484+calculation!S484)</f>
        <v>741.38914032281491</v>
      </c>
      <c r="S485" s="13">
        <f t="shared" si="104"/>
        <v>58.746134991032918</v>
      </c>
    </row>
    <row r="486" spans="1:19">
      <c r="A486" s="1">
        <f>IF(input_OLD_temp_simulation!A486&lt;&gt;"",input_OLD_temp_simulation!A486,"")</f>
        <v>484</v>
      </c>
      <c r="B486">
        <f>IF(input_OLD_temp_simulation!B486&lt;&gt;"",input_OLD_temp_simulation!B486,"")</f>
        <v>886307</v>
      </c>
      <c r="C486" s="2">
        <f>IF(input_OLD_temp_simulation!C486&lt;&gt;"",input_OLD_temp_simulation!C486,"")</f>
        <v>44569.041666666657</v>
      </c>
      <c r="D486" s="26">
        <f t="shared" si="105"/>
        <v>5</v>
      </c>
      <c r="E486" s="43">
        <f t="shared" si="96"/>
        <v>4.166666665696539E-2</v>
      </c>
      <c r="F486" s="2">
        <f t="shared" si="97"/>
        <v>5.0417824073977062</v>
      </c>
      <c r="G486" s="26">
        <f>_xlfn.XLOOKUP(F486,occupancy_schedule!C:C,occupancy_schedule!D:D,,1,2)</f>
        <v>1</v>
      </c>
      <c r="H486" s="50">
        <f t="shared" si="98"/>
        <v>6.7812499999999997E-6</v>
      </c>
      <c r="I486" s="18">
        <f t="shared" si="99"/>
        <v>7.5347222222222218E-2</v>
      </c>
      <c r="J486" s="26">
        <f t="shared" si="100"/>
        <v>0.13527531384784197</v>
      </c>
      <c r="K486" s="55">
        <f t="shared" si="101"/>
        <v>1.1886891213390365E-2</v>
      </c>
      <c r="L486" s="26" t="b">
        <f>IF(virtualroom!A486="","",J486&gt;ventilation_hysteresis)</f>
        <v>0</v>
      </c>
      <c r="M486" s="29">
        <f t="shared" si="102"/>
        <v>0</v>
      </c>
      <c r="N486" s="13">
        <f t="shared" si="93"/>
        <v>0</v>
      </c>
      <c r="O486" s="17">
        <f t="shared" si="94"/>
        <v>0</v>
      </c>
      <c r="P486" s="17">
        <f t="shared" si="103"/>
        <v>0</v>
      </c>
      <c r="Q486" s="17">
        <f t="shared" si="95"/>
        <v>1.1886891213390365E-2</v>
      </c>
      <c r="R486" s="29">
        <f>IF(R485="cCO2_ppm",CO2_ext_avg_ppm,calculation!R485+calculation!S485)</f>
        <v>800.13527531384784</v>
      </c>
      <c r="S486" s="13">
        <f t="shared" si="104"/>
        <v>57.114297907948675</v>
      </c>
    </row>
    <row r="487" spans="1:19">
      <c r="A487" s="1">
        <f>IF(input_OLD_temp_simulation!A487&lt;&gt;"",input_OLD_temp_simulation!A487,"")</f>
        <v>485</v>
      </c>
      <c r="B487">
        <f>IF(input_OLD_temp_simulation!B487&lt;&gt;"",input_OLD_temp_simulation!B487,"")</f>
        <v>886307</v>
      </c>
      <c r="C487" s="2">
        <f>IF(input_OLD_temp_simulation!C487&lt;&gt;"",input_OLD_temp_simulation!C487,"")</f>
        <v>44569.052083333343</v>
      </c>
      <c r="D487" s="26">
        <f t="shared" si="105"/>
        <v>5</v>
      </c>
      <c r="E487" s="43">
        <f t="shared" si="96"/>
        <v>5.208333334303461E-2</v>
      </c>
      <c r="F487" s="2">
        <f t="shared" si="97"/>
        <v>5.0521990740837754</v>
      </c>
      <c r="G487" s="26">
        <f>_xlfn.XLOOKUP(F487,occupancy_schedule!C:C,occupancy_schedule!D:D,,1,2)</f>
        <v>1</v>
      </c>
      <c r="H487" s="50">
        <f t="shared" si="98"/>
        <v>6.7812499999999997E-6</v>
      </c>
      <c r="I487" s="18">
        <f t="shared" si="99"/>
        <v>7.5347222222222218E-2</v>
      </c>
      <c r="J487" s="26">
        <f t="shared" si="100"/>
        <v>57.249573221796481</v>
      </c>
      <c r="K487" s="55">
        <f t="shared" si="101"/>
        <v>1.3649678185857916E-2</v>
      </c>
      <c r="L487" s="26" t="b">
        <f>IF(virtualroom!A487="","",J487&gt;ventilation_hysteresis)</f>
        <v>1</v>
      </c>
      <c r="M487" s="29">
        <f t="shared" si="102"/>
        <v>500</v>
      </c>
      <c r="N487" s="13">
        <f t="shared" si="93"/>
        <v>5.5555555555555554</v>
      </c>
      <c r="O487" s="17">
        <f t="shared" si="94"/>
        <v>0.68248390929289582</v>
      </c>
      <c r="P487" s="17">
        <f t="shared" si="103"/>
        <v>0.17460659635496434</v>
      </c>
      <c r="Q487" s="17">
        <f t="shared" si="95"/>
        <v>0.11916619246866275</v>
      </c>
      <c r="R487" s="29">
        <f>IF(R486="cCO2_ppm",CO2_ext_avg_ppm,calculation!R486+calculation!S486)</f>
        <v>857.24957322179648</v>
      </c>
      <c r="S487" s="13">
        <f t="shared" si="104"/>
        <v>-39.437073221796481</v>
      </c>
    </row>
    <row r="488" spans="1:19">
      <c r="A488" s="1">
        <f>IF(input_OLD_temp_simulation!A488&lt;&gt;"",input_OLD_temp_simulation!A488,"")</f>
        <v>486</v>
      </c>
      <c r="B488">
        <f>IF(input_OLD_temp_simulation!B488&lt;&gt;"",input_OLD_temp_simulation!B488,"")</f>
        <v>886307</v>
      </c>
      <c r="C488" s="2">
        <f>IF(input_OLD_temp_simulation!C488&lt;&gt;"",input_OLD_temp_simulation!C488,"")</f>
        <v>44569.0625</v>
      </c>
      <c r="D488" s="26">
        <f t="shared" si="105"/>
        <v>5</v>
      </c>
      <c r="E488" s="43">
        <f t="shared" si="96"/>
        <v>6.25E-2</v>
      </c>
      <c r="F488" s="2">
        <f t="shared" si="97"/>
        <v>5.0626157407407408</v>
      </c>
      <c r="G488" s="26">
        <f>_xlfn.XLOOKUP(F488,occupancy_schedule!C:C,occupancy_schedule!D:D,,1,2)</f>
        <v>1</v>
      </c>
      <c r="H488" s="50">
        <f t="shared" si="98"/>
        <v>6.7812499999999997E-6</v>
      </c>
      <c r="I488" s="18">
        <f t="shared" si="99"/>
        <v>7.5347222222222218E-2</v>
      </c>
      <c r="J488" s="26">
        <f t="shared" si="100"/>
        <v>17.8125</v>
      </c>
      <c r="K488" s="55">
        <f t="shared" si="101"/>
        <v>1.2432484567901234E-2</v>
      </c>
      <c r="L488" s="26" t="b">
        <f>IF(virtualroom!A488="","",J488&gt;ventilation_hysteresis)</f>
        <v>0</v>
      </c>
      <c r="M488" s="29">
        <f t="shared" si="102"/>
        <v>0</v>
      </c>
      <c r="N488" s="13">
        <f t="shared" ref="N488:N551" si="106">M488/(V_room_m3)</f>
        <v>0</v>
      </c>
      <c r="O488" s="17">
        <f t="shared" ref="O488:O551" si="107">N488/s_per_h*(R488-CO2_ext_avg_ppm)</f>
        <v>0</v>
      </c>
      <c r="P488" s="17">
        <f t="shared" si="103"/>
        <v>0</v>
      </c>
      <c r="Q488" s="17">
        <f t="shared" si="95"/>
        <v>1.2432484567901234E-2</v>
      </c>
      <c r="R488" s="29">
        <f>IF(R487="cCO2_ppm",CO2_ext_avg_ppm,calculation!R487+calculation!S487)</f>
        <v>817.8125</v>
      </c>
      <c r="S488" s="13">
        <f t="shared" si="104"/>
        <v>56.623263888888886</v>
      </c>
    </row>
    <row r="489" spans="1:19">
      <c r="A489" s="1">
        <f>IF(input_OLD_temp_simulation!A489&lt;&gt;"",input_OLD_temp_simulation!A489,"")</f>
        <v>487</v>
      </c>
      <c r="B489">
        <f>IF(input_OLD_temp_simulation!B489&lt;&gt;"",input_OLD_temp_simulation!B489,"")</f>
        <v>886307</v>
      </c>
      <c r="C489" s="2">
        <f>IF(input_OLD_temp_simulation!C489&lt;&gt;"",input_OLD_temp_simulation!C489,"")</f>
        <v>44569.072916666657</v>
      </c>
      <c r="D489" s="26">
        <f t="shared" si="105"/>
        <v>5</v>
      </c>
      <c r="E489" s="43">
        <f t="shared" si="96"/>
        <v>7.291666665696539E-2</v>
      </c>
      <c r="F489" s="2">
        <f t="shared" si="97"/>
        <v>5.0730324073977062</v>
      </c>
      <c r="G489" s="26">
        <f>_xlfn.XLOOKUP(F489,occupancy_schedule!C:C,occupancy_schedule!D:D,,1,2)</f>
        <v>1</v>
      </c>
      <c r="H489" s="50">
        <f t="shared" si="98"/>
        <v>6.7812499999999997E-6</v>
      </c>
      <c r="I489" s="18">
        <f t="shared" si="99"/>
        <v>7.5347222222222218E-2</v>
      </c>
      <c r="J489" s="26">
        <f t="shared" si="100"/>
        <v>74.435763888888914</v>
      </c>
      <c r="K489" s="55">
        <f t="shared" si="101"/>
        <v>1.418011616941015E-2</v>
      </c>
      <c r="L489" s="26" t="b">
        <f>IF(virtualroom!A489="","",J489&gt;ventilation_hysteresis)</f>
        <v>1</v>
      </c>
      <c r="M489" s="29">
        <f t="shared" si="102"/>
        <v>500</v>
      </c>
      <c r="N489" s="13">
        <f t="shared" si="106"/>
        <v>5.5555555555555554</v>
      </c>
      <c r="O489" s="17">
        <f t="shared" si="107"/>
        <v>0.70900580847050754</v>
      </c>
      <c r="P489" s="17">
        <f t="shared" si="103"/>
        <v>0.19500821886749678</v>
      </c>
      <c r="Q489" s="17">
        <f t="shared" ref="Q489:Q552" si="108">MAX(O489*P489,K489)</f>
        <v>0.13826195987654324</v>
      </c>
      <c r="R489" s="29">
        <f>IF(R488="cCO2_ppm",CO2_ext_avg_ppm,calculation!R488+calculation!S488)</f>
        <v>874.43576388888891</v>
      </c>
      <c r="S489" s="13">
        <f t="shared" si="104"/>
        <v>-56.623263888888921</v>
      </c>
    </row>
    <row r="490" spans="1:19">
      <c r="A490" s="1">
        <f>IF(input_OLD_temp_simulation!A490&lt;&gt;"",input_OLD_temp_simulation!A490,"")</f>
        <v>488</v>
      </c>
      <c r="B490">
        <f>IF(input_OLD_temp_simulation!B490&lt;&gt;"",input_OLD_temp_simulation!B490,"")</f>
        <v>886307</v>
      </c>
      <c r="C490" s="2">
        <f>IF(input_OLD_temp_simulation!C490&lt;&gt;"",input_OLD_temp_simulation!C490,"")</f>
        <v>44569.083333333343</v>
      </c>
      <c r="D490" s="26">
        <f t="shared" si="105"/>
        <v>5</v>
      </c>
      <c r="E490" s="43">
        <f t="shared" si="96"/>
        <v>8.333333334303461E-2</v>
      </c>
      <c r="F490" s="2">
        <f t="shared" si="97"/>
        <v>5.0834490740837754</v>
      </c>
      <c r="G490" s="26">
        <f>_xlfn.XLOOKUP(F490,occupancy_schedule!C:C,occupancy_schedule!D:D,,1,2)</f>
        <v>1</v>
      </c>
      <c r="H490" s="50">
        <f t="shared" si="98"/>
        <v>6.7812499999999997E-6</v>
      </c>
      <c r="I490" s="18">
        <f t="shared" si="99"/>
        <v>7.5347222222222218E-2</v>
      </c>
      <c r="J490" s="26">
        <f t="shared" si="100"/>
        <v>17.8125</v>
      </c>
      <c r="K490" s="55">
        <f t="shared" si="101"/>
        <v>1.2432484567901234E-2</v>
      </c>
      <c r="L490" s="26" t="b">
        <f>IF(virtualroom!A490="","",J490&gt;ventilation_hysteresis)</f>
        <v>0</v>
      </c>
      <c r="M490" s="29">
        <f t="shared" si="102"/>
        <v>0</v>
      </c>
      <c r="N490" s="13">
        <f t="shared" si="106"/>
        <v>0</v>
      </c>
      <c r="O490" s="17">
        <f t="shared" si="107"/>
        <v>0</v>
      </c>
      <c r="P490" s="17">
        <f t="shared" si="103"/>
        <v>0</v>
      </c>
      <c r="Q490" s="17">
        <f t="shared" si="108"/>
        <v>1.2432484567901234E-2</v>
      </c>
      <c r="R490" s="29">
        <f>IF(R489="cCO2_ppm",CO2_ext_avg_ppm,calculation!R489+calculation!S489)</f>
        <v>817.8125</v>
      </c>
      <c r="S490" s="13">
        <f t="shared" si="104"/>
        <v>56.623263888888886</v>
      </c>
    </row>
    <row r="491" spans="1:19">
      <c r="A491" s="1">
        <f>IF(input_OLD_temp_simulation!A491&lt;&gt;"",input_OLD_temp_simulation!A491,"")</f>
        <v>489</v>
      </c>
      <c r="B491">
        <f>IF(input_OLD_temp_simulation!B491&lt;&gt;"",input_OLD_temp_simulation!B491,"")</f>
        <v>886307</v>
      </c>
      <c r="C491" s="2">
        <f>IF(input_OLD_temp_simulation!C491&lt;&gt;"",input_OLD_temp_simulation!C491,"")</f>
        <v>44569.09375</v>
      </c>
      <c r="D491" s="26">
        <f t="shared" si="105"/>
        <v>5</v>
      </c>
      <c r="E491" s="43">
        <f t="shared" si="96"/>
        <v>9.375E-2</v>
      </c>
      <c r="F491" s="2">
        <f t="shared" si="97"/>
        <v>5.0938657407407408</v>
      </c>
      <c r="G491" s="26">
        <f>_xlfn.XLOOKUP(F491,occupancy_schedule!C:C,occupancy_schedule!D:D,,1,2)</f>
        <v>1</v>
      </c>
      <c r="H491" s="50">
        <f t="shared" si="98"/>
        <v>6.7812499999999997E-6</v>
      </c>
      <c r="I491" s="18">
        <f t="shared" si="99"/>
        <v>7.5347222222222218E-2</v>
      </c>
      <c r="J491" s="26">
        <f t="shared" si="100"/>
        <v>74.435763888888914</v>
      </c>
      <c r="K491" s="55">
        <f t="shared" si="101"/>
        <v>1.418011616941015E-2</v>
      </c>
      <c r="L491" s="26" t="b">
        <f>IF(virtualroom!A491="","",J491&gt;ventilation_hysteresis)</f>
        <v>1</v>
      </c>
      <c r="M491" s="29">
        <f t="shared" si="102"/>
        <v>500</v>
      </c>
      <c r="N491" s="13">
        <f t="shared" si="106"/>
        <v>5.5555555555555554</v>
      </c>
      <c r="O491" s="17">
        <f t="shared" si="107"/>
        <v>0.70900580847050754</v>
      </c>
      <c r="P491" s="17">
        <f t="shared" si="103"/>
        <v>0.19500821886749678</v>
      </c>
      <c r="Q491" s="17">
        <f t="shared" si="108"/>
        <v>0.13826195987654324</v>
      </c>
      <c r="R491" s="29">
        <f>IF(R490="cCO2_ppm",CO2_ext_avg_ppm,calculation!R490+calculation!S490)</f>
        <v>874.43576388888891</v>
      </c>
      <c r="S491" s="13">
        <f t="shared" si="104"/>
        <v>-56.623263888888921</v>
      </c>
    </row>
    <row r="492" spans="1:19">
      <c r="A492" s="1">
        <f>IF(input_OLD_temp_simulation!A492&lt;&gt;"",input_OLD_temp_simulation!A492,"")</f>
        <v>490</v>
      </c>
      <c r="B492">
        <f>IF(input_OLD_temp_simulation!B492&lt;&gt;"",input_OLD_temp_simulation!B492,"")</f>
        <v>886307</v>
      </c>
      <c r="C492" s="2">
        <f>IF(input_OLD_temp_simulation!C492&lt;&gt;"",input_OLD_temp_simulation!C492,"")</f>
        <v>44569.104166666657</v>
      </c>
      <c r="D492" s="26">
        <f t="shared" si="105"/>
        <v>5</v>
      </c>
      <c r="E492" s="43">
        <f t="shared" si="96"/>
        <v>0.10416666665696539</v>
      </c>
      <c r="F492" s="2">
        <f t="shared" si="97"/>
        <v>5.1042824073977062</v>
      </c>
      <c r="G492" s="26">
        <f>_xlfn.XLOOKUP(F492,occupancy_schedule!C:C,occupancy_schedule!D:D,,1,2)</f>
        <v>1</v>
      </c>
      <c r="H492" s="50">
        <f t="shared" si="98"/>
        <v>6.7812499999999997E-6</v>
      </c>
      <c r="I492" s="18">
        <f t="shared" si="99"/>
        <v>7.5347222222222218E-2</v>
      </c>
      <c r="J492" s="26">
        <f t="shared" si="100"/>
        <v>17.8125</v>
      </c>
      <c r="K492" s="55">
        <f t="shared" si="101"/>
        <v>1.2432484567901234E-2</v>
      </c>
      <c r="L492" s="26" t="b">
        <f>IF(virtualroom!A492="","",J492&gt;ventilation_hysteresis)</f>
        <v>0</v>
      </c>
      <c r="M492" s="29">
        <f t="shared" si="102"/>
        <v>0</v>
      </c>
      <c r="N492" s="13">
        <f t="shared" si="106"/>
        <v>0</v>
      </c>
      <c r="O492" s="17">
        <f t="shared" si="107"/>
        <v>0</v>
      </c>
      <c r="P492" s="17">
        <f t="shared" si="103"/>
        <v>0</v>
      </c>
      <c r="Q492" s="17">
        <f t="shared" si="108"/>
        <v>1.2432484567901234E-2</v>
      </c>
      <c r="R492" s="29">
        <f>IF(R491="cCO2_ppm",CO2_ext_avg_ppm,calculation!R491+calculation!S491)</f>
        <v>817.8125</v>
      </c>
      <c r="S492" s="13">
        <f t="shared" si="104"/>
        <v>56.623263888888886</v>
      </c>
    </row>
    <row r="493" spans="1:19">
      <c r="A493" s="1">
        <f>IF(input_OLD_temp_simulation!A493&lt;&gt;"",input_OLD_temp_simulation!A493,"")</f>
        <v>491</v>
      </c>
      <c r="B493">
        <f>IF(input_OLD_temp_simulation!B493&lt;&gt;"",input_OLD_temp_simulation!B493,"")</f>
        <v>886307</v>
      </c>
      <c r="C493" s="2">
        <f>IF(input_OLD_temp_simulation!C493&lt;&gt;"",input_OLD_temp_simulation!C493,"")</f>
        <v>44569.114583333343</v>
      </c>
      <c r="D493" s="26">
        <f t="shared" si="105"/>
        <v>5</v>
      </c>
      <c r="E493" s="43">
        <f t="shared" si="96"/>
        <v>0.11458333334303461</v>
      </c>
      <c r="F493" s="2">
        <f t="shared" si="97"/>
        <v>5.1146990740837754</v>
      </c>
      <c r="G493" s="26">
        <f>_xlfn.XLOOKUP(F493,occupancy_schedule!C:C,occupancy_schedule!D:D,,1,2)</f>
        <v>1</v>
      </c>
      <c r="H493" s="50">
        <f t="shared" si="98"/>
        <v>6.7812499999999997E-6</v>
      </c>
      <c r="I493" s="18">
        <f t="shared" si="99"/>
        <v>7.5347222222222218E-2</v>
      </c>
      <c r="J493" s="26">
        <f t="shared" si="100"/>
        <v>74.435763888888914</v>
      </c>
      <c r="K493" s="55">
        <f t="shared" si="101"/>
        <v>1.418011616941015E-2</v>
      </c>
      <c r="L493" s="26" t="b">
        <f>IF(virtualroom!A493="","",J493&gt;ventilation_hysteresis)</f>
        <v>1</v>
      </c>
      <c r="M493" s="29">
        <f t="shared" si="102"/>
        <v>500</v>
      </c>
      <c r="N493" s="13">
        <f t="shared" si="106"/>
        <v>5.5555555555555554</v>
      </c>
      <c r="O493" s="17">
        <f t="shared" si="107"/>
        <v>0.70900580847050754</v>
      </c>
      <c r="P493" s="17">
        <f t="shared" si="103"/>
        <v>0.19500821886749678</v>
      </c>
      <c r="Q493" s="17">
        <f t="shared" si="108"/>
        <v>0.13826195987654324</v>
      </c>
      <c r="R493" s="29">
        <f>IF(R492="cCO2_ppm",CO2_ext_avg_ppm,calculation!R492+calculation!S492)</f>
        <v>874.43576388888891</v>
      </c>
      <c r="S493" s="13">
        <f t="shared" si="104"/>
        <v>-56.623263888888921</v>
      </c>
    </row>
    <row r="494" spans="1:19">
      <c r="A494" s="1">
        <f>IF(input_OLD_temp_simulation!A494&lt;&gt;"",input_OLD_temp_simulation!A494,"")</f>
        <v>492</v>
      </c>
      <c r="B494">
        <f>IF(input_OLD_temp_simulation!B494&lt;&gt;"",input_OLD_temp_simulation!B494,"")</f>
        <v>886307</v>
      </c>
      <c r="C494" s="2">
        <f>IF(input_OLD_temp_simulation!C494&lt;&gt;"",input_OLD_temp_simulation!C494,"")</f>
        <v>44569.125</v>
      </c>
      <c r="D494" s="26">
        <f t="shared" si="105"/>
        <v>5</v>
      </c>
      <c r="E494" s="43">
        <f t="shared" si="96"/>
        <v>0.125</v>
      </c>
      <c r="F494" s="2">
        <f t="shared" si="97"/>
        <v>5.1251157407407408</v>
      </c>
      <c r="G494" s="26">
        <f>_xlfn.XLOOKUP(F494,occupancy_schedule!C:C,occupancy_schedule!D:D,,1,2)</f>
        <v>1</v>
      </c>
      <c r="H494" s="50">
        <f t="shared" si="98"/>
        <v>6.7812499999999997E-6</v>
      </c>
      <c r="I494" s="18">
        <f t="shared" si="99"/>
        <v>7.5347222222222218E-2</v>
      </c>
      <c r="J494" s="26">
        <f t="shared" si="100"/>
        <v>17.8125</v>
      </c>
      <c r="K494" s="55">
        <f t="shared" si="101"/>
        <v>1.2432484567901234E-2</v>
      </c>
      <c r="L494" s="26" t="b">
        <f>IF(virtualroom!A494="","",J494&gt;ventilation_hysteresis)</f>
        <v>0</v>
      </c>
      <c r="M494" s="29">
        <f t="shared" si="102"/>
        <v>0</v>
      </c>
      <c r="N494" s="13">
        <f t="shared" si="106"/>
        <v>0</v>
      </c>
      <c r="O494" s="17">
        <f t="shared" si="107"/>
        <v>0</v>
      </c>
      <c r="P494" s="17">
        <f t="shared" si="103"/>
        <v>0</v>
      </c>
      <c r="Q494" s="17">
        <f t="shared" si="108"/>
        <v>1.2432484567901234E-2</v>
      </c>
      <c r="R494" s="29">
        <f>IF(R493="cCO2_ppm",CO2_ext_avg_ppm,calculation!R493+calculation!S493)</f>
        <v>817.8125</v>
      </c>
      <c r="S494" s="13">
        <f t="shared" si="104"/>
        <v>56.623263888888886</v>
      </c>
    </row>
    <row r="495" spans="1:19">
      <c r="A495" s="1">
        <f>IF(input_OLD_temp_simulation!A495&lt;&gt;"",input_OLD_temp_simulation!A495,"")</f>
        <v>493</v>
      </c>
      <c r="B495">
        <f>IF(input_OLD_temp_simulation!B495&lt;&gt;"",input_OLD_temp_simulation!B495,"")</f>
        <v>886307</v>
      </c>
      <c r="C495" s="2">
        <f>IF(input_OLD_temp_simulation!C495&lt;&gt;"",input_OLD_temp_simulation!C495,"")</f>
        <v>44569.135416666657</v>
      </c>
      <c r="D495" s="26">
        <f t="shared" si="105"/>
        <v>5</v>
      </c>
      <c r="E495" s="43">
        <f t="shared" si="96"/>
        <v>0.13541666665696539</v>
      </c>
      <c r="F495" s="2">
        <f t="shared" si="97"/>
        <v>5.1355324073977062</v>
      </c>
      <c r="G495" s="26">
        <f>_xlfn.XLOOKUP(F495,occupancy_schedule!C:C,occupancy_schedule!D:D,,1,2)</f>
        <v>1</v>
      </c>
      <c r="H495" s="50">
        <f t="shared" si="98"/>
        <v>6.7812499999999997E-6</v>
      </c>
      <c r="I495" s="18">
        <f t="shared" si="99"/>
        <v>7.5347222222222218E-2</v>
      </c>
      <c r="J495" s="26">
        <f t="shared" si="100"/>
        <v>74.435763888888914</v>
      </c>
      <c r="K495" s="55">
        <f t="shared" si="101"/>
        <v>1.418011616941015E-2</v>
      </c>
      <c r="L495" s="26" t="b">
        <f>IF(virtualroom!A495="","",J495&gt;ventilation_hysteresis)</f>
        <v>1</v>
      </c>
      <c r="M495" s="29">
        <f t="shared" si="102"/>
        <v>500</v>
      </c>
      <c r="N495" s="13">
        <f t="shared" si="106"/>
        <v>5.5555555555555554</v>
      </c>
      <c r="O495" s="17">
        <f t="shared" si="107"/>
        <v>0.70900580847050754</v>
      </c>
      <c r="P495" s="17">
        <f t="shared" si="103"/>
        <v>0.19500821886749678</v>
      </c>
      <c r="Q495" s="17">
        <f t="shared" si="108"/>
        <v>0.13826195987654324</v>
      </c>
      <c r="R495" s="29">
        <f>IF(R494="cCO2_ppm",CO2_ext_avg_ppm,calculation!R494+calculation!S494)</f>
        <v>874.43576388888891</v>
      </c>
      <c r="S495" s="13">
        <f t="shared" si="104"/>
        <v>-56.623263888888921</v>
      </c>
    </row>
    <row r="496" spans="1:19">
      <c r="A496" s="1">
        <f>IF(input_OLD_temp_simulation!A496&lt;&gt;"",input_OLD_temp_simulation!A496,"")</f>
        <v>494</v>
      </c>
      <c r="B496">
        <f>IF(input_OLD_temp_simulation!B496&lt;&gt;"",input_OLD_temp_simulation!B496,"")</f>
        <v>886307</v>
      </c>
      <c r="C496" s="2">
        <f>IF(input_OLD_temp_simulation!C496&lt;&gt;"",input_OLD_temp_simulation!C496,"")</f>
        <v>44569.145833333343</v>
      </c>
      <c r="D496" s="26">
        <f t="shared" si="105"/>
        <v>5</v>
      </c>
      <c r="E496" s="43">
        <f t="shared" si="96"/>
        <v>0.14583333334303461</v>
      </c>
      <c r="F496" s="2">
        <f t="shared" si="97"/>
        <v>5.1459490740837754</v>
      </c>
      <c r="G496" s="26">
        <f>_xlfn.XLOOKUP(F496,occupancy_schedule!C:C,occupancy_schedule!D:D,,1,2)</f>
        <v>1</v>
      </c>
      <c r="H496" s="50">
        <f t="shared" si="98"/>
        <v>6.7812499999999997E-6</v>
      </c>
      <c r="I496" s="18">
        <f t="shared" si="99"/>
        <v>7.5347222222222218E-2</v>
      </c>
      <c r="J496" s="26">
        <f t="shared" si="100"/>
        <v>17.8125</v>
      </c>
      <c r="K496" s="55">
        <f t="shared" si="101"/>
        <v>1.2432484567901234E-2</v>
      </c>
      <c r="L496" s="26" t="b">
        <f>IF(virtualroom!A496="","",J496&gt;ventilation_hysteresis)</f>
        <v>0</v>
      </c>
      <c r="M496" s="29">
        <f t="shared" si="102"/>
        <v>0</v>
      </c>
      <c r="N496" s="13">
        <f t="shared" si="106"/>
        <v>0</v>
      </c>
      <c r="O496" s="17">
        <f t="shared" si="107"/>
        <v>0</v>
      </c>
      <c r="P496" s="17">
        <f t="shared" si="103"/>
        <v>0</v>
      </c>
      <c r="Q496" s="17">
        <f t="shared" si="108"/>
        <v>1.2432484567901234E-2</v>
      </c>
      <c r="R496" s="29">
        <f>IF(R495="cCO2_ppm",CO2_ext_avg_ppm,calculation!R495+calculation!S495)</f>
        <v>817.8125</v>
      </c>
      <c r="S496" s="13">
        <f t="shared" si="104"/>
        <v>56.623263888888886</v>
      </c>
    </row>
    <row r="497" spans="1:19">
      <c r="A497" s="1">
        <f>IF(input_OLD_temp_simulation!A497&lt;&gt;"",input_OLD_temp_simulation!A497,"")</f>
        <v>495</v>
      </c>
      <c r="B497">
        <f>IF(input_OLD_temp_simulation!B497&lt;&gt;"",input_OLD_temp_simulation!B497,"")</f>
        <v>886307</v>
      </c>
      <c r="C497" s="2">
        <f>IF(input_OLD_temp_simulation!C497&lt;&gt;"",input_OLD_temp_simulation!C497,"")</f>
        <v>44569.15625</v>
      </c>
      <c r="D497" s="26">
        <f t="shared" si="105"/>
        <v>5</v>
      </c>
      <c r="E497" s="43">
        <f t="shared" si="96"/>
        <v>0.15625</v>
      </c>
      <c r="F497" s="2">
        <f t="shared" si="97"/>
        <v>5.1563657407407408</v>
      </c>
      <c r="G497" s="26">
        <f>_xlfn.XLOOKUP(F497,occupancy_schedule!C:C,occupancy_schedule!D:D,,1,2)</f>
        <v>1</v>
      </c>
      <c r="H497" s="50">
        <f t="shared" si="98"/>
        <v>6.7812499999999997E-6</v>
      </c>
      <c r="I497" s="18">
        <f t="shared" si="99"/>
        <v>7.5347222222222218E-2</v>
      </c>
      <c r="J497" s="26">
        <f t="shared" si="100"/>
        <v>74.435763888888914</v>
      </c>
      <c r="K497" s="55">
        <f t="shared" si="101"/>
        <v>1.418011616941015E-2</v>
      </c>
      <c r="L497" s="26" t="b">
        <f>IF(virtualroom!A497="","",J497&gt;ventilation_hysteresis)</f>
        <v>1</v>
      </c>
      <c r="M497" s="29">
        <f t="shared" si="102"/>
        <v>500</v>
      </c>
      <c r="N497" s="13">
        <f t="shared" si="106"/>
        <v>5.5555555555555554</v>
      </c>
      <c r="O497" s="17">
        <f t="shared" si="107"/>
        <v>0.70900580847050754</v>
      </c>
      <c r="P497" s="17">
        <f t="shared" si="103"/>
        <v>0.19500821886749678</v>
      </c>
      <c r="Q497" s="17">
        <f t="shared" si="108"/>
        <v>0.13826195987654324</v>
      </c>
      <c r="R497" s="29">
        <f>IF(R496="cCO2_ppm",CO2_ext_avg_ppm,calculation!R496+calculation!S496)</f>
        <v>874.43576388888891</v>
      </c>
      <c r="S497" s="13">
        <f t="shared" si="104"/>
        <v>-56.623263888888921</v>
      </c>
    </row>
    <row r="498" spans="1:19">
      <c r="A498" s="1">
        <f>IF(input_OLD_temp_simulation!A498&lt;&gt;"",input_OLD_temp_simulation!A498,"")</f>
        <v>496</v>
      </c>
      <c r="B498">
        <f>IF(input_OLD_temp_simulation!B498&lt;&gt;"",input_OLD_temp_simulation!B498,"")</f>
        <v>886307</v>
      </c>
      <c r="C498" s="2">
        <f>IF(input_OLD_temp_simulation!C498&lt;&gt;"",input_OLD_temp_simulation!C498,"")</f>
        <v>44569.166666666657</v>
      </c>
      <c r="D498" s="26">
        <f t="shared" si="105"/>
        <v>5</v>
      </c>
      <c r="E498" s="43">
        <f t="shared" si="96"/>
        <v>0.16666666665696539</v>
      </c>
      <c r="F498" s="2">
        <f t="shared" si="97"/>
        <v>5.1667824073977062</v>
      </c>
      <c r="G498" s="26">
        <f>_xlfn.XLOOKUP(F498,occupancy_schedule!C:C,occupancy_schedule!D:D,,1,2)</f>
        <v>1</v>
      </c>
      <c r="H498" s="50">
        <f t="shared" si="98"/>
        <v>6.7812499999999997E-6</v>
      </c>
      <c r="I498" s="18">
        <f t="shared" si="99"/>
        <v>7.5347222222222218E-2</v>
      </c>
      <c r="J498" s="26">
        <f t="shared" si="100"/>
        <v>17.8125</v>
      </c>
      <c r="K498" s="55">
        <f t="shared" si="101"/>
        <v>1.2432484567901234E-2</v>
      </c>
      <c r="L498" s="26" t="b">
        <f>IF(virtualroom!A498="","",J498&gt;ventilation_hysteresis)</f>
        <v>0</v>
      </c>
      <c r="M498" s="29">
        <f t="shared" si="102"/>
        <v>0</v>
      </c>
      <c r="N498" s="13">
        <f t="shared" si="106"/>
        <v>0</v>
      </c>
      <c r="O498" s="17">
        <f t="shared" si="107"/>
        <v>0</v>
      </c>
      <c r="P498" s="17">
        <f t="shared" si="103"/>
        <v>0</v>
      </c>
      <c r="Q498" s="17">
        <f t="shared" si="108"/>
        <v>1.2432484567901234E-2</v>
      </c>
      <c r="R498" s="29">
        <f>IF(R497="cCO2_ppm",CO2_ext_avg_ppm,calculation!R497+calculation!S497)</f>
        <v>817.8125</v>
      </c>
      <c r="S498" s="13">
        <f t="shared" si="104"/>
        <v>56.623263888888886</v>
      </c>
    </row>
    <row r="499" spans="1:19">
      <c r="A499" s="1">
        <f>IF(input_OLD_temp_simulation!A499&lt;&gt;"",input_OLD_temp_simulation!A499,"")</f>
        <v>497</v>
      </c>
      <c r="B499">
        <f>IF(input_OLD_temp_simulation!B499&lt;&gt;"",input_OLD_temp_simulation!B499,"")</f>
        <v>886307</v>
      </c>
      <c r="C499" s="2">
        <f>IF(input_OLD_temp_simulation!C499&lt;&gt;"",input_OLD_temp_simulation!C499,"")</f>
        <v>44569.177083333343</v>
      </c>
      <c r="D499" s="26">
        <f t="shared" si="105"/>
        <v>5</v>
      </c>
      <c r="E499" s="43">
        <f t="shared" si="96"/>
        <v>0.17708333334303461</v>
      </c>
      <c r="F499" s="2">
        <f t="shared" si="97"/>
        <v>5.1771990740837754</v>
      </c>
      <c r="G499" s="26">
        <f>_xlfn.XLOOKUP(F499,occupancy_schedule!C:C,occupancy_schedule!D:D,,1,2)</f>
        <v>1</v>
      </c>
      <c r="H499" s="50">
        <f t="shared" si="98"/>
        <v>6.7812499999999997E-6</v>
      </c>
      <c r="I499" s="18">
        <f t="shared" si="99"/>
        <v>7.5347222222222218E-2</v>
      </c>
      <c r="J499" s="26">
        <f t="shared" si="100"/>
        <v>74.435763888888914</v>
      </c>
      <c r="K499" s="55">
        <f t="shared" si="101"/>
        <v>1.418011616941015E-2</v>
      </c>
      <c r="L499" s="26" t="b">
        <f>IF(virtualroom!A499="","",J499&gt;ventilation_hysteresis)</f>
        <v>1</v>
      </c>
      <c r="M499" s="29">
        <f t="shared" si="102"/>
        <v>500</v>
      </c>
      <c r="N499" s="13">
        <f t="shared" si="106"/>
        <v>5.5555555555555554</v>
      </c>
      <c r="O499" s="17">
        <f t="shared" si="107"/>
        <v>0.70900580847050754</v>
      </c>
      <c r="P499" s="17">
        <f t="shared" si="103"/>
        <v>0.19500821886749678</v>
      </c>
      <c r="Q499" s="17">
        <f t="shared" si="108"/>
        <v>0.13826195987654324</v>
      </c>
      <c r="R499" s="29">
        <f>IF(R498="cCO2_ppm",CO2_ext_avg_ppm,calculation!R498+calculation!S498)</f>
        <v>874.43576388888891</v>
      </c>
      <c r="S499" s="13">
        <f t="shared" si="104"/>
        <v>-56.623263888888921</v>
      </c>
    </row>
    <row r="500" spans="1:19">
      <c r="A500" s="1">
        <f>IF(input_OLD_temp_simulation!A500&lt;&gt;"",input_OLD_temp_simulation!A500,"")</f>
        <v>498</v>
      </c>
      <c r="B500">
        <f>IF(input_OLD_temp_simulation!B500&lt;&gt;"",input_OLD_temp_simulation!B500,"")</f>
        <v>886307</v>
      </c>
      <c r="C500" s="2">
        <f>IF(input_OLD_temp_simulation!C500&lt;&gt;"",input_OLD_temp_simulation!C500,"")</f>
        <v>44569.1875</v>
      </c>
      <c r="D500" s="26">
        <f t="shared" si="105"/>
        <v>5</v>
      </c>
      <c r="E500" s="43">
        <f t="shared" si="96"/>
        <v>0.1875</v>
      </c>
      <c r="F500" s="2">
        <f t="shared" si="97"/>
        <v>5.1876157407407408</v>
      </c>
      <c r="G500" s="26">
        <f>_xlfn.XLOOKUP(F500,occupancy_schedule!C:C,occupancy_schedule!D:D,,1,2)</f>
        <v>1</v>
      </c>
      <c r="H500" s="50">
        <f t="shared" si="98"/>
        <v>6.7812499999999997E-6</v>
      </c>
      <c r="I500" s="18">
        <f t="shared" si="99"/>
        <v>7.5347222222222218E-2</v>
      </c>
      <c r="J500" s="26">
        <f t="shared" si="100"/>
        <v>17.8125</v>
      </c>
      <c r="K500" s="55">
        <f t="shared" si="101"/>
        <v>1.2432484567901234E-2</v>
      </c>
      <c r="L500" s="26" t="b">
        <f>IF(virtualroom!A500="","",J500&gt;ventilation_hysteresis)</f>
        <v>0</v>
      </c>
      <c r="M500" s="29">
        <f t="shared" si="102"/>
        <v>0</v>
      </c>
      <c r="N500" s="13">
        <f t="shared" si="106"/>
        <v>0</v>
      </c>
      <c r="O500" s="17">
        <f t="shared" si="107"/>
        <v>0</v>
      </c>
      <c r="P500" s="17">
        <f t="shared" si="103"/>
        <v>0</v>
      </c>
      <c r="Q500" s="17">
        <f t="shared" si="108"/>
        <v>1.2432484567901234E-2</v>
      </c>
      <c r="R500" s="29">
        <f>IF(R499="cCO2_ppm",CO2_ext_avg_ppm,calculation!R499+calculation!S499)</f>
        <v>817.8125</v>
      </c>
      <c r="S500" s="13">
        <f t="shared" si="104"/>
        <v>56.623263888888886</v>
      </c>
    </row>
    <row r="501" spans="1:19">
      <c r="A501" s="1">
        <f>IF(input_OLD_temp_simulation!A501&lt;&gt;"",input_OLD_temp_simulation!A501,"")</f>
        <v>499</v>
      </c>
      <c r="B501">
        <f>IF(input_OLD_temp_simulation!B501&lt;&gt;"",input_OLD_temp_simulation!B501,"")</f>
        <v>886307</v>
      </c>
      <c r="C501" s="2">
        <f>IF(input_OLD_temp_simulation!C501&lt;&gt;"",input_OLD_temp_simulation!C501,"")</f>
        <v>44569.197916666657</v>
      </c>
      <c r="D501" s="26">
        <f t="shared" si="105"/>
        <v>5</v>
      </c>
      <c r="E501" s="43">
        <f t="shared" si="96"/>
        <v>0.19791666665696539</v>
      </c>
      <c r="F501" s="2">
        <f t="shared" si="97"/>
        <v>5.1980324073977062</v>
      </c>
      <c r="G501" s="26">
        <f>_xlfn.XLOOKUP(F501,occupancy_schedule!C:C,occupancy_schedule!D:D,,1,2)</f>
        <v>1</v>
      </c>
      <c r="H501" s="50">
        <f t="shared" si="98"/>
        <v>6.7812499999999997E-6</v>
      </c>
      <c r="I501" s="18">
        <f t="shared" si="99"/>
        <v>7.5347222222222218E-2</v>
      </c>
      <c r="J501" s="26">
        <f t="shared" si="100"/>
        <v>74.435763888888914</v>
      </c>
      <c r="K501" s="55">
        <f t="shared" si="101"/>
        <v>1.418011616941015E-2</v>
      </c>
      <c r="L501" s="26" t="b">
        <f>IF(virtualroom!A501="","",J501&gt;ventilation_hysteresis)</f>
        <v>1</v>
      </c>
      <c r="M501" s="29">
        <f t="shared" si="102"/>
        <v>500</v>
      </c>
      <c r="N501" s="13">
        <f t="shared" si="106"/>
        <v>5.5555555555555554</v>
      </c>
      <c r="O501" s="17">
        <f t="shared" si="107"/>
        <v>0.70900580847050754</v>
      </c>
      <c r="P501" s="17">
        <f t="shared" si="103"/>
        <v>0.19500821886749678</v>
      </c>
      <c r="Q501" s="17">
        <f t="shared" si="108"/>
        <v>0.13826195987654324</v>
      </c>
      <c r="R501" s="29">
        <f>IF(R500="cCO2_ppm",CO2_ext_avg_ppm,calculation!R500+calculation!S500)</f>
        <v>874.43576388888891</v>
      </c>
      <c r="S501" s="13">
        <f t="shared" si="104"/>
        <v>-56.623263888888921</v>
      </c>
    </row>
    <row r="502" spans="1:19">
      <c r="A502" s="1">
        <f>IF(input_OLD_temp_simulation!A502&lt;&gt;"",input_OLD_temp_simulation!A502,"")</f>
        <v>500</v>
      </c>
      <c r="B502">
        <f>IF(input_OLD_temp_simulation!B502&lt;&gt;"",input_OLD_temp_simulation!B502,"")</f>
        <v>886307</v>
      </c>
      <c r="C502" s="2">
        <f>IF(input_OLD_temp_simulation!C502&lt;&gt;"",input_OLD_temp_simulation!C502,"")</f>
        <v>44569.208333333343</v>
      </c>
      <c r="D502" s="26">
        <f t="shared" si="105"/>
        <v>5</v>
      </c>
      <c r="E502" s="43">
        <f t="shared" ref="E502:E565" si="109">MOD(C502,1)</f>
        <v>0.20833333334303461</v>
      </c>
      <c r="F502" s="2">
        <f t="shared" ref="F502:F565" si="110">D502+E502+1/24/60/6</f>
        <v>5.2084490740837754</v>
      </c>
      <c r="G502" s="26">
        <f>_xlfn.XLOOKUP(F502,occupancy_schedule!C:C,occupancy_schedule!D:D,,1,2)</f>
        <v>1</v>
      </c>
      <c r="H502" s="50">
        <f t="shared" si="98"/>
        <v>6.7812499999999997E-6</v>
      </c>
      <c r="I502" s="18">
        <f t="shared" si="99"/>
        <v>7.5347222222222218E-2</v>
      </c>
      <c r="J502" s="26">
        <f t="shared" si="100"/>
        <v>17.8125</v>
      </c>
      <c r="K502" s="55">
        <f t="shared" si="101"/>
        <v>1.2432484567901234E-2</v>
      </c>
      <c r="L502" s="26" t="b">
        <f>IF(virtualroom!A502="","",J502&gt;ventilation_hysteresis)</f>
        <v>0</v>
      </c>
      <c r="M502" s="29">
        <f t="shared" si="102"/>
        <v>0</v>
      </c>
      <c r="N502" s="13">
        <f t="shared" si="106"/>
        <v>0</v>
      </c>
      <c r="O502" s="17">
        <f t="shared" si="107"/>
        <v>0</v>
      </c>
      <c r="P502" s="17">
        <f t="shared" si="103"/>
        <v>0</v>
      </c>
      <c r="Q502" s="17">
        <f t="shared" si="108"/>
        <v>1.2432484567901234E-2</v>
      </c>
      <c r="R502" s="29">
        <f>IF(R501="cCO2_ppm",CO2_ext_avg_ppm,calculation!R501+calculation!S501)</f>
        <v>817.8125</v>
      </c>
      <c r="S502" s="13">
        <f t="shared" si="104"/>
        <v>56.623263888888886</v>
      </c>
    </row>
    <row r="503" spans="1:19">
      <c r="A503" s="1">
        <f>IF(input_OLD_temp_simulation!A503&lt;&gt;"",input_OLD_temp_simulation!A503,"")</f>
        <v>501</v>
      </c>
      <c r="B503">
        <f>IF(input_OLD_temp_simulation!B503&lt;&gt;"",input_OLD_temp_simulation!B503,"")</f>
        <v>886307</v>
      </c>
      <c r="C503" s="2">
        <f>IF(input_OLD_temp_simulation!C503&lt;&gt;"",input_OLD_temp_simulation!C503,"")</f>
        <v>44569.21875</v>
      </c>
      <c r="D503" s="26">
        <f t="shared" si="105"/>
        <v>5</v>
      </c>
      <c r="E503" s="43">
        <f t="shared" si="109"/>
        <v>0.21875</v>
      </c>
      <c r="F503" s="2">
        <f t="shared" si="110"/>
        <v>5.2188657407407408</v>
      </c>
      <c r="G503" s="26">
        <f>_xlfn.XLOOKUP(F503,occupancy_schedule!C:C,occupancy_schedule!D:D,,1,2)</f>
        <v>1</v>
      </c>
      <c r="H503" s="50">
        <f t="shared" si="98"/>
        <v>6.7812499999999997E-6</v>
      </c>
      <c r="I503" s="18">
        <f t="shared" si="99"/>
        <v>7.5347222222222218E-2</v>
      </c>
      <c r="J503" s="26">
        <f t="shared" si="100"/>
        <v>74.435763888888914</v>
      </c>
      <c r="K503" s="55">
        <f t="shared" si="101"/>
        <v>1.418011616941015E-2</v>
      </c>
      <c r="L503" s="26" t="b">
        <f>IF(virtualroom!A503="","",J503&gt;ventilation_hysteresis)</f>
        <v>1</v>
      </c>
      <c r="M503" s="29">
        <f t="shared" si="102"/>
        <v>500</v>
      </c>
      <c r="N503" s="13">
        <f t="shared" si="106"/>
        <v>5.5555555555555554</v>
      </c>
      <c r="O503" s="17">
        <f t="shared" si="107"/>
        <v>0.70900580847050754</v>
      </c>
      <c r="P503" s="17">
        <f t="shared" si="103"/>
        <v>0.19500821886749678</v>
      </c>
      <c r="Q503" s="17">
        <f t="shared" si="108"/>
        <v>0.13826195987654324</v>
      </c>
      <c r="R503" s="29">
        <f>IF(R502="cCO2_ppm",CO2_ext_avg_ppm,calculation!R502+calculation!S502)</f>
        <v>874.43576388888891</v>
      </c>
      <c r="S503" s="13">
        <f t="shared" si="104"/>
        <v>-56.623263888888921</v>
      </c>
    </row>
    <row r="504" spans="1:19">
      <c r="A504" s="1">
        <f>IF(input_OLD_temp_simulation!A504&lt;&gt;"",input_OLD_temp_simulation!A504,"")</f>
        <v>502</v>
      </c>
      <c r="B504">
        <f>IF(input_OLD_temp_simulation!B504&lt;&gt;"",input_OLD_temp_simulation!B504,"")</f>
        <v>886307</v>
      </c>
      <c r="C504" s="2">
        <f>IF(input_OLD_temp_simulation!C504&lt;&gt;"",input_OLD_temp_simulation!C504,"")</f>
        <v>44569.229166666657</v>
      </c>
      <c r="D504" s="26">
        <f t="shared" si="105"/>
        <v>5</v>
      </c>
      <c r="E504" s="43">
        <f t="shared" si="109"/>
        <v>0.22916666665696539</v>
      </c>
      <c r="F504" s="2">
        <f t="shared" si="110"/>
        <v>5.2292824073977062</v>
      </c>
      <c r="G504" s="26">
        <f>_xlfn.XLOOKUP(F504,occupancy_schedule!C:C,occupancy_schedule!D:D,,1,2)</f>
        <v>1</v>
      </c>
      <c r="H504" s="50">
        <f t="shared" si="98"/>
        <v>6.7812499999999997E-6</v>
      </c>
      <c r="I504" s="18">
        <f t="shared" si="99"/>
        <v>7.5347222222222218E-2</v>
      </c>
      <c r="J504" s="26">
        <f t="shared" si="100"/>
        <v>17.8125</v>
      </c>
      <c r="K504" s="55">
        <f t="shared" si="101"/>
        <v>1.2432484567901234E-2</v>
      </c>
      <c r="L504" s="26" t="b">
        <f>IF(virtualroom!A504="","",J504&gt;ventilation_hysteresis)</f>
        <v>0</v>
      </c>
      <c r="M504" s="29">
        <f t="shared" si="102"/>
        <v>0</v>
      </c>
      <c r="N504" s="13">
        <f t="shared" si="106"/>
        <v>0</v>
      </c>
      <c r="O504" s="17">
        <f t="shared" si="107"/>
        <v>0</v>
      </c>
      <c r="P504" s="17">
        <f t="shared" si="103"/>
        <v>0</v>
      </c>
      <c r="Q504" s="17">
        <f t="shared" si="108"/>
        <v>1.2432484567901234E-2</v>
      </c>
      <c r="R504" s="29">
        <f>IF(R503="cCO2_ppm",CO2_ext_avg_ppm,calculation!R503+calculation!S503)</f>
        <v>817.8125</v>
      </c>
      <c r="S504" s="13">
        <f t="shared" si="104"/>
        <v>56.623263888888886</v>
      </c>
    </row>
    <row r="505" spans="1:19">
      <c r="A505" s="1">
        <f>IF(input_OLD_temp_simulation!A505&lt;&gt;"",input_OLD_temp_simulation!A505,"")</f>
        <v>503</v>
      </c>
      <c r="B505">
        <f>IF(input_OLD_temp_simulation!B505&lt;&gt;"",input_OLD_temp_simulation!B505,"")</f>
        <v>886307</v>
      </c>
      <c r="C505" s="2">
        <f>IF(input_OLD_temp_simulation!C505&lt;&gt;"",input_OLD_temp_simulation!C505,"")</f>
        <v>44569.239583333343</v>
      </c>
      <c r="D505" s="26">
        <f t="shared" si="105"/>
        <v>5</v>
      </c>
      <c r="E505" s="43">
        <f t="shared" si="109"/>
        <v>0.23958333334303461</v>
      </c>
      <c r="F505" s="2">
        <f t="shared" si="110"/>
        <v>5.2396990740837754</v>
      </c>
      <c r="G505" s="26">
        <f>_xlfn.XLOOKUP(F505,occupancy_schedule!C:C,occupancy_schedule!D:D,,1,2)</f>
        <v>1</v>
      </c>
      <c r="H505" s="50">
        <f t="shared" si="98"/>
        <v>6.7812499999999997E-6</v>
      </c>
      <c r="I505" s="18">
        <f t="shared" si="99"/>
        <v>7.5347222222222218E-2</v>
      </c>
      <c r="J505" s="26">
        <f t="shared" si="100"/>
        <v>74.435763888888914</v>
      </c>
      <c r="K505" s="55">
        <f t="shared" si="101"/>
        <v>1.418011616941015E-2</v>
      </c>
      <c r="L505" s="26" t="b">
        <f>IF(virtualroom!A505="","",J505&gt;ventilation_hysteresis)</f>
        <v>1</v>
      </c>
      <c r="M505" s="29">
        <f t="shared" si="102"/>
        <v>500</v>
      </c>
      <c r="N505" s="13">
        <f t="shared" si="106"/>
        <v>5.5555555555555554</v>
      </c>
      <c r="O505" s="17">
        <f t="shared" si="107"/>
        <v>0.70900580847050754</v>
      </c>
      <c r="P505" s="17">
        <f t="shared" si="103"/>
        <v>0.19500821886749678</v>
      </c>
      <c r="Q505" s="17">
        <f t="shared" si="108"/>
        <v>0.13826195987654324</v>
      </c>
      <c r="R505" s="29">
        <f>IF(R504="cCO2_ppm",CO2_ext_avg_ppm,calculation!R504+calculation!S504)</f>
        <v>874.43576388888891</v>
      </c>
      <c r="S505" s="13">
        <f t="shared" si="104"/>
        <v>-56.623263888888921</v>
      </c>
    </row>
    <row r="506" spans="1:19">
      <c r="A506" s="1">
        <f>IF(input_OLD_temp_simulation!A506&lt;&gt;"",input_OLD_temp_simulation!A506,"")</f>
        <v>504</v>
      </c>
      <c r="B506">
        <f>IF(input_OLD_temp_simulation!B506&lt;&gt;"",input_OLD_temp_simulation!B506,"")</f>
        <v>886307</v>
      </c>
      <c r="C506" s="2">
        <f>IF(input_OLD_temp_simulation!C506&lt;&gt;"",input_OLD_temp_simulation!C506,"")</f>
        <v>44569.25</v>
      </c>
      <c r="D506" s="26">
        <f t="shared" si="105"/>
        <v>5</v>
      </c>
      <c r="E506" s="43">
        <f t="shared" si="109"/>
        <v>0.25</v>
      </c>
      <c r="F506" s="2">
        <f t="shared" si="110"/>
        <v>5.2501157407407408</v>
      </c>
      <c r="G506" s="26">
        <f>_xlfn.XLOOKUP(F506,occupancy_schedule!C:C,occupancy_schedule!D:D,,1,2)</f>
        <v>1</v>
      </c>
      <c r="H506" s="50">
        <f t="shared" si="98"/>
        <v>6.7812499999999997E-6</v>
      </c>
      <c r="I506" s="18">
        <f t="shared" si="99"/>
        <v>7.5347222222222218E-2</v>
      </c>
      <c r="J506" s="26">
        <f t="shared" si="100"/>
        <v>17.8125</v>
      </c>
      <c r="K506" s="55">
        <f t="shared" si="101"/>
        <v>1.2432484567901234E-2</v>
      </c>
      <c r="L506" s="26" t="b">
        <f>IF(virtualroom!A506="","",J506&gt;ventilation_hysteresis)</f>
        <v>0</v>
      </c>
      <c r="M506" s="29">
        <f t="shared" si="102"/>
        <v>0</v>
      </c>
      <c r="N506" s="13">
        <f t="shared" si="106"/>
        <v>0</v>
      </c>
      <c r="O506" s="17">
        <f t="shared" si="107"/>
        <v>0</v>
      </c>
      <c r="P506" s="17">
        <f t="shared" si="103"/>
        <v>0</v>
      </c>
      <c r="Q506" s="17">
        <f t="shared" si="108"/>
        <v>1.2432484567901234E-2</v>
      </c>
      <c r="R506" s="29">
        <f>IF(R505="cCO2_ppm",CO2_ext_avg_ppm,calculation!R505+calculation!S505)</f>
        <v>817.8125</v>
      </c>
      <c r="S506" s="13">
        <f t="shared" si="104"/>
        <v>56.623263888888886</v>
      </c>
    </row>
    <row r="507" spans="1:19">
      <c r="A507" s="1">
        <f>IF(input_OLD_temp_simulation!A507&lt;&gt;"",input_OLD_temp_simulation!A507,"")</f>
        <v>505</v>
      </c>
      <c r="B507">
        <f>IF(input_OLD_temp_simulation!B507&lt;&gt;"",input_OLD_temp_simulation!B507,"")</f>
        <v>886307</v>
      </c>
      <c r="C507" s="2">
        <f>IF(input_OLD_temp_simulation!C507&lt;&gt;"",input_OLD_temp_simulation!C507,"")</f>
        <v>44569.260416666657</v>
      </c>
      <c r="D507" s="26">
        <f t="shared" si="105"/>
        <v>5</v>
      </c>
      <c r="E507" s="43">
        <f t="shared" si="109"/>
        <v>0.26041666665696539</v>
      </c>
      <c r="F507" s="2">
        <f t="shared" si="110"/>
        <v>5.2605324073977062</v>
      </c>
      <c r="G507" s="26">
        <f>_xlfn.XLOOKUP(F507,occupancy_schedule!C:C,occupancy_schedule!D:D,,1,2)</f>
        <v>1</v>
      </c>
      <c r="H507" s="50">
        <f t="shared" si="98"/>
        <v>6.7812499999999997E-6</v>
      </c>
      <c r="I507" s="18">
        <f t="shared" si="99"/>
        <v>7.5347222222222218E-2</v>
      </c>
      <c r="J507" s="26">
        <f t="shared" si="100"/>
        <v>74.435763888888914</v>
      </c>
      <c r="K507" s="55">
        <f t="shared" si="101"/>
        <v>1.418011616941015E-2</v>
      </c>
      <c r="L507" s="26" t="b">
        <f>IF(virtualroom!A507="","",J507&gt;ventilation_hysteresis)</f>
        <v>1</v>
      </c>
      <c r="M507" s="29">
        <f t="shared" si="102"/>
        <v>500</v>
      </c>
      <c r="N507" s="13">
        <f t="shared" si="106"/>
        <v>5.5555555555555554</v>
      </c>
      <c r="O507" s="17">
        <f t="shared" si="107"/>
        <v>0.70900580847050754</v>
      </c>
      <c r="P507" s="17">
        <f t="shared" si="103"/>
        <v>0.19500821886749678</v>
      </c>
      <c r="Q507" s="17">
        <f t="shared" si="108"/>
        <v>0.13826195987654324</v>
      </c>
      <c r="R507" s="29">
        <f>IF(R506="cCO2_ppm",CO2_ext_avg_ppm,calculation!R506+calculation!S506)</f>
        <v>874.43576388888891</v>
      </c>
      <c r="S507" s="13">
        <f t="shared" si="104"/>
        <v>-56.623263888888921</v>
      </c>
    </row>
    <row r="508" spans="1:19">
      <c r="A508" s="1">
        <f>IF(input_OLD_temp_simulation!A508&lt;&gt;"",input_OLD_temp_simulation!A508,"")</f>
        <v>506</v>
      </c>
      <c r="B508">
        <f>IF(input_OLD_temp_simulation!B508&lt;&gt;"",input_OLD_temp_simulation!B508,"")</f>
        <v>886307</v>
      </c>
      <c r="C508" s="2">
        <f>IF(input_OLD_temp_simulation!C508&lt;&gt;"",input_OLD_temp_simulation!C508,"")</f>
        <v>44569.270833333343</v>
      </c>
      <c r="D508" s="26">
        <f t="shared" si="105"/>
        <v>5</v>
      </c>
      <c r="E508" s="43">
        <f t="shared" si="109"/>
        <v>0.27083333334303461</v>
      </c>
      <c r="F508" s="2">
        <f t="shared" si="110"/>
        <v>5.2709490740837754</v>
      </c>
      <c r="G508" s="26">
        <f>_xlfn.XLOOKUP(F508,occupancy_schedule!C:C,occupancy_schedule!D:D,,1,2)</f>
        <v>1</v>
      </c>
      <c r="H508" s="50">
        <f t="shared" si="98"/>
        <v>6.7812499999999997E-6</v>
      </c>
      <c r="I508" s="18">
        <f t="shared" si="99"/>
        <v>7.5347222222222218E-2</v>
      </c>
      <c r="J508" s="26">
        <f t="shared" si="100"/>
        <v>17.8125</v>
      </c>
      <c r="K508" s="55">
        <f t="shared" si="101"/>
        <v>1.2432484567901234E-2</v>
      </c>
      <c r="L508" s="26" t="b">
        <f>IF(virtualroom!A508="","",J508&gt;ventilation_hysteresis)</f>
        <v>0</v>
      </c>
      <c r="M508" s="29">
        <f t="shared" si="102"/>
        <v>0</v>
      </c>
      <c r="N508" s="13">
        <f t="shared" si="106"/>
        <v>0</v>
      </c>
      <c r="O508" s="17">
        <f t="shared" si="107"/>
        <v>0</v>
      </c>
      <c r="P508" s="17">
        <f t="shared" si="103"/>
        <v>0</v>
      </c>
      <c r="Q508" s="17">
        <f t="shared" si="108"/>
        <v>1.2432484567901234E-2</v>
      </c>
      <c r="R508" s="29">
        <f>IF(R507="cCO2_ppm",CO2_ext_avg_ppm,calculation!R507+calculation!S507)</f>
        <v>817.8125</v>
      </c>
      <c r="S508" s="13">
        <f t="shared" si="104"/>
        <v>56.623263888888886</v>
      </c>
    </row>
    <row r="509" spans="1:19">
      <c r="A509" s="1">
        <f>IF(input_OLD_temp_simulation!A509&lt;&gt;"",input_OLD_temp_simulation!A509,"")</f>
        <v>507</v>
      </c>
      <c r="B509">
        <f>IF(input_OLD_temp_simulation!B509&lt;&gt;"",input_OLD_temp_simulation!B509,"")</f>
        <v>886307</v>
      </c>
      <c r="C509" s="2">
        <f>IF(input_OLD_temp_simulation!C509&lt;&gt;"",input_OLD_temp_simulation!C509,"")</f>
        <v>44569.28125</v>
      </c>
      <c r="D509" s="26">
        <f t="shared" si="105"/>
        <v>5</v>
      </c>
      <c r="E509" s="43">
        <f t="shared" si="109"/>
        <v>0.28125</v>
      </c>
      <c r="F509" s="2">
        <f t="shared" si="110"/>
        <v>5.2813657407407408</v>
      </c>
      <c r="G509" s="26">
        <f>_xlfn.XLOOKUP(F509,occupancy_schedule!C:C,occupancy_schedule!D:D,,1,2)</f>
        <v>1</v>
      </c>
      <c r="H509" s="50">
        <f t="shared" si="98"/>
        <v>6.7812499999999997E-6</v>
      </c>
      <c r="I509" s="18">
        <f t="shared" si="99"/>
        <v>7.5347222222222218E-2</v>
      </c>
      <c r="J509" s="26">
        <f t="shared" si="100"/>
        <v>74.435763888888914</v>
      </c>
      <c r="K509" s="55">
        <f t="shared" si="101"/>
        <v>1.418011616941015E-2</v>
      </c>
      <c r="L509" s="26" t="b">
        <f>IF(virtualroom!A509="","",J509&gt;ventilation_hysteresis)</f>
        <v>1</v>
      </c>
      <c r="M509" s="29">
        <f t="shared" si="102"/>
        <v>500</v>
      </c>
      <c r="N509" s="13">
        <f t="shared" si="106"/>
        <v>5.5555555555555554</v>
      </c>
      <c r="O509" s="17">
        <f t="shared" si="107"/>
        <v>0.70900580847050754</v>
      </c>
      <c r="P509" s="17">
        <f t="shared" si="103"/>
        <v>0.19500821886749678</v>
      </c>
      <c r="Q509" s="17">
        <f t="shared" si="108"/>
        <v>0.13826195987654324</v>
      </c>
      <c r="R509" s="29">
        <f>IF(R508="cCO2_ppm",CO2_ext_avg_ppm,calculation!R508+calculation!S508)</f>
        <v>874.43576388888891</v>
      </c>
      <c r="S509" s="13">
        <f t="shared" si="104"/>
        <v>-56.623263888888921</v>
      </c>
    </row>
    <row r="510" spans="1:19">
      <c r="A510" s="1">
        <f>IF(input_OLD_temp_simulation!A510&lt;&gt;"",input_OLD_temp_simulation!A510,"")</f>
        <v>508</v>
      </c>
      <c r="B510">
        <f>IF(input_OLD_temp_simulation!B510&lt;&gt;"",input_OLD_temp_simulation!B510,"")</f>
        <v>886307</v>
      </c>
      <c r="C510" s="2">
        <f>IF(input_OLD_temp_simulation!C510&lt;&gt;"",input_OLD_temp_simulation!C510,"")</f>
        <v>44569.291666666657</v>
      </c>
      <c r="D510" s="26">
        <f t="shared" si="105"/>
        <v>5</v>
      </c>
      <c r="E510" s="43">
        <f t="shared" si="109"/>
        <v>0.29166666665696539</v>
      </c>
      <c r="F510" s="2">
        <f t="shared" si="110"/>
        <v>5.2917824073977062</v>
      </c>
      <c r="G510" s="26">
        <f>_xlfn.XLOOKUP(F510,occupancy_schedule!C:C,occupancy_schedule!D:D,,1,2)</f>
        <v>1</v>
      </c>
      <c r="H510" s="50">
        <f t="shared" si="98"/>
        <v>6.7812499999999997E-6</v>
      </c>
      <c r="I510" s="18">
        <f t="shared" si="99"/>
        <v>7.5347222222222218E-2</v>
      </c>
      <c r="J510" s="26">
        <f t="shared" si="100"/>
        <v>17.8125</v>
      </c>
      <c r="K510" s="55">
        <f t="shared" si="101"/>
        <v>1.2432484567901234E-2</v>
      </c>
      <c r="L510" s="26" t="b">
        <f>IF(virtualroom!A510="","",J510&gt;ventilation_hysteresis)</f>
        <v>0</v>
      </c>
      <c r="M510" s="29">
        <f t="shared" si="102"/>
        <v>0</v>
      </c>
      <c r="N510" s="13">
        <f t="shared" si="106"/>
        <v>0</v>
      </c>
      <c r="O510" s="17">
        <f t="shared" si="107"/>
        <v>0</v>
      </c>
      <c r="P510" s="17">
        <f t="shared" si="103"/>
        <v>0</v>
      </c>
      <c r="Q510" s="17">
        <f t="shared" si="108"/>
        <v>1.2432484567901234E-2</v>
      </c>
      <c r="R510" s="29">
        <f>IF(R509="cCO2_ppm",CO2_ext_avg_ppm,calculation!R509+calculation!S509)</f>
        <v>817.8125</v>
      </c>
      <c r="S510" s="13">
        <f t="shared" si="104"/>
        <v>56.623263888888886</v>
      </c>
    </row>
    <row r="511" spans="1:19">
      <c r="A511" s="1">
        <f>IF(input_OLD_temp_simulation!A511&lt;&gt;"",input_OLD_temp_simulation!A511,"")</f>
        <v>509</v>
      </c>
      <c r="B511">
        <f>IF(input_OLD_temp_simulation!B511&lt;&gt;"",input_OLD_temp_simulation!B511,"")</f>
        <v>886307</v>
      </c>
      <c r="C511" s="2">
        <f>IF(input_OLD_temp_simulation!C511&lt;&gt;"",input_OLD_temp_simulation!C511,"")</f>
        <v>44569.302083333343</v>
      </c>
      <c r="D511" s="26">
        <f t="shared" si="105"/>
        <v>5</v>
      </c>
      <c r="E511" s="43">
        <f t="shared" si="109"/>
        <v>0.30208333334303461</v>
      </c>
      <c r="F511" s="2">
        <f t="shared" si="110"/>
        <v>5.3021990740837754</v>
      </c>
      <c r="G511" s="26">
        <f>_xlfn.XLOOKUP(F511,occupancy_schedule!C:C,occupancy_schedule!D:D,,1,2)</f>
        <v>1</v>
      </c>
      <c r="H511" s="50">
        <f t="shared" si="98"/>
        <v>6.7812499999999997E-6</v>
      </c>
      <c r="I511" s="18">
        <f t="shared" si="99"/>
        <v>7.5347222222222218E-2</v>
      </c>
      <c r="J511" s="26">
        <f t="shared" si="100"/>
        <v>74.435763888888914</v>
      </c>
      <c r="K511" s="55">
        <f t="shared" si="101"/>
        <v>1.418011616941015E-2</v>
      </c>
      <c r="L511" s="26" t="b">
        <f>IF(virtualroom!A511="","",J511&gt;ventilation_hysteresis)</f>
        <v>1</v>
      </c>
      <c r="M511" s="29">
        <f t="shared" si="102"/>
        <v>500</v>
      </c>
      <c r="N511" s="13">
        <f t="shared" si="106"/>
        <v>5.5555555555555554</v>
      </c>
      <c r="O511" s="17">
        <f t="shared" si="107"/>
        <v>0.70900580847050754</v>
      </c>
      <c r="P511" s="17">
        <f t="shared" si="103"/>
        <v>0.19500821886749678</v>
      </c>
      <c r="Q511" s="17">
        <f t="shared" si="108"/>
        <v>0.13826195987654324</v>
      </c>
      <c r="R511" s="29">
        <f>IF(R510="cCO2_ppm",CO2_ext_avg_ppm,calculation!R510+calculation!S510)</f>
        <v>874.43576388888891</v>
      </c>
      <c r="S511" s="13">
        <f t="shared" si="104"/>
        <v>-56.623263888888921</v>
      </c>
    </row>
    <row r="512" spans="1:19">
      <c r="A512" s="1">
        <f>IF(input_OLD_temp_simulation!A512&lt;&gt;"",input_OLD_temp_simulation!A512,"")</f>
        <v>510</v>
      </c>
      <c r="B512">
        <f>IF(input_OLD_temp_simulation!B512&lt;&gt;"",input_OLD_temp_simulation!B512,"")</f>
        <v>886307</v>
      </c>
      <c r="C512" s="2">
        <f>IF(input_OLD_temp_simulation!C512&lt;&gt;"",input_OLD_temp_simulation!C512,"")</f>
        <v>44569.3125</v>
      </c>
      <c r="D512" s="26">
        <f t="shared" si="105"/>
        <v>5</v>
      </c>
      <c r="E512" s="43">
        <f t="shared" si="109"/>
        <v>0.3125</v>
      </c>
      <c r="F512" s="2">
        <f t="shared" si="110"/>
        <v>5.3126157407407408</v>
      </c>
      <c r="G512" s="26">
        <f>_xlfn.XLOOKUP(F512,occupancy_schedule!C:C,occupancy_schedule!D:D,,1,2)</f>
        <v>1</v>
      </c>
      <c r="H512" s="50">
        <f t="shared" si="98"/>
        <v>6.7812499999999997E-6</v>
      </c>
      <c r="I512" s="18">
        <f t="shared" si="99"/>
        <v>7.5347222222222218E-2</v>
      </c>
      <c r="J512" s="26">
        <f t="shared" si="100"/>
        <v>17.8125</v>
      </c>
      <c r="K512" s="55">
        <f t="shared" si="101"/>
        <v>1.2432484567901234E-2</v>
      </c>
      <c r="L512" s="26" t="b">
        <f>IF(virtualroom!A512="","",J512&gt;ventilation_hysteresis)</f>
        <v>0</v>
      </c>
      <c r="M512" s="29">
        <f t="shared" si="102"/>
        <v>0</v>
      </c>
      <c r="N512" s="13">
        <f t="shared" si="106"/>
        <v>0</v>
      </c>
      <c r="O512" s="17">
        <f t="shared" si="107"/>
        <v>0</v>
      </c>
      <c r="P512" s="17">
        <f t="shared" si="103"/>
        <v>0</v>
      </c>
      <c r="Q512" s="17">
        <f t="shared" si="108"/>
        <v>1.2432484567901234E-2</v>
      </c>
      <c r="R512" s="29">
        <f>IF(R511="cCO2_ppm",CO2_ext_avg_ppm,calculation!R511+calculation!S511)</f>
        <v>817.8125</v>
      </c>
      <c r="S512" s="13">
        <f t="shared" si="104"/>
        <v>56.623263888888886</v>
      </c>
    </row>
    <row r="513" spans="1:19">
      <c r="A513" s="1">
        <f>IF(input_OLD_temp_simulation!A513&lt;&gt;"",input_OLD_temp_simulation!A513,"")</f>
        <v>511</v>
      </c>
      <c r="B513">
        <f>IF(input_OLD_temp_simulation!B513&lt;&gt;"",input_OLD_temp_simulation!B513,"")</f>
        <v>886307</v>
      </c>
      <c r="C513" s="2">
        <f>IF(input_OLD_temp_simulation!C513&lt;&gt;"",input_OLD_temp_simulation!C513,"")</f>
        <v>44569.322916666657</v>
      </c>
      <c r="D513" s="26">
        <f t="shared" si="105"/>
        <v>5</v>
      </c>
      <c r="E513" s="43">
        <f t="shared" si="109"/>
        <v>0.32291666665696539</v>
      </c>
      <c r="F513" s="2">
        <f t="shared" si="110"/>
        <v>5.3230324073977062</v>
      </c>
      <c r="G513" s="26">
        <f>_xlfn.XLOOKUP(F513,occupancy_schedule!C:C,occupancy_schedule!D:D,,1,2)</f>
        <v>1</v>
      </c>
      <c r="H513" s="50">
        <f t="shared" si="98"/>
        <v>6.7812499999999997E-6</v>
      </c>
      <c r="I513" s="18">
        <f t="shared" si="99"/>
        <v>7.5347222222222218E-2</v>
      </c>
      <c r="J513" s="26">
        <f t="shared" si="100"/>
        <v>74.435763888888914</v>
      </c>
      <c r="K513" s="55">
        <f t="shared" si="101"/>
        <v>1.418011616941015E-2</v>
      </c>
      <c r="L513" s="26" t="b">
        <f>IF(virtualroom!A513="","",J513&gt;ventilation_hysteresis)</f>
        <v>1</v>
      </c>
      <c r="M513" s="29">
        <f t="shared" si="102"/>
        <v>500</v>
      </c>
      <c r="N513" s="13">
        <f t="shared" si="106"/>
        <v>5.5555555555555554</v>
      </c>
      <c r="O513" s="17">
        <f t="shared" si="107"/>
        <v>0.70900580847050754</v>
      </c>
      <c r="P513" s="17">
        <f t="shared" si="103"/>
        <v>0.19500821886749678</v>
      </c>
      <c r="Q513" s="17">
        <f t="shared" si="108"/>
        <v>0.13826195987654324</v>
      </c>
      <c r="R513" s="29">
        <f>IF(R512="cCO2_ppm",CO2_ext_avg_ppm,calculation!R512+calculation!S512)</f>
        <v>874.43576388888891</v>
      </c>
      <c r="S513" s="13">
        <f t="shared" si="104"/>
        <v>-56.623263888888921</v>
      </c>
    </row>
    <row r="514" spans="1:19">
      <c r="A514" s="1">
        <f>IF(input_OLD_temp_simulation!A514&lt;&gt;"",input_OLD_temp_simulation!A514,"")</f>
        <v>512</v>
      </c>
      <c r="B514">
        <f>IF(input_OLD_temp_simulation!B514&lt;&gt;"",input_OLD_temp_simulation!B514,"")</f>
        <v>886307</v>
      </c>
      <c r="C514" s="2">
        <f>IF(input_OLD_temp_simulation!C514&lt;&gt;"",input_OLD_temp_simulation!C514,"")</f>
        <v>44569.333333333343</v>
      </c>
      <c r="D514" s="26">
        <f t="shared" si="105"/>
        <v>5</v>
      </c>
      <c r="E514" s="43">
        <f t="shared" si="109"/>
        <v>0.33333333334303461</v>
      </c>
      <c r="F514" s="2">
        <f t="shared" si="110"/>
        <v>5.3334490740837754</v>
      </c>
      <c r="G514" s="26">
        <f>_xlfn.XLOOKUP(F514,occupancy_schedule!C:C,occupancy_schedule!D:D,,1,2)</f>
        <v>1</v>
      </c>
      <c r="H514" s="50">
        <f t="shared" ref="H514:H577" si="111">G514*deskwork_MET*METml_per_kg_min_p*avg_kg_per_p/(s_per_min*ml_per_m3)</f>
        <v>6.7812499999999997E-6</v>
      </c>
      <c r="I514" s="18">
        <f t="shared" ref="I514:I577" si="112">H514/V_room_m3*1000000</f>
        <v>7.5347222222222218E-2</v>
      </c>
      <c r="J514" s="26">
        <f t="shared" ref="J514:J577" si="113">R514-CO2_set</f>
        <v>17.8125</v>
      </c>
      <c r="K514" s="55">
        <f t="shared" ref="K514:K577" si="114">(R514-CO2_ext_avg_ppm)*ACPH_min/s_per_h</f>
        <v>1.2432484567901234E-2</v>
      </c>
      <c r="L514" s="26" t="b">
        <f>IF(virtualroom!A514="","",J514&gt;ventilation_hysteresis)</f>
        <v>0</v>
      </c>
      <c r="M514" s="29">
        <f t="shared" ref="M514:M577" si="115">IF(L514,maxvent_m3_per_h,0)</f>
        <v>0</v>
      </c>
      <c r="N514" s="13">
        <f t="shared" si="106"/>
        <v>0</v>
      </c>
      <c r="O514" s="17">
        <f t="shared" si="107"/>
        <v>0</v>
      </c>
      <c r="P514" s="17">
        <f t="shared" ref="P514:P577" si="116">IF(L514,MAX(0,MIN((J514+ventilation_hysteresis)/(O514*timestep_s),1)),0)</f>
        <v>0</v>
      </c>
      <c r="Q514" s="17">
        <f t="shared" si="108"/>
        <v>1.2432484567901234E-2</v>
      </c>
      <c r="R514" s="29">
        <f>IF(R513="cCO2_ppm",CO2_ext_avg_ppm,calculation!R513+calculation!S513)</f>
        <v>817.8125</v>
      </c>
      <c r="S514" s="13">
        <f t="shared" ref="S514:S577" si="117">(I514-Q514)*timestep_s</f>
        <v>56.623263888888886</v>
      </c>
    </row>
    <row r="515" spans="1:19">
      <c r="A515" s="1">
        <f>IF(input_OLD_temp_simulation!A515&lt;&gt;"",input_OLD_temp_simulation!A515,"")</f>
        <v>513</v>
      </c>
      <c r="B515">
        <f>IF(input_OLD_temp_simulation!B515&lt;&gt;"",input_OLD_temp_simulation!B515,"")</f>
        <v>886307</v>
      </c>
      <c r="C515" s="2">
        <f>IF(input_OLD_temp_simulation!C515&lt;&gt;"",input_OLD_temp_simulation!C515,"")</f>
        <v>44569.34375</v>
      </c>
      <c r="D515" s="26">
        <f t="shared" ref="D515:D578" si="118">WEEKDAY(C515,3)</f>
        <v>5</v>
      </c>
      <c r="E515" s="43">
        <f t="shared" si="109"/>
        <v>0.34375</v>
      </c>
      <c r="F515" s="2">
        <f t="shared" si="110"/>
        <v>5.3438657407407408</v>
      </c>
      <c r="G515" s="26">
        <f>_xlfn.XLOOKUP(F515,occupancy_schedule!C:C,occupancy_schedule!D:D,,1,2)</f>
        <v>1</v>
      </c>
      <c r="H515" s="50">
        <f t="shared" si="111"/>
        <v>6.7812499999999997E-6</v>
      </c>
      <c r="I515" s="18">
        <f t="shared" si="112"/>
        <v>7.5347222222222218E-2</v>
      </c>
      <c r="J515" s="26">
        <f t="shared" si="113"/>
        <v>74.435763888888914</v>
      </c>
      <c r="K515" s="55">
        <f t="shared" si="114"/>
        <v>1.418011616941015E-2</v>
      </c>
      <c r="L515" s="26" t="b">
        <f>IF(virtualroom!A515="","",J515&gt;ventilation_hysteresis)</f>
        <v>1</v>
      </c>
      <c r="M515" s="29">
        <f t="shared" si="115"/>
        <v>500</v>
      </c>
      <c r="N515" s="13">
        <f t="shared" si="106"/>
        <v>5.5555555555555554</v>
      </c>
      <c r="O515" s="17">
        <f t="shared" si="107"/>
        <v>0.70900580847050754</v>
      </c>
      <c r="P515" s="17">
        <f t="shared" si="116"/>
        <v>0.19500821886749678</v>
      </c>
      <c r="Q515" s="17">
        <f t="shared" si="108"/>
        <v>0.13826195987654324</v>
      </c>
      <c r="R515" s="29">
        <f>IF(R514="cCO2_ppm",CO2_ext_avg_ppm,calculation!R514+calculation!S514)</f>
        <v>874.43576388888891</v>
      </c>
      <c r="S515" s="13">
        <f t="shared" si="117"/>
        <v>-56.623263888888921</v>
      </c>
    </row>
    <row r="516" spans="1:19">
      <c r="A516" s="1">
        <f>IF(input_OLD_temp_simulation!A516&lt;&gt;"",input_OLD_temp_simulation!A516,"")</f>
        <v>514</v>
      </c>
      <c r="B516">
        <f>IF(input_OLD_temp_simulation!B516&lt;&gt;"",input_OLD_temp_simulation!B516,"")</f>
        <v>886307</v>
      </c>
      <c r="C516" s="2">
        <f>IF(input_OLD_temp_simulation!C516&lt;&gt;"",input_OLD_temp_simulation!C516,"")</f>
        <v>44569.354166666657</v>
      </c>
      <c r="D516" s="26">
        <f t="shared" si="118"/>
        <v>5</v>
      </c>
      <c r="E516" s="43">
        <f t="shared" si="109"/>
        <v>0.35416666665696539</v>
      </c>
      <c r="F516" s="2">
        <f t="shared" si="110"/>
        <v>5.3542824073977062</v>
      </c>
      <c r="G516" s="26">
        <f>_xlfn.XLOOKUP(F516,occupancy_schedule!C:C,occupancy_schedule!D:D,,1,2)</f>
        <v>3</v>
      </c>
      <c r="H516" s="50">
        <f t="shared" si="111"/>
        <v>2.034375E-5</v>
      </c>
      <c r="I516" s="18">
        <f t="shared" si="112"/>
        <v>0.22604166666666667</v>
      </c>
      <c r="J516" s="26">
        <f t="shared" si="113"/>
        <v>17.8125</v>
      </c>
      <c r="K516" s="55">
        <f t="shared" si="114"/>
        <v>1.2432484567901234E-2</v>
      </c>
      <c r="L516" s="26" t="b">
        <f>IF(virtualroom!A516="","",J516&gt;ventilation_hysteresis)</f>
        <v>0</v>
      </c>
      <c r="M516" s="29">
        <f t="shared" si="115"/>
        <v>0</v>
      </c>
      <c r="N516" s="13">
        <f t="shared" si="106"/>
        <v>0</v>
      </c>
      <c r="O516" s="17">
        <f t="shared" si="107"/>
        <v>0</v>
      </c>
      <c r="P516" s="17">
        <f t="shared" si="116"/>
        <v>0</v>
      </c>
      <c r="Q516" s="17">
        <f t="shared" si="108"/>
        <v>1.2432484567901234E-2</v>
      </c>
      <c r="R516" s="29">
        <f>IF(R515="cCO2_ppm",CO2_ext_avg_ppm,calculation!R515+calculation!S515)</f>
        <v>817.8125</v>
      </c>
      <c r="S516" s="13">
        <f t="shared" si="117"/>
        <v>192.24826388888891</v>
      </c>
    </row>
    <row r="517" spans="1:19">
      <c r="A517" s="1">
        <f>IF(input_OLD_temp_simulation!A517&lt;&gt;"",input_OLD_temp_simulation!A517,"")</f>
        <v>515</v>
      </c>
      <c r="B517">
        <f>IF(input_OLD_temp_simulation!B517&lt;&gt;"",input_OLD_temp_simulation!B517,"")</f>
        <v>886307</v>
      </c>
      <c r="C517" s="2">
        <f>IF(input_OLD_temp_simulation!C517&lt;&gt;"",input_OLD_temp_simulation!C517,"")</f>
        <v>44569.364583333343</v>
      </c>
      <c r="D517" s="26">
        <f t="shared" si="118"/>
        <v>5</v>
      </c>
      <c r="E517" s="43">
        <f t="shared" si="109"/>
        <v>0.36458333334303461</v>
      </c>
      <c r="F517" s="2">
        <f t="shared" si="110"/>
        <v>5.3646990740837754</v>
      </c>
      <c r="G517" s="26">
        <f>_xlfn.XLOOKUP(F517,occupancy_schedule!C:C,occupancy_schedule!D:D,,1,2)</f>
        <v>3</v>
      </c>
      <c r="H517" s="50">
        <f t="shared" si="111"/>
        <v>2.034375E-5</v>
      </c>
      <c r="I517" s="18">
        <f t="shared" si="112"/>
        <v>0.22604166666666667</v>
      </c>
      <c r="J517" s="26">
        <f t="shared" si="113"/>
        <v>210.06076388888891</v>
      </c>
      <c r="K517" s="55">
        <f t="shared" si="114"/>
        <v>1.8366072959533606E-2</v>
      </c>
      <c r="L517" s="26" t="b">
        <f>IF(virtualroom!A517="","",J517&gt;ventilation_hysteresis)</f>
        <v>1</v>
      </c>
      <c r="M517" s="29">
        <f t="shared" si="115"/>
        <v>500</v>
      </c>
      <c r="N517" s="13">
        <f t="shared" si="106"/>
        <v>5.5555555555555554</v>
      </c>
      <c r="O517" s="17">
        <f t="shared" si="107"/>
        <v>0.9183036479766804</v>
      </c>
      <c r="P517" s="17">
        <f t="shared" si="116"/>
        <v>0.31466324342460361</v>
      </c>
      <c r="Q517" s="17">
        <f t="shared" si="108"/>
        <v>0.28895640432098768</v>
      </c>
      <c r="R517" s="29">
        <f>IF(R516="cCO2_ppm",CO2_ext_avg_ppm,calculation!R516+calculation!S516)</f>
        <v>1010.0607638888889</v>
      </c>
      <c r="S517" s="13">
        <f t="shared" si="117"/>
        <v>-56.623263888888914</v>
      </c>
    </row>
    <row r="518" spans="1:19">
      <c r="A518" s="1">
        <f>IF(input_OLD_temp_simulation!A518&lt;&gt;"",input_OLD_temp_simulation!A518,"")</f>
        <v>516</v>
      </c>
      <c r="B518">
        <f>IF(input_OLD_temp_simulation!B518&lt;&gt;"",input_OLD_temp_simulation!B518,"")</f>
        <v>886307</v>
      </c>
      <c r="C518" s="2">
        <f>IF(input_OLD_temp_simulation!C518&lt;&gt;"",input_OLD_temp_simulation!C518,"")</f>
        <v>44569.375</v>
      </c>
      <c r="D518" s="26">
        <f t="shared" si="118"/>
        <v>5</v>
      </c>
      <c r="E518" s="43">
        <f t="shared" si="109"/>
        <v>0.375</v>
      </c>
      <c r="F518" s="2">
        <f t="shared" si="110"/>
        <v>5.3751157407407408</v>
      </c>
      <c r="G518" s="26">
        <f>_xlfn.XLOOKUP(F518,occupancy_schedule!C:C,occupancy_schedule!D:D,,1,2)</f>
        <v>2</v>
      </c>
      <c r="H518" s="50">
        <f t="shared" si="111"/>
        <v>1.3562499999999999E-5</v>
      </c>
      <c r="I518" s="18">
        <f t="shared" si="112"/>
        <v>0.15069444444444444</v>
      </c>
      <c r="J518" s="26">
        <f t="shared" si="113"/>
        <v>153.4375</v>
      </c>
      <c r="K518" s="55">
        <f t="shared" si="114"/>
        <v>1.6618441358024691E-2</v>
      </c>
      <c r="L518" s="26" t="b">
        <f>IF(virtualroom!A518="","",J518&gt;ventilation_hysteresis)</f>
        <v>1</v>
      </c>
      <c r="M518" s="29">
        <f t="shared" si="115"/>
        <v>500</v>
      </c>
      <c r="N518" s="13">
        <f t="shared" si="106"/>
        <v>5.5555555555555554</v>
      </c>
      <c r="O518" s="17">
        <f t="shared" si="107"/>
        <v>0.83092206790123457</v>
      </c>
      <c r="P518" s="17">
        <f t="shared" si="116"/>
        <v>0.27203714451538014</v>
      </c>
      <c r="Q518" s="17">
        <f t="shared" si="108"/>
        <v>0.22604166666666667</v>
      </c>
      <c r="R518" s="29">
        <f>IF(R517="cCO2_ppm",CO2_ext_avg_ppm,calculation!R517+calculation!S517)</f>
        <v>953.4375</v>
      </c>
      <c r="S518" s="13">
        <f t="shared" si="117"/>
        <v>-67.812500000000014</v>
      </c>
    </row>
    <row r="519" spans="1:19">
      <c r="A519" s="1">
        <f>IF(input_OLD_temp_simulation!A519&lt;&gt;"",input_OLD_temp_simulation!A519,"")</f>
        <v>517</v>
      </c>
      <c r="B519">
        <f>IF(input_OLD_temp_simulation!B519&lt;&gt;"",input_OLD_temp_simulation!B519,"")</f>
        <v>886307</v>
      </c>
      <c r="C519" s="2">
        <f>IF(input_OLD_temp_simulation!C519&lt;&gt;"",input_OLD_temp_simulation!C519,"")</f>
        <v>44569.385416666657</v>
      </c>
      <c r="D519" s="26">
        <f t="shared" si="118"/>
        <v>5</v>
      </c>
      <c r="E519" s="43">
        <f t="shared" si="109"/>
        <v>0.38541666665696539</v>
      </c>
      <c r="F519" s="2">
        <f t="shared" si="110"/>
        <v>5.3855324073977062</v>
      </c>
      <c r="G519" s="26">
        <f>_xlfn.XLOOKUP(F519,occupancy_schedule!C:C,occupancy_schedule!D:D,,1,2)</f>
        <v>2</v>
      </c>
      <c r="H519" s="50">
        <f t="shared" si="111"/>
        <v>1.3562499999999999E-5</v>
      </c>
      <c r="I519" s="18">
        <f t="shared" si="112"/>
        <v>0.15069444444444444</v>
      </c>
      <c r="J519" s="26">
        <f t="shared" si="113"/>
        <v>85.625</v>
      </c>
      <c r="K519" s="55">
        <f t="shared" si="114"/>
        <v>1.4525462962962962E-2</v>
      </c>
      <c r="L519" s="26" t="b">
        <f>IF(virtualroom!A519="","",J519&gt;ventilation_hysteresis)</f>
        <v>1</v>
      </c>
      <c r="M519" s="29">
        <f t="shared" si="115"/>
        <v>500</v>
      </c>
      <c r="N519" s="13">
        <f t="shared" si="106"/>
        <v>5.5555555555555554</v>
      </c>
      <c r="O519" s="17">
        <f t="shared" si="107"/>
        <v>0.72627314814814814</v>
      </c>
      <c r="P519" s="17">
        <f t="shared" si="116"/>
        <v>0.20749003984063744</v>
      </c>
      <c r="Q519" s="17">
        <f t="shared" si="108"/>
        <v>0.15069444444444444</v>
      </c>
      <c r="R519" s="29">
        <f>IF(R518="cCO2_ppm",CO2_ext_avg_ppm,calculation!R518+calculation!S518)</f>
        <v>885.625</v>
      </c>
      <c r="S519" s="13">
        <f t="shared" si="117"/>
        <v>0</v>
      </c>
    </row>
    <row r="520" spans="1:19">
      <c r="A520" s="1">
        <f>IF(input_OLD_temp_simulation!A520&lt;&gt;"",input_OLD_temp_simulation!A520,"")</f>
        <v>518</v>
      </c>
      <c r="B520">
        <f>IF(input_OLD_temp_simulation!B520&lt;&gt;"",input_OLD_temp_simulation!B520,"")</f>
        <v>886307</v>
      </c>
      <c r="C520" s="2">
        <f>IF(input_OLD_temp_simulation!C520&lt;&gt;"",input_OLD_temp_simulation!C520,"")</f>
        <v>44569.395833333343</v>
      </c>
      <c r="D520" s="26">
        <f t="shared" si="118"/>
        <v>5</v>
      </c>
      <c r="E520" s="43">
        <f t="shared" si="109"/>
        <v>0.39583333334303461</v>
      </c>
      <c r="F520" s="2">
        <f t="shared" si="110"/>
        <v>5.3959490740837754</v>
      </c>
      <c r="G520" s="26">
        <f>_xlfn.XLOOKUP(F520,occupancy_schedule!C:C,occupancy_schedule!D:D,,1,2)</f>
        <v>2</v>
      </c>
      <c r="H520" s="50">
        <f t="shared" si="111"/>
        <v>1.3562499999999999E-5</v>
      </c>
      <c r="I520" s="18">
        <f t="shared" si="112"/>
        <v>0.15069444444444444</v>
      </c>
      <c r="J520" s="26">
        <f t="shared" si="113"/>
        <v>85.625</v>
      </c>
      <c r="K520" s="55">
        <f t="shared" si="114"/>
        <v>1.4525462962962962E-2</v>
      </c>
      <c r="L520" s="26" t="b">
        <f>IF(virtualroom!A520="","",J520&gt;ventilation_hysteresis)</f>
        <v>1</v>
      </c>
      <c r="M520" s="29">
        <f t="shared" si="115"/>
        <v>500</v>
      </c>
      <c r="N520" s="13">
        <f t="shared" si="106"/>
        <v>5.5555555555555554</v>
      </c>
      <c r="O520" s="17">
        <f t="shared" si="107"/>
        <v>0.72627314814814814</v>
      </c>
      <c r="P520" s="17">
        <f t="shared" si="116"/>
        <v>0.20749003984063744</v>
      </c>
      <c r="Q520" s="17">
        <f t="shared" si="108"/>
        <v>0.15069444444444444</v>
      </c>
      <c r="R520" s="29">
        <f>IF(R519="cCO2_ppm",CO2_ext_avg_ppm,calculation!R519+calculation!S519)</f>
        <v>885.625</v>
      </c>
      <c r="S520" s="13">
        <f t="shared" si="117"/>
        <v>0</v>
      </c>
    </row>
    <row r="521" spans="1:19">
      <c r="A521" s="1">
        <f>IF(input_OLD_temp_simulation!A521&lt;&gt;"",input_OLD_temp_simulation!A521,"")</f>
        <v>519</v>
      </c>
      <c r="B521">
        <f>IF(input_OLD_temp_simulation!B521&lt;&gt;"",input_OLD_temp_simulation!B521,"")</f>
        <v>886307</v>
      </c>
      <c r="C521" s="2">
        <f>IF(input_OLD_temp_simulation!C521&lt;&gt;"",input_OLD_temp_simulation!C521,"")</f>
        <v>44569.40625</v>
      </c>
      <c r="D521" s="26">
        <f t="shared" si="118"/>
        <v>5</v>
      </c>
      <c r="E521" s="43">
        <f t="shared" si="109"/>
        <v>0.40625</v>
      </c>
      <c r="F521" s="2">
        <f t="shared" si="110"/>
        <v>5.4063657407407408</v>
      </c>
      <c r="G521" s="26">
        <f>_xlfn.XLOOKUP(F521,occupancy_schedule!C:C,occupancy_schedule!D:D,,1,2)</f>
        <v>2</v>
      </c>
      <c r="H521" s="50">
        <f t="shared" si="111"/>
        <v>1.3562499999999999E-5</v>
      </c>
      <c r="I521" s="18">
        <f t="shared" si="112"/>
        <v>0.15069444444444444</v>
      </c>
      <c r="J521" s="26">
        <f t="shared" si="113"/>
        <v>85.625</v>
      </c>
      <c r="K521" s="55">
        <f t="shared" si="114"/>
        <v>1.4525462962962962E-2</v>
      </c>
      <c r="L521" s="26" t="b">
        <f>IF(virtualroom!A521="","",J521&gt;ventilation_hysteresis)</f>
        <v>1</v>
      </c>
      <c r="M521" s="29">
        <f t="shared" si="115"/>
        <v>500</v>
      </c>
      <c r="N521" s="13">
        <f t="shared" si="106"/>
        <v>5.5555555555555554</v>
      </c>
      <c r="O521" s="17">
        <f t="shared" si="107"/>
        <v>0.72627314814814814</v>
      </c>
      <c r="P521" s="17">
        <f t="shared" si="116"/>
        <v>0.20749003984063744</v>
      </c>
      <c r="Q521" s="17">
        <f t="shared" si="108"/>
        <v>0.15069444444444444</v>
      </c>
      <c r="R521" s="29">
        <f>IF(R520="cCO2_ppm",CO2_ext_avg_ppm,calculation!R520+calculation!S520)</f>
        <v>885.625</v>
      </c>
      <c r="S521" s="13">
        <f t="shared" si="117"/>
        <v>0</v>
      </c>
    </row>
    <row r="522" spans="1:19">
      <c r="A522" s="1">
        <f>IF(input_OLD_temp_simulation!A522&lt;&gt;"",input_OLD_temp_simulation!A522,"")</f>
        <v>520</v>
      </c>
      <c r="B522">
        <f>IF(input_OLD_temp_simulation!B522&lt;&gt;"",input_OLD_temp_simulation!B522,"")</f>
        <v>886307</v>
      </c>
      <c r="C522" s="2">
        <f>IF(input_OLD_temp_simulation!C522&lt;&gt;"",input_OLD_temp_simulation!C522,"")</f>
        <v>44569.416666666657</v>
      </c>
      <c r="D522" s="26">
        <f t="shared" si="118"/>
        <v>5</v>
      </c>
      <c r="E522" s="43">
        <f t="shared" si="109"/>
        <v>0.41666666665696539</v>
      </c>
      <c r="F522" s="2">
        <f t="shared" si="110"/>
        <v>5.4167824073977062</v>
      </c>
      <c r="G522" s="26">
        <f>_xlfn.XLOOKUP(F522,occupancy_schedule!C:C,occupancy_schedule!D:D,,1,2)</f>
        <v>2</v>
      </c>
      <c r="H522" s="50">
        <f t="shared" si="111"/>
        <v>1.3562499999999999E-5</v>
      </c>
      <c r="I522" s="18">
        <f t="shared" si="112"/>
        <v>0.15069444444444444</v>
      </c>
      <c r="J522" s="26">
        <f t="shared" si="113"/>
        <v>85.625</v>
      </c>
      <c r="K522" s="55">
        <f t="shared" si="114"/>
        <v>1.4525462962962962E-2</v>
      </c>
      <c r="L522" s="26" t="b">
        <f>IF(virtualroom!A522="","",J522&gt;ventilation_hysteresis)</f>
        <v>1</v>
      </c>
      <c r="M522" s="29">
        <f t="shared" si="115"/>
        <v>500</v>
      </c>
      <c r="N522" s="13">
        <f t="shared" si="106"/>
        <v>5.5555555555555554</v>
      </c>
      <c r="O522" s="17">
        <f t="shared" si="107"/>
        <v>0.72627314814814814</v>
      </c>
      <c r="P522" s="17">
        <f t="shared" si="116"/>
        <v>0.20749003984063744</v>
      </c>
      <c r="Q522" s="17">
        <f t="shared" si="108"/>
        <v>0.15069444444444444</v>
      </c>
      <c r="R522" s="29">
        <f>IF(R521="cCO2_ppm",CO2_ext_avg_ppm,calculation!R521+calculation!S521)</f>
        <v>885.625</v>
      </c>
      <c r="S522" s="13">
        <f t="shared" si="117"/>
        <v>0</v>
      </c>
    </row>
    <row r="523" spans="1:19">
      <c r="A523" s="1">
        <f>IF(input_OLD_temp_simulation!A523&lt;&gt;"",input_OLD_temp_simulation!A523,"")</f>
        <v>521</v>
      </c>
      <c r="B523">
        <f>IF(input_OLD_temp_simulation!B523&lt;&gt;"",input_OLD_temp_simulation!B523,"")</f>
        <v>886307</v>
      </c>
      <c r="C523" s="2">
        <f>IF(input_OLD_temp_simulation!C523&lt;&gt;"",input_OLD_temp_simulation!C523,"")</f>
        <v>44569.427083333343</v>
      </c>
      <c r="D523" s="26">
        <f t="shared" si="118"/>
        <v>5</v>
      </c>
      <c r="E523" s="43">
        <f t="shared" si="109"/>
        <v>0.42708333334303461</v>
      </c>
      <c r="F523" s="2">
        <f t="shared" si="110"/>
        <v>5.4271990740837754</v>
      </c>
      <c r="G523" s="26">
        <f>_xlfn.XLOOKUP(F523,occupancy_schedule!C:C,occupancy_schedule!D:D,,1,2)</f>
        <v>2</v>
      </c>
      <c r="H523" s="50">
        <f t="shared" si="111"/>
        <v>1.3562499999999999E-5</v>
      </c>
      <c r="I523" s="18">
        <f t="shared" si="112"/>
        <v>0.15069444444444444</v>
      </c>
      <c r="J523" s="26">
        <f t="shared" si="113"/>
        <v>85.625</v>
      </c>
      <c r="K523" s="55">
        <f t="shared" si="114"/>
        <v>1.4525462962962962E-2</v>
      </c>
      <c r="L523" s="26" t="b">
        <f>IF(virtualroom!A523="","",J523&gt;ventilation_hysteresis)</f>
        <v>1</v>
      </c>
      <c r="M523" s="29">
        <f t="shared" si="115"/>
        <v>500</v>
      </c>
      <c r="N523" s="13">
        <f t="shared" si="106"/>
        <v>5.5555555555555554</v>
      </c>
      <c r="O523" s="17">
        <f t="shared" si="107"/>
        <v>0.72627314814814814</v>
      </c>
      <c r="P523" s="17">
        <f t="shared" si="116"/>
        <v>0.20749003984063744</v>
      </c>
      <c r="Q523" s="17">
        <f t="shared" si="108"/>
        <v>0.15069444444444444</v>
      </c>
      <c r="R523" s="29">
        <f>IF(R522="cCO2_ppm",CO2_ext_avg_ppm,calculation!R522+calculation!S522)</f>
        <v>885.625</v>
      </c>
      <c r="S523" s="13">
        <f t="shared" si="117"/>
        <v>0</v>
      </c>
    </row>
    <row r="524" spans="1:19">
      <c r="A524" s="1">
        <f>IF(input_OLD_temp_simulation!A524&lt;&gt;"",input_OLD_temp_simulation!A524,"")</f>
        <v>522</v>
      </c>
      <c r="B524">
        <f>IF(input_OLD_temp_simulation!B524&lt;&gt;"",input_OLD_temp_simulation!B524,"")</f>
        <v>886307</v>
      </c>
      <c r="C524" s="2">
        <f>IF(input_OLD_temp_simulation!C524&lt;&gt;"",input_OLD_temp_simulation!C524,"")</f>
        <v>44569.4375</v>
      </c>
      <c r="D524" s="26">
        <f t="shared" si="118"/>
        <v>5</v>
      </c>
      <c r="E524" s="43">
        <f t="shared" si="109"/>
        <v>0.4375</v>
      </c>
      <c r="F524" s="2">
        <f t="shared" si="110"/>
        <v>5.4376157407407408</v>
      </c>
      <c r="G524" s="26">
        <f>_xlfn.XLOOKUP(F524,occupancy_schedule!C:C,occupancy_schedule!D:D,,1,2)</f>
        <v>2</v>
      </c>
      <c r="H524" s="50">
        <f t="shared" si="111"/>
        <v>1.3562499999999999E-5</v>
      </c>
      <c r="I524" s="18">
        <f t="shared" si="112"/>
        <v>0.15069444444444444</v>
      </c>
      <c r="J524" s="26">
        <f t="shared" si="113"/>
        <v>85.625</v>
      </c>
      <c r="K524" s="55">
        <f t="shared" si="114"/>
        <v>1.4525462962962962E-2</v>
      </c>
      <c r="L524" s="26" t="b">
        <f>IF(virtualroom!A524="","",J524&gt;ventilation_hysteresis)</f>
        <v>1</v>
      </c>
      <c r="M524" s="29">
        <f t="shared" si="115"/>
        <v>500</v>
      </c>
      <c r="N524" s="13">
        <f t="shared" si="106"/>
        <v>5.5555555555555554</v>
      </c>
      <c r="O524" s="17">
        <f t="shared" si="107"/>
        <v>0.72627314814814814</v>
      </c>
      <c r="P524" s="17">
        <f t="shared" si="116"/>
        <v>0.20749003984063744</v>
      </c>
      <c r="Q524" s="17">
        <f t="shared" si="108"/>
        <v>0.15069444444444444</v>
      </c>
      <c r="R524" s="29">
        <f>IF(R523="cCO2_ppm",CO2_ext_avg_ppm,calculation!R523+calculation!S523)</f>
        <v>885.625</v>
      </c>
      <c r="S524" s="13">
        <f t="shared" si="117"/>
        <v>0</v>
      </c>
    </row>
    <row r="525" spans="1:19">
      <c r="A525" s="1">
        <f>IF(input_OLD_temp_simulation!A525&lt;&gt;"",input_OLD_temp_simulation!A525,"")</f>
        <v>523</v>
      </c>
      <c r="B525">
        <f>IF(input_OLD_temp_simulation!B525&lt;&gt;"",input_OLD_temp_simulation!B525,"")</f>
        <v>886307</v>
      </c>
      <c r="C525" s="2">
        <f>IF(input_OLD_temp_simulation!C525&lt;&gt;"",input_OLD_temp_simulation!C525,"")</f>
        <v>44569.447916666657</v>
      </c>
      <c r="D525" s="26">
        <f t="shared" si="118"/>
        <v>5</v>
      </c>
      <c r="E525" s="43">
        <f t="shared" si="109"/>
        <v>0.44791666665696539</v>
      </c>
      <c r="F525" s="2">
        <f t="shared" si="110"/>
        <v>5.4480324073977062</v>
      </c>
      <c r="G525" s="26">
        <f>_xlfn.XLOOKUP(F525,occupancy_schedule!C:C,occupancy_schedule!D:D,,1,2)</f>
        <v>2</v>
      </c>
      <c r="H525" s="50">
        <f t="shared" si="111"/>
        <v>1.3562499999999999E-5</v>
      </c>
      <c r="I525" s="18">
        <f t="shared" si="112"/>
        <v>0.15069444444444444</v>
      </c>
      <c r="J525" s="26">
        <f t="shared" si="113"/>
        <v>85.625</v>
      </c>
      <c r="K525" s="55">
        <f t="shared" si="114"/>
        <v>1.4525462962962962E-2</v>
      </c>
      <c r="L525" s="26" t="b">
        <f>IF(virtualroom!A525="","",J525&gt;ventilation_hysteresis)</f>
        <v>1</v>
      </c>
      <c r="M525" s="29">
        <f t="shared" si="115"/>
        <v>500</v>
      </c>
      <c r="N525" s="13">
        <f t="shared" si="106"/>
        <v>5.5555555555555554</v>
      </c>
      <c r="O525" s="17">
        <f t="shared" si="107"/>
        <v>0.72627314814814814</v>
      </c>
      <c r="P525" s="17">
        <f t="shared" si="116"/>
        <v>0.20749003984063744</v>
      </c>
      <c r="Q525" s="17">
        <f t="shared" si="108"/>
        <v>0.15069444444444444</v>
      </c>
      <c r="R525" s="29">
        <f>IF(R524="cCO2_ppm",CO2_ext_avg_ppm,calculation!R524+calculation!S524)</f>
        <v>885.625</v>
      </c>
      <c r="S525" s="13">
        <f t="shared" si="117"/>
        <v>0</v>
      </c>
    </row>
    <row r="526" spans="1:19">
      <c r="A526" s="1">
        <f>IF(input_OLD_temp_simulation!A526&lt;&gt;"",input_OLD_temp_simulation!A526,"")</f>
        <v>524</v>
      </c>
      <c r="B526">
        <f>IF(input_OLD_temp_simulation!B526&lt;&gt;"",input_OLD_temp_simulation!B526,"")</f>
        <v>886307</v>
      </c>
      <c r="C526" s="2">
        <f>IF(input_OLD_temp_simulation!C526&lt;&gt;"",input_OLD_temp_simulation!C526,"")</f>
        <v>44569.458333333343</v>
      </c>
      <c r="D526" s="26">
        <f t="shared" si="118"/>
        <v>5</v>
      </c>
      <c r="E526" s="43">
        <f t="shared" si="109"/>
        <v>0.45833333334303461</v>
      </c>
      <c r="F526" s="2">
        <f t="shared" si="110"/>
        <v>5.4584490740837754</v>
      </c>
      <c r="G526" s="26">
        <f>_xlfn.XLOOKUP(F526,occupancy_schedule!C:C,occupancy_schedule!D:D,,1,2)</f>
        <v>2</v>
      </c>
      <c r="H526" s="50">
        <f t="shared" si="111"/>
        <v>1.3562499999999999E-5</v>
      </c>
      <c r="I526" s="18">
        <f t="shared" si="112"/>
        <v>0.15069444444444444</v>
      </c>
      <c r="J526" s="26">
        <f t="shared" si="113"/>
        <v>85.625</v>
      </c>
      <c r="K526" s="55">
        <f t="shared" si="114"/>
        <v>1.4525462962962962E-2</v>
      </c>
      <c r="L526" s="26" t="b">
        <f>IF(virtualroom!A526="","",J526&gt;ventilation_hysteresis)</f>
        <v>1</v>
      </c>
      <c r="M526" s="29">
        <f t="shared" si="115"/>
        <v>500</v>
      </c>
      <c r="N526" s="13">
        <f t="shared" si="106"/>
        <v>5.5555555555555554</v>
      </c>
      <c r="O526" s="17">
        <f t="shared" si="107"/>
        <v>0.72627314814814814</v>
      </c>
      <c r="P526" s="17">
        <f t="shared" si="116"/>
        <v>0.20749003984063744</v>
      </c>
      <c r="Q526" s="17">
        <f t="shared" si="108"/>
        <v>0.15069444444444444</v>
      </c>
      <c r="R526" s="29">
        <f>IF(R525="cCO2_ppm",CO2_ext_avg_ppm,calculation!R525+calculation!S525)</f>
        <v>885.625</v>
      </c>
      <c r="S526" s="13">
        <f t="shared" si="117"/>
        <v>0</v>
      </c>
    </row>
    <row r="527" spans="1:19">
      <c r="A527" s="1">
        <f>IF(input_OLD_temp_simulation!A527&lt;&gt;"",input_OLD_temp_simulation!A527,"")</f>
        <v>525</v>
      </c>
      <c r="B527">
        <f>IF(input_OLD_temp_simulation!B527&lt;&gt;"",input_OLD_temp_simulation!B527,"")</f>
        <v>886307</v>
      </c>
      <c r="C527" s="2">
        <f>IF(input_OLD_temp_simulation!C527&lt;&gt;"",input_OLD_temp_simulation!C527,"")</f>
        <v>44569.46875</v>
      </c>
      <c r="D527" s="26">
        <f t="shared" si="118"/>
        <v>5</v>
      </c>
      <c r="E527" s="43">
        <f t="shared" si="109"/>
        <v>0.46875</v>
      </c>
      <c r="F527" s="2">
        <f t="shared" si="110"/>
        <v>5.4688657407407408</v>
      </c>
      <c r="G527" s="26">
        <f>_xlfn.XLOOKUP(F527,occupancy_schedule!C:C,occupancy_schedule!D:D,,1,2)</f>
        <v>2</v>
      </c>
      <c r="H527" s="50">
        <f t="shared" si="111"/>
        <v>1.3562499999999999E-5</v>
      </c>
      <c r="I527" s="18">
        <f t="shared" si="112"/>
        <v>0.15069444444444444</v>
      </c>
      <c r="J527" s="26">
        <f t="shared" si="113"/>
        <v>85.625</v>
      </c>
      <c r="K527" s="55">
        <f t="shared" si="114"/>
        <v>1.4525462962962962E-2</v>
      </c>
      <c r="L527" s="26" t="b">
        <f>IF(virtualroom!A527="","",J527&gt;ventilation_hysteresis)</f>
        <v>1</v>
      </c>
      <c r="M527" s="29">
        <f t="shared" si="115"/>
        <v>500</v>
      </c>
      <c r="N527" s="13">
        <f t="shared" si="106"/>
        <v>5.5555555555555554</v>
      </c>
      <c r="O527" s="17">
        <f t="shared" si="107"/>
        <v>0.72627314814814814</v>
      </c>
      <c r="P527" s="17">
        <f t="shared" si="116"/>
        <v>0.20749003984063744</v>
      </c>
      <c r="Q527" s="17">
        <f t="shared" si="108"/>
        <v>0.15069444444444444</v>
      </c>
      <c r="R527" s="29">
        <f>IF(R526="cCO2_ppm",CO2_ext_avg_ppm,calculation!R526+calculation!S526)</f>
        <v>885.625</v>
      </c>
      <c r="S527" s="13">
        <f t="shared" si="117"/>
        <v>0</v>
      </c>
    </row>
    <row r="528" spans="1:19">
      <c r="A528" s="1">
        <f>IF(input_OLD_temp_simulation!A528&lt;&gt;"",input_OLD_temp_simulation!A528,"")</f>
        <v>526</v>
      </c>
      <c r="B528">
        <f>IF(input_OLD_temp_simulation!B528&lt;&gt;"",input_OLD_temp_simulation!B528,"")</f>
        <v>886307</v>
      </c>
      <c r="C528" s="2">
        <f>IF(input_OLD_temp_simulation!C528&lt;&gt;"",input_OLD_temp_simulation!C528,"")</f>
        <v>44569.479166666657</v>
      </c>
      <c r="D528" s="26">
        <f t="shared" si="118"/>
        <v>5</v>
      </c>
      <c r="E528" s="43">
        <f t="shared" si="109"/>
        <v>0.47916666665696539</v>
      </c>
      <c r="F528" s="2">
        <f t="shared" si="110"/>
        <v>5.4792824073977062</v>
      </c>
      <c r="G528" s="26">
        <f>_xlfn.XLOOKUP(F528,occupancy_schedule!C:C,occupancy_schedule!D:D,,1,2)</f>
        <v>2</v>
      </c>
      <c r="H528" s="50">
        <f t="shared" si="111"/>
        <v>1.3562499999999999E-5</v>
      </c>
      <c r="I528" s="18">
        <f t="shared" si="112"/>
        <v>0.15069444444444444</v>
      </c>
      <c r="J528" s="26">
        <f t="shared" si="113"/>
        <v>85.625</v>
      </c>
      <c r="K528" s="55">
        <f t="shared" si="114"/>
        <v>1.4525462962962962E-2</v>
      </c>
      <c r="L528" s="26" t="b">
        <f>IF(virtualroom!A528="","",J528&gt;ventilation_hysteresis)</f>
        <v>1</v>
      </c>
      <c r="M528" s="29">
        <f t="shared" si="115"/>
        <v>500</v>
      </c>
      <c r="N528" s="13">
        <f t="shared" si="106"/>
        <v>5.5555555555555554</v>
      </c>
      <c r="O528" s="17">
        <f t="shared" si="107"/>
        <v>0.72627314814814814</v>
      </c>
      <c r="P528" s="17">
        <f t="shared" si="116"/>
        <v>0.20749003984063744</v>
      </c>
      <c r="Q528" s="17">
        <f t="shared" si="108"/>
        <v>0.15069444444444444</v>
      </c>
      <c r="R528" s="29">
        <f>IF(R527="cCO2_ppm",CO2_ext_avg_ppm,calculation!R527+calculation!S527)</f>
        <v>885.625</v>
      </c>
      <c r="S528" s="13">
        <f t="shared" si="117"/>
        <v>0</v>
      </c>
    </row>
    <row r="529" spans="1:19">
      <c r="A529" s="1">
        <f>IF(input_OLD_temp_simulation!A529&lt;&gt;"",input_OLD_temp_simulation!A529,"")</f>
        <v>527</v>
      </c>
      <c r="B529">
        <f>IF(input_OLD_temp_simulation!B529&lt;&gt;"",input_OLD_temp_simulation!B529,"")</f>
        <v>886307</v>
      </c>
      <c r="C529" s="2">
        <f>IF(input_OLD_temp_simulation!C529&lt;&gt;"",input_OLD_temp_simulation!C529,"")</f>
        <v>44569.489583333343</v>
      </c>
      <c r="D529" s="26">
        <f t="shared" si="118"/>
        <v>5</v>
      </c>
      <c r="E529" s="43">
        <f t="shared" si="109"/>
        <v>0.48958333334303461</v>
      </c>
      <c r="F529" s="2">
        <f t="shared" si="110"/>
        <v>5.4896990740837754</v>
      </c>
      <c r="G529" s="26">
        <f>_xlfn.XLOOKUP(F529,occupancy_schedule!C:C,occupancy_schedule!D:D,,1,2)</f>
        <v>2</v>
      </c>
      <c r="H529" s="50">
        <f t="shared" si="111"/>
        <v>1.3562499999999999E-5</v>
      </c>
      <c r="I529" s="18">
        <f t="shared" si="112"/>
        <v>0.15069444444444444</v>
      </c>
      <c r="J529" s="26">
        <f t="shared" si="113"/>
        <v>85.625</v>
      </c>
      <c r="K529" s="55">
        <f t="shared" si="114"/>
        <v>1.4525462962962962E-2</v>
      </c>
      <c r="L529" s="26" t="b">
        <f>IF(virtualroom!A529="","",J529&gt;ventilation_hysteresis)</f>
        <v>1</v>
      </c>
      <c r="M529" s="29">
        <f t="shared" si="115"/>
        <v>500</v>
      </c>
      <c r="N529" s="13">
        <f t="shared" si="106"/>
        <v>5.5555555555555554</v>
      </c>
      <c r="O529" s="17">
        <f t="shared" si="107"/>
        <v>0.72627314814814814</v>
      </c>
      <c r="P529" s="17">
        <f t="shared" si="116"/>
        <v>0.20749003984063744</v>
      </c>
      <c r="Q529" s="17">
        <f t="shared" si="108"/>
        <v>0.15069444444444444</v>
      </c>
      <c r="R529" s="29">
        <f>IF(R528="cCO2_ppm",CO2_ext_avg_ppm,calculation!R528+calculation!S528)</f>
        <v>885.625</v>
      </c>
      <c r="S529" s="13">
        <f t="shared" si="117"/>
        <v>0</v>
      </c>
    </row>
    <row r="530" spans="1:19">
      <c r="A530" s="1">
        <f>IF(input_OLD_temp_simulation!A530&lt;&gt;"",input_OLD_temp_simulation!A530,"")</f>
        <v>528</v>
      </c>
      <c r="B530">
        <f>IF(input_OLD_temp_simulation!B530&lt;&gt;"",input_OLD_temp_simulation!B530,"")</f>
        <v>886307</v>
      </c>
      <c r="C530" s="2">
        <f>IF(input_OLD_temp_simulation!C530&lt;&gt;"",input_OLD_temp_simulation!C530,"")</f>
        <v>44569.5</v>
      </c>
      <c r="D530" s="26">
        <f t="shared" si="118"/>
        <v>5</v>
      </c>
      <c r="E530" s="43">
        <f t="shared" si="109"/>
        <v>0.5</v>
      </c>
      <c r="F530" s="2">
        <f t="shared" si="110"/>
        <v>5.5001157407407408</v>
      </c>
      <c r="G530" s="26">
        <f>_xlfn.XLOOKUP(F530,occupancy_schedule!C:C,occupancy_schedule!D:D,,1,2)</f>
        <v>0</v>
      </c>
      <c r="H530" s="50">
        <f t="shared" si="111"/>
        <v>0</v>
      </c>
      <c r="I530" s="18">
        <f t="shared" si="112"/>
        <v>0</v>
      </c>
      <c r="J530" s="26">
        <f t="shared" si="113"/>
        <v>85.625</v>
      </c>
      <c r="K530" s="55">
        <f t="shared" si="114"/>
        <v>1.4525462962962962E-2</v>
      </c>
      <c r="L530" s="26" t="b">
        <f>IF(virtualroom!A530="","",J530&gt;ventilation_hysteresis)</f>
        <v>1</v>
      </c>
      <c r="M530" s="29">
        <f t="shared" si="115"/>
        <v>500</v>
      </c>
      <c r="N530" s="13">
        <f t="shared" si="106"/>
        <v>5.5555555555555554</v>
      </c>
      <c r="O530" s="17">
        <f t="shared" si="107"/>
        <v>0.72627314814814814</v>
      </c>
      <c r="P530" s="17">
        <f t="shared" si="116"/>
        <v>0.20749003984063744</v>
      </c>
      <c r="Q530" s="17">
        <f t="shared" si="108"/>
        <v>0.15069444444444444</v>
      </c>
      <c r="R530" s="29">
        <f>IF(R529="cCO2_ppm",CO2_ext_avg_ppm,calculation!R529+calculation!S529)</f>
        <v>885.625</v>
      </c>
      <c r="S530" s="13">
        <f t="shared" si="117"/>
        <v>-135.625</v>
      </c>
    </row>
    <row r="531" spans="1:19">
      <c r="A531" s="1">
        <f>IF(input_OLD_temp_simulation!A531&lt;&gt;"",input_OLD_temp_simulation!A531,"")</f>
        <v>529</v>
      </c>
      <c r="B531">
        <f>IF(input_OLD_temp_simulation!B531&lt;&gt;"",input_OLD_temp_simulation!B531,"")</f>
        <v>886307</v>
      </c>
      <c r="C531" s="2">
        <f>IF(input_OLD_temp_simulation!C531&lt;&gt;"",input_OLD_temp_simulation!C531,"")</f>
        <v>44569.510416666657</v>
      </c>
      <c r="D531" s="26">
        <f t="shared" si="118"/>
        <v>5</v>
      </c>
      <c r="E531" s="43">
        <f t="shared" si="109"/>
        <v>0.51041666665696539</v>
      </c>
      <c r="F531" s="2">
        <f t="shared" si="110"/>
        <v>5.5105324073977062</v>
      </c>
      <c r="G531" s="26">
        <f>_xlfn.XLOOKUP(F531,occupancy_schedule!C:C,occupancy_schedule!D:D,,1,2)</f>
        <v>0</v>
      </c>
      <c r="H531" s="50">
        <f t="shared" si="111"/>
        <v>0</v>
      </c>
      <c r="I531" s="18">
        <f t="shared" si="112"/>
        <v>0</v>
      </c>
      <c r="J531" s="26">
        <f t="shared" si="113"/>
        <v>-50</v>
      </c>
      <c r="K531" s="55">
        <f t="shared" si="114"/>
        <v>1.0339506172839507E-2</v>
      </c>
      <c r="L531" s="26" t="b">
        <f>IF(virtualroom!A531="","",J531&gt;ventilation_hysteresis)</f>
        <v>0</v>
      </c>
      <c r="M531" s="29">
        <f t="shared" si="115"/>
        <v>0</v>
      </c>
      <c r="N531" s="13">
        <f t="shared" si="106"/>
        <v>0</v>
      </c>
      <c r="O531" s="17">
        <f t="shared" si="107"/>
        <v>0</v>
      </c>
      <c r="P531" s="17">
        <f t="shared" si="116"/>
        <v>0</v>
      </c>
      <c r="Q531" s="17">
        <f t="shared" si="108"/>
        <v>1.0339506172839507E-2</v>
      </c>
      <c r="R531" s="29">
        <f>IF(R530="cCO2_ppm",CO2_ext_avg_ppm,calculation!R530+calculation!S530)</f>
        <v>750</v>
      </c>
      <c r="S531" s="13">
        <f t="shared" si="117"/>
        <v>-9.3055555555555554</v>
      </c>
    </row>
    <row r="532" spans="1:19">
      <c r="A532" s="1">
        <f>IF(input_OLD_temp_simulation!A532&lt;&gt;"",input_OLD_temp_simulation!A532,"")</f>
        <v>530</v>
      </c>
      <c r="B532">
        <f>IF(input_OLD_temp_simulation!B532&lt;&gt;"",input_OLD_temp_simulation!B532,"")</f>
        <v>886307</v>
      </c>
      <c r="C532" s="2">
        <f>IF(input_OLD_temp_simulation!C532&lt;&gt;"",input_OLD_temp_simulation!C532,"")</f>
        <v>44569.520833333343</v>
      </c>
      <c r="D532" s="26">
        <f t="shared" si="118"/>
        <v>5</v>
      </c>
      <c r="E532" s="43">
        <f t="shared" si="109"/>
        <v>0.52083333334303461</v>
      </c>
      <c r="F532" s="2">
        <f t="shared" si="110"/>
        <v>5.5209490740837754</v>
      </c>
      <c r="G532" s="26">
        <f>_xlfn.XLOOKUP(F532,occupancy_schedule!C:C,occupancy_schedule!D:D,,1,2)</f>
        <v>2</v>
      </c>
      <c r="H532" s="50">
        <f t="shared" si="111"/>
        <v>1.3562499999999999E-5</v>
      </c>
      <c r="I532" s="18">
        <f t="shared" si="112"/>
        <v>0.15069444444444444</v>
      </c>
      <c r="J532" s="26">
        <f t="shared" si="113"/>
        <v>-59.305555555555543</v>
      </c>
      <c r="K532" s="55">
        <f t="shared" si="114"/>
        <v>1.0052297668038409E-2</v>
      </c>
      <c r="L532" s="26" t="b">
        <f>IF(virtualroom!A532="","",J532&gt;ventilation_hysteresis)</f>
        <v>0</v>
      </c>
      <c r="M532" s="29">
        <f t="shared" si="115"/>
        <v>0</v>
      </c>
      <c r="N532" s="13">
        <f t="shared" si="106"/>
        <v>0</v>
      </c>
      <c r="O532" s="17">
        <f t="shared" si="107"/>
        <v>0</v>
      </c>
      <c r="P532" s="17">
        <f t="shared" si="116"/>
        <v>0</v>
      </c>
      <c r="Q532" s="17">
        <f t="shared" si="108"/>
        <v>1.0052297668038409E-2</v>
      </c>
      <c r="R532" s="29">
        <f>IF(R531="cCO2_ppm",CO2_ext_avg_ppm,calculation!R531+calculation!S531)</f>
        <v>740.69444444444446</v>
      </c>
      <c r="S532" s="13">
        <f t="shared" si="117"/>
        <v>126.57793209876542</v>
      </c>
    </row>
    <row r="533" spans="1:19">
      <c r="A533" s="1">
        <f>IF(input_OLD_temp_simulation!A533&lt;&gt;"",input_OLD_temp_simulation!A533,"")</f>
        <v>531</v>
      </c>
      <c r="B533">
        <f>IF(input_OLD_temp_simulation!B533&lt;&gt;"",input_OLD_temp_simulation!B533,"")</f>
        <v>886307</v>
      </c>
      <c r="C533" s="2">
        <f>IF(input_OLD_temp_simulation!C533&lt;&gt;"",input_OLD_temp_simulation!C533,"")</f>
        <v>44569.53125</v>
      </c>
      <c r="D533" s="26">
        <f t="shared" si="118"/>
        <v>5</v>
      </c>
      <c r="E533" s="43">
        <f t="shared" si="109"/>
        <v>0.53125</v>
      </c>
      <c r="F533" s="2">
        <f t="shared" si="110"/>
        <v>5.5313657407407408</v>
      </c>
      <c r="G533" s="26">
        <f>_xlfn.XLOOKUP(F533,occupancy_schedule!C:C,occupancy_schedule!D:D,,1,2)</f>
        <v>2</v>
      </c>
      <c r="H533" s="50">
        <f t="shared" si="111"/>
        <v>1.3562499999999999E-5</v>
      </c>
      <c r="I533" s="18">
        <f t="shared" si="112"/>
        <v>0.15069444444444444</v>
      </c>
      <c r="J533" s="26">
        <f t="shared" si="113"/>
        <v>67.27237654320993</v>
      </c>
      <c r="K533" s="55">
        <f t="shared" si="114"/>
        <v>1.3959023967383022E-2</v>
      </c>
      <c r="L533" s="26" t="b">
        <f>IF(virtualroom!A533="","",J533&gt;ventilation_hysteresis)</f>
        <v>1</v>
      </c>
      <c r="M533" s="29">
        <f t="shared" si="115"/>
        <v>500</v>
      </c>
      <c r="N533" s="13">
        <f t="shared" si="106"/>
        <v>5.5555555555555554</v>
      </c>
      <c r="O533" s="17">
        <f t="shared" si="107"/>
        <v>0.69795119836915109</v>
      </c>
      <c r="P533" s="17">
        <f t="shared" si="116"/>
        <v>0.18669305376655956</v>
      </c>
      <c r="Q533" s="17">
        <f t="shared" si="108"/>
        <v>0.13030264060356661</v>
      </c>
      <c r="R533" s="29">
        <f>IF(R532="cCO2_ppm",CO2_ext_avg_ppm,calculation!R532+calculation!S532)</f>
        <v>867.27237654320993</v>
      </c>
      <c r="S533" s="13">
        <f t="shared" si="117"/>
        <v>18.352623456790042</v>
      </c>
    </row>
    <row r="534" spans="1:19">
      <c r="A534" s="1">
        <f>IF(input_OLD_temp_simulation!A534&lt;&gt;"",input_OLD_temp_simulation!A534,"")</f>
        <v>532</v>
      </c>
      <c r="B534">
        <f>IF(input_OLD_temp_simulation!B534&lt;&gt;"",input_OLD_temp_simulation!B534,"")</f>
        <v>886307</v>
      </c>
      <c r="C534" s="2">
        <f>IF(input_OLD_temp_simulation!C534&lt;&gt;"",input_OLD_temp_simulation!C534,"")</f>
        <v>44569.541666666657</v>
      </c>
      <c r="D534" s="26">
        <f t="shared" si="118"/>
        <v>5</v>
      </c>
      <c r="E534" s="43">
        <f t="shared" si="109"/>
        <v>0.54166666665696539</v>
      </c>
      <c r="F534" s="2">
        <f t="shared" si="110"/>
        <v>5.5417824073977062</v>
      </c>
      <c r="G534" s="26">
        <f>_xlfn.XLOOKUP(F534,occupancy_schedule!C:C,occupancy_schedule!D:D,,1,2)</f>
        <v>1</v>
      </c>
      <c r="H534" s="50">
        <f t="shared" si="111"/>
        <v>6.7812499999999997E-6</v>
      </c>
      <c r="I534" s="18">
        <f t="shared" si="112"/>
        <v>7.5347222222222218E-2</v>
      </c>
      <c r="J534" s="26">
        <f t="shared" si="113"/>
        <v>85.625</v>
      </c>
      <c r="K534" s="55">
        <f t="shared" si="114"/>
        <v>1.4525462962962962E-2</v>
      </c>
      <c r="L534" s="26" t="b">
        <f>IF(virtualroom!A534="","",J534&gt;ventilation_hysteresis)</f>
        <v>1</v>
      </c>
      <c r="M534" s="29">
        <f t="shared" si="115"/>
        <v>500</v>
      </c>
      <c r="N534" s="13">
        <f t="shared" si="106"/>
        <v>5.5555555555555554</v>
      </c>
      <c r="O534" s="17">
        <f t="shared" si="107"/>
        <v>0.72627314814814814</v>
      </c>
      <c r="P534" s="17">
        <f t="shared" si="116"/>
        <v>0.20749003984063744</v>
      </c>
      <c r="Q534" s="17">
        <f t="shared" si="108"/>
        <v>0.15069444444444444</v>
      </c>
      <c r="R534" s="29">
        <f>IF(R533="cCO2_ppm",CO2_ext_avg_ppm,calculation!R533+calculation!S533)</f>
        <v>885.625</v>
      </c>
      <c r="S534" s="13">
        <f t="shared" si="117"/>
        <v>-67.8125</v>
      </c>
    </row>
    <row r="535" spans="1:19">
      <c r="A535" s="1">
        <f>IF(input_OLD_temp_simulation!A535&lt;&gt;"",input_OLD_temp_simulation!A535,"")</f>
        <v>533</v>
      </c>
      <c r="B535">
        <f>IF(input_OLD_temp_simulation!B535&lt;&gt;"",input_OLD_temp_simulation!B535,"")</f>
        <v>886307</v>
      </c>
      <c r="C535" s="2">
        <f>IF(input_OLD_temp_simulation!C535&lt;&gt;"",input_OLD_temp_simulation!C535,"")</f>
        <v>44569.552083333343</v>
      </c>
      <c r="D535" s="26">
        <f t="shared" si="118"/>
        <v>5</v>
      </c>
      <c r="E535" s="43">
        <f t="shared" si="109"/>
        <v>0.55208333334303461</v>
      </c>
      <c r="F535" s="2">
        <f t="shared" si="110"/>
        <v>5.5521990740837754</v>
      </c>
      <c r="G535" s="26">
        <f>_xlfn.XLOOKUP(F535,occupancy_schedule!C:C,occupancy_schedule!D:D,,1,2)</f>
        <v>1</v>
      </c>
      <c r="H535" s="50">
        <f t="shared" si="111"/>
        <v>6.7812499999999997E-6</v>
      </c>
      <c r="I535" s="18">
        <f t="shared" si="112"/>
        <v>7.5347222222222218E-2</v>
      </c>
      <c r="J535" s="26">
        <f t="shared" si="113"/>
        <v>17.8125</v>
      </c>
      <c r="K535" s="55">
        <f t="shared" si="114"/>
        <v>1.2432484567901234E-2</v>
      </c>
      <c r="L535" s="26" t="b">
        <f>IF(virtualroom!A535="","",J535&gt;ventilation_hysteresis)</f>
        <v>0</v>
      </c>
      <c r="M535" s="29">
        <f t="shared" si="115"/>
        <v>0</v>
      </c>
      <c r="N535" s="13">
        <f t="shared" si="106"/>
        <v>0</v>
      </c>
      <c r="O535" s="17">
        <f t="shared" si="107"/>
        <v>0</v>
      </c>
      <c r="P535" s="17">
        <f t="shared" si="116"/>
        <v>0</v>
      </c>
      <c r="Q535" s="17">
        <f t="shared" si="108"/>
        <v>1.2432484567901234E-2</v>
      </c>
      <c r="R535" s="29">
        <f>IF(R534="cCO2_ppm",CO2_ext_avg_ppm,calculation!R534+calculation!S534)</f>
        <v>817.8125</v>
      </c>
      <c r="S535" s="13">
        <f t="shared" si="117"/>
        <v>56.623263888888886</v>
      </c>
    </row>
    <row r="536" spans="1:19">
      <c r="A536" s="1">
        <f>IF(input_OLD_temp_simulation!A536&lt;&gt;"",input_OLD_temp_simulation!A536,"")</f>
        <v>534</v>
      </c>
      <c r="B536">
        <f>IF(input_OLD_temp_simulation!B536&lt;&gt;"",input_OLD_temp_simulation!B536,"")</f>
        <v>886307</v>
      </c>
      <c r="C536" s="2">
        <f>IF(input_OLD_temp_simulation!C536&lt;&gt;"",input_OLD_temp_simulation!C536,"")</f>
        <v>44569.5625</v>
      </c>
      <c r="D536" s="26">
        <f t="shared" si="118"/>
        <v>5</v>
      </c>
      <c r="E536" s="43">
        <f t="shared" si="109"/>
        <v>0.5625</v>
      </c>
      <c r="F536" s="2">
        <f t="shared" si="110"/>
        <v>5.5626157407407408</v>
      </c>
      <c r="G536" s="26">
        <f>_xlfn.XLOOKUP(F536,occupancy_schedule!C:C,occupancy_schedule!D:D,,1,2)</f>
        <v>0</v>
      </c>
      <c r="H536" s="50">
        <f t="shared" si="111"/>
        <v>0</v>
      </c>
      <c r="I536" s="18">
        <f t="shared" si="112"/>
        <v>0</v>
      </c>
      <c r="J536" s="26">
        <f t="shared" si="113"/>
        <v>74.435763888888914</v>
      </c>
      <c r="K536" s="55">
        <f t="shared" si="114"/>
        <v>1.418011616941015E-2</v>
      </c>
      <c r="L536" s="26" t="b">
        <f>IF(virtualroom!A536="","",J536&gt;ventilation_hysteresis)</f>
        <v>1</v>
      </c>
      <c r="M536" s="29">
        <f t="shared" si="115"/>
        <v>500</v>
      </c>
      <c r="N536" s="13">
        <f t="shared" si="106"/>
        <v>5.5555555555555554</v>
      </c>
      <c r="O536" s="17">
        <f t="shared" si="107"/>
        <v>0.70900580847050754</v>
      </c>
      <c r="P536" s="17">
        <f t="shared" si="116"/>
        <v>0.19500821886749678</v>
      </c>
      <c r="Q536" s="17">
        <f t="shared" si="108"/>
        <v>0.13826195987654324</v>
      </c>
      <c r="R536" s="29">
        <f>IF(R535="cCO2_ppm",CO2_ext_avg_ppm,calculation!R535+calculation!S535)</f>
        <v>874.43576388888891</v>
      </c>
      <c r="S536" s="13">
        <f t="shared" si="117"/>
        <v>-124.43576388888891</v>
      </c>
    </row>
    <row r="537" spans="1:19">
      <c r="A537" s="1">
        <f>IF(input_OLD_temp_simulation!A537&lt;&gt;"",input_OLD_temp_simulation!A537,"")</f>
        <v>535</v>
      </c>
      <c r="B537">
        <f>IF(input_OLD_temp_simulation!B537&lt;&gt;"",input_OLD_temp_simulation!B537,"")</f>
        <v>886307</v>
      </c>
      <c r="C537" s="2">
        <f>IF(input_OLD_temp_simulation!C537&lt;&gt;"",input_OLD_temp_simulation!C537,"")</f>
        <v>44569.572916666657</v>
      </c>
      <c r="D537" s="26">
        <f t="shared" si="118"/>
        <v>5</v>
      </c>
      <c r="E537" s="43">
        <f t="shared" si="109"/>
        <v>0.57291666665696539</v>
      </c>
      <c r="F537" s="2">
        <f t="shared" si="110"/>
        <v>5.5730324073977062</v>
      </c>
      <c r="G537" s="26">
        <f>_xlfn.XLOOKUP(F537,occupancy_schedule!C:C,occupancy_schedule!D:D,,1,2)</f>
        <v>0</v>
      </c>
      <c r="H537" s="50">
        <f t="shared" si="111"/>
        <v>0</v>
      </c>
      <c r="I537" s="18">
        <f t="shared" si="112"/>
        <v>0</v>
      </c>
      <c r="J537" s="26">
        <f t="shared" si="113"/>
        <v>-50</v>
      </c>
      <c r="K537" s="55">
        <f t="shared" si="114"/>
        <v>1.0339506172839507E-2</v>
      </c>
      <c r="L537" s="26" t="b">
        <f>IF(virtualroom!A537="","",J537&gt;ventilation_hysteresis)</f>
        <v>0</v>
      </c>
      <c r="M537" s="29">
        <f t="shared" si="115"/>
        <v>0</v>
      </c>
      <c r="N537" s="13">
        <f t="shared" si="106"/>
        <v>0</v>
      </c>
      <c r="O537" s="17">
        <f t="shared" si="107"/>
        <v>0</v>
      </c>
      <c r="P537" s="17">
        <f t="shared" si="116"/>
        <v>0</v>
      </c>
      <c r="Q537" s="17">
        <f t="shared" si="108"/>
        <v>1.0339506172839507E-2</v>
      </c>
      <c r="R537" s="29">
        <f>IF(R536="cCO2_ppm",CO2_ext_avg_ppm,calculation!R536+calculation!S536)</f>
        <v>750</v>
      </c>
      <c r="S537" s="13">
        <f t="shared" si="117"/>
        <v>-9.3055555555555554</v>
      </c>
    </row>
    <row r="538" spans="1:19">
      <c r="A538" s="1">
        <f>IF(input_OLD_temp_simulation!A538&lt;&gt;"",input_OLD_temp_simulation!A538,"")</f>
        <v>536</v>
      </c>
      <c r="B538">
        <f>IF(input_OLD_temp_simulation!B538&lt;&gt;"",input_OLD_temp_simulation!B538,"")</f>
        <v>886307</v>
      </c>
      <c r="C538" s="2">
        <f>IF(input_OLD_temp_simulation!C538&lt;&gt;"",input_OLD_temp_simulation!C538,"")</f>
        <v>44569.583333333343</v>
      </c>
      <c r="D538" s="26">
        <f t="shared" si="118"/>
        <v>5</v>
      </c>
      <c r="E538" s="43">
        <f t="shared" si="109"/>
        <v>0.58333333334303461</v>
      </c>
      <c r="F538" s="2">
        <f t="shared" si="110"/>
        <v>5.5834490740837754</v>
      </c>
      <c r="G538" s="26">
        <f>_xlfn.XLOOKUP(F538,occupancy_schedule!C:C,occupancy_schedule!D:D,,1,2)</f>
        <v>0</v>
      </c>
      <c r="H538" s="50">
        <f t="shared" si="111"/>
        <v>0</v>
      </c>
      <c r="I538" s="18">
        <f t="shared" si="112"/>
        <v>0</v>
      </c>
      <c r="J538" s="26">
        <f t="shared" si="113"/>
        <v>-59.305555555555543</v>
      </c>
      <c r="K538" s="55">
        <f t="shared" si="114"/>
        <v>1.0052297668038409E-2</v>
      </c>
      <c r="L538" s="26" t="b">
        <f>IF(virtualroom!A538="","",J538&gt;ventilation_hysteresis)</f>
        <v>0</v>
      </c>
      <c r="M538" s="29">
        <f t="shared" si="115"/>
        <v>0</v>
      </c>
      <c r="N538" s="13">
        <f t="shared" si="106"/>
        <v>0</v>
      </c>
      <c r="O538" s="17">
        <f t="shared" si="107"/>
        <v>0</v>
      </c>
      <c r="P538" s="17">
        <f t="shared" si="116"/>
        <v>0</v>
      </c>
      <c r="Q538" s="17">
        <f t="shared" si="108"/>
        <v>1.0052297668038409E-2</v>
      </c>
      <c r="R538" s="29">
        <f>IF(R537="cCO2_ppm",CO2_ext_avg_ppm,calculation!R537+calculation!S537)</f>
        <v>740.69444444444446</v>
      </c>
      <c r="S538" s="13">
        <f t="shared" si="117"/>
        <v>-9.0470679012345681</v>
      </c>
    </row>
    <row r="539" spans="1:19">
      <c r="A539" s="1">
        <f>IF(input_OLD_temp_simulation!A539&lt;&gt;"",input_OLD_temp_simulation!A539,"")</f>
        <v>537</v>
      </c>
      <c r="B539">
        <f>IF(input_OLD_temp_simulation!B539&lt;&gt;"",input_OLD_temp_simulation!B539,"")</f>
        <v>886307</v>
      </c>
      <c r="C539" s="2">
        <f>IF(input_OLD_temp_simulation!C539&lt;&gt;"",input_OLD_temp_simulation!C539,"")</f>
        <v>44569.59375</v>
      </c>
      <c r="D539" s="26">
        <f t="shared" si="118"/>
        <v>5</v>
      </c>
      <c r="E539" s="43">
        <f t="shared" si="109"/>
        <v>0.59375</v>
      </c>
      <c r="F539" s="2">
        <f t="shared" si="110"/>
        <v>5.5938657407407408</v>
      </c>
      <c r="G539" s="26">
        <f>_xlfn.XLOOKUP(F539,occupancy_schedule!C:C,occupancy_schedule!D:D,,1,2)</f>
        <v>0</v>
      </c>
      <c r="H539" s="50">
        <f t="shared" si="111"/>
        <v>0</v>
      </c>
      <c r="I539" s="18">
        <f t="shared" si="112"/>
        <v>0</v>
      </c>
      <c r="J539" s="26">
        <f t="shared" si="113"/>
        <v>-68.35262345679007</v>
      </c>
      <c r="K539" s="55">
        <f t="shared" si="114"/>
        <v>9.7730671772595663E-3</v>
      </c>
      <c r="L539" s="26" t="b">
        <f>IF(virtualroom!A539="","",J539&gt;ventilation_hysteresis)</f>
        <v>0</v>
      </c>
      <c r="M539" s="29">
        <f t="shared" si="115"/>
        <v>0</v>
      </c>
      <c r="N539" s="13">
        <f t="shared" si="106"/>
        <v>0</v>
      </c>
      <c r="O539" s="17">
        <f t="shared" si="107"/>
        <v>0</v>
      </c>
      <c r="P539" s="17">
        <f t="shared" si="116"/>
        <v>0</v>
      </c>
      <c r="Q539" s="17">
        <f t="shared" si="108"/>
        <v>9.7730671772595663E-3</v>
      </c>
      <c r="R539" s="29">
        <f>IF(R538="cCO2_ppm",CO2_ext_avg_ppm,calculation!R538+calculation!S538)</f>
        <v>731.64737654320993</v>
      </c>
      <c r="S539" s="13">
        <f t="shared" si="117"/>
        <v>-8.795760459533609</v>
      </c>
    </row>
    <row r="540" spans="1:19">
      <c r="A540" s="1">
        <f>IF(input_OLD_temp_simulation!A540&lt;&gt;"",input_OLD_temp_simulation!A540,"")</f>
        <v>538</v>
      </c>
      <c r="B540">
        <f>IF(input_OLD_temp_simulation!B540&lt;&gt;"",input_OLD_temp_simulation!B540,"")</f>
        <v>886307</v>
      </c>
      <c r="C540" s="2">
        <f>IF(input_OLD_temp_simulation!C540&lt;&gt;"",input_OLD_temp_simulation!C540,"")</f>
        <v>44569.604166666657</v>
      </c>
      <c r="D540" s="26">
        <f t="shared" si="118"/>
        <v>5</v>
      </c>
      <c r="E540" s="43">
        <f t="shared" si="109"/>
        <v>0.60416666665696539</v>
      </c>
      <c r="F540" s="2">
        <f t="shared" si="110"/>
        <v>5.6042824073977062</v>
      </c>
      <c r="G540" s="26">
        <f>_xlfn.XLOOKUP(F540,occupancy_schedule!C:C,occupancy_schedule!D:D,,1,2)</f>
        <v>0</v>
      </c>
      <c r="H540" s="50">
        <f t="shared" si="111"/>
        <v>0</v>
      </c>
      <c r="I540" s="18">
        <f t="shared" si="112"/>
        <v>0</v>
      </c>
      <c r="J540" s="26">
        <f t="shared" si="113"/>
        <v>-77.148383916323723</v>
      </c>
      <c r="K540" s="55">
        <f t="shared" si="114"/>
        <v>9.501593089002355E-3</v>
      </c>
      <c r="L540" s="26" t="b">
        <f>IF(virtualroom!A540="","",J540&gt;ventilation_hysteresis)</f>
        <v>0</v>
      </c>
      <c r="M540" s="29">
        <f t="shared" si="115"/>
        <v>0</v>
      </c>
      <c r="N540" s="13">
        <f t="shared" si="106"/>
        <v>0</v>
      </c>
      <c r="O540" s="17">
        <f t="shared" si="107"/>
        <v>0</v>
      </c>
      <c r="P540" s="17">
        <f t="shared" si="116"/>
        <v>0</v>
      </c>
      <c r="Q540" s="17">
        <f t="shared" si="108"/>
        <v>9.501593089002355E-3</v>
      </c>
      <c r="R540" s="29">
        <f>IF(R539="cCO2_ppm",CO2_ext_avg_ppm,calculation!R539+calculation!S539)</f>
        <v>722.85161608367628</v>
      </c>
      <c r="S540" s="13">
        <f t="shared" si="117"/>
        <v>-8.5514337801021192</v>
      </c>
    </row>
    <row r="541" spans="1:19">
      <c r="A541" s="1">
        <f>IF(input_OLD_temp_simulation!A541&lt;&gt;"",input_OLD_temp_simulation!A541,"")</f>
        <v>539</v>
      </c>
      <c r="B541">
        <f>IF(input_OLD_temp_simulation!B541&lt;&gt;"",input_OLD_temp_simulation!B541,"")</f>
        <v>886307</v>
      </c>
      <c r="C541" s="2">
        <f>IF(input_OLD_temp_simulation!C541&lt;&gt;"",input_OLD_temp_simulation!C541,"")</f>
        <v>44569.614583333343</v>
      </c>
      <c r="D541" s="26">
        <f t="shared" si="118"/>
        <v>5</v>
      </c>
      <c r="E541" s="43">
        <f t="shared" si="109"/>
        <v>0.61458333334303461</v>
      </c>
      <c r="F541" s="2">
        <f t="shared" si="110"/>
        <v>5.6146990740837754</v>
      </c>
      <c r="G541" s="26">
        <f>_xlfn.XLOOKUP(F541,occupancy_schedule!C:C,occupancy_schedule!D:D,,1,2)</f>
        <v>0</v>
      </c>
      <c r="H541" s="50">
        <f t="shared" si="111"/>
        <v>0</v>
      </c>
      <c r="I541" s="18">
        <f t="shared" si="112"/>
        <v>0</v>
      </c>
      <c r="J541" s="26">
        <f t="shared" si="113"/>
        <v>-85.699817696425839</v>
      </c>
      <c r="K541" s="55">
        <f t="shared" si="114"/>
        <v>9.2376599476411761E-3</v>
      </c>
      <c r="L541" s="26" t="b">
        <f>IF(virtualroom!A541="","",J541&gt;ventilation_hysteresis)</f>
        <v>0</v>
      </c>
      <c r="M541" s="29">
        <f t="shared" si="115"/>
        <v>0</v>
      </c>
      <c r="N541" s="13">
        <f t="shared" si="106"/>
        <v>0</v>
      </c>
      <c r="O541" s="17">
        <f t="shared" si="107"/>
        <v>0</v>
      </c>
      <c r="P541" s="17">
        <f t="shared" si="116"/>
        <v>0</v>
      </c>
      <c r="Q541" s="17">
        <f t="shared" si="108"/>
        <v>9.2376599476411761E-3</v>
      </c>
      <c r="R541" s="29">
        <f>IF(R540="cCO2_ppm",CO2_ext_avg_ppm,calculation!R540+calculation!S540)</f>
        <v>714.30018230357416</v>
      </c>
      <c r="S541" s="13">
        <f t="shared" si="117"/>
        <v>-8.3138939528770592</v>
      </c>
    </row>
    <row r="542" spans="1:19">
      <c r="A542" s="1">
        <f>IF(input_OLD_temp_simulation!A542&lt;&gt;"",input_OLD_temp_simulation!A542,"")</f>
        <v>540</v>
      </c>
      <c r="B542">
        <f>IF(input_OLD_temp_simulation!B542&lt;&gt;"",input_OLD_temp_simulation!B542,"")</f>
        <v>886307</v>
      </c>
      <c r="C542" s="2">
        <f>IF(input_OLD_temp_simulation!C542&lt;&gt;"",input_OLD_temp_simulation!C542,"")</f>
        <v>44569.625</v>
      </c>
      <c r="D542" s="26">
        <f t="shared" si="118"/>
        <v>5</v>
      </c>
      <c r="E542" s="43">
        <f t="shared" si="109"/>
        <v>0.625</v>
      </c>
      <c r="F542" s="2">
        <f t="shared" si="110"/>
        <v>5.6251157407407408</v>
      </c>
      <c r="G542" s="26">
        <f>_xlfn.XLOOKUP(F542,occupancy_schedule!C:C,occupancy_schedule!D:D,,1,2)</f>
        <v>0</v>
      </c>
      <c r="H542" s="50">
        <f t="shared" si="111"/>
        <v>0</v>
      </c>
      <c r="I542" s="18">
        <f t="shared" si="112"/>
        <v>0</v>
      </c>
      <c r="J542" s="26">
        <f t="shared" si="113"/>
        <v>-94.013711649302877</v>
      </c>
      <c r="K542" s="55">
        <f t="shared" si="114"/>
        <v>8.9810582824289241E-3</v>
      </c>
      <c r="L542" s="26" t="b">
        <f>IF(virtualroom!A542="","",J542&gt;ventilation_hysteresis)</f>
        <v>0</v>
      </c>
      <c r="M542" s="29">
        <f t="shared" si="115"/>
        <v>0</v>
      </c>
      <c r="N542" s="13">
        <f t="shared" si="106"/>
        <v>0</v>
      </c>
      <c r="O542" s="17">
        <f t="shared" si="107"/>
        <v>0</v>
      </c>
      <c r="P542" s="17">
        <f t="shared" si="116"/>
        <v>0</v>
      </c>
      <c r="Q542" s="17">
        <f t="shared" si="108"/>
        <v>8.9810582824289241E-3</v>
      </c>
      <c r="R542" s="29">
        <f>IF(R541="cCO2_ppm",CO2_ext_avg_ppm,calculation!R541+calculation!S541)</f>
        <v>705.98628835069712</v>
      </c>
      <c r="S542" s="13">
        <f t="shared" si="117"/>
        <v>-8.0829524541860316</v>
      </c>
    </row>
    <row r="543" spans="1:19">
      <c r="A543" s="1">
        <f>IF(input_OLD_temp_simulation!A543&lt;&gt;"",input_OLD_temp_simulation!A543,"")</f>
        <v>541</v>
      </c>
      <c r="B543">
        <f>IF(input_OLD_temp_simulation!B543&lt;&gt;"",input_OLD_temp_simulation!B543,"")</f>
        <v>886307</v>
      </c>
      <c r="C543" s="2">
        <f>IF(input_OLD_temp_simulation!C543&lt;&gt;"",input_OLD_temp_simulation!C543,"")</f>
        <v>44569.635416666657</v>
      </c>
      <c r="D543" s="26">
        <f t="shared" si="118"/>
        <v>5</v>
      </c>
      <c r="E543" s="43">
        <f t="shared" si="109"/>
        <v>0.63541666665696539</v>
      </c>
      <c r="F543" s="2">
        <f t="shared" si="110"/>
        <v>5.6355324073977062</v>
      </c>
      <c r="G543" s="26">
        <f>_xlfn.XLOOKUP(F543,occupancy_schedule!C:C,occupancy_schedule!D:D,,1,2)</f>
        <v>0</v>
      </c>
      <c r="H543" s="50">
        <f t="shared" si="111"/>
        <v>0</v>
      </c>
      <c r="I543" s="18">
        <f t="shared" si="112"/>
        <v>0</v>
      </c>
      <c r="J543" s="26">
        <f t="shared" si="113"/>
        <v>-102.09666410348893</v>
      </c>
      <c r="K543" s="55">
        <f t="shared" si="114"/>
        <v>8.7315844412503407E-3</v>
      </c>
      <c r="L543" s="26" t="b">
        <f>IF(virtualroom!A543="","",J543&gt;ventilation_hysteresis)</f>
        <v>0</v>
      </c>
      <c r="M543" s="29">
        <f t="shared" si="115"/>
        <v>0</v>
      </c>
      <c r="N543" s="13">
        <f t="shared" si="106"/>
        <v>0</v>
      </c>
      <c r="O543" s="17">
        <f t="shared" si="107"/>
        <v>0</v>
      </c>
      <c r="P543" s="17">
        <f t="shared" si="116"/>
        <v>0</v>
      </c>
      <c r="Q543" s="17">
        <f t="shared" si="108"/>
        <v>8.7315844412503407E-3</v>
      </c>
      <c r="R543" s="29">
        <f>IF(R542="cCO2_ppm",CO2_ext_avg_ppm,calculation!R542+calculation!S542)</f>
        <v>697.90333589651107</v>
      </c>
      <c r="S543" s="13">
        <f t="shared" si="117"/>
        <v>-7.8584259971253063</v>
      </c>
    </row>
    <row r="544" spans="1:19">
      <c r="A544" s="1">
        <f>IF(input_OLD_temp_simulation!A544&lt;&gt;"",input_OLD_temp_simulation!A544,"")</f>
        <v>542</v>
      </c>
      <c r="B544">
        <f>IF(input_OLD_temp_simulation!B544&lt;&gt;"",input_OLD_temp_simulation!B544,"")</f>
        <v>886307</v>
      </c>
      <c r="C544" s="2">
        <f>IF(input_OLD_temp_simulation!C544&lt;&gt;"",input_OLD_temp_simulation!C544,"")</f>
        <v>44569.645833333343</v>
      </c>
      <c r="D544" s="26">
        <f t="shared" si="118"/>
        <v>5</v>
      </c>
      <c r="E544" s="43">
        <f t="shared" si="109"/>
        <v>0.64583333334303461</v>
      </c>
      <c r="F544" s="2">
        <f t="shared" si="110"/>
        <v>5.6459490740837754</v>
      </c>
      <c r="G544" s="26">
        <f>_xlfn.XLOOKUP(F544,occupancy_schedule!C:C,occupancy_schedule!D:D,,1,2)</f>
        <v>0</v>
      </c>
      <c r="H544" s="50">
        <f t="shared" si="111"/>
        <v>0</v>
      </c>
      <c r="I544" s="18">
        <f t="shared" si="112"/>
        <v>0</v>
      </c>
      <c r="J544" s="26">
        <f t="shared" si="113"/>
        <v>-109.95509010061426</v>
      </c>
      <c r="K544" s="55">
        <f t="shared" si="114"/>
        <v>8.4890404289933875E-3</v>
      </c>
      <c r="L544" s="26" t="b">
        <f>IF(virtualroom!A544="","",J544&gt;ventilation_hysteresis)</f>
        <v>0</v>
      </c>
      <c r="M544" s="29">
        <f t="shared" si="115"/>
        <v>0</v>
      </c>
      <c r="N544" s="13">
        <f t="shared" si="106"/>
        <v>0</v>
      </c>
      <c r="O544" s="17">
        <f t="shared" si="107"/>
        <v>0</v>
      </c>
      <c r="P544" s="17">
        <f t="shared" si="116"/>
        <v>0</v>
      </c>
      <c r="Q544" s="17">
        <f t="shared" si="108"/>
        <v>8.4890404289933875E-3</v>
      </c>
      <c r="R544" s="29">
        <f>IF(R543="cCO2_ppm",CO2_ext_avg_ppm,calculation!R543+calculation!S543)</f>
        <v>690.04490989938574</v>
      </c>
      <c r="S544" s="13">
        <f t="shared" si="117"/>
        <v>-7.6401363860940483</v>
      </c>
    </row>
    <row r="545" spans="1:19">
      <c r="A545" s="1">
        <f>IF(input_OLD_temp_simulation!A545&lt;&gt;"",input_OLD_temp_simulation!A545,"")</f>
        <v>543</v>
      </c>
      <c r="B545">
        <f>IF(input_OLD_temp_simulation!B545&lt;&gt;"",input_OLD_temp_simulation!B545,"")</f>
        <v>886307</v>
      </c>
      <c r="C545" s="2">
        <f>IF(input_OLD_temp_simulation!C545&lt;&gt;"",input_OLD_temp_simulation!C545,"")</f>
        <v>44569.65625</v>
      </c>
      <c r="D545" s="26">
        <f t="shared" si="118"/>
        <v>5</v>
      </c>
      <c r="E545" s="43">
        <f t="shared" si="109"/>
        <v>0.65625</v>
      </c>
      <c r="F545" s="2">
        <f t="shared" si="110"/>
        <v>5.6563657407407408</v>
      </c>
      <c r="G545" s="26">
        <f>_xlfn.XLOOKUP(F545,occupancy_schedule!C:C,occupancy_schedule!D:D,,1,2)</f>
        <v>0</v>
      </c>
      <c r="H545" s="50">
        <f t="shared" si="111"/>
        <v>0</v>
      </c>
      <c r="I545" s="18">
        <f t="shared" si="112"/>
        <v>0</v>
      </c>
      <c r="J545" s="26">
        <f t="shared" si="113"/>
        <v>-117.59522648670827</v>
      </c>
      <c r="K545" s="55">
        <f t="shared" si="114"/>
        <v>8.2532337504102379E-3</v>
      </c>
      <c r="L545" s="26" t="b">
        <f>IF(virtualroom!A545="","",J545&gt;ventilation_hysteresis)</f>
        <v>0</v>
      </c>
      <c r="M545" s="29">
        <f t="shared" si="115"/>
        <v>0</v>
      </c>
      <c r="N545" s="13">
        <f t="shared" si="106"/>
        <v>0</v>
      </c>
      <c r="O545" s="17">
        <f t="shared" si="107"/>
        <v>0</v>
      </c>
      <c r="P545" s="17">
        <f t="shared" si="116"/>
        <v>0</v>
      </c>
      <c r="Q545" s="17">
        <f t="shared" si="108"/>
        <v>8.2532337504102379E-3</v>
      </c>
      <c r="R545" s="29">
        <f>IF(R544="cCO2_ppm",CO2_ext_avg_ppm,calculation!R544+calculation!S544)</f>
        <v>682.40477351329173</v>
      </c>
      <c r="S545" s="13">
        <f t="shared" si="117"/>
        <v>-7.4279103753692137</v>
      </c>
    </row>
    <row r="546" spans="1:19">
      <c r="A546" s="1">
        <f>IF(input_OLD_temp_simulation!A546&lt;&gt;"",input_OLD_temp_simulation!A546,"")</f>
        <v>544</v>
      </c>
      <c r="B546">
        <f>IF(input_OLD_temp_simulation!B546&lt;&gt;"",input_OLD_temp_simulation!B546,"")</f>
        <v>886307</v>
      </c>
      <c r="C546" s="2">
        <f>IF(input_OLD_temp_simulation!C546&lt;&gt;"",input_OLD_temp_simulation!C546,"")</f>
        <v>44569.666666666657</v>
      </c>
      <c r="D546" s="26">
        <f t="shared" si="118"/>
        <v>5</v>
      </c>
      <c r="E546" s="43">
        <f t="shared" si="109"/>
        <v>0.66666666665696539</v>
      </c>
      <c r="F546" s="2">
        <f t="shared" si="110"/>
        <v>5.6667824073977062</v>
      </c>
      <c r="G546" s="26">
        <f>_xlfn.XLOOKUP(F546,occupancy_schedule!C:C,occupancy_schedule!D:D,,1,2)</f>
        <v>0</v>
      </c>
      <c r="H546" s="50">
        <f t="shared" si="111"/>
        <v>0</v>
      </c>
      <c r="I546" s="18">
        <f t="shared" si="112"/>
        <v>0</v>
      </c>
      <c r="J546" s="26">
        <f t="shared" si="113"/>
        <v>-125.02313686207754</v>
      </c>
      <c r="K546" s="55">
        <f t="shared" si="114"/>
        <v>8.0239772573432854E-3</v>
      </c>
      <c r="L546" s="26" t="b">
        <f>IF(virtualroom!A546="","",J546&gt;ventilation_hysteresis)</f>
        <v>0</v>
      </c>
      <c r="M546" s="29">
        <f t="shared" si="115"/>
        <v>0</v>
      </c>
      <c r="N546" s="13">
        <f t="shared" si="106"/>
        <v>0</v>
      </c>
      <c r="O546" s="17">
        <f t="shared" si="107"/>
        <v>0</v>
      </c>
      <c r="P546" s="17">
        <f t="shared" si="116"/>
        <v>0</v>
      </c>
      <c r="Q546" s="17">
        <f t="shared" si="108"/>
        <v>8.0239772573432854E-3</v>
      </c>
      <c r="R546" s="29">
        <f>IF(R545="cCO2_ppm",CO2_ext_avg_ppm,calculation!R545+calculation!S545)</f>
        <v>674.97686313792246</v>
      </c>
      <c r="S546" s="13">
        <f t="shared" si="117"/>
        <v>-7.221579531608957</v>
      </c>
    </row>
    <row r="547" spans="1:19">
      <c r="A547" s="1">
        <f>IF(input_OLD_temp_simulation!A547&lt;&gt;"",input_OLD_temp_simulation!A547,"")</f>
        <v>545</v>
      </c>
      <c r="B547">
        <f>IF(input_OLD_temp_simulation!B547&lt;&gt;"",input_OLD_temp_simulation!B547,"")</f>
        <v>886307</v>
      </c>
      <c r="C547" s="2">
        <f>IF(input_OLD_temp_simulation!C547&lt;&gt;"",input_OLD_temp_simulation!C547,"")</f>
        <v>44569.677083333343</v>
      </c>
      <c r="D547" s="26">
        <f t="shared" si="118"/>
        <v>5</v>
      </c>
      <c r="E547" s="43">
        <f t="shared" si="109"/>
        <v>0.67708333334303461</v>
      </c>
      <c r="F547" s="2">
        <f t="shared" si="110"/>
        <v>5.6771990740837754</v>
      </c>
      <c r="G547" s="26">
        <f>_xlfn.XLOOKUP(F547,occupancy_schedule!C:C,occupancy_schedule!D:D,,1,2)</f>
        <v>0</v>
      </c>
      <c r="H547" s="50">
        <f t="shared" si="111"/>
        <v>0</v>
      </c>
      <c r="I547" s="18">
        <f t="shared" si="112"/>
        <v>0</v>
      </c>
      <c r="J547" s="26">
        <f t="shared" si="113"/>
        <v>-132.24471639368653</v>
      </c>
      <c r="K547" s="55">
        <f t="shared" si="114"/>
        <v>7.8010890001948595E-3</v>
      </c>
      <c r="L547" s="26" t="b">
        <f>IF(virtualroom!A547="","",J547&gt;ventilation_hysteresis)</f>
        <v>0</v>
      </c>
      <c r="M547" s="29">
        <f t="shared" si="115"/>
        <v>0</v>
      </c>
      <c r="N547" s="13">
        <f t="shared" si="106"/>
        <v>0</v>
      </c>
      <c r="O547" s="17">
        <f t="shared" si="107"/>
        <v>0</v>
      </c>
      <c r="P547" s="17">
        <f t="shared" si="116"/>
        <v>0</v>
      </c>
      <c r="Q547" s="17">
        <f t="shared" si="108"/>
        <v>7.8010890001948595E-3</v>
      </c>
      <c r="R547" s="29">
        <f>IF(R546="cCO2_ppm",CO2_ext_avg_ppm,calculation!R546+calculation!S546)</f>
        <v>667.75528360631347</v>
      </c>
      <c r="S547" s="13">
        <f t="shared" si="117"/>
        <v>-7.0209801001753736</v>
      </c>
    </row>
    <row r="548" spans="1:19">
      <c r="A548" s="1">
        <f>IF(input_OLD_temp_simulation!A548&lt;&gt;"",input_OLD_temp_simulation!A548,"")</f>
        <v>546</v>
      </c>
      <c r="B548">
        <f>IF(input_OLD_temp_simulation!B548&lt;&gt;"",input_OLD_temp_simulation!B548,"")</f>
        <v>886307</v>
      </c>
      <c r="C548" s="2">
        <f>IF(input_OLD_temp_simulation!C548&lt;&gt;"",input_OLD_temp_simulation!C548,"")</f>
        <v>44569.6875</v>
      </c>
      <c r="D548" s="26">
        <f t="shared" si="118"/>
        <v>5</v>
      </c>
      <c r="E548" s="43">
        <f t="shared" si="109"/>
        <v>0.6875</v>
      </c>
      <c r="F548" s="2">
        <f t="shared" si="110"/>
        <v>5.6876157407407408</v>
      </c>
      <c r="G548" s="26">
        <f>_xlfn.XLOOKUP(F548,occupancy_schedule!C:C,occupancy_schedule!D:D,,1,2)</f>
        <v>0</v>
      </c>
      <c r="H548" s="50">
        <f t="shared" si="111"/>
        <v>0</v>
      </c>
      <c r="I548" s="18">
        <f t="shared" si="112"/>
        <v>0</v>
      </c>
      <c r="J548" s="26">
        <f t="shared" si="113"/>
        <v>-139.26569649386192</v>
      </c>
      <c r="K548" s="55">
        <f t="shared" si="114"/>
        <v>7.5843920835227795E-3</v>
      </c>
      <c r="L548" s="26" t="b">
        <f>IF(virtualroom!A548="","",J548&gt;ventilation_hysteresis)</f>
        <v>0</v>
      </c>
      <c r="M548" s="29">
        <f t="shared" si="115"/>
        <v>0</v>
      </c>
      <c r="N548" s="13">
        <f t="shared" si="106"/>
        <v>0</v>
      </c>
      <c r="O548" s="17">
        <f t="shared" si="107"/>
        <v>0</v>
      </c>
      <c r="P548" s="17">
        <f t="shared" si="116"/>
        <v>0</v>
      </c>
      <c r="Q548" s="17">
        <f t="shared" si="108"/>
        <v>7.5843920835227795E-3</v>
      </c>
      <c r="R548" s="29">
        <f>IF(R547="cCO2_ppm",CO2_ext_avg_ppm,calculation!R547+calculation!S547)</f>
        <v>660.73430350613808</v>
      </c>
      <c r="S548" s="13">
        <f t="shared" si="117"/>
        <v>-6.8259528751705014</v>
      </c>
    </row>
    <row r="549" spans="1:19">
      <c r="A549" s="1">
        <f>IF(input_OLD_temp_simulation!A549&lt;&gt;"",input_OLD_temp_simulation!A549,"")</f>
        <v>547</v>
      </c>
      <c r="B549">
        <f>IF(input_OLD_temp_simulation!B549&lt;&gt;"",input_OLD_temp_simulation!B549,"")</f>
        <v>886307</v>
      </c>
      <c r="C549" s="2">
        <f>IF(input_OLD_temp_simulation!C549&lt;&gt;"",input_OLD_temp_simulation!C549,"")</f>
        <v>44569.697916666657</v>
      </c>
      <c r="D549" s="26">
        <f t="shared" si="118"/>
        <v>5</v>
      </c>
      <c r="E549" s="43">
        <f t="shared" si="109"/>
        <v>0.69791666665696539</v>
      </c>
      <c r="F549" s="2">
        <f t="shared" si="110"/>
        <v>5.6980324073977062</v>
      </c>
      <c r="G549" s="26">
        <f>_xlfn.XLOOKUP(F549,occupancy_schedule!C:C,occupancy_schedule!D:D,,1,2)</f>
        <v>0</v>
      </c>
      <c r="H549" s="50">
        <f t="shared" si="111"/>
        <v>0</v>
      </c>
      <c r="I549" s="18">
        <f t="shared" si="112"/>
        <v>0</v>
      </c>
      <c r="J549" s="26">
        <f t="shared" si="113"/>
        <v>-146.09164936903244</v>
      </c>
      <c r="K549" s="55">
        <f t="shared" si="114"/>
        <v>7.3737145256471464E-3</v>
      </c>
      <c r="L549" s="26" t="b">
        <f>IF(virtualroom!A549="","",J549&gt;ventilation_hysteresis)</f>
        <v>0</v>
      </c>
      <c r="M549" s="29">
        <f t="shared" si="115"/>
        <v>0</v>
      </c>
      <c r="N549" s="13">
        <f t="shared" si="106"/>
        <v>0</v>
      </c>
      <c r="O549" s="17">
        <f t="shared" si="107"/>
        <v>0</v>
      </c>
      <c r="P549" s="17">
        <f t="shared" si="116"/>
        <v>0</v>
      </c>
      <c r="Q549" s="17">
        <f t="shared" si="108"/>
        <v>7.3737145256471464E-3</v>
      </c>
      <c r="R549" s="29">
        <f>IF(R548="cCO2_ppm",CO2_ext_avg_ppm,calculation!R548+calculation!S548)</f>
        <v>653.90835063096756</v>
      </c>
      <c r="S549" s="13">
        <f t="shared" si="117"/>
        <v>-6.6363430730824318</v>
      </c>
    </row>
    <row r="550" spans="1:19">
      <c r="A550" s="1">
        <f>IF(input_OLD_temp_simulation!A550&lt;&gt;"",input_OLD_temp_simulation!A550,"")</f>
        <v>548</v>
      </c>
      <c r="B550">
        <f>IF(input_OLD_temp_simulation!B550&lt;&gt;"",input_OLD_temp_simulation!B550,"")</f>
        <v>886307</v>
      </c>
      <c r="C550" s="2">
        <f>IF(input_OLD_temp_simulation!C550&lt;&gt;"",input_OLD_temp_simulation!C550,"")</f>
        <v>44569.708333333343</v>
      </c>
      <c r="D550" s="26">
        <f t="shared" si="118"/>
        <v>5</v>
      </c>
      <c r="E550" s="43">
        <f t="shared" si="109"/>
        <v>0.70833333334303461</v>
      </c>
      <c r="F550" s="2">
        <f t="shared" si="110"/>
        <v>5.7084490740837754</v>
      </c>
      <c r="G550" s="26">
        <f>_xlfn.XLOOKUP(F550,occupancy_schedule!C:C,occupancy_schedule!D:D,,1,2)</f>
        <v>0</v>
      </c>
      <c r="H550" s="50">
        <f t="shared" si="111"/>
        <v>0</v>
      </c>
      <c r="I550" s="18">
        <f t="shared" si="112"/>
        <v>0</v>
      </c>
      <c r="J550" s="26">
        <f t="shared" si="113"/>
        <v>-152.7279924421149</v>
      </c>
      <c r="K550" s="55">
        <f t="shared" si="114"/>
        <v>7.1688891221569472E-3</v>
      </c>
      <c r="L550" s="26" t="b">
        <f>IF(virtualroom!A550="","",J550&gt;ventilation_hysteresis)</f>
        <v>0</v>
      </c>
      <c r="M550" s="29">
        <f t="shared" si="115"/>
        <v>0</v>
      </c>
      <c r="N550" s="13">
        <f t="shared" si="106"/>
        <v>0</v>
      </c>
      <c r="O550" s="17">
        <f t="shared" si="107"/>
        <v>0</v>
      </c>
      <c r="P550" s="17">
        <f t="shared" si="116"/>
        <v>0</v>
      </c>
      <c r="Q550" s="17">
        <f t="shared" si="108"/>
        <v>7.1688891221569472E-3</v>
      </c>
      <c r="R550" s="29">
        <f>IF(R549="cCO2_ppm",CO2_ext_avg_ppm,calculation!R549+calculation!S549)</f>
        <v>647.2720075578851</v>
      </c>
      <c r="S550" s="13">
        <f t="shared" si="117"/>
        <v>-6.4520002099412528</v>
      </c>
    </row>
    <row r="551" spans="1:19">
      <c r="A551" s="1">
        <f>IF(input_OLD_temp_simulation!A551&lt;&gt;"",input_OLD_temp_simulation!A551,"")</f>
        <v>549</v>
      </c>
      <c r="B551">
        <f>IF(input_OLD_temp_simulation!B551&lt;&gt;"",input_OLD_temp_simulation!B551,"")</f>
        <v>886307</v>
      </c>
      <c r="C551" s="2">
        <f>IF(input_OLD_temp_simulation!C551&lt;&gt;"",input_OLD_temp_simulation!C551,"")</f>
        <v>44569.71875</v>
      </c>
      <c r="D551" s="26">
        <f t="shared" si="118"/>
        <v>5</v>
      </c>
      <c r="E551" s="43">
        <f t="shared" si="109"/>
        <v>0.71875</v>
      </c>
      <c r="F551" s="2">
        <f t="shared" si="110"/>
        <v>5.7188657407407408</v>
      </c>
      <c r="G551" s="26">
        <f>_xlfn.XLOOKUP(F551,occupancy_schedule!C:C,occupancy_schedule!D:D,,1,2)</f>
        <v>0</v>
      </c>
      <c r="H551" s="50">
        <f t="shared" si="111"/>
        <v>0</v>
      </c>
      <c r="I551" s="18">
        <f t="shared" si="112"/>
        <v>0</v>
      </c>
      <c r="J551" s="26">
        <f t="shared" si="113"/>
        <v>-159.17999265205617</v>
      </c>
      <c r="K551" s="55">
        <f t="shared" si="114"/>
        <v>6.969753313208143E-3</v>
      </c>
      <c r="L551" s="26" t="b">
        <f>IF(virtualroom!A551="","",J551&gt;ventilation_hysteresis)</f>
        <v>0</v>
      </c>
      <c r="M551" s="29">
        <f t="shared" si="115"/>
        <v>0</v>
      </c>
      <c r="N551" s="13">
        <f t="shared" si="106"/>
        <v>0</v>
      </c>
      <c r="O551" s="17">
        <f t="shared" si="107"/>
        <v>0</v>
      </c>
      <c r="P551" s="17">
        <f t="shared" si="116"/>
        <v>0</v>
      </c>
      <c r="Q551" s="17">
        <f t="shared" si="108"/>
        <v>6.969753313208143E-3</v>
      </c>
      <c r="R551" s="29">
        <f>IF(R550="cCO2_ppm",CO2_ext_avg_ppm,calculation!R550+calculation!S550)</f>
        <v>640.82000734794383</v>
      </c>
      <c r="S551" s="13">
        <f t="shared" si="117"/>
        <v>-6.2727779818873284</v>
      </c>
    </row>
    <row r="552" spans="1:19">
      <c r="A552" s="1">
        <f>IF(input_OLD_temp_simulation!A552&lt;&gt;"",input_OLD_temp_simulation!A552,"")</f>
        <v>550</v>
      </c>
      <c r="B552">
        <f>IF(input_OLD_temp_simulation!B552&lt;&gt;"",input_OLD_temp_simulation!B552,"")</f>
        <v>886307</v>
      </c>
      <c r="C552" s="2">
        <f>IF(input_OLD_temp_simulation!C552&lt;&gt;"",input_OLD_temp_simulation!C552,"")</f>
        <v>44569.729166666657</v>
      </c>
      <c r="D552" s="26">
        <f t="shared" si="118"/>
        <v>5</v>
      </c>
      <c r="E552" s="43">
        <f t="shared" si="109"/>
        <v>0.72916666665696539</v>
      </c>
      <c r="F552" s="2">
        <f t="shared" si="110"/>
        <v>5.7292824073977062</v>
      </c>
      <c r="G552" s="26">
        <f>_xlfn.XLOOKUP(F552,occupancy_schedule!C:C,occupancy_schedule!D:D,,1,2)</f>
        <v>0</v>
      </c>
      <c r="H552" s="50">
        <f t="shared" si="111"/>
        <v>0</v>
      </c>
      <c r="I552" s="18">
        <f t="shared" si="112"/>
        <v>0</v>
      </c>
      <c r="J552" s="26">
        <f t="shared" si="113"/>
        <v>-165.45277063394349</v>
      </c>
      <c r="K552" s="55">
        <f t="shared" si="114"/>
        <v>6.7761490545079168E-3</v>
      </c>
      <c r="L552" s="26" t="b">
        <f>IF(virtualroom!A552="","",J552&gt;ventilation_hysteresis)</f>
        <v>0</v>
      </c>
      <c r="M552" s="29">
        <f t="shared" si="115"/>
        <v>0</v>
      </c>
      <c r="N552" s="13">
        <f t="shared" ref="N552:N615" si="119">M552/(V_room_m3)</f>
        <v>0</v>
      </c>
      <c r="O552" s="17">
        <f t="shared" ref="O552:O615" si="120">N552/s_per_h*(R552-CO2_ext_avg_ppm)</f>
        <v>0</v>
      </c>
      <c r="P552" s="17">
        <f t="shared" si="116"/>
        <v>0</v>
      </c>
      <c r="Q552" s="17">
        <f t="shared" si="108"/>
        <v>6.7761490545079168E-3</v>
      </c>
      <c r="R552" s="29">
        <f>IF(R551="cCO2_ppm",CO2_ext_avg_ppm,calculation!R551+calculation!S551)</f>
        <v>634.54722936605651</v>
      </c>
      <c r="S552" s="13">
        <f t="shared" si="117"/>
        <v>-6.0985341490571248</v>
      </c>
    </row>
    <row r="553" spans="1:19">
      <c r="A553" s="1">
        <f>IF(input_OLD_temp_simulation!A553&lt;&gt;"",input_OLD_temp_simulation!A553,"")</f>
        <v>551</v>
      </c>
      <c r="B553">
        <f>IF(input_OLD_temp_simulation!B553&lt;&gt;"",input_OLD_temp_simulation!B553,"")</f>
        <v>886307</v>
      </c>
      <c r="C553" s="2">
        <f>IF(input_OLD_temp_simulation!C553&lt;&gt;"",input_OLD_temp_simulation!C553,"")</f>
        <v>44569.739583333343</v>
      </c>
      <c r="D553" s="26">
        <f t="shared" si="118"/>
        <v>5</v>
      </c>
      <c r="E553" s="43">
        <f t="shared" si="109"/>
        <v>0.73958333334303461</v>
      </c>
      <c r="F553" s="2">
        <f t="shared" si="110"/>
        <v>5.7396990740837754</v>
      </c>
      <c r="G553" s="26">
        <f>_xlfn.XLOOKUP(F553,occupancy_schedule!C:C,occupancy_schedule!D:D,,1,2)</f>
        <v>0</v>
      </c>
      <c r="H553" s="50">
        <f t="shared" si="111"/>
        <v>0</v>
      </c>
      <c r="I553" s="18">
        <f t="shared" si="112"/>
        <v>0</v>
      </c>
      <c r="J553" s="26">
        <f t="shared" si="113"/>
        <v>-171.55130478300066</v>
      </c>
      <c r="K553" s="55">
        <f t="shared" si="114"/>
        <v>6.5879226918826956E-3</v>
      </c>
      <c r="L553" s="26" t="b">
        <f>IF(virtualroom!A553="","",J553&gt;ventilation_hysteresis)</f>
        <v>0</v>
      </c>
      <c r="M553" s="29">
        <f t="shared" si="115"/>
        <v>0</v>
      </c>
      <c r="N553" s="13">
        <f t="shared" si="119"/>
        <v>0</v>
      </c>
      <c r="O553" s="17">
        <f t="shared" si="120"/>
        <v>0</v>
      </c>
      <c r="P553" s="17">
        <f t="shared" si="116"/>
        <v>0</v>
      </c>
      <c r="Q553" s="17">
        <f t="shared" ref="Q553:Q616" si="121">MAX(O553*P553,K553)</f>
        <v>6.5879226918826956E-3</v>
      </c>
      <c r="R553" s="29">
        <f>IF(R552="cCO2_ppm",CO2_ext_avg_ppm,calculation!R552+calculation!S552)</f>
        <v>628.44869521699934</v>
      </c>
      <c r="S553" s="13">
        <f t="shared" si="117"/>
        <v>-5.9291304226944259</v>
      </c>
    </row>
    <row r="554" spans="1:19">
      <c r="A554" s="1">
        <f>IF(input_OLD_temp_simulation!A554&lt;&gt;"",input_OLD_temp_simulation!A554,"")</f>
        <v>552</v>
      </c>
      <c r="B554">
        <f>IF(input_OLD_temp_simulation!B554&lt;&gt;"",input_OLD_temp_simulation!B554,"")</f>
        <v>886307</v>
      </c>
      <c r="C554" s="2">
        <f>IF(input_OLD_temp_simulation!C554&lt;&gt;"",input_OLD_temp_simulation!C554,"")</f>
        <v>44569.75</v>
      </c>
      <c r="D554" s="26">
        <f t="shared" si="118"/>
        <v>5</v>
      </c>
      <c r="E554" s="43">
        <f t="shared" si="109"/>
        <v>0.75</v>
      </c>
      <c r="F554" s="2">
        <f t="shared" si="110"/>
        <v>5.7501157407407408</v>
      </c>
      <c r="G554" s="26">
        <f>_xlfn.XLOOKUP(F554,occupancy_schedule!C:C,occupancy_schedule!D:D,,1,2)</f>
        <v>0</v>
      </c>
      <c r="H554" s="50">
        <f t="shared" si="111"/>
        <v>0</v>
      </c>
      <c r="I554" s="18">
        <f t="shared" si="112"/>
        <v>0</v>
      </c>
      <c r="J554" s="26">
        <f t="shared" si="113"/>
        <v>-177.48043520569513</v>
      </c>
      <c r="K554" s="55">
        <f t="shared" si="114"/>
        <v>6.4049248393303971E-3</v>
      </c>
      <c r="L554" s="26" t="b">
        <f>IF(virtualroom!A554="","",J554&gt;ventilation_hysteresis)</f>
        <v>0</v>
      </c>
      <c r="M554" s="29">
        <f t="shared" si="115"/>
        <v>0</v>
      </c>
      <c r="N554" s="13">
        <f t="shared" si="119"/>
        <v>0</v>
      </c>
      <c r="O554" s="17">
        <f t="shared" si="120"/>
        <v>0</v>
      </c>
      <c r="P554" s="17">
        <f t="shared" si="116"/>
        <v>0</v>
      </c>
      <c r="Q554" s="17">
        <f t="shared" si="121"/>
        <v>6.4049248393303971E-3</v>
      </c>
      <c r="R554" s="29">
        <f>IF(R553="cCO2_ppm",CO2_ext_avg_ppm,calculation!R553+calculation!S553)</f>
        <v>622.51956479430487</v>
      </c>
      <c r="S554" s="13">
        <f t="shared" si="117"/>
        <v>-5.7644323553973571</v>
      </c>
    </row>
    <row r="555" spans="1:19">
      <c r="A555" s="1">
        <f>IF(input_OLD_temp_simulation!A555&lt;&gt;"",input_OLD_temp_simulation!A555,"")</f>
        <v>553</v>
      </c>
      <c r="B555">
        <f>IF(input_OLD_temp_simulation!B555&lt;&gt;"",input_OLD_temp_simulation!B555,"")</f>
        <v>886307</v>
      </c>
      <c r="C555" s="2">
        <f>IF(input_OLD_temp_simulation!C555&lt;&gt;"",input_OLD_temp_simulation!C555,"")</f>
        <v>44569.760416666657</v>
      </c>
      <c r="D555" s="26">
        <f t="shared" si="118"/>
        <v>5</v>
      </c>
      <c r="E555" s="43">
        <f t="shared" si="109"/>
        <v>0.76041666665696539</v>
      </c>
      <c r="F555" s="2">
        <f t="shared" si="110"/>
        <v>5.7605324073977062</v>
      </c>
      <c r="G555" s="26">
        <f>_xlfn.XLOOKUP(F555,occupancy_schedule!C:C,occupancy_schedule!D:D,,1,2)</f>
        <v>0</v>
      </c>
      <c r="H555" s="50">
        <f t="shared" si="111"/>
        <v>0</v>
      </c>
      <c r="I555" s="18">
        <f t="shared" si="112"/>
        <v>0</v>
      </c>
      <c r="J555" s="26">
        <f t="shared" si="113"/>
        <v>-183.24486756109252</v>
      </c>
      <c r="K555" s="55">
        <f t="shared" si="114"/>
        <v>6.2270102604601073E-3</v>
      </c>
      <c r="L555" s="26" t="b">
        <f>IF(virtualroom!A555="","",J555&gt;ventilation_hysteresis)</f>
        <v>0</v>
      </c>
      <c r="M555" s="29">
        <f t="shared" si="115"/>
        <v>0</v>
      </c>
      <c r="N555" s="13">
        <f t="shared" si="119"/>
        <v>0</v>
      </c>
      <c r="O555" s="17">
        <f t="shared" si="120"/>
        <v>0</v>
      </c>
      <c r="P555" s="17">
        <f t="shared" si="116"/>
        <v>0</v>
      </c>
      <c r="Q555" s="17">
        <f t="shared" si="121"/>
        <v>6.2270102604601073E-3</v>
      </c>
      <c r="R555" s="29">
        <f>IF(R554="cCO2_ppm",CO2_ext_avg_ppm,calculation!R554+calculation!S554)</f>
        <v>616.75513243890748</v>
      </c>
      <c r="S555" s="13">
        <f t="shared" si="117"/>
        <v>-5.6043092344140968</v>
      </c>
    </row>
    <row r="556" spans="1:19">
      <c r="A556" s="1">
        <f>IF(input_OLD_temp_simulation!A556&lt;&gt;"",input_OLD_temp_simulation!A556,"")</f>
        <v>554</v>
      </c>
      <c r="B556">
        <f>IF(input_OLD_temp_simulation!B556&lt;&gt;"",input_OLD_temp_simulation!B556,"")</f>
        <v>886307</v>
      </c>
      <c r="C556" s="2">
        <f>IF(input_OLD_temp_simulation!C556&lt;&gt;"",input_OLD_temp_simulation!C556,"")</f>
        <v>44569.770833333343</v>
      </c>
      <c r="D556" s="26">
        <f t="shared" si="118"/>
        <v>5</v>
      </c>
      <c r="E556" s="43">
        <f t="shared" si="109"/>
        <v>0.77083333334303461</v>
      </c>
      <c r="F556" s="2">
        <f t="shared" si="110"/>
        <v>5.7709490740837754</v>
      </c>
      <c r="G556" s="26">
        <f>_xlfn.XLOOKUP(F556,occupancy_schedule!C:C,occupancy_schedule!D:D,,1,2)</f>
        <v>0</v>
      </c>
      <c r="H556" s="50">
        <f t="shared" si="111"/>
        <v>0</v>
      </c>
      <c r="I556" s="18">
        <f t="shared" si="112"/>
        <v>0</v>
      </c>
      <c r="J556" s="26">
        <f t="shared" si="113"/>
        <v>-188.84917679550665</v>
      </c>
      <c r="K556" s="55">
        <f t="shared" si="114"/>
        <v>6.0540377532251029E-3</v>
      </c>
      <c r="L556" s="26" t="b">
        <f>IF(virtualroom!A556="","",J556&gt;ventilation_hysteresis)</f>
        <v>0</v>
      </c>
      <c r="M556" s="29">
        <f t="shared" si="115"/>
        <v>0</v>
      </c>
      <c r="N556" s="13">
        <f t="shared" si="119"/>
        <v>0</v>
      </c>
      <c r="O556" s="17">
        <f t="shared" si="120"/>
        <v>0</v>
      </c>
      <c r="P556" s="17">
        <f t="shared" si="116"/>
        <v>0</v>
      </c>
      <c r="Q556" s="17">
        <f t="shared" si="121"/>
        <v>6.0540377532251029E-3</v>
      </c>
      <c r="R556" s="29">
        <f>IF(R555="cCO2_ppm",CO2_ext_avg_ppm,calculation!R555+calculation!S555)</f>
        <v>611.15082320449335</v>
      </c>
      <c r="S556" s="13">
        <f t="shared" si="117"/>
        <v>-5.4486339779025927</v>
      </c>
    </row>
    <row r="557" spans="1:19">
      <c r="A557" s="1">
        <f>IF(input_OLD_temp_simulation!A557&lt;&gt;"",input_OLD_temp_simulation!A557,"")</f>
        <v>555</v>
      </c>
      <c r="B557">
        <f>IF(input_OLD_temp_simulation!B557&lt;&gt;"",input_OLD_temp_simulation!B557,"")</f>
        <v>886307</v>
      </c>
      <c r="C557" s="2">
        <f>IF(input_OLD_temp_simulation!C557&lt;&gt;"",input_OLD_temp_simulation!C557,"")</f>
        <v>44569.78125</v>
      </c>
      <c r="D557" s="26">
        <f t="shared" si="118"/>
        <v>5</v>
      </c>
      <c r="E557" s="43">
        <f t="shared" si="109"/>
        <v>0.78125</v>
      </c>
      <c r="F557" s="2">
        <f t="shared" si="110"/>
        <v>5.7813657407407408</v>
      </c>
      <c r="G557" s="26">
        <f>_xlfn.XLOOKUP(F557,occupancy_schedule!C:C,occupancy_schedule!D:D,,1,2)</f>
        <v>0</v>
      </c>
      <c r="H557" s="50">
        <f t="shared" si="111"/>
        <v>0</v>
      </c>
      <c r="I557" s="18">
        <f t="shared" si="112"/>
        <v>0</v>
      </c>
      <c r="J557" s="26">
        <f t="shared" si="113"/>
        <v>-194.2978107734092</v>
      </c>
      <c r="K557" s="55">
        <f t="shared" si="114"/>
        <v>5.8858700378577409E-3</v>
      </c>
      <c r="L557" s="26" t="b">
        <f>IF(virtualroom!A557="","",J557&gt;ventilation_hysteresis)</f>
        <v>0</v>
      </c>
      <c r="M557" s="29">
        <f t="shared" si="115"/>
        <v>0</v>
      </c>
      <c r="N557" s="13">
        <f t="shared" si="119"/>
        <v>0</v>
      </c>
      <c r="O557" s="17">
        <f t="shared" si="120"/>
        <v>0</v>
      </c>
      <c r="P557" s="17">
        <f t="shared" si="116"/>
        <v>0</v>
      </c>
      <c r="Q557" s="17">
        <f t="shared" si="121"/>
        <v>5.8858700378577409E-3</v>
      </c>
      <c r="R557" s="29">
        <f>IF(R556="cCO2_ppm",CO2_ext_avg_ppm,calculation!R556+calculation!S556)</f>
        <v>605.7021892265908</v>
      </c>
      <c r="S557" s="13">
        <f t="shared" si="117"/>
        <v>-5.2972830340719668</v>
      </c>
    </row>
    <row r="558" spans="1:19">
      <c r="A558" s="1">
        <f>IF(input_OLD_temp_simulation!A558&lt;&gt;"",input_OLD_temp_simulation!A558,"")</f>
        <v>556</v>
      </c>
      <c r="B558">
        <f>IF(input_OLD_temp_simulation!B558&lt;&gt;"",input_OLD_temp_simulation!B558,"")</f>
        <v>886307</v>
      </c>
      <c r="C558" s="2">
        <f>IF(input_OLD_temp_simulation!C558&lt;&gt;"",input_OLD_temp_simulation!C558,"")</f>
        <v>44569.791666666657</v>
      </c>
      <c r="D558" s="26">
        <f t="shared" si="118"/>
        <v>5</v>
      </c>
      <c r="E558" s="43">
        <f t="shared" si="109"/>
        <v>0.79166666665696539</v>
      </c>
      <c r="F558" s="2">
        <f t="shared" si="110"/>
        <v>5.7917824073977062</v>
      </c>
      <c r="G558" s="26">
        <f>_xlfn.XLOOKUP(F558,occupancy_schedule!C:C,occupancy_schedule!D:D,,1,2)</f>
        <v>0</v>
      </c>
      <c r="H558" s="50">
        <f t="shared" si="111"/>
        <v>0</v>
      </c>
      <c r="I558" s="18">
        <f t="shared" si="112"/>
        <v>0</v>
      </c>
      <c r="J558" s="26">
        <f t="shared" si="113"/>
        <v>-199.59509380748113</v>
      </c>
      <c r="K558" s="55">
        <f t="shared" si="114"/>
        <v>5.7223736479172487E-3</v>
      </c>
      <c r="L558" s="26" t="b">
        <f>IF(virtualroom!A558="","",J558&gt;ventilation_hysteresis)</f>
        <v>0</v>
      </c>
      <c r="M558" s="29">
        <f t="shared" si="115"/>
        <v>0</v>
      </c>
      <c r="N558" s="13">
        <f t="shared" si="119"/>
        <v>0</v>
      </c>
      <c r="O558" s="17">
        <f t="shared" si="120"/>
        <v>0</v>
      </c>
      <c r="P558" s="17">
        <f t="shared" si="116"/>
        <v>0</v>
      </c>
      <c r="Q558" s="17">
        <f t="shared" si="121"/>
        <v>5.7223736479172487E-3</v>
      </c>
      <c r="R558" s="29">
        <f>IF(R557="cCO2_ppm",CO2_ext_avg_ppm,calculation!R557+calculation!S557)</f>
        <v>600.40490619251887</v>
      </c>
      <c r="S558" s="13">
        <f t="shared" si="117"/>
        <v>-5.1501362831255237</v>
      </c>
    </row>
    <row r="559" spans="1:19">
      <c r="A559" s="1">
        <f>IF(input_OLD_temp_simulation!A559&lt;&gt;"",input_OLD_temp_simulation!A559,"")</f>
        <v>557</v>
      </c>
      <c r="B559">
        <f>IF(input_OLD_temp_simulation!B559&lt;&gt;"",input_OLD_temp_simulation!B559,"")</f>
        <v>886307</v>
      </c>
      <c r="C559" s="2">
        <f>IF(input_OLD_temp_simulation!C559&lt;&gt;"",input_OLD_temp_simulation!C559,"")</f>
        <v>44569.802083333343</v>
      </c>
      <c r="D559" s="26">
        <f t="shared" si="118"/>
        <v>5</v>
      </c>
      <c r="E559" s="43">
        <f t="shared" si="109"/>
        <v>0.80208333334303461</v>
      </c>
      <c r="F559" s="2">
        <f t="shared" si="110"/>
        <v>5.8021990740837754</v>
      </c>
      <c r="G559" s="26">
        <f>_xlfn.XLOOKUP(F559,occupancy_schedule!C:C,occupancy_schedule!D:D,,1,2)</f>
        <v>0</v>
      </c>
      <c r="H559" s="50">
        <f t="shared" si="111"/>
        <v>0</v>
      </c>
      <c r="I559" s="18">
        <f t="shared" si="112"/>
        <v>0</v>
      </c>
      <c r="J559" s="26">
        <f t="shared" si="113"/>
        <v>-204.7452300906067</v>
      </c>
      <c r="K559" s="55">
        <f t="shared" si="114"/>
        <v>5.5634188243639908E-3</v>
      </c>
      <c r="L559" s="26" t="b">
        <f>IF(virtualroom!A559="","",J559&gt;ventilation_hysteresis)</f>
        <v>0</v>
      </c>
      <c r="M559" s="29">
        <f t="shared" si="115"/>
        <v>0</v>
      </c>
      <c r="N559" s="13">
        <f t="shared" si="119"/>
        <v>0</v>
      </c>
      <c r="O559" s="17">
        <f t="shared" si="120"/>
        <v>0</v>
      </c>
      <c r="P559" s="17">
        <f t="shared" si="116"/>
        <v>0</v>
      </c>
      <c r="Q559" s="17">
        <f t="shared" si="121"/>
        <v>5.5634188243639908E-3</v>
      </c>
      <c r="R559" s="29">
        <f>IF(R558="cCO2_ppm",CO2_ext_avg_ppm,calculation!R558+calculation!S558)</f>
        <v>595.2547699093933</v>
      </c>
      <c r="S559" s="13">
        <f t="shared" si="117"/>
        <v>-5.0070769419275916</v>
      </c>
    </row>
    <row r="560" spans="1:19">
      <c r="A560" s="1">
        <f>IF(input_OLD_temp_simulation!A560&lt;&gt;"",input_OLD_temp_simulation!A560,"")</f>
        <v>558</v>
      </c>
      <c r="B560">
        <f>IF(input_OLD_temp_simulation!B560&lt;&gt;"",input_OLD_temp_simulation!B560,"")</f>
        <v>886307</v>
      </c>
      <c r="C560" s="2">
        <f>IF(input_OLD_temp_simulation!C560&lt;&gt;"",input_OLD_temp_simulation!C560,"")</f>
        <v>44569.8125</v>
      </c>
      <c r="D560" s="26">
        <f t="shared" si="118"/>
        <v>5</v>
      </c>
      <c r="E560" s="43">
        <f t="shared" si="109"/>
        <v>0.8125</v>
      </c>
      <c r="F560" s="2">
        <f t="shared" si="110"/>
        <v>5.8126157407407408</v>
      </c>
      <c r="G560" s="26">
        <f>_xlfn.XLOOKUP(F560,occupancy_schedule!C:C,occupancy_schedule!D:D,,1,2)</f>
        <v>0</v>
      </c>
      <c r="H560" s="50">
        <f t="shared" si="111"/>
        <v>0</v>
      </c>
      <c r="I560" s="18">
        <f t="shared" si="112"/>
        <v>0</v>
      </c>
      <c r="J560" s="26">
        <f t="shared" si="113"/>
        <v>-209.7523070325343</v>
      </c>
      <c r="K560" s="55">
        <f t="shared" si="114"/>
        <v>5.408879412576101E-3</v>
      </c>
      <c r="L560" s="26" t="b">
        <f>IF(virtualroom!A560="","",J560&gt;ventilation_hysteresis)</f>
        <v>0</v>
      </c>
      <c r="M560" s="29">
        <f t="shared" si="115"/>
        <v>0</v>
      </c>
      <c r="N560" s="13">
        <f t="shared" si="119"/>
        <v>0</v>
      </c>
      <c r="O560" s="17">
        <f t="shared" si="120"/>
        <v>0</v>
      </c>
      <c r="P560" s="17">
        <f t="shared" si="116"/>
        <v>0</v>
      </c>
      <c r="Q560" s="17">
        <f t="shared" si="121"/>
        <v>5.408879412576101E-3</v>
      </c>
      <c r="R560" s="29">
        <f>IF(R559="cCO2_ppm",CO2_ext_avg_ppm,calculation!R559+calculation!S559)</f>
        <v>590.2476929674657</v>
      </c>
      <c r="S560" s="13">
        <f t="shared" si="117"/>
        <v>-4.8679914713184909</v>
      </c>
    </row>
    <row r="561" spans="1:19">
      <c r="A561" s="1">
        <f>IF(input_OLD_temp_simulation!A561&lt;&gt;"",input_OLD_temp_simulation!A561,"")</f>
        <v>559</v>
      </c>
      <c r="B561">
        <f>IF(input_OLD_temp_simulation!B561&lt;&gt;"",input_OLD_temp_simulation!B561,"")</f>
        <v>886307</v>
      </c>
      <c r="C561" s="2">
        <f>IF(input_OLD_temp_simulation!C561&lt;&gt;"",input_OLD_temp_simulation!C561,"")</f>
        <v>44569.822916666657</v>
      </c>
      <c r="D561" s="26">
        <f t="shared" si="118"/>
        <v>5</v>
      </c>
      <c r="E561" s="43">
        <f t="shared" si="109"/>
        <v>0.82291666665696539</v>
      </c>
      <c r="F561" s="2">
        <f t="shared" si="110"/>
        <v>5.8230324073977062</v>
      </c>
      <c r="G561" s="26">
        <f>_xlfn.XLOOKUP(F561,occupancy_schedule!C:C,occupancy_schedule!D:D,,1,2)</f>
        <v>0</v>
      </c>
      <c r="H561" s="50">
        <f t="shared" si="111"/>
        <v>0</v>
      </c>
      <c r="I561" s="18">
        <f t="shared" si="112"/>
        <v>0</v>
      </c>
      <c r="J561" s="26">
        <f t="shared" si="113"/>
        <v>-214.62029850385284</v>
      </c>
      <c r="K561" s="55">
        <f t="shared" si="114"/>
        <v>5.2586327622267644E-3</v>
      </c>
      <c r="L561" s="26" t="b">
        <f>IF(virtualroom!A561="","",J561&gt;ventilation_hysteresis)</f>
        <v>0</v>
      </c>
      <c r="M561" s="29">
        <f t="shared" si="115"/>
        <v>0</v>
      </c>
      <c r="N561" s="13">
        <f t="shared" si="119"/>
        <v>0</v>
      </c>
      <c r="O561" s="17">
        <f t="shared" si="120"/>
        <v>0</v>
      </c>
      <c r="P561" s="17">
        <f t="shared" si="116"/>
        <v>0</v>
      </c>
      <c r="Q561" s="17">
        <f t="shared" si="121"/>
        <v>5.2586327622267644E-3</v>
      </c>
      <c r="R561" s="29">
        <f>IF(R560="cCO2_ppm",CO2_ext_avg_ppm,calculation!R560+calculation!S560)</f>
        <v>585.37970149614716</v>
      </c>
      <c r="S561" s="13">
        <f t="shared" si="117"/>
        <v>-4.7327694860040879</v>
      </c>
    </row>
    <row r="562" spans="1:19">
      <c r="A562" s="1">
        <f>IF(input_OLD_temp_simulation!A562&lt;&gt;"",input_OLD_temp_simulation!A562,"")</f>
        <v>560</v>
      </c>
      <c r="B562">
        <f>IF(input_OLD_temp_simulation!B562&lt;&gt;"",input_OLD_temp_simulation!B562,"")</f>
        <v>886307</v>
      </c>
      <c r="C562" s="2">
        <f>IF(input_OLD_temp_simulation!C562&lt;&gt;"",input_OLD_temp_simulation!C562,"")</f>
        <v>44569.833333333343</v>
      </c>
      <c r="D562" s="26">
        <f t="shared" si="118"/>
        <v>5</v>
      </c>
      <c r="E562" s="43">
        <f t="shared" si="109"/>
        <v>0.83333333334303461</v>
      </c>
      <c r="F562" s="2">
        <f t="shared" si="110"/>
        <v>5.8334490740837754</v>
      </c>
      <c r="G562" s="26">
        <f>_xlfn.XLOOKUP(F562,occupancy_schedule!C:C,occupancy_schedule!D:D,,1,2)</f>
        <v>0</v>
      </c>
      <c r="H562" s="50">
        <f t="shared" si="111"/>
        <v>0</v>
      </c>
      <c r="I562" s="18">
        <f t="shared" si="112"/>
        <v>0</v>
      </c>
      <c r="J562" s="26">
        <f t="shared" si="113"/>
        <v>-219.35306798985698</v>
      </c>
      <c r="K562" s="55">
        <f t="shared" si="114"/>
        <v>5.1125596299426857E-3</v>
      </c>
      <c r="L562" s="26" t="b">
        <f>IF(virtualroom!A562="","",J562&gt;ventilation_hysteresis)</f>
        <v>0</v>
      </c>
      <c r="M562" s="29">
        <f t="shared" si="115"/>
        <v>0</v>
      </c>
      <c r="N562" s="13">
        <f t="shared" si="119"/>
        <v>0</v>
      </c>
      <c r="O562" s="17">
        <f t="shared" si="120"/>
        <v>0</v>
      </c>
      <c r="P562" s="17">
        <f t="shared" si="116"/>
        <v>0</v>
      </c>
      <c r="Q562" s="17">
        <f t="shared" si="121"/>
        <v>5.1125596299426857E-3</v>
      </c>
      <c r="R562" s="29">
        <f>IF(R561="cCO2_ppm",CO2_ext_avg_ppm,calculation!R561+calculation!S561)</f>
        <v>580.64693201014302</v>
      </c>
      <c r="S562" s="13">
        <f t="shared" si="117"/>
        <v>-4.6013036669484171</v>
      </c>
    </row>
    <row r="563" spans="1:19">
      <c r="A563" s="1">
        <f>IF(input_OLD_temp_simulation!A563&lt;&gt;"",input_OLD_temp_simulation!A563,"")</f>
        <v>561</v>
      </c>
      <c r="B563">
        <f>IF(input_OLD_temp_simulation!B563&lt;&gt;"",input_OLD_temp_simulation!B563,"")</f>
        <v>886307</v>
      </c>
      <c r="C563" s="2">
        <f>IF(input_OLD_temp_simulation!C563&lt;&gt;"",input_OLD_temp_simulation!C563,"")</f>
        <v>44569.84375</v>
      </c>
      <c r="D563" s="26">
        <f t="shared" si="118"/>
        <v>5</v>
      </c>
      <c r="E563" s="43">
        <f t="shared" si="109"/>
        <v>0.84375</v>
      </c>
      <c r="F563" s="2">
        <f t="shared" si="110"/>
        <v>5.8438657407407408</v>
      </c>
      <c r="G563" s="26">
        <f>_xlfn.XLOOKUP(F563,occupancy_schedule!C:C,occupancy_schedule!D:D,,1,2)</f>
        <v>0</v>
      </c>
      <c r="H563" s="50">
        <f t="shared" si="111"/>
        <v>0</v>
      </c>
      <c r="I563" s="18">
        <f t="shared" si="112"/>
        <v>0</v>
      </c>
      <c r="J563" s="26">
        <f t="shared" si="113"/>
        <v>-223.95437165680539</v>
      </c>
      <c r="K563" s="55">
        <f t="shared" si="114"/>
        <v>4.9705440846664999E-3</v>
      </c>
      <c r="L563" s="26" t="b">
        <f>IF(virtualroom!A563="","",J563&gt;ventilation_hysteresis)</f>
        <v>0</v>
      </c>
      <c r="M563" s="29">
        <f t="shared" si="115"/>
        <v>0</v>
      </c>
      <c r="N563" s="13">
        <f t="shared" si="119"/>
        <v>0</v>
      </c>
      <c r="O563" s="17">
        <f t="shared" si="120"/>
        <v>0</v>
      </c>
      <c r="P563" s="17">
        <f t="shared" si="116"/>
        <v>0</v>
      </c>
      <c r="Q563" s="17">
        <f t="shared" si="121"/>
        <v>4.9705440846664999E-3</v>
      </c>
      <c r="R563" s="29">
        <f>IF(R562="cCO2_ppm",CO2_ext_avg_ppm,calculation!R562+calculation!S562)</f>
        <v>576.04562834319461</v>
      </c>
      <c r="S563" s="13">
        <f t="shared" si="117"/>
        <v>-4.4734896761998497</v>
      </c>
    </row>
    <row r="564" spans="1:19">
      <c r="A564" s="1">
        <f>IF(input_OLD_temp_simulation!A564&lt;&gt;"",input_OLD_temp_simulation!A564,"")</f>
        <v>562</v>
      </c>
      <c r="B564">
        <f>IF(input_OLD_temp_simulation!B564&lt;&gt;"",input_OLD_temp_simulation!B564,"")</f>
        <v>886307</v>
      </c>
      <c r="C564" s="2">
        <f>IF(input_OLD_temp_simulation!C564&lt;&gt;"",input_OLD_temp_simulation!C564,"")</f>
        <v>44569.854166666657</v>
      </c>
      <c r="D564" s="26">
        <f t="shared" si="118"/>
        <v>5</v>
      </c>
      <c r="E564" s="43">
        <f t="shared" si="109"/>
        <v>0.85416666665696539</v>
      </c>
      <c r="F564" s="2">
        <f t="shared" si="110"/>
        <v>5.8542824073977062</v>
      </c>
      <c r="G564" s="26">
        <f>_xlfn.XLOOKUP(F564,occupancy_schedule!C:C,occupancy_schedule!D:D,,1,2)</f>
        <v>0</v>
      </c>
      <c r="H564" s="50">
        <f t="shared" si="111"/>
        <v>0</v>
      </c>
      <c r="I564" s="18">
        <f t="shared" si="112"/>
        <v>0</v>
      </c>
      <c r="J564" s="26">
        <f t="shared" si="113"/>
        <v>-228.42786133300524</v>
      </c>
      <c r="K564" s="55">
        <f t="shared" si="114"/>
        <v>4.832473415647986E-3</v>
      </c>
      <c r="L564" s="26" t="b">
        <f>IF(virtualroom!A564="","",J564&gt;ventilation_hysteresis)</f>
        <v>0</v>
      </c>
      <c r="M564" s="29">
        <f t="shared" si="115"/>
        <v>0</v>
      </c>
      <c r="N564" s="13">
        <f t="shared" si="119"/>
        <v>0</v>
      </c>
      <c r="O564" s="17">
        <f t="shared" si="120"/>
        <v>0</v>
      </c>
      <c r="P564" s="17">
        <f t="shared" si="116"/>
        <v>0</v>
      </c>
      <c r="Q564" s="17">
        <f t="shared" si="121"/>
        <v>4.832473415647986E-3</v>
      </c>
      <c r="R564" s="29">
        <f>IF(R563="cCO2_ppm",CO2_ext_avg_ppm,calculation!R563+calculation!S563)</f>
        <v>571.57213866699476</v>
      </c>
      <c r="S564" s="13">
        <f t="shared" si="117"/>
        <v>-4.3492260740831874</v>
      </c>
    </row>
    <row r="565" spans="1:19">
      <c r="A565" s="1">
        <f>IF(input_OLD_temp_simulation!A565&lt;&gt;"",input_OLD_temp_simulation!A565,"")</f>
        <v>563</v>
      </c>
      <c r="B565">
        <f>IF(input_OLD_temp_simulation!B565&lt;&gt;"",input_OLD_temp_simulation!B565,"")</f>
        <v>886307</v>
      </c>
      <c r="C565" s="2">
        <f>IF(input_OLD_temp_simulation!C565&lt;&gt;"",input_OLD_temp_simulation!C565,"")</f>
        <v>44569.864583333343</v>
      </c>
      <c r="D565" s="26">
        <f t="shared" si="118"/>
        <v>5</v>
      </c>
      <c r="E565" s="43">
        <f t="shared" si="109"/>
        <v>0.86458333334303461</v>
      </c>
      <c r="F565" s="2">
        <f t="shared" si="110"/>
        <v>5.8646990740837754</v>
      </c>
      <c r="G565" s="26">
        <f>_xlfn.XLOOKUP(F565,occupancy_schedule!C:C,occupancy_schedule!D:D,,1,2)</f>
        <v>0</v>
      </c>
      <c r="H565" s="50">
        <f t="shared" si="111"/>
        <v>0</v>
      </c>
      <c r="I565" s="18">
        <f t="shared" si="112"/>
        <v>0</v>
      </c>
      <c r="J565" s="26">
        <f t="shared" si="113"/>
        <v>-232.7770874070884</v>
      </c>
      <c r="K565" s="55">
        <f t="shared" si="114"/>
        <v>4.6982380429910989E-3</v>
      </c>
      <c r="L565" s="26" t="b">
        <f>IF(virtualroom!A565="","",J565&gt;ventilation_hysteresis)</f>
        <v>0</v>
      </c>
      <c r="M565" s="29">
        <f t="shared" si="115"/>
        <v>0</v>
      </c>
      <c r="N565" s="13">
        <f t="shared" si="119"/>
        <v>0</v>
      </c>
      <c r="O565" s="17">
        <f t="shared" si="120"/>
        <v>0</v>
      </c>
      <c r="P565" s="17">
        <f t="shared" si="116"/>
        <v>0</v>
      </c>
      <c r="Q565" s="17">
        <f t="shared" si="121"/>
        <v>4.6982380429910989E-3</v>
      </c>
      <c r="R565" s="29">
        <f>IF(R564="cCO2_ppm",CO2_ext_avg_ppm,calculation!R564+calculation!S564)</f>
        <v>567.2229125929116</v>
      </c>
      <c r="S565" s="13">
        <f t="shared" si="117"/>
        <v>-4.2284142386919887</v>
      </c>
    </row>
    <row r="566" spans="1:19">
      <c r="A566" s="1">
        <f>IF(input_OLD_temp_simulation!A566&lt;&gt;"",input_OLD_temp_simulation!A566,"")</f>
        <v>564</v>
      </c>
      <c r="B566">
        <f>IF(input_OLD_temp_simulation!B566&lt;&gt;"",input_OLD_temp_simulation!B566,"")</f>
        <v>886307</v>
      </c>
      <c r="C566" s="2">
        <f>IF(input_OLD_temp_simulation!C566&lt;&gt;"",input_OLD_temp_simulation!C566,"")</f>
        <v>44569.875</v>
      </c>
      <c r="D566" s="26">
        <f t="shared" si="118"/>
        <v>5</v>
      </c>
      <c r="E566" s="43">
        <f t="shared" ref="E566:E629" si="122">MOD(C566,1)</f>
        <v>0.875</v>
      </c>
      <c r="F566" s="2">
        <f t="shared" ref="F566:F629" si="123">D566+E566+1/24/60/6</f>
        <v>5.8751157407407408</v>
      </c>
      <c r="G566" s="26">
        <f>_xlfn.XLOOKUP(F566,occupancy_schedule!C:C,occupancy_schedule!D:D,,1,2)</f>
        <v>0</v>
      </c>
      <c r="H566" s="50">
        <f t="shared" si="111"/>
        <v>0</v>
      </c>
      <c r="I566" s="18">
        <f t="shared" si="112"/>
        <v>0</v>
      </c>
      <c r="J566" s="26">
        <f t="shared" si="113"/>
        <v>-237.00550164578044</v>
      </c>
      <c r="K566" s="55">
        <f t="shared" si="114"/>
        <v>4.5677314306857893E-3</v>
      </c>
      <c r="L566" s="26" t="b">
        <f>IF(virtualroom!A566="","",J566&gt;ventilation_hysteresis)</f>
        <v>0</v>
      </c>
      <c r="M566" s="29">
        <f t="shared" si="115"/>
        <v>0</v>
      </c>
      <c r="N566" s="13">
        <f t="shared" si="119"/>
        <v>0</v>
      </c>
      <c r="O566" s="17">
        <f t="shared" si="120"/>
        <v>0</v>
      </c>
      <c r="P566" s="17">
        <f t="shared" si="116"/>
        <v>0</v>
      </c>
      <c r="Q566" s="17">
        <f t="shared" si="121"/>
        <v>4.5677314306857893E-3</v>
      </c>
      <c r="R566" s="29">
        <f>IF(R565="cCO2_ppm",CO2_ext_avg_ppm,calculation!R565+calculation!S565)</f>
        <v>562.99449835421956</v>
      </c>
      <c r="S566" s="13">
        <f t="shared" si="117"/>
        <v>-4.1109582876172102</v>
      </c>
    </row>
    <row r="567" spans="1:19">
      <c r="A567" s="1">
        <f>IF(input_OLD_temp_simulation!A567&lt;&gt;"",input_OLD_temp_simulation!A567,"")</f>
        <v>565</v>
      </c>
      <c r="B567">
        <f>IF(input_OLD_temp_simulation!B567&lt;&gt;"",input_OLD_temp_simulation!B567,"")</f>
        <v>886307</v>
      </c>
      <c r="C567" s="2">
        <f>IF(input_OLD_temp_simulation!C567&lt;&gt;"",input_OLD_temp_simulation!C567,"")</f>
        <v>44569.885416666657</v>
      </c>
      <c r="D567" s="26">
        <f t="shared" si="118"/>
        <v>5</v>
      </c>
      <c r="E567" s="43">
        <f t="shared" si="122"/>
        <v>0.88541666665696539</v>
      </c>
      <c r="F567" s="2">
        <f t="shared" si="123"/>
        <v>5.8855324073977062</v>
      </c>
      <c r="G567" s="26">
        <f>_xlfn.XLOOKUP(F567,occupancy_schedule!C:C,occupancy_schedule!D:D,,1,2)</f>
        <v>0</v>
      </c>
      <c r="H567" s="50">
        <f t="shared" si="111"/>
        <v>0</v>
      </c>
      <c r="I567" s="18">
        <f t="shared" si="112"/>
        <v>0</v>
      </c>
      <c r="J567" s="26">
        <f t="shared" si="113"/>
        <v>-241.11645993339766</v>
      </c>
      <c r="K567" s="55">
        <f t="shared" si="114"/>
        <v>4.4408500020556279E-3</v>
      </c>
      <c r="L567" s="26" t="b">
        <f>IF(virtualroom!A567="","",J567&gt;ventilation_hysteresis)</f>
        <v>0</v>
      </c>
      <c r="M567" s="29">
        <f t="shared" si="115"/>
        <v>0</v>
      </c>
      <c r="N567" s="13">
        <f t="shared" si="119"/>
        <v>0</v>
      </c>
      <c r="O567" s="17">
        <f t="shared" si="120"/>
        <v>0</v>
      </c>
      <c r="P567" s="17">
        <f t="shared" si="116"/>
        <v>0</v>
      </c>
      <c r="Q567" s="17">
        <f t="shared" si="121"/>
        <v>4.4408500020556279E-3</v>
      </c>
      <c r="R567" s="29">
        <f>IF(R566="cCO2_ppm",CO2_ext_avg_ppm,calculation!R566+calculation!S566)</f>
        <v>558.88354006660234</v>
      </c>
      <c r="S567" s="13">
        <f t="shared" si="117"/>
        <v>-3.9967650018500649</v>
      </c>
    </row>
    <row r="568" spans="1:19">
      <c r="A568" s="1">
        <f>IF(input_OLD_temp_simulation!A568&lt;&gt;"",input_OLD_temp_simulation!A568,"")</f>
        <v>566</v>
      </c>
      <c r="B568">
        <f>IF(input_OLD_temp_simulation!B568&lt;&gt;"",input_OLD_temp_simulation!B568,"")</f>
        <v>886307</v>
      </c>
      <c r="C568" s="2">
        <f>IF(input_OLD_temp_simulation!C568&lt;&gt;"",input_OLD_temp_simulation!C568,"")</f>
        <v>44569.895833333343</v>
      </c>
      <c r="D568" s="26">
        <f t="shared" si="118"/>
        <v>5</v>
      </c>
      <c r="E568" s="43">
        <f t="shared" si="122"/>
        <v>0.89583333334303461</v>
      </c>
      <c r="F568" s="2">
        <f t="shared" si="123"/>
        <v>5.8959490740837754</v>
      </c>
      <c r="G568" s="26">
        <f>_xlfn.XLOOKUP(F568,occupancy_schedule!C:C,occupancy_schedule!D:D,,1,2)</f>
        <v>0</v>
      </c>
      <c r="H568" s="50">
        <f t="shared" si="111"/>
        <v>0</v>
      </c>
      <c r="I568" s="18">
        <f t="shared" si="112"/>
        <v>0</v>
      </c>
      <c r="J568" s="26">
        <f t="shared" si="113"/>
        <v>-245.11322493524767</v>
      </c>
      <c r="K568" s="55">
        <f t="shared" si="114"/>
        <v>4.3174930575540843E-3</v>
      </c>
      <c r="L568" s="26" t="b">
        <f>IF(virtualroom!A568="","",J568&gt;ventilation_hysteresis)</f>
        <v>0</v>
      </c>
      <c r="M568" s="29">
        <f t="shared" si="115"/>
        <v>0</v>
      </c>
      <c r="N568" s="13">
        <f t="shared" si="119"/>
        <v>0</v>
      </c>
      <c r="O568" s="17">
        <f t="shared" si="120"/>
        <v>0</v>
      </c>
      <c r="P568" s="17">
        <f t="shared" si="116"/>
        <v>0</v>
      </c>
      <c r="Q568" s="17">
        <f t="shared" si="121"/>
        <v>4.3174930575540843E-3</v>
      </c>
      <c r="R568" s="29">
        <f>IF(R567="cCO2_ppm",CO2_ext_avg_ppm,calculation!R567+calculation!S567)</f>
        <v>554.88677506475233</v>
      </c>
      <c r="S568" s="13">
        <f t="shared" si="117"/>
        <v>-3.8857437517986759</v>
      </c>
    </row>
    <row r="569" spans="1:19">
      <c r="A569" s="1">
        <f>IF(input_OLD_temp_simulation!A569&lt;&gt;"",input_OLD_temp_simulation!A569,"")</f>
        <v>567</v>
      </c>
      <c r="B569">
        <f>IF(input_OLD_temp_simulation!B569&lt;&gt;"",input_OLD_temp_simulation!B569,"")</f>
        <v>886307</v>
      </c>
      <c r="C569" s="2">
        <f>IF(input_OLD_temp_simulation!C569&lt;&gt;"",input_OLD_temp_simulation!C569,"")</f>
        <v>44569.90625</v>
      </c>
      <c r="D569" s="26">
        <f t="shared" si="118"/>
        <v>5</v>
      </c>
      <c r="E569" s="43">
        <f t="shared" si="122"/>
        <v>0.90625</v>
      </c>
      <c r="F569" s="2">
        <f t="shared" si="123"/>
        <v>5.9063657407407408</v>
      </c>
      <c r="G569" s="26">
        <f>_xlfn.XLOOKUP(F569,occupancy_schedule!C:C,occupancy_schedule!D:D,,1,2)</f>
        <v>0</v>
      </c>
      <c r="H569" s="50">
        <f t="shared" si="111"/>
        <v>0</v>
      </c>
      <c r="I569" s="18">
        <f t="shared" si="112"/>
        <v>0</v>
      </c>
      <c r="J569" s="26">
        <f t="shared" si="113"/>
        <v>-248.99896868704639</v>
      </c>
      <c r="K569" s="55">
        <f t="shared" si="114"/>
        <v>4.1975626948442474E-3</v>
      </c>
      <c r="L569" s="26" t="b">
        <f>IF(virtualroom!A569="","",J569&gt;ventilation_hysteresis)</f>
        <v>0</v>
      </c>
      <c r="M569" s="29">
        <f t="shared" si="115"/>
        <v>0</v>
      </c>
      <c r="N569" s="13">
        <f t="shared" si="119"/>
        <v>0</v>
      </c>
      <c r="O569" s="17">
        <f t="shared" si="120"/>
        <v>0</v>
      </c>
      <c r="P569" s="17">
        <f t="shared" si="116"/>
        <v>0</v>
      </c>
      <c r="Q569" s="17">
        <f t="shared" si="121"/>
        <v>4.1975626948442474E-3</v>
      </c>
      <c r="R569" s="29">
        <f>IF(R568="cCO2_ppm",CO2_ext_avg_ppm,calculation!R568+calculation!S568)</f>
        <v>551.00103131295361</v>
      </c>
      <c r="S569" s="13">
        <f t="shared" si="117"/>
        <v>-3.7778064253598225</v>
      </c>
    </row>
    <row r="570" spans="1:19">
      <c r="A570" s="1">
        <f>IF(input_OLD_temp_simulation!A570&lt;&gt;"",input_OLD_temp_simulation!A570,"")</f>
        <v>568</v>
      </c>
      <c r="B570">
        <f>IF(input_OLD_temp_simulation!B570&lt;&gt;"",input_OLD_temp_simulation!B570,"")</f>
        <v>886307</v>
      </c>
      <c r="C570" s="2">
        <f>IF(input_OLD_temp_simulation!C570&lt;&gt;"",input_OLD_temp_simulation!C570,"")</f>
        <v>44569.916666666657</v>
      </c>
      <c r="D570" s="26">
        <f t="shared" si="118"/>
        <v>5</v>
      </c>
      <c r="E570" s="43">
        <f t="shared" si="122"/>
        <v>0.91666666665696539</v>
      </c>
      <c r="F570" s="2">
        <f t="shared" si="123"/>
        <v>5.9167824073977062</v>
      </c>
      <c r="G570" s="26">
        <f>_xlfn.XLOOKUP(F570,occupancy_schedule!C:C,occupancy_schedule!D:D,,1,2)</f>
        <v>0</v>
      </c>
      <c r="H570" s="50">
        <f t="shared" si="111"/>
        <v>0</v>
      </c>
      <c r="I570" s="18">
        <f t="shared" si="112"/>
        <v>0</v>
      </c>
      <c r="J570" s="26">
        <f t="shared" si="113"/>
        <v>-252.7767751124062</v>
      </c>
      <c r="K570" s="55">
        <f t="shared" si="114"/>
        <v>4.080963731098574E-3</v>
      </c>
      <c r="L570" s="26" t="b">
        <f>IF(virtualroom!A570="","",J570&gt;ventilation_hysteresis)</f>
        <v>0</v>
      </c>
      <c r="M570" s="29">
        <f t="shared" si="115"/>
        <v>0</v>
      </c>
      <c r="N570" s="13">
        <f t="shared" si="119"/>
        <v>0</v>
      </c>
      <c r="O570" s="17">
        <f t="shared" si="120"/>
        <v>0</v>
      </c>
      <c r="P570" s="17">
        <f t="shared" si="116"/>
        <v>0</v>
      </c>
      <c r="Q570" s="17">
        <f t="shared" si="121"/>
        <v>4.080963731098574E-3</v>
      </c>
      <c r="R570" s="29">
        <f>IF(R569="cCO2_ppm",CO2_ext_avg_ppm,calculation!R569+calculation!S569)</f>
        <v>547.2232248875938</v>
      </c>
      <c r="S570" s="13">
        <f t="shared" si="117"/>
        <v>-3.6728673579887166</v>
      </c>
    </row>
    <row r="571" spans="1:19">
      <c r="A571" s="1">
        <f>IF(input_OLD_temp_simulation!A571&lt;&gt;"",input_OLD_temp_simulation!A571,"")</f>
        <v>569</v>
      </c>
      <c r="B571">
        <f>IF(input_OLD_temp_simulation!B571&lt;&gt;"",input_OLD_temp_simulation!B571,"")</f>
        <v>886307</v>
      </c>
      <c r="C571" s="2">
        <f>IF(input_OLD_temp_simulation!C571&lt;&gt;"",input_OLD_temp_simulation!C571,"")</f>
        <v>44569.927083333343</v>
      </c>
      <c r="D571" s="26">
        <f t="shared" si="118"/>
        <v>5</v>
      </c>
      <c r="E571" s="43">
        <f t="shared" si="122"/>
        <v>0.92708333334303461</v>
      </c>
      <c r="F571" s="2">
        <f t="shared" si="123"/>
        <v>5.9271990740837754</v>
      </c>
      <c r="G571" s="26">
        <f>_xlfn.XLOOKUP(F571,occupancy_schedule!C:C,occupancy_schedule!D:D,,1,2)</f>
        <v>0</v>
      </c>
      <c r="H571" s="50">
        <f t="shared" si="111"/>
        <v>0</v>
      </c>
      <c r="I571" s="18">
        <f t="shared" si="112"/>
        <v>0</v>
      </c>
      <c r="J571" s="26">
        <f t="shared" si="113"/>
        <v>-256.44964247039491</v>
      </c>
      <c r="K571" s="55">
        <f t="shared" si="114"/>
        <v>3.9676036274569476E-3</v>
      </c>
      <c r="L571" s="26" t="b">
        <f>IF(virtualroom!A571="","",J571&gt;ventilation_hysteresis)</f>
        <v>0</v>
      </c>
      <c r="M571" s="29">
        <f t="shared" si="115"/>
        <v>0</v>
      </c>
      <c r="N571" s="13">
        <f t="shared" si="119"/>
        <v>0</v>
      </c>
      <c r="O571" s="17">
        <f t="shared" si="120"/>
        <v>0</v>
      </c>
      <c r="P571" s="17">
        <f t="shared" si="116"/>
        <v>0</v>
      </c>
      <c r="Q571" s="17">
        <f t="shared" si="121"/>
        <v>3.9676036274569476E-3</v>
      </c>
      <c r="R571" s="29">
        <f>IF(R570="cCO2_ppm",CO2_ext_avg_ppm,calculation!R570+calculation!S570)</f>
        <v>543.55035752960509</v>
      </c>
      <c r="S571" s="13">
        <f t="shared" si="117"/>
        <v>-3.5708432647112529</v>
      </c>
    </row>
    <row r="572" spans="1:19">
      <c r="A572" s="1">
        <f>IF(input_OLD_temp_simulation!A572&lt;&gt;"",input_OLD_temp_simulation!A572,"")</f>
        <v>570</v>
      </c>
      <c r="B572">
        <f>IF(input_OLD_temp_simulation!B572&lt;&gt;"",input_OLD_temp_simulation!B572,"")</f>
        <v>886307</v>
      </c>
      <c r="C572" s="2">
        <f>IF(input_OLD_temp_simulation!C572&lt;&gt;"",input_OLD_temp_simulation!C572,"")</f>
        <v>44569.9375</v>
      </c>
      <c r="D572" s="26">
        <f t="shared" si="118"/>
        <v>5</v>
      </c>
      <c r="E572" s="43">
        <f t="shared" si="122"/>
        <v>0.9375</v>
      </c>
      <c r="F572" s="2">
        <f t="shared" si="123"/>
        <v>5.9376157407407408</v>
      </c>
      <c r="G572" s="26">
        <f>_xlfn.XLOOKUP(F572,occupancy_schedule!C:C,occupancy_schedule!D:D,,1,2)</f>
        <v>0</v>
      </c>
      <c r="H572" s="50">
        <f t="shared" si="111"/>
        <v>0</v>
      </c>
      <c r="I572" s="18">
        <f t="shared" si="112"/>
        <v>0</v>
      </c>
      <c r="J572" s="26">
        <f t="shared" si="113"/>
        <v>-260.02048573510615</v>
      </c>
      <c r="K572" s="55">
        <f t="shared" si="114"/>
        <v>3.8573924155831433E-3</v>
      </c>
      <c r="L572" s="26" t="b">
        <f>IF(virtualroom!A572="","",J572&gt;ventilation_hysteresis)</f>
        <v>0</v>
      </c>
      <c r="M572" s="29">
        <f t="shared" si="115"/>
        <v>0</v>
      </c>
      <c r="N572" s="13">
        <f t="shared" si="119"/>
        <v>0</v>
      </c>
      <c r="O572" s="17">
        <f t="shared" si="120"/>
        <v>0</v>
      </c>
      <c r="P572" s="17">
        <f t="shared" si="116"/>
        <v>0</v>
      </c>
      <c r="Q572" s="17">
        <f t="shared" si="121"/>
        <v>3.8573924155831433E-3</v>
      </c>
      <c r="R572" s="29">
        <f>IF(R571="cCO2_ppm",CO2_ext_avg_ppm,calculation!R571+calculation!S571)</f>
        <v>539.97951426489385</v>
      </c>
      <c r="S572" s="13">
        <f t="shared" si="117"/>
        <v>-3.4716531740248291</v>
      </c>
    </row>
    <row r="573" spans="1:19">
      <c r="A573" s="1">
        <f>IF(input_OLD_temp_simulation!A573&lt;&gt;"",input_OLD_temp_simulation!A573,"")</f>
        <v>571</v>
      </c>
      <c r="B573">
        <f>IF(input_OLD_temp_simulation!B573&lt;&gt;"",input_OLD_temp_simulation!B573,"")</f>
        <v>886307</v>
      </c>
      <c r="C573" s="2">
        <f>IF(input_OLD_temp_simulation!C573&lt;&gt;"",input_OLD_temp_simulation!C573,"")</f>
        <v>44569.947916666657</v>
      </c>
      <c r="D573" s="26">
        <f t="shared" si="118"/>
        <v>5</v>
      </c>
      <c r="E573" s="43">
        <f t="shared" si="122"/>
        <v>0.94791666665696539</v>
      </c>
      <c r="F573" s="2">
        <f t="shared" si="123"/>
        <v>5.9480324073977062</v>
      </c>
      <c r="G573" s="26">
        <f>_xlfn.XLOOKUP(F573,occupancy_schedule!C:C,occupancy_schedule!D:D,,1,2)</f>
        <v>0</v>
      </c>
      <c r="H573" s="50">
        <f t="shared" si="111"/>
        <v>0</v>
      </c>
      <c r="I573" s="18">
        <f t="shared" si="112"/>
        <v>0</v>
      </c>
      <c r="J573" s="26">
        <f t="shared" si="113"/>
        <v>-263.49213890913097</v>
      </c>
      <c r="K573" s="55">
        <f t="shared" si="114"/>
        <v>3.7502426262613895E-3</v>
      </c>
      <c r="L573" s="26" t="b">
        <f>IF(virtualroom!A573="","",J573&gt;ventilation_hysteresis)</f>
        <v>0</v>
      </c>
      <c r="M573" s="29">
        <f t="shared" si="115"/>
        <v>0</v>
      </c>
      <c r="N573" s="13">
        <f t="shared" si="119"/>
        <v>0</v>
      </c>
      <c r="O573" s="17">
        <f t="shared" si="120"/>
        <v>0</v>
      </c>
      <c r="P573" s="17">
        <f t="shared" si="116"/>
        <v>0</v>
      </c>
      <c r="Q573" s="17">
        <f t="shared" si="121"/>
        <v>3.7502426262613895E-3</v>
      </c>
      <c r="R573" s="29">
        <f>IF(R572="cCO2_ppm",CO2_ext_avg_ppm,calculation!R572+calculation!S572)</f>
        <v>536.50786109086903</v>
      </c>
      <c r="S573" s="13">
        <f t="shared" si="117"/>
        <v>-3.3752183636352506</v>
      </c>
    </row>
    <row r="574" spans="1:19">
      <c r="A574" s="1">
        <f>IF(input_OLD_temp_simulation!A574&lt;&gt;"",input_OLD_temp_simulation!A574,"")</f>
        <v>572</v>
      </c>
      <c r="B574">
        <f>IF(input_OLD_temp_simulation!B574&lt;&gt;"",input_OLD_temp_simulation!B574,"")</f>
        <v>886307</v>
      </c>
      <c r="C574" s="2">
        <f>IF(input_OLD_temp_simulation!C574&lt;&gt;"",input_OLD_temp_simulation!C574,"")</f>
        <v>44569.958333333343</v>
      </c>
      <c r="D574" s="26">
        <f t="shared" si="118"/>
        <v>5</v>
      </c>
      <c r="E574" s="43">
        <f t="shared" si="122"/>
        <v>0.95833333334303461</v>
      </c>
      <c r="F574" s="2">
        <f t="shared" si="123"/>
        <v>5.9584490740837754</v>
      </c>
      <c r="G574" s="26">
        <f>_xlfn.XLOOKUP(F574,occupancy_schedule!C:C,occupancy_schedule!D:D,,1,2)</f>
        <v>0</v>
      </c>
      <c r="H574" s="50">
        <f t="shared" si="111"/>
        <v>0</v>
      </c>
      <c r="I574" s="18">
        <f t="shared" si="112"/>
        <v>0</v>
      </c>
      <c r="J574" s="26">
        <f t="shared" si="113"/>
        <v>-266.86735727276618</v>
      </c>
      <c r="K574" s="55">
        <f t="shared" si="114"/>
        <v>3.6460692199763519E-3</v>
      </c>
      <c r="L574" s="26" t="b">
        <f>IF(virtualroom!A574="","",J574&gt;ventilation_hysteresis)</f>
        <v>0</v>
      </c>
      <c r="M574" s="29">
        <f t="shared" si="115"/>
        <v>0</v>
      </c>
      <c r="N574" s="13">
        <f t="shared" si="119"/>
        <v>0</v>
      </c>
      <c r="O574" s="17">
        <f t="shared" si="120"/>
        <v>0</v>
      </c>
      <c r="P574" s="17">
        <f t="shared" si="116"/>
        <v>0</v>
      </c>
      <c r="Q574" s="17">
        <f t="shared" si="121"/>
        <v>3.6460692199763519E-3</v>
      </c>
      <c r="R574" s="29">
        <f>IF(R573="cCO2_ppm",CO2_ext_avg_ppm,calculation!R573+calculation!S573)</f>
        <v>533.13264272723382</v>
      </c>
      <c r="S574" s="13">
        <f t="shared" si="117"/>
        <v>-3.2814622979787167</v>
      </c>
    </row>
    <row r="575" spans="1:19">
      <c r="A575" s="1">
        <f>IF(input_OLD_temp_simulation!A575&lt;&gt;"",input_OLD_temp_simulation!A575,"")</f>
        <v>573</v>
      </c>
      <c r="B575">
        <f>IF(input_OLD_temp_simulation!B575&lt;&gt;"",input_OLD_temp_simulation!B575,"")</f>
        <v>886307</v>
      </c>
      <c r="C575" s="2">
        <f>IF(input_OLD_temp_simulation!C575&lt;&gt;"",input_OLD_temp_simulation!C575,"")</f>
        <v>44569.96875</v>
      </c>
      <c r="D575" s="26">
        <f t="shared" si="118"/>
        <v>5</v>
      </c>
      <c r="E575" s="43">
        <f t="shared" si="122"/>
        <v>0.96875</v>
      </c>
      <c r="F575" s="2">
        <f t="shared" si="123"/>
        <v>5.9688657407407408</v>
      </c>
      <c r="G575" s="26">
        <f>_xlfn.XLOOKUP(F575,occupancy_schedule!C:C,occupancy_schedule!D:D,,1,2)</f>
        <v>0</v>
      </c>
      <c r="H575" s="50">
        <f t="shared" si="111"/>
        <v>0</v>
      </c>
      <c r="I575" s="18">
        <f t="shared" si="112"/>
        <v>0</v>
      </c>
      <c r="J575" s="26">
        <f t="shared" si="113"/>
        <v>-270.14881957074488</v>
      </c>
      <c r="K575" s="55">
        <f t="shared" si="114"/>
        <v>3.5447895194214542E-3</v>
      </c>
      <c r="L575" s="26" t="b">
        <f>IF(virtualroom!A575="","",J575&gt;ventilation_hysteresis)</f>
        <v>0</v>
      </c>
      <c r="M575" s="29">
        <f t="shared" si="115"/>
        <v>0</v>
      </c>
      <c r="N575" s="13">
        <f t="shared" si="119"/>
        <v>0</v>
      </c>
      <c r="O575" s="17">
        <f t="shared" si="120"/>
        <v>0</v>
      </c>
      <c r="P575" s="17">
        <f t="shared" si="116"/>
        <v>0</v>
      </c>
      <c r="Q575" s="17">
        <f t="shared" si="121"/>
        <v>3.5447895194214542E-3</v>
      </c>
      <c r="R575" s="29">
        <f>IF(R574="cCO2_ppm",CO2_ext_avg_ppm,calculation!R574+calculation!S574)</f>
        <v>529.85118042925512</v>
      </c>
      <c r="S575" s="13">
        <f t="shared" si="117"/>
        <v>-3.1903105674793086</v>
      </c>
    </row>
    <row r="576" spans="1:19">
      <c r="A576" s="1">
        <f>IF(input_OLD_temp_simulation!A576&lt;&gt;"",input_OLD_temp_simulation!A576,"")</f>
        <v>574</v>
      </c>
      <c r="B576">
        <f>IF(input_OLD_temp_simulation!B576&lt;&gt;"",input_OLD_temp_simulation!B576,"")</f>
        <v>886307</v>
      </c>
      <c r="C576" s="2">
        <f>IF(input_OLD_temp_simulation!C576&lt;&gt;"",input_OLD_temp_simulation!C576,"")</f>
        <v>44569.979166666657</v>
      </c>
      <c r="D576" s="26">
        <f t="shared" si="118"/>
        <v>5</v>
      </c>
      <c r="E576" s="43">
        <f t="shared" si="122"/>
        <v>0.97916666665696539</v>
      </c>
      <c r="F576" s="2">
        <f t="shared" si="123"/>
        <v>5.9792824073977062</v>
      </c>
      <c r="G576" s="26">
        <f>_xlfn.XLOOKUP(F576,occupancy_schedule!C:C,occupancy_schedule!D:D,,1,2)</f>
        <v>0</v>
      </c>
      <c r="H576" s="50">
        <f t="shared" si="111"/>
        <v>0</v>
      </c>
      <c r="I576" s="18">
        <f t="shared" si="112"/>
        <v>0</v>
      </c>
      <c r="J576" s="26">
        <f t="shared" si="113"/>
        <v>-273.33913013822416</v>
      </c>
      <c r="K576" s="55">
        <f t="shared" si="114"/>
        <v>3.4463231438819704E-3</v>
      </c>
      <c r="L576" s="26" t="b">
        <f>IF(virtualroom!A576="","",J576&gt;ventilation_hysteresis)</f>
        <v>0</v>
      </c>
      <c r="M576" s="29">
        <f t="shared" si="115"/>
        <v>0</v>
      </c>
      <c r="N576" s="13">
        <f t="shared" si="119"/>
        <v>0</v>
      </c>
      <c r="O576" s="17">
        <f t="shared" si="120"/>
        <v>0</v>
      </c>
      <c r="P576" s="17">
        <f t="shared" si="116"/>
        <v>0</v>
      </c>
      <c r="Q576" s="17">
        <f t="shared" si="121"/>
        <v>3.4463231438819704E-3</v>
      </c>
      <c r="R576" s="29">
        <f>IF(R575="cCO2_ppm",CO2_ext_avg_ppm,calculation!R575+calculation!S575)</f>
        <v>526.66086986177584</v>
      </c>
      <c r="S576" s="13">
        <f t="shared" si="117"/>
        <v>-3.1016908294937733</v>
      </c>
    </row>
    <row r="577" spans="1:19">
      <c r="A577" s="1">
        <f>IF(input_OLD_temp_simulation!A577&lt;&gt;"",input_OLD_temp_simulation!A577,"")</f>
        <v>575</v>
      </c>
      <c r="B577">
        <f>IF(input_OLD_temp_simulation!B577&lt;&gt;"",input_OLD_temp_simulation!B577,"")</f>
        <v>886307</v>
      </c>
      <c r="C577" s="2">
        <f>IF(input_OLD_temp_simulation!C577&lt;&gt;"",input_OLD_temp_simulation!C577,"")</f>
        <v>44569.989583333343</v>
      </c>
      <c r="D577" s="26">
        <f t="shared" si="118"/>
        <v>5</v>
      </c>
      <c r="E577" s="43">
        <f t="shared" si="122"/>
        <v>0.98958333334303461</v>
      </c>
      <c r="F577" s="2">
        <f t="shared" si="123"/>
        <v>5.9896990740837754</v>
      </c>
      <c r="G577" s="26">
        <f>_xlfn.XLOOKUP(F577,occupancy_schedule!C:C,occupancy_schedule!D:D,,1,2)</f>
        <v>0</v>
      </c>
      <c r="H577" s="50">
        <f t="shared" si="111"/>
        <v>0</v>
      </c>
      <c r="I577" s="18">
        <f t="shared" si="112"/>
        <v>0</v>
      </c>
      <c r="J577" s="26">
        <f t="shared" si="113"/>
        <v>-276.44082096771797</v>
      </c>
      <c r="K577" s="55">
        <f t="shared" si="114"/>
        <v>3.3505919454408033E-3</v>
      </c>
      <c r="L577" s="26" t="b">
        <f>IF(virtualroom!A577="","",J577&gt;ventilation_hysteresis)</f>
        <v>0</v>
      </c>
      <c r="M577" s="29">
        <f t="shared" si="115"/>
        <v>0</v>
      </c>
      <c r="N577" s="13">
        <f t="shared" si="119"/>
        <v>0</v>
      </c>
      <c r="O577" s="17">
        <f t="shared" si="120"/>
        <v>0</v>
      </c>
      <c r="P577" s="17">
        <f t="shared" si="116"/>
        <v>0</v>
      </c>
      <c r="Q577" s="17">
        <f t="shared" si="121"/>
        <v>3.3505919454408033E-3</v>
      </c>
      <c r="R577" s="29">
        <f>IF(R576="cCO2_ppm",CO2_ext_avg_ppm,calculation!R576+calculation!S576)</f>
        <v>523.55917903228203</v>
      </c>
      <c r="S577" s="13">
        <f t="shared" si="117"/>
        <v>-3.0155327508967229</v>
      </c>
    </row>
    <row r="578" spans="1:19">
      <c r="A578" s="1">
        <f>IF(input_OLD_temp_simulation!A578&lt;&gt;"",input_OLD_temp_simulation!A578,"")</f>
        <v>576</v>
      </c>
      <c r="B578">
        <f>IF(input_OLD_temp_simulation!B578&lt;&gt;"",input_OLD_temp_simulation!B578,"")</f>
        <v>886307</v>
      </c>
      <c r="C578" s="2">
        <f>IF(input_OLD_temp_simulation!C578&lt;&gt;"",input_OLD_temp_simulation!C578,"")</f>
        <v>44570</v>
      </c>
      <c r="D578" s="26">
        <f t="shared" si="118"/>
        <v>6</v>
      </c>
      <c r="E578" s="43">
        <f t="shared" si="122"/>
        <v>0</v>
      </c>
      <c r="F578" s="2">
        <f t="shared" si="123"/>
        <v>6.0001157407407408</v>
      </c>
      <c r="G578" s="26">
        <f>_xlfn.XLOOKUP(F578,occupancy_schedule!C:C,occupancy_schedule!D:D,,1,2)</f>
        <v>0</v>
      </c>
      <c r="H578" s="50">
        <f t="shared" ref="H578:H641" si="124">G578*deskwork_MET*METml_per_kg_min_p*avg_kg_per_p/(s_per_min*ml_per_m3)</f>
        <v>0</v>
      </c>
      <c r="I578" s="18">
        <f t="shared" ref="I578:I641" si="125">H578/V_room_m3*1000000</f>
        <v>0</v>
      </c>
      <c r="J578" s="26">
        <f t="shared" ref="J578:J641" si="126">R578-CO2_set</f>
        <v>-279.45635371861465</v>
      </c>
      <c r="K578" s="55">
        <f t="shared" ref="K578:K641" si="127">(R578-CO2_ext_avg_ppm)*ACPH_min/s_per_h</f>
        <v>3.2575199469563375E-3</v>
      </c>
      <c r="L578" s="26" t="b">
        <f>IF(virtualroom!A578="","",J578&gt;ventilation_hysteresis)</f>
        <v>0</v>
      </c>
      <c r="M578" s="29">
        <f t="shared" ref="M578:M641" si="128">IF(L578,maxvent_m3_per_h,0)</f>
        <v>0</v>
      </c>
      <c r="N578" s="13">
        <f t="shared" si="119"/>
        <v>0</v>
      </c>
      <c r="O578" s="17">
        <f t="shared" si="120"/>
        <v>0</v>
      </c>
      <c r="P578" s="17">
        <f t="shared" ref="P578:P641" si="129">IF(L578,MAX(0,MIN((J578+ventilation_hysteresis)/(O578*timestep_s),1)),0)</f>
        <v>0</v>
      </c>
      <c r="Q578" s="17">
        <f t="shared" si="121"/>
        <v>3.2575199469563375E-3</v>
      </c>
      <c r="R578" s="29">
        <f>IF(R577="cCO2_ppm",CO2_ext_avg_ppm,calculation!R577+calculation!S577)</f>
        <v>520.54364628138535</v>
      </c>
      <c r="S578" s="13">
        <f t="shared" ref="S578:S641" si="130">(I578-Q578)*timestep_s</f>
        <v>-2.9317679522607039</v>
      </c>
    </row>
    <row r="579" spans="1:19">
      <c r="A579" s="1">
        <f>IF(input_OLD_temp_simulation!A579&lt;&gt;"",input_OLD_temp_simulation!A579,"")</f>
        <v>577</v>
      </c>
      <c r="B579">
        <f>IF(input_OLD_temp_simulation!B579&lt;&gt;"",input_OLD_temp_simulation!B579,"")</f>
        <v>886307</v>
      </c>
      <c r="C579" s="2">
        <f>IF(input_OLD_temp_simulation!C579&lt;&gt;"",input_OLD_temp_simulation!C579,"")</f>
        <v>44570.010416666657</v>
      </c>
      <c r="D579" s="26">
        <f t="shared" ref="D579:D642" si="131">WEEKDAY(C579,3)</f>
        <v>6</v>
      </c>
      <c r="E579" s="43">
        <f t="shared" si="122"/>
        <v>1.041666665696539E-2</v>
      </c>
      <c r="F579" s="2">
        <f t="shared" si="123"/>
        <v>6.0105324073977062</v>
      </c>
      <c r="G579" s="26">
        <f>_xlfn.XLOOKUP(F579,occupancy_schedule!C:C,occupancy_schedule!D:D,,1,2)</f>
        <v>0</v>
      </c>
      <c r="H579" s="50">
        <f t="shared" si="124"/>
        <v>0</v>
      </c>
      <c r="I579" s="18">
        <f t="shared" si="125"/>
        <v>0</v>
      </c>
      <c r="J579" s="26">
        <f t="shared" si="126"/>
        <v>-282.38812167087531</v>
      </c>
      <c r="K579" s="55">
        <f t="shared" si="127"/>
        <v>3.1670332817631077E-3</v>
      </c>
      <c r="L579" s="26" t="b">
        <f>IF(virtualroom!A579="","",J579&gt;ventilation_hysteresis)</f>
        <v>0</v>
      </c>
      <c r="M579" s="29">
        <f t="shared" si="128"/>
        <v>0</v>
      </c>
      <c r="N579" s="13">
        <f t="shared" si="119"/>
        <v>0</v>
      </c>
      <c r="O579" s="17">
        <f t="shared" si="120"/>
        <v>0</v>
      </c>
      <c r="P579" s="17">
        <f t="shared" si="129"/>
        <v>0</v>
      </c>
      <c r="Q579" s="17">
        <f t="shared" si="121"/>
        <v>3.1670332817631077E-3</v>
      </c>
      <c r="R579" s="29">
        <f>IF(R578="cCO2_ppm",CO2_ext_avg_ppm,calculation!R578+calculation!S578)</f>
        <v>517.61187832912469</v>
      </c>
      <c r="S579" s="13">
        <f t="shared" si="130"/>
        <v>-2.850329953586797</v>
      </c>
    </row>
    <row r="580" spans="1:19">
      <c r="A580" s="1">
        <f>IF(input_OLD_temp_simulation!A580&lt;&gt;"",input_OLD_temp_simulation!A580,"")</f>
        <v>578</v>
      </c>
      <c r="B580">
        <f>IF(input_OLD_temp_simulation!B580&lt;&gt;"",input_OLD_temp_simulation!B580,"")</f>
        <v>886307</v>
      </c>
      <c r="C580" s="2">
        <f>IF(input_OLD_temp_simulation!C580&lt;&gt;"",input_OLD_temp_simulation!C580,"")</f>
        <v>44570.020833333343</v>
      </c>
      <c r="D580" s="26">
        <f t="shared" si="131"/>
        <v>6</v>
      </c>
      <c r="E580" s="43">
        <f t="shared" si="122"/>
        <v>2.083333334303461E-2</v>
      </c>
      <c r="F580" s="2">
        <f t="shared" si="123"/>
        <v>6.0209490740837754</v>
      </c>
      <c r="G580" s="26">
        <f>_xlfn.XLOOKUP(F580,occupancy_schedule!C:C,occupancy_schedule!D:D,,1,2)</f>
        <v>0</v>
      </c>
      <c r="H580" s="50">
        <f t="shared" si="124"/>
        <v>0</v>
      </c>
      <c r="I580" s="18">
        <f t="shared" si="125"/>
        <v>0</v>
      </c>
      <c r="J580" s="26">
        <f t="shared" si="126"/>
        <v>-285.23845162446207</v>
      </c>
      <c r="K580" s="55">
        <f t="shared" si="127"/>
        <v>3.0790601350474665E-3</v>
      </c>
      <c r="L580" s="26" t="b">
        <f>IF(virtualroom!A580="","",J580&gt;ventilation_hysteresis)</f>
        <v>0</v>
      </c>
      <c r="M580" s="29">
        <f t="shared" si="128"/>
        <v>0</v>
      </c>
      <c r="N580" s="13">
        <f t="shared" si="119"/>
        <v>0</v>
      </c>
      <c r="O580" s="17">
        <f t="shared" si="120"/>
        <v>0</v>
      </c>
      <c r="P580" s="17">
        <f t="shared" si="129"/>
        <v>0</v>
      </c>
      <c r="Q580" s="17">
        <f t="shared" si="121"/>
        <v>3.0790601350474665E-3</v>
      </c>
      <c r="R580" s="29">
        <f>IF(R579="cCO2_ppm",CO2_ext_avg_ppm,calculation!R579+calculation!S579)</f>
        <v>514.76154837553793</v>
      </c>
      <c r="S580" s="13">
        <f t="shared" si="130"/>
        <v>-2.77115412154272</v>
      </c>
    </row>
    <row r="581" spans="1:19">
      <c r="A581" s="1">
        <f>IF(input_OLD_temp_simulation!A581&lt;&gt;"",input_OLD_temp_simulation!A581,"")</f>
        <v>579</v>
      </c>
      <c r="B581">
        <f>IF(input_OLD_temp_simulation!B581&lt;&gt;"",input_OLD_temp_simulation!B581,"")</f>
        <v>886307</v>
      </c>
      <c r="C581" s="2">
        <f>IF(input_OLD_temp_simulation!C581&lt;&gt;"",input_OLD_temp_simulation!C581,"")</f>
        <v>44570.03125</v>
      </c>
      <c r="D581" s="26">
        <f t="shared" si="131"/>
        <v>6</v>
      </c>
      <c r="E581" s="43">
        <f t="shared" si="122"/>
        <v>3.125E-2</v>
      </c>
      <c r="F581" s="2">
        <f t="shared" si="123"/>
        <v>6.0313657407407408</v>
      </c>
      <c r="G581" s="26">
        <f>_xlfn.XLOOKUP(F581,occupancy_schedule!C:C,occupancy_schedule!D:D,,1,2)</f>
        <v>0</v>
      </c>
      <c r="H581" s="50">
        <f t="shared" si="124"/>
        <v>0</v>
      </c>
      <c r="I581" s="18">
        <f t="shared" si="125"/>
        <v>0</v>
      </c>
      <c r="J581" s="26">
        <f t="shared" si="126"/>
        <v>-288.00960574600481</v>
      </c>
      <c r="K581" s="55">
        <f t="shared" si="127"/>
        <v>2.993530686851703E-3</v>
      </c>
      <c r="L581" s="26" t="b">
        <f>IF(virtualroom!A581="","",J581&gt;ventilation_hysteresis)</f>
        <v>0</v>
      </c>
      <c r="M581" s="29">
        <f t="shared" si="128"/>
        <v>0</v>
      </c>
      <c r="N581" s="13">
        <f t="shared" si="119"/>
        <v>0</v>
      </c>
      <c r="O581" s="17">
        <f t="shared" si="120"/>
        <v>0</v>
      </c>
      <c r="P581" s="17">
        <f t="shared" si="129"/>
        <v>0</v>
      </c>
      <c r="Q581" s="17">
        <f t="shared" si="121"/>
        <v>2.993530686851703E-3</v>
      </c>
      <c r="R581" s="29">
        <f>IF(R580="cCO2_ppm",CO2_ext_avg_ppm,calculation!R580+calculation!S580)</f>
        <v>511.99039425399519</v>
      </c>
      <c r="S581" s="13">
        <f t="shared" si="130"/>
        <v>-2.6941776181665329</v>
      </c>
    </row>
    <row r="582" spans="1:19">
      <c r="A582" s="1">
        <f>IF(input_OLD_temp_simulation!A582&lt;&gt;"",input_OLD_temp_simulation!A582,"")</f>
        <v>580</v>
      </c>
      <c r="B582">
        <f>IF(input_OLD_temp_simulation!B582&lt;&gt;"",input_OLD_temp_simulation!B582,"")</f>
        <v>886307</v>
      </c>
      <c r="C582" s="2">
        <f>IF(input_OLD_temp_simulation!C582&lt;&gt;"",input_OLD_temp_simulation!C582,"")</f>
        <v>44570.041666666657</v>
      </c>
      <c r="D582" s="26">
        <f t="shared" si="131"/>
        <v>6</v>
      </c>
      <c r="E582" s="43">
        <f t="shared" si="122"/>
        <v>4.166666665696539E-2</v>
      </c>
      <c r="F582" s="2">
        <f t="shared" si="123"/>
        <v>6.0417824073977062</v>
      </c>
      <c r="G582" s="26">
        <f>_xlfn.XLOOKUP(F582,occupancy_schedule!C:C,occupancy_schedule!D:D,,1,2)</f>
        <v>0</v>
      </c>
      <c r="H582" s="50">
        <f t="shared" si="124"/>
        <v>0</v>
      </c>
      <c r="I582" s="18">
        <f t="shared" si="125"/>
        <v>0</v>
      </c>
      <c r="J582" s="26">
        <f t="shared" si="126"/>
        <v>-290.70378336417133</v>
      </c>
      <c r="K582" s="55">
        <f t="shared" si="127"/>
        <v>2.9103770566613783E-3</v>
      </c>
      <c r="L582" s="26" t="b">
        <f>IF(virtualroom!A582="","",J582&gt;ventilation_hysteresis)</f>
        <v>0</v>
      </c>
      <c r="M582" s="29">
        <f t="shared" si="128"/>
        <v>0</v>
      </c>
      <c r="N582" s="13">
        <f t="shared" si="119"/>
        <v>0</v>
      </c>
      <c r="O582" s="17">
        <f t="shared" si="120"/>
        <v>0</v>
      </c>
      <c r="P582" s="17">
        <f t="shared" si="129"/>
        <v>0</v>
      </c>
      <c r="Q582" s="17">
        <f t="shared" si="121"/>
        <v>2.9103770566613783E-3</v>
      </c>
      <c r="R582" s="29">
        <f>IF(R581="cCO2_ppm",CO2_ext_avg_ppm,calculation!R581+calculation!S581)</f>
        <v>509.29621663582867</v>
      </c>
      <c r="S582" s="13">
        <f t="shared" si="130"/>
        <v>-2.6193393509952405</v>
      </c>
    </row>
    <row r="583" spans="1:19">
      <c r="A583" s="1">
        <f>IF(input_OLD_temp_simulation!A583&lt;&gt;"",input_OLD_temp_simulation!A583,"")</f>
        <v>581</v>
      </c>
      <c r="B583">
        <f>IF(input_OLD_temp_simulation!B583&lt;&gt;"",input_OLD_temp_simulation!B583,"")</f>
        <v>886307</v>
      </c>
      <c r="C583" s="2">
        <f>IF(input_OLD_temp_simulation!C583&lt;&gt;"",input_OLD_temp_simulation!C583,"")</f>
        <v>44570.052083333343</v>
      </c>
      <c r="D583" s="26">
        <f t="shared" si="131"/>
        <v>6</v>
      </c>
      <c r="E583" s="43">
        <f t="shared" si="122"/>
        <v>5.208333334303461E-2</v>
      </c>
      <c r="F583" s="2">
        <f t="shared" si="123"/>
        <v>6.0521990740837754</v>
      </c>
      <c r="G583" s="26">
        <f>_xlfn.XLOOKUP(F583,occupancy_schedule!C:C,occupancy_schedule!D:D,,1,2)</f>
        <v>0</v>
      </c>
      <c r="H583" s="50">
        <f t="shared" si="124"/>
        <v>0</v>
      </c>
      <c r="I583" s="18">
        <f t="shared" si="125"/>
        <v>0</v>
      </c>
      <c r="J583" s="26">
        <f t="shared" si="126"/>
        <v>-293.32312271516656</v>
      </c>
      <c r="K583" s="55">
        <f t="shared" si="127"/>
        <v>2.829533249531896E-3</v>
      </c>
      <c r="L583" s="26" t="b">
        <f>IF(virtualroom!A583="","",J583&gt;ventilation_hysteresis)</f>
        <v>0</v>
      </c>
      <c r="M583" s="29">
        <f t="shared" si="128"/>
        <v>0</v>
      </c>
      <c r="N583" s="13">
        <f t="shared" si="119"/>
        <v>0</v>
      </c>
      <c r="O583" s="17">
        <f t="shared" si="120"/>
        <v>0</v>
      </c>
      <c r="P583" s="17">
        <f t="shared" si="129"/>
        <v>0</v>
      </c>
      <c r="Q583" s="17">
        <f t="shared" si="121"/>
        <v>2.829533249531896E-3</v>
      </c>
      <c r="R583" s="29">
        <f>IF(R582="cCO2_ppm",CO2_ext_avg_ppm,calculation!R582+calculation!S582)</f>
        <v>506.67687728483344</v>
      </c>
      <c r="S583" s="13">
        <f t="shared" si="130"/>
        <v>-2.5465799245787064</v>
      </c>
    </row>
    <row r="584" spans="1:19">
      <c r="A584" s="1">
        <f>IF(input_OLD_temp_simulation!A584&lt;&gt;"",input_OLD_temp_simulation!A584,"")</f>
        <v>582</v>
      </c>
      <c r="B584">
        <f>IF(input_OLD_temp_simulation!B584&lt;&gt;"",input_OLD_temp_simulation!B584,"")</f>
        <v>886307</v>
      </c>
      <c r="C584" s="2">
        <f>IF(input_OLD_temp_simulation!C584&lt;&gt;"",input_OLD_temp_simulation!C584,"")</f>
        <v>44570.0625</v>
      </c>
      <c r="D584" s="26">
        <f t="shared" si="131"/>
        <v>6</v>
      </c>
      <c r="E584" s="43">
        <f t="shared" si="122"/>
        <v>6.25E-2</v>
      </c>
      <c r="F584" s="2">
        <f t="shared" si="123"/>
        <v>6.0626157407407408</v>
      </c>
      <c r="G584" s="26">
        <f>_xlfn.XLOOKUP(F584,occupancy_schedule!C:C,occupancy_schedule!D:D,,1,2)</f>
        <v>0</v>
      </c>
      <c r="H584" s="50">
        <f t="shared" si="124"/>
        <v>0</v>
      </c>
      <c r="I584" s="18">
        <f t="shared" si="125"/>
        <v>0</v>
      </c>
      <c r="J584" s="26">
        <f t="shared" si="126"/>
        <v>-295.86970263974524</v>
      </c>
      <c r="K584" s="55">
        <f t="shared" si="127"/>
        <v>2.7509351037115662E-3</v>
      </c>
      <c r="L584" s="26" t="b">
        <f>IF(virtualroom!A584="","",J584&gt;ventilation_hysteresis)</f>
        <v>0</v>
      </c>
      <c r="M584" s="29">
        <f t="shared" si="128"/>
        <v>0</v>
      </c>
      <c r="N584" s="13">
        <f t="shared" si="119"/>
        <v>0</v>
      </c>
      <c r="O584" s="17">
        <f t="shared" si="120"/>
        <v>0</v>
      </c>
      <c r="P584" s="17">
        <f t="shared" si="129"/>
        <v>0</v>
      </c>
      <c r="Q584" s="17">
        <f t="shared" si="121"/>
        <v>2.7509351037115662E-3</v>
      </c>
      <c r="R584" s="29">
        <f>IF(R583="cCO2_ppm",CO2_ext_avg_ppm,calculation!R583+calculation!S583)</f>
        <v>504.13029736025476</v>
      </c>
      <c r="S584" s="13">
        <f t="shared" si="130"/>
        <v>-2.4758415933404097</v>
      </c>
    </row>
    <row r="585" spans="1:19">
      <c r="A585" s="1">
        <f>IF(input_OLD_temp_simulation!A585&lt;&gt;"",input_OLD_temp_simulation!A585,"")</f>
        <v>583</v>
      </c>
      <c r="B585">
        <f>IF(input_OLD_temp_simulation!B585&lt;&gt;"",input_OLD_temp_simulation!B585,"")</f>
        <v>886307</v>
      </c>
      <c r="C585" s="2">
        <f>IF(input_OLD_temp_simulation!C585&lt;&gt;"",input_OLD_temp_simulation!C585,"")</f>
        <v>44570.072916666657</v>
      </c>
      <c r="D585" s="26">
        <f t="shared" si="131"/>
        <v>6</v>
      </c>
      <c r="E585" s="43">
        <f t="shared" si="122"/>
        <v>7.291666665696539E-2</v>
      </c>
      <c r="F585" s="2">
        <f t="shared" si="123"/>
        <v>6.0730324073977062</v>
      </c>
      <c r="G585" s="26">
        <f>_xlfn.XLOOKUP(F585,occupancy_schedule!C:C,occupancy_schedule!D:D,,1,2)</f>
        <v>0</v>
      </c>
      <c r="H585" s="50">
        <f t="shared" si="124"/>
        <v>0</v>
      </c>
      <c r="I585" s="18">
        <f t="shared" si="125"/>
        <v>0</v>
      </c>
      <c r="J585" s="26">
        <f t="shared" si="126"/>
        <v>-298.34554423308566</v>
      </c>
      <c r="K585" s="55">
        <f t="shared" si="127"/>
        <v>2.6745202397195781E-3</v>
      </c>
      <c r="L585" s="26" t="b">
        <f>IF(virtualroom!A585="","",J585&gt;ventilation_hysteresis)</f>
        <v>0</v>
      </c>
      <c r="M585" s="29">
        <f t="shared" si="128"/>
        <v>0</v>
      </c>
      <c r="N585" s="13">
        <f t="shared" si="119"/>
        <v>0</v>
      </c>
      <c r="O585" s="17">
        <f t="shared" si="120"/>
        <v>0</v>
      </c>
      <c r="P585" s="17">
        <f t="shared" si="129"/>
        <v>0</v>
      </c>
      <c r="Q585" s="17">
        <f t="shared" si="121"/>
        <v>2.6745202397195781E-3</v>
      </c>
      <c r="R585" s="29">
        <f>IF(R584="cCO2_ppm",CO2_ext_avg_ppm,calculation!R584+calculation!S584)</f>
        <v>501.65445576691434</v>
      </c>
      <c r="S585" s="13">
        <f t="shared" si="130"/>
        <v>-2.4070682157476204</v>
      </c>
    </row>
    <row r="586" spans="1:19">
      <c r="A586" s="1">
        <f>IF(input_OLD_temp_simulation!A586&lt;&gt;"",input_OLD_temp_simulation!A586,"")</f>
        <v>584</v>
      </c>
      <c r="B586">
        <f>IF(input_OLD_temp_simulation!B586&lt;&gt;"",input_OLD_temp_simulation!B586,"")</f>
        <v>886307</v>
      </c>
      <c r="C586" s="2">
        <f>IF(input_OLD_temp_simulation!C586&lt;&gt;"",input_OLD_temp_simulation!C586,"")</f>
        <v>44570.083333333343</v>
      </c>
      <c r="D586" s="26">
        <f t="shared" si="131"/>
        <v>6</v>
      </c>
      <c r="E586" s="43">
        <f t="shared" si="122"/>
        <v>8.333333334303461E-2</v>
      </c>
      <c r="F586" s="2">
        <f t="shared" si="123"/>
        <v>6.0834490740837754</v>
      </c>
      <c r="G586" s="26">
        <f>_xlfn.XLOOKUP(F586,occupancy_schedule!C:C,occupancy_schedule!D:D,,1,2)</f>
        <v>0</v>
      </c>
      <c r="H586" s="50">
        <f t="shared" si="124"/>
        <v>0</v>
      </c>
      <c r="I586" s="18">
        <f t="shared" si="125"/>
        <v>0</v>
      </c>
      <c r="J586" s="26">
        <f t="shared" si="126"/>
        <v>-300.7526124488333</v>
      </c>
      <c r="K586" s="55">
        <f t="shared" si="127"/>
        <v>2.6002280108384781E-3</v>
      </c>
      <c r="L586" s="26" t="b">
        <f>IF(virtualroom!A586="","",J586&gt;ventilation_hysteresis)</f>
        <v>0</v>
      </c>
      <c r="M586" s="29">
        <f t="shared" si="128"/>
        <v>0</v>
      </c>
      <c r="N586" s="13">
        <f t="shared" si="119"/>
        <v>0</v>
      </c>
      <c r="O586" s="17">
        <f t="shared" si="120"/>
        <v>0</v>
      </c>
      <c r="P586" s="17">
        <f t="shared" si="129"/>
        <v>0</v>
      </c>
      <c r="Q586" s="17">
        <f t="shared" si="121"/>
        <v>2.6002280108384781E-3</v>
      </c>
      <c r="R586" s="29">
        <f>IF(R585="cCO2_ppm",CO2_ext_avg_ppm,calculation!R585+calculation!S585)</f>
        <v>499.2473875511667</v>
      </c>
      <c r="S586" s="13">
        <f t="shared" si="130"/>
        <v>-2.3402052097546302</v>
      </c>
    </row>
    <row r="587" spans="1:19">
      <c r="A587" s="1">
        <f>IF(input_OLD_temp_simulation!A587&lt;&gt;"",input_OLD_temp_simulation!A587,"")</f>
        <v>585</v>
      </c>
      <c r="B587">
        <f>IF(input_OLD_temp_simulation!B587&lt;&gt;"",input_OLD_temp_simulation!B587,"")</f>
        <v>886307</v>
      </c>
      <c r="C587" s="2">
        <f>IF(input_OLD_temp_simulation!C587&lt;&gt;"",input_OLD_temp_simulation!C587,"")</f>
        <v>44570.09375</v>
      </c>
      <c r="D587" s="26">
        <f t="shared" si="131"/>
        <v>6</v>
      </c>
      <c r="E587" s="43">
        <f t="shared" si="122"/>
        <v>9.375E-2</v>
      </c>
      <c r="F587" s="2">
        <f t="shared" si="123"/>
        <v>6.0938657407407408</v>
      </c>
      <c r="G587" s="26">
        <f>_xlfn.XLOOKUP(F587,occupancy_schedule!C:C,occupancy_schedule!D:D,,1,2)</f>
        <v>0</v>
      </c>
      <c r="H587" s="50">
        <f t="shared" si="124"/>
        <v>0</v>
      </c>
      <c r="I587" s="18">
        <f t="shared" si="125"/>
        <v>0</v>
      </c>
      <c r="J587" s="26">
        <f t="shared" si="126"/>
        <v>-303.09281765858793</v>
      </c>
      <c r="K587" s="55">
        <f t="shared" si="127"/>
        <v>2.5279994549818538E-3</v>
      </c>
      <c r="L587" s="26" t="b">
        <f>IF(virtualroom!A587="","",J587&gt;ventilation_hysteresis)</f>
        <v>0</v>
      </c>
      <c r="M587" s="29">
        <f t="shared" si="128"/>
        <v>0</v>
      </c>
      <c r="N587" s="13">
        <f t="shared" si="119"/>
        <v>0</v>
      </c>
      <c r="O587" s="17">
        <f t="shared" si="120"/>
        <v>0</v>
      </c>
      <c r="P587" s="17">
        <f t="shared" si="129"/>
        <v>0</v>
      </c>
      <c r="Q587" s="17">
        <f t="shared" si="121"/>
        <v>2.5279994549818538E-3</v>
      </c>
      <c r="R587" s="29">
        <f>IF(R586="cCO2_ppm",CO2_ext_avg_ppm,calculation!R586+calculation!S586)</f>
        <v>496.90718234141207</v>
      </c>
      <c r="S587" s="13">
        <f t="shared" si="130"/>
        <v>-2.2751995094836683</v>
      </c>
    </row>
    <row r="588" spans="1:19">
      <c r="A588" s="1">
        <f>IF(input_OLD_temp_simulation!A588&lt;&gt;"",input_OLD_temp_simulation!A588,"")</f>
        <v>586</v>
      </c>
      <c r="B588">
        <f>IF(input_OLD_temp_simulation!B588&lt;&gt;"",input_OLD_temp_simulation!B588,"")</f>
        <v>886307</v>
      </c>
      <c r="C588" s="2">
        <f>IF(input_OLD_temp_simulation!C588&lt;&gt;"",input_OLD_temp_simulation!C588,"")</f>
        <v>44570.104166666657</v>
      </c>
      <c r="D588" s="26">
        <f t="shared" si="131"/>
        <v>6</v>
      </c>
      <c r="E588" s="43">
        <f t="shared" si="122"/>
        <v>0.10416666665696539</v>
      </c>
      <c r="F588" s="2">
        <f t="shared" si="123"/>
        <v>6.1042824073977062</v>
      </c>
      <c r="G588" s="26">
        <f>_xlfn.XLOOKUP(F588,occupancy_schedule!C:C,occupancy_schedule!D:D,,1,2)</f>
        <v>0</v>
      </c>
      <c r="H588" s="50">
        <f t="shared" si="124"/>
        <v>0</v>
      </c>
      <c r="I588" s="18">
        <f t="shared" si="125"/>
        <v>0</v>
      </c>
      <c r="J588" s="26">
        <f t="shared" si="126"/>
        <v>-305.36801716807162</v>
      </c>
      <c r="K588" s="55">
        <f t="shared" si="127"/>
        <v>2.4577772478990242E-3</v>
      </c>
      <c r="L588" s="26" t="b">
        <f>IF(virtualroom!A588="","",J588&gt;ventilation_hysteresis)</f>
        <v>0</v>
      </c>
      <c r="M588" s="29">
        <f t="shared" si="128"/>
        <v>0</v>
      </c>
      <c r="N588" s="13">
        <f t="shared" si="119"/>
        <v>0</v>
      </c>
      <c r="O588" s="17">
        <f t="shared" si="120"/>
        <v>0</v>
      </c>
      <c r="P588" s="17">
        <f t="shared" si="129"/>
        <v>0</v>
      </c>
      <c r="Q588" s="17">
        <f t="shared" si="121"/>
        <v>2.4577772478990242E-3</v>
      </c>
      <c r="R588" s="29">
        <f>IF(R587="cCO2_ppm",CO2_ext_avg_ppm,calculation!R587+calculation!S587)</f>
        <v>494.63198283192838</v>
      </c>
      <c r="S588" s="13">
        <f t="shared" si="130"/>
        <v>-2.2119995231091218</v>
      </c>
    </row>
    <row r="589" spans="1:19">
      <c r="A589" s="1">
        <f>IF(input_OLD_temp_simulation!A589&lt;&gt;"",input_OLD_temp_simulation!A589,"")</f>
        <v>587</v>
      </c>
      <c r="B589">
        <f>IF(input_OLD_temp_simulation!B589&lt;&gt;"",input_OLD_temp_simulation!B589,"")</f>
        <v>886307</v>
      </c>
      <c r="C589" s="2">
        <f>IF(input_OLD_temp_simulation!C589&lt;&gt;"",input_OLD_temp_simulation!C589,"")</f>
        <v>44570.114583333343</v>
      </c>
      <c r="D589" s="26">
        <f t="shared" si="131"/>
        <v>6</v>
      </c>
      <c r="E589" s="43">
        <f t="shared" si="122"/>
        <v>0.11458333334303461</v>
      </c>
      <c r="F589" s="2">
        <f t="shared" si="123"/>
        <v>6.1146990740837754</v>
      </c>
      <c r="G589" s="26">
        <f>_xlfn.XLOOKUP(F589,occupancy_schedule!C:C,occupancy_schedule!D:D,,1,2)</f>
        <v>0</v>
      </c>
      <c r="H589" s="50">
        <f t="shared" si="124"/>
        <v>0</v>
      </c>
      <c r="I589" s="18">
        <f t="shared" si="125"/>
        <v>0</v>
      </c>
      <c r="J589" s="26">
        <f t="shared" si="126"/>
        <v>-307.58001669118073</v>
      </c>
      <c r="K589" s="55">
        <f t="shared" si="127"/>
        <v>2.3895056576796066E-3</v>
      </c>
      <c r="L589" s="26" t="b">
        <f>IF(virtualroom!A589="","",J589&gt;ventilation_hysteresis)</f>
        <v>0</v>
      </c>
      <c r="M589" s="29">
        <f t="shared" si="128"/>
        <v>0</v>
      </c>
      <c r="N589" s="13">
        <f t="shared" si="119"/>
        <v>0</v>
      </c>
      <c r="O589" s="17">
        <f t="shared" si="120"/>
        <v>0</v>
      </c>
      <c r="P589" s="17">
        <f t="shared" si="129"/>
        <v>0</v>
      </c>
      <c r="Q589" s="17">
        <f t="shared" si="121"/>
        <v>2.3895056576796066E-3</v>
      </c>
      <c r="R589" s="29">
        <f>IF(R588="cCO2_ppm",CO2_ext_avg_ppm,calculation!R588+calculation!S588)</f>
        <v>492.41998330881927</v>
      </c>
      <c r="S589" s="13">
        <f t="shared" si="130"/>
        <v>-2.1505550919116461</v>
      </c>
    </row>
    <row r="590" spans="1:19">
      <c r="A590" s="1">
        <f>IF(input_OLD_temp_simulation!A590&lt;&gt;"",input_OLD_temp_simulation!A590,"")</f>
        <v>588</v>
      </c>
      <c r="B590">
        <f>IF(input_OLD_temp_simulation!B590&lt;&gt;"",input_OLD_temp_simulation!B590,"")</f>
        <v>886307</v>
      </c>
      <c r="C590" s="2">
        <f>IF(input_OLD_temp_simulation!C590&lt;&gt;"",input_OLD_temp_simulation!C590,"")</f>
        <v>44570.125</v>
      </c>
      <c r="D590" s="26">
        <f t="shared" si="131"/>
        <v>6</v>
      </c>
      <c r="E590" s="43">
        <f t="shared" si="122"/>
        <v>0.125</v>
      </c>
      <c r="F590" s="2">
        <f t="shared" si="123"/>
        <v>6.1251157407407408</v>
      </c>
      <c r="G590" s="26">
        <f>_xlfn.XLOOKUP(F590,occupancy_schedule!C:C,occupancy_schedule!D:D,,1,2)</f>
        <v>0</v>
      </c>
      <c r="H590" s="50">
        <f t="shared" si="124"/>
        <v>0</v>
      </c>
      <c r="I590" s="18">
        <f t="shared" si="125"/>
        <v>0</v>
      </c>
      <c r="J590" s="26">
        <f t="shared" si="126"/>
        <v>-309.73057178309239</v>
      </c>
      <c r="K590" s="55">
        <f t="shared" si="127"/>
        <v>2.3231305005218398E-3</v>
      </c>
      <c r="L590" s="26" t="b">
        <f>IF(virtualroom!A590="","",J590&gt;ventilation_hysteresis)</f>
        <v>0</v>
      </c>
      <c r="M590" s="29">
        <f t="shared" si="128"/>
        <v>0</v>
      </c>
      <c r="N590" s="13">
        <f t="shared" si="119"/>
        <v>0</v>
      </c>
      <c r="O590" s="17">
        <f t="shared" si="120"/>
        <v>0</v>
      </c>
      <c r="P590" s="17">
        <f t="shared" si="129"/>
        <v>0</v>
      </c>
      <c r="Q590" s="17">
        <f t="shared" si="121"/>
        <v>2.3231305005218398E-3</v>
      </c>
      <c r="R590" s="29">
        <f>IF(R589="cCO2_ppm",CO2_ext_avg_ppm,calculation!R589+calculation!S589)</f>
        <v>490.26942821690761</v>
      </c>
      <c r="S590" s="13">
        <f t="shared" si="130"/>
        <v>-2.0908174504696557</v>
      </c>
    </row>
    <row r="591" spans="1:19">
      <c r="A591" s="1">
        <f>IF(input_OLD_temp_simulation!A591&lt;&gt;"",input_OLD_temp_simulation!A591,"")</f>
        <v>589</v>
      </c>
      <c r="B591">
        <f>IF(input_OLD_temp_simulation!B591&lt;&gt;"",input_OLD_temp_simulation!B591,"")</f>
        <v>886307</v>
      </c>
      <c r="C591" s="2">
        <f>IF(input_OLD_temp_simulation!C591&lt;&gt;"",input_OLD_temp_simulation!C591,"")</f>
        <v>44570.135416666657</v>
      </c>
      <c r="D591" s="26">
        <f t="shared" si="131"/>
        <v>6</v>
      </c>
      <c r="E591" s="43">
        <f t="shared" si="122"/>
        <v>0.13541666665696539</v>
      </c>
      <c r="F591" s="2">
        <f t="shared" si="123"/>
        <v>6.1355324073977062</v>
      </c>
      <c r="G591" s="26">
        <f>_xlfn.XLOOKUP(F591,occupancy_schedule!C:C,occupancy_schedule!D:D,,1,2)</f>
        <v>0</v>
      </c>
      <c r="H591" s="50">
        <f t="shared" si="124"/>
        <v>0</v>
      </c>
      <c r="I591" s="18">
        <f t="shared" si="125"/>
        <v>0</v>
      </c>
      <c r="J591" s="26">
        <f t="shared" si="126"/>
        <v>-311.82138923356206</v>
      </c>
      <c r="K591" s="55">
        <f t="shared" si="127"/>
        <v>2.2585990977295658E-3</v>
      </c>
      <c r="L591" s="26" t="b">
        <f>IF(virtualroom!A591="","",J591&gt;ventilation_hysteresis)</f>
        <v>0</v>
      </c>
      <c r="M591" s="29">
        <f t="shared" si="128"/>
        <v>0</v>
      </c>
      <c r="N591" s="13">
        <f t="shared" si="119"/>
        <v>0</v>
      </c>
      <c r="O591" s="17">
        <f t="shared" si="120"/>
        <v>0</v>
      </c>
      <c r="P591" s="17">
        <f t="shared" si="129"/>
        <v>0</v>
      </c>
      <c r="Q591" s="17">
        <f t="shared" si="121"/>
        <v>2.2585990977295658E-3</v>
      </c>
      <c r="R591" s="29">
        <f>IF(R590="cCO2_ppm",CO2_ext_avg_ppm,calculation!R590+calculation!S590)</f>
        <v>488.17861076643794</v>
      </c>
      <c r="S591" s="13">
        <f t="shared" si="130"/>
        <v>-2.0327391879566092</v>
      </c>
    </row>
    <row r="592" spans="1:19">
      <c r="A592" s="1">
        <f>IF(input_OLD_temp_simulation!A592&lt;&gt;"",input_OLD_temp_simulation!A592,"")</f>
        <v>590</v>
      </c>
      <c r="B592">
        <f>IF(input_OLD_temp_simulation!B592&lt;&gt;"",input_OLD_temp_simulation!B592,"")</f>
        <v>886307</v>
      </c>
      <c r="C592" s="2">
        <f>IF(input_OLD_temp_simulation!C592&lt;&gt;"",input_OLD_temp_simulation!C592,"")</f>
        <v>44570.145833333343</v>
      </c>
      <c r="D592" s="26">
        <f t="shared" si="131"/>
        <v>6</v>
      </c>
      <c r="E592" s="43">
        <f t="shared" si="122"/>
        <v>0.14583333334303461</v>
      </c>
      <c r="F592" s="2">
        <f t="shared" si="123"/>
        <v>6.1459490740837754</v>
      </c>
      <c r="G592" s="26">
        <f>_xlfn.XLOOKUP(F592,occupancy_schedule!C:C,occupancy_schedule!D:D,,1,2)</f>
        <v>0</v>
      </c>
      <c r="H592" s="50">
        <f t="shared" si="124"/>
        <v>0</v>
      </c>
      <c r="I592" s="18">
        <f t="shared" si="125"/>
        <v>0</v>
      </c>
      <c r="J592" s="26">
        <f t="shared" si="126"/>
        <v>-313.85412842151868</v>
      </c>
      <c r="K592" s="55">
        <f t="shared" si="127"/>
        <v>2.1958602339037445E-3</v>
      </c>
      <c r="L592" s="26" t="b">
        <f>IF(virtualroom!A592="","",J592&gt;ventilation_hysteresis)</f>
        <v>0</v>
      </c>
      <c r="M592" s="29">
        <f t="shared" si="128"/>
        <v>0</v>
      </c>
      <c r="N592" s="13">
        <f t="shared" si="119"/>
        <v>0</v>
      </c>
      <c r="O592" s="17">
        <f t="shared" si="120"/>
        <v>0</v>
      </c>
      <c r="P592" s="17">
        <f t="shared" si="129"/>
        <v>0</v>
      </c>
      <c r="Q592" s="17">
        <f t="shared" si="121"/>
        <v>2.1958602339037445E-3</v>
      </c>
      <c r="R592" s="29">
        <f>IF(R591="cCO2_ppm",CO2_ext_avg_ppm,calculation!R591+calculation!S591)</f>
        <v>486.14587157848132</v>
      </c>
      <c r="S592" s="13">
        <f t="shared" si="130"/>
        <v>-1.9762742105133699</v>
      </c>
    </row>
    <row r="593" spans="1:19">
      <c r="A593" s="1">
        <f>IF(input_OLD_temp_simulation!A593&lt;&gt;"",input_OLD_temp_simulation!A593,"")</f>
        <v>591</v>
      </c>
      <c r="B593">
        <f>IF(input_OLD_temp_simulation!B593&lt;&gt;"",input_OLD_temp_simulation!B593,"")</f>
        <v>886307</v>
      </c>
      <c r="C593" s="2">
        <f>IF(input_OLD_temp_simulation!C593&lt;&gt;"",input_OLD_temp_simulation!C593,"")</f>
        <v>44570.15625</v>
      </c>
      <c r="D593" s="26">
        <f t="shared" si="131"/>
        <v>6</v>
      </c>
      <c r="E593" s="43">
        <f t="shared" si="122"/>
        <v>0.15625</v>
      </c>
      <c r="F593" s="2">
        <f t="shared" si="123"/>
        <v>6.1563657407407408</v>
      </c>
      <c r="G593" s="26">
        <f>_xlfn.XLOOKUP(F593,occupancy_schedule!C:C,occupancy_schedule!D:D,,1,2)</f>
        <v>0</v>
      </c>
      <c r="H593" s="50">
        <f t="shared" si="124"/>
        <v>0</v>
      </c>
      <c r="I593" s="18">
        <f t="shared" si="125"/>
        <v>0</v>
      </c>
      <c r="J593" s="26">
        <f t="shared" si="126"/>
        <v>-315.83040263203208</v>
      </c>
      <c r="K593" s="55">
        <f t="shared" si="127"/>
        <v>2.1348641162953061E-3</v>
      </c>
      <c r="L593" s="26" t="b">
        <f>IF(virtualroom!A593="","",J593&gt;ventilation_hysteresis)</f>
        <v>0</v>
      </c>
      <c r="M593" s="29">
        <f t="shared" si="128"/>
        <v>0</v>
      </c>
      <c r="N593" s="13">
        <f t="shared" si="119"/>
        <v>0</v>
      </c>
      <c r="O593" s="17">
        <f t="shared" si="120"/>
        <v>0</v>
      </c>
      <c r="P593" s="17">
        <f t="shared" si="129"/>
        <v>0</v>
      </c>
      <c r="Q593" s="17">
        <f t="shared" si="121"/>
        <v>2.1348641162953061E-3</v>
      </c>
      <c r="R593" s="29">
        <f>IF(R592="cCO2_ppm",CO2_ext_avg_ppm,calculation!R592+calculation!S592)</f>
        <v>484.16959736796792</v>
      </c>
      <c r="S593" s="13">
        <f t="shared" si="130"/>
        <v>-1.9213777046657754</v>
      </c>
    </row>
    <row r="594" spans="1:19">
      <c r="A594" s="1">
        <f>IF(input_OLD_temp_simulation!A594&lt;&gt;"",input_OLD_temp_simulation!A594,"")</f>
        <v>592</v>
      </c>
      <c r="B594">
        <f>IF(input_OLD_temp_simulation!B594&lt;&gt;"",input_OLD_temp_simulation!B594,"")</f>
        <v>886307</v>
      </c>
      <c r="C594" s="2">
        <f>IF(input_OLD_temp_simulation!C594&lt;&gt;"",input_OLD_temp_simulation!C594,"")</f>
        <v>44570.166666666657</v>
      </c>
      <c r="D594" s="26">
        <f t="shared" si="131"/>
        <v>6</v>
      </c>
      <c r="E594" s="43">
        <f t="shared" si="122"/>
        <v>0.16666666665696539</v>
      </c>
      <c r="F594" s="2">
        <f t="shared" si="123"/>
        <v>6.1667824073977062</v>
      </c>
      <c r="G594" s="26">
        <f>_xlfn.XLOOKUP(F594,occupancy_schedule!C:C,occupancy_schedule!D:D,,1,2)</f>
        <v>0</v>
      </c>
      <c r="H594" s="50">
        <f t="shared" si="124"/>
        <v>0</v>
      </c>
      <c r="I594" s="18">
        <f t="shared" si="125"/>
        <v>0</v>
      </c>
      <c r="J594" s="26">
        <f t="shared" si="126"/>
        <v>-317.75178033669783</v>
      </c>
      <c r="K594" s="55">
        <f t="shared" si="127"/>
        <v>2.0755623352871036E-3</v>
      </c>
      <c r="L594" s="26" t="b">
        <f>IF(virtualroom!A594="","",J594&gt;ventilation_hysteresis)</f>
        <v>0</v>
      </c>
      <c r="M594" s="29">
        <f t="shared" si="128"/>
        <v>0</v>
      </c>
      <c r="N594" s="13">
        <f t="shared" si="119"/>
        <v>0</v>
      </c>
      <c r="O594" s="17">
        <f t="shared" si="120"/>
        <v>0</v>
      </c>
      <c r="P594" s="17">
        <f t="shared" si="129"/>
        <v>0</v>
      </c>
      <c r="Q594" s="17">
        <f t="shared" si="121"/>
        <v>2.0755623352871036E-3</v>
      </c>
      <c r="R594" s="29">
        <f>IF(R593="cCO2_ppm",CO2_ext_avg_ppm,calculation!R593+calculation!S593)</f>
        <v>482.24821966330217</v>
      </c>
      <c r="S594" s="13">
        <f t="shared" si="130"/>
        <v>-1.8680061017583933</v>
      </c>
    </row>
    <row r="595" spans="1:19">
      <c r="A595" s="1">
        <f>IF(input_OLD_temp_simulation!A595&lt;&gt;"",input_OLD_temp_simulation!A595,"")</f>
        <v>593</v>
      </c>
      <c r="B595">
        <f>IF(input_OLD_temp_simulation!B595&lt;&gt;"",input_OLD_temp_simulation!B595,"")</f>
        <v>886307</v>
      </c>
      <c r="C595" s="2">
        <f>IF(input_OLD_temp_simulation!C595&lt;&gt;"",input_OLD_temp_simulation!C595,"")</f>
        <v>44570.177083333343</v>
      </c>
      <c r="D595" s="26">
        <f t="shared" si="131"/>
        <v>6</v>
      </c>
      <c r="E595" s="43">
        <f t="shared" si="122"/>
        <v>0.17708333334303461</v>
      </c>
      <c r="F595" s="2">
        <f t="shared" si="123"/>
        <v>6.1771990740837754</v>
      </c>
      <c r="G595" s="26">
        <f>_xlfn.XLOOKUP(F595,occupancy_schedule!C:C,occupancy_schedule!D:D,,1,2)</f>
        <v>0</v>
      </c>
      <c r="H595" s="50">
        <f t="shared" si="124"/>
        <v>0</v>
      </c>
      <c r="I595" s="18">
        <f t="shared" si="125"/>
        <v>0</v>
      </c>
      <c r="J595" s="26">
        <f t="shared" si="126"/>
        <v>-319.61978643845623</v>
      </c>
      <c r="K595" s="55">
        <f t="shared" si="127"/>
        <v>2.0179078259735732E-3</v>
      </c>
      <c r="L595" s="26" t="b">
        <f>IF(virtualroom!A595="","",J595&gt;ventilation_hysteresis)</f>
        <v>0</v>
      </c>
      <c r="M595" s="29">
        <f t="shared" si="128"/>
        <v>0</v>
      </c>
      <c r="N595" s="13">
        <f t="shared" si="119"/>
        <v>0</v>
      </c>
      <c r="O595" s="17">
        <f t="shared" si="120"/>
        <v>0</v>
      </c>
      <c r="P595" s="17">
        <f t="shared" si="129"/>
        <v>0</v>
      </c>
      <c r="Q595" s="17">
        <f t="shared" si="121"/>
        <v>2.0179078259735732E-3</v>
      </c>
      <c r="R595" s="29">
        <f>IF(R594="cCO2_ppm",CO2_ext_avg_ppm,calculation!R594+calculation!S594)</f>
        <v>480.38021356154377</v>
      </c>
      <c r="S595" s="13">
        <f t="shared" si="130"/>
        <v>-1.8161170433762159</v>
      </c>
    </row>
    <row r="596" spans="1:19">
      <c r="A596" s="1">
        <f>IF(input_OLD_temp_simulation!A596&lt;&gt;"",input_OLD_temp_simulation!A596,"")</f>
        <v>594</v>
      </c>
      <c r="B596">
        <f>IF(input_OLD_temp_simulation!B596&lt;&gt;"",input_OLD_temp_simulation!B596,"")</f>
        <v>886307</v>
      </c>
      <c r="C596" s="2">
        <f>IF(input_OLD_temp_simulation!C596&lt;&gt;"",input_OLD_temp_simulation!C596,"")</f>
        <v>44570.1875</v>
      </c>
      <c r="D596" s="26">
        <f t="shared" si="131"/>
        <v>6</v>
      </c>
      <c r="E596" s="43">
        <f t="shared" si="122"/>
        <v>0.1875</v>
      </c>
      <c r="F596" s="2">
        <f t="shared" si="123"/>
        <v>6.1876157407407408</v>
      </c>
      <c r="G596" s="26">
        <f>_xlfn.XLOOKUP(F596,occupancy_schedule!C:C,occupancy_schedule!D:D,,1,2)</f>
        <v>0</v>
      </c>
      <c r="H596" s="50">
        <f t="shared" si="124"/>
        <v>0</v>
      </c>
      <c r="I596" s="18">
        <f t="shared" si="125"/>
        <v>0</v>
      </c>
      <c r="J596" s="26">
        <f t="shared" si="126"/>
        <v>-321.43590348183244</v>
      </c>
      <c r="K596" s="55">
        <f t="shared" si="127"/>
        <v>1.9618548308076404E-3</v>
      </c>
      <c r="L596" s="26" t="b">
        <f>IF(virtualroom!A596="","",J596&gt;ventilation_hysteresis)</f>
        <v>0</v>
      </c>
      <c r="M596" s="29">
        <f t="shared" si="128"/>
        <v>0</v>
      </c>
      <c r="N596" s="13">
        <f t="shared" si="119"/>
        <v>0</v>
      </c>
      <c r="O596" s="17">
        <f t="shared" si="120"/>
        <v>0</v>
      </c>
      <c r="P596" s="17">
        <f t="shared" si="129"/>
        <v>0</v>
      </c>
      <c r="Q596" s="17">
        <f t="shared" si="121"/>
        <v>1.9618548308076404E-3</v>
      </c>
      <c r="R596" s="29">
        <f>IF(R595="cCO2_ppm",CO2_ext_avg_ppm,calculation!R595+calculation!S595)</f>
        <v>478.56409651816756</v>
      </c>
      <c r="S596" s="13">
        <f t="shared" si="130"/>
        <v>-1.7656693477268763</v>
      </c>
    </row>
    <row r="597" spans="1:19">
      <c r="A597" s="1">
        <f>IF(input_OLD_temp_simulation!A597&lt;&gt;"",input_OLD_temp_simulation!A597,"")</f>
        <v>595</v>
      </c>
      <c r="B597">
        <f>IF(input_OLD_temp_simulation!B597&lt;&gt;"",input_OLD_temp_simulation!B597,"")</f>
        <v>886307</v>
      </c>
      <c r="C597" s="2">
        <f>IF(input_OLD_temp_simulation!C597&lt;&gt;"",input_OLD_temp_simulation!C597,"")</f>
        <v>44570.197916666657</v>
      </c>
      <c r="D597" s="26">
        <f t="shared" si="131"/>
        <v>6</v>
      </c>
      <c r="E597" s="43">
        <f t="shared" si="122"/>
        <v>0.19791666665696539</v>
      </c>
      <c r="F597" s="2">
        <f t="shared" si="123"/>
        <v>6.1980324073977062</v>
      </c>
      <c r="G597" s="26">
        <f>_xlfn.XLOOKUP(F597,occupancy_schedule!C:C,occupancy_schedule!D:D,,1,2)</f>
        <v>0</v>
      </c>
      <c r="H597" s="50">
        <f t="shared" si="124"/>
        <v>0</v>
      </c>
      <c r="I597" s="18">
        <f t="shared" si="125"/>
        <v>0</v>
      </c>
      <c r="J597" s="26">
        <f t="shared" si="126"/>
        <v>-323.20157282955932</v>
      </c>
      <c r="K597" s="55">
        <f t="shared" si="127"/>
        <v>1.907358863285206E-3</v>
      </c>
      <c r="L597" s="26" t="b">
        <f>IF(virtualroom!A597="","",J597&gt;ventilation_hysteresis)</f>
        <v>0</v>
      </c>
      <c r="M597" s="29">
        <f t="shared" si="128"/>
        <v>0</v>
      </c>
      <c r="N597" s="13">
        <f t="shared" si="119"/>
        <v>0</v>
      </c>
      <c r="O597" s="17">
        <f t="shared" si="120"/>
        <v>0</v>
      </c>
      <c r="P597" s="17">
        <f t="shared" si="129"/>
        <v>0</v>
      </c>
      <c r="Q597" s="17">
        <f t="shared" si="121"/>
        <v>1.907358863285206E-3</v>
      </c>
      <c r="R597" s="29">
        <f>IF(R596="cCO2_ppm",CO2_ext_avg_ppm,calculation!R596+calculation!S596)</f>
        <v>476.79842717044068</v>
      </c>
      <c r="S597" s="13">
        <f t="shared" si="130"/>
        <v>-1.7166229769566854</v>
      </c>
    </row>
    <row r="598" spans="1:19">
      <c r="A598" s="1">
        <f>IF(input_OLD_temp_simulation!A598&lt;&gt;"",input_OLD_temp_simulation!A598,"")</f>
        <v>596</v>
      </c>
      <c r="B598">
        <f>IF(input_OLD_temp_simulation!B598&lt;&gt;"",input_OLD_temp_simulation!B598,"")</f>
        <v>886307</v>
      </c>
      <c r="C598" s="2">
        <f>IF(input_OLD_temp_simulation!C598&lt;&gt;"",input_OLD_temp_simulation!C598,"")</f>
        <v>44570.208333333343</v>
      </c>
      <c r="D598" s="26">
        <f t="shared" si="131"/>
        <v>6</v>
      </c>
      <c r="E598" s="43">
        <f t="shared" si="122"/>
        <v>0.20833333334303461</v>
      </c>
      <c r="F598" s="2">
        <f t="shared" si="123"/>
        <v>6.2084490740837754</v>
      </c>
      <c r="G598" s="26">
        <f>_xlfn.XLOOKUP(F598,occupancy_schedule!C:C,occupancy_schedule!D:D,,1,2)</f>
        <v>0</v>
      </c>
      <c r="H598" s="50">
        <f t="shared" si="124"/>
        <v>0</v>
      </c>
      <c r="I598" s="18">
        <f t="shared" si="125"/>
        <v>0</v>
      </c>
      <c r="J598" s="26">
        <f t="shared" si="126"/>
        <v>-324.918195806516</v>
      </c>
      <c r="K598" s="55">
        <f t="shared" si="127"/>
        <v>1.8543766726383951E-3</v>
      </c>
      <c r="L598" s="26" t="b">
        <f>IF(virtualroom!A598="","",J598&gt;ventilation_hysteresis)</f>
        <v>0</v>
      </c>
      <c r="M598" s="29">
        <f t="shared" si="128"/>
        <v>0</v>
      </c>
      <c r="N598" s="13">
        <f t="shared" si="119"/>
        <v>0</v>
      </c>
      <c r="O598" s="17">
        <f t="shared" si="120"/>
        <v>0</v>
      </c>
      <c r="P598" s="17">
        <f t="shared" si="129"/>
        <v>0</v>
      </c>
      <c r="Q598" s="17">
        <f t="shared" si="121"/>
        <v>1.8543766726383951E-3</v>
      </c>
      <c r="R598" s="29">
        <f>IF(R597="cCO2_ppm",CO2_ext_avg_ppm,calculation!R597+calculation!S597)</f>
        <v>475.081804193484</v>
      </c>
      <c r="S598" s="13">
        <f t="shared" si="130"/>
        <v>-1.6689390053745556</v>
      </c>
    </row>
    <row r="599" spans="1:19">
      <c r="A599" s="1">
        <f>IF(input_OLD_temp_simulation!A599&lt;&gt;"",input_OLD_temp_simulation!A599,"")</f>
        <v>597</v>
      </c>
      <c r="B599">
        <f>IF(input_OLD_temp_simulation!B599&lt;&gt;"",input_OLD_temp_simulation!B599,"")</f>
        <v>886307</v>
      </c>
      <c r="C599" s="2">
        <f>IF(input_OLD_temp_simulation!C599&lt;&gt;"",input_OLD_temp_simulation!C599,"")</f>
        <v>44570.21875</v>
      </c>
      <c r="D599" s="26">
        <f t="shared" si="131"/>
        <v>6</v>
      </c>
      <c r="E599" s="43">
        <f t="shared" si="122"/>
        <v>0.21875</v>
      </c>
      <c r="F599" s="2">
        <f t="shared" si="123"/>
        <v>6.2188657407407408</v>
      </c>
      <c r="G599" s="26">
        <f>_xlfn.XLOOKUP(F599,occupancy_schedule!C:C,occupancy_schedule!D:D,,1,2)</f>
        <v>0</v>
      </c>
      <c r="H599" s="50">
        <f t="shared" si="124"/>
        <v>0</v>
      </c>
      <c r="I599" s="18">
        <f t="shared" si="125"/>
        <v>0</v>
      </c>
      <c r="J599" s="26">
        <f t="shared" si="126"/>
        <v>-326.58713481189056</v>
      </c>
      <c r="K599" s="55">
        <f t="shared" si="127"/>
        <v>1.8028662095095505E-3</v>
      </c>
      <c r="L599" s="26" t="b">
        <f>IF(virtualroom!A599="","",J599&gt;ventilation_hysteresis)</f>
        <v>0</v>
      </c>
      <c r="M599" s="29">
        <f t="shared" si="128"/>
        <v>0</v>
      </c>
      <c r="N599" s="13">
        <f t="shared" si="119"/>
        <v>0</v>
      </c>
      <c r="O599" s="17">
        <f t="shared" si="120"/>
        <v>0</v>
      </c>
      <c r="P599" s="17">
        <f t="shared" si="129"/>
        <v>0</v>
      </c>
      <c r="Q599" s="17">
        <f t="shared" si="121"/>
        <v>1.8028662095095505E-3</v>
      </c>
      <c r="R599" s="29">
        <f>IF(R598="cCO2_ppm",CO2_ext_avg_ppm,calculation!R598+calculation!S598)</f>
        <v>473.41286518810944</v>
      </c>
      <c r="S599" s="13">
        <f t="shared" si="130"/>
        <v>-1.6225795885585954</v>
      </c>
    </row>
    <row r="600" spans="1:19">
      <c r="A600" s="1">
        <f>IF(input_OLD_temp_simulation!A600&lt;&gt;"",input_OLD_temp_simulation!A600,"")</f>
        <v>598</v>
      </c>
      <c r="B600">
        <f>IF(input_OLD_temp_simulation!B600&lt;&gt;"",input_OLD_temp_simulation!B600,"")</f>
        <v>886307</v>
      </c>
      <c r="C600" s="2">
        <f>IF(input_OLD_temp_simulation!C600&lt;&gt;"",input_OLD_temp_simulation!C600,"")</f>
        <v>44570.229166666657</v>
      </c>
      <c r="D600" s="26">
        <f t="shared" si="131"/>
        <v>6</v>
      </c>
      <c r="E600" s="43">
        <f t="shared" si="122"/>
        <v>0.22916666665696539</v>
      </c>
      <c r="F600" s="2">
        <f t="shared" si="123"/>
        <v>6.2292824073977062</v>
      </c>
      <c r="G600" s="26">
        <f>_xlfn.XLOOKUP(F600,occupancy_schedule!C:C,occupancy_schedule!D:D,,1,2)</f>
        <v>0</v>
      </c>
      <c r="H600" s="50">
        <f t="shared" si="124"/>
        <v>0</v>
      </c>
      <c r="I600" s="18">
        <f t="shared" si="125"/>
        <v>0</v>
      </c>
      <c r="J600" s="26">
        <f t="shared" si="126"/>
        <v>-328.20971440044917</v>
      </c>
      <c r="K600" s="55">
        <f t="shared" si="127"/>
        <v>1.752786592578729E-3</v>
      </c>
      <c r="L600" s="26" t="b">
        <f>IF(virtualroom!A600="","",J600&gt;ventilation_hysteresis)</f>
        <v>0</v>
      </c>
      <c r="M600" s="29">
        <f t="shared" si="128"/>
        <v>0</v>
      </c>
      <c r="N600" s="13">
        <f t="shared" si="119"/>
        <v>0</v>
      </c>
      <c r="O600" s="17">
        <f t="shared" si="120"/>
        <v>0</v>
      </c>
      <c r="P600" s="17">
        <f t="shared" si="129"/>
        <v>0</v>
      </c>
      <c r="Q600" s="17">
        <f t="shared" si="121"/>
        <v>1.752786592578729E-3</v>
      </c>
      <c r="R600" s="29">
        <f>IF(R599="cCO2_ppm",CO2_ext_avg_ppm,calculation!R599+calculation!S599)</f>
        <v>471.79028559955083</v>
      </c>
      <c r="S600" s="13">
        <f t="shared" si="130"/>
        <v>-1.5775079333208561</v>
      </c>
    </row>
    <row r="601" spans="1:19">
      <c r="A601" s="1">
        <f>IF(input_OLD_temp_simulation!A601&lt;&gt;"",input_OLD_temp_simulation!A601,"")</f>
        <v>599</v>
      </c>
      <c r="B601">
        <f>IF(input_OLD_temp_simulation!B601&lt;&gt;"",input_OLD_temp_simulation!B601,"")</f>
        <v>886307</v>
      </c>
      <c r="C601" s="2">
        <f>IF(input_OLD_temp_simulation!C601&lt;&gt;"",input_OLD_temp_simulation!C601,"")</f>
        <v>44570.239583333343</v>
      </c>
      <c r="D601" s="26">
        <f t="shared" si="131"/>
        <v>6</v>
      </c>
      <c r="E601" s="43">
        <f t="shared" si="122"/>
        <v>0.23958333334303461</v>
      </c>
      <c r="F601" s="2">
        <f t="shared" si="123"/>
        <v>6.2396990740837754</v>
      </c>
      <c r="G601" s="26">
        <f>_xlfn.XLOOKUP(F601,occupancy_schedule!C:C,occupancy_schedule!D:D,,1,2)</f>
        <v>0</v>
      </c>
      <c r="H601" s="50">
        <f t="shared" si="124"/>
        <v>0</v>
      </c>
      <c r="I601" s="18">
        <f t="shared" si="125"/>
        <v>0</v>
      </c>
      <c r="J601" s="26">
        <f t="shared" si="126"/>
        <v>-329.78722233377005</v>
      </c>
      <c r="K601" s="55">
        <f t="shared" si="127"/>
        <v>1.7040980761182083E-3</v>
      </c>
      <c r="L601" s="26" t="b">
        <f>IF(virtualroom!A601="","",J601&gt;ventilation_hysteresis)</f>
        <v>0</v>
      </c>
      <c r="M601" s="29">
        <f t="shared" si="128"/>
        <v>0</v>
      </c>
      <c r="N601" s="13">
        <f t="shared" si="119"/>
        <v>0</v>
      </c>
      <c r="O601" s="17">
        <f t="shared" si="120"/>
        <v>0</v>
      </c>
      <c r="P601" s="17">
        <f t="shared" si="129"/>
        <v>0</v>
      </c>
      <c r="Q601" s="17">
        <f t="shared" si="121"/>
        <v>1.7040980761182083E-3</v>
      </c>
      <c r="R601" s="29">
        <f>IF(R600="cCO2_ppm",CO2_ext_avg_ppm,calculation!R600+calculation!S600)</f>
        <v>470.21277766622995</v>
      </c>
      <c r="S601" s="13">
        <f t="shared" si="130"/>
        <v>-1.5336882685063875</v>
      </c>
    </row>
    <row r="602" spans="1:19">
      <c r="A602" s="1">
        <f>IF(input_OLD_temp_simulation!A602&lt;&gt;"",input_OLD_temp_simulation!A602,"")</f>
        <v>600</v>
      </c>
      <c r="B602">
        <f>IF(input_OLD_temp_simulation!B602&lt;&gt;"",input_OLD_temp_simulation!B602,"")</f>
        <v>886307</v>
      </c>
      <c r="C602" s="2">
        <f>IF(input_OLD_temp_simulation!C602&lt;&gt;"",input_OLD_temp_simulation!C602,"")</f>
        <v>44570.25</v>
      </c>
      <c r="D602" s="26">
        <f t="shared" si="131"/>
        <v>6</v>
      </c>
      <c r="E602" s="43">
        <f t="shared" si="122"/>
        <v>0.25</v>
      </c>
      <c r="F602" s="2">
        <f t="shared" si="123"/>
        <v>6.2501157407407408</v>
      </c>
      <c r="G602" s="26">
        <f>_xlfn.XLOOKUP(F602,occupancy_schedule!C:C,occupancy_schedule!D:D,,1,2)</f>
        <v>0</v>
      </c>
      <c r="H602" s="50">
        <f t="shared" si="124"/>
        <v>0</v>
      </c>
      <c r="I602" s="18">
        <f t="shared" si="125"/>
        <v>0</v>
      </c>
      <c r="J602" s="26">
        <f t="shared" si="126"/>
        <v>-331.32091060227646</v>
      </c>
      <c r="K602" s="55">
        <f t="shared" si="127"/>
        <v>1.6567620184482575E-3</v>
      </c>
      <c r="L602" s="26" t="b">
        <f>IF(virtualroom!A602="","",J602&gt;ventilation_hysteresis)</f>
        <v>0</v>
      </c>
      <c r="M602" s="29">
        <f t="shared" si="128"/>
        <v>0</v>
      </c>
      <c r="N602" s="13">
        <f t="shared" si="119"/>
        <v>0</v>
      </c>
      <c r="O602" s="17">
        <f t="shared" si="120"/>
        <v>0</v>
      </c>
      <c r="P602" s="17">
        <f t="shared" si="129"/>
        <v>0</v>
      </c>
      <c r="Q602" s="17">
        <f t="shared" si="121"/>
        <v>1.6567620184482575E-3</v>
      </c>
      <c r="R602" s="29">
        <f>IF(R601="cCO2_ppm",CO2_ext_avg_ppm,calculation!R601+calculation!S601)</f>
        <v>468.67908939772354</v>
      </c>
      <c r="S602" s="13">
        <f t="shared" si="130"/>
        <v>-1.4910858166034318</v>
      </c>
    </row>
    <row r="603" spans="1:19">
      <c r="A603" s="1">
        <f>IF(input_OLD_temp_simulation!A603&lt;&gt;"",input_OLD_temp_simulation!A603,"")</f>
        <v>601</v>
      </c>
      <c r="B603">
        <f>IF(input_OLD_temp_simulation!B603&lt;&gt;"",input_OLD_temp_simulation!B603,"")</f>
        <v>886307</v>
      </c>
      <c r="C603" s="2">
        <f>IF(input_OLD_temp_simulation!C603&lt;&gt;"",input_OLD_temp_simulation!C603,"")</f>
        <v>44570.260416666657</v>
      </c>
      <c r="D603" s="26">
        <f t="shared" si="131"/>
        <v>6</v>
      </c>
      <c r="E603" s="43">
        <f t="shared" si="122"/>
        <v>0.26041666665696539</v>
      </c>
      <c r="F603" s="2">
        <f t="shared" si="123"/>
        <v>6.2605324073977062</v>
      </c>
      <c r="G603" s="26">
        <f>_xlfn.XLOOKUP(F603,occupancy_schedule!C:C,occupancy_schedule!D:D,,1,2)</f>
        <v>0</v>
      </c>
      <c r="H603" s="50">
        <f t="shared" si="124"/>
        <v>0</v>
      </c>
      <c r="I603" s="18">
        <f t="shared" si="125"/>
        <v>0</v>
      </c>
      <c r="J603" s="26">
        <f t="shared" si="126"/>
        <v>-332.81199641887991</v>
      </c>
      <c r="K603" s="55">
        <f t="shared" si="127"/>
        <v>1.6107408512691383E-3</v>
      </c>
      <c r="L603" s="26" t="b">
        <f>IF(virtualroom!A603="","",J603&gt;ventilation_hysteresis)</f>
        <v>0</v>
      </c>
      <c r="M603" s="29">
        <f t="shared" si="128"/>
        <v>0</v>
      </c>
      <c r="N603" s="13">
        <f t="shared" si="119"/>
        <v>0</v>
      </c>
      <c r="O603" s="17">
        <f t="shared" si="120"/>
        <v>0</v>
      </c>
      <c r="P603" s="17">
        <f t="shared" si="129"/>
        <v>0</v>
      </c>
      <c r="Q603" s="17">
        <f t="shared" si="121"/>
        <v>1.6107408512691383E-3</v>
      </c>
      <c r="R603" s="29">
        <f>IF(R602="cCO2_ppm",CO2_ext_avg_ppm,calculation!R602+calculation!S602)</f>
        <v>467.18800358112009</v>
      </c>
      <c r="S603" s="13">
        <f t="shared" si="130"/>
        <v>-1.4496667661422244</v>
      </c>
    </row>
    <row r="604" spans="1:19">
      <c r="A604" s="1">
        <f>IF(input_OLD_temp_simulation!A604&lt;&gt;"",input_OLD_temp_simulation!A604,"")</f>
        <v>602</v>
      </c>
      <c r="B604">
        <f>IF(input_OLD_temp_simulation!B604&lt;&gt;"",input_OLD_temp_simulation!B604,"")</f>
        <v>886307</v>
      </c>
      <c r="C604" s="2">
        <f>IF(input_OLD_temp_simulation!C604&lt;&gt;"",input_OLD_temp_simulation!C604,"")</f>
        <v>44570.270833333343</v>
      </c>
      <c r="D604" s="26">
        <f t="shared" si="131"/>
        <v>6</v>
      </c>
      <c r="E604" s="43">
        <f t="shared" si="122"/>
        <v>0.27083333334303461</v>
      </c>
      <c r="F604" s="2">
        <f t="shared" si="123"/>
        <v>6.2709490740837754</v>
      </c>
      <c r="G604" s="26">
        <f>_xlfn.XLOOKUP(F604,occupancy_schedule!C:C,occupancy_schedule!D:D,,1,2)</f>
        <v>0</v>
      </c>
      <c r="H604" s="50">
        <f t="shared" si="124"/>
        <v>0</v>
      </c>
      <c r="I604" s="18">
        <f t="shared" si="125"/>
        <v>0</v>
      </c>
      <c r="J604" s="26">
        <f t="shared" si="126"/>
        <v>-334.26166318502214</v>
      </c>
      <c r="K604" s="55">
        <f t="shared" si="127"/>
        <v>1.5659980498449956E-3</v>
      </c>
      <c r="L604" s="26" t="b">
        <f>IF(virtualroom!A604="","",J604&gt;ventilation_hysteresis)</f>
        <v>0</v>
      </c>
      <c r="M604" s="29">
        <f t="shared" si="128"/>
        <v>0</v>
      </c>
      <c r="N604" s="13">
        <f t="shared" si="119"/>
        <v>0</v>
      </c>
      <c r="O604" s="17">
        <f t="shared" si="120"/>
        <v>0</v>
      </c>
      <c r="P604" s="17">
        <f t="shared" si="129"/>
        <v>0</v>
      </c>
      <c r="Q604" s="17">
        <f t="shared" si="121"/>
        <v>1.5659980498449956E-3</v>
      </c>
      <c r="R604" s="29">
        <f>IF(R603="cCO2_ppm",CO2_ext_avg_ppm,calculation!R603+calculation!S603)</f>
        <v>465.73833681497786</v>
      </c>
      <c r="S604" s="13">
        <f t="shared" si="130"/>
        <v>-1.409398244860496</v>
      </c>
    </row>
    <row r="605" spans="1:19">
      <c r="A605" s="1">
        <f>IF(input_OLD_temp_simulation!A605&lt;&gt;"",input_OLD_temp_simulation!A605,"")</f>
        <v>603</v>
      </c>
      <c r="B605">
        <f>IF(input_OLD_temp_simulation!B605&lt;&gt;"",input_OLD_temp_simulation!B605,"")</f>
        <v>886307</v>
      </c>
      <c r="C605" s="2">
        <f>IF(input_OLD_temp_simulation!C605&lt;&gt;"",input_OLD_temp_simulation!C605,"")</f>
        <v>44570.28125</v>
      </c>
      <c r="D605" s="26">
        <f t="shared" si="131"/>
        <v>6</v>
      </c>
      <c r="E605" s="43">
        <f t="shared" si="122"/>
        <v>0.28125</v>
      </c>
      <c r="F605" s="2">
        <f t="shared" si="123"/>
        <v>6.2813657407407408</v>
      </c>
      <c r="G605" s="26">
        <f>_xlfn.XLOOKUP(F605,occupancy_schedule!C:C,occupancy_schedule!D:D,,1,2)</f>
        <v>0</v>
      </c>
      <c r="H605" s="50">
        <f t="shared" si="124"/>
        <v>0</v>
      </c>
      <c r="I605" s="18">
        <f t="shared" si="125"/>
        <v>0</v>
      </c>
      <c r="J605" s="26">
        <f t="shared" si="126"/>
        <v>-335.67106142988263</v>
      </c>
      <c r="K605" s="55">
        <f t="shared" si="127"/>
        <v>1.5224981040159683E-3</v>
      </c>
      <c r="L605" s="26" t="b">
        <f>IF(virtualroom!A605="","",J605&gt;ventilation_hysteresis)</f>
        <v>0</v>
      </c>
      <c r="M605" s="29">
        <f t="shared" si="128"/>
        <v>0</v>
      </c>
      <c r="N605" s="13">
        <f t="shared" si="119"/>
        <v>0</v>
      </c>
      <c r="O605" s="17">
        <f t="shared" si="120"/>
        <v>0</v>
      </c>
      <c r="P605" s="17">
        <f t="shared" si="129"/>
        <v>0</v>
      </c>
      <c r="Q605" s="17">
        <f t="shared" si="121"/>
        <v>1.5224981040159683E-3</v>
      </c>
      <c r="R605" s="29">
        <f>IF(R604="cCO2_ppm",CO2_ext_avg_ppm,calculation!R604+calculation!S604)</f>
        <v>464.32893857011737</v>
      </c>
      <c r="S605" s="13">
        <f t="shared" si="130"/>
        <v>-1.3702482936143714</v>
      </c>
    </row>
    <row r="606" spans="1:19">
      <c r="A606" s="1">
        <f>IF(input_OLD_temp_simulation!A606&lt;&gt;"",input_OLD_temp_simulation!A606,"")</f>
        <v>604</v>
      </c>
      <c r="B606">
        <f>IF(input_OLD_temp_simulation!B606&lt;&gt;"",input_OLD_temp_simulation!B606,"")</f>
        <v>886307</v>
      </c>
      <c r="C606" s="2">
        <f>IF(input_OLD_temp_simulation!C606&lt;&gt;"",input_OLD_temp_simulation!C606,"")</f>
        <v>44570.291666666657</v>
      </c>
      <c r="D606" s="26">
        <f t="shared" si="131"/>
        <v>6</v>
      </c>
      <c r="E606" s="43">
        <f t="shared" si="122"/>
        <v>0.29166666665696539</v>
      </c>
      <c r="F606" s="2">
        <f t="shared" si="123"/>
        <v>6.2917824073977062</v>
      </c>
      <c r="G606" s="26">
        <f>_xlfn.XLOOKUP(F606,occupancy_schedule!C:C,occupancy_schedule!D:D,,1,2)</f>
        <v>0</v>
      </c>
      <c r="H606" s="50">
        <f t="shared" si="124"/>
        <v>0</v>
      </c>
      <c r="I606" s="18">
        <f t="shared" si="125"/>
        <v>0</v>
      </c>
      <c r="J606" s="26">
        <f t="shared" si="126"/>
        <v>-337.04130972349702</v>
      </c>
      <c r="K606" s="55">
        <f t="shared" si="127"/>
        <v>1.480206490015524E-3</v>
      </c>
      <c r="L606" s="26" t="b">
        <f>IF(virtualroom!A606="","",J606&gt;ventilation_hysteresis)</f>
        <v>0</v>
      </c>
      <c r="M606" s="29">
        <f t="shared" si="128"/>
        <v>0</v>
      </c>
      <c r="N606" s="13">
        <f t="shared" si="119"/>
        <v>0</v>
      </c>
      <c r="O606" s="17">
        <f t="shared" si="120"/>
        <v>0</v>
      </c>
      <c r="P606" s="17">
        <f t="shared" si="129"/>
        <v>0</v>
      </c>
      <c r="Q606" s="17">
        <f t="shared" si="121"/>
        <v>1.480206490015524E-3</v>
      </c>
      <c r="R606" s="29">
        <f>IF(R605="cCO2_ppm",CO2_ext_avg_ppm,calculation!R605+calculation!S605)</f>
        <v>462.95869027650298</v>
      </c>
      <c r="S606" s="13">
        <f t="shared" si="130"/>
        <v>-1.3321858410139715</v>
      </c>
    </row>
    <row r="607" spans="1:19">
      <c r="A607" s="1">
        <f>IF(input_OLD_temp_simulation!A607&lt;&gt;"",input_OLD_temp_simulation!A607,"")</f>
        <v>605</v>
      </c>
      <c r="B607">
        <f>IF(input_OLD_temp_simulation!B607&lt;&gt;"",input_OLD_temp_simulation!B607,"")</f>
        <v>886307</v>
      </c>
      <c r="C607" s="2">
        <f>IF(input_OLD_temp_simulation!C607&lt;&gt;"",input_OLD_temp_simulation!C607,"")</f>
        <v>44570.302083333343</v>
      </c>
      <c r="D607" s="26">
        <f t="shared" si="131"/>
        <v>6</v>
      </c>
      <c r="E607" s="43">
        <f t="shared" si="122"/>
        <v>0.30208333334303461</v>
      </c>
      <c r="F607" s="2">
        <f t="shared" si="123"/>
        <v>6.3021990740837754</v>
      </c>
      <c r="G607" s="26">
        <f>_xlfn.XLOOKUP(F607,occupancy_schedule!C:C,occupancy_schedule!D:D,,1,2)</f>
        <v>0</v>
      </c>
      <c r="H607" s="50">
        <f t="shared" si="124"/>
        <v>0</v>
      </c>
      <c r="I607" s="18">
        <f t="shared" si="125"/>
        <v>0</v>
      </c>
      <c r="J607" s="26">
        <f t="shared" si="126"/>
        <v>-338.37349556451102</v>
      </c>
      <c r="K607" s="55">
        <f t="shared" si="127"/>
        <v>1.4390896430706475E-3</v>
      </c>
      <c r="L607" s="26" t="b">
        <f>IF(virtualroom!A607="","",J607&gt;ventilation_hysteresis)</f>
        <v>0</v>
      </c>
      <c r="M607" s="29">
        <f t="shared" si="128"/>
        <v>0</v>
      </c>
      <c r="N607" s="13">
        <f t="shared" si="119"/>
        <v>0</v>
      </c>
      <c r="O607" s="17">
        <f t="shared" si="120"/>
        <v>0</v>
      </c>
      <c r="P607" s="17">
        <f t="shared" si="129"/>
        <v>0</v>
      </c>
      <c r="Q607" s="17">
        <f t="shared" si="121"/>
        <v>1.4390896430706475E-3</v>
      </c>
      <c r="R607" s="29">
        <f>IF(R606="cCO2_ppm",CO2_ext_avg_ppm,calculation!R606+calculation!S606)</f>
        <v>461.62650443548898</v>
      </c>
      <c r="S607" s="13">
        <f t="shared" si="130"/>
        <v>-1.2951806787635827</v>
      </c>
    </row>
    <row r="608" spans="1:19">
      <c r="A608" s="1">
        <f>IF(input_OLD_temp_simulation!A608&lt;&gt;"",input_OLD_temp_simulation!A608,"")</f>
        <v>606</v>
      </c>
      <c r="B608">
        <f>IF(input_OLD_temp_simulation!B608&lt;&gt;"",input_OLD_temp_simulation!B608,"")</f>
        <v>886307</v>
      </c>
      <c r="C608" s="2">
        <f>IF(input_OLD_temp_simulation!C608&lt;&gt;"",input_OLD_temp_simulation!C608,"")</f>
        <v>44570.3125</v>
      </c>
      <c r="D608" s="26">
        <f t="shared" si="131"/>
        <v>6</v>
      </c>
      <c r="E608" s="43">
        <f t="shared" si="122"/>
        <v>0.3125</v>
      </c>
      <c r="F608" s="2">
        <f t="shared" si="123"/>
        <v>6.3126157407407408</v>
      </c>
      <c r="G608" s="26">
        <f>_xlfn.XLOOKUP(F608,occupancy_schedule!C:C,occupancy_schedule!D:D,,1,2)</f>
        <v>0</v>
      </c>
      <c r="H608" s="50">
        <f t="shared" si="124"/>
        <v>0</v>
      </c>
      <c r="I608" s="18">
        <f t="shared" si="125"/>
        <v>0</v>
      </c>
      <c r="J608" s="26">
        <f t="shared" si="126"/>
        <v>-339.6686762432746</v>
      </c>
      <c r="K608" s="55">
        <f t="shared" si="127"/>
        <v>1.3991149307631295E-3</v>
      </c>
      <c r="L608" s="26" t="b">
        <f>IF(virtualroom!A608="","",J608&gt;ventilation_hysteresis)</f>
        <v>0</v>
      </c>
      <c r="M608" s="29">
        <f t="shared" si="128"/>
        <v>0</v>
      </c>
      <c r="N608" s="13">
        <f t="shared" si="119"/>
        <v>0</v>
      </c>
      <c r="O608" s="17">
        <f t="shared" si="120"/>
        <v>0</v>
      </c>
      <c r="P608" s="17">
        <f t="shared" si="129"/>
        <v>0</v>
      </c>
      <c r="Q608" s="17">
        <f t="shared" si="121"/>
        <v>1.3991149307631295E-3</v>
      </c>
      <c r="R608" s="29">
        <f>IF(R607="cCO2_ppm",CO2_ext_avg_ppm,calculation!R607+calculation!S607)</f>
        <v>460.3313237567254</v>
      </c>
      <c r="S608" s="13">
        <f t="shared" si="130"/>
        <v>-1.2592034376868164</v>
      </c>
    </row>
    <row r="609" spans="1:19">
      <c r="A609" s="1">
        <f>IF(input_OLD_temp_simulation!A609&lt;&gt;"",input_OLD_temp_simulation!A609,"")</f>
        <v>607</v>
      </c>
      <c r="B609">
        <f>IF(input_OLD_temp_simulation!B609&lt;&gt;"",input_OLD_temp_simulation!B609,"")</f>
        <v>886307</v>
      </c>
      <c r="C609" s="2">
        <f>IF(input_OLD_temp_simulation!C609&lt;&gt;"",input_OLD_temp_simulation!C609,"")</f>
        <v>44570.322916666657</v>
      </c>
      <c r="D609" s="26">
        <f t="shared" si="131"/>
        <v>6</v>
      </c>
      <c r="E609" s="43">
        <f t="shared" si="122"/>
        <v>0.32291666665696539</v>
      </c>
      <c r="F609" s="2">
        <f t="shared" si="123"/>
        <v>6.3230324073977062</v>
      </c>
      <c r="G609" s="26">
        <f>_xlfn.XLOOKUP(F609,occupancy_schedule!C:C,occupancy_schedule!D:D,,1,2)</f>
        <v>0</v>
      </c>
      <c r="H609" s="50">
        <f t="shared" si="124"/>
        <v>0</v>
      </c>
      <c r="I609" s="18">
        <f t="shared" si="125"/>
        <v>0</v>
      </c>
      <c r="J609" s="26">
        <f t="shared" si="126"/>
        <v>-340.92787968096144</v>
      </c>
      <c r="K609" s="55">
        <f t="shared" si="127"/>
        <v>1.3602506271308198E-3</v>
      </c>
      <c r="L609" s="26" t="b">
        <f>IF(virtualroom!A609="","",J609&gt;ventilation_hysteresis)</f>
        <v>0</v>
      </c>
      <c r="M609" s="29">
        <f t="shared" si="128"/>
        <v>0</v>
      </c>
      <c r="N609" s="13">
        <f t="shared" si="119"/>
        <v>0</v>
      </c>
      <c r="O609" s="17">
        <f t="shared" si="120"/>
        <v>0</v>
      </c>
      <c r="P609" s="17">
        <f t="shared" si="129"/>
        <v>0</v>
      </c>
      <c r="Q609" s="17">
        <f t="shared" si="121"/>
        <v>1.3602506271308198E-3</v>
      </c>
      <c r="R609" s="29">
        <f>IF(R608="cCO2_ppm",CO2_ext_avg_ppm,calculation!R608+calculation!S608)</f>
        <v>459.07212031903856</v>
      </c>
      <c r="S609" s="13">
        <f t="shared" si="130"/>
        <v>-1.2242255644177378</v>
      </c>
    </row>
    <row r="610" spans="1:19">
      <c r="A610" s="1">
        <f>IF(input_OLD_temp_simulation!A610&lt;&gt;"",input_OLD_temp_simulation!A610,"")</f>
        <v>608</v>
      </c>
      <c r="B610">
        <f>IF(input_OLD_temp_simulation!B610&lt;&gt;"",input_OLD_temp_simulation!B610,"")</f>
        <v>886307</v>
      </c>
      <c r="C610" s="2">
        <f>IF(input_OLD_temp_simulation!C610&lt;&gt;"",input_OLD_temp_simulation!C610,"")</f>
        <v>44570.333333333343</v>
      </c>
      <c r="D610" s="26">
        <f t="shared" si="131"/>
        <v>6</v>
      </c>
      <c r="E610" s="43">
        <f t="shared" si="122"/>
        <v>0.33333333334303461</v>
      </c>
      <c r="F610" s="2">
        <f t="shared" si="123"/>
        <v>6.3334490740837754</v>
      </c>
      <c r="G610" s="26">
        <f>_xlfn.XLOOKUP(F610,occupancy_schedule!C:C,occupancy_schedule!D:D,,1,2)</f>
        <v>0</v>
      </c>
      <c r="H610" s="50">
        <f t="shared" si="124"/>
        <v>0</v>
      </c>
      <c r="I610" s="18">
        <f t="shared" si="125"/>
        <v>0</v>
      </c>
      <c r="J610" s="26">
        <f t="shared" si="126"/>
        <v>-342.15210524537918</v>
      </c>
      <c r="K610" s="55">
        <f t="shared" si="127"/>
        <v>1.3224658874882969E-3</v>
      </c>
      <c r="L610" s="26" t="b">
        <f>IF(virtualroom!A610="","",J610&gt;ventilation_hysteresis)</f>
        <v>0</v>
      </c>
      <c r="M610" s="29">
        <f t="shared" si="128"/>
        <v>0</v>
      </c>
      <c r="N610" s="13">
        <f t="shared" si="119"/>
        <v>0</v>
      </c>
      <c r="O610" s="17">
        <f t="shared" si="120"/>
        <v>0</v>
      </c>
      <c r="P610" s="17">
        <f t="shared" si="129"/>
        <v>0</v>
      </c>
      <c r="Q610" s="17">
        <f t="shared" si="121"/>
        <v>1.3224658874882969E-3</v>
      </c>
      <c r="R610" s="29">
        <f>IF(R609="cCO2_ppm",CO2_ext_avg_ppm,calculation!R609+calculation!S609)</f>
        <v>457.84789475462082</v>
      </c>
      <c r="S610" s="13">
        <f t="shared" si="130"/>
        <v>-1.1902192987394673</v>
      </c>
    </row>
    <row r="611" spans="1:19">
      <c r="A611" s="1">
        <f>IF(input_OLD_temp_simulation!A611&lt;&gt;"",input_OLD_temp_simulation!A611,"")</f>
        <v>609</v>
      </c>
      <c r="B611">
        <f>IF(input_OLD_temp_simulation!B611&lt;&gt;"",input_OLD_temp_simulation!B611,"")</f>
        <v>886307</v>
      </c>
      <c r="C611" s="2">
        <f>IF(input_OLD_temp_simulation!C611&lt;&gt;"",input_OLD_temp_simulation!C611,"")</f>
        <v>44570.34375</v>
      </c>
      <c r="D611" s="26">
        <f t="shared" si="131"/>
        <v>6</v>
      </c>
      <c r="E611" s="43">
        <f t="shared" si="122"/>
        <v>0.34375</v>
      </c>
      <c r="F611" s="2">
        <f t="shared" si="123"/>
        <v>6.3438657407407408</v>
      </c>
      <c r="G611" s="26">
        <f>_xlfn.XLOOKUP(F611,occupancy_schedule!C:C,occupancy_schedule!D:D,,1,2)</f>
        <v>0</v>
      </c>
      <c r="H611" s="50">
        <f t="shared" si="124"/>
        <v>0</v>
      </c>
      <c r="I611" s="18">
        <f t="shared" si="125"/>
        <v>0</v>
      </c>
      <c r="J611" s="26">
        <f t="shared" si="126"/>
        <v>-343.34232454411864</v>
      </c>
      <c r="K611" s="55">
        <f t="shared" si="127"/>
        <v>1.2857307239469555E-3</v>
      </c>
      <c r="L611" s="26" t="b">
        <f>IF(virtualroom!A611="","",J611&gt;ventilation_hysteresis)</f>
        <v>0</v>
      </c>
      <c r="M611" s="29">
        <f t="shared" si="128"/>
        <v>0</v>
      </c>
      <c r="N611" s="13">
        <f t="shared" si="119"/>
        <v>0</v>
      </c>
      <c r="O611" s="17">
        <f t="shared" si="120"/>
        <v>0</v>
      </c>
      <c r="P611" s="17">
        <f t="shared" si="129"/>
        <v>0</v>
      </c>
      <c r="Q611" s="17">
        <f t="shared" si="121"/>
        <v>1.2857307239469555E-3</v>
      </c>
      <c r="R611" s="29">
        <f>IF(R610="cCO2_ppm",CO2_ext_avg_ppm,calculation!R610+calculation!S610)</f>
        <v>456.65767545588136</v>
      </c>
      <c r="S611" s="13">
        <f t="shared" si="130"/>
        <v>-1.1571576515522599</v>
      </c>
    </row>
    <row r="612" spans="1:19">
      <c r="A612" s="1">
        <f>IF(input_OLD_temp_simulation!A612&lt;&gt;"",input_OLD_temp_simulation!A612,"")</f>
        <v>610</v>
      </c>
      <c r="B612">
        <f>IF(input_OLD_temp_simulation!B612&lt;&gt;"",input_OLD_temp_simulation!B612,"")</f>
        <v>886307</v>
      </c>
      <c r="C612" s="2">
        <f>IF(input_OLD_temp_simulation!C612&lt;&gt;"",input_OLD_temp_simulation!C612,"")</f>
        <v>44570.354166666657</v>
      </c>
      <c r="D612" s="26">
        <f t="shared" si="131"/>
        <v>6</v>
      </c>
      <c r="E612" s="43">
        <f t="shared" si="122"/>
        <v>0.35416666665696539</v>
      </c>
      <c r="F612" s="2">
        <f t="shared" si="123"/>
        <v>6.3542824073977062</v>
      </c>
      <c r="G612" s="26">
        <f>_xlfn.XLOOKUP(F612,occupancy_schedule!C:C,occupancy_schedule!D:D,,1,2)</f>
        <v>0</v>
      </c>
      <c r="H612" s="50">
        <f t="shared" si="124"/>
        <v>0</v>
      </c>
      <c r="I612" s="18">
        <f t="shared" si="125"/>
        <v>0</v>
      </c>
      <c r="J612" s="26">
        <f t="shared" si="126"/>
        <v>-344.49948219567091</v>
      </c>
      <c r="K612" s="55">
        <f t="shared" si="127"/>
        <v>1.2500159816150954E-3</v>
      </c>
      <c r="L612" s="26" t="b">
        <f>IF(virtualroom!A612="","",J612&gt;ventilation_hysteresis)</f>
        <v>0</v>
      </c>
      <c r="M612" s="29">
        <f t="shared" si="128"/>
        <v>0</v>
      </c>
      <c r="N612" s="13">
        <f t="shared" si="119"/>
        <v>0</v>
      </c>
      <c r="O612" s="17">
        <f t="shared" si="120"/>
        <v>0</v>
      </c>
      <c r="P612" s="17">
        <f t="shared" si="129"/>
        <v>0</v>
      </c>
      <c r="Q612" s="17">
        <f t="shared" si="121"/>
        <v>1.2500159816150954E-3</v>
      </c>
      <c r="R612" s="29">
        <f>IF(R611="cCO2_ppm",CO2_ext_avg_ppm,calculation!R611+calculation!S611)</f>
        <v>455.50051780432909</v>
      </c>
      <c r="S612" s="13">
        <f t="shared" si="130"/>
        <v>-1.1250143834535857</v>
      </c>
    </row>
    <row r="613" spans="1:19">
      <c r="A613" s="1">
        <f>IF(input_OLD_temp_simulation!A613&lt;&gt;"",input_OLD_temp_simulation!A613,"")</f>
        <v>611</v>
      </c>
      <c r="B613">
        <f>IF(input_OLD_temp_simulation!B613&lt;&gt;"",input_OLD_temp_simulation!B613,"")</f>
        <v>886307</v>
      </c>
      <c r="C613" s="2">
        <f>IF(input_OLD_temp_simulation!C613&lt;&gt;"",input_OLD_temp_simulation!C613,"")</f>
        <v>44570.364583333343</v>
      </c>
      <c r="D613" s="26">
        <f t="shared" si="131"/>
        <v>6</v>
      </c>
      <c r="E613" s="43">
        <f t="shared" si="122"/>
        <v>0.36458333334303461</v>
      </c>
      <c r="F613" s="2">
        <f t="shared" si="123"/>
        <v>6.3646990740837754</v>
      </c>
      <c r="G613" s="26">
        <f>_xlfn.XLOOKUP(F613,occupancy_schedule!C:C,occupancy_schedule!D:D,,1,2)</f>
        <v>0</v>
      </c>
      <c r="H613" s="50">
        <f t="shared" si="124"/>
        <v>0</v>
      </c>
      <c r="I613" s="18">
        <f t="shared" si="125"/>
        <v>0</v>
      </c>
      <c r="J613" s="26">
        <f t="shared" si="126"/>
        <v>-345.62449657912447</v>
      </c>
      <c r="K613" s="55">
        <f t="shared" si="127"/>
        <v>1.2152933154591214E-3</v>
      </c>
      <c r="L613" s="26" t="b">
        <f>IF(virtualroom!A613="","",J613&gt;ventilation_hysteresis)</f>
        <v>0</v>
      </c>
      <c r="M613" s="29">
        <f t="shared" si="128"/>
        <v>0</v>
      </c>
      <c r="N613" s="13">
        <f t="shared" si="119"/>
        <v>0</v>
      </c>
      <c r="O613" s="17">
        <f t="shared" si="120"/>
        <v>0</v>
      </c>
      <c r="P613" s="17">
        <f t="shared" si="129"/>
        <v>0</v>
      </c>
      <c r="Q613" s="17">
        <f t="shared" si="121"/>
        <v>1.2152933154591214E-3</v>
      </c>
      <c r="R613" s="29">
        <f>IF(R612="cCO2_ppm",CO2_ext_avg_ppm,calculation!R612+calculation!S612)</f>
        <v>454.37550342087553</v>
      </c>
      <c r="S613" s="13">
        <f t="shared" si="130"/>
        <v>-1.0937639839132092</v>
      </c>
    </row>
    <row r="614" spans="1:19">
      <c r="A614" s="1">
        <f>IF(input_OLD_temp_simulation!A614&lt;&gt;"",input_OLD_temp_simulation!A614,"")</f>
        <v>612</v>
      </c>
      <c r="B614">
        <f>IF(input_OLD_temp_simulation!B614&lt;&gt;"",input_OLD_temp_simulation!B614,"")</f>
        <v>886307</v>
      </c>
      <c r="C614" s="2">
        <f>IF(input_OLD_temp_simulation!C614&lt;&gt;"",input_OLD_temp_simulation!C614,"")</f>
        <v>44570.375</v>
      </c>
      <c r="D614" s="26">
        <f t="shared" si="131"/>
        <v>6</v>
      </c>
      <c r="E614" s="43">
        <f t="shared" si="122"/>
        <v>0.375</v>
      </c>
      <c r="F614" s="2">
        <f t="shared" si="123"/>
        <v>6.3751157407407408</v>
      </c>
      <c r="G614" s="26">
        <f>_xlfn.XLOOKUP(F614,occupancy_schedule!C:C,occupancy_schedule!D:D,,1,2)</f>
        <v>0</v>
      </c>
      <c r="H614" s="50">
        <f t="shared" si="124"/>
        <v>0</v>
      </c>
      <c r="I614" s="18">
        <f t="shared" si="125"/>
        <v>0</v>
      </c>
      <c r="J614" s="26">
        <f t="shared" si="126"/>
        <v>-346.71826056303769</v>
      </c>
      <c r="K614" s="55">
        <f t="shared" si="127"/>
        <v>1.1815351678074787E-3</v>
      </c>
      <c r="L614" s="26" t="b">
        <f>IF(virtualroom!A614="","",J614&gt;ventilation_hysteresis)</f>
        <v>0</v>
      </c>
      <c r="M614" s="29">
        <f t="shared" si="128"/>
        <v>0</v>
      </c>
      <c r="N614" s="13">
        <f t="shared" si="119"/>
        <v>0</v>
      </c>
      <c r="O614" s="17">
        <f t="shared" si="120"/>
        <v>0</v>
      </c>
      <c r="P614" s="17">
        <f t="shared" si="129"/>
        <v>0</v>
      </c>
      <c r="Q614" s="17">
        <f t="shared" si="121"/>
        <v>1.1815351678074787E-3</v>
      </c>
      <c r="R614" s="29">
        <f>IF(R613="cCO2_ppm",CO2_ext_avg_ppm,calculation!R613+calculation!S613)</f>
        <v>453.28173943696231</v>
      </c>
      <c r="S614" s="13">
        <f t="shared" si="130"/>
        <v>-1.0633816510267309</v>
      </c>
    </row>
    <row r="615" spans="1:19">
      <c r="A615" s="1">
        <f>IF(input_OLD_temp_simulation!A615&lt;&gt;"",input_OLD_temp_simulation!A615,"")</f>
        <v>613</v>
      </c>
      <c r="B615">
        <f>IF(input_OLD_temp_simulation!B615&lt;&gt;"",input_OLD_temp_simulation!B615,"")</f>
        <v>886307</v>
      </c>
      <c r="C615" s="2">
        <f>IF(input_OLD_temp_simulation!C615&lt;&gt;"",input_OLD_temp_simulation!C615,"")</f>
        <v>44570.385416666657</v>
      </c>
      <c r="D615" s="26">
        <f t="shared" si="131"/>
        <v>6</v>
      </c>
      <c r="E615" s="43">
        <f t="shared" si="122"/>
        <v>0.38541666665696539</v>
      </c>
      <c r="F615" s="2">
        <f t="shared" si="123"/>
        <v>6.3855324073977062</v>
      </c>
      <c r="G615" s="26">
        <f>_xlfn.XLOOKUP(F615,occupancy_schedule!C:C,occupancy_schedule!D:D,,1,2)</f>
        <v>0</v>
      </c>
      <c r="H615" s="50">
        <f t="shared" si="124"/>
        <v>0</v>
      </c>
      <c r="I615" s="18">
        <f t="shared" si="125"/>
        <v>0</v>
      </c>
      <c r="J615" s="26">
        <f t="shared" si="126"/>
        <v>-347.78164221406439</v>
      </c>
      <c r="K615" s="55">
        <f t="shared" si="127"/>
        <v>1.148714746479494E-3</v>
      </c>
      <c r="L615" s="26" t="b">
        <f>IF(virtualroom!A615="","",J615&gt;ventilation_hysteresis)</f>
        <v>0</v>
      </c>
      <c r="M615" s="29">
        <f t="shared" si="128"/>
        <v>0</v>
      </c>
      <c r="N615" s="13">
        <f t="shared" si="119"/>
        <v>0</v>
      </c>
      <c r="O615" s="17">
        <f t="shared" si="120"/>
        <v>0</v>
      </c>
      <c r="P615" s="17">
        <f t="shared" si="129"/>
        <v>0</v>
      </c>
      <c r="Q615" s="17">
        <f t="shared" si="121"/>
        <v>1.148714746479494E-3</v>
      </c>
      <c r="R615" s="29">
        <f>IF(R614="cCO2_ppm",CO2_ext_avg_ppm,calculation!R614+calculation!S614)</f>
        <v>452.21835778593561</v>
      </c>
      <c r="S615" s="13">
        <f t="shared" si="130"/>
        <v>-1.0338432718315447</v>
      </c>
    </row>
    <row r="616" spans="1:19">
      <c r="A616" s="1">
        <f>IF(input_OLD_temp_simulation!A616&lt;&gt;"",input_OLD_temp_simulation!A616,"")</f>
        <v>614</v>
      </c>
      <c r="B616">
        <f>IF(input_OLD_temp_simulation!B616&lt;&gt;"",input_OLD_temp_simulation!B616,"")</f>
        <v>886307</v>
      </c>
      <c r="C616" s="2">
        <f>IF(input_OLD_temp_simulation!C616&lt;&gt;"",input_OLD_temp_simulation!C616,"")</f>
        <v>44570.395833333343</v>
      </c>
      <c r="D616" s="26">
        <f t="shared" si="131"/>
        <v>6</v>
      </c>
      <c r="E616" s="43">
        <f t="shared" si="122"/>
        <v>0.39583333334303461</v>
      </c>
      <c r="F616" s="2">
        <f t="shared" si="123"/>
        <v>6.3959490740837754</v>
      </c>
      <c r="G616" s="26">
        <f>_xlfn.XLOOKUP(F616,occupancy_schedule!C:C,occupancy_schedule!D:D,,1,2)</f>
        <v>0</v>
      </c>
      <c r="H616" s="50">
        <f t="shared" si="124"/>
        <v>0</v>
      </c>
      <c r="I616" s="18">
        <f t="shared" si="125"/>
        <v>0</v>
      </c>
      <c r="J616" s="26">
        <f t="shared" si="126"/>
        <v>-348.81548548589592</v>
      </c>
      <c r="K616" s="55">
        <f t="shared" si="127"/>
        <v>1.1168060035217308E-3</v>
      </c>
      <c r="L616" s="26" t="b">
        <f>IF(virtualroom!A616="","",J616&gt;ventilation_hysteresis)</f>
        <v>0</v>
      </c>
      <c r="M616" s="29">
        <f t="shared" si="128"/>
        <v>0</v>
      </c>
      <c r="N616" s="13">
        <f t="shared" ref="N616:N679" si="132">M616/(V_room_m3)</f>
        <v>0</v>
      </c>
      <c r="O616" s="17">
        <f t="shared" ref="O616:O679" si="133">N616/s_per_h*(R616-CO2_ext_avg_ppm)</f>
        <v>0</v>
      </c>
      <c r="P616" s="17">
        <f t="shared" si="129"/>
        <v>0</v>
      </c>
      <c r="Q616" s="17">
        <f t="shared" si="121"/>
        <v>1.1168060035217308E-3</v>
      </c>
      <c r="R616" s="29">
        <f>IF(R615="cCO2_ppm",CO2_ext_avg_ppm,calculation!R615+calculation!S615)</f>
        <v>451.18451451410408</v>
      </c>
      <c r="S616" s="13">
        <f t="shared" si="130"/>
        <v>-1.0051254031695578</v>
      </c>
    </row>
    <row r="617" spans="1:19">
      <c r="A617" s="1">
        <f>IF(input_OLD_temp_simulation!A617&lt;&gt;"",input_OLD_temp_simulation!A617,"")</f>
        <v>615</v>
      </c>
      <c r="B617">
        <f>IF(input_OLD_temp_simulation!B617&lt;&gt;"",input_OLD_temp_simulation!B617,"")</f>
        <v>886307</v>
      </c>
      <c r="C617" s="2">
        <f>IF(input_OLD_temp_simulation!C617&lt;&gt;"",input_OLD_temp_simulation!C617,"")</f>
        <v>44570.40625</v>
      </c>
      <c r="D617" s="26">
        <f t="shared" si="131"/>
        <v>6</v>
      </c>
      <c r="E617" s="43">
        <f t="shared" si="122"/>
        <v>0.40625</v>
      </c>
      <c r="F617" s="2">
        <f t="shared" si="123"/>
        <v>6.4063657407407408</v>
      </c>
      <c r="G617" s="26">
        <f>_xlfn.XLOOKUP(F617,occupancy_schedule!C:C,occupancy_schedule!D:D,,1,2)</f>
        <v>0</v>
      </c>
      <c r="H617" s="50">
        <f t="shared" si="124"/>
        <v>0</v>
      </c>
      <c r="I617" s="18">
        <f t="shared" si="125"/>
        <v>0</v>
      </c>
      <c r="J617" s="26">
        <f t="shared" si="126"/>
        <v>-349.82061088906551</v>
      </c>
      <c r="K617" s="55">
        <f t="shared" si="127"/>
        <v>1.0857836145350152E-3</v>
      </c>
      <c r="L617" s="26" t="b">
        <f>IF(virtualroom!A617="","",J617&gt;ventilation_hysteresis)</f>
        <v>0</v>
      </c>
      <c r="M617" s="29">
        <f t="shared" si="128"/>
        <v>0</v>
      </c>
      <c r="N617" s="13">
        <f t="shared" si="132"/>
        <v>0</v>
      </c>
      <c r="O617" s="17">
        <f t="shared" si="133"/>
        <v>0</v>
      </c>
      <c r="P617" s="17">
        <f t="shared" si="129"/>
        <v>0</v>
      </c>
      <c r="Q617" s="17">
        <f t="shared" ref="Q617:Q680" si="134">MAX(O617*P617,K617)</f>
        <v>1.0857836145350152E-3</v>
      </c>
      <c r="R617" s="29">
        <f>IF(R616="cCO2_ppm",CO2_ext_avg_ppm,calculation!R616+calculation!S616)</f>
        <v>450.17938911093449</v>
      </c>
      <c r="S617" s="13">
        <f t="shared" si="130"/>
        <v>-0.97720525308151374</v>
      </c>
    </row>
    <row r="618" spans="1:19">
      <c r="A618" s="1">
        <f>IF(input_OLD_temp_simulation!A618&lt;&gt;"",input_OLD_temp_simulation!A618,"")</f>
        <v>616</v>
      </c>
      <c r="B618">
        <f>IF(input_OLD_temp_simulation!B618&lt;&gt;"",input_OLD_temp_simulation!B618,"")</f>
        <v>886307</v>
      </c>
      <c r="C618" s="2">
        <f>IF(input_OLD_temp_simulation!C618&lt;&gt;"",input_OLD_temp_simulation!C618,"")</f>
        <v>44570.416666666657</v>
      </c>
      <c r="D618" s="26">
        <f t="shared" si="131"/>
        <v>6</v>
      </c>
      <c r="E618" s="43">
        <f t="shared" si="122"/>
        <v>0.41666666665696539</v>
      </c>
      <c r="F618" s="2">
        <f t="shared" si="123"/>
        <v>6.4167824073977062</v>
      </c>
      <c r="G618" s="26">
        <f>_xlfn.XLOOKUP(F618,occupancy_schedule!C:C,occupancy_schedule!D:D,,1,2)</f>
        <v>0</v>
      </c>
      <c r="H618" s="50">
        <f t="shared" si="124"/>
        <v>0</v>
      </c>
      <c r="I618" s="18">
        <f t="shared" si="125"/>
        <v>0</v>
      </c>
      <c r="J618" s="26">
        <f t="shared" si="126"/>
        <v>-350.79781614214704</v>
      </c>
      <c r="K618" s="55">
        <f t="shared" si="127"/>
        <v>1.0556229585757086E-3</v>
      </c>
      <c r="L618" s="26" t="b">
        <f>IF(virtualroom!A618="","",J618&gt;ventilation_hysteresis)</f>
        <v>0</v>
      </c>
      <c r="M618" s="29">
        <f t="shared" si="128"/>
        <v>0</v>
      </c>
      <c r="N618" s="13">
        <f t="shared" si="132"/>
        <v>0</v>
      </c>
      <c r="O618" s="17">
        <f t="shared" si="133"/>
        <v>0</v>
      </c>
      <c r="P618" s="17">
        <f t="shared" si="129"/>
        <v>0</v>
      </c>
      <c r="Q618" s="17">
        <f t="shared" si="134"/>
        <v>1.0556229585757086E-3</v>
      </c>
      <c r="R618" s="29">
        <f>IF(R617="cCO2_ppm",CO2_ext_avg_ppm,calculation!R617+calculation!S617)</f>
        <v>449.20218385785296</v>
      </c>
      <c r="S618" s="13">
        <f t="shared" si="130"/>
        <v>-0.95006066271813772</v>
      </c>
    </row>
    <row r="619" spans="1:19">
      <c r="A619" s="1">
        <f>IF(input_OLD_temp_simulation!A619&lt;&gt;"",input_OLD_temp_simulation!A619,"")</f>
        <v>617</v>
      </c>
      <c r="B619">
        <f>IF(input_OLD_temp_simulation!B619&lt;&gt;"",input_OLD_temp_simulation!B619,"")</f>
        <v>886307</v>
      </c>
      <c r="C619" s="2">
        <f>IF(input_OLD_temp_simulation!C619&lt;&gt;"",input_OLD_temp_simulation!C619,"")</f>
        <v>44570.427083333343</v>
      </c>
      <c r="D619" s="26">
        <f t="shared" si="131"/>
        <v>6</v>
      </c>
      <c r="E619" s="43">
        <f t="shared" si="122"/>
        <v>0.42708333334303461</v>
      </c>
      <c r="F619" s="2">
        <f t="shared" si="123"/>
        <v>6.4271990740837754</v>
      </c>
      <c r="G619" s="26">
        <f>_xlfn.XLOOKUP(F619,occupancy_schedule!C:C,occupancy_schedule!D:D,,1,2)</f>
        <v>0</v>
      </c>
      <c r="H619" s="50">
        <f t="shared" si="124"/>
        <v>0</v>
      </c>
      <c r="I619" s="18">
        <f t="shared" si="125"/>
        <v>0</v>
      </c>
      <c r="J619" s="26">
        <f t="shared" si="126"/>
        <v>-351.7478768048652</v>
      </c>
      <c r="K619" s="55">
        <f t="shared" si="127"/>
        <v>1.0263000986152715E-3</v>
      </c>
      <c r="L619" s="26" t="b">
        <f>IF(virtualroom!A619="","",J619&gt;ventilation_hysteresis)</f>
        <v>0</v>
      </c>
      <c r="M619" s="29">
        <f t="shared" si="128"/>
        <v>0</v>
      </c>
      <c r="N619" s="13">
        <f t="shared" si="132"/>
        <v>0</v>
      </c>
      <c r="O619" s="17">
        <f t="shared" si="133"/>
        <v>0</v>
      </c>
      <c r="P619" s="17">
        <f t="shared" si="129"/>
        <v>0</v>
      </c>
      <c r="Q619" s="17">
        <f t="shared" si="134"/>
        <v>1.0263000986152715E-3</v>
      </c>
      <c r="R619" s="29">
        <f>IF(R618="cCO2_ppm",CO2_ext_avg_ppm,calculation!R618+calculation!S618)</f>
        <v>448.2521231951348</v>
      </c>
      <c r="S619" s="13">
        <f t="shared" si="130"/>
        <v>-0.92367008875374434</v>
      </c>
    </row>
    <row r="620" spans="1:19">
      <c r="A620" s="1">
        <f>IF(input_OLD_temp_simulation!A620&lt;&gt;"",input_OLD_temp_simulation!A620,"")</f>
        <v>618</v>
      </c>
      <c r="B620">
        <f>IF(input_OLD_temp_simulation!B620&lt;&gt;"",input_OLD_temp_simulation!B620,"")</f>
        <v>886307</v>
      </c>
      <c r="C620" s="2">
        <f>IF(input_OLD_temp_simulation!C620&lt;&gt;"",input_OLD_temp_simulation!C620,"")</f>
        <v>44570.4375</v>
      </c>
      <c r="D620" s="26">
        <f t="shared" si="131"/>
        <v>6</v>
      </c>
      <c r="E620" s="43">
        <f t="shared" si="122"/>
        <v>0.4375</v>
      </c>
      <c r="F620" s="2">
        <f t="shared" si="123"/>
        <v>6.4376157407407408</v>
      </c>
      <c r="G620" s="26">
        <f>_xlfn.XLOOKUP(F620,occupancy_schedule!C:C,occupancy_schedule!D:D,,1,2)</f>
        <v>0</v>
      </c>
      <c r="H620" s="50">
        <f t="shared" si="124"/>
        <v>0</v>
      </c>
      <c r="I620" s="18">
        <f t="shared" si="125"/>
        <v>0</v>
      </c>
      <c r="J620" s="26">
        <f t="shared" si="126"/>
        <v>-352.67154689361894</v>
      </c>
      <c r="K620" s="55">
        <f t="shared" si="127"/>
        <v>9.9779176254262522E-4</v>
      </c>
      <c r="L620" s="26" t="b">
        <f>IF(virtualroom!A620="","",J620&gt;ventilation_hysteresis)</f>
        <v>0</v>
      </c>
      <c r="M620" s="29">
        <f t="shared" si="128"/>
        <v>0</v>
      </c>
      <c r="N620" s="13">
        <f t="shared" si="132"/>
        <v>0</v>
      </c>
      <c r="O620" s="17">
        <f t="shared" si="133"/>
        <v>0</v>
      </c>
      <c r="P620" s="17">
        <f t="shared" si="129"/>
        <v>0</v>
      </c>
      <c r="Q620" s="17">
        <f t="shared" si="134"/>
        <v>9.9779176254262522E-4</v>
      </c>
      <c r="R620" s="29">
        <f>IF(R619="cCO2_ppm",CO2_ext_avg_ppm,calculation!R619+calculation!S619)</f>
        <v>447.32845310638106</v>
      </c>
      <c r="S620" s="13">
        <f t="shared" si="130"/>
        <v>-0.89801258628836267</v>
      </c>
    </row>
    <row r="621" spans="1:19">
      <c r="A621" s="1">
        <f>IF(input_OLD_temp_simulation!A621&lt;&gt;"",input_OLD_temp_simulation!A621,"")</f>
        <v>619</v>
      </c>
      <c r="B621">
        <f>IF(input_OLD_temp_simulation!B621&lt;&gt;"",input_OLD_temp_simulation!B621,"")</f>
        <v>886307</v>
      </c>
      <c r="C621" s="2">
        <f>IF(input_OLD_temp_simulation!C621&lt;&gt;"",input_OLD_temp_simulation!C621,"")</f>
        <v>44570.447916666657</v>
      </c>
      <c r="D621" s="26">
        <f t="shared" si="131"/>
        <v>6</v>
      </c>
      <c r="E621" s="43">
        <f t="shared" si="122"/>
        <v>0.44791666665696539</v>
      </c>
      <c r="F621" s="2">
        <f t="shared" si="123"/>
        <v>6.4480324073977062</v>
      </c>
      <c r="G621" s="26">
        <f>_xlfn.XLOOKUP(F621,occupancy_schedule!C:C,occupancy_schedule!D:D,,1,2)</f>
        <v>0</v>
      </c>
      <c r="H621" s="50">
        <f t="shared" si="124"/>
        <v>0</v>
      </c>
      <c r="I621" s="18">
        <f t="shared" si="125"/>
        <v>0</v>
      </c>
      <c r="J621" s="26">
        <f t="shared" si="126"/>
        <v>-353.5695594799073</v>
      </c>
      <c r="K621" s="55">
        <f t="shared" si="127"/>
        <v>9.7007532469421914E-4</v>
      </c>
      <c r="L621" s="26" t="b">
        <f>IF(virtualroom!A621="","",J621&gt;ventilation_hysteresis)</f>
        <v>0</v>
      </c>
      <c r="M621" s="29">
        <f t="shared" si="128"/>
        <v>0</v>
      </c>
      <c r="N621" s="13">
        <f t="shared" si="132"/>
        <v>0</v>
      </c>
      <c r="O621" s="17">
        <f t="shared" si="133"/>
        <v>0</v>
      </c>
      <c r="P621" s="17">
        <f t="shared" si="129"/>
        <v>0</v>
      </c>
      <c r="Q621" s="17">
        <f t="shared" si="134"/>
        <v>9.7007532469421914E-4</v>
      </c>
      <c r="R621" s="29">
        <f>IF(R620="cCO2_ppm",CO2_ext_avg_ppm,calculation!R620+calculation!S620)</f>
        <v>446.4304405200927</v>
      </c>
      <c r="S621" s="13">
        <f t="shared" si="130"/>
        <v>-0.87306779222479725</v>
      </c>
    </row>
    <row r="622" spans="1:19">
      <c r="A622" s="1">
        <f>IF(input_OLD_temp_simulation!A622&lt;&gt;"",input_OLD_temp_simulation!A622,"")</f>
        <v>620</v>
      </c>
      <c r="B622">
        <f>IF(input_OLD_temp_simulation!B622&lt;&gt;"",input_OLD_temp_simulation!B622,"")</f>
        <v>886307</v>
      </c>
      <c r="C622" s="2">
        <f>IF(input_OLD_temp_simulation!C622&lt;&gt;"",input_OLD_temp_simulation!C622,"")</f>
        <v>44570.458333333343</v>
      </c>
      <c r="D622" s="26">
        <f t="shared" si="131"/>
        <v>6</v>
      </c>
      <c r="E622" s="43">
        <f t="shared" si="122"/>
        <v>0.45833333334303461</v>
      </c>
      <c r="F622" s="2">
        <f t="shared" si="123"/>
        <v>6.4584490740837754</v>
      </c>
      <c r="G622" s="26">
        <f>_xlfn.XLOOKUP(F622,occupancy_schedule!C:C,occupancy_schedule!D:D,,1,2)</f>
        <v>0</v>
      </c>
      <c r="H622" s="50">
        <f t="shared" si="124"/>
        <v>0</v>
      </c>
      <c r="I622" s="18">
        <f t="shared" si="125"/>
        <v>0</v>
      </c>
      <c r="J622" s="26">
        <f t="shared" si="126"/>
        <v>-354.44262727213209</v>
      </c>
      <c r="K622" s="55">
        <f t="shared" si="127"/>
        <v>9.4312878789715778E-4</v>
      </c>
      <c r="L622" s="26" t="b">
        <f>IF(virtualroom!A622="","",J622&gt;ventilation_hysteresis)</f>
        <v>0</v>
      </c>
      <c r="M622" s="29">
        <f t="shared" si="128"/>
        <v>0</v>
      </c>
      <c r="N622" s="13">
        <f t="shared" si="132"/>
        <v>0</v>
      </c>
      <c r="O622" s="17">
        <f t="shared" si="133"/>
        <v>0</v>
      </c>
      <c r="P622" s="17">
        <f t="shared" si="129"/>
        <v>0</v>
      </c>
      <c r="Q622" s="17">
        <f t="shared" si="134"/>
        <v>9.4312878789715778E-4</v>
      </c>
      <c r="R622" s="29">
        <f>IF(R621="cCO2_ppm",CO2_ext_avg_ppm,calculation!R621+calculation!S621)</f>
        <v>445.55737272786791</v>
      </c>
      <c r="S622" s="13">
        <f t="shared" si="130"/>
        <v>-0.84881590910744198</v>
      </c>
    </row>
    <row r="623" spans="1:19">
      <c r="A623" s="1">
        <f>IF(input_OLD_temp_simulation!A623&lt;&gt;"",input_OLD_temp_simulation!A623,"")</f>
        <v>621</v>
      </c>
      <c r="B623">
        <f>IF(input_OLD_temp_simulation!B623&lt;&gt;"",input_OLD_temp_simulation!B623,"")</f>
        <v>886307</v>
      </c>
      <c r="C623" s="2">
        <f>IF(input_OLD_temp_simulation!C623&lt;&gt;"",input_OLD_temp_simulation!C623,"")</f>
        <v>44570.46875</v>
      </c>
      <c r="D623" s="26">
        <f t="shared" si="131"/>
        <v>6</v>
      </c>
      <c r="E623" s="43">
        <f t="shared" si="122"/>
        <v>0.46875</v>
      </c>
      <c r="F623" s="2">
        <f t="shared" si="123"/>
        <v>6.4688657407407408</v>
      </c>
      <c r="G623" s="26">
        <f>_xlfn.XLOOKUP(F623,occupancy_schedule!C:C,occupancy_schedule!D:D,,1,2)</f>
        <v>0</v>
      </c>
      <c r="H623" s="50">
        <f t="shared" si="124"/>
        <v>0</v>
      </c>
      <c r="I623" s="18">
        <f t="shared" si="125"/>
        <v>0</v>
      </c>
      <c r="J623" s="26">
        <f t="shared" si="126"/>
        <v>-355.29144318123952</v>
      </c>
      <c r="K623" s="55">
        <f t="shared" si="127"/>
        <v>9.1693076601112599E-4</v>
      </c>
      <c r="L623" s="26" t="b">
        <f>IF(virtualroom!A623="","",J623&gt;ventilation_hysteresis)</f>
        <v>0</v>
      </c>
      <c r="M623" s="29">
        <f t="shared" si="128"/>
        <v>0</v>
      </c>
      <c r="N623" s="13">
        <f t="shared" si="132"/>
        <v>0</v>
      </c>
      <c r="O623" s="17">
        <f t="shared" si="133"/>
        <v>0</v>
      </c>
      <c r="P623" s="17">
        <f t="shared" si="129"/>
        <v>0</v>
      </c>
      <c r="Q623" s="17">
        <f t="shared" si="134"/>
        <v>9.1693076601112599E-4</v>
      </c>
      <c r="R623" s="29">
        <f>IF(R622="cCO2_ppm",CO2_ext_avg_ppm,calculation!R622+calculation!S622)</f>
        <v>444.70855681876048</v>
      </c>
      <c r="S623" s="13">
        <f t="shared" si="130"/>
        <v>-0.82523768941001341</v>
      </c>
    </row>
    <row r="624" spans="1:19">
      <c r="A624" s="1">
        <f>IF(input_OLD_temp_simulation!A624&lt;&gt;"",input_OLD_temp_simulation!A624,"")</f>
        <v>622</v>
      </c>
      <c r="B624">
        <f>IF(input_OLD_temp_simulation!B624&lt;&gt;"",input_OLD_temp_simulation!B624,"")</f>
        <v>886307</v>
      </c>
      <c r="C624" s="2">
        <f>IF(input_OLD_temp_simulation!C624&lt;&gt;"",input_OLD_temp_simulation!C624,"")</f>
        <v>44570.479166666657</v>
      </c>
      <c r="D624" s="26">
        <f t="shared" si="131"/>
        <v>6</v>
      </c>
      <c r="E624" s="43">
        <f t="shared" si="122"/>
        <v>0.47916666665696539</v>
      </c>
      <c r="F624" s="2">
        <f t="shared" si="123"/>
        <v>6.4792824073977062</v>
      </c>
      <c r="G624" s="26">
        <f>_xlfn.XLOOKUP(F624,occupancy_schedule!C:C,occupancy_schedule!D:D,,1,2)</f>
        <v>0</v>
      </c>
      <c r="H624" s="50">
        <f t="shared" si="124"/>
        <v>0</v>
      </c>
      <c r="I624" s="18">
        <f t="shared" si="125"/>
        <v>0</v>
      </c>
      <c r="J624" s="26">
        <f t="shared" si="126"/>
        <v>-356.11668087064953</v>
      </c>
      <c r="K624" s="55">
        <f t="shared" si="127"/>
        <v>8.914604669552613E-4</v>
      </c>
      <c r="L624" s="26" t="b">
        <f>IF(virtualroom!A624="","",J624&gt;ventilation_hysteresis)</f>
        <v>0</v>
      </c>
      <c r="M624" s="29">
        <f t="shared" si="128"/>
        <v>0</v>
      </c>
      <c r="N624" s="13">
        <f t="shared" si="132"/>
        <v>0</v>
      </c>
      <c r="O624" s="17">
        <f t="shared" si="133"/>
        <v>0</v>
      </c>
      <c r="P624" s="17">
        <f t="shared" si="129"/>
        <v>0</v>
      </c>
      <c r="Q624" s="17">
        <f t="shared" si="134"/>
        <v>8.914604669552613E-4</v>
      </c>
      <c r="R624" s="29">
        <f>IF(R623="cCO2_ppm",CO2_ext_avg_ppm,calculation!R623+calculation!S623)</f>
        <v>443.88331912935047</v>
      </c>
      <c r="S624" s="13">
        <f t="shared" si="130"/>
        <v>-0.80231442025973521</v>
      </c>
    </row>
    <row r="625" spans="1:19">
      <c r="A625" s="1">
        <f>IF(input_OLD_temp_simulation!A625&lt;&gt;"",input_OLD_temp_simulation!A625,"")</f>
        <v>623</v>
      </c>
      <c r="B625">
        <f>IF(input_OLD_temp_simulation!B625&lt;&gt;"",input_OLD_temp_simulation!B625,"")</f>
        <v>886307</v>
      </c>
      <c r="C625" s="2">
        <f>IF(input_OLD_temp_simulation!C625&lt;&gt;"",input_OLD_temp_simulation!C625,"")</f>
        <v>44570.489583333343</v>
      </c>
      <c r="D625" s="26">
        <f t="shared" si="131"/>
        <v>6</v>
      </c>
      <c r="E625" s="43">
        <f t="shared" si="122"/>
        <v>0.48958333334303461</v>
      </c>
      <c r="F625" s="2">
        <f t="shared" si="123"/>
        <v>6.4896990740837754</v>
      </c>
      <c r="G625" s="26">
        <f>_xlfn.XLOOKUP(F625,occupancy_schedule!C:C,occupancy_schedule!D:D,,1,2)</f>
        <v>0</v>
      </c>
      <c r="H625" s="50">
        <f t="shared" si="124"/>
        <v>0</v>
      </c>
      <c r="I625" s="18">
        <f t="shared" si="125"/>
        <v>0</v>
      </c>
      <c r="J625" s="26">
        <f t="shared" si="126"/>
        <v>-356.91899529090927</v>
      </c>
      <c r="K625" s="55">
        <f t="shared" si="127"/>
        <v>8.6669767620650413E-4</v>
      </c>
      <c r="L625" s="26" t="b">
        <f>IF(virtualroom!A625="","",J625&gt;ventilation_hysteresis)</f>
        <v>0</v>
      </c>
      <c r="M625" s="29">
        <f t="shared" si="128"/>
        <v>0</v>
      </c>
      <c r="N625" s="13">
        <f t="shared" si="132"/>
        <v>0</v>
      </c>
      <c r="O625" s="17">
        <f t="shared" si="133"/>
        <v>0</v>
      </c>
      <c r="P625" s="17">
        <f t="shared" si="129"/>
        <v>0</v>
      </c>
      <c r="Q625" s="17">
        <f t="shared" si="134"/>
        <v>8.6669767620650413E-4</v>
      </c>
      <c r="R625" s="29">
        <f>IF(R624="cCO2_ppm",CO2_ext_avg_ppm,calculation!R624+calculation!S624)</f>
        <v>443.08100470909073</v>
      </c>
      <c r="S625" s="13">
        <f t="shared" si="130"/>
        <v>-0.78002790858585369</v>
      </c>
    </row>
    <row r="626" spans="1:19">
      <c r="A626" s="1">
        <f>IF(input_OLD_temp_simulation!A626&lt;&gt;"",input_OLD_temp_simulation!A626,"")</f>
        <v>624</v>
      </c>
      <c r="B626">
        <f>IF(input_OLD_temp_simulation!B626&lt;&gt;"",input_OLD_temp_simulation!B626,"")</f>
        <v>886307</v>
      </c>
      <c r="C626" s="2">
        <f>IF(input_OLD_temp_simulation!C626&lt;&gt;"",input_OLD_temp_simulation!C626,"")</f>
        <v>44570.5</v>
      </c>
      <c r="D626" s="26">
        <f t="shared" si="131"/>
        <v>6</v>
      </c>
      <c r="E626" s="43">
        <f t="shared" si="122"/>
        <v>0.5</v>
      </c>
      <c r="F626" s="2">
        <f t="shared" si="123"/>
        <v>6.5001157407407408</v>
      </c>
      <c r="G626" s="26">
        <f>_xlfn.XLOOKUP(F626,occupancy_schedule!C:C,occupancy_schedule!D:D,,1,2)</f>
        <v>0</v>
      </c>
      <c r="H626" s="50">
        <f t="shared" si="124"/>
        <v>0</v>
      </c>
      <c r="I626" s="18">
        <f t="shared" si="125"/>
        <v>0</v>
      </c>
      <c r="J626" s="26">
        <f t="shared" si="126"/>
        <v>-357.69902319949512</v>
      </c>
      <c r="K626" s="55">
        <f t="shared" si="127"/>
        <v>8.4262274075632359E-4</v>
      </c>
      <c r="L626" s="26" t="b">
        <f>IF(virtualroom!A626="","",J626&gt;ventilation_hysteresis)</f>
        <v>0</v>
      </c>
      <c r="M626" s="29">
        <f t="shared" si="128"/>
        <v>0</v>
      </c>
      <c r="N626" s="13">
        <f t="shared" si="132"/>
        <v>0</v>
      </c>
      <c r="O626" s="17">
        <f t="shared" si="133"/>
        <v>0</v>
      </c>
      <c r="P626" s="17">
        <f t="shared" si="129"/>
        <v>0</v>
      </c>
      <c r="Q626" s="17">
        <f t="shared" si="134"/>
        <v>8.4262274075632359E-4</v>
      </c>
      <c r="R626" s="29">
        <f>IF(R625="cCO2_ppm",CO2_ext_avg_ppm,calculation!R625+calculation!S625)</f>
        <v>442.30097680050488</v>
      </c>
      <c r="S626" s="13">
        <f t="shared" si="130"/>
        <v>-0.75836046668069124</v>
      </c>
    </row>
    <row r="627" spans="1:19">
      <c r="A627" s="1">
        <f>IF(input_OLD_temp_simulation!A627&lt;&gt;"",input_OLD_temp_simulation!A627,"")</f>
        <v>625</v>
      </c>
      <c r="B627">
        <f>IF(input_OLD_temp_simulation!B627&lt;&gt;"",input_OLD_temp_simulation!B627,"")</f>
        <v>886307</v>
      </c>
      <c r="C627" s="2">
        <f>IF(input_OLD_temp_simulation!C627&lt;&gt;"",input_OLD_temp_simulation!C627,"")</f>
        <v>44570.510416666657</v>
      </c>
      <c r="D627" s="26">
        <f t="shared" si="131"/>
        <v>6</v>
      </c>
      <c r="E627" s="43">
        <f t="shared" si="122"/>
        <v>0.51041666665696539</v>
      </c>
      <c r="F627" s="2">
        <f t="shared" si="123"/>
        <v>6.5105324073977062</v>
      </c>
      <c r="G627" s="26">
        <f>_xlfn.XLOOKUP(F627,occupancy_schedule!C:C,occupancy_schedule!D:D,,1,2)</f>
        <v>0</v>
      </c>
      <c r="H627" s="50">
        <f t="shared" si="124"/>
        <v>0</v>
      </c>
      <c r="I627" s="18">
        <f t="shared" si="125"/>
        <v>0</v>
      </c>
      <c r="J627" s="26">
        <f t="shared" si="126"/>
        <v>-358.45738366617582</v>
      </c>
      <c r="K627" s="55">
        <f t="shared" si="127"/>
        <v>8.1921655351309202E-4</v>
      </c>
      <c r="L627" s="26" t="b">
        <f>IF(virtualroom!A627="","",J627&gt;ventilation_hysteresis)</f>
        <v>0</v>
      </c>
      <c r="M627" s="29">
        <f t="shared" si="128"/>
        <v>0</v>
      </c>
      <c r="N627" s="13">
        <f t="shared" si="132"/>
        <v>0</v>
      </c>
      <c r="O627" s="17">
        <f t="shared" si="133"/>
        <v>0</v>
      </c>
      <c r="P627" s="17">
        <f t="shared" si="129"/>
        <v>0</v>
      </c>
      <c r="Q627" s="17">
        <f t="shared" si="134"/>
        <v>8.1921655351309202E-4</v>
      </c>
      <c r="R627" s="29">
        <f>IF(R626="cCO2_ppm",CO2_ext_avg_ppm,calculation!R626+calculation!S626)</f>
        <v>441.54261633382418</v>
      </c>
      <c r="S627" s="13">
        <f t="shared" si="130"/>
        <v>-0.73729489816178284</v>
      </c>
    </row>
    <row r="628" spans="1:19">
      <c r="A628" s="1">
        <f>IF(input_OLD_temp_simulation!A628&lt;&gt;"",input_OLD_temp_simulation!A628,"")</f>
        <v>626</v>
      </c>
      <c r="B628">
        <f>IF(input_OLD_temp_simulation!B628&lt;&gt;"",input_OLD_temp_simulation!B628,"")</f>
        <v>886307</v>
      </c>
      <c r="C628" s="2">
        <f>IF(input_OLD_temp_simulation!C628&lt;&gt;"",input_OLD_temp_simulation!C628,"")</f>
        <v>44570.520833333343</v>
      </c>
      <c r="D628" s="26">
        <f t="shared" si="131"/>
        <v>6</v>
      </c>
      <c r="E628" s="43">
        <f t="shared" si="122"/>
        <v>0.52083333334303461</v>
      </c>
      <c r="F628" s="2">
        <f t="shared" si="123"/>
        <v>6.5209490740837754</v>
      </c>
      <c r="G628" s="26">
        <f>_xlfn.XLOOKUP(F628,occupancy_schedule!C:C,occupancy_schedule!D:D,,1,2)</f>
        <v>0</v>
      </c>
      <c r="H628" s="50">
        <f t="shared" si="124"/>
        <v>0</v>
      </c>
      <c r="I628" s="18">
        <f t="shared" si="125"/>
        <v>0</v>
      </c>
      <c r="J628" s="26">
        <f t="shared" si="126"/>
        <v>-359.19467856433761</v>
      </c>
      <c r="K628" s="55">
        <f t="shared" si="127"/>
        <v>7.964605381377282E-4</v>
      </c>
      <c r="L628" s="26" t="b">
        <f>IF(virtualroom!A628="","",J628&gt;ventilation_hysteresis)</f>
        <v>0</v>
      </c>
      <c r="M628" s="29">
        <f t="shared" si="128"/>
        <v>0</v>
      </c>
      <c r="N628" s="13">
        <f t="shared" si="132"/>
        <v>0</v>
      </c>
      <c r="O628" s="17">
        <f t="shared" si="133"/>
        <v>0</v>
      </c>
      <c r="P628" s="17">
        <f t="shared" si="129"/>
        <v>0</v>
      </c>
      <c r="Q628" s="17">
        <f t="shared" si="134"/>
        <v>7.964605381377282E-4</v>
      </c>
      <c r="R628" s="29">
        <f>IF(R627="cCO2_ppm",CO2_ext_avg_ppm,calculation!R627+calculation!S627)</f>
        <v>440.80532143566239</v>
      </c>
      <c r="S628" s="13">
        <f t="shared" si="130"/>
        <v>-0.71681448432395534</v>
      </c>
    </row>
    <row r="629" spans="1:19">
      <c r="A629" s="1">
        <f>IF(input_OLD_temp_simulation!A629&lt;&gt;"",input_OLD_temp_simulation!A629,"")</f>
        <v>627</v>
      </c>
      <c r="B629">
        <f>IF(input_OLD_temp_simulation!B629&lt;&gt;"",input_OLD_temp_simulation!B629,"")</f>
        <v>886307</v>
      </c>
      <c r="C629" s="2">
        <f>IF(input_OLD_temp_simulation!C629&lt;&gt;"",input_OLD_temp_simulation!C629,"")</f>
        <v>44570.53125</v>
      </c>
      <c r="D629" s="26">
        <f t="shared" si="131"/>
        <v>6</v>
      </c>
      <c r="E629" s="43">
        <f t="shared" si="122"/>
        <v>0.53125</v>
      </c>
      <c r="F629" s="2">
        <f t="shared" si="123"/>
        <v>6.5313657407407408</v>
      </c>
      <c r="G629" s="26">
        <f>_xlfn.XLOOKUP(F629,occupancy_schedule!C:C,occupancy_schedule!D:D,,1,2)</f>
        <v>0</v>
      </c>
      <c r="H629" s="50">
        <f t="shared" si="124"/>
        <v>0</v>
      </c>
      <c r="I629" s="18">
        <f t="shared" si="125"/>
        <v>0</v>
      </c>
      <c r="J629" s="26">
        <f t="shared" si="126"/>
        <v>-359.91149304866155</v>
      </c>
      <c r="K629" s="55">
        <f t="shared" si="127"/>
        <v>7.7433663430056924E-4</v>
      </c>
      <c r="L629" s="26" t="b">
        <f>IF(virtualroom!A629="","",J629&gt;ventilation_hysteresis)</f>
        <v>0</v>
      </c>
      <c r="M629" s="29">
        <f t="shared" si="128"/>
        <v>0</v>
      </c>
      <c r="N629" s="13">
        <f t="shared" si="132"/>
        <v>0</v>
      </c>
      <c r="O629" s="17">
        <f t="shared" si="133"/>
        <v>0</v>
      </c>
      <c r="P629" s="17">
        <f t="shared" si="129"/>
        <v>0</v>
      </c>
      <c r="Q629" s="17">
        <f t="shared" si="134"/>
        <v>7.7433663430056924E-4</v>
      </c>
      <c r="R629" s="29">
        <f>IF(R628="cCO2_ppm",CO2_ext_avg_ppm,calculation!R628+calculation!S628)</f>
        <v>440.08850695133845</v>
      </c>
      <c r="S629" s="13">
        <f t="shared" si="130"/>
        <v>-0.69690297087051234</v>
      </c>
    </row>
    <row r="630" spans="1:19">
      <c r="A630" s="1">
        <f>IF(input_OLD_temp_simulation!A630&lt;&gt;"",input_OLD_temp_simulation!A630,"")</f>
        <v>628</v>
      </c>
      <c r="B630">
        <f>IF(input_OLD_temp_simulation!B630&lt;&gt;"",input_OLD_temp_simulation!B630,"")</f>
        <v>886307</v>
      </c>
      <c r="C630" s="2">
        <f>IF(input_OLD_temp_simulation!C630&lt;&gt;"",input_OLD_temp_simulation!C630,"")</f>
        <v>44570.541666666657</v>
      </c>
      <c r="D630" s="26">
        <f t="shared" si="131"/>
        <v>6</v>
      </c>
      <c r="E630" s="43">
        <f t="shared" ref="E630:E693" si="135">MOD(C630,1)</f>
        <v>0.54166666665696539</v>
      </c>
      <c r="F630" s="2">
        <f t="shared" ref="F630:F693" si="136">D630+E630+1/24/60/6</f>
        <v>6.5417824073977062</v>
      </c>
      <c r="G630" s="26">
        <f>_xlfn.XLOOKUP(F630,occupancy_schedule!C:C,occupancy_schedule!D:D,,1,2)</f>
        <v>0</v>
      </c>
      <c r="H630" s="50">
        <f t="shared" si="124"/>
        <v>0</v>
      </c>
      <c r="I630" s="18">
        <f t="shared" si="125"/>
        <v>0</v>
      </c>
      <c r="J630" s="26">
        <f t="shared" si="126"/>
        <v>-360.60839601953205</v>
      </c>
      <c r="K630" s="55">
        <f t="shared" si="127"/>
        <v>7.5282728334777609E-4</v>
      </c>
      <c r="L630" s="26" t="b">
        <f>IF(virtualroom!A630="","",J630&gt;ventilation_hysteresis)</f>
        <v>0</v>
      </c>
      <c r="M630" s="29">
        <f t="shared" si="128"/>
        <v>0</v>
      </c>
      <c r="N630" s="13">
        <f t="shared" si="132"/>
        <v>0</v>
      </c>
      <c r="O630" s="17">
        <f t="shared" si="133"/>
        <v>0</v>
      </c>
      <c r="P630" s="17">
        <f t="shared" si="129"/>
        <v>0</v>
      </c>
      <c r="Q630" s="17">
        <f t="shared" si="134"/>
        <v>7.5282728334777609E-4</v>
      </c>
      <c r="R630" s="29">
        <f>IF(R629="cCO2_ppm",CO2_ext_avg_ppm,calculation!R629+calculation!S629)</f>
        <v>439.39160398046795</v>
      </c>
      <c r="S630" s="13">
        <f t="shared" si="130"/>
        <v>-0.67754455501299848</v>
      </c>
    </row>
    <row r="631" spans="1:19">
      <c r="A631" s="1">
        <f>IF(input_OLD_temp_simulation!A631&lt;&gt;"",input_OLD_temp_simulation!A631,"")</f>
        <v>629</v>
      </c>
      <c r="B631">
        <f>IF(input_OLD_temp_simulation!B631&lt;&gt;"",input_OLD_temp_simulation!B631,"")</f>
        <v>886307</v>
      </c>
      <c r="C631" s="2">
        <f>IF(input_OLD_temp_simulation!C631&lt;&gt;"",input_OLD_temp_simulation!C631,"")</f>
        <v>44570.552083333343</v>
      </c>
      <c r="D631" s="26">
        <f t="shared" si="131"/>
        <v>6</v>
      </c>
      <c r="E631" s="43">
        <f t="shared" si="135"/>
        <v>0.55208333334303461</v>
      </c>
      <c r="F631" s="2">
        <f t="shared" si="136"/>
        <v>6.5521990740837754</v>
      </c>
      <c r="G631" s="26">
        <f>_xlfn.XLOOKUP(F631,occupancy_schedule!C:C,occupancy_schedule!D:D,,1,2)</f>
        <v>0</v>
      </c>
      <c r="H631" s="50">
        <f t="shared" si="124"/>
        <v>0</v>
      </c>
      <c r="I631" s="18">
        <f t="shared" si="125"/>
        <v>0</v>
      </c>
      <c r="J631" s="26">
        <f t="shared" si="126"/>
        <v>-361.28594057454507</v>
      </c>
      <c r="K631" s="55">
        <f t="shared" si="127"/>
        <v>7.3191541436589303E-4</v>
      </c>
      <c r="L631" s="26" t="b">
        <f>IF(virtualroom!A631="","",J631&gt;ventilation_hysteresis)</f>
        <v>0</v>
      </c>
      <c r="M631" s="29">
        <f t="shared" si="128"/>
        <v>0</v>
      </c>
      <c r="N631" s="13">
        <f t="shared" si="132"/>
        <v>0</v>
      </c>
      <c r="O631" s="17">
        <f t="shared" si="133"/>
        <v>0</v>
      </c>
      <c r="P631" s="17">
        <f t="shared" si="129"/>
        <v>0</v>
      </c>
      <c r="Q631" s="17">
        <f t="shared" si="134"/>
        <v>7.3191541436589303E-4</v>
      </c>
      <c r="R631" s="29">
        <f>IF(R630="cCO2_ppm",CO2_ext_avg_ppm,calculation!R630+calculation!S630)</f>
        <v>438.71405942545493</v>
      </c>
      <c r="S631" s="13">
        <f t="shared" si="130"/>
        <v>-0.65872387292930368</v>
      </c>
    </row>
    <row r="632" spans="1:19">
      <c r="A632" s="1">
        <f>IF(input_OLD_temp_simulation!A632&lt;&gt;"",input_OLD_temp_simulation!A632,"")</f>
        <v>630</v>
      </c>
      <c r="B632">
        <f>IF(input_OLD_temp_simulation!B632&lt;&gt;"",input_OLD_temp_simulation!B632,"")</f>
        <v>886307</v>
      </c>
      <c r="C632" s="2">
        <f>IF(input_OLD_temp_simulation!C632&lt;&gt;"",input_OLD_temp_simulation!C632,"")</f>
        <v>44570.5625</v>
      </c>
      <c r="D632" s="26">
        <f t="shared" si="131"/>
        <v>6</v>
      </c>
      <c r="E632" s="43">
        <f t="shared" si="135"/>
        <v>0.5625</v>
      </c>
      <c r="F632" s="2">
        <f t="shared" si="136"/>
        <v>6.5626157407407408</v>
      </c>
      <c r="G632" s="26">
        <f>_xlfn.XLOOKUP(F632,occupancy_schedule!C:C,occupancy_schedule!D:D,,1,2)</f>
        <v>0</v>
      </c>
      <c r="H632" s="50">
        <f t="shared" si="124"/>
        <v>0</v>
      </c>
      <c r="I632" s="18">
        <f t="shared" si="125"/>
        <v>0</v>
      </c>
      <c r="J632" s="26">
        <f t="shared" si="126"/>
        <v>-361.94466444747439</v>
      </c>
      <c r="K632" s="55">
        <f t="shared" si="127"/>
        <v>7.1158443063350631E-4</v>
      </c>
      <c r="L632" s="26" t="b">
        <f>IF(virtualroom!A632="","",J632&gt;ventilation_hysteresis)</f>
        <v>0</v>
      </c>
      <c r="M632" s="29">
        <f t="shared" si="128"/>
        <v>0</v>
      </c>
      <c r="N632" s="13">
        <f t="shared" si="132"/>
        <v>0</v>
      </c>
      <c r="O632" s="17">
        <f t="shared" si="133"/>
        <v>0</v>
      </c>
      <c r="P632" s="17">
        <f t="shared" si="129"/>
        <v>0</v>
      </c>
      <c r="Q632" s="17">
        <f t="shared" si="134"/>
        <v>7.1158443063350631E-4</v>
      </c>
      <c r="R632" s="29">
        <f>IF(R631="cCO2_ppm",CO2_ext_avg_ppm,calculation!R631+calculation!S631)</f>
        <v>438.05533555252561</v>
      </c>
      <c r="S632" s="13">
        <f t="shared" si="130"/>
        <v>-0.64042598757015567</v>
      </c>
    </row>
    <row r="633" spans="1:19">
      <c r="A633" s="1">
        <f>IF(input_OLD_temp_simulation!A633&lt;&gt;"",input_OLD_temp_simulation!A633,"")</f>
        <v>631</v>
      </c>
      <c r="B633">
        <f>IF(input_OLD_temp_simulation!B633&lt;&gt;"",input_OLD_temp_simulation!B633,"")</f>
        <v>886307</v>
      </c>
      <c r="C633" s="2">
        <f>IF(input_OLD_temp_simulation!C633&lt;&gt;"",input_OLD_temp_simulation!C633,"")</f>
        <v>44570.572916666657</v>
      </c>
      <c r="D633" s="26">
        <f t="shared" si="131"/>
        <v>6</v>
      </c>
      <c r="E633" s="43">
        <f t="shared" si="135"/>
        <v>0.57291666665696539</v>
      </c>
      <c r="F633" s="2">
        <f t="shared" si="136"/>
        <v>6.5730324073977062</v>
      </c>
      <c r="G633" s="26">
        <f>_xlfn.XLOOKUP(F633,occupancy_schedule!C:C,occupancy_schedule!D:D,,1,2)</f>
        <v>0</v>
      </c>
      <c r="H633" s="50">
        <f t="shared" si="124"/>
        <v>0</v>
      </c>
      <c r="I633" s="18">
        <f t="shared" si="125"/>
        <v>0</v>
      </c>
      <c r="J633" s="26">
        <f t="shared" si="126"/>
        <v>-362.58509043504455</v>
      </c>
      <c r="K633" s="55">
        <f t="shared" si="127"/>
        <v>6.9181819644924226E-4</v>
      </c>
      <c r="L633" s="26" t="b">
        <f>IF(virtualroom!A633="","",J633&gt;ventilation_hysteresis)</f>
        <v>0</v>
      </c>
      <c r="M633" s="29">
        <f t="shared" si="128"/>
        <v>0</v>
      </c>
      <c r="N633" s="13">
        <f t="shared" si="132"/>
        <v>0</v>
      </c>
      <c r="O633" s="17">
        <f t="shared" si="133"/>
        <v>0</v>
      </c>
      <c r="P633" s="17">
        <f t="shared" si="129"/>
        <v>0</v>
      </c>
      <c r="Q633" s="17">
        <f t="shared" si="134"/>
        <v>6.9181819644924226E-4</v>
      </c>
      <c r="R633" s="29">
        <f>IF(R632="cCO2_ppm",CO2_ext_avg_ppm,calculation!R632+calculation!S632)</f>
        <v>437.41490956495545</v>
      </c>
      <c r="S633" s="13">
        <f t="shared" si="130"/>
        <v>-0.62263637680431805</v>
      </c>
    </row>
    <row r="634" spans="1:19">
      <c r="A634" s="1">
        <f>IF(input_OLD_temp_simulation!A634&lt;&gt;"",input_OLD_temp_simulation!A634,"")</f>
        <v>632</v>
      </c>
      <c r="B634">
        <f>IF(input_OLD_temp_simulation!B634&lt;&gt;"",input_OLD_temp_simulation!B634,"")</f>
        <v>886307</v>
      </c>
      <c r="C634" s="2">
        <f>IF(input_OLD_temp_simulation!C634&lt;&gt;"",input_OLD_temp_simulation!C634,"")</f>
        <v>44570.583333333343</v>
      </c>
      <c r="D634" s="26">
        <f t="shared" si="131"/>
        <v>6</v>
      </c>
      <c r="E634" s="43">
        <f t="shared" si="135"/>
        <v>0.58333333334303461</v>
      </c>
      <c r="F634" s="2">
        <f t="shared" si="136"/>
        <v>6.5834490740837754</v>
      </c>
      <c r="G634" s="26">
        <f>_xlfn.XLOOKUP(F634,occupancy_schedule!C:C,occupancy_schedule!D:D,,1,2)</f>
        <v>0</v>
      </c>
      <c r="H634" s="50">
        <f t="shared" si="124"/>
        <v>0</v>
      </c>
      <c r="I634" s="18">
        <f t="shared" si="125"/>
        <v>0</v>
      </c>
      <c r="J634" s="26">
        <f t="shared" si="126"/>
        <v>-363.20772681184889</v>
      </c>
      <c r="K634" s="55">
        <f t="shared" si="127"/>
        <v>6.7260102432565162E-4</v>
      </c>
      <c r="L634" s="26" t="b">
        <f>IF(virtualroom!A634="","",J634&gt;ventilation_hysteresis)</f>
        <v>0</v>
      </c>
      <c r="M634" s="29">
        <f t="shared" si="128"/>
        <v>0</v>
      </c>
      <c r="N634" s="13">
        <f t="shared" si="132"/>
        <v>0</v>
      </c>
      <c r="O634" s="17">
        <f t="shared" si="133"/>
        <v>0</v>
      </c>
      <c r="P634" s="17">
        <f t="shared" si="129"/>
        <v>0</v>
      </c>
      <c r="Q634" s="17">
        <f t="shared" si="134"/>
        <v>6.7260102432565162E-4</v>
      </c>
      <c r="R634" s="29">
        <f>IF(R633="cCO2_ppm",CO2_ext_avg_ppm,calculation!R633+calculation!S633)</f>
        <v>436.79227318815111</v>
      </c>
      <c r="S634" s="13">
        <f t="shared" si="130"/>
        <v>-0.60534092189308641</v>
      </c>
    </row>
    <row r="635" spans="1:19">
      <c r="A635" s="1">
        <f>IF(input_OLD_temp_simulation!A635&lt;&gt;"",input_OLD_temp_simulation!A635,"")</f>
        <v>633</v>
      </c>
      <c r="B635">
        <f>IF(input_OLD_temp_simulation!B635&lt;&gt;"",input_OLD_temp_simulation!B635,"")</f>
        <v>886307</v>
      </c>
      <c r="C635" s="2">
        <f>IF(input_OLD_temp_simulation!C635&lt;&gt;"",input_OLD_temp_simulation!C635,"")</f>
        <v>44570.59375</v>
      </c>
      <c r="D635" s="26">
        <f t="shared" si="131"/>
        <v>6</v>
      </c>
      <c r="E635" s="43">
        <f t="shared" si="135"/>
        <v>0.59375</v>
      </c>
      <c r="F635" s="2">
        <f t="shared" si="136"/>
        <v>6.5938657407407408</v>
      </c>
      <c r="G635" s="26">
        <f>_xlfn.XLOOKUP(F635,occupancy_schedule!C:C,occupancy_schedule!D:D,,1,2)</f>
        <v>0</v>
      </c>
      <c r="H635" s="50">
        <f t="shared" si="124"/>
        <v>0</v>
      </c>
      <c r="I635" s="18">
        <f t="shared" si="125"/>
        <v>0</v>
      </c>
      <c r="J635" s="26">
        <f t="shared" si="126"/>
        <v>-363.81306773374195</v>
      </c>
      <c r="K635" s="55">
        <f t="shared" si="127"/>
        <v>6.5391766253882877E-4</v>
      </c>
      <c r="L635" s="26" t="b">
        <f>IF(virtualroom!A635="","",J635&gt;ventilation_hysteresis)</f>
        <v>0</v>
      </c>
      <c r="M635" s="29">
        <f t="shared" si="128"/>
        <v>0</v>
      </c>
      <c r="N635" s="13">
        <f t="shared" si="132"/>
        <v>0</v>
      </c>
      <c r="O635" s="17">
        <f t="shared" si="133"/>
        <v>0</v>
      </c>
      <c r="P635" s="17">
        <f t="shared" si="129"/>
        <v>0</v>
      </c>
      <c r="Q635" s="17">
        <f t="shared" si="134"/>
        <v>6.5391766253882877E-4</v>
      </c>
      <c r="R635" s="29">
        <f>IF(R634="cCO2_ppm",CO2_ext_avg_ppm,calculation!R634+calculation!S634)</f>
        <v>436.18693226625805</v>
      </c>
      <c r="S635" s="13">
        <f t="shared" si="130"/>
        <v>-0.58852589628494589</v>
      </c>
    </row>
    <row r="636" spans="1:19">
      <c r="A636" s="1">
        <f>IF(input_OLD_temp_simulation!A636&lt;&gt;"",input_OLD_temp_simulation!A636,"")</f>
        <v>634</v>
      </c>
      <c r="B636">
        <f>IF(input_OLD_temp_simulation!B636&lt;&gt;"",input_OLD_temp_simulation!B636,"")</f>
        <v>886307</v>
      </c>
      <c r="C636" s="2">
        <f>IF(input_OLD_temp_simulation!C636&lt;&gt;"",input_OLD_temp_simulation!C636,"")</f>
        <v>44570.604166666657</v>
      </c>
      <c r="D636" s="26">
        <f t="shared" si="131"/>
        <v>6</v>
      </c>
      <c r="E636" s="43">
        <f t="shared" si="135"/>
        <v>0.60416666665696539</v>
      </c>
      <c r="F636" s="2">
        <f t="shared" si="136"/>
        <v>6.6042824073977062</v>
      </c>
      <c r="G636" s="26">
        <f>_xlfn.XLOOKUP(F636,occupancy_schedule!C:C,occupancy_schedule!D:D,,1,2)</f>
        <v>0</v>
      </c>
      <c r="H636" s="50">
        <f t="shared" si="124"/>
        <v>0</v>
      </c>
      <c r="I636" s="18">
        <f t="shared" si="125"/>
        <v>0</v>
      </c>
      <c r="J636" s="26">
        <f t="shared" si="126"/>
        <v>-364.40159363002687</v>
      </c>
      <c r="K636" s="55">
        <f t="shared" si="127"/>
        <v>6.3575328302386213E-4</v>
      </c>
      <c r="L636" s="26" t="b">
        <f>IF(virtualroom!A636="","",J636&gt;ventilation_hysteresis)</f>
        <v>0</v>
      </c>
      <c r="M636" s="29">
        <f t="shared" si="128"/>
        <v>0</v>
      </c>
      <c r="N636" s="13">
        <f t="shared" si="132"/>
        <v>0</v>
      </c>
      <c r="O636" s="17">
        <f t="shared" si="133"/>
        <v>0</v>
      </c>
      <c r="P636" s="17">
        <f t="shared" si="129"/>
        <v>0</v>
      </c>
      <c r="Q636" s="17">
        <f t="shared" si="134"/>
        <v>6.3575328302386213E-4</v>
      </c>
      <c r="R636" s="29">
        <f>IF(R635="cCO2_ppm",CO2_ext_avg_ppm,calculation!R635+calculation!S635)</f>
        <v>435.59840636997313</v>
      </c>
      <c r="S636" s="13">
        <f t="shared" si="130"/>
        <v>-0.57217795472147592</v>
      </c>
    </row>
    <row r="637" spans="1:19">
      <c r="A637" s="1">
        <f>IF(input_OLD_temp_simulation!A637&lt;&gt;"",input_OLD_temp_simulation!A637,"")</f>
        <v>635</v>
      </c>
      <c r="B637">
        <f>IF(input_OLD_temp_simulation!B637&lt;&gt;"",input_OLD_temp_simulation!B637,"")</f>
        <v>886307</v>
      </c>
      <c r="C637" s="2">
        <f>IF(input_OLD_temp_simulation!C637&lt;&gt;"",input_OLD_temp_simulation!C637,"")</f>
        <v>44570.614583333343</v>
      </c>
      <c r="D637" s="26">
        <f t="shared" si="131"/>
        <v>6</v>
      </c>
      <c r="E637" s="43">
        <f t="shared" si="135"/>
        <v>0.61458333334303461</v>
      </c>
      <c r="F637" s="2">
        <f t="shared" si="136"/>
        <v>6.6146990740837754</v>
      </c>
      <c r="G637" s="26">
        <f>_xlfn.XLOOKUP(F637,occupancy_schedule!C:C,occupancy_schedule!D:D,,1,2)</f>
        <v>0</v>
      </c>
      <c r="H637" s="50">
        <f t="shared" si="124"/>
        <v>0</v>
      </c>
      <c r="I637" s="18">
        <f t="shared" si="125"/>
        <v>0</v>
      </c>
      <c r="J637" s="26">
        <f t="shared" si="126"/>
        <v>-364.97377158474836</v>
      </c>
      <c r="K637" s="55">
        <f t="shared" si="127"/>
        <v>6.1809346960653194E-4</v>
      </c>
      <c r="L637" s="26" t="b">
        <f>IF(virtualroom!A637="","",J637&gt;ventilation_hysteresis)</f>
        <v>0</v>
      </c>
      <c r="M637" s="29">
        <f t="shared" si="128"/>
        <v>0</v>
      </c>
      <c r="N637" s="13">
        <f t="shared" si="132"/>
        <v>0</v>
      </c>
      <c r="O637" s="17">
        <f t="shared" si="133"/>
        <v>0</v>
      </c>
      <c r="P637" s="17">
        <f t="shared" si="129"/>
        <v>0</v>
      </c>
      <c r="Q637" s="17">
        <f t="shared" si="134"/>
        <v>6.1809346960653194E-4</v>
      </c>
      <c r="R637" s="29">
        <f>IF(R636="cCO2_ppm",CO2_ext_avg_ppm,calculation!R636+calculation!S636)</f>
        <v>435.02622841525164</v>
      </c>
      <c r="S637" s="13">
        <f t="shared" si="130"/>
        <v>-0.55628412264587879</v>
      </c>
    </row>
    <row r="638" spans="1:19">
      <c r="A638" s="1">
        <f>IF(input_OLD_temp_simulation!A638&lt;&gt;"",input_OLD_temp_simulation!A638,"")</f>
        <v>636</v>
      </c>
      <c r="B638">
        <f>IF(input_OLD_temp_simulation!B638&lt;&gt;"",input_OLD_temp_simulation!B638,"")</f>
        <v>886307</v>
      </c>
      <c r="C638" s="2">
        <f>IF(input_OLD_temp_simulation!C638&lt;&gt;"",input_OLD_temp_simulation!C638,"")</f>
        <v>44570.625</v>
      </c>
      <c r="D638" s="26">
        <f t="shared" si="131"/>
        <v>6</v>
      </c>
      <c r="E638" s="43">
        <f t="shared" si="135"/>
        <v>0.625</v>
      </c>
      <c r="F638" s="2">
        <f t="shared" si="136"/>
        <v>6.6251157407407408</v>
      </c>
      <c r="G638" s="26">
        <f>_xlfn.XLOOKUP(F638,occupancy_schedule!C:C,occupancy_schedule!D:D,,1,2)</f>
        <v>0</v>
      </c>
      <c r="H638" s="50">
        <f t="shared" si="124"/>
        <v>0</v>
      </c>
      <c r="I638" s="18">
        <f t="shared" si="125"/>
        <v>0</v>
      </c>
      <c r="J638" s="26">
        <f t="shared" si="126"/>
        <v>-365.53005570739424</v>
      </c>
      <c r="K638" s="55">
        <f t="shared" si="127"/>
        <v>6.0092420656190622E-4</v>
      </c>
      <c r="L638" s="26" t="b">
        <f>IF(virtualroom!A638="","",J638&gt;ventilation_hysteresis)</f>
        <v>0</v>
      </c>
      <c r="M638" s="29">
        <f t="shared" si="128"/>
        <v>0</v>
      </c>
      <c r="N638" s="13">
        <f t="shared" si="132"/>
        <v>0</v>
      </c>
      <c r="O638" s="17">
        <f t="shared" si="133"/>
        <v>0</v>
      </c>
      <c r="P638" s="17">
        <f t="shared" si="129"/>
        <v>0</v>
      </c>
      <c r="Q638" s="17">
        <f t="shared" si="134"/>
        <v>6.0092420656190622E-4</v>
      </c>
      <c r="R638" s="29">
        <f>IF(R637="cCO2_ppm",CO2_ext_avg_ppm,calculation!R637+calculation!S637)</f>
        <v>434.46994429260576</v>
      </c>
      <c r="S638" s="13">
        <f t="shared" si="130"/>
        <v>-0.54083178590571557</v>
      </c>
    </row>
    <row r="639" spans="1:19">
      <c r="A639" s="1">
        <f>IF(input_OLD_temp_simulation!A639&lt;&gt;"",input_OLD_temp_simulation!A639,"")</f>
        <v>637</v>
      </c>
      <c r="B639">
        <f>IF(input_OLD_temp_simulation!B639&lt;&gt;"",input_OLD_temp_simulation!B639,"")</f>
        <v>886307</v>
      </c>
      <c r="C639" s="2">
        <f>IF(input_OLD_temp_simulation!C639&lt;&gt;"",input_OLD_temp_simulation!C639,"")</f>
        <v>44570.635416666657</v>
      </c>
      <c r="D639" s="26">
        <f t="shared" si="131"/>
        <v>6</v>
      </c>
      <c r="E639" s="43">
        <f t="shared" si="135"/>
        <v>0.63541666665696539</v>
      </c>
      <c r="F639" s="2">
        <f t="shared" si="136"/>
        <v>6.6355324073977062</v>
      </c>
      <c r="G639" s="26">
        <f>_xlfn.XLOOKUP(F639,occupancy_schedule!C:C,occupancy_schedule!D:D,,1,2)</f>
        <v>0</v>
      </c>
      <c r="H639" s="50">
        <f t="shared" si="124"/>
        <v>0</v>
      </c>
      <c r="I639" s="18">
        <f t="shared" si="125"/>
        <v>0</v>
      </c>
      <c r="J639" s="26">
        <f t="shared" si="126"/>
        <v>-366.07088749329995</v>
      </c>
      <c r="K639" s="55">
        <f t="shared" si="127"/>
        <v>5.8423186749074227E-4</v>
      </c>
      <c r="L639" s="26" t="b">
        <f>IF(virtualroom!A639="","",J639&gt;ventilation_hysteresis)</f>
        <v>0</v>
      </c>
      <c r="M639" s="29">
        <f t="shared" si="128"/>
        <v>0</v>
      </c>
      <c r="N639" s="13">
        <f t="shared" si="132"/>
        <v>0</v>
      </c>
      <c r="O639" s="17">
        <f t="shared" si="133"/>
        <v>0</v>
      </c>
      <c r="P639" s="17">
        <f t="shared" si="129"/>
        <v>0</v>
      </c>
      <c r="Q639" s="17">
        <f t="shared" si="134"/>
        <v>5.8423186749074227E-4</v>
      </c>
      <c r="R639" s="29">
        <f>IF(R638="cCO2_ppm",CO2_ext_avg_ppm,calculation!R638+calculation!S638)</f>
        <v>433.92911250670005</v>
      </c>
      <c r="S639" s="13">
        <f t="shared" si="130"/>
        <v>-0.52580868074166809</v>
      </c>
    </row>
    <row r="640" spans="1:19">
      <c r="A640" s="1">
        <f>IF(input_OLD_temp_simulation!A640&lt;&gt;"",input_OLD_temp_simulation!A640,"")</f>
        <v>638</v>
      </c>
      <c r="B640">
        <f>IF(input_OLD_temp_simulation!B640&lt;&gt;"",input_OLD_temp_simulation!B640,"")</f>
        <v>886307</v>
      </c>
      <c r="C640" s="2">
        <f>IF(input_OLD_temp_simulation!C640&lt;&gt;"",input_OLD_temp_simulation!C640,"")</f>
        <v>44570.645833333343</v>
      </c>
      <c r="D640" s="26">
        <f t="shared" si="131"/>
        <v>6</v>
      </c>
      <c r="E640" s="43">
        <f t="shared" si="135"/>
        <v>0.64583333334303461</v>
      </c>
      <c r="F640" s="2">
        <f t="shared" si="136"/>
        <v>6.6459490740837754</v>
      </c>
      <c r="G640" s="26">
        <f>_xlfn.XLOOKUP(F640,occupancy_schedule!C:C,occupancy_schedule!D:D,,1,2)</f>
        <v>0</v>
      </c>
      <c r="H640" s="50">
        <f t="shared" si="124"/>
        <v>0</v>
      </c>
      <c r="I640" s="18">
        <f t="shared" si="125"/>
        <v>0</v>
      </c>
      <c r="J640" s="26">
        <f t="shared" si="126"/>
        <v>-366.5966961740416</v>
      </c>
      <c r="K640" s="55">
        <f t="shared" si="127"/>
        <v>5.6800320450488891E-4</v>
      </c>
      <c r="L640" s="26" t="b">
        <f>IF(virtualroom!A640="","",J640&gt;ventilation_hysteresis)</f>
        <v>0</v>
      </c>
      <c r="M640" s="29">
        <f t="shared" si="128"/>
        <v>0</v>
      </c>
      <c r="N640" s="13">
        <f t="shared" si="132"/>
        <v>0</v>
      </c>
      <c r="O640" s="17">
        <f t="shared" si="133"/>
        <v>0</v>
      </c>
      <c r="P640" s="17">
        <f t="shared" si="129"/>
        <v>0</v>
      </c>
      <c r="Q640" s="17">
        <f t="shared" si="134"/>
        <v>5.6800320450488891E-4</v>
      </c>
      <c r="R640" s="29">
        <f>IF(R639="cCO2_ppm",CO2_ext_avg_ppm,calculation!R639+calculation!S639)</f>
        <v>433.4033038259584</v>
      </c>
      <c r="S640" s="13">
        <f t="shared" si="130"/>
        <v>-0.51120288405440006</v>
      </c>
    </row>
    <row r="641" spans="1:19">
      <c r="A641" s="1">
        <f>IF(input_OLD_temp_simulation!A641&lt;&gt;"",input_OLD_temp_simulation!A641,"")</f>
        <v>639</v>
      </c>
      <c r="B641">
        <f>IF(input_OLD_temp_simulation!B641&lt;&gt;"",input_OLD_temp_simulation!B641,"")</f>
        <v>886307</v>
      </c>
      <c r="C641" s="2">
        <f>IF(input_OLD_temp_simulation!C641&lt;&gt;"",input_OLD_temp_simulation!C641,"")</f>
        <v>44570.65625</v>
      </c>
      <c r="D641" s="26">
        <f t="shared" si="131"/>
        <v>6</v>
      </c>
      <c r="E641" s="43">
        <f t="shared" si="135"/>
        <v>0.65625</v>
      </c>
      <c r="F641" s="2">
        <f t="shared" si="136"/>
        <v>6.6563657407407408</v>
      </c>
      <c r="G641" s="26">
        <f>_xlfn.XLOOKUP(F641,occupancy_schedule!C:C,occupancy_schedule!D:D,,1,2)</f>
        <v>0</v>
      </c>
      <c r="H641" s="50">
        <f t="shared" si="124"/>
        <v>0</v>
      </c>
      <c r="I641" s="18">
        <f t="shared" si="125"/>
        <v>0</v>
      </c>
      <c r="J641" s="26">
        <f t="shared" si="126"/>
        <v>-367.107899058096</v>
      </c>
      <c r="K641" s="55">
        <f t="shared" si="127"/>
        <v>5.5222533771308649E-4</v>
      </c>
      <c r="L641" s="26" t="b">
        <f>IF(virtualroom!A641="","",J641&gt;ventilation_hysteresis)</f>
        <v>0</v>
      </c>
      <c r="M641" s="29">
        <f t="shared" si="128"/>
        <v>0</v>
      </c>
      <c r="N641" s="13">
        <f t="shared" si="132"/>
        <v>0</v>
      </c>
      <c r="O641" s="17">
        <f t="shared" si="133"/>
        <v>0</v>
      </c>
      <c r="P641" s="17">
        <f t="shared" si="129"/>
        <v>0</v>
      </c>
      <c r="Q641" s="17">
        <f t="shared" si="134"/>
        <v>5.5222533771308649E-4</v>
      </c>
      <c r="R641" s="29">
        <f>IF(R640="cCO2_ppm",CO2_ext_avg_ppm,calculation!R640+calculation!S640)</f>
        <v>432.892100941904</v>
      </c>
      <c r="S641" s="13">
        <f t="shared" si="130"/>
        <v>-0.49700280394177782</v>
      </c>
    </row>
    <row r="642" spans="1:19">
      <c r="A642" s="1">
        <f>IF(input_OLD_temp_simulation!A642&lt;&gt;"",input_OLD_temp_simulation!A642,"")</f>
        <v>640</v>
      </c>
      <c r="B642">
        <f>IF(input_OLD_temp_simulation!B642&lt;&gt;"",input_OLD_temp_simulation!B642,"")</f>
        <v>886307</v>
      </c>
      <c r="C642" s="2">
        <f>IF(input_OLD_temp_simulation!C642&lt;&gt;"",input_OLD_temp_simulation!C642,"")</f>
        <v>44570.666666666657</v>
      </c>
      <c r="D642" s="26">
        <f t="shared" si="131"/>
        <v>6</v>
      </c>
      <c r="E642" s="43">
        <f t="shared" si="135"/>
        <v>0.66666666665696539</v>
      </c>
      <c r="F642" s="2">
        <f t="shared" si="136"/>
        <v>6.6667824073977062</v>
      </c>
      <c r="G642" s="26">
        <f>_xlfn.XLOOKUP(F642,occupancy_schedule!C:C,occupancy_schedule!D:D,,1,2)</f>
        <v>0</v>
      </c>
      <c r="H642" s="50">
        <f t="shared" ref="H642:H705" si="137">G642*deskwork_MET*METml_per_kg_min_p*avg_kg_per_p/(s_per_min*ml_per_m3)</f>
        <v>0</v>
      </c>
      <c r="I642" s="18">
        <f t="shared" ref="I642:I705" si="138">H642/V_room_m3*1000000</f>
        <v>0</v>
      </c>
      <c r="J642" s="26">
        <f t="shared" ref="J642:J705" si="139">R642-CO2_set</f>
        <v>-367.60490186203776</v>
      </c>
      <c r="K642" s="55">
        <f t="shared" ref="K642:K705" si="140">(R642-CO2_ext_avg_ppm)*ACPH_min/s_per_h</f>
        <v>5.368857449988344E-4</v>
      </c>
      <c r="L642" s="26" t="b">
        <f>IF(virtualroom!A642="","",J642&gt;ventilation_hysteresis)</f>
        <v>0</v>
      </c>
      <c r="M642" s="29">
        <f t="shared" ref="M642:M705" si="141">IF(L642,maxvent_m3_per_h,0)</f>
        <v>0</v>
      </c>
      <c r="N642" s="13">
        <f t="shared" si="132"/>
        <v>0</v>
      </c>
      <c r="O642" s="17">
        <f t="shared" si="133"/>
        <v>0</v>
      </c>
      <c r="P642" s="17">
        <f t="shared" ref="P642:P705" si="142">IF(L642,MAX(0,MIN((J642+ventilation_hysteresis)/(O642*timestep_s),1)),0)</f>
        <v>0</v>
      </c>
      <c r="Q642" s="17">
        <f t="shared" si="134"/>
        <v>5.368857449988344E-4</v>
      </c>
      <c r="R642" s="29">
        <f>IF(R641="cCO2_ppm",CO2_ext_avg_ppm,calculation!R641+calculation!S641)</f>
        <v>432.39509813796224</v>
      </c>
      <c r="S642" s="13">
        <f t="shared" ref="S642:S705" si="143">(I642-Q642)*timestep_s</f>
        <v>-0.48319717049895095</v>
      </c>
    </row>
    <row r="643" spans="1:19">
      <c r="A643" s="1">
        <f>IF(input_OLD_temp_simulation!A643&lt;&gt;"",input_OLD_temp_simulation!A643,"")</f>
        <v>641</v>
      </c>
      <c r="B643">
        <f>IF(input_OLD_temp_simulation!B643&lt;&gt;"",input_OLD_temp_simulation!B643,"")</f>
        <v>886307</v>
      </c>
      <c r="C643" s="2">
        <f>IF(input_OLD_temp_simulation!C643&lt;&gt;"",input_OLD_temp_simulation!C643,"")</f>
        <v>44570.677083333343</v>
      </c>
      <c r="D643" s="26">
        <f t="shared" ref="D643:D706" si="144">WEEKDAY(C643,3)</f>
        <v>6</v>
      </c>
      <c r="E643" s="43">
        <f t="shared" si="135"/>
        <v>0.67708333334303461</v>
      </c>
      <c r="F643" s="2">
        <f t="shared" si="136"/>
        <v>6.6771990740837754</v>
      </c>
      <c r="G643" s="26">
        <f>_xlfn.XLOOKUP(F643,occupancy_schedule!C:C,occupancy_schedule!D:D,,1,2)</f>
        <v>0</v>
      </c>
      <c r="H643" s="50">
        <f t="shared" si="137"/>
        <v>0</v>
      </c>
      <c r="I643" s="18">
        <f t="shared" si="138"/>
        <v>0</v>
      </c>
      <c r="J643" s="26">
        <f t="shared" si="139"/>
        <v>-368.08809903253672</v>
      </c>
      <c r="K643" s="55">
        <f t="shared" si="140"/>
        <v>5.2197225208220005E-4</v>
      </c>
      <c r="L643" s="26" t="b">
        <f>IF(virtualroom!A643="","",J643&gt;ventilation_hysteresis)</f>
        <v>0</v>
      </c>
      <c r="M643" s="29">
        <f t="shared" si="141"/>
        <v>0</v>
      </c>
      <c r="N643" s="13">
        <f t="shared" si="132"/>
        <v>0</v>
      </c>
      <c r="O643" s="17">
        <f t="shared" si="133"/>
        <v>0</v>
      </c>
      <c r="P643" s="17">
        <f t="shared" si="142"/>
        <v>0</v>
      </c>
      <c r="Q643" s="17">
        <f t="shared" si="134"/>
        <v>5.2197225208220005E-4</v>
      </c>
      <c r="R643" s="29">
        <f>IF(R642="cCO2_ppm",CO2_ext_avg_ppm,calculation!R642+calculation!S642)</f>
        <v>431.91190096746328</v>
      </c>
      <c r="S643" s="13">
        <f t="shared" si="143"/>
        <v>-0.46977502687398004</v>
      </c>
    </row>
    <row r="644" spans="1:19">
      <c r="A644" s="1">
        <f>IF(input_OLD_temp_simulation!A644&lt;&gt;"",input_OLD_temp_simulation!A644,"")</f>
        <v>642</v>
      </c>
      <c r="B644">
        <f>IF(input_OLD_temp_simulation!B644&lt;&gt;"",input_OLD_temp_simulation!B644,"")</f>
        <v>886307</v>
      </c>
      <c r="C644" s="2">
        <f>IF(input_OLD_temp_simulation!C644&lt;&gt;"",input_OLD_temp_simulation!C644,"")</f>
        <v>44570.6875</v>
      </c>
      <c r="D644" s="26">
        <f t="shared" si="144"/>
        <v>6</v>
      </c>
      <c r="E644" s="43">
        <f t="shared" si="135"/>
        <v>0.6875</v>
      </c>
      <c r="F644" s="2">
        <f t="shared" si="136"/>
        <v>6.6876157407407408</v>
      </c>
      <c r="G644" s="26">
        <f>_xlfn.XLOOKUP(F644,occupancy_schedule!C:C,occupancy_schedule!D:D,,1,2)</f>
        <v>0</v>
      </c>
      <c r="H644" s="50">
        <f t="shared" si="137"/>
        <v>0</v>
      </c>
      <c r="I644" s="18">
        <f t="shared" si="138"/>
        <v>0</v>
      </c>
      <c r="J644" s="26">
        <f t="shared" si="139"/>
        <v>-368.55787405941072</v>
      </c>
      <c r="K644" s="55">
        <f t="shared" si="140"/>
        <v>5.0747302285769375E-4</v>
      </c>
      <c r="L644" s="26" t="b">
        <f>IF(virtualroom!A644="","",J644&gt;ventilation_hysteresis)</f>
        <v>0</v>
      </c>
      <c r="M644" s="29">
        <f t="shared" si="141"/>
        <v>0</v>
      </c>
      <c r="N644" s="13">
        <f t="shared" si="132"/>
        <v>0</v>
      </c>
      <c r="O644" s="17">
        <f t="shared" si="133"/>
        <v>0</v>
      </c>
      <c r="P644" s="17">
        <f t="shared" si="142"/>
        <v>0</v>
      </c>
      <c r="Q644" s="17">
        <f t="shared" si="134"/>
        <v>5.0747302285769375E-4</v>
      </c>
      <c r="R644" s="29">
        <f>IF(R643="cCO2_ppm",CO2_ext_avg_ppm,calculation!R643+calculation!S643)</f>
        <v>431.44212594058928</v>
      </c>
      <c r="S644" s="13">
        <f t="shared" si="143"/>
        <v>-0.4567257205719244</v>
      </c>
    </row>
    <row r="645" spans="1:19">
      <c r="A645" s="1">
        <f>IF(input_OLD_temp_simulation!A645&lt;&gt;"",input_OLD_temp_simulation!A645,"")</f>
        <v>643</v>
      </c>
      <c r="B645">
        <f>IF(input_OLD_temp_simulation!B645&lt;&gt;"",input_OLD_temp_simulation!B645,"")</f>
        <v>886307</v>
      </c>
      <c r="C645" s="2">
        <f>IF(input_OLD_temp_simulation!C645&lt;&gt;"",input_OLD_temp_simulation!C645,"")</f>
        <v>44570.697916666657</v>
      </c>
      <c r="D645" s="26">
        <f t="shared" si="144"/>
        <v>6</v>
      </c>
      <c r="E645" s="43">
        <f t="shared" si="135"/>
        <v>0.69791666665696539</v>
      </c>
      <c r="F645" s="2">
        <f t="shared" si="136"/>
        <v>6.6980324073977062</v>
      </c>
      <c r="G645" s="26">
        <f>_xlfn.XLOOKUP(F645,occupancy_schedule!C:C,occupancy_schedule!D:D,,1,2)</f>
        <v>0</v>
      </c>
      <c r="H645" s="50">
        <f t="shared" si="137"/>
        <v>0</v>
      </c>
      <c r="I645" s="18">
        <f t="shared" si="138"/>
        <v>0</v>
      </c>
      <c r="J645" s="26">
        <f t="shared" si="139"/>
        <v>-369.01459977998263</v>
      </c>
      <c r="K645" s="55">
        <f t="shared" si="140"/>
        <v>4.9337655000053601E-4</v>
      </c>
      <c r="L645" s="26" t="b">
        <f>IF(virtualroom!A645="","",J645&gt;ventilation_hysteresis)</f>
        <v>0</v>
      </c>
      <c r="M645" s="29">
        <f t="shared" si="141"/>
        <v>0</v>
      </c>
      <c r="N645" s="13">
        <f t="shared" si="132"/>
        <v>0</v>
      </c>
      <c r="O645" s="17">
        <f t="shared" si="133"/>
        <v>0</v>
      </c>
      <c r="P645" s="17">
        <f t="shared" si="142"/>
        <v>0</v>
      </c>
      <c r="Q645" s="17">
        <f t="shared" si="134"/>
        <v>4.9337655000053601E-4</v>
      </c>
      <c r="R645" s="29">
        <f>IF(R644="cCO2_ppm",CO2_ext_avg_ppm,calculation!R644+calculation!S644)</f>
        <v>430.98540022001737</v>
      </c>
      <c r="S645" s="13">
        <f t="shared" si="143"/>
        <v>-0.44403889500048244</v>
      </c>
    </row>
    <row r="646" spans="1:19">
      <c r="A646" s="1">
        <f>IF(input_OLD_temp_simulation!A646&lt;&gt;"",input_OLD_temp_simulation!A646,"")</f>
        <v>644</v>
      </c>
      <c r="B646">
        <f>IF(input_OLD_temp_simulation!B646&lt;&gt;"",input_OLD_temp_simulation!B646,"")</f>
        <v>886307</v>
      </c>
      <c r="C646" s="2">
        <f>IF(input_OLD_temp_simulation!C646&lt;&gt;"",input_OLD_temp_simulation!C646,"")</f>
        <v>44570.708333333343</v>
      </c>
      <c r="D646" s="26">
        <f t="shared" si="144"/>
        <v>6</v>
      </c>
      <c r="E646" s="43">
        <f t="shared" si="135"/>
        <v>0.70833333334303461</v>
      </c>
      <c r="F646" s="2">
        <f t="shared" si="136"/>
        <v>6.7084490740837754</v>
      </c>
      <c r="G646" s="26">
        <f>_xlfn.XLOOKUP(F646,occupancy_schedule!C:C,occupancy_schedule!D:D,,1,2)</f>
        <v>0</v>
      </c>
      <c r="H646" s="50">
        <f t="shared" si="137"/>
        <v>0</v>
      </c>
      <c r="I646" s="18">
        <f t="shared" si="138"/>
        <v>0</v>
      </c>
      <c r="J646" s="26">
        <f t="shared" si="139"/>
        <v>-369.45863867498309</v>
      </c>
      <c r="K646" s="55">
        <f t="shared" si="140"/>
        <v>4.7967164583385513E-4</v>
      </c>
      <c r="L646" s="26" t="b">
        <f>IF(virtualroom!A646="","",J646&gt;ventilation_hysteresis)</f>
        <v>0</v>
      </c>
      <c r="M646" s="29">
        <f t="shared" si="141"/>
        <v>0</v>
      </c>
      <c r="N646" s="13">
        <f t="shared" si="132"/>
        <v>0</v>
      </c>
      <c r="O646" s="17">
        <f t="shared" si="133"/>
        <v>0</v>
      </c>
      <c r="P646" s="17">
        <f t="shared" si="142"/>
        <v>0</v>
      </c>
      <c r="Q646" s="17">
        <f t="shared" si="134"/>
        <v>4.7967164583385513E-4</v>
      </c>
      <c r="R646" s="29">
        <f>IF(R645="cCO2_ppm",CO2_ext_avg_ppm,calculation!R645+calculation!S645)</f>
        <v>430.54136132501691</v>
      </c>
      <c r="S646" s="13">
        <f t="shared" si="143"/>
        <v>-0.43170448125046962</v>
      </c>
    </row>
    <row r="647" spans="1:19">
      <c r="A647" s="1">
        <f>IF(input_OLD_temp_simulation!A647&lt;&gt;"",input_OLD_temp_simulation!A647,"")</f>
        <v>645</v>
      </c>
      <c r="B647">
        <f>IF(input_OLD_temp_simulation!B647&lt;&gt;"",input_OLD_temp_simulation!B647,"")</f>
        <v>886307</v>
      </c>
      <c r="C647" s="2">
        <f>IF(input_OLD_temp_simulation!C647&lt;&gt;"",input_OLD_temp_simulation!C647,"")</f>
        <v>44570.71875</v>
      </c>
      <c r="D647" s="26">
        <f t="shared" si="144"/>
        <v>6</v>
      </c>
      <c r="E647" s="43">
        <f t="shared" si="135"/>
        <v>0.71875</v>
      </c>
      <c r="F647" s="2">
        <f t="shared" si="136"/>
        <v>6.7188657407407408</v>
      </c>
      <c r="G647" s="26">
        <f>_xlfn.XLOOKUP(F647,occupancy_schedule!C:C,occupancy_schedule!D:D,,1,2)</f>
        <v>0</v>
      </c>
      <c r="H647" s="50">
        <f t="shared" si="137"/>
        <v>0</v>
      </c>
      <c r="I647" s="18">
        <f t="shared" si="138"/>
        <v>0</v>
      </c>
      <c r="J647" s="26">
        <f t="shared" si="139"/>
        <v>-369.89034315623354</v>
      </c>
      <c r="K647" s="55">
        <f t="shared" si="140"/>
        <v>4.6634743344958198E-4</v>
      </c>
      <c r="L647" s="26" t="b">
        <f>IF(virtualroom!A647="","",J647&gt;ventilation_hysteresis)</f>
        <v>0</v>
      </c>
      <c r="M647" s="29">
        <f t="shared" si="141"/>
        <v>0</v>
      </c>
      <c r="N647" s="13">
        <f t="shared" si="132"/>
        <v>0</v>
      </c>
      <c r="O647" s="17">
        <f t="shared" si="133"/>
        <v>0</v>
      </c>
      <c r="P647" s="17">
        <f t="shared" si="142"/>
        <v>0</v>
      </c>
      <c r="Q647" s="17">
        <f t="shared" si="134"/>
        <v>4.6634743344958198E-4</v>
      </c>
      <c r="R647" s="29">
        <f>IF(R646="cCO2_ppm",CO2_ext_avg_ppm,calculation!R646+calculation!S646)</f>
        <v>430.10965684376646</v>
      </c>
      <c r="S647" s="13">
        <f t="shared" si="143"/>
        <v>-0.41971269010462381</v>
      </c>
    </row>
    <row r="648" spans="1:19">
      <c r="A648" s="1">
        <f>IF(input_OLD_temp_simulation!A648&lt;&gt;"",input_OLD_temp_simulation!A648,"")</f>
        <v>646</v>
      </c>
      <c r="B648">
        <f>IF(input_OLD_temp_simulation!B648&lt;&gt;"",input_OLD_temp_simulation!B648,"")</f>
        <v>886307</v>
      </c>
      <c r="C648" s="2">
        <f>IF(input_OLD_temp_simulation!C648&lt;&gt;"",input_OLD_temp_simulation!C648,"")</f>
        <v>44570.729166666657</v>
      </c>
      <c r="D648" s="26">
        <f t="shared" si="144"/>
        <v>6</v>
      </c>
      <c r="E648" s="43">
        <f t="shared" si="135"/>
        <v>0.72916666665696539</v>
      </c>
      <c r="F648" s="2">
        <f t="shared" si="136"/>
        <v>6.7292824073977062</v>
      </c>
      <c r="G648" s="26">
        <f>_xlfn.XLOOKUP(F648,occupancy_schedule!C:C,occupancy_schedule!D:D,,1,2)</f>
        <v>0</v>
      </c>
      <c r="H648" s="50">
        <f t="shared" si="137"/>
        <v>0</v>
      </c>
      <c r="I648" s="18">
        <f t="shared" si="138"/>
        <v>0</v>
      </c>
      <c r="J648" s="26">
        <f t="shared" si="139"/>
        <v>-370.31005584633817</v>
      </c>
      <c r="K648" s="55">
        <f t="shared" si="140"/>
        <v>4.5339333807598232E-4</v>
      </c>
      <c r="L648" s="26" t="b">
        <f>IF(virtualroom!A648="","",J648&gt;ventilation_hysteresis)</f>
        <v>0</v>
      </c>
      <c r="M648" s="29">
        <f t="shared" si="141"/>
        <v>0</v>
      </c>
      <c r="N648" s="13">
        <f t="shared" si="132"/>
        <v>0</v>
      </c>
      <c r="O648" s="17">
        <f t="shared" si="133"/>
        <v>0</v>
      </c>
      <c r="P648" s="17">
        <f t="shared" si="142"/>
        <v>0</v>
      </c>
      <c r="Q648" s="17">
        <f t="shared" si="134"/>
        <v>4.5339333807598232E-4</v>
      </c>
      <c r="R648" s="29">
        <f>IF(R647="cCO2_ppm",CO2_ext_avg_ppm,calculation!R647+calculation!S647)</f>
        <v>429.68994415366183</v>
      </c>
      <c r="S648" s="13">
        <f t="shared" si="143"/>
        <v>-0.40805400426838406</v>
      </c>
    </row>
    <row r="649" spans="1:19">
      <c r="A649" s="1">
        <f>IF(input_OLD_temp_simulation!A649&lt;&gt;"",input_OLD_temp_simulation!A649,"")</f>
        <v>647</v>
      </c>
      <c r="B649">
        <f>IF(input_OLD_temp_simulation!B649&lt;&gt;"",input_OLD_temp_simulation!B649,"")</f>
        <v>886307</v>
      </c>
      <c r="C649" s="2">
        <f>IF(input_OLD_temp_simulation!C649&lt;&gt;"",input_OLD_temp_simulation!C649,"")</f>
        <v>44570.739583333343</v>
      </c>
      <c r="D649" s="26">
        <f t="shared" si="144"/>
        <v>6</v>
      </c>
      <c r="E649" s="43">
        <f t="shared" si="135"/>
        <v>0.73958333334303461</v>
      </c>
      <c r="F649" s="2">
        <f t="shared" si="136"/>
        <v>6.7396990740837754</v>
      </c>
      <c r="G649" s="26">
        <f>_xlfn.XLOOKUP(F649,occupancy_schedule!C:C,occupancy_schedule!D:D,,1,2)</f>
        <v>0</v>
      </c>
      <c r="H649" s="50">
        <f t="shared" si="137"/>
        <v>0</v>
      </c>
      <c r="I649" s="18">
        <f t="shared" si="138"/>
        <v>0</v>
      </c>
      <c r="J649" s="26">
        <f t="shared" si="139"/>
        <v>-370.71810985060654</v>
      </c>
      <c r="K649" s="55">
        <f t="shared" si="140"/>
        <v>4.4079907868498335E-4</v>
      </c>
      <c r="L649" s="26" t="b">
        <f>IF(virtualroom!A649="","",J649&gt;ventilation_hysteresis)</f>
        <v>0</v>
      </c>
      <c r="M649" s="29">
        <f t="shared" si="141"/>
        <v>0</v>
      </c>
      <c r="N649" s="13">
        <f t="shared" si="132"/>
        <v>0</v>
      </c>
      <c r="O649" s="17">
        <f t="shared" si="133"/>
        <v>0</v>
      </c>
      <c r="P649" s="17">
        <f t="shared" si="142"/>
        <v>0</v>
      </c>
      <c r="Q649" s="17">
        <f t="shared" si="134"/>
        <v>4.4079907868498335E-4</v>
      </c>
      <c r="R649" s="29">
        <f>IF(R648="cCO2_ppm",CO2_ext_avg_ppm,calculation!R648+calculation!S648)</f>
        <v>429.28189014939346</v>
      </c>
      <c r="S649" s="13">
        <f t="shared" si="143"/>
        <v>-0.396719170816485</v>
      </c>
    </row>
    <row r="650" spans="1:19">
      <c r="A650" s="1">
        <f>IF(input_OLD_temp_simulation!A650&lt;&gt;"",input_OLD_temp_simulation!A650,"")</f>
        <v>648</v>
      </c>
      <c r="B650">
        <f>IF(input_OLD_temp_simulation!B650&lt;&gt;"",input_OLD_temp_simulation!B650,"")</f>
        <v>886307</v>
      </c>
      <c r="C650" s="2">
        <f>IF(input_OLD_temp_simulation!C650&lt;&gt;"",input_OLD_temp_simulation!C650,"")</f>
        <v>44570.75</v>
      </c>
      <c r="D650" s="26">
        <f t="shared" si="144"/>
        <v>6</v>
      </c>
      <c r="E650" s="43">
        <f t="shared" si="135"/>
        <v>0.75</v>
      </c>
      <c r="F650" s="2">
        <f t="shared" si="136"/>
        <v>6.7501157407407408</v>
      </c>
      <c r="G650" s="26">
        <f>_xlfn.XLOOKUP(F650,occupancy_schedule!C:C,occupancy_schedule!D:D,,1,2)</f>
        <v>0</v>
      </c>
      <c r="H650" s="50">
        <f t="shared" si="137"/>
        <v>0</v>
      </c>
      <c r="I650" s="18">
        <f t="shared" si="138"/>
        <v>0</v>
      </c>
      <c r="J650" s="26">
        <f t="shared" si="139"/>
        <v>-371.11482902142302</v>
      </c>
      <c r="K650" s="55">
        <f t="shared" si="140"/>
        <v>4.2855465983262283E-4</v>
      </c>
      <c r="L650" s="26" t="b">
        <f>IF(virtualroom!A650="","",J650&gt;ventilation_hysteresis)</f>
        <v>0</v>
      </c>
      <c r="M650" s="29">
        <f t="shared" si="141"/>
        <v>0</v>
      </c>
      <c r="N650" s="13">
        <f t="shared" si="132"/>
        <v>0</v>
      </c>
      <c r="O650" s="17">
        <f t="shared" si="133"/>
        <v>0</v>
      </c>
      <c r="P650" s="17">
        <f t="shared" si="142"/>
        <v>0</v>
      </c>
      <c r="Q650" s="17">
        <f t="shared" si="134"/>
        <v>4.2855465983262283E-4</v>
      </c>
      <c r="R650" s="29">
        <f>IF(R649="cCO2_ppm",CO2_ext_avg_ppm,calculation!R649+calculation!S649)</f>
        <v>428.88517097857698</v>
      </c>
      <c r="S650" s="13">
        <f t="shared" si="143"/>
        <v>-0.38569919384936052</v>
      </c>
    </row>
    <row r="651" spans="1:19">
      <c r="A651" s="1">
        <f>IF(input_OLD_temp_simulation!A651&lt;&gt;"",input_OLD_temp_simulation!A651,"")</f>
        <v>649</v>
      </c>
      <c r="B651">
        <f>IF(input_OLD_temp_simulation!B651&lt;&gt;"",input_OLD_temp_simulation!B651,"")</f>
        <v>886307</v>
      </c>
      <c r="C651" s="2">
        <f>IF(input_OLD_temp_simulation!C651&lt;&gt;"",input_OLD_temp_simulation!C651,"")</f>
        <v>44570.760416666657</v>
      </c>
      <c r="D651" s="26">
        <f t="shared" si="144"/>
        <v>6</v>
      </c>
      <c r="E651" s="43">
        <f t="shared" si="135"/>
        <v>0.76041666665696539</v>
      </c>
      <c r="F651" s="2">
        <f t="shared" si="136"/>
        <v>6.7605324073977062</v>
      </c>
      <c r="G651" s="26">
        <f>_xlfn.XLOOKUP(F651,occupancy_schedule!C:C,occupancy_schedule!D:D,,1,2)</f>
        <v>0</v>
      </c>
      <c r="H651" s="50">
        <f t="shared" si="137"/>
        <v>0</v>
      </c>
      <c r="I651" s="18">
        <f t="shared" si="138"/>
        <v>0</v>
      </c>
      <c r="J651" s="26">
        <f t="shared" si="139"/>
        <v>-371.50052821527237</v>
      </c>
      <c r="K651" s="55">
        <f t="shared" si="140"/>
        <v>4.1665036372616151E-4</v>
      </c>
      <c r="L651" s="26" t="b">
        <f>IF(virtualroom!A651="","",J651&gt;ventilation_hysteresis)</f>
        <v>0</v>
      </c>
      <c r="M651" s="29">
        <f t="shared" si="141"/>
        <v>0</v>
      </c>
      <c r="N651" s="13">
        <f t="shared" si="132"/>
        <v>0</v>
      </c>
      <c r="O651" s="17">
        <f t="shared" si="133"/>
        <v>0</v>
      </c>
      <c r="P651" s="17">
        <f t="shared" si="142"/>
        <v>0</v>
      </c>
      <c r="Q651" s="17">
        <f t="shared" si="134"/>
        <v>4.1665036372616151E-4</v>
      </c>
      <c r="R651" s="29">
        <f>IF(R650="cCO2_ppm",CO2_ext_avg_ppm,calculation!R650+calculation!S650)</f>
        <v>428.49947178472763</v>
      </c>
      <c r="S651" s="13">
        <f t="shared" si="143"/>
        <v>-0.37498532735354534</v>
      </c>
    </row>
    <row r="652" spans="1:19">
      <c r="A652" s="1">
        <f>IF(input_OLD_temp_simulation!A652&lt;&gt;"",input_OLD_temp_simulation!A652,"")</f>
        <v>650</v>
      </c>
      <c r="B652">
        <f>IF(input_OLD_temp_simulation!B652&lt;&gt;"",input_OLD_temp_simulation!B652,"")</f>
        <v>886307</v>
      </c>
      <c r="C652" s="2">
        <f>IF(input_OLD_temp_simulation!C652&lt;&gt;"",input_OLD_temp_simulation!C652,"")</f>
        <v>44570.770833333343</v>
      </c>
      <c r="D652" s="26">
        <f t="shared" si="144"/>
        <v>6</v>
      </c>
      <c r="E652" s="43">
        <f t="shared" si="135"/>
        <v>0.77083333334303461</v>
      </c>
      <c r="F652" s="2">
        <f t="shared" si="136"/>
        <v>6.7709490740837754</v>
      </c>
      <c r="G652" s="26">
        <f>_xlfn.XLOOKUP(F652,occupancy_schedule!C:C,occupancy_schedule!D:D,,1,2)</f>
        <v>0</v>
      </c>
      <c r="H652" s="50">
        <f t="shared" si="137"/>
        <v>0</v>
      </c>
      <c r="I652" s="18">
        <f t="shared" si="138"/>
        <v>0</v>
      </c>
      <c r="J652" s="26">
        <f t="shared" si="139"/>
        <v>-371.87551354262592</v>
      </c>
      <c r="K652" s="55">
        <f t="shared" si="140"/>
        <v>4.0507674251154556E-4</v>
      </c>
      <c r="L652" s="26" t="b">
        <f>IF(virtualroom!A652="","",J652&gt;ventilation_hysteresis)</f>
        <v>0</v>
      </c>
      <c r="M652" s="29">
        <f t="shared" si="141"/>
        <v>0</v>
      </c>
      <c r="N652" s="13">
        <f t="shared" si="132"/>
        <v>0</v>
      </c>
      <c r="O652" s="17">
        <f t="shared" si="133"/>
        <v>0</v>
      </c>
      <c r="P652" s="17">
        <f t="shared" si="142"/>
        <v>0</v>
      </c>
      <c r="Q652" s="17">
        <f t="shared" si="134"/>
        <v>4.0507674251154556E-4</v>
      </c>
      <c r="R652" s="29">
        <f>IF(R651="cCO2_ppm",CO2_ext_avg_ppm,calculation!R651+calculation!S651)</f>
        <v>428.12448645737408</v>
      </c>
      <c r="S652" s="13">
        <f t="shared" si="143"/>
        <v>-0.36456906826039098</v>
      </c>
    </row>
    <row r="653" spans="1:19">
      <c r="A653" s="1">
        <f>IF(input_OLD_temp_simulation!A653&lt;&gt;"",input_OLD_temp_simulation!A653,"")</f>
        <v>651</v>
      </c>
      <c r="B653">
        <f>IF(input_OLD_temp_simulation!B653&lt;&gt;"",input_OLD_temp_simulation!B653,"")</f>
        <v>886307</v>
      </c>
      <c r="C653" s="2">
        <f>IF(input_OLD_temp_simulation!C653&lt;&gt;"",input_OLD_temp_simulation!C653,"")</f>
        <v>44570.78125</v>
      </c>
      <c r="D653" s="26">
        <f t="shared" si="144"/>
        <v>6</v>
      </c>
      <c r="E653" s="43">
        <f t="shared" si="135"/>
        <v>0.78125</v>
      </c>
      <c r="F653" s="2">
        <f t="shared" si="136"/>
        <v>6.7813657407407408</v>
      </c>
      <c r="G653" s="26">
        <f>_xlfn.XLOOKUP(F653,occupancy_schedule!C:C,occupancy_schedule!D:D,,1,2)</f>
        <v>0</v>
      </c>
      <c r="H653" s="50">
        <f t="shared" si="137"/>
        <v>0</v>
      </c>
      <c r="I653" s="18">
        <f t="shared" si="138"/>
        <v>0</v>
      </c>
      <c r="J653" s="26">
        <f t="shared" si="139"/>
        <v>-372.2400826108863</v>
      </c>
      <c r="K653" s="55">
        <f t="shared" si="140"/>
        <v>3.9382461077511405E-4</v>
      </c>
      <c r="L653" s="26" t="b">
        <f>IF(virtualroom!A653="","",J653&gt;ventilation_hysteresis)</f>
        <v>0</v>
      </c>
      <c r="M653" s="29">
        <f t="shared" si="141"/>
        <v>0</v>
      </c>
      <c r="N653" s="13">
        <f t="shared" si="132"/>
        <v>0</v>
      </c>
      <c r="O653" s="17">
        <f t="shared" si="133"/>
        <v>0</v>
      </c>
      <c r="P653" s="17">
        <f t="shared" si="142"/>
        <v>0</v>
      </c>
      <c r="Q653" s="17">
        <f t="shared" si="134"/>
        <v>3.9382461077511405E-4</v>
      </c>
      <c r="R653" s="29">
        <f>IF(R652="cCO2_ppm",CO2_ext_avg_ppm,calculation!R652+calculation!S652)</f>
        <v>427.7599173891137</v>
      </c>
      <c r="S653" s="13">
        <f t="shared" si="143"/>
        <v>-0.35444214969760263</v>
      </c>
    </row>
    <row r="654" spans="1:19">
      <c r="A654" s="1">
        <f>IF(input_OLD_temp_simulation!A654&lt;&gt;"",input_OLD_temp_simulation!A654,"")</f>
        <v>652</v>
      </c>
      <c r="B654">
        <f>IF(input_OLD_temp_simulation!B654&lt;&gt;"",input_OLD_temp_simulation!B654,"")</f>
        <v>886307</v>
      </c>
      <c r="C654" s="2">
        <f>IF(input_OLD_temp_simulation!C654&lt;&gt;"",input_OLD_temp_simulation!C654,"")</f>
        <v>44570.791666666657</v>
      </c>
      <c r="D654" s="26">
        <f t="shared" si="144"/>
        <v>6</v>
      </c>
      <c r="E654" s="43">
        <f t="shared" si="135"/>
        <v>0.79166666665696539</v>
      </c>
      <c r="F654" s="2">
        <f t="shared" si="136"/>
        <v>6.7917824073977062</v>
      </c>
      <c r="G654" s="26">
        <f>_xlfn.XLOOKUP(F654,occupancy_schedule!C:C,occupancy_schedule!D:D,,1,2)</f>
        <v>0</v>
      </c>
      <c r="H654" s="50">
        <f t="shared" si="137"/>
        <v>0</v>
      </c>
      <c r="I654" s="18">
        <f t="shared" si="138"/>
        <v>0</v>
      </c>
      <c r="J654" s="26">
        <f t="shared" si="139"/>
        <v>-372.59452476058391</v>
      </c>
      <c r="K654" s="55">
        <f t="shared" si="140"/>
        <v>3.8288503825358304E-4</v>
      </c>
      <c r="L654" s="26" t="b">
        <f>IF(virtualroom!A654="","",J654&gt;ventilation_hysteresis)</f>
        <v>0</v>
      </c>
      <c r="M654" s="29">
        <f t="shared" si="141"/>
        <v>0</v>
      </c>
      <c r="N654" s="13">
        <f t="shared" si="132"/>
        <v>0</v>
      </c>
      <c r="O654" s="17">
        <f t="shared" si="133"/>
        <v>0</v>
      </c>
      <c r="P654" s="17">
        <f t="shared" si="142"/>
        <v>0</v>
      </c>
      <c r="Q654" s="17">
        <f t="shared" si="134"/>
        <v>3.8288503825358304E-4</v>
      </c>
      <c r="R654" s="29">
        <f>IF(R653="cCO2_ppm",CO2_ext_avg_ppm,calculation!R653+calculation!S653)</f>
        <v>427.40547523941609</v>
      </c>
      <c r="S654" s="13">
        <f t="shared" si="143"/>
        <v>-0.34459653442822474</v>
      </c>
    </row>
    <row r="655" spans="1:19">
      <c r="A655" s="1">
        <f>IF(input_OLD_temp_simulation!A655&lt;&gt;"",input_OLD_temp_simulation!A655,"")</f>
        <v>653</v>
      </c>
      <c r="B655">
        <f>IF(input_OLD_temp_simulation!B655&lt;&gt;"",input_OLD_temp_simulation!B655,"")</f>
        <v>886307</v>
      </c>
      <c r="C655" s="2">
        <f>IF(input_OLD_temp_simulation!C655&lt;&gt;"",input_OLD_temp_simulation!C655,"")</f>
        <v>44570.802083333343</v>
      </c>
      <c r="D655" s="26">
        <f t="shared" si="144"/>
        <v>6</v>
      </c>
      <c r="E655" s="43">
        <f t="shared" si="135"/>
        <v>0.80208333334303461</v>
      </c>
      <c r="F655" s="2">
        <f t="shared" si="136"/>
        <v>6.8021990740837754</v>
      </c>
      <c r="G655" s="26">
        <f>_xlfn.XLOOKUP(F655,occupancy_schedule!C:C,occupancy_schedule!D:D,,1,2)</f>
        <v>0</v>
      </c>
      <c r="H655" s="50">
        <f t="shared" si="137"/>
        <v>0</v>
      </c>
      <c r="I655" s="18">
        <f t="shared" si="138"/>
        <v>0</v>
      </c>
      <c r="J655" s="26">
        <f t="shared" si="139"/>
        <v>-372.93912129501211</v>
      </c>
      <c r="K655" s="55">
        <f t="shared" si="140"/>
        <v>3.7224934274653965E-4</v>
      </c>
      <c r="L655" s="26" t="b">
        <f>IF(virtualroom!A655="","",J655&gt;ventilation_hysteresis)</f>
        <v>0</v>
      </c>
      <c r="M655" s="29">
        <f t="shared" si="141"/>
        <v>0</v>
      </c>
      <c r="N655" s="13">
        <f t="shared" si="132"/>
        <v>0</v>
      </c>
      <c r="O655" s="17">
        <f t="shared" si="133"/>
        <v>0</v>
      </c>
      <c r="P655" s="17">
        <f t="shared" si="142"/>
        <v>0</v>
      </c>
      <c r="Q655" s="17">
        <f t="shared" si="134"/>
        <v>3.7224934274653965E-4</v>
      </c>
      <c r="R655" s="29">
        <f>IF(R654="cCO2_ppm",CO2_ext_avg_ppm,calculation!R654+calculation!S654)</f>
        <v>427.06087870498789</v>
      </c>
      <c r="S655" s="13">
        <f t="shared" si="143"/>
        <v>-0.33502440847188569</v>
      </c>
    </row>
    <row r="656" spans="1:19">
      <c r="A656" s="1">
        <f>IF(input_OLD_temp_simulation!A656&lt;&gt;"",input_OLD_temp_simulation!A656,"")</f>
        <v>654</v>
      </c>
      <c r="B656">
        <f>IF(input_OLD_temp_simulation!B656&lt;&gt;"",input_OLD_temp_simulation!B656,"")</f>
        <v>886307</v>
      </c>
      <c r="C656" s="2">
        <f>IF(input_OLD_temp_simulation!C656&lt;&gt;"",input_OLD_temp_simulation!C656,"")</f>
        <v>44570.8125</v>
      </c>
      <c r="D656" s="26">
        <f t="shared" si="144"/>
        <v>6</v>
      </c>
      <c r="E656" s="43">
        <f t="shared" si="135"/>
        <v>0.8125</v>
      </c>
      <c r="F656" s="2">
        <f t="shared" si="136"/>
        <v>6.8126157407407408</v>
      </c>
      <c r="G656" s="26">
        <f>_xlfn.XLOOKUP(F656,occupancy_schedule!C:C,occupancy_schedule!D:D,,1,2)</f>
        <v>0</v>
      </c>
      <c r="H656" s="50">
        <f t="shared" si="137"/>
        <v>0</v>
      </c>
      <c r="I656" s="18">
        <f t="shared" si="138"/>
        <v>0</v>
      </c>
      <c r="J656" s="26">
        <f t="shared" si="139"/>
        <v>-373.27414570348401</v>
      </c>
      <c r="K656" s="55">
        <f t="shared" si="140"/>
        <v>3.6190908322580211E-4</v>
      </c>
      <c r="L656" s="26" t="b">
        <f>IF(virtualroom!A656="","",J656&gt;ventilation_hysteresis)</f>
        <v>0</v>
      </c>
      <c r="M656" s="29">
        <f t="shared" si="141"/>
        <v>0</v>
      </c>
      <c r="N656" s="13">
        <f t="shared" si="132"/>
        <v>0</v>
      </c>
      <c r="O656" s="17">
        <f t="shared" si="133"/>
        <v>0</v>
      </c>
      <c r="P656" s="17">
        <f t="shared" si="142"/>
        <v>0</v>
      </c>
      <c r="Q656" s="17">
        <f t="shared" si="134"/>
        <v>3.6190908322580211E-4</v>
      </c>
      <c r="R656" s="29">
        <f>IF(R655="cCO2_ppm",CO2_ext_avg_ppm,calculation!R655+calculation!S655)</f>
        <v>426.72585429651599</v>
      </c>
      <c r="S656" s="13">
        <f t="shared" si="143"/>
        <v>-0.32571817490322191</v>
      </c>
    </row>
    <row r="657" spans="1:19">
      <c r="A657" s="1">
        <f>IF(input_OLD_temp_simulation!A657&lt;&gt;"",input_OLD_temp_simulation!A657,"")</f>
        <v>655</v>
      </c>
      <c r="B657">
        <f>IF(input_OLD_temp_simulation!B657&lt;&gt;"",input_OLD_temp_simulation!B657,"")</f>
        <v>886307</v>
      </c>
      <c r="C657" s="2">
        <f>IF(input_OLD_temp_simulation!C657&lt;&gt;"",input_OLD_temp_simulation!C657,"")</f>
        <v>44570.822916666657</v>
      </c>
      <c r="D657" s="26">
        <f t="shared" si="144"/>
        <v>6</v>
      </c>
      <c r="E657" s="43">
        <f t="shared" si="135"/>
        <v>0.82291666665696539</v>
      </c>
      <c r="F657" s="2">
        <f t="shared" si="136"/>
        <v>6.8230324073977062</v>
      </c>
      <c r="G657" s="26">
        <f>_xlfn.XLOOKUP(F657,occupancy_schedule!C:C,occupancy_schedule!D:D,,1,2)</f>
        <v>0</v>
      </c>
      <c r="H657" s="50">
        <f t="shared" si="137"/>
        <v>0</v>
      </c>
      <c r="I657" s="18">
        <f t="shared" si="138"/>
        <v>0</v>
      </c>
      <c r="J657" s="26">
        <f t="shared" si="139"/>
        <v>-373.59986387838723</v>
      </c>
      <c r="K657" s="55">
        <f t="shared" si="140"/>
        <v>3.5185605313619678E-4</v>
      </c>
      <c r="L657" s="26" t="b">
        <f>IF(virtualroom!A657="","",J657&gt;ventilation_hysteresis)</f>
        <v>0</v>
      </c>
      <c r="M657" s="29">
        <f t="shared" si="141"/>
        <v>0</v>
      </c>
      <c r="N657" s="13">
        <f t="shared" si="132"/>
        <v>0</v>
      </c>
      <c r="O657" s="17">
        <f t="shared" si="133"/>
        <v>0</v>
      </c>
      <c r="P657" s="17">
        <f t="shared" si="142"/>
        <v>0</v>
      </c>
      <c r="Q657" s="17">
        <f t="shared" si="134"/>
        <v>3.5185605313619678E-4</v>
      </c>
      <c r="R657" s="29">
        <f>IF(R656="cCO2_ppm",CO2_ext_avg_ppm,calculation!R656+calculation!S656)</f>
        <v>426.40013612161277</v>
      </c>
      <c r="S657" s="13">
        <f t="shared" si="143"/>
        <v>-0.31667044782257708</v>
      </c>
    </row>
    <row r="658" spans="1:19">
      <c r="A658" s="1">
        <f>IF(input_OLD_temp_simulation!A658&lt;&gt;"",input_OLD_temp_simulation!A658,"")</f>
        <v>656</v>
      </c>
      <c r="B658">
        <f>IF(input_OLD_temp_simulation!B658&lt;&gt;"",input_OLD_temp_simulation!B658,"")</f>
        <v>886307</v>
      </c>
      <c r="C658" s="2">
        <f>IF(input_OLD_temp_simulation!C658&lt;&gt;"",input_OLD_temp_simulation!C658,"")</f>
        <v>44570.833333333343</v>
      </c>
      <c r="D658" s="26">
        <f t="shared" si="144"/>
        <v>6</v>
      </c>
      <c r="E658" s="43">
        <f t="shared" si="135"/>
        <v>0.83333333334303461</v>
      </c>
      <c r="F658" s="2">
        <f t="shared" si="136"/>
        <v>6.8334490740837754</v>
      </c>
      <c r="G658" s="26">
        <f>_xlfn.XLOOKUP(F658,occupancy_schedule!C:C,occupancy_schedule!D:D,,1,2)</f>
        <v>0</v>
      </c>
      <c r="H658" s="50">
        <f t="shared" si="137"/>
        <v>0</v>
      </c>
      <c r="I658" s="18">
        <f t="shared" si="138"/>
        <v>0</v>
      </c>
      <c r="J658" s="26">
        <f t="shared" si="139"/>
        <v>-373.91653432620978</v>
      </c>
      <c r="K658" s="55">
        <f t="shared" si="140"/>
        <v>3.4208227388241399E-4</v>
      </c>
      <c r="L658" s="26" t="b">
        <f>IF(virtualroom!A658="","",J658&gt;ventilation_hysteresis)</f>
        <v>0</v>
      </c>
      <c r="M658" s="29">
        <f t="shared" si="141"/>
        <v>0</v>
      </c>
      <c r="N658" s="13">
        <f t="shared" si="132"/>
        <v>0</v>
      </c>
      <c r="O658" s="17">
        <f t="shared" si="133"/>
        <v>0</v>
      </c>
      <c r="P658" s="17">
        <f t="shared" si="142"/>
        <v>0</v>
      </c>
      <c r="Q658" s="17">
        <f t="shared" si="134"/>
        <v>3.4208227388241399E-4</v>
      </c>
      <c r="R658" s="29">
        <f>IF(R657="cCO2_ppm",CO2_ext_avg_ppm,calculation!R657+calculation!S657)</f>
        <v>426.08346567379022</v>
      </c>
      <c r="S658" s="13">
        <f t="shared" si="143"/>
        <v>-0.3078740464941726</v>
      </c>
    </row>
    <row r="659" spans="1:19">
      <c r="A659" s="1">
        <f>IF(input_OLD_temp_simulation!A659&lt;&gt;"",input_OLD_temp_simulation!A659,"")</f>
        <v>657</v>
      </c>
      <c r="B659">
        <f>IF(input_OLD_temp_simulation!B659&lt;&gt;"",input_OLD_temp_simulation!B659,"")</f>
        <v>886307</v>
      </c>
      <c r="C659" s="2">
        <f>IF(input_OLD_temp_simulation!C659&lt;&gt;"",input_OLD_temp_simulation!C659,"")</f>
        <v>44570.84375</v>
      </c>
      <c r="D659" s="26">
        <f t="shared" si="144"/>
        <v>6</v>
      </c>
      <c r="E659" s="43">
        <f t="shared" si="135"/>
        <v>0.84375</v>
      </c>
      <c r="F659" s="2">
        <f t="shared" si="136"/>
        <v>6.8438657407407408</v>
      </c>
      <c r="G659" s="26">
        <f>_xlfn.XLOOKUP(F659,occupancy_schedule!C:C,occupancy_schedule!D:D,,1,2)</f>
        <v>0</v>
      </c>
      <c r="H659" s="50">
        <f t="shared" si="137"/>
        <v>0</v>
      </c>
      <c r="I659" s="18">
        <f t="shared" si="138"/>
        <v>0</v>
      </c>
      <c r="J659" s="26">
        <f t="shared" si="139"/>
        <v>-374.22440837270398</v>
      </c>
      <c r="K659" s="55">
        <f t="shared" si="140"/>
        <v>3.3257998849679083E-4</v>
      </c>
      <c r="L659" s="26" t="b">
        <f>IF(virtualroom!A659="","",J659&gt;ventilation_hysteresis)</f>
        <v>0</v>
      </c>
      <c r="M659" s="29">
        <f t="shared" si="141"/>
        <v>0</v>
      </c>
      <c r="N659" s="13">
        <f t="shared" si="132"/>
        <v>0</v>
      </c>
      <c r="O659" s="17">
        <f t="shared" si="133"/>
        <v>0</v>
      </c>
      <c r="P659" s="17">
        <f t="shared" si="142"/>
        <v>0</v>
      </c>
      <c r="Q659" s="17">
        <f t="shared" si="134"/>
        <v>3.3257998849679083E-4</v>
      </c>
      <c r="R659" s="29">
        <f>IF(R658="cCO2_ppm",CO2_ext_avg_ppm,calculation!R658+calculation!S658)</f>
        <v>425.77559162729602</v>
      </c>
      <c r="S659" s="13">
        <f t="shared" si="143"/>
        <v>-0.29932198964711176</v>
      </c>
    </row>
    <row r="660" spans="1:19">
      <c r="A660" s="1">
        <f>IF(input_OLD_temp_simulation!A660&lt;&gt;"",input_OLD_temp_simulation!A660,"")</f>
        <v>658</v>
      </c>
      <c r="B660">
        <f>IF(input_OLD_temp_simulation!B660&lt;&gt;"",input_OLD_temp_simulation!B660,"")</f>
        <v>886307</v>
      </c>
      <c r="C660" s="2">
        <f>IF(input_OLD_temp_simulation!C660&lt;&gt;"",input_OLD_temp_simulation!C660,"")</f>
        <v>44570.854166666657</v>
      </c>
      <c r="D660" s="26">
        <f t="shared" si="144"/>
        <v>6</v>
      </c>
      <c r="E660" s="43">
        <f t="shared" si="135"/>
        <v>0.85416666665696539</v>
      </c>
      <c r="F660" s="2">
        <f t="shared" si="136"/>
        <v>6.8542824073977062</v>
      </c>
      <c r="G660" s="26">
        <f>_xlfn.XLOOKUP(F660,occupancy_schedule!C:C,occupancy_schedule!D:D,,1,2)</f>
        <v>0</v>
      </c>
      <c r="H660" s="50">
        <f t="shared" si="137"/>
        <v>0</v>
      </c>
      <c r="I660" s="18">
        <f t="shared" si="138"/>
        <v>0</v>
      </c>
      <c r="J660" s="26">
        <f t="shared" si="139"/>
        <v>-374.5237303623511</v>
      </c>
      <c r="K660" s="55">
        <f t="shared" si="140"/>
        <v>3.2334165548299063E-4</v>
      </c>
      <c r="L660" s="26" t="b">
        <f>IF(virtualroom!A660="","",J660&gt;ventilation_hysteresis)</f>
        <v>0</v>
      </c>
      <c r="M660" s="29">
        <f t="shared" si="141"/>
        <v>0</v>
      </c>
      <c r="N660" s="13">
        <f t="shared" si="132"/>
        <v>0</v>
      </c>
      <c r="O660" s="17">
        <f t="shared" si="133"/>
        <v>0</v>
      </c>
      <c r="P660" s="17">
        <f t="shared" si="142"/>
        <v>0</v>
      </c>
      <c r="Q660" s="17">
        <f t="shared" si="134"/>
        <v>3.2334165548299063E-4</v>
      </c>
      <c r="R660" s="29">
        <f>IF(R659="cCO2_ppm",CO2_ext_avg_ppm,calculation!R659+calculation!S659)</f>
        <v>425.4762696376489</v>
      </c>
      <c r="S660" s="13">
        <f t="shared" si="143"/>
        <v>-0.29100748993469155</v>
      </c>
    </row>
    <row r="661" spans="1:19">
      <c r="A661" s="1">
        <f>IF(input_OLD_temp_simulation!A661&lt;&gt;"",input_OLD_temp_simulation!A661,"")</f>
        <v>659</v>
      </c>
      <c r="B661">
        <f>IF(input_OLD_temp_simulation!B661&lt;&gt;"",input_OLD_temp_simulation!B661,"")</f>
        <v>886307</v>
      </c>
      <c r="C661" s="2">
        <f>IF(input_OLD_temp_simulation!C661&lt;&gt;"",input_OLD_temp_simulation!C661,"")</f>
        <v>44570.864583333343</v>
      </c>
      <c r="D661" s="26">
        <f t="shared" si="144"/>
        <v>6</v>
      </c>
      <c r="E661" s="43">
        <f t="shared" si="135"/>
        <v>0.86458333334303461</v>
      </c>
      <c r="F661" s="2">
        <f t="shared" si="136"/>
        <v>6.8646990740837754</v>
      </c>
      <c r="G661" s="26">
        <f>_xlfn.XLOOKUP(F661,occupancy_schedule!C:C,occupancy_schedule!D:D,,1,2)</f>
        <v>0</v>
      </c>
      <c r="H661" s="50">
        <f t="shared" si="137"/>
        <v>0</v>
      </c>
      <c r="I661" s="18">
        <f t="shared" si="138"/>
        <v>0</v>
      </c>
      <c r="J661" s="26">
        <f t="shared" si="139"/>
        <v>-374.81473785228582</v>
      </c>
      <c r="K661" s="55">
        <f t="shared" si="140"/>
        <v>3.1435994283068468E-4</v>
      </c>
      <c r="L661" s="26" t="b">
        <f>IF(virtualroom!A661="","",J661&gt;ventilation_hysteresis)</f>
        <v>0</v>
      </c>
      <c r="M661" s="29">
        <f t="shared" si="141"/>
        <v>0</v>
      </c>
      <c r="N661" s="13">
        <f t="shared" si="132"/>
        <v>0</v>
      </c>
      <c r="O661" s="17">
        <f t="shared" si="133"/>
        <v>0</v>
      </c>
      <c r="P661" s="17">
        <f t="shared" si="142"/>
        <v>0</v>
      </c>
      <c r="Q661" s="17">
        <f t="shared" si="134"/>
        <v>3.1435994283068468E-4</v>
      </c>
      <c r="R661" s="29">
        <f>IF(R660="cCO2_ppm",CO2_ext_avg_ppm,calculation!R660+calculation!S660)</f>
        <v>425.18526214771418</v>
      </c>
      <c r="S661" s="13">
        <f t="shared" si="143"/>
        <v>-0.28292394854761621</v>
      </c>
    </row>
    <row r="662" spans="1:19">
      <c r="A662" s="1">
        <f>IF(input_OLD_temp_simulation!A662&lt;&gt;"",input_OLD_temp_simulation!A662,"")</f>
        <v>660</v>
      </c>
      <c r="B662">
        <f>IF(input_OLD_temp_simulation!B662&lt;&gt;"",input_OLD_temp_simulation!B662,"")</f>
        <v>886307</v>
      </c>
      <c r="C662" s="2">
        <f>IF(input_OLD_temp_simulation!C662&lt;&gt;"",input_OLD_temp_simulation!C662,"")</f>
        <v>44570.875</v>
      </c>
      <c r="D662" s="26">
        <f t="shared" si="144"/>
        <v>6</v>
      </c>
      <c r="E662" s="43">
        <f t="shared" si="135"/>
        <v>0.875</v>
      </c>
      <c r="F662" s="2">
        <f t="shared" si="136"/>
        <v>6.8751157407407408</v>
      </c>
      <c r="G662" s="26">
        <f>_xlfn.XLOOKUP(F662,occupancy_schedule!C:C,occupancy_schedule!D:D,,1,2)</f>
        <v>0</v>
      </c>
      <c r="H662" s="50">
        <f t="shared" si="137"/>
        <v>0</v>
      </c>
      <c r="I662" s="18">
        <f t="shared" si="138"/>
        <v>0</v>
      </c>
      <c r="J662" s="26">
        <f t="shared" si="139"/>
        <v>-375.09766180083341</v>
      </c>
      <c r="K662" s="55">
        <f t="shared" si="140"/>
        <v>3.0562772219649975E-4</v>
      </c>
      <c r="L662" s="26" t="b">
        <f>IF(virtualroom!A662="","",J662&gt;ventilation_hysteresis)</f>
        <v>0</v>
      </c>
      <c r="M662" s="29">
        <f t="shared" si="141"/>
        <v>0</v>
      </c>
      <c r="N662" s="13">
        <f t="shared" si="132"/>
        <v>0</v>
      </c>
      <c r="O662" s="17">
        <f t="shared" si="133"/>
        <v>0</v>
      </c>
      <c r="P662" s="17">
        <f t="shared" si="142"/>
        <v>0</v>
      </c>
      <c r="Q662" s="17">
        <f t="shared" si="134"/>
        <v>3.0562772219649975E-4</v>
      </c>
      <c r="R662" s="29">
        <f>IF(R661="cCO2_ppm",CO2_ext_avg_ppm,calculation!R661+calculation!S661)</f>
        <v>424.90233819916659</v>
      </c>
      <c r="S662" s="13">
        <f t="shared" si="143"/>
        <v>-0.27506494997684977</v>
      </c>
    </row>
    <row r="663" spans="1:19">
      <c r="A663" s="1">
        <f>IF(input_OLD_temp_simulation!A663&lt;&gt;"",input_OLD_temp_simulation!A663,"")</f>
        <v>661</v>
      </c>
      <c r="B663">
        <f>IF(input_OLD_temp_simulation!B663&lt;&gt;"",input_OLD_temp_simulation!B663,"")</f>
        <v>886307</v>
      </c>
      <c r="C663" s="2">
        <f>IF(input_OLD_temp_simulation!C663&lt;&gt;"",input_OLD_temp_simulation!C663,"")</f>
        <v>44570.885416666657</v>
      </c>
      <c r="D663" s="26">
        <f t="shared" si="144"/>
        <v>6</v>
      </c>
      <c r="E663" s="43">
        <f t="shared" si="135"/>
        <v>0.88541666665696539</v>
      </c>
      <c r="F663" s="2">
        <f t="shared" si="136"/>
        <v>6.8855324073977062</v>
      </c>
      <c r="G663" s="26">
        <f>_xlfn.XLOOKUP(F663,occupancy_schedule!C:C,occupancy_schedule!D:D,,1,2)</f>
        <v>0</v>
      </c>
      <c r="H663" s="50">
        <f t="shared" si="137"/>
        <v>0</v>
      </c>
      <c r="I663" s="18">
        <f t="shared" si="138"/>
        <v>0</v>
      </c>
      <c r="J663" s="26">
        <f t="shared" si="139"/>
        <v>-375.37272675081027</v>
      </c>
      <c r="K663" s="55">
        <f t="shared" si="140"/>
        <v>2.971380632465965E-4</v>
      </c>
      <c r="L663" s="26" t="b">
        <f>IF(virtualroom!A663="","",J663&gt;ventilation_hysteresis)</f>
        <v>0</v>
      </c>
      <c r="M663" s="29">
        <f t="shared" si="141"/>
        <v>0</v>
      </c>
      <c r="N663" s="13">
        <f t="shared" si="132"/>
        <v>0</v>
      </c>
      <c r="O663" s="17">
        <f t="shared" si="133"/>
        <v>0</v>
      </c>
      <c r="P663" s="17">
        <f t="shared" si="142"/>
        <v>0</v>
      </c>
      <c r="Q663" s="17">
        <f t="shared" si="134"/>
        <v>2.971380632465965E-4</v>
      </c>
      <c r="R663" s="29">
        <f>IF(R662="cCO2_ppm",CO2_ext_avg_ppm,calculation!R662+calculation!S662)</f>
        <v>424.62727324918973</v>
      </c>
      <c r="S663" s="13">
        <f t="shared" si="143"/>
        <v>-0.26742425692193683</v>
      </c>
    </row>
    <row r="664" spans="1:19">
      <c r="A664" s="1">
        <f>IF(input_OLD_temp_simulation!A664&lt;&gt;"",input_OLD_temp_simulation!A664,"")</f>
        <v>662</v>
      </c>
      <c r="B664">
        <f>IF(input_OLD_temp_simulation!B664&lt;&gt;"",input_OLD_temp_simulation!B664,"")</f>
        <v>886307</v>
      </c>
      <c r="C664" s="2">
        <f>IF(input_OLD_temp_simulation!C664&lt;&gt;"",input_OLD_temp_simulation!C664,"")</f>
        <v>44570.895833333343</v>
      </c>
      <c r="D664" s="26">
        <f t="shared" si="144"/>
        <v>6</v>
      </c>
      <c r="E664" s="43">
        <f t="shared" si="135"/>
        <v>0.89583333334303461</v>
      </c>
      <c r="F664" s="2">
        <f t="shared" si="136"/>
        <v>6.8959490740837754</v>
      </c>
      <c r="G664" s="26">
        <f>_xlfn.XLOOKUP(F664,occupancy_schedule!C:C,occupancy_schedule!D:D,,1,2)</f>
        <v>0</v>
      </c>
      <c r="H664" s="50">
        <f t="shared" si="137"/>
        <v>0</v>
      </c>
      <c r="I664" s="18">
        <f t="shared" si="138"/>
        <v>0</v>
      </c>
      <c r="J664" s="26">
        <f t="shared" si="139"/>
        <v>-375.64015100773219</v>
      </c>
      <c r="K664" s="55">
        <f t="shared" si="140"/>
        <v>2.88884228156414E-4</v>
      </c>
      <c r="L664" s="26" t="b">
        <f>IF(virtualroom!A664="","",J664&gt;ventilation_hysteresis)</f>
        <v>0</v>
      </c>
      <c r="M664" s="29">
        <f t="shared" si="141"/>
        <v>0</v>
      </c>
      <c r="N664" s="13">
        <f t="shared" si="132"/>
        <v>0</v>
      </c>
      <c r="O664" s="17">
        <f t="shared" si="133"/>
        <v>0</v>
      </c>
      <c r="P664" s="17">
        <f t="shared" si="142"/>
        <v>0</v>
      </c>
      <c r="Q664" s="17">
        <f t="shared" si="134"/>
        <v>2.88884228156414E-4</v>
      </c>
      <c r="R664" s="29">
        <f>IF(R663="cCO2_ppm",CO2_ext_avg_ppm,calculation!R663+calculation!S663)</f>
        <v>424.35984899226781</v>
      </c>
      <c r="S664" s="13">
        <f t="shared" si="143"/>
        <v>-0.2599958053407726</v>
      </c>
    </row>
    <row r="665" spans="1:19">
      <c r="A665" s="1">
        <f>IF(input_OLD_temp_simulation!A665&lt;&gt;"",input_OLD_temp_simulation!A665,"")</f>
        <v>663</v>
      </c>
      <c r="B665">
        <f>IF(input_OLD_temp_simulation!B665&lt;&gt;"",input_OLD_temp_simulation!B665,"")</f>
        <v>886307</v>
      </c>
      <c r="C665" s="2">
        <f>IF(input_OLD_temp_simulation!C665&lt;&gt;"",input_OLD_temp_simulation!C665,"")</f>
        <v>44570.90625</v>
      </c>
      <c r="D665" s="26">
        <f t="shared" si="144"/>
        <v>6</v>
      </c>
      <c r="E665" s="43">
        <f t="shared" si="135"/>
        <v>0.90625</v>
      </c>
      <c r="F665" s="2">
        <f t="shared" si="136"/>
        <v>6.9063657407407408</v>
      </c>
      <c r="G665" s="26">
        <f>_xlfn.XLOOKUP(F665,occupancy_schedule!C:C,occupancy_schedule!D:D,,1,2)</f>
        <v>0</v>
      </c>
      <c r="H665" s="50">
        <f t="shared" si="137"/>
        <v>0</v>
      </c>
      <c r="I665" s="18">
        <f t="shared" si="138"/>
        <v>0</v>
      </c>
      <c r="J665" s="26">
        <f t="shared" si="139"/>
        <v>-375.90014681307298</v>
      </c>
      <c r="K665" s="55">
        <f t="shared" si="140"/>
        <v>2.8085966626317967E-4</v>
      </c>
      <c r="L665" s="26" t="b">
        <f>IF(virtualroom!A665="","",J665&gt;ventilation_hysteresis)</f>
        <v>0</v>
      </c>
      <c r="M665" s="29">
        <f t="shared" si="141"/>
        <v>0</v>
      </c>
      <c r="N665" s="13">
        <f t="shared" si="132"/>
        <v>0</v>
      </c>
      <c r="O665" s="17">
        <f t="shared" si="133"/>
        <v>0</v>
      </c>
      <c r="P665" s="17">
        <f t="shared" si="142"/>
        <v>0</v>
      </c>
      <c r="Q665" s="17">
        <f t="shared" si="134"/>
        <v>2.8085966626317967E-4</v>
      </c>
      <c r="R665" s="29">
        <f>IF(R664="cCO2_ppm",CO2_ext_avg_ppm,calculation!R664+calculation!S664)</f>
        <v>424.09985318692702</v>
      </c>
      <c r="S665" s="13">
        <f t="shared" si="143"/>
        <v>-0.25277369963686169</v>
      </c>
    </row>
    <row r="666" spans="1:19">
      <c r="A666" s="1">
        <f>IF(input_OLD_temp_simulation!A666&lt;&gt;"",input_OLD_temp_simulation!A666,"")</f>
        <v>664</v>
      </c>
      <c r="B666">
        <f>IF(input_OLD_temp_simulation!B666&lt;&gt;"",input_OLD_temp_simulation!B666,"")</f>
        <v>886307</v>
      </c>
      <c r="C666" s="2">
        <f>IF(input_OLD_temp_simulation!C666&lt;&gt;"",input_OLD_temp_simulation!C666,"")</f>
        <v>44570.916666666657</v>
      </c>
      <c r="D666" s="26">
        <f t="shared" si="144"/>
        <v>6</v>
      </c>
      <c r="E666" s="43">
        <f t="shared" si="135"/>
        <v>0.91666666665696539</v>
      </c>
      <c r="F666" s="2">
        <f t="shared" si="136"/>
        <v>6.9167824073977062</v>
      </c>
      <c r="G666" s="26">
        <f>_xlfn.XLOOKUP(F666,occupancy_schedule!C:C,occupancy_schedule!D:D,,1,2)</f>
        <v>0</v>
      </c>
      <c r="H666" s="50">
        <f t="shared" si="137"/>
        <v>0</v>
      </c>
      <c r="I666" s="18">
        <f t="shared" si="138"/>
        <v>0</v>
      </c>
      <c r="J666" s="26">
        <f t="shared" si="139"/>
        <v>-376.15292051270984</v>
      </c>
      <c r="K666" s="55">
        <f t="shared" si="140"/>
        <v>2.7305800886698019E-4</v>
      </c>
      <c r="L666" s="26" t="b">
        <f>IF(virtualroom!A666="","",J666&gt;ventilation_hysteresis)</f>
        <v>0</v>
      </c>
      <c r="M666" s="29">
        <f t="shared" si="141"/>
        <v>0</v>
      </c>
      <c r="N666" s="13">
        <f t="shared" si="132"/>
        <v>0</v>
      </c>
      <c r="O666" s="17">
        <f t="shared" si="133"/>
        <v>0</v>
      </c>
      <c r="P666" s="17">
        <f t="shared" si="142"/>
        <v>0</v>
      </c>
      <c r="Q666" s="17">
        <f t="shared" si="134"/>
        <v>2.7305800886698019E-4</v>
      </c>
      <c r="R666" s="29">
        <f>IF(R665="cCO2_ppm",CO2_ext_avg_ppm,calculation!R665+calculation!S665)</f>
        <v>423.84707948729016</v>
      </c>
      <c r="S666" s="13">
        <f t="shared" si="143"/>
        <v>-0.24575220798028216</v>
      </c>
    </row>
    <row r="667" spans="1:19">
      <c r="A667" s="1">
        <f>IF(input_OLD_temp_simulation!A667&lt;&gt;"",input_OLD_temp_simulation!A667,"")</f>
        <v>665</v>
      </c>
      <c r="B667">
        <f>IF(input_OLD_temp_simulation!B667&lt;&gt;"",input_OLD_temp_simulation!B667,"")</f>
        <v>886307</v>
      </c>
      <c r="C667" s="2">
        <f>IF(input_OLD_temp_simulation!C667&lt;&gt;"",input_OLD_temp_simulation!C667,"")</f>
        <v>44570.927083333343</v>
      </c>
      <c r="D667" s="26">
        <f t="shared" si="144"/>
        <v>6</v>
      </c>
      <c r="E667" s="43">
        <f t="shared" si="135"/>
        <v>0.92708333334303461</v>
      </c>
      <c r="F667" s="2">
        <f t="shared" si="136"/>
        <v>6.9271990740837754</v>
      </c>
      <c r="G667" s="26">
        <f>_xlfn.XLOOKUP(F667,occupancy_schedule!C:C,occupancy_schedule!D:D,,1,2)</f>
        <v>0</v>
      </c>
      <c r="H667" s="50">
        <f t="shared" si="137"/>
        <v>0</v>
      </c>
      <c r="I667" s="18">
        <f t="shared" si="138"/>
        <v>0</v>
      </c>
      <c r="J667" s="26">
        <f t="shared" si="139"/>
        <v>-376.39867272069012</v>
      </c>
      <c r="K667" s="55">
        <f t="shared" si="140"/>
        <v>2.6547306417623102E-4</v>
      </c>
      <c r="L667" s="26" t="b">
        <f>IF(virtualroom!A667="","",J667&gt;ventilation_hysteresis)</f>
        <v>0</v>
      </c>
      <c r="M667" s="29">
        <f t="shared" si="141"/>
        <v>0</v>
      </c>
      <c r="N667" s="13">
        <f t="shared" si="132"/>
        <v>0</v>
      </c>
      <c r="O667" s="17">
        <f t="shared" si="133"/>
        <v>0</v>
      </c>
      <c r="P667" s="17">
        <f t="shared" si="142"/>
        <v>0</v>
      </c>
      <c r="Q667" s="17">
        <f t="shared" si="134"/>
        <v>2.6547306417623102E-4</v>
      </c>
      <c r="R667" s="29">
        <f>IF(R666="cCO2_ppm",CO2_ext_avg_ppm,calculation!R666+calculation!S666)</f>
        <v>423.60132727930988</v>
      </c>
      <c r="S667" s="13">
        <f t="shared" si="143"/>
        <v>-0.23892575775860792</v>
      </c>
    </row>
    <row r="668" spans="1:19">
      <c r="A668" s="1">
        <f>IF(input_OLD_temp_simulation!A668&lt;&gt;"",input_OLD_temp_simulation!A668,"")</f>
        <v>666</v>
      </c>
      <c r="B668">
        <f>IF(input_OLD_temp_simulation!B668&lt;&gt;"",input_OLD_temp_simulation!B668,"")</f>
        <v>886307</v>
      </c>
      <c r="C668" s="2">
        <f>IF(input_OLD_temp_simulation!C668&lt;&gt;"",input_OLD_temp_simulation!C668,"")</f>
        <v>44570.9375</v>
      </c>
      <c r="D668" s="26">
        <f t="shared" si="144"/>
        <v>6</v>
      </c>
      <c r="E668" s="43">
        <f t="shared" si="135"/>
        <v>0.9375</v>
      </c>
      <c r="F668" s="2">
        <f t="shared" si="136"/>
        <v>6.9376157407407408</v>
      </c>
      <c r="G668" s="26">
        <f>_xlfn.XLOOKUP(F668,occupancy_schedule!C:C,occupancy_schedule!D:D,,1,2)</f>
        <v>0</v>
      </c>
      <c r="H668" s="50">
        <f t="shared" si="137"/>
        <v>0</v>
      </c>
      <c r="I668" s="18">
        <f t="shared" si="138"/>
        <v>0</v>
      </c>
      <c r="J668" s="26">
        <f t="shared" si="139"/>
        <v>-376.63759847844869</v>
      </c>
      <c r="K668" s="55">
        <f t="shared" si="140"/>
        <v>2.5809881239355879E-4</v>
      </c>
      <c r="L668" s="26" t="b">
        <f>IF(virtualroom!A668="","",J668&gt;ventilation_hysteresis)</f>
        <v>0</v>
      </c>
      <c r="M668" s="29">
        <f t="shared" si="141"/>
        <v>0</v>
      </c>
      <c r="N668" s="13">
        <f t="shared" si="132"/>
        <v>0</v>
      </c>
      <c r="O668" s="17">
        <f t="shared" si="133"/>
        <v>0</v>
      </c>
      <c r="P668" s="17">
        <f t="shared" si="142"/>
        <v>0</v>
      </c>
      <c r="Q668" s="17">
        <f t="shared" si="134"/>
        <v>2.5809881239355879E-4</v>
      </c>
      <c r="R668" s="29">
        <f>IF(R667="cCO2_ppm",CO2_ext_avg_ppm,calculation!R667+calculation!S667)</f>
        <v>423.36240152155131</v>
      </c>
      <c r="S668" s="13">
        <f t="shared" si="143"/>
        <v>-0.2322889311542029</v>
      </c>
    </row>
    <row r="669" spans="1:19">
      <c r="A669" s="1">
        <f>IF(input_OLD_temp_simulation!A669&lt;&gt;"",input_OLD_temp_simulation!A669,"")</f>
        <v>667</v>
      </c>
      <c r="B669">
        <f>IF(input_OLD_temp_simulation!B669&lt;&gt;"",input_OLD_temp_simulation!B669,"")</f>
        <v>886307</v>
      </c>
      <c r="C669" s="2">
        <f>IF(input_OLD_temp_simulation!C669&lt;&gt;"",input_OLD_temp_simulation!C669,"")</f>
        <v>44570.947916666657</v>
      </c>
      <c r="D669" s="26">
        <f t="shared" si="144"/>
        <v>6</v>
      </c>
      <c r="E669" s="43">
        <f t="shared" si="135"/>
        <v>0.94791666665696539</v>
      </c>
      <c r="F669" s="2">
        <f t="shared" si="136"/>
        <v>6.9480324073977062</v>
      </c>
      <c r="G669" s="26">
        <f>_xlfn.XLOOKUP(F669,occupancy_schedule!C:C,occupancy_schedule!D:D,,1,2)</f>
        <v>0</v>
      </c>
      <c r="H669" s="50">
        <f t="shared" si="137"/>
        <v>0</v>
      </c>
      <c r="I669" s="18">
        <f t="shared" si="138"/>
        <v>0</v>
      </c>
      <c r="J669" s="26">
        <f t="shared" si="139"/>
        <v>-376.86988740960288</v>
      </c>
      <c r="K669" s="55">
        <f t="shared" si="140"/>
        <v>2.5092940093818266E-4</v>
      </c>
      <c r="L669" s="26" t="b">
        <f>IF(virtualroom!A669="","",J669&gt;ventilation_hysteresis)</f>
        <v>0</v>
      </c>
      <c r="M669" s="29">
        <f t="shared" si="141"/>
        <v>0</v>
      </c>
      <c r="N669" s="13">
        <f t="shared" si="132"/>
        <v>0</v>
      </c>
      <c r="O669" s="17">
        <f t="shared" si="133"/>
        <v>0</v>
      </c>
      <c r="P669" s="17">
        <f t="shared" si="142"/>
        <v>0</v>
      </c>
      <c r="Q669" s="17">
        <f t="shared" si="134"/>
        <v>2.5092940093818266E-4</v>
      </c>
      <c r="R669" s="29">
        <f>IF(R668="cCO2_ppm",CO2_ext_avg_ppm,calculation!R668+calculation!S668)</f>
        <v>423.13011259039712</v>
      </c>
      <c r="S669" s="13">
        <f t="shared" si="143"/>
        <v>-0.2258364608443644</v>
      </c>
    </row>
    <row r="670" spans="1:19">
      <c r="A670" s="1">
        <f>IF(input_OLD_temp_simulation!A670&lt;&gt;"",input_OLD_temp_simulation!A670,"")</f>
        <v>668</v>
      </c>
      <c r="B670">
        <f>IF(input_OLD_temp_simulation!B670&lt;&gt;"",input_OLD_temp_simulation!B670,"")</f>
        <v>886307</v>
      </c>
      <c r="C670" s="2">
        <f>IF(input_OLD_temp_simulation!C670&lt;&gt;"",input_OLD_temp_simulation!C670,"")</f>
        <v>44570.958333333343</v>
      </c>
      <c r="D670" s="26">
        <f t="shared" si="144"/>
        <v>6</v>
      </c>
      <c r="E670" s="43">
        <f t="shared" si="135"/>
        <v>0.95833333334303461</v>
      </c>
      <c r="F670" s="2">
        <f t="shared" si="136"/>
        <v>6.9584490740837754</v>
      </c>
      <c r="G670" s="26">
        <f>_xlfn.XLOOKUP(F670,occupancy_schedule!C:C,occupancy_schedule!D:D,,1,2)</f>
        <v>0</v>
      </c>
      <c r="H670" s="50">
        <f t="shared" si="137"/>
        <v>0</v>
      </c>
      <c r="I670" s="18">
        <f t="shared" si="138"/>
        <v>0</v>
      </c>
      <c r="J670" s="26">
        <f t="shared" si="139"/>
        <v>-377.09572387044727</v>
      </c>
      <c r="K670" s="55">
        <f t="shared" si="140"/>
        <v>2.4395913980101007E-4</v>
      </c>
      <c r="L670" s="26" t="b">
        <f>IF(virtualroom!A670="","",J670&gt;ventilation_hysteresis)</f>
        <v>0</v>
      </c>
      <c r="M670" s="29">
        <f t="shared" si="141"/>
        <v>0</v>
      </c>
      <c r="N670" s="13">
        <f t="shared" si="132"/>
        <v>0</v>
      </c>
      <c r="O670" s="17">
        <f t="shared" si="133"/>
        <v>0</v>
      </c>
      <c r="P670" s="17">
        <f t="shared" si="142"/>
        <v>0</v>
      </c>
      <c r="Q670" s="17">
        <f t="shared" si="134"/>
        <v>2.4395913980101007E-4</v>
      </c>
      <c r="R670" s="29">
        <f>IF(R669="cCO2_ppm",CO2_ext_avg_ppm,calculation!R669+calculation!S669)</f>
        <v>422.90427612955273</v>
      </c>
      <c r="S670" s="13">
        <f t="shared" si="143"/>
        <v>-0.21956322582090906</v>
      </c>
    </row>
    <row r="671" spans="1:19">
      <c r="A671" s="1">
        <f>IF(input_OLD_temp_simulation!A671&lt;&gt;"",input_OLD_temp_simulation!A671,"")</f>
        <v>669</v>
      </c>
      <c r="B671">
        <f>IF(input_OLD_temp_simulation!B671&lt;&gt;"",input_OLD_temp_simulation!B671,"")</f>
        <v>886307</v>
      </c>
      <c r="C671" s="2">
        <f>IF(input_OLD_temp_simulation!C671&lt;&gt;"",input_OLD_temp_simulation!C671,"")</f>
        <v>44570.96875</v>
      </c>
      <c r="D671" s="26">
        <f t="shared" si="144"/>
        <v>6</v>
      </c>
      <c r="E671" s="43">
        <f t="shared" si="135"/>
        <v>0.96875</v>
      </c>
      <c r="F671" s="2">
        <f t="shared" si="136"/>
        <v>6.9688657407407408</v>
      </c>
      <c r="G671" s="26">
        <f>_xlfn.XLOOKUP(F671,occupancy_schedule!C:C,occupancy_schedule!D:D,,1,2)</f>
        <v>0</v>
      </c>
      <c r="H671" s="50">
        <f t="shared" si="137"/>
        <v>0</v>
      </c>
      <c r="I671" s="18">
        <f t="shared" si="138"/>
        <v>0</v>
      </c>
      <c r="J671" s="26">
        <f t="shared" si="139"/>
        <v>-377.31528709626821</v>
      </c>
      <c r="K671" s="55">
        <f t="shared" si="140"/>
        <v>2.3718249702875903E-4</v>
      </c>
      <c r="L671" s="26" t="b">
        <f>IF(virtualroom!A671="","",J671&gt;ventilation_hysteresis)</f>
        <v>0</v>
      </c>
      <c r="M671" s="29">
        <f t="shared" si="141"/>
        <v>0</v>
      </c>
      <c r="N671" s="13">
        <f t="shared" si="132"/>
        <v>0</v>
      </c>
      <c r="O671" s="17">
        <f t="shared" si="133"/>
        <v>0</v>
      </c>
      <c r="P671" s="17">
        <f t="shared" si="142"/>
        <v>0</v>
      </c>
      <c r="Q671" s="17">
        <f t="shared" si="134"/>
        <v>2.3718249702875903E-4</v>
      </c>
      <c r="R671" s="29">
        <f>IF(R670="cCO2_ppm",CO2_ext_avg_ppm,calculation!R670+calculation!S670)</f>
        <v>422.68471290373179</v>
      </c>
      <c r="S671" s="13">
        <f t="shared" si="143"/>
        <v>-0.21346424732588312</v>
      </c>
    </row>
    <row r="672" spans="1:19">
      <c r="A672" s="1">
        <f>IF(input_OLD_temp_simulation!A672&lt;&gt;"",input_OLD_temp_simulation!A672,"")</f>
        <v>670</v>
      </c>
      <c r="B672">
        <f>IF(input_OLD_temp_simulation!B672&lt;&gt;"",input_OLD_temp_simulation!B672,"")</f>
        <v>886307</v>
      </c>
      <c r="C672" s="2">
        <f>IF(input_OLD_temp_simulation!C672&lt;&gt;"",input_OLD_temp_simulation!C672,"")</f>
        <v>44570.979166666657</v>
      </c>
      <c r="D672" s="26">
        <f t="shared" si="144"/>
        <v>6</v>
      </c>
      <c r="E672" s="43">
        <f t="shared" si="135"/>
        <v>0.97916666665696539</v>
      </c>
      <c r="F672" s="2">
        <f t="shared" si="136"/>
        <v>6.9792824073977062</v>
      </c>
      <c r="G672" s="26">
        <f>_xlfn.XLOOKUP(F672,occupancy_schedule!C:C,occupancy_schedule!D:D,,1,2)</f>
        <v>0</v>
      </c>
      <c r="H672" s="50">
        <f t="shared" si="137"/>
        <v>0</v>
      </c>
      <c r="I672" s="18">
        <f t="shared" si="138"/>
        <v>0</v>
      </c>
      <c r="J672" s="26">
        <f t="shared" si="139"/>
        <v>-377.52875134359408</v>
      </c>
      <c r="K672" s="55">
        <f t="shared" si="140"/>
        <v>2.3059409433351602E-4</v>
      </c>
      <c r="L672" s="26" t="b">
        <f>IF(virtualroom!A672="","",J672&gt;ventilation_hysteresis)</f>
        <v>0</v>
      </c>
      <c r="M672" s="29">
        <f t="shared" si="141"/>
        <v>0</v>
      </c>
      <c r="N672" s="13">
        <f t="shared" si="132"/>
        <v>0</v>
      </c>
      <c r="O672" s="17">
        <f t="shared" si="133"/>
        <v>0</v>
      </c>
      <c r="P672" s="17">
        <f t="shared" si="142"/>
        <v>0</v>
      </c>
      <c r="Q672" s="17">
        <f t="shared" si="134"/>
        <v>2.3059409433351602E-4</v>
      </c>
      <c r="R672" s="29">
        <f>IF(R671="cCO2_ppm",CO2_ext_avg_ppm,calculation!R671+calculation!S671)</f>
        <v>422.47124865640592</v>
      </c>
      <c r="S672" s="13">
        <f t="shared" si="143"/>
        <v>-0.20753468490016441</v>
      </c>
    </row>
    <row r="673" spans="1:19">
      <c r="A673" s="1">
        <f>IF(input_OLD_temp_simulation!A673&lt;&gt;"",input_OLD_temp_simulation!A673,"")</f>
        <v>671</v>
      </c>
      <c r="B673">
        <f>IF(input_OLD_temp_simulation!B673&lt;&gt;"",input_OLD_temp_simulation!B673,"")</f>
        <v>886307</v>
      </c>
      <c r="C673" s="2">
        <f>IF(input_OLD_temp_simulation!C673&lt;&gt;"",input_OLD_temp_simulation!C673,"")</f>
        <v>44570.989583333343</v>
      </c>
      <c r="D673" s="26">
        <f t="shared" si="144"/>
        <v>6</v>
      </c>
      <c r="E673" s="43">
        <f t="shared" si="135"/>
        <v>0.98958333334303461</v>
      </c>
      <c r="F673" s="2">
        <f t="shared" si="136"/>
        <v>6.9896990740837754</v>
      </c>
      <c r="G673" s="26">
        <f>_xlfn.XLOOKUP(F673,occupancy_schedule!C:C,occupancy_schedule!D:D,,1,2)</f>
        <v>0</v>
      </c>
      <c r="H673" s="50">
        <f t="shared" si="137"/>
        <v>0</v>
      </c>
      <c r="I673" s="18">
        <f t="shared" si="138"/>
        <v>0</v>
      </c>
      <c r="J673" s="26">
        <f t="shared" si="139"/>
        <v>-377.73628602849425</v>
      </c>
      <c r="K673" s="55">
        <f t="shared" si="140"/>
        <v>2.241887028242516E-4</v>
      </c>
      <c r="L673" s="26" t="b">
        <f>IF(virtualroom!A673="","",J673&gt;ventilation_hysteresis)</f>
        <v>0</v>
      </c>
      <c r="M673" s="29">
        <f t="shared" si="141"/>
        <v>0</v>
      </c>
      <c r="N673" s="13">
        <f t="shared" si="132"/>
        <v>0</v>
      </c>
      <c r="O673" s="17">
        <f t="shared" si="133"/>
        <v>0</v>
      </c>
      <c r="P673" s="17">
        <f t="shared" si="142"/>
        <v>0</v>
      </c>
      <c r="Q673" s="17">
        <f t="shared" si="134"/>
        <v>2.241887028242516E-4</v>
      </c>
      <c r="R673" s="29">
        <f>IF(R672="cCO2_ppm",CO2_ext_avg_ppm,calculation!R672+calculation!S672)</f>
        <v>422.26371397150575</v>
      </c>
      <c r="S673" s="13">
        <f t="shared" si="143"/>
        <v>-0.20176983254182643</v>
      </c>
    </row>
    <row r="674" spans="1:19">
      <c r="A674" s="1">
        <f>IF(input_OLD_temp_simulation!A674&lt;&gt;"",input_OLD_temp_simulation!A674,"")</f>
        <v>672</v>
      </c>
      <c r="B674">
        <f>IF(input_OLD_temp_simulation!B674&lt;&gt;"",input_OLD_temp_simulation!B674,"")</f>
        <v>886307</v>
      </c>
      <c r="C674" s="2">
        <f>IF(input_OLD_temp_simulation!C674&lt;&gt;"",input_OLD_temp_simulation!C674,"")</f>
        <v>44571</v>
      </c>
      <c r="D674" s="26">
        <f t="shared" si="144"/>
        <v>0</v>
      </c>
      <c r="E674" s="43">
        <f t="shared" si="135"/>
        <v>0</v>
      </c>
      <c r="F674" s="2">
        <f t="shared" si="136"/>
        <v>1.1574074074074073E-4</v>
      </c>
      <c r="G674" s="26">
        <f>_xlfn.XLOOKUP(F674,occupancy_schedule!C:C,occupancy_schedule!D:D,,1,2)</f>
        <v>1</v>
      </c>
      <c r="H674" s="50">
        <f t="shared" si="137"/>
        <v>6.7812499999999997E-6</v>
      </c>
      <c r="I674" s="18">
        <f t="shared" si="138"/>
        <v>7.5347222222222218E-2</v>
      </c>
      <c r="J674" s="26">
        <f t="shared" si="139"/>
        <v>-377.93805586103605</v>
      </c>
      <c r="K674" s="55">
        <f t="shared" si="140"/>
        <v>2.1796123885691208E-4</v>
      </c>
      <c r="L674" s="26" t="b">
        <f>IF(virtualroom!A674="","",J674&gt;ventilation_hysteresis)</f>
        <v>0</v>
      </c>
      <c r="M674" s="29">
        <f t="shared" si="141"/>
        <v>0</v>
      </c>
      <c r="N674" s="13">
        <f t="shared" si="132"/>
        <v>0</v>
      </c>
      <c r="O674" s="17">
        <f t="shared" si="133"/>
        <v>0</v>
      </c>
      <c r="P674" s="17">
        <f t="shared" si="142"/>
        <v>0</v>
      </c>
      <c r="Q674" s="17">
        <f t="shared" si="134"/>
        <v>2.1796123885691208E-4</v>
      </c>
      <c r="R674" s="29">
        <f>IF(R673="cCO2_ppm",CO2_ext_avg_ppm,calculation!R673+calculation!S673)</f>
        <v>422.06194413896395</v>
      </c>
      <c r="S674" s="13">
        <f t="shared" si="143"/>
        <v>67.616334885028778</v>
      </c>
    </row>
    <row r="675" spans="1:19">
      <c r="A675" s="1">
        <f>IF(input_OLD_temp_simulation!A675&lt;&gt;"",input_OLD_temp_simulation!A675,"")</f>
        <v>673</v>
      </c>
      <c r="B675">
        <f>IF(input_OLD_temp_simulation!B675&lt;&gt;"",input_OLD_temp_simulation!B675,"")</f>
        <v>886307</v>
      </c>
      <c r="C675" s="2">
        <f>IF(input_OLD_temp_simulation!C675&lt;&gt;"",input_OLD_temp_simulation!C675,"")</f>
        <v>44571.010416666657</v>
      </c>
      <c r="D675" s="26">
        <f t="shared" si="144"/>
        <v>0</v>
      </c>
      <c r="E675" s="43">
        <f t="shared" si="135"/>
        <v>1.041666665696539E-2</v>
      </c>
      <c r="F675" s="2">
        <f t="shared" si="136"/>
        <v>1.0532407397706131E-2</v>
      </c>
      <c r="G675" s="26">
        <f>_xlfn.XLOOKUP(F675,occupancy_schedule!C:C,occupancy_schedule!D:D,,1,2)</f>
        <v>1</v>
      </c>
      <c r="H675" s="50">
        <f t="shared" si="137"/>
        <v>6.7812499999999997E-6</v>
      </c>
      <c r="I675" s="18">
        <f t="shared" si="138"/>
        <v>7.5347222222222218E-2</v>
      </c>
      <c r="J675" s="26">
        <f t="shared" si="139"/>
        <v>-310.32172097600727</v>
      </c>
      <c r="K675" s="55">
        <f t="shared" si="140"/>
        <v>2.304885155061504E-3</v>
      </c>
      <c r="L675" s="26" t="b">
        <f>IF(virtualroom!A675="","",J675&gt;ventilation_hysteresis)</f>
        <v>0</v>
      </c>
      <c r="M675" s="29">
        <f t="shared" si="141"/>
        <v>0</v>
      </c>
      <c r="N675" s="13">
        <f t="shared" si="132"/>
        <v>0</v>
      </c>
      <c r="O675" s="17">
        <f t="shared" si="133"/>
        <v>0</v>
      </c>
      <c r="P675" s="17">
        <f t="shared" si="142"/>
        <v>0</v>
      </c>
      <c r="Q675" s="17">
        <f t="shared" si="134"/>
        <v>2.304885155061504E-3</v>
      </c>
      <c r="R675" s="29">
        <f>IF(R674="cCO2_ppm",CO2_ext_avg_ppm,calculation!R674+calculation!S674)</f>
        <v>489.67827902399273</v>
      </c>
      <c r="S675" s="13">
        <f t="shared" si="143"/>
        <v>65.738103360444654</v>
      </c>
    </row>
    <row r="676" spans="1:19">
      <c r="A676" s="1">
        <f>IF(input_OLD_temp_simulation!A676&lt;&gt;"",input_OLD_temp_simulation!A676,"")</f>
        <v>674</v>
      </c>
      <c r="B676">
        <f>IF(input_OLD_temp_simulation!B676&lt;&gt;"",input_OLD_temp_simulation!B676,"")</f>
        <v>886307</v>
      </c>
      <c r="C676" s="2">
        <f>IF(input_OLD_temp_simulation!C676&lt;&gt;"",input_OLD_temp_simulation!C676,"")</f>
        <v>44571.020833333343</v>
      </c>
      <c r="D676" s="26">
        <f t="shared" si="144"/>
        <v>0</v>
      </c>
      <c r="E676" s="43">
        <f t="shared" si="135"/>
        <v>2.083333334303461E-2</v>
      </c>
      <c r="F676" s="2">
        <f t="shared" si="136"/>
        <v>2.0949074083775349E-2</v>
      </c>
      <c r="G676" s="26">
        <f>_xlfn.XLOOKUP(F676,occupancy_schedule!C:C,occupancy_schedule!D:D,,1,2)</f>
        <v>1</v>
      </c>
      <c r="H676" s="50">
        <f t="shared" si="137"/>
        <v>6.7812499999999997E-6</v>
      </c>
      <c r="I676" s="18">
        <f t="shared" si="138"/>
        <v>7.5347222222222218E-2</v>
      </c>
      <c r="J676" s="26">
        <f t="shared" si="139"/>
        <v>-244.58361761556262</v>
      </c>
      <c r="K676" s="55">
        <f t="shared" si="140"/>
        <v>4.3338389624826357E-3</v>
      </c>
      <c r="L676" s="26" t="b">
        <f>IF(virtualroom!A676="","",J676&gt;ventilation_hysteresis)</f>
        <v>0</v>
      </c>
      <c r="M676" s="29">
        <f t="shared" si="141"/>
        <v>0</v>
      </c>
      <c r="N676" s="13">
        <f t="shared" si="132"/>
        <v>0</v>
      </c>
      <c r="O676" s="17">
        <f t="shared" si="133"/>
        <v>0</v>
      </c>
      <c r="P676" s="17">
        <f t="shared" si="142"/>
        <v>0</v>
      </c>
      <c r="Q676" s="17">
        <f t="shared" si="134"/>
        <v>4.3338389624826357E-3</v>
      </c>
      <c r="R676" s="29">
        <f>IF(R675="cCO2_ppm",CO2_ext_avg_ppm,calculation!R675+calculation!S675)</f>
        <v>555.41638238443738</v>
      </c>
      <c r="S676" s="13">
        <f t="shared" si="143"/>
        <v>63.912044933765621</v>
      </c>
    </row>
    <row r="677" spans="1:19">
      <c r="A677" s="1">
        <f>IF(input_OLD_temp_simulation!A677&lt;&gt;"",input_OLD_temp_simulation!A677,"")</f>
        <v>675</v>
      </c>
      <c r="B677">
        <f>IF(input_OLD_temp_simulation!B677&lt;&gt;"",input_OLD_temp_simulation!B677,"")</f>
        <v>886307</v>
      </c>
      <c r="C677" s="2">
        <f>IF(input_OLD_temp_simulation!C677&lt;&gt;"",input_OLD_temp_simulation!C677,"")</f>
        <v>44571.03125</v>
      </c>
      <c r="D677" s="26">
        <f t="shared" si="144"/>
        <v>0</v>
      </c>
      <c r="E677" s="43">
        <f t="shared" si="135"/>
        <v>3.125E-2</v>
      </c>
      <c r="F677" s="2">
        <f t="shared" si="136"/>
        <v>3.1365740740740743E-2</v>
      </c>
      <c r="G677" s="26">
        <f>_xlfn.XLOOKUP(F677,occupancy_schedule!C:C,occupancy_schedule!D:D,,1,2)</f>
        <v>1</v>
      </c>
      <c r="H677" s="50">
        <f t="shared" si="137"/>
        <v>6.7812499999999997E-6</v>
      </c>
      <c r="I677" s="18">
        <f t="shared" si="138"/>
        <v>7.5347222222222218E-2</v>
      </c>
      <c r="J677" s="26">
        <f t="shared" si="139"/>
        <v>-180.67157268179699</v>
      </c>
      <c r="K677" s="55">
        <f t="shared" si="140"/>
        <v>6.3064329419198458E-3</v>
      </c>
      <c r="L677" s="26" t="b">
        <f>IF(virtualroom!A677="","",J677&gt;ventilation_hysteresis)</f>
        <v>0</v>
      </c>
      <c r="M677" s="29">
        <f t="shared" si="141"/>
        <v>0</v>
      </c>
      <c r="N677" s="13">
        <f t="shared" si="132"/>
        <v>0</v>
      </c>
      <c r="O677" s="17">
        <f t="shared" si="133"/>
        <v>0</v>
      </c>
      <c r="P677" s="17">
        <f t="shared" si="142"/>
        <v>0</v>
      </c>
      <c r="Q677" s="17">
        <f t="shared" si="134"/>
        <v>6.3064329419198458E-3</v>
      </c>
      <c r="R677" s="29">
        <f>IF(R676="cCO2_ppm",CO2_ext_avg_ppm,calculation!R676+calculation!S676)</f>
        <v>619.32842731820301</v>
      </c>
      <c r="S677" s="13">
        <f t="shared" si="143"/>
        <v>62.136710352272132</v>
      </c>
    </row>
    <row r="678" spans="1:19">
      <c r="A678" s="1">
        <f>IF(input_OLD_temp_simulation!A678&lt;&gt;"",input_OLD_temp_simulation!A678,"")</f>
        <v>676</v>
      </c>
      <c r="B678">
        <f>IF(input_OLD_temp_simulation!B678&lt;&gt;"",input_OLD_temp_simulation!B678,"")</f>
        <v>886307</v>
      </c>
      <c r="C678" s="2">
        <f>IF(input_OLD_temp_simulation!C678&lt;&gt;"",input_OLD_temp_simulation!C678,"")</f>
        <v>44571.041666666657</v>
      </c>
      <c r="D678" s="26">
        <f t="shared" si="144"/>
        <v>0</v>
      </c>
      <c r="E678" s="43">
        <f t="shared" si="135"/>
        <v>4.166666665696539E-2</v>
      </c>
      <c r="F678" s="2">
        <f t="shared" si="136"/>
        <v>4.1782407397706132E-2</v>
      </c>
      <c r="G678" s="26">
        <f>_xlfn.XLOOKUP(F678,occupancy_schedule!C:C,occupancy_schedule!D:D,,1,2)</f>
        <v>1</v>
      </c>
      <c r="H678" s="50">
        <f t="shared" si="137"/>
        <v>6.7812499999999997E-6</v>
      </c>
      <c r="I678" s="18">
        <f t="shared" si="138"/>
        <v>7.5347222222222218E-2</v>
      </c>
      <c r="J678" s="26">
        <f t="shared" si="139"/>
        <v>-118.53486232952491</v>
      </c>
      <c r="K678" s="55">
        <f t="shared" si="140"/>
        <v>8.2242326441504653E-3</v>
      </c>
      <c r="L678" s="26" t="b">
        <f>IF(virtualroom!A678="","",J678&gt;ventilation_hysteresis)</f>
        <v>0</v>
      </c>
      <c r="M678" s="29">
        <f t="shared" si="141"/>
        <v>0</v>
      </c>
      <c r="N678" s="13">
        <f t="shared" si="132"/>
        <v>0</v>
      </c>
      <c r="O678" s="17">
        <f t="shared" si="133"/>
        <v>0</v>
      </c>
      <c r="P678" s="17">
        <f t="shared" si="142"/>
        <v>0</v>
      </c>
      <c r="Q678" s="17">
        <f t="shared" si="134"/>
        <v>8.2242326441504653E-3</v>
      </c>
      <c r="R678" s="29">
        <f>IF(R677="cCO2_ppm",CO2_ext_avg_ppm,calculation!R677+calculation!S677)</f>
        <v>681.46513767047509</v>
      </c>
      <c r="S678" s="13">
        <f t="shared" si="143"/>
        <v>60.410690620264575</v>
      </c>
    </row>
    <row r="679" spans="1:19">
      <c r="A679" s="1">
        <f>IF(input_OLD_temp_simulation!A679&lt;&gt;"",input_OLD_temp_simulation!A679,"")</f>
        <v>677</v>
      </c>
      <c r="B679">
        <f>IF(input_OLD_temp_simulation!B679&lt;&gt;"",input_OLD_temp_simulation!B679,"")</f>
        <v>886307</v>
      </c>
      <c r="C679" s="2">
        <f>IF(input_OLD_temp_simulation!C679&lt;&gt;"",input_OLD_temp_simulation!C679,"")</f>
        <v>44571.052083333343</v>
      </c>
      <c r="D679" s="26">
        <f t="shared" si="144"/>
        <v>0</v>
      </c>
      <c r="E679" s="43">
        <f t="shared" si="135"/>
        <v>5.208333334303461E-2</v>
      </c>
      <c r="F679" s="2">
        <f t="shared" si="136"/>
        <v>5.2199074083775353E-2</v>
      </c>
      <c r="G679" s="26">
        <f>_xlfn.XLOOKUP(F679,occupancy_schedule!C:C,occupancy_schedule!D:D,,1,2)</f>
        <v>1</v>
      </c>
      <c r="H679" s="50">
        <f t="shared" si="137"/>
        <v>6.7812499999999997E-6</v>
      </c>
      <c r="I679" s="18">
        <f t="shared" si="138"/>
        <v>7.5347222222222218E-2</v>
      </c>
      <c r="J679" s="26">
        <f t="shared" si="139"/>
        <v>-58.124171709260281</v>
      </c>
      <c r="K679" s="55">
        <f t="shared" si="140"/>
        <v>1.0088760132430239E-2</v>
      </c>
      <c r="L679" s="26" t="b">
        <f>IF(virtualroom!A679="","",J679&gt;ventilation_hysteresis)</f>
        <v>0</v>
      </c>
      <c r="M679" s="29">
        <f t="shared" si="141"/>
        <v>0</v>
      </c>
      <c r="N679" s="13">
        <f t="shared" si="132"/>
        <v>0</v>
      </c>
      <c r="O679" s="17">
        <f t="shared" si="133"/>
        <v>0</v>
      </c>
      <c r="P679" s="17">
        <f t="shared" si="142"/>
        <v>0</v>
      </c>
      <c r="Q679" s="17">
        <f t="shared" si="134"/>
        <v>1.0088760132430239E-2</v>
      </c>
      <c r="R679" s="29">
        <f>IF(R678="cCO2_ppm",CO2_ext_avg_ppm,calculation!R678+calculation!S678)</f>
        <v>741.87582829073972</v>
      </c>
      <c r="S679" s="13">
        <f t="shared" si="143"/>
        <v>58.732615880812787</v>
      </c>
    </row>
    <row r="680" spans="1:19">
      <c r="A680" s="1">
        <f>IF(input_OLD_temp_simulation!A680&lt;&gt;"",input_OLD_temp_simulation!A680,"")</f>
        <v>678</v>
      </c>
      <c r="B680">
        <f>IF(input_OLD_temp_simulation!B680&lt;&gt;"",input_OLD_temp_simulation!B680,"")</f>
        <v>886307</v>
      </c>
      <c r="C680" s="2">
        <f>IF(input_OLD_temp_simulation!C680&lt;&gt;"",input_OLD_temp_simulation!C680,"")</f>
        <v>44571.0625</v>
      </c>
      <c r="D680" s="26">
        <f t="shared" si="144"/>
        <v>0</v>
      </c>
      <c r="E680" s="43">
        <f t="shared" si="135"/>
        <v>6.25E-2</v>
      </c>
      <c r="F680" s="2">
        <f t="shared" si="136"/>
        <v>6.2615740740740736E-2</v>
      </c>
      <c r="G680" s="26">
        <f>_xlfn.XLOOKUP(F680,occupancy_schedule!C:C,occupancy_schedule!D:D,,1,2)</f>
        <v>1</v>
      </c>
      <c r="H680" s="50">
        <f t="shared" si="137"/>
        <v>6.7812499999999997E-6</v>
      </c>
      <c r="I680" s="18">
        <f t="shared" si="138"/>
        <v>7.5347222222222218E-2</v>
      </c>
      <c r="J680" s="26">
        <f t="shared" si="139"/>
        <v>0.60844417155249175</v>
      </c>
      <c r="K680" s="55">
        <f t="shared" si="140"/>
        <v>1.1901495190480015E-2</v>
      </c>
      <c r="L680" s="26" t="b">
        <f>IF(virtualroom!A680="","",J680&gt;ventilation_hysteresis)</f>
        <v>0</v>
      </c>
      <c r="M680" s="29">
        <f t="shared" si="141"/>
        <v>0</v>
      </c>
      <c r="N680" s="13">
        <f t="shared" ref="N680:N743" si="145">M680/(V_room_m3)</f>
        <v>0</v>
      </c>
      <c r="O680" s="17">
        <f t="shared" ref="O680:O743" si="146">N680/s_per_h*(R680-CO2_ext_avg_ppm)</f>
        <v>0</v>
      </c>
      <c r="P680" s="17">
        <f t="shared" si="142"/>
        <v>0</v>
      </c>
      <c r="Q680" s="17">
        <f t="shared" si="134"/>
        <v>1.1901495190480015E-2</v>
      </c>
      <c r="R680" s="29">
        <f>IF(R679="cCO2_ppm",CO2_ext_avg_ppm,calculation!R679+calculation!S679)</f>
        <v>800.60844417155249</v>
      </c>
      <c r="S680" s="13">
        <f t="shared" si="143"/>
        <v>57.101154328567979</v>
      </c>
    </row>
    <row r="681" spans="1:19">
      <c r="A681" s="1">
        <f>IF(input_OLD_temp_simulation!A681&lt;&gt;"",input_OLD_temp_simulation!A681,"")</f>
        <v>679</v>
      </c>
      <c r="B681">
        <f>IF(input_OLD_temp_simulation!B681&lt;&gt;"",input_OLD_temp_simulation!B681,"")</f>
        <v>886307</v>
      </c>
      <c r="C681" s="2">
        <f>IF(input_OLD_temp_simulation!C681&lt;&gt;"",input_OLD_temp_simulation!C681,"")</f>
        <v>44571.072916666657</v>
      </c>
      <c r="D681" s="26">
        <f t="shared" si="144"/>
        <v>0</v>
      </c>
      <c r="E681" s="43">
        <f t="shared" si="135"/>
        <v>7.291666665696539E-2</v>
      </c>
      <c r="F681" s="2">
        <f t="shared" si="136"/>
        <v>7.3032407397706126E-2</v>
      </c>
      <c r="G681" s="26">
        <f>_xlfn.XLOOKUP(F681,occupancy_schedule!C:C,occupancy_schedule!D:D,,1,2)</f>
        <v>1</v>
      </c>
      <c r="H681" s="50">
        <f t="shared" si="137"/>
        <v>6.7812499999999997E-6</v>
      </c>
      <c r="I681" s="18">
        <f t="shared" si="138"/>
        <v>7.5347222222222218E-2</v>
      </c>
      <c r="J681" s="26">
        <f t="shared" si="139"/>
        <v>57.709598500120478</v>
      </c>
      <c r="K681" s="55">
        <f t="shared" si="140"/>
        <v>1.3663876496917297E-2</v>
      </c>
      <c r="L681" s="26" t="b">
        <f>IF(virtualroom!A681="","",J681&gt;ventilation_hysteresis)</f>
        <v>1</v>
      </c>
      <c r="M681" s="29">
        <f t="shared" si="141"/>
        <v>500</v>
      </c>
      <c r="N681" s="13">
        <f t="shared" si="145"/>
        <v>5.5555555555555554</v>
      </c>
      <c r="O681" s="17">
        <f t="shared" si="146"/>
        <v>0.68319382484586488</v>
      </c>
      <c r="P681" s="17">
        <f t="shared" si="142"/>
        <v>0.17517332170530214</v>
      </c>
      <c r="Q681" s="17">
        <f t="shared" ref="Q681:Q744" si="147">MAX(O681*P681,K681)</f>
        <v>0.11967733166680053</v>
      </c>
      <c r="R681" s="29">
        <f>IF(R680="cCO2_ppm",CO2_ext_avg_ppm,calculation!R680+calculation!S680)</f>
        <v>857.70959850012048</v>
      </c>
      <c r="S681" s="13">
        <f t="shared" si="143"/>
        <v>-39.897098500120478</v>
      </c>
    </row>
    <row r="682" spans="1:19">
      <c r="A682" s="1">
        <f>IF(input_OLD_temp_simulation!A682&lt;&gt;"",input_OLD_temp_simulation!A682,"")</f>
        <v>680</v>
      </c>
      <c r="B682">
        <f>IF(input_OLD_temp_simulation!B682&lt;&gt;"",input_OLD_temp_simulation!B682,"")</f>
        <v>886307</v>
      </c>
      <c r="C682" s="2">
        <f>IF(input_OLD_temp_simulation!C682&lt;&gt;"",input_OLD_temp_simulation!C682,"")</f>
        <v>44571.083333333343</v>
      </c>
      <c r="D682" s="26">
        <f t="shared" si="144"/>
        <v>0</v>
      </c>
      <c r="E682" s="43">
        <f t="shared" si="135"/>
        <v>8.333333334303461E-2</v>
      </c>
      <c r="F682" s="2">
        <f t="shared" si="136"/>
        <v>8.3449074083775346E-2</v>
      </c>
      <c r="G682" s="26">
        <f>_xlfn.XLOOKUP(F682,occupancy_schedule!C:C,occupancy_schedule!D:D,,1,2)</f>
        <v>1</v>
      </c>
      <c r="H682" s="50">
        <f t="shared" si="137"/>
        <v>6.7812499999999997E-6</v>
      </c>
      <c r="I682" s="18">
        <f t="shared" si="138"/>
        <v>7.5347222222222218E-2</v>
      </c>
      <c r="J682" s="26">
        <f t="shared" si="139"/>
        <v>17.8125</v>
      </c>
      <c r="K682" s="55">
        <f t="shared" si="140"/>
        <v>1.2432484567901234E-2</v>
      </c>
      <c r="L682" s="26" t="b">
        <f>IF(virtualroom!A682="","",J682&gt;ventilation_hysteresis)</f>
        <v>0</v>
      </c>
      <c r="M682" s="29">
        <f t="shared" si="141"/>
        <v>0</v>
      </c>
      <c r="N682" s="13">
        <f t="shared" si="145"/>
        <v>0</v>
      </c>
      <c r="O682" s="17">
        <f t="shared" si="146"/>
        <v>0</v>
      </c>
      <c r="P682" s="17">
        <f t="shared" si="142"/>
        <v>0</v>
      </c>
      <c r="Q682" s="17">
        <f t="shared" si="147"/>
        <v>1.2432484567901234E-2</v>
      </c>
      <c r="R682" s="29">
        <f>IF(R681="cCO2_ppm",CO2_ext_avg_ppm,calculation!R681+calculation!S681)</f>
        <v>817.8125</v>
      </c>
      <c r="S682" s="13">
        <f t="shared" si="143"/>
        <v>56.623263888888886</v>
      </c>
    </row>
    <row r="683" spans="1:19">
      <c r="A683" s="1">
        <f>IF(input_OLD_temp_simulation!A683&lt;&gt;"",input_OLD_temp_simulation!A683,"")</f>
        <v>681</v>
      </c>
      <c r="B683">
        <f>IF(input_OLD_temp_simulation!B683&lt;&gt;"",input_OLD_temp_simulation!B683,"")</f>
        <v>886307</v>
      </c>
      <c r="C683" s="2">
        <f>IF(input_OLD_temp_simulation!C683&lt;&gt;"",input_OLD_temp_simulation!C683,"")</f>
        <v>44571.09375</v>
      </c>
      <c r="D683" s="26">
        <f t="shared" si="144"/>
        <v>0</v>
      </c>
      <c r="E683" s="43">
        <f t="shared" si="135"/>
        <v>9.375E-2</v>
      </c>
      <c r="F683" s="2">
        <f t="shared" si="136"/>
        <v>9.3865740740740736E-2</v>
      </c>
      <c r="G683" s="26">
        <f>_xlfn.XLOOKUP(F683,occupancy_schedule!C:C,occupancy_schedule!D:D,,1,2)</f>
        <v>1</v>
      </c>
      <c r="H683" s="50">
        <f t="shared" si="137"/>
        <v>6.7812499999999997E-6</v>
      </c>
      <c r="I683" s="18">
        <f t="shared" si="138"/>
        <v>7.5347222222222218E-2</v>
      </c>
      <c r="J683" s="26">
        <f t="shared" si="139"/>
        <v>74.435763888888914</v>
      </c>
      <c r="K683" s="55">
        <f t="shared" si="140"/>
        <v>1.418011616941015E-2</v>
      </c>
      <c r="L683" s="26" t="b">
        <f>IF(virtualroom!A683="","",J683&gt;ventilation_hysteresis)</f>
        <v>1</v>
      </c>
      <c r="M683" s="29">
        <f t="shared" si="141"/>
        <v>500</v>
      </c>
      <c r="N683" s="13">
        <f t="shared" si="145"/>
        <v>5.5555555555555554</v>
      </c>
      <c r="O683" s="17">
        <f t="shared" si="146"/>
        <v>0.70900580847050754</v>
      </c>
      <c r="P683" s="17">
        <f t="shared" si="142"/>
        <v>0.19500821886749678</v>
      </c>
      <c r="Q683" s="17">
        <f t="shared" si="147"/>
        <v>0.13826195987654324</v>
      </c>
      <c r="R683" s="29">
        <f>IF(R682="cCO2_ppm",CO2_ext_avg_ppm,calculation!R682+calculation!S682)</f>
        <v>874.43576388888891</v>
      </c>
      <c r="S683" s="13">
        <f t="shared" si="143"/>
        <v>-56.623263888888921</v>
      </c>
    </row>
    <row r="684" spans="1:19">
      <c r="A684" s="1">
        <f>IF(input_OLD_temp_simulation!A684&lt;&gt;"",input_OLD_temp_simulation!A684,"")</f>
        <v>682</v>
      </c>
      <c r="B684">
        <f>IF(input_OLD_temp_simulation!B684&lt;&gt;"",input_OLD_temp_simulation!B684,"")</f>
        <v>886307</v>
      </c>
      <c r="C684" s="2">
        <f>IF(input_OLD_temp_simulation!C684&lt;&gt;"",input_OLD_temp_simulation!C684,"")</f>
        <v>44571.104166666657</v>
      </c>
      <c r="D684" s="26">
        <f t="shared" si="144"/>
        <v>0</v>
      </c>
      <c r="E684" s="43">
        <f t="shared" si="135"/>
        <v>0.10416666665696539</v>
      </c>
      <c r="F684" s="2">
        <f t="shared" si="136"/>
        <v>0.10428240739770613</v>
      </c>
      <c r="G684" s="26">
        <f>_xlfn.XLOOKUP(F684,occupancy_schedule!C:C,occupancy_schedule!D:D,,1,2)</f>
        <v>1</v>
      </c>
      <c r="H684" s="50">
        <f t="shared" si="137"/>
        <v>6.7812499999999997E-6</v>
      </c>
      <c r="I684" s="18">
        <f t="shared" si="138"/>
        <v>7.5347222222222218E-2</v>
      </c>
      <c r="J684" s="26">
        <f t="shared" si="139"/>
        <v>17.8125</v>
      </c>
      <c r="K684" s="55">
        <f t="shared" si="140"/>
        <v>1.2432484567901234E-2</v>
      </c>
      <c r="L684" s="26" t="b">
        <f>IF(virtualroom!A684="","",J684&gt;ventilation_hysteresis)</f>
        <v>0</v>
      </c>
      <c r="M684" s="29">
        <f t="shared" si="141"/>
        <v>0</v>
      </c>
      <c r="N684" s="13">
        <f t="shared" si="145"/>
        <v>0</v>
      </c>
      <c r="O684" s="17">
        <f t="shared" si="146"/>
        <v>0</v>
      </c>
      <c r="P684" s="17">
        <f t="shared" si="142"/>
        <v>0</v>
      </c>
      <c r="Q684" s="17">
        <f t="shared" si="147"/>
        <v>1.2432484567901234E-2</v>
      </c>
      <c r="R684" s="29">
        <f>IF(R683="cCO2_ppm",CO2_ext_avg_ppm,calculation!R683+calculation!S683)</f>
        <v>817.8125</v>
      </c>
      <c r="S684" s="13">
        <f t="shared" si="143"/>
        <v>56.623263888888886</v>
      </c>
    </row>
    <row r="685" spans="1:19">
      <c r="A685" s="1">
        <f>IF(input_OLD_temp_simulation!A685&lt;&gt;"",input_OLD_temp_simulation!A685,"")</f>
        <v>683</v>
      </c>
      <c r="B685">
        <f>IF(input_OLD_temp_simulation!B685&lt;&gt;"",input_OLD_temp_simulation!B685,"")</f>
        <v>886307</v>
      </c>
      <c r="C685" s="2">
        <f>IF(input_OLD_temp_simulation!C685&lt;&gt;"",input_OLD_temp_simulation!C685,"")</f>
        <v>44571.114583333343</v>
      </c>
      <c r="D685" s="26">
        <f t="shared" si="144"/>
        <v>0</v>
      </c>
      <c r="E685" s="43">
        <f t="shared" si="135"/>
        <v>0.11458333334303461</v>
      </c>
      <c r="F685" s="2">
        <f t="shared" si="136"/>
        <v>0.11469907408377535</v>
      </c>
      <c r="G685" s="26">
        <f>_xlfn.XLOOKUP(F685,occupancy_schedule!C:C,occupancy_schedule!D:D,,1,2)</f>
        <v>1</v>
      </c>
      <c r="H685" s="50">
        <f t="shared" si="137"/>
        <v>6.7812499999999997E-6</v>
      </c>
      <c r="I685" s="18">
        <f t="shared" si="138"/>
        <v>7.5347222222222218E-2</v>
      </c>
      <c r="J685" s="26">
        <f t="shared" si="139"/>
        <v>74.435763888888914</v>
      </c>
      <c r="K685" s="55">
        <f t="shared" si="140"/>
        <v>1.418011616941015E-2</v>
      </c>
      <c r="L685" s="26" t="b">
        <f>IF(virtualroom!A685="","",J685&gt;ventilation_hysteresis)</f>
        <v>1</v>
      </c>
      <c r="M685" s="29">
        <f t="shared" si="141"/>
        <v>500</v>
      </c>
      <c r="N685" s="13">
        <f t="shared" si="145"/>
        <v>5.5555555555555554</v>
      </c>
      <c r="O685" s="17">
        <f t="shared" si="146"/>
        <v>0.70900580847050754</v>
      </c>
      <c r="P685" s="17">
        <f t="shared" si="142"/>
        <v>0.19500821886749678</v>
      </c>
      <c r="Q685" s="17">
        <f t="shared" si="147"/>
        <v>0.13826195987654324</v>
      </c>
      <c r="R685" s="29">
        <f>IF(R684="cCO2_ppm",CO2_ext_avg_ppm,calculation!R684+calculation!S684)</f>
        <v>874.43576388888891</v>
      </c>
      <c r="S685" s="13">
        <f t="shared" si="143"/>
        <v>-56.623263888888921</v>
      </c>
    </row>
    <row r="686" spans="1:19">
      <c r="A686" s="1">
        <f>IF(input_OLD_temp_simulation!A686&lt;&gt;"",input_OLD_temp_simulation!A686,"")</f>
        <v>684</v>
      </c>
      <c r="B686">
        <f>IF(input_OLD_temp_simulation!B686&lt;&gt;"",input_OLD_temp_simulation!B686,"")</f>
        <v>886307</v>
      </c>
      <c r="C686" s="2">
        <f>IF(input_OLD_temp_simulation!C686&lt;&gt;"",input_OLD_temp_simulation!C686,"")</f>
        <v>44571.125</v>
      </c>
      <c r="D686" s="26">
        <f t="shared" si="144"/>
        <v>0</v>
      </c>
      <c r="E686" s="43">
        <f t="shared" si="135"/>
        <v>0.125</v>
      </c>
      <c r="F686" s="2">
        <f t="shared" si="136"/>
        <v>0.12511574074074075</v>
      </c>
      <c r="G686" s="26">
        <f>_xlfn.XLOOKUP(F686,occupancy_schedule!C:C,occupancy_schedule!D:D,,1,2)</f>
        <v>1</v>
      </c>
      <c r="H686" s="50">
        <f t="shared" si="137"/>
        <v>6.7812499999999997E-6</v>
      </c>
      <c r="I686" s="18">
        <f t="shared" si="138"/>
        <v>7.5347222222222218E-2</v>
      </c>
      <c r="J686" s="26">
        <f t="shared" si="139"/>
        <v>17.8125</v>
      </c>
      <c r="K686" s="55">
        <f t="shared" si="140"/>
        <v>1.2432484567901234E-2</v>
      </c>
      <c r="L686" s="26" t="b">
        <f>IF(virtualroom!A686="","",J686&gt;ventilation_hysteresis)</f>
        <v>0</v>
      </c>
      <c r="M686" s="29">
        <f t="shared" si="141"/>
        <v>0</v>
      </c>
      <c r="N686" s="13">
        <f t="shared" si="145"/>
        <v>0</v>
      </c>
      <c r="O686" s="17">
        <f t="shared" si="146"/>
        <v>0</v>
      </c>
      <c r="P686" s="17">
        <f t="shared" si="142"/>
        <v>0</v>
      </c>
      <c r="Q686" s="17">
        <f t="shared" si="147"/>
        <v>1.2432484567901234E-2</v>
      </c>
      <c r="R686" s="29">
        <f>IF(R685="cCO2_ppm",CO2_ext_avg_ppm,calculation!R685+calculation!S685)</f>
        <v>817.8125</v>
      </c>
      <c r="S686" s="13">
        <f t="shared" si="143"/>
        <v>56.623263888888886</v>
      </c>
    </row>
    <row r="687" spans="1:19">
      <c r="A687" s="1">
        <f>IF(input_OLD_temp_simulation!A687&lt;&gt;"",input_OLD_temp_simulation!A687,"")</f>
        <v>685</v>
      </c>
      <c r="B687">
        <f>IF(input_OLD_temp_simulation!B687&lt;&gt;"",input_OLD_temp_simulation!B687,"")</f>
        <v>886307</v>
      </c>
      <c r="C687" s="2">
        <f>IF(input_OLD_temp_simulation!C687&lt;&gt;"",input_OLD_temp_simulation!C687,"")</f>
        <v>44571.135416666657</v>
      </c>
      <c r="D687" s="26">
        <f t="shared" si="144"/>
        <v>0</v>
      </c>
      <c r="E687" s="43">
        <f t="shared" si="135"/>
        <v>0.13541666665696539</v>
      </c>
      <c r="F687" s="2">
        <f t="shared" si="136"/>
        <v>0.13553240739770614</v>
      </c>
      <c r="G687" s="26">
        <f>_xlfn.XLOOKUP(F687,occupancy_schedule!C:C,occupancy_schedule!D:D,,1,2)</f>
        <v>1</v>
      </c>
      <c r="H687" s="50">
        <f t="shared" si="137"/>
        <v>6.7812499999999997E-6</v>
      </c>
      <c r="I687" s="18">
        <f t="shared" si="138"/>
        <v>7.5347222222222218E-2</v>
      </c>
      <c r="J687" s="26">
        <f t="shared" si="139"/>
        <v>74.435763888888914</v>
      </c>
      <c r="K687" s="55">
        <f t="shared" si="140"/>
        <v>1.418011616941015E-2</v>
      </c>
      <c r="L687" s="26" t="b">
        <f>IF(virtualroom!A687="","",J687&gt;ventilation_hysteresis)</f>
        <v>1</v>
      </c>
      <c r="M687" s="29">
        <f t="shared" si="141"/>
        <v>500</v>
      </c>
      <c r="N687" s="13">
        <f t="shared" si="145"/>
        <v>5.5555555555555554</v>
      </c>
      <c r="O687" s="17">
        <f t="shared" si="146"/>
        <v>0.70900580847050754</v>
      </c>
      <c r="P687" s="17">
        <f t="shared" si="142"/>
        <v>0.19500821886749678</v>
      </c>
      <c r="Q687" s="17">
        <f t="shared" si="147"/>
        <v>0.13826195987654324</v>
      </c>
      <c r="R687" s="29">
        <f>IF(R686="cCO2_ppm",CO2_ext_avg_ppm,calculation!R686+calculation!S686)</f>
        <v>874.43576388888891</v>
      </c>
      <c r="S687" s="13">
        <f t="shared" si="143"/>
        <v>-56.623263888888921</v>
      </c>
    </row>
    <row r="688" spans="1:19">
      <c r="A688" s="1">
        <f>IF(input_OLD_temp_simulation!A688&lt;&gt;"",input_OLD_temp_simulation!A688,"")</f>
        <v>686</v>
      </c>
      <c r="B688">
        <f>IF(input_OLD_temp_simulation!B688&lt;&gt;"",input_OLD_temp_simulation!B688,"")</f>
        <v>886307</v>
      </c>
      <c r="C688" s="2">
        <f>IF(input_OLD_temp_simulation!C688&lt;&gt;"",input_OLD_temp_simulation!C688,"")</f>
        <v>44571.145833333343</v>
      </c>
      <c r="D688" s="26">
        <f t="shared" si="144"/>
        <v>0</v>
      </c>
      <c r="E688" s="43">
        <f t="shared" si="135"/>
        <v>0.14583333334303461</v>
      </c>
      <c r="F688" s="2">
        <f t="shared" si="136"/>
        <v>0.14594907408377536</v>
      </c>
      <c r="G688" s="26">
        <f>_xlfn.XLOOKUP(F688,occupancy_schedule!C:C,occupancy_schedule!D:D,,1,2)</f>
        <v>1</v>
      </c>
      <c r="H688" s="50">
        <f t="shared" si="137"/>
        <v>6.7812499999999997E-6</v>
      </c>
      <c r="I688" s="18">
        <f t="shared" si="138"/>
        <v>7.5347222222222218E-2</v>
      </c>
      <c r="J688" s="26">
        <f t="shared" si="139"/>
        <v>17.8125</v>
      </c>
      <c r="K688" s="55">
        <f t="shared" si="140"/>
        <v>1.2432484567901234E-2</v>
      </c>
      <c r="L688" s="26" t="b">
        <f>IF(virtualroom!A688="","",J688&gt;ventilation_hysteresis)</f>
        <v>0</v>
      </c>
      <c r="M688" s="29">
        <f t="shared" si="141"/>
        <v>0</v>
      </c>
      <c r="N688" s="13">
        <f t="shared" si="145"/>
        <v>0</v>
      </c>
      <c r="O688" s="17">
        <f t="shared" si="146"/>
        <v>0</v>
      </c>
      <c r="P688" s="17">
        <f t="shared" si="142"/>
        <v>0</v>
      </c>
      <c r="Q688" s="17">
        <f t="shared" si="147"/>
        <v>1.2432484567901234E-2</v>
      </c>
      <c r="R688" s="29">
        <f>IF(R687="cCO2_ppm",CO2_ext_avg_ppm,calculation!R687+calculation!S687)</f>
        <v>817.8125</v>
      </c>
      <c r="S688" s="13">
        <f t="shared" si="143"/>
        <v>56.623263888888886</v>
      </c>
    </row>
    <row r="689" spans="1:19">
      <c r="A689" s="1">
        <f>IF(input_OLD_temp_simulation!A689&lt;&gt;"",input_OLD_temp_simulation!A689,"")</f>
        <v>687</v>
      </c>
      <c r="B689">
        <f>IF(input_OLD_temp_simulation!B689&lt;&gt;"",input_OLD_temp_simulation!B689,"")</f>
        <v>886307</v>
      </c>
      <c r="C689" s="2">
        <f>IF(input_OLD_temp_simulation!C689&lt;&gt;"",input_OLD_temp_simulation!C689,"")</f>
        <v>44571.15625</v>
      </c>
      <c r="D689" s="26">
        <f t="shared" si="144"/>
        <v>0</v>
      </c>
      <c r="E689" s="43">
        <f t="shared" si="135"/>
        <v>0.15625</v>
      </c>
      <c r="F689" s="2">
        <f t="shared" si="136"/>
        <v>0.15636574074074075</v>
      </c>
      <c r="G689" s="26">
        <f>_xlfn.XLOOKUP(F689,occupancy_schedule!C:C,occupancy_schedule!D:D,,1,2)</f>
        <v>1</v>
      </c>
      <c r="H689" s="50">
        <f t="shared" si="137"/>
        <v>6.7812499999999997E-6</v>
      </c>
      <c r="I689" s="18">
        <f t="shared" si="138"/>
        <v>7.5347222222222218E-2</v>
      </c>
      <c r="J689" s="26">
        <f t="shared" si="139"/>
        <v>74.435763888888914</v>
      </c>
      <c r="K689" s="55">
        <f t="shared" si="140"/>
        <v>1.418011616941015E-2</v>
      </c>
      <c r="L689" s="26" t="b">
        <f>IF(virtualroom!A689="","",J689&gt;ventilation_hysteresis)</f>
        <v>1</v>
      </c>
      <c r="M689" s="29">
        <f t="shared" si="141"/>
        <v>500</v>
      </c>
      <c r="N689" s="13">
        <f t="shared" si="145"/>
        <v>5.5555555555555554</v>
      </c>
      <c r="O689" s="17">
        <f t="shared" si="146"/>
        <v>0.70900580847050754</v>
      </c>
      <c r="P689" s="17">
        <f t="shared" si="142"/>
        <v>0.19500821886749678</v>
      </c>
      <c r="Q689" s="17">
        <f t="shared" si="147"/>
        <v>0.13826195987654324</v>
      </c>
      <c r="R689" s="29">
        <f>IF(R688="cCO2_ppm",CO2_ext_avg_ppm,calculation!R688+calculation!S688)</f>
        <v>874.43576388888891</v>
      </c>
      <c r="S689" s="13">
        <f t="shared" si="143"/>
        <v>-56.623263888888921</v>
      </c>
    </row>
    <row r="690" spans="1:19">
      <c r="A690" s="1">
        <f>IF(input_OLD_temp_simulation!A690&lt;&gt;"",input_OLD_temp_simulation!A690,"")</f>
        <v>688</v>
      </c>
      <c r="B690">
        <f>IF(input_OLD_temp_simulation!B690&lt;&gt;"",input_OLD_temp_simulation!B690,"")</f>
        <v>886307</v>
      </c>
      <c r="C690" s="2">
        <f>IF(input_OLD_temp_simulation!C690&lt;&gt;"",input_OLD_temp_simulation!C690,"")</f>
        <v>44571.166666666657</v>
      </c>
      <c r="D690" s="26">
        <f t="shared" si="144"/>
        <v>0</v>
      </c>
      <c r="E690" s="43">
        <f t="shared" si="135"/>
        <v>0.16666666665696539</v>
      </c>
      <c r="F690" s="2">
        <f t="shared" si="136"/>
        <v>0.16678240739770614</v>
      </c>
      <c r="G690" s="26">
        <f>_xlfn.XLOOKUP(F690,occupancy_schedule!C:C,occupancy_schedule!D:D,,1,2)</f>
        <v>1</v>
      </c>
      <c r="H690" s="50">
        <f t="shared" si="137"/>
        <v>6.7812499999999997E-6</v>
      </c>
      <c r="I690" s="18">
        <f t="shared" si="138"/>
        <v>7.5347222222222218E-2</v>
      </c>
      <c r="J690" s="26">
        <f t="shared" si="139"/>
        <v>17.8125</v>
      </c>
      <c r="K690" s="55">
        <f t="shared" si="140"/>
        <v>1.2432484567901234E-2</v>
      </c>
      <c r="L690" s="26" t="b">
        <f>IF(virtualroom!A690="","",J690&gt;ventilation_hysteresis)</f>
        <v>0</v>
      </c>
      <c r="M690" s="29">
        <f t="shared" si="141"/>
        <v>0</v>
      </c>
      <c r="N690" s="13">
        <f t="shared" si="145"/>
        <v>0</v>
      </c>
      <c r="O690" s="17">
        <f t="shared" si="146"/>
        <v>0</v>
      </c>
      <c r="P690" s="17">
        <f t="shared" si="142"/>
        <v>0</v>
      </c>
      <c r="Q690" s="17">
        <f t="shared" si="147"/>
        <v>1.2432484567901234E-2</v>
      </c>
      <c r="R690" s="29">
        <f>IF(R689="cCO2_ppm",CO2_ext_avg_ppm,calculation!R689+calculation!S689)</f>
        <v>817.8125</v>
      </c>
      <c r="S690" s="13">
        <f t="shared" si="143"/>
        <v>56.623263888888886</v>
      </c>
    </row>
    <row r="691" spans="1:19">
      <c r="A691" s="1">
        <f>IF(input_OLD_temp_simulation!A691&lt;&gt;"",input_OLD_temp_simulation!A691,"")</f>
        <v>689</v>
      </c>
      <c r="B691">
        <f>IF(input_OLD_temp_simulation!B691&lt;&gt;"",input_OLD_temp_simulation!B691,"")</f>
        <v>886307</v>
      </c>
      <c r="C691" s="2">
        <f>IF(input_OLD_temp_simulation!C691&lt;&gt;"",input_OLD_temp_simulation!C691,"")</f>
        <v>44571.177083333343</v>
      </c>
      <c r="D691" s="26">
        <f t="shared" si="144"/>
        <v>0</v>
      </c>
      <c r="E691" s="43">
        <f t="shared" si="135"/>
        <v>0.17708333334303461</v>
      </c>
      <c r="F691" s="2">
        <f t="shared" si="136"/>
        <v>0.17719907408377536</v>
      </c>
      <c r="G691" s="26">
        <f>_xlfn.XLOOKUP(F691,occupancy_schedule!C:C,occupancy_schedule!D:D,,1,2)</f>
        <v>1</v>
      </c>
      <c r="H691" s="50">
        <f t="shared" si="137"/>
        <v>6.7812499999999997E-6</v>
      </c>
      <c r="I691" s="18">
        <f t="shared" si="138"/>
        <v>7.5347222222222218E-2</v>
      </c>
      <c r="J691" s="26">
        <f t="shared" si="139"/>
        <v>74.435763888888914</v>
      </c>
      <c r="K691" s="55">
        <f t="shared" si="140"/>
        <v>1.418011616941015E-2</v>
      </c>
      <c r="L691" s="26" t="b">
        <f>IF(virtualroom!A691="","",J691&gt;ventilation_hysteresis)</f>
        <v>1</v>
      </c>
      <c r="M691" s="29">
        <f t="shared" si="141"/>
        <v>500</v>
      </c>
      <c r="N691" s="13">
        <f t="shared" si="145"/>
        <v>5.5555555555555554</v>
      </c>
      <c r="O691" s="17">
        <f t="shared" si="146"/>
        <v>0.70900580847050754</v>
      </c>
      <c r="P691" s="17">
        <f t="shared" si="142"/>
        <v>0.19500821886749678</v>
      </c>
      <c r="Q691" s="17">
        <f t="shared" si="147"/>
        <v>0.13826195987654324</v>
      </c>
      <c r="R691" s="29">
        <f>IF(R690="cCO2_ppm",CO2_ext_avg_ppm,calculation!R690+calculation!S690)</f>
        <v>874.43576388888891</v>
      </c>
      <c r="S691" s="13">
        <f t="shared" si="143"/>
        <v>-56.623263888888921</v>
      </c>
    </row>
    <row r="692" spans="1:19">
      <c r="A692" s="1">
        <f>IF(input_OLD_temp_simulation!A692&lt;&gt;"",input_OLD_temp_simulation!A692,"")</f>
        <v>690</v>
      </c>
      <c r="B692">
        <f>IF(input_OLD_temp_simulation!B692&lt;&gt;"",input_OLD_temp_simulation!B692,"")</f>
        <v>886307</v>
      </c>
      <c r="C692" s="2">
        <f>IF(input_OLD_temp_simulation!C692&lt;&gt;"",input_OLD_temp_simulation!C692,"")</f>
        <v>44571.1875</v>
      </c>
      <c r="D692" s="26">
        <f t="shared" si="144"/>
        <v>0</v>
      </c>
      <c r="E692" s="43">
        <f t="shared" si="135"/>
        <v>0.1875</v>
      </c>
      <c r="F692" s="2">
        <f t="shared" si="136"/>
        <v>0.18761574074074075</v>
      </c>
      <c r="G692" s="26">
        <f>_xlfn.XLOOKUP(F692,occupancy_schedule!C:C,occupancy_schedule!D:D,,1,2)</f>
        <v>1</v>
      </c>
      <c r="H692" s="50">
        <f t="shared" si="137"/>
        <v>6.7812499999999997E-6</v>
      </c>
      <c r="I692" s="18">
        <f t="shared" si="138"/>
        <v>7.5347222222222218E-2</v>
      </c>
      <c r="J692" s="26">
        <f t="shared" si="139"/>
        <v>17.8125</v>
      </c>
      <c r="K692" s="55">
        <f t="shared" si="140"/>
        <v>1.2432484567901234E-2</v>
      </c>
      <c r="L692" s="26" t="b">
        <f>IF(virtualroom!A692="","",J692&gt;ventilation_hysteresis)</f>
        <v>0</v>
      </c>
      <c r="M692" s="29">
        <f t="shared" si="141"/>
        <v>0</v>
      </c>
      <c r="N692" s="13">
        <f t="shared" si="145"/>
        <v>0</v>
      </c>
      <c r="O692" s="17">
        <f t="shared" si="146"/>
        <v>0</v>
      </c>
      <c r="P692" s="17">
        <f t="shared" si="142"/>
        <v>0</v>
      </c>
      <c r="Q692" s="17">
        <f t="shared" si="147"/>
        <v>1.2432484567901234E-2</v>
      </c>
      <c r="R692" s="29">
        <f>IF(R691="cCO2_ppm",CO2_ext_avg_ppm,calculation!R691+calculation!S691)</f>
        <v>817.8125</v>
      </c>
      <c r="S692" s="13">
        <f t="shared" si="143"/>
        <v>56.623263888888886</v>
      </c>
    </row>
    <row r="693" spans="1:19">
      <c r="A693" s="1">
        <f>IF(input_OLD_temp_simulation!A693&lt;&gt;"",input_OLD_temp_simulation!A693,"")</f>
        <v>691</v>
      </c>
      <c r="B693">
        <f>IF(input_OLD_temp_simulation!B693&lt;&gt;"",input_OLD_temp_simulation!B693,"")</f>
        <v>886307</v>
      </c>
      <c r="C693" s="2">
        <f>IF(input_OLD_temp_simulation!C693&lt;&gt;"",input_OLD_temp_simulation!C693,"")</f>
        <v>44571.197916666657</v>
      </c>
      <c r="D693" s="26">
        <f t="shared" si="144"/>
        <v>0</v>
      </c>
      <c r="E693" s="43">
        <f t="shared" si="135"/>
        <v>0.19791666665696539</v>
      </c>
      <c r="F693" s="2">
        <f t="shared" si="136"/>
        <v>0.19803240739770614</v>
      </c>
      <c r="G693" s="26">
        <f>_xlfn.XLOOKUP(F693,occupancy_schedule!C:C,occupancy_schedule!D:D,,1,2)</f>
        <v>1</v>
      </c>
      <c r="H693" s="50">
        <f t="shared" si="137"/>
        <v>6.7812499999999997E-6</v>
      </c>
      <c r="I693" s="18">
        <f t="shared" si="138"/>
        <v>7.5347222222222218E-2</v>
      </c>
      <c r="J693" s="26">
        <f t="shared" si="139"/>
        <v>74.435763888888914</v>
      </c>
      <c r="K693" s="55">
        <f t="shared" si="140"/>
        <v>1.418011616941015E-2</v>
      </c>
      <c r="L693" s="26" t="b">
        <f>IF(virtualroom!A693="","",J693&gt;ventilation_hysteresis)</f>
        <v>1</v>
      </c>
      <c r="M693" s="29">
        <f t="shared" si="141"/>
        <v>500</v>
      </c>
      <c r="N693" s="13">
        <f t="shared" si="145"/>
        <v>5.5555555555555554</v>
      </c>
      <c r="O693" s="17">
        <f t="shared" si="146"/>
        <v>0.70900580847050754</v>
      </c>
      <c r="P693" s="17">
        <f t="shared" si="142"/>
        <v>0.19500821886749678</v>
      </c>
      <c r="Q693" s="17">
        <f t="shared" si="147"/>
        <v>0.13826195987654324</v>
      </c>
      <c r="R693" s="29">
        <f>IF(R692="cCO2_ppm",CO2_ext_avg_ppm,calculation!R692+calculation!S692)</f>
        <v>874.43576388888891</v>
      </c>
      <c r="S693" s="13">
        <f t="shared" si="143"/>
        <v>-56.623263888888921</v>
      </c>
    </row>
    <row r="694" spans="1:19">
      <c r="A694" s="1">
        <f>IF(input_OLD_temp_simulation!A694&lt;&gt;"",input_OLD_temp_simulation!A694,"")</f>
        <v>692</v>
      </c>
      <c r="B694">
        <f>IF(input_OLD_temp_simulation!B694&lt;&gt;"",input_OLD_temp_simulation!B694,"")</f>
        <v>886307</v>
      </c>
      <c r="C694" s="2">
        <f>IF(input_OLD_temp_simulation!C694&lt;&gt;"",input_OLD_temp_simulation!C694,"")</f>
        <v>44571.208333333343</v>
      </c>
      <c r="D694" s="26">
        <f t="shared" si="144"/>
        <v>0</v>
      </c>
      <c r="E694" s="43">
        <f t="shared" ref="E694:E757" si="148">MOD(C694,1)</f>
        <v>0.20833333334303461</v>
      </c>
      <c r="F694" s="2">
        <f t="shared" ref="F694:F757" si="149">D694+E694+1/24/60/6</f>
        <v>0.20844907408377536</v>
      </c>
      <c r="G694" s="26">
        <f>_xlfn.XLOOKUP(F694,occupancy_schedule!C:C,occupancy_schedule!D:D,,1,2)</f>
        <v>1</v>
      </c>
      <c r="H694" s="50">
        <f t="shared" si="137"/>
        <v>6.7812499999999997E-6</v>
      </c>
      <c r="I694" s="18">
        <f t="shared" si="138"/>
        <v>7.5347222222222218E-2</v>
      </c>
      <c r="J694" s="26">
        <f t="shared" si="139"/>
        <v>17.8125</v>
      </c>
      <c r="K694" s="55">
        <f t="shared" si="140"/>
        <v>1.2432484567901234E-2</v>
      </c>
      <c r="L694" s="26" t="b">
        <f>IF(virtualroom!A694="","",J694&gt;ventilation_hysteresis)</f>
        <v>0</v>
      </c>
      <c r="M694" s="29">
        <f t="shared" si="141"/>
        <v>0</v>
      </c>
      <c r="N694" s="13">
        <f t="shared" si="145"/>
        <v>0</v>
      </c>
      <c r="O694" s="17">
        <f t="shared" si="146"/>
        <v>0</v>
      </c>
      <c r="P694" s="17">
        <f t="shared" si="142"/>
        <v>0</v>
      </c>
      <c r="Q694" s="17">
        <f t="shared" si="147"/>
        <v>1.2432484567901234E-2</v>
      </c>
      <c r="R694" s="29">
        <f>IF(R693="cCO2_ppm",CO2_ext_avg_ppm,calculation!R693+calculation!S693)</f>
        <v>817.8125</v>
      </c>
      <c r="S694" s="13">
        <f t="shared" si="143"/>
        <v>56.623263888888886</v>
      </c>
    </row>
    <row r="695" spans="1:19">
      <c r="A695" s="1">
        <f>IF(input_OLD_temp_simulation!A695&lt;&gt;"",input_OLD_temp_simulation!A695,"")</f>
        <v>693</v>
      </c>
      <c r="B695">
        <f>IF(input_OLD_temp_simulation!B695&lt;&gt;"",input_OLD_temp_simulation!B695,"")</f>
        <v>886307</v>
      </c>
      <c r="C695" s="2">
        <f>IF(input_OLD_temp_simulation!C695&lt;&gt;"",input_OLD_temp_simulation!C695,"")</f>
        <v>44571.21875</v>
      </c>
      <c r="D695" s="26">
        <f t="shared" si="144"/>
        <v>0</v>
      </c>
      <c r="E695" s="43">
        <f t="shared" si="148"/>
        <v>0.21875</v>
      </c>
      <c r="F695" s="2">
        <f t="shared" si="149"/>
        <v>0.21886574074074075</v>
      </c>
      <c r="G695" s="26">
        <f>_xlfn.XLOOKUP(F695,occupancy_schedule!C:C,occupancy_schedule!D:D,,1,2)</f>
        <v>1</v>
      </c>
      <c r="H695" s="50">
        <f t="shared" si="137"/>
        <v>6.7812499999999997E-6</v>
      </c>
      <c r="I695" s="18">
        <f t="shared" si="138"/>
        <v>7.5347222222222218E-2</v>
      </c>
      <c r="J695" s="26">
        <f t="shared" si="139"/>
        <v>74.435763888888914</v>
      </c>
      <c r="K695" s="55">
        <f t="shared" si="140"/>
        <v>1.418011616941015E-2</v>
      </c>
      <c r="L695" s="26" t="b">
        <f>IF(virtualroom!A695="","",J695&gt;ventilation_hysteresis)</f>
        <v>1</v>
      </c>
      <c r="M695" s="29">
        <f t="shared" si="141"/>
        <v>500</v>
      </c>
      <c r="N695" s="13">
        <f t="shared" si="145"/>
        <v>5.5555555555555554</v>
      </c>
      <c r="O695" s="17">
        <f t="shared" si="146"/>
        <v>0.70900580847050754</v>
      </c>
      <c r="P695" s="17">
        <f t="shared" si="142"/>
        <v>0.19500821886749678</v>
      </c>
      <c r="Q695" s="17">
        <f t="shared" si="147"/>
        <v>0.13826195987654324</v>
      </c>
      <c r="R695" s="29">
        <f>IF(R694="cCO2_ppm",CO2_ext_avg_ppm,calculation!R694+calculation!S694)</f>
        <v>874.43576388888891</v>
      </c>
      <c r="S695" s="13">
        <f t="shared" si="143"/>
        <v>-56.623263888888921</v>
      </c>
    </row>
    <row r="696" spans="1:19">
      <c r="A696" s="1">
        <f>IF(input_OLD_temp_simulation!A696&lt;&gt;"",input_OLD_temp_simulation!A696,"")</f>
        <v>694</v>
      </c>
      <c r="B696">
        <f>IF(input_OLD_temp_simulation!B696&lt;&gt;"",input_OLD_temp_simulation!B696,"")</f>
        <v>886307</v>
      </c>
      <c r="C696" s="2">
        <f>IF(input_OLD_temp_simulation!C696&lt;&gt;"",input_OLD_temp_simulation!C696,"")</f>
        <v>44571.229166666657</v>
      </c>
      <c r="D696" s="26">
        <f t="shared" si="144"/>
        <v>0</v>
      </c>
      <c r="E696" s="43">
        <f t="shared" si="148"/>
        <v>0.22916666665696539</v>
      </c>
      <c r="F696" s="2">
        <f t="shared" si="149"/>
        <v>0.22928240739770614</v>
      </c>
      <c r="G696" s="26">
        <f>_xlfn.XLOOKUP(F696,occupancy_schedule!C:C,occupancy_schedule!D:D,,1,2)</f>
        <v>1</v>
      </c>
      <c r="H696" s="50">
        <f t="shared" si="137"/>
        <v>6.7812499999999997E-6</v>
      </c>
      <c r="I696" s="18">
        <f t="shared" si="138"/>
        <v>7.5347222222222218E-2</v>
      </c>
      <c r="J696" s="26">
        <f t="shared" si="139"/>
        <v>17.8125</v>
      </c>
      <c r="K696" s="55">
        <f t="shared" si="140"/>
        <v>1.2432484567901234E-2</v>
      </c>
      <c r="L696" s="26" t="b">
        <f>IF(virtualroom!A696="","",J696&gt;ventilation_hysteresis)</f>
        <v>0</v>
      </c>
      <c r="M696" s="29">
        <f t="shared" si="141"/>
        <v>0</v>
      </c>
      <c r="N696" s="13">
        <f t="shared" si="145"/>
        <v>0</v>
      </c>
      <c r="O696" s="17">
        <f t="shared" si="146"/>
        <v>0</v>
      </c>
      <c r="P696" s="17">
        <f t="shared" si="142"/>
        <v>0</v>
      </c>
      <c r="Q696" s="17">
        <f t="shared" si="147"/>
        <v>1.2432484567901234E-2</v>
      </c>
      <c r="R696" s="29">
        <f>IF(R695="cCO2_ppm",CO2_ext_avg_ppm,calculation!R695+calculation!S695)</f>
        <v>817.8125</v>
      </c>
      <c r="S696" s="13">
        <f t="shared" si="143"/>
        <v>56.623263888888886</v>
      </c>
    </row>
    <row r="697" spans="1:19">
      <c r="A697" s="1">
        <f>IF(input_OLD_temp_simulation!A697&lt;&gt;"",input_OLD_temp_simulation!A697,"")</f>
        <v>695</v>
      </c>
      <c r="B697">
        <f>IF(input_OLD_temp_simulation!B697&lt;&gt;"",input_OLD_temp_simulation!B697,"")</f>
        <v>886307</v>
      </c>
      <c r="C697" s="2">
        <f>IF(input_OLD_temp_simulation!C697&lt;&gt;"",input_OLD_temp_simulation!C697,"")</f>
        <v>44571.239583333343</v>
      </c>
      <c r="D697" s="26">
        <f t="shared" si="144"/>
        <v>0</v>
      </c>
      <c r="E697" s="43">
        <f t="shared" si="148"/>
        <v>0.23958333334303461</v>
      </c>
      <c r="F697" s="2">
        <f t="shared" si="149"/>
        <v>0.23969907408377536</v>
      </c>
      <c r="G697" s="26">
        <f>_xlfn.XLOOKUP(F697,occupancy_schedule!C:C,occupancy_schedule!D:D,,1,2)</f>
        <v>1</v>
      </c>
      <c r="H697" s="50">
        <f t="shared" si="137"/>
        <v>6.7812499999999997E-6</v>
      </c>
      <c r="I697" s="18">
        <f t="shared" si="138"/>
        <v>7.5347222222222218E-2</v>
      </c>
      <c r="J697" s="26">
        <f t="shared" si="139"/>
        <v>74.435763888888914</v>
      </c>
      <c r="K697" s="55">
        <f t="shared" si="140"/>
        <v>1.418011616941015E-2</v>
      </c>
      <c r="L697" s="26" t="b">
        <f>IF(virtualroom!A697="","",J697&gt;ventilation_hysteresis)</f>
        <v>1</v>
      </c>
      <c r="M697" s="29">
        <f t="shared" si="141"/>
        <v>500</v>
      </c>
      <c r="N697" s="13">
        <f t="shared" si="145"/>
        <v>5.5555555555555554</v>
      </c>
      <c r="O697" s="17">
        <f t="shared" si="146"/>
        <v>0.70900580847050754</v>
      </c>
      <c r="P697" s="17">
        <f t="shared" si="142"/>
        <v>0.19500821886749678</v>
      </c>
      <c r="Q697" s="17">
        <f t="shared" si="147"/>
        <v>0.13826195987654324</v>
      </c>
      <c r="R697" s="29">
        <f>IF(R696="cCO2_ppm",CO2_ext_avg_ppm,calculation!R696+calculation!S696)</f>
        <v>874.43576388888891</v>
      </c>
      <c r="S697" s="13">
        <f t="shared" si="143"/>
        <v>-56.623263888888921</v>
      </c>
    </row>
    <row r="698" spans="1:19">
      <c r="A698" s="1">
        <f>IF(input_OLD_temp_simulation!A698&lt;&gt;"",input_OLD_temp_simulation!A698,"")</f>
        <v>696</v>
      </c>
      <c r="B698">
        <f>IF(input_OLD_temp_simulation!B698&lt;&gt;"",input_OLD_temp_simulation!B698,"")</f>
        <v>886307</v>
      </c>
      <c r="C698" s="2">
        <f>IF(input_OLD_temp_simulation!C698&lt;&gt;"",input_OLD_temp_simulation!C698,"")</f>
        <v>44571.25</v>
      </c>
      <c r="D698" s="26">
        <f t="shared" si="144"/>
        <v>0</v>
      </c>
      <c r="E698" s="43">
        <f t="shared" si="148"/>
        <v>0.25</v>
      </c>
      <c r="F698" s="2">
        <f t="shared" si="149"/>
        <v>0.25011574074074072</v>
      </c>
      <c r="G698" s="26">
        <f>_xlfn.XLOOKUP(F698,occupancy_schedule!C:C,occupancy_schedule!D:D,,1,2)</f>
        <v>1</v>
      </c>
      <c r="H698" s="50">
        <f t="shared" si="137"/>
        <v>6.7812499999999997E-6</v>
      </c>
      <c r="I698" s="18">
        <f t="shared" si="138"/>
        <v>7.5347222222222218E-2</v>
      </c>
      <c r="J698" s="26">
        <f t="shared" si="139"/>
        <v>17.8125</v>
      </c>
      <c r="K698" s="55">
        <f t="shared" si="140"/>
        <v>1.2432484567901234E-2</v>
      </c>
      <c r="L698" s="26" t="b">
        <f>IF(virtualroom!A698="","",J698&gt;ventilation_hysteresis)</f>
        <v>0</v>
      </c>
      <c r="M698" s="29">
        <f t="shared" si="141"/>
        <v>0</v>
      </c>
      <c r="N698" s="13">
        <f t="shared" si="145"/>
        <v>0</v>
      </c>
      <c r="O698" s="17">
        <f t="shared" si="146"/>
        <v>0</v>
      </c>
      <c r="P698" s="17">
        <f t="shared" si="142"/>
        <v>0</v>
      </c>
      <c r="Q698" s="17">
        <f t="shared" si="147"/>
        <v>1.2432484567901234E-2</v>
      </c>
      <c r="R698" s="29">
        <f>IF(R697="cCO2_ppm",CO2_ext_avg_ppm,calculation!R697+calculation!S697)</f>
        <v>817.8125</v>
      </c>
      <c r="S698" s="13">
        <f t="shared" si="143"/>
        <v>56.623263888888886</v>
      </c>
    </row>
    <row r="699" spans="1:19">
      <c r="A699" s="1">
        <f>IF(input_OLD_temp_simulation!A699&lt;&gt;"",input_OLD_temp_simulation!A699,"")</f>
        <v>697</v>
      </c>
      <c r="B699">
        <f>IF(input_OLD_temp_simulation!B699&lt;&gt;"",input_OLD_temp_simulation!B699,"")</f>
        <v>886307</v>
      </c>
      <c r="C699" s="2">
        <f>IF(input_OLD_temp_simulation!C699&lt;&gt;"",input_OLD_temp_simulation!C699,"")</f>
        <v>44571.260416666657</v>
      </c>
      <c r="D699" s="26">
        <f t="shared" si="144"/>
        <v>0</v>
      </c>
      <c r="E699" s="43">
        <f t="shared" si="148"/>
        <v>0.26041666665696539</v>
      </c>
      <c r="F699" s="2">
        <f t="shared" si="149"/>
        <v>0.26053240739770611</v>
      </c>
      <c r="G699" s="26">
        <f>_xlfn.XLOOKUP(F699,occupancy_schedule!C:C,occupancy_schedule!D:D,,1,2)</f>
        <v>1</v>
      </c>
      <c r="H699" s="50">
        <f t="shared" si="137"/>
        <v>6.7812499999999997E-6</v>
      </c>
      <c r="I699" s="18">
        <f t="shared" si="138"/>
        <v>7.5347222222222218E-2</v>
      </c>
      <c r="J699" s="26">
        <f t="shared" si="139"/>
        <v>74.435763888888914</v>
      </c>
      <c r="K699" s="55">
        <f t="shared" si="140"/>
        <v>1.418011616941015E-2</v>
      </c>
      <c r="L699" s="26" t="b">
        <f>IF(virtualroom!A699="","",J699&gt;ventilation_hysteresis)</f>
        <v>1</v>
      </c>
      <c r="M699" s="29">
        <f t="shared" si="141"/>
        <v>500</v>
      </c>
      <c r="N699" s="13">
        <f t="shared" si="145"/>
        <v>5.5555555555555554</v>
      </c>
      <c r="O699" s="17">
        <f t="shared" si="146"/>
        <v>0.70900580847050754</v>
      </c>
      <c r="P699" s="17">
        <f t="shared" si="142"/>
        <v>0.19500821886749678</v>
      </c>
      <c r="Q699" s="17">
        <f t="shared" si="147"/>
        <v>0.13826195987654324</v>
      </c>
      <c r="R699" s="29">
        <f>IF(R698="cCO2_ppm",CO2_ext_avg_ppm,calculation!R698+calculation!S698)</f>
        <v>874.43576388888891</v>
      </c>
      <c r="S699" s="13">
        <f t="shared" si="143"/>
        <v>-56.623263888888921</v>
      </c>
    </row>
    <row r="700" spans="1:19">
      <c r="A700" s="1">
        <f>IF(input_OLD_temp_simulation!A700&lt;&gt;"",input_OLD_temp_simulation!A700,"")</f>
        <v>698</v>
      </c>
      <c r="B700">
        <f>IF(input_OLD_temp_simulation!B700&lt;&gt;"",input_OLD_temp_simulation!B700,"")</f>
        <v>886307</v>
      </c>
      <c r="C700" s="2">
        <f>IF(input_OLD_temp_simulation!C700&lt;&gt;"",input_OLD_temp_simulation!C700,"")</f>
        <v>44571.270833333343</v>
      </c>
      <c r="D700" s="26">
        <f t="shared" si="144"/>
        <v>0</v>
      </c>
      <c r="E700" s="43">
        <f t="shared" si="148"/>
        <v>0.27083333334303461</v>
      </c>
      <c r="F700" s="2">
        <f t="shared" si="149"/>
        <v>0.27094907408377533</v>
      </c>
      <c r="G700" s="26">
        <f>_xlfn.XLOOKUP(F700,occupancy_schedule!C:C,occupancy_schedule!D:D,,1,2)</f>
        <v>1</v>
      </c>
      <c r="H700" s="50">
        <f t="shared" si="137"/>
        <v>6.7812499999999997E-6</v>
      </c>
      <c r="I700" s="18">
        <f t="shared" si="138"/>
        <v>7.5347222222222218E-2</v>
      </c>
      <c r="J700" s="26">
        <f t="shared" si="139"/>
        <v>17.8125</v>
      </c>
      <c r="K700" s="55">
        <f t="shared" si="140"/>
        <v>1.2432484567901234E-2</v>
      </c>
      <c r="L700" s="26" t="b">
        <f>IF(virtualroom!A700="","",J700&gt;ventilation_hysteresis)</f>
        <v>0</v>
      </c>
      <c r="M700" s="29">
        <f t="shared" si="141"/>
        <v>0</v>
      </c>
      <c r="N700" s="13">
        <f t="shared" si="145"/>
        <v>0</v>
      </c>
      <c r="O700" s="17">
        <f t="shared" si="146"/>
        <v>0</v>
      </c>
      <c r="P700" s="17">
        <f t="shared" si="142"/>
        <v>0</v>
      </c>
      <c r="Q700" s="17">
        <f t="shared" si="147"/>
        <v>1.2432484567901234E-2</v>
      </c>
      <c r="R700" s="29">
        <f>IF(R699="cCO2_ppm",CO2_ext_avg_ppm,calculation!R699+calculation!S699)</f>
        <v>817.8125</v>
      </c>
      <c r="S700" s="13">
        <f t="shared" si="143"/>
        <v>56.623263888888886</v>
      </c>
    </row>
    <row r="701" spans="1:19">
      <c r="A701" s="1">
        <f>IF(input_OLD_temp_simulation!A701&lt;&gt;"",input_OLD_temp_simulation!A701,"")</f>
        <v>699</v>
      </c>
      <c r="B701">
        <f>IF(input_OLD_temp_simulation!B701&lt;&gt;"",input_OLD_temp_simulation!B701,"")</f>
        <v>886307</v>
      </c>
      <c r="C701" s="2">
        <f>IF(input_OLD_temp_simulation!C701&lt;&gt;"",input_OLD_temp_simulation!C701,"")</f>
        <v>44571.28125</v>
      </c>
      <c r="D701" s="26">
        <f t="shared" si="144"/>
        <v>0</v>
      </c>
      <c r="E701" s="43">
        <f t="shared" si="148"/>
        <v>0.28125</v>
      </c>
      <c r="F701" s="2">
        <f t="shared" si="149"/>
        <v>0.28136574074074072</v>
      </c>
      <c r="G701" s="26">
        <f>_xlfn.XLOOKUP(F701,occupancy_schedule!C:C,occupancy_schedule!D:D,,1,2)</f>
        <v>1</v>
      </c>
      <c r="H701" s="50">
        <f t="shared" si="137"/>
        <v>6.7812499999999997E-6</v>
      </c>
      <c r="I701" s="18">
        <f t="shared" si="138"/>
        <v>7.5347222222222218E-2</v>
      </c>
      <c r="J701" s="26">
        <f t="shared" si="139"/>
        <v>74.435763888888914</v>
      </c>
      <c r="K701" s="55">
        <f t="shared" si="140"/>
        <v>1.418011616941015E-2</v>
      </c>
      <c r="L701" s="26" t="b">
        <f>IF(virtualroom!A701="","",J701&gt;ventilation_hysteresis)</f>
        <v>1</v>
      </c>
      <c r="M701" s="29">
        <f t="shared" si="141"/>
        <v>500</v>
      </c>
      <c r="N701" s="13">
        <f t="shared" si="145"/>
        <v>5.5555555555555554</v>
      </c>
      <c r="O701" s="17">
        <f t="shared" si="146"/>
        <v>0.70900580847050754</v>
      </c>
      <c r="P701" s="17">
        <f t="shared" si="142"/>
        <v>0.19500821886749678</v>
      </c>
      <c r="Q701" s="17">
        <f t="shared" si="147"/>
        <v>0.13826195987654324</v>
      </c>
      <c r="R701" s="29">
        <f>IF(R700="cCO2_ppm",CO2_ext_avg_ppm,calculation!R700+calculation!S700)</f>
        <v>874.43576388888891</v>
      </c>
      <c r="S701" s="13">
        <f t="shared" si="143"/>
        <v>-56.623263888888921</v>
      </c>
    </row>
    <row r="702" spans="1:19">
      <c r="A702" s="1">
        <f>IF(input_OLD_temp_simulation!A702&lt;&gt;"",input_OLD_temp_simulation!A702,"")</f>
        <v>700</v>
      </c>
      <c r="B702">
        <f>IF(input_OLD_temp_simulation!B702&lt;&gt;"",input_OLD_temp_simulation!B702,"")</f>
        <v>886307</v>
      </c>
      <c r="C702" s="2">
        <f>IF(input_OLD_temp_simulation!C702&lt;&gt;"",input_OLD_temp_simulation!C702,"")</f>
        <v>44571.291666666657</v>
      </c>
      <c r="D702" s="26">
        <f t="shared" si="144"/>
        <v>0</v>
      </c>
      <c r="E702" s="43">
        <f t="shared" si="148"/>
        <v>0.29166666665696539</v>
      </c>
      <c r="F702" s="2">
        <f t="shared" si="149"/>
        <v>0.29178240739770611</v>
      </c>
      <c r="G702" s="26">
        <f>_xlfn.XLOOKUP(F702,occupancy_schedule!C:C,occupancy_schedule!D:D,,1,2)</f>
        <v>1</v>
      </c>
      <c r="H702" s="50">
        <f t="shared" si="137"/>
        <v>6.7812499999999997E-6</v>
      </c>
      <c r="I702" s="18">
        <f t="shared" si="138"/>
        <v>7.5347222222222218E-2</v>
      </c>
      <c r="J702" s="26">
        <f t="shared" si="139"/>
        <v>17.8125</v>
      </c>
      <c r="K702" s="55">
        <f t="shared" si="140"/>
        <v>1.2432484567901234E-2</v>
      </c>
      <c r="L702" s="26" t="b">
        <f>IF(virtualroom!A702="","",J702&gt;ventilation_hysteresis)</f>
        <v>0</v>
      </c>
      <c r="M702" s="29">
        <f t="shared" si="141"/>
        <v>0</v>
      </c>
      <c r="N702" s="13">
        <f t="shared" si="145"/>
        <v>0</v>
      </c>
      <c r="O702" s="17">
        <f t="shared" si="146"/>
        <v>0</v>
      </c>
      <c r="P702" s="17">
        <f t="shared" si="142"/>
        <v>0</v>
      </c>
      <c r="Q702" s="17">
        <f t="shared" si="147"/>
        <v>1.2432484567901234E-2</v>
      </c>
      <c r="R702" s="29">
        <f>IF(R701="cCO2_ppm",CO2_ext_avg_ppm,calculation!R701+calculation!S701)</f>
        <v>817.8125</v>
      </c>
      <c r="S702" s="13">
        <f t="shared" si="143"/>
        <v>56.623263888888886</v>
      </c>
    </row>
    <row r="703" spans="1:19">
      <c r="A703" s="1">
        <f>IF(input_OLD_temp_simulation!A703&lt;&gt;"",input_OLD_temp_simulation!A703,"")</f>
        <v>701</v>
      </c>
      <c r="B703">
        <f>IF(input_OLD_temp_simulation!B703&lt;&gt;"",input_OLD_temp_simulation!B703,"")</f>
        <v>886307</v>
      </c>
      <c r="C703" s="2">
        <f>IF(input_OLD_temp_simulation!C703&lt;&gt;"",input_OLD_temp_simulation!C703,"")</f>
        <v>44571.302083333343</v>
      </c>
      <c r="D703" s="26">
        <f t="shared" si="144"/>
        <v>0</v>
      </c>
      <c r="E703" s="43">
        <f t="shared" si="148"/>
        <v>0.30208333334303461</v>
      </c>
      <c r="F703" s="2">
        <f t="shared" si="149"/>
        <v>0.30219907408377533</v>
      </c>
      <c r="G703" s="26">
        <f>_xlfn.XLOOKUP(F703,occupancy_schedule!C:C,occupancy_schedule!D:D,,1,2)</f>
        <v>1</v>
      </c>
      <c r="H703" s="50">
        <f t="shared" si="137"/>
        <v>6.7812499999999997E-6</v>
      </c>
      <c r="I703" s="18">
        <f t="shared" si="138"/>
        <v>7.5347222222222218E-2</v>
      </c>
      <c r="J703" s="26">
        <f t="shared" si="139"/>
        <v>74.435763888888914</v>
      </c>
      <c r="K703" s="55">
        <f t="shared" si="140"/>
        <v>1.418011616941015E-2</v>
      </c>
      <c r="L703" s="26" t="b">
        <f>IF(virtualroom!A703="","",J703&gt;ventilation_hysteresis)</f>
        <v>1</v>
      </c>
      <c r="M703" s="29">
        <f t="shared" si="141"/>
        <v>500</v>
      </c>
      <c r="N703" s="13">
        <f t="shared" si="145"/>
        <v>5.5555555555555554</v>
      </c>
      <c r="O703" s="17">
        <f t="shared" si="146"/>
        <v>0.70900580847050754</v>
      </c>
      <c r="P703" s="17">
        <f t="shared" si="142"/>
        <v>0.19500821886749678</v>
      </c>
      <c r="Q703" s="17">
        <f t="shared" si="147"/>
        <v>0.13826195987654324</v>
      </c>
      <c r="R703" s="29">
        <f>IF(R702="cCO2_ppm",CO2_ext_avg_ppm,calculation!R702+calculation!S702)</f>
        <v>874.43576388888891</v>
      </c>
      <c r="S703" s="13">
        <f t="shared" si="143"/>
        <v>-56.623263888888921</v>
      </c>
    </row>
    <row r="704" spans="1:19">
      <c r="A704" s="1">
        <f>IF(input_OLD_temp_simulation!A704&lt;&gt;"",input_OLD_temp_simulation!A704,"")</f>
        <v>702</v>
      </c>
      <c r="B704">
        <f>IF(input_OLD_temp_simulation!B704&lt;&gt;"",input_OLD_temp_simulation!B704,"")</f>
        <v>886307</v>
      </c>
      <c r="C704" s="2">
        <f>IF(input_OLD_temp_simulation!C704&lt;&gt;"",input_OLD_temp_simulation!C704,"")</f>
        <v>44571.3125</v>
      </c>
      <c r="D704" s="26">
        <f t="shared" si="144"/>
        <v>0</v>
      </c>
      <c r="E704" s="43">
        <f t="shared" si="148"/>
        <v>0.3125</v>
      </c>
      <c r="F704" s="2">
        <f t="shared" si="149"/>
        <v>0.31261574074074072</v>
      </c>
      <c r="G704" s="26">
        <f>_xlfn.XLOOKUP(F704,occupancy_schedule!C:C,occupancy_schedule!D:D,,1,2)</f>
        <v>1</v>
      </c>
      <c r="H704" s="50">
        <f t="shared" si="137"/>
        <v>6.7812499999999997E-6</v>
      </c>
      <c r="I704" s="18">
        <f t="shared" si="138"/>
        <v>7.5347222222222218E-2</v>
      </c>
      <c r="J704" s="26">
        <f t="shared" si="139"/>
        <v>17.8125</v>
      </c>
      <c r="K704" s="55">
        <f t="shared" si="140"/>
        <v>1.2432484567901234E-2</v>
      </c>
      <c r="L704" s="26" t="b">
        <f>IF(virtualroom!A704="","",J704&gt;ventilation_hysteresis)</f>
        <v>0</v>
      </c>
      <c r="M704" s="29">
        <f t="shared" si="141"/>
        <v>0</v>
      </c>
      <c r="N704" s="13">
        <f t="shared" si="145"/>
        <v>0</v>
      </c>
      <c r="O704" s="17">
        <f t="shared" si="146"/>
        <v>0</v>
      </c>
      <c r="P704" s="17">
        <f t="shared" si="142"/>
        <v>0</v>
      </c>
      <c r="Q704" s="17">
        <f t="shared" si="147"/>
        <v>1.2432484567901234E-2</v>
      </c>
      <c r="R704" s="29">
        <f>IF(R703="cCO2_ppm",CO2_ext_avg_ppm,calculation!R703+calculation!S703)</f>
        <v>817.8125</v>
      </c>
      <c r="S704" s="13">
        <f t="shared" si="143"/>
        <v>56.623263888888886</v>
      </c>
    </row>
    <row r="705" spans="1:19">
      <c r="A705" s="1">
        <f>IF(input_OLD_temp_simulation!A705&lt;&gt;"",input_OLD_temp_simulation!A705,"")</f>
        <v>703</v>
      </c>
      <c r="B705">
        <f>IF(input_OLD_temp_simulation!B705&lt;&gt;"",input_OLD_temp_simulation!B705,"")</f>
        <v>886307</v>
      </c>
      <c r="C705" s="2">
        <f>IF(input_OLD_temp_simulation!C705&lt;&gt;"",input_OLD_temp_simulation!C705,"")</f>
        <v>44571.322916666657</v>
      </c>
      <c r="D705" s="26">
        <f t="shared" si="144"/>
        <v>0</v>
      </c>
      <c r="E705" s="43">
        <f t="shared" si="148"/>
        <v>0.32291666665696539</v>
      </c>
      <c r="F705" s="2">
        <f t="shared" si="149"/>
        <v>0.32303240739770611</v>
      </c>
      <c r="G705" s="26">
        <f>_xlfn.XLOOKUP(F705,occupancy_schedule!C:C,occupancy_schedule!D:D,,1,2)</f>
        <v>1</v>
      </c>
      <c r="H705" s="50">
        <f t="shared" si="137"/>
        <v>6.7812499999999997E-6</v>
      </c>
      <c r="I705" s="18">
        <f t="shared" si="138"/>
        <v>7.5347222222222218E-2</v>
      </c>
      <c r="J705" s="26">
        <f t="shared" si="139"/>
        <v>74.435763888888914</v>
      </c>
      <c r="K705" s="55">
        <f t="shared" si="140"/>
        <v>1.418011616941015E-2</v>
      </c>
      <c r="L705" s="26" t="b">
        <f>IF(virtualroom!A705="","",J705&gt;ventilation_hysteresis)</f>
        <v>1</v>
      </c>
      <c r="M705" s="29">
        <f t="shared" si="141"/>
        <v>500</v>
      </c>
      <c r="N705" s="13">
        <f t="shared" si="145"/>
        <v>5.5555555555555554</v>
      </c>
      <c r="O705" s="17">
        <f t="shared" si="146"/>
        <v>0.70900580847050754</v>
      </c>
      <c r="P705" s="17">
        <f t="shared" si="142"/>
        <v>0.19500821886749678</v>
      </c>
      <c r="Q705" s="17">
        <f t="shared" si="147"/>
        <v>0.13826195987654324</v>
      </c>
      <c r="R705" s="29">
        <f>IF(R704="cCO2_ppm",CO2_ext_avg_ppm,calculation!R704+calculation!S704)</f>
        <v>874.43576388888891</v>
      </c>
      <c r="S705" s="13">
        <f t="shared" si="143"/>
        <v>-56.623263888888921</v>
      </c>
    </row>
    <row r="706" spans="1:19">
      <c r="A706" s="1">
        <f>IF(input_OLD_temp_simulation!A706&lt;&gt;"",input_OLD_temp_simulation!A706,"")</f>
        <v>704</v>
      </c>
      <c r="B706">
        <f>IF(input_OLD_temp_simulation!B706&lt;&gt;"",input_OLD_temp_simulation!B706,"")</f>
        <v>886307</v>
      </c>
      <c r="C706" s="2">
        <f>IF(input_OLD_temp_simulation!C706&lt;&gt;"",input_OLD_temp_simulation!C706,"")</f>
        <v>44571.333333333343</v>
      </c>
      <c r="D706" s="26">
        <f t="shared" si="144"/>
        <v>0</v>
      </c>
      <c r="E706" s="43">
        <f t="shared" si="148"/>
        <v>0.33333333334303461</v>
      </c>
      <c r="F706" s="2">
        <f t="shared" si="149"/>
        <v>0.33344907408377533</v>
      </c>
      <c r="G706" s="26">
        <f>_xlfn.XLOOKUP(F706,occupancy_schedule!C:C,occupancy_schedule!D:D,,1,2)</f>
        <v>1</v>
      </c>
      <c r="H706" s="50">
        <f t="shared" ref="H706:H769" si="150">G706*deskwork_MET*METml_per_kg_min_p*avg_kg_per_p/(s_per_min*ml_per_m3)</f>
        <v>6.7812499999999997E-6</v>
      </c>
      <c r="I706" s="18">
        <f t="shared" ref="I706:I769" si="151">H706/V_room_m3*1000000</f>
        <v>7.5347222222222218E-2</v>
      </c>
      <c r="J706" s="26">
        <f t="shared" ref="J706:J769" si="152">R706-CO2_set</f>
        <v>17.8125</v>
      </c>
      <c r="K706" s="55">
        <f t="shared" ref="K706:K769" si="153">(R706-CO2_ext_avg_ppm)*ACPH_min/s_per_h</f>
        <v>1.2432484567901234E-2</v>
      </c>
      <c r="L706" s="26" t="b">
        <f>IF(virtualroom!A706="","",J706&gt;ventilation_hysteresis)</f>
        <v>0</v>
      </c>
      <c r="M706" s="29">
        <f t="shared" ref="M706:M769" si="154">IF(L706,maxvent_m3_per_h,0)</f>
        <v>0</v>
      </c>
      <c r="N706" s="13">
        <f t="shared" si="145"/>
        <v>0</v>
      </c>
      <c r="O706" s="17">
        <f t="shared" si="146"/>
        <v>0</v>
      </c>
      <c r="P706" s="17">
        <f t="shared" ref="P706:P769" si="155">IF(L706,MAX(0,MIN((J706+ventilation_hysteresis)/(O706*timestep_s),1)),0)</f>
        <v>0</v>
      </c>
      <c r="Q706" s="17">
        <f t="shared" si="147"/>
        <v>1.2432484567901234E-2</v>
      </c>
      <c r="R706" s="29">
        <f>IF(R705="cCO2_ppm",CO2_ext_avg_ppm,calculation!R705+calculation!S705)</f>
        <v>817.8125</v>
      </c>
      <c r="S706" s="13">
        <f t="shared" ref="S706:S769" si="156">(I706-Q706)*timestep_s</f>
        <v>56.623263888888886</v>
      </c>
    </row>
    <row r="707" spans="1:19">
      <c r="A707" s="1">
        <f>IF(input_OLD_temp_simulation!A707&lt;&gt;"",input_OLD_temp_simulation!A707,"")</f>
        <v>705</v>
      </c>
      <c r="B707">
        <f>IF(input_OLD_temp_simulation!B707&lt;&gt;"",input_OLD_temp_simulation!B707,"")</f>
        <v>886307</v>
      </c>
      <c r="C707" s="2">
        <f>IF(input_OLD_temp_simulation!C707&lt;&gt;"",input_OLD_temp_simulation!C707,"")</f>
        <v>44571.34375</v>
      </c>
      <c r="D707" s="26">
        <f t="shared" ref="D707:D770" si="157">WEEKDAY(C707,3)</f>
        <v>0</v>
      </c>
      <c r="E707" s="43">
        <f t="shared" si="148"/>
        <v>0.34375</v>
      </c>
      <c r="F707" s="2">
        <f t="shared" si="149"/>
        <v>0.34386574074074072</v>
      </c>
      <c r="G707" s="26">
        <f>_xlfn.XLOOKUP(F707,occupancy_schedule!C:C,occupancy_schedule!D:D,,1,2)</f>
        <v>1</v>
      </c>
      <c r="H707" s="50">
        <f t="shared" si="150"/>
        <v>6.7812499999999997E-6</v>
      </c>
      <c r="I707" s="18">
        <f t="shared" si="151"/>
        <v>7.5347222222222218E-2</v>
      </c>
      <c r="J707" s="26">
        <f t="shared" si="152"/>
        <v>74.435763888888914</v>
      </c>
      <c r="K707" s="55">
        <f t="shared" si="153"/>
        <v>1.418011616941015E-2</v>
      </c>
      <c r="L707" s="26" t="b">
        <f>IF(virtualroom!A707="","",J707&gt;ventilation_hysteresis)</f>
        <v>1</v>
      </c>
      <c r="M707" s="29">
        <f t="shared" si="154"/>
        <v>500</v>
      </c>
      <c r="N707" s="13">
        <f t="shared" si="145"/>
        <v>5.5555555555555554</v>
      </c>
      <c r="O707" s="17">
        <f t="shared" si="146"/>
        <v>0.70900580847050754</v>
      </c>
      <c r="P707" s="17">
        <f t="shared" si="155"/>
        <v>0.19500821886749678</v>
      </c>
      <c r="Q707" s="17">
        <f t="shared" si="147"/>
        <v>0.13826195987654324</v>
      </c>
      <c r="R707" s="29">
        <f>IF(R706="cCO2_ppm",CO2_ext_avg_ppm,calculation!R706+calculation!S706)</f>
        <v>874.43576388888891</v>
      </c>
      <c r="S707" s="13">
        <f t="shared" si="156"/>
        <v>-56.623263888888921</v>
      </c>
    </row>
    <row r="708" spans="1:19">
      <c r="A708" s="1">
        <f>IF(input_OLD_temp_simulation!A708&lt;&gt;"",input_OLD_temp_simulation!A708,"")</f>
        <v>706</v>
      </c>
      <c r="B708">
        <f>IF(input_OLD_temp_simulation!B708&lt;&gt;"",input_OLD_temp_simulation!B708,"")</f>
        <v>886307</v>
      </c>
      <c r="C708" s="2">
        <f>IF(input_OLD_temp_simulation!C708&lt;&gt;"",input_OLD_temp_simulation!C708,"")</f>
        <v>44571.354166666657</v>
      </c>
      <c r="D708" s="26">
        <f t="shared" si="157"/>
        <v>0</v>
      </c>
      <c r="E708" s="43">
        <f t="shared" si="148"/>
        <v>0.35416666665696539</v>
      </c>
      <c r="F708" s="2">
        <f t="shared" si="149"/>
        <v>0.35428240739770611</v>
      </c>
      <c r="G708" s="26">
        <f>_xlfn.XLOOKUP(F708,occupancy_schedule!C:C,occupancy_schedule!D:D,,1,2)</f>
        <v>3</v>
      </c>
      <c r="H708" s="50">
        <f t="shared" si="150"/>
        <v>2.034375E-5</v>
      </c>
      <c r="I708" s="18">
        <f t="shared" si="151"/>
        <v>0.22604166666666667</v>
      </c>
      <c r="J708" s="26">
        <f t="shared" si="152"/>
        <v>17.8125</v>
      </c>
      <c r="K708" s="55">
        <f t="shared" si="153"/>
        <v>1.2432484567901234E-2</v>
      </c>
      <c r="L708" s="26" t="b">
        <f>IF(virtualroom!A708="","",J708&gt;ventilation_hysteresis)</f>
        <v>0</v>
      </c>
      <c r="M708" s="29">
        <f t="shared" si="154"/>
        <v>0</v>
      </c>
      <c r="N708" s="13">
        <f t="shared" si="145"/>
        <v>0</v>
      </c>
      <c r="O708" s="17">
        <f t="shared" si="146"/>
        <v>0</v>
      </c>
      <c r="P708" s="17">
        <f t="shared" si="155"/>
        <v>0</v>
      </c>
      <c r="Q708" s="17">
        <f t="shared" si="147"/>
        <v>1.2432484567901234E-2</v>
      </c>
      <c r="R708" s="29">
        <f>IF(R707="cCO2_ppm",CO2_ext_avg_ppm,calculation!R707+calculation!S707)</f>
        <v>817.8125</v>
      </c>
      <c r="S708" s="13">
        <f t="shared" si="156"/>
        <v>192.24826388888891</v>
      </c>
    </row>
    <row r="709" spans="1:19">
      <c r="A709" s="1">
        <f>IF(input_OLD_temp_simulation!A709&lt;&gt;"",input_OLD_temp_simulation!A709,"")</f>
        <v>707</v>
      </c>
      <c r="B709">
        <f>IF(input_OLD_temp_simulation!B709&lt;&gt;"",input_OLD_temp_simulation!B709,"")</f>
        <v>886307</v>
      </c>
      <c r="C709" s="2">
        <f>IF(input_OLD_temp_simulation!C709&lt;&gt;"",input_OLD_temp_simulation!C709,"")</f>
        <v>44571.364583333343</v>
      </c>
      <c r="D709" s="26">
        <f t="shared" si="157"/>
        <v>0</v>
      </c>
      <c r="E709" s="43">
        <f t="shared" si="148"/>
        <v>0.36458333334303461</v>
      </c>
      <c r="F709" s="2">
        <f t="shared" si="149"/>
        <v>0.36469907408377533</v>
      </c>
      <c r="G709" s="26">
        <f>_xlfn.XLOOKUP(F709,occupancy_schedule!C:C,occupancy_schedule!D:D,,1,2)</f>
        <v>3</v>
      </c>
      <c r="H709" s="50">
        <f t="shared" si="150"/>
        <v>2.034375E-5</v>
      </c>
      <c r="I709" s="18">
        <f t="shared" si="151"/>
        <v>0.22604166666666667</v>
      </c>
      <c r="J709" s="26">
        <f t="shared" si="152"/>
        <v>210.06076388888891</v>
      </c>
      <c r="K709" s="55">
        <f t="shared" si="153"/>
        <v>1.8366072959533606E-2</v>
      </c>
      <c r="L709" s="26" t="b">
        <f>IF(virtualroom!A709="","",J709&gt;ventilation_hysteresis)</f>
        <v>1</v>
      </c>
      <c r="M709" s="29">
        <f t="shared" si="154"/>
        <v>500</v>
      </c>
      <c r="N709" s="13">
        <f t="shared" si="145"/>
        <v>5.5555555555555554</v>
      </c>
      <c r="O709" s="17">
        <f t="shared" si="146"/>
        <v>0.9183036479766804</v>
      </c>
      <c r="P709" s="17">
        <f t="shared" si="155"/>
        <v>0.31466324342460361</v>
      </c>
      <c r="Q709" s="17">
        <f t="shared" si="147"/>
        <v>0.28895640432098768</v>
      </c>
      <c r="R709" s="29">
        <f>IF(R708="cCO2_ppm",CO2_ext_avg_ppm,calculation!R708+calculation!S708)</f>
        <v>1010.0607638888889</v>
      </c>
      <c r="S709" s="13">
        <f t="shared" si="156"/>
        <v>-56.623263888888914</v>
      </c>
    </row>
    <row r="710" spans="1:19">
      <c r="A710" s="1">
        <f>IF(input_OLD_temp_simulation!A710&lt;&gt;"",input_OLD_temp_simulation!A710,"")</f>
        <v>708</v>
      </c>
      <c r="B710">
        <f>IF(input_OLD_temp_simulation!B710&lt;&gt;"",input_OLD_temp_simulation!B710,"")</f>
        <v>886307</v>
      </c>
      <c r="C710" s="2">
        <f>IF(input_OLD_temp_simulation!C710&lt;&gt;"",input_OLD_temp_simulation!C710,"")</f>
        <v>44571.375</v>
      </c>
      <c r="D710" s="26">
        <f t="shared" si="157"/>
        <v>0</v>
      </c>
      <c r="E710" s="43">
        <f t="shared" si="148"/>
        <v>0.375</v>
      </c>
      <c r="F710" s="2">
        <f t="shared" si="149"/>
        <v>0.37511574074074072</v>
      </c>
      <c r="G710" s="26">
        <f>_xlfn.XLOOKUP(F710,occupancy_schedule!C:C,occupancy_schedule!D:D,,1,2)</f>
        <v>2</v>
      </c>
      <c r="H710" s="50">
        <f t="shared" si="150"/>
        <v>1.3562499999999999E-5</v>
      </c>
      <c r="I710" s="18">
        <f t="shared" si="151"/>
        <v>0.15069444444444444</v>
      </c>
      <c r="J710" s="26">
        <f t="shared" si="152"/>
        <v>153.4375</v>
      </c>
      <c r="K710" s="55">
        <f t="shared" si="153"/>
        <v>1.6618441358024691E-2</v>
      </c>
      <c r="L710" s="26" t="b">
        <f>IF(virtualroom!A710="","",J710&gt;ventilation_hysteresis)</f>
        <v>1</v>
      </c>
      <c r="M710" s="29">
        <f t="shared" si="154"/>
        <v>500</v>
      </c>
      <c r="N710" s="13">
        <f t="shared" si="145"/>
        <v>5.5555555555555554</v>
      </c>
      <c r="O710" s="17">
        <f t="shared" si="146"/>
        <v>0.83092206790123457</v>
      </c>
      <c r="P710" s="17">
        <f t="shared" si="155"/>
        <v>0.27203714451538014</v>
      </c>
      <c r="Q710" s="17">
        <f t="shared" si="147"/>
        <v>0.22604166666666667</v>
      </c>
      <c r="R710" s="29">
        <f>IF(R709="cCO2_ppm",CO2_ext_avg_ppm,calculation!R709+calculation!S709)</f>
        <v>953.4375</v>
      </c>
      <c r="S710" s="13">
        <f t="shared" si="156"/>
        <v>-67.812500000000014</v>
      </c>
    </row>
    <row r="711" spans="1:19">
      <c r="A711" s="1">
        <f>IF(input_OLD_temp_simulation!A711&lt;&gt;"",input_OLD_temp_simulation!A711,"")</f>
        <v>709</v>
      </c>
      <c r="B711">
        <f>IF(input_OLD_temp_simulation!B711&lt;&gt;"",input_OLD_temp_simulation!B711,"")</f>
        <v>886307</v>
      </c>
      <c r="C711" s="2">
        <f>IF(input_OLD_temp_simulation!C711&lt;&gt;"",input_OLD_temp_simulation!C711,"")</f>
        <v>44571.385416666657</v>
      </c>
      <c r="D711" s="26">
        <f t="shared" si="157"/>
        <v>0</v>
      </c>
      <c r="E711" s="43">
        <f t="shared" si="148"/>
        <v>0.38541666665696539</v>
      </c>
      <c r="F711" s="2">
        <f t="shared" si="149"/>
        <v>0.38553240739770611</v>
      </c>
      <c r="G711" s="26">
        <f>_xlfn.XLOOKUP(F711,occupancy_schedule!C:C,occupancy_schedule!D:D,,1,2)</f>
        <v>2</v>
      </c>
      <c r="H711" s="50">
        <f t="shared" si="150"/>
        <v>1.3562499999999999E-5</v>
      </c>
      <c r="I711" s="18">
        <f t="shared" si="151"/>
        <v>0.15069444444444444</v>
      </c>
      <c r="J711" s="26">
        <f t="shared" si="152"/>
        <v>85.625</v>
      </c>
      <c r="K711" s="55">
        <f t="shared" si="153"/>
        <v>1.4525462962962962E-2</v>
      </c>
      <c r="L711" s="26" t="b">
        <f>IF(virtualroom!A711="","",J711&gt;ventilation_hysteresis)</f>
        <v>1</v>
      </c>
      <c r="M711" s="29">
        <f t="shared" si="154"/>
        <v>500</v>
      </c>
      <c r="N711" s="13">
        <f t="shared" si="145"/>
        <v>5.5555555555555554</v>
      </c>
      <c r="O711" s="17">
        <f t="shared" si="146"/>
        <v>0.72627314814814814</v>
      </c>
      <c r="P711" s="17">
        <f t="shared" si="155"/>
        <v>0.20749003984063744</v>
      </c>
      <c r="Q711" s="17">
        <f t="shared" si="147"/>
        <v>0.15069444444444444</v>
      </c>
      <c r="R711" s="29">
        <f>IF(R710="cCO2_ppm",CO2_ext_avg_ppm,calculation!R710+calculation!S710)</f>
        <v>885.625</v>
      </c>
      <c r="S711" s="13">
        <f t="shared" si="156"/>
        <v>0</v>
      </c>
    </row>
    <row r="712" spans="1:19">
      <c r="A712" s="1">
        <f>IF(input_OLD_temp_simulation!A712&lt;&gt;"",input_OLD_temp_simulation!A712,"")</f>
        <v>710</v>
      </c>
      <c r="B712">
        <f>IF(input_OLD_temp_simulation!B712&lt;&gt;"",input_OLD_temp_simulation!B712,"")</f>
        <v>886307</v>
      </c>
      <c r="C712" s="2">
        <f>IF(input_OLD_temp_simulation!C712&lt;&gt;"",input_OLD_temp_simulation!C712,"")</f>
        <v>44571.395833333343</v>
      </c>
      <c r="D712" s="26">
        <f t="shared" si="157"/>
        <v>0</v>
      </c>
      <c r="E712" s="43">
        <f t="shared" si="148"/>
        <v>0.39583333334303461</v>
      </c>
      <c r="F712" s="2">
        <f t="shared" si="149"/>
        <v>0.39594907408377533</v>
      </c>
      <c r="G712" s="26">
        <f>_xlfn.XLOOKUP(F712,occupancy_schedule!C:C,occupancy_schedule!D:D,,1,2)</f>
        <v>2</v>
      </c>
      <c r="H712" s="50">
        <f t="shared" si="150"/>
        <v>1.3562499999999999E-5</v>
      </c>
      <c r="I712" s="18">
        <f t="shared" si="151"/>
        <v>0.15069444444444444</v>
      </c>
      <c r="J712" s="26">
        <f t="shared" si="152"/>
        <v>85.625</v>
      </c>
      <c r="K712" s="55">
        <f t="shared" si="153"/>
        <v>1.4525462962962962E-2</v>
      </c>
      <c r="L712" s="26" t="b">
        <f>IF(virtualroom!A712="","",J712&gt;ventilation_hysteresis)</f>
        <v>1</v>
      </c>
      <c r="M712" s="29">
        <f t="shared" si="154"/>
        <v>500</v>
      </c>
      <c r="N712" s="13">
        <f t="shared" si="145"/>
        <v>5.5555555555555554</v>
      </c>
      <c r="O712" s="17">
        <f t="shared" si="146"/>
        <v>0.72627314814814814</v>
      </c>
      <c r="P712" s="17">
        <f t="shared" si="155"/>
        <v>0.20749003984063744</v>
      </c>
      <c r="Q712" s="17">
        <f t="shared" si="147"/>
        <v>0.15069444444444444</v>
      </c>
      <c r="R712" s="29">
        <f>IF(R711="cCO2_ppm",CO2_ext_avg_ppm,calculation!R711+calculation!S711)</f>
        <v>885.625</v>
      </c>
      <c r="S712" s="13">
        <f t="shared" si="156"/>
        <v>0</v>
      </c>
    </row>
    <row r="713" spans="1:19">
      <c r="A713" s="1">
        <f>IF(input_OLD_temp_simulation!A713&lt;&gt;"",input_OLD_temp_simulation!A713,"")</f>
        <v>711</v>
      </c>
      <c r="B713">
        <f>IF(input_OLD_temp_simulation!B713&lt;&gt;"",input_OLD_temp_simulation!B713,"")</f>
        <v>886307</v>
      </c>
      <c r="C713" s="2">
        <f>IF(input_OLD_temp_simulation!C713&lt;&gt;"",input_OLD_temp_simulation!C713,"")</f>
        <v>44571.40625</v>
      </c>
      <c r="D713" s="26">
        <f t="shared" si="157"/>
        <v>0</v>
      </c>
      <c r="E713" s="43">
        <f t="shared" si="148"/>
        <v>0.40625</v>
      </c>
      <c r="F713" s="2">
        <f t="shared" si="149"/>
        <v>0.40636574074074072</v>
      </c>
      <c r="G713" s="26">
        <f>_xlfn.XLOOKUP(F713,occupancy_schedule!C:C,occupancy_schedule!D:D,,1,2)</f>
        <v>2</v>
      </c>
      <c r="H713" s="50">
        <f t="shared" si="150"/>
        <v>1.3562499999999999E-5</v>
      </c>
      <c r="I713" s="18">
        <f t="shared" si="151"/>
        <v>0.15069444444444444</v>
      </c>
      <c r="J713" s="26">
        <f t="shared" si="152"/>
        <v>85.625</v>
      </c>
      <c r="K713" s="55">
        <f t="shared" si="153"/>
        <v>1.4525462962962962E-2</v>
      </c>
      <c r="L713" s="26" t="b">
        <f>IF(virtualroom!A713="","",J713&gt;ventilation_hysteresis)</f>
        <v>1</v>
      </c>
      <c r="M713" s="29">
        <f t="shared" si="154"/>
        <v>500</v>
      </c>
      <c r="N713" s="13">
        <f t="shared" si="145"/>
        <v>5.5555555555555554</v>
      </c>
      <c r="O713" s="17">
        <f t="shared" si="146"/>
        <v>0.72627314814814814</v>
      </c>
      <c r="P713" s="17">
        <f t="shared" si="155"/>
        <v>0.20749003984063744</v>
      </c>
      <c r="Q713" s="17">
        <f t="shared" si="147"/>
        <v>0.15069444444444444</v>
      </c>
      <c r="R713" s="29">
        <f>IF(R712="cCO2_ppm",CO2_ext_avg_ppm,calculation!R712+calculation!S712)</f>
        <v>885.625</v>
      </c>
      <c r="S713" s="13">
        <f t="shared" si="156"/>
        <v>0</v>
      </c>
    </row>
    <row r="714" spans="1:19">
      <c r="A714" s="1">
        <f>IF(input_OLD_temp_simulation!A714&lt;&gt;"",input_OLD_temp_simulation!A714,"")</f>
        <v>712</v>
      </c>
      <c r="B714">
        <f>IF(input_OLD_temp_simulation!B714&lt;&gt;"",input_OLD_temp_simulation!B714,"")</f>
        <v>886307</v>
      </c>
      <c r="C714" s="2">
        <f>IF(input_OLD_temp_simulation!C714&lt;&gt;"",input_OLD_temp_simulation!C714,"")</f>
        <v>44571.416666666657</v>
      </c>
      <c r="D714" s="26">
        <f t="shared" si="157"/>
        <v>0</v>
      </c>
      <c r="E714" s="43">
        <f t="shared" si="148"/>
        <v>0.41666666665696539</v>
      </c>
      <c r="F714" s="2">
        <f t="shared" si="149"/>
        <v>0.41678240739770611</v>
      </c>
      <c r="G714" s="26">
        <f>_xlfn.XLOOKUP(F714,occupancy_schedule!C:C,occupancy_schedule!D:D,,1,2)</f>
        <v>2</v>
      </c>
      <c r="H714" s="50">
        <f t="shared" si="150"/>
        <v>1.3562499999999999E-5</v>
      </c>
      <c r="I714" s="18">
        <f t="shared" si="151"/>
        <v>0.15069444444444444</v>
      </c>
      <c r="J714" s="26">
        <f t="shared" si="152"/>
        <v>85.625</v>
      </c>
      <c r="K714" s="55">
        <f t="shared" si="153"/>
        <v>1.4525462962962962E-2</v>
      </c>
      <c r="L714" s="26" t="b">
        <f>IF(virtualroom!A714="","",J714&gt;ventilation_hysteresis)</f>
        <v>1</v>
      </c>
      <c r="M714" s="29">
        <f t="shared" si="154"/>
        <v>500</v>
      </c>
      <c r="N714" s="13">
        <f t="shared" si="145"/>
        <v>5.5555555555555554</v>
      </c>
      <c r="O714" s="17">
        <f t="shared" si="146"/>
        <v>0.72627314814814814</v>
      </c>
      <c r="P714" s="17">
        <f t="shared" si="155"/>
        <v>0.20749003984063744</v>
      </c>
      <c r="Q714" s="17">
        <f t="shared" si="147"/>
        <v>0.15069444444444444</v>
      </c>
      <c r="R714" s="29">
        <f>IF(R713="cCO2_ppm",CO2_ext_avg_ppm,calculation!R713+calculation!S713)</f>
        <v>885.625</v>
      </c>
      <c r="S714" s="13">
        <f t="shared" si="156"/>
        <v>0</v>
      </c>
    </row>
    <row r="715" spans="1:19">
      <c r="A715" s="1">
        <f>IF(input_OLD_temp_simulation!A715&lt;&gt;"",input_OLD_temp_simulation!A715,"")</f>
        <v>713</v>
      </c>
      <c r="B715">
        <f>IF(input_OLD_temp_simulation!B715&lt;&gt;"",input_OLD_temp_simulation!B715,"")</f>
        <v>886307</v>
      </c>
      <c r="C715" s="2">
        <f>IF(input_OLD_temp_simulation!C715&lt;&gt;"",input_OLD_temp_simulation!C715,"")</f>
        <v>44571.427083333343</v>
      </c>
      <c r="D715" s="26">
        <f t="shared" si="157"/>
        <v>0</v>
      </c>
      <c r="E715" s="43">
        <f t="shared" si="148"/>
        <v>0.42708333334303461</v>
      </c>
      <c r="F715" s="2">
        <f t="shared" si="149"/>
        <v>0.42719907408377533</v>
      </c>
      <c r="G715" s="26">
        <f>_xlfn.XLOOKUP(F715,occupancy_schedule!C:C,occupancy_schedule!D:D,,1,2)</f>
        <v>2</v>
      </c>
      <c r="H715" s="50">
        <f t="shared" si="150"/>
        <v>1.3562499999999999E-5</v>
      </c>
      <c r="I715" s="18">
        <f t="shared" si="151"/>
        <v>0.15069444444444444</v>
      </c>
      <c r="J715" s="26">
        <f t="shared" si="152"/>
        <v>85.625</v>
      </c>
      <c r="K715" s="55">
        <f t="shared" si="153"/>
        <v>1.4525462962962962E-2</v>
      </c>
      <c r="L715" s="26" t="b">
        <f>IF(virtualroom!A715="","",J715&gt;ventilation_hysteresis)</f>
        <v>1</v>
      </c>
      <c r="M715" s="29">
        <f t="shared" si="154"/>
        <v>500</v>
      </c>
      <c r="N715" s="13">
        <f t="shared" si="145"/>
        <v>5.5555555555555554</v>
      </c>
      <c r="O715" s="17">
        <f t="shared" si="146"/>
        <v>0.72627314814814814</v>
      </c>
      <c r="P715" s="17">
        <f t="shared" si="155"/>
        <v>0.20749003984063744</v>
      </c>
      <c r="Q715" s="17">
        <f t="shared" si="147"/>
        <v>0.15069444444444444</v>
      </c>
      <c r="R715" s="29">
        <f>IF(R714="cCO2_ppm",CO2_ext_avg_ppm,calculation!R714+calculation!S714)</f>
        <v>885.625</v>
      </c>
      <c r="S715" s="13">
        <f t="shared" si="156"/>
        <v>0</v>
      </c>
    </row>
    <row r="716" spans="1:19">
      <c r="A716" s="1">
        <f>IF(input_OLD_temp_simulation!A716&lt;&gt;"",input_OLD_temp_simulation!A716,"")</f>
        <v>714</v>
      </c>
      <c r="B716">
        <f>IF(input_OLD_temp_simulation!B716&lt;&gt;"",input_OLD_temp_simulation!B716,"")</f>
        <v>886307</v>
      </c>
      <c r="C716" s="2">
        <f>IF(input_OLD_temp_simulation!C716&lt;&gt;"",input_OLD_temp_simulation!C716,"")</f>
        <v>44571.4375</v>
      </c>
      <c r="D716" s="26">
        <f t="shared" si="157"/>
        <v>0</v>
      </c>
      <c r="E716" s="43">
        <f t="shared" si="148"/>
        <v>0.4375</v>
      </c>
      <c r="F716" s="2">
        <f t="shared" si="149"/>
        <v>0.43761574074074072</v>
      </c>
      <c r="G716" s="26">
        <f>_xlfn.XLOOKUP(F716,occupancy_schedule!C:C,occupancy_schedule!D:D,,1,2)</f>
        <v>2</v>
      </c>
      <c r="H716" s="50">
        <f t="shared" si="150"/>
        <v>1.3562499999999999E-5</v>
      </c>
      <c r="I716" s="18">
        <f t="shared" si="151"/>
        <v>0.15069444444444444</v>
      </c>
      <c r="J716" s="26">
        <f t="shared" si="152"/>
        <v>85.625</v>
      </c>
      <c r="K716" s="55">
        <f t="shared" si="153"/>
        <v>1.4525462962962962E-2</v>
      </c>
      <c r="L716" s="26" t="b">
        <f>IF(virtualroom!A716="","",J716&gt;ventilation_hysteresis)</f>
        <v>1</v>
      </c>
      <c r="M716" s="29">
        <f t="shared" si="154"/>
        <v>500</v>
      </c>
      <c r="N716" s="13">
        <f t="shared" si="145"/>
        <v>5.5555555555555554</v>
      </c>
      <c r="O716" s="17">
        <f t="shared" si="146"/>
        <v>0.72627314814814814</v>
      </c>
      <c r="P716" s="17">
        <f t="shared" si="155"/>
        <v>0.20749003984063744</v>
      </c>
      <c r="Q716" s="17">
        <f t="shared" si="147"/>
        <v>0.15069444444444444</v>
      </c>
      <c r="R716" s="29">
        <f>IF(R715="cCO2_ppm",CO2_ext_avg_ppm,calculation!R715+calculation!S715)</f>
        <v>885.625</v>
      </c>
      <c r="S716" s="13">
        <f t="shared" si="156"/>
        <v>0</v>
      </c>
    </row>
    <row r="717" spans="1:19">
      <c r="A717" s="1">
        <f>IF(input_OLD_temp_simulation!A717&lt;&gt;"",input_OLD_temp_simulation!A717,"")</f>
        <v>715</v>
      </c>
      <c r="B717">
        <f>IF(input_OLD_temp_simulation!B717&lt;&gt;"",input_OLD_temp_simulation!B717,"")</f>
        <v>886307</v>
      </c>
      <c r="C717" s="2">
        <f>IF(input_OLD_temp_simulation!C717&lt;&gt;"",input_OLD_temp_simulation!C717,"")</f>
        <v>44571.447916666657</v>
      </c>
      <c r="D717" s="26">
        <f t="shared" si="157"/>
        <v>0</v>
      </c>
      <c r="E717" s="43">
        <f t="shared" si="148"/>
        <v>0.44791666665696539</v>
      </c>
      <c r="F717" s="2">
        <f t="shared" si="149"/>
        <v>0.44803240739770611</v>
      </c>
      <c r="G717" s="26">
        <f>_xlfn.XLOOKUP(F717,occupancy_schedule!C:C,occupancy_schedule!D:D,,1,2)</f>
        <v>2</v>
      </c>
      <c r="H717" s="50">
        <f t="shared" si="150"/>
        <v>1.3562499999999999E-5</v>
      </c>
      <c r="I717" s="18">
        <f t="shared" si="151"/>
        <v>0.15069444444444444</v>
      </c>
      <c r="J717" s="26">
        <f t="shared" si="152"/>
        <v>85.625</v>
      </c>
      <c r="K717" s="55">
        <f t="shared" si="153"/>
        <v>1.4525462962962962E-2</v>
      </c>
      <c r="L717" s="26" t="b">
        <f>IF(virtualroom!A717="","",J717&gt;ventilation_hysteresis)</f>
        <v>1</v>
      </c>
      <c r="M717" s="29">
        <f t="shared" si="154"/>
        <v>500</v>
      </c>
      <c r="N717" s="13">
        <f t="shared" si="145"/>
        <v>5.5555555555555554</v>
      </c>
      <c r="O717" s="17">
        <f t="shared" si="146"/>
        <v>0.72627314814814814</v>
      </c>
      <c r="P717" s="17">
        <f t="shared" si="155"/>
        <v>0.20749003984063744</v>
      </c>
      <c r="Q717" s="17">
        <f t="shared" si="147"/>
        <v>0.15069444444444444</v>
      </c>
      <c r="R717" s="29">
        <f>IF(R716="cCO2_ppm",CO2_ext_avg_ppm,calculation!R716+calculation!S716)</f>
        <v>885.625</v>
      </c>
      <c r="S717" s="13">
        <f t="shared" si="156"/>
        <v>0</v>
      </c>
    </row>
    <row r="718" spans="1:19">
      <c r="A718" s="1">
        <f>IF(input_OLD_temp_simulation!A718&lt;&gt;"",input_OLD_temp_simulation!A718,"")</f>
        <v>716</v>
      </c>
      <c r="B718">
        <f>IF(input_OLD_temp_simulation!B718&lt;&gt;"",input_OLD_temp_simulation!B718,"")</f>
        <v>886307</v>
      </c>
      <c r="C718" s="2">
        <f>IF(input_OLD_temp_simulation!C718&lt;&gt;"",input_OLD_temp_simulation!C718,"")</f>
        <v>44571.458333333343</v>
      </c>
      <c r="D718" s="26">
        <f t="shared" si="157"/>
        <v>0</v>
      </c>
      <c r="E718" s="43">
        <f t="shared" si="148"/>
        <v>0.45833333334303461</v>
      </c>
      <c r="F718" s="2">
        <f t="shared" si="149"/>
        <v>0.45844907408377533</v>
      </c>
      <c r="G718" s="26">
        <f>_xlfn.XLOOKUP(F718,occupancy_schedule!C:C,occupancy_schedule!D:D,,1,2)</f>
        <v>2</v>
      </c>
      <c r="H718" s="50">
        <f t="shared" si="150"/>
        <v>1.3562499999999999E-5</v>
      </c>
      <c r="I718" s="18">
        <f t="shared" si="151"/>
        <v>0.15069444444444444</v>
      </c>
      <c r="J718" s="26">
        <f t="shared" si="152"/>
        <v>85.625</v>
      </c>
      <c r="K718" s="55">
        <f t="shared" si="153"/>
        <v>1.4525462962962962E-2</v>
      </c>
      <c r="L718" s="26" t="b">
        <f>IF(virtualroom!A718="","",J718&gt;ventilation_hysteresis)</f>
        <v>1</v>
      </c>
      <c r="M718" s="29">
        <f t="shared" si="154"/>
        <v>500</v>
      </c>
      <c r="N718" s="13">
        <f t="shared" si="145"/>
        <v>5.5555555555555554</v>
      </c>
      <c r="O718" s="17">
        <f t="shared" si="146"/>
        <v>0.72627314814814814</v>
      </c>
      <c r="P718" s="17">
        <f t="shared" si="155"/>
        <v>0.20749003984063744</v>
      </c>
      <c r="Q718" s="17">
        <f t="shared" si="147"/>
        <v>0.15069444444444444</v>
      </c>
      <c r="R718" s="29">
        <f>IF(R717="cCO2_ppm",CO2_ext_avg_ppm,calculation!R717+calculation!S717)</f>
        <v>885.625</v>
      </c>
      <c r="S718" s="13">
        <f t="shared" si="156"/>
        <v>0</v>
      </c>
    </row>
    <row r="719" spans="1:19">
      <c r="A719" s="1">
        <f>IF(input_OLD_temp_simulation!A719&lt;&gt;"",input_OLD_temp_simulation!A719,"")</f>
        <v>717</v>
      </c>
      <c r="B719">
        <f>IF(input_OLD_temp_simulation!B719&lt;&gt;"",input_OLD_temp_simulation!B719,"")</f>
        <v>886307</v>
      </c>
      <c r="C719" s="2">
        <f>IF(input_OLD_temp_simulation!C719&lt;&gt;"",input_OLD_temp_simulation!C719,"")</f>
        <v>44571.46875</v>
      </c>
      <c r="D719" s="26">
        <f t="shared" si="157"/>
        <v>0</v>
      </c>
      <c r="E719" s="43">
        <f t="shared" si="148"/>
        <v>0.46875</v>
      </c>
      <c r="F719" s="2">
        <f t="shared" si="149"/>
        <v>0.46886574074074072</v>
      </c>
      <c r="G719" s="26">
        <f>_xlfn.XLOOKUP(F719,occupancy_schedule!C:C,occupancy_schedule!D:D,,1,2)</f>
        <v>2</v>
      </c>
      <c r="H719" s="50">
        <f t="shared" si="150"/>
        <v>1.3562499999999999E-5</v>
      </c>
      <c r="I719" s="18">
        <f t="shared" si="151"/>
        <v>0.15069444444444444</v>
      </c>
      <c r="J719" s="26">
        <f t="shared" si="152"/>
        <v>85.625</v>
      </c>
      <c r="K719" s="55">
        <f t="shared" si="153"/>
        <v>1.4525462962962962E-2</v>
      </c>
      <c r="L719" s="26" t="b">
        <f>IF(virtualroom!A719="","",J719&gt;ventilation_hysteresis)</f>
        <v>1</v>
      </c>
      <c r="M719" s="29">
        <f t="shared" si="154"/>
        <v>500</v>
      </c>
      <c r="N719" s="13">
        <f t="shared" si="145"/>
        <v>5.5555555555555554</v>
      </c>
      <c r="O719" s="17">
        <f t="shared" si="146"/>
        <v>0.72627314814814814</v>
      </c>
      <c r="P719" s="17">
        <f t="shared" si="155"/>
        <v>0.20749003984063744</v>
      </c>
      <c r="Q719" s="17">
        <f t="shared" si="147"/>
        <v>0.15069444444444444</v>
      </c>
      <c r="R719" s="29">
        <f>IF(R718="cCO2_ppm",CO2_ext_avg_ppm,calculation!R718+calculation!S718)</f>
        <v>885.625</v>
      </c>
      <c r="S719" s="13">
        <f t="shared" si="156"/>
        <v>0</v>
      </c>
    </row>
    <row r="720" spans="1:19">
      <c r="A720" s="1">
        <f>IF(input_OLD_temp_simulation!A720&lt;&gt;"",input_OLD_temp_simulation!A720,"")</f>
        <v>718</v>
      </c>
      <c r="B720">
        <f>IF(input_OLD_temp_simulation!B720&lt;&gt;"",input_OLD_temp_simulation!B720,"")</f>
        <v>886307</v>
      </c>
      <c r="C720" s="2">
        <f>IF(input_OLD_temp_simulation!C720&lt;&gt;"",input_OLD_temp_simulation!C720,"")</f>
        <v>44571.479166666657</v>
      </c>
      <c r="D720" s="26">
        <f t="shared" si="157"/>
        <v>0</v>
      </c>
      <c r="E720" s="43">
        <f t="shared" si="148"/>
        <v>0.47916666665696539</v>
      </c>
      <c r="F720" s="2">
        <f t="shared" si="149"/>
        <v>0.47928240739770611</v>
      </c>
      <c r="G720" s="26">
        <f>_xlfn.XLOOKUP(F720,occupancy_schedule!C:C,occupancy_schedule!D:D,,1,2)</f>
        <v>2</v>
      </c>
      <c r="H720" s="50">
        <f t="shared" si="150"/>
        <v>1.3562499999999999E-5</v>
      </c>
      <c r="I720" s="18">
        <f t="shared" si="151"/>
        <v>0.15069444444444444</v>
      </c>
      <c r="J720" s="26">
        <f t="shared" si="152"/>
        <v>85.625</v>
      </c>
      <c r="K720" s="55">
        <f t="shared" si="153"/>
        <v>1.4525462962962962E-2</v>
      </c>
      <c r="L720" s="26" t="b">
        <f>IF(virtualroom!A720="","",J720&gt;ventilation_hysteresis)</f>
        <v>1</v>
      </c>
      <c r="M720" s="29">
        <f t="shared" si="154"/>
        <v>500</v>
      </c>
      <c r="N720" s="13">
        <f t="shared" si="145"/>
        <v>5.5555555555555554</v>
      </c>
      <c r="O720" s="17">
        <f t="shared" si="146"/>
        <v>0.72627314814814814</v>
      </c>
      <c r="P720" s="17">
        <f t="shared" si="155"/>
        <v>0.20749003984063744</v>
      </c>
      <c r="Q720" s="17">
        <f t="shared" si="147"/>
        <v>0.15069444444444444</v>
      </c>
      <c r="R720" s="29">
        <f>IF(R719="cCO2_ppm",CO2_ext_avg_ppm,calculation!R719+calculation!S719)</f>
        <v>885.625</v>
      </c>
      <c r="S720" s="13">
        <f t="shared" si="156"/>
        <v>0</v>
      </c>
    </row>
    <row r="721" spans="1:19">
      <c r="A721" s="1">
        <f>IF(input_OLD_temp_simulation!A721&lt;&gt;"",input_OLD_temp_simulation!A721,"")</f>
        <v>719</v>
      </c>
      <c r="B721">
        <f>IF(input_OLD_temp_simulation!B721&lt;&gt;"",input_OLD_temp_simulation!B721,"")</f>
        <v>886307</v>
      </c>
      <c r="C721" s="2">
        <f>IF(input_OLD_temp_simulation!C721&lt;&gt;"",input_OLD_temp_simulation!C721,"")</f>
        <v>44571.489583333343</v>
      </c>
      <c r="D721" s="26">
        <f t="shared" si="157"/>
        <v>0</v>
      </c>
      <c r="E721" s="43">
        <f t="shared" si="148"/>
        <v>0.48958333334303461</v>
      </c>
      <c r="F721" s="2">
        <f t="shared" si="149"/>
        <v>0.48969907408377533</v>
      </c>
      <c r="G721" s="26">
        <f>_xlfn.XLOOKUP(F721,occupancy_schedule!C:C,occupancy_schedule!D:D,,1,2)</f>
        <v>2</v>
      </c>
      <c r="H721" s="50">
        <f t="shared" si="150"/>
        <v>1.3562499999999999E-5</v>
      </c>
      <c r="I721" s="18">
        <f t="shared" si="151"/>
        <v>0.15069444444444444</v>
      </c>
      <c r="J721" s="26">
        <f t="shared" si="152"/>
        <v>85.625</v>
      </c>
      <c r="K721" s="55">
        <f t="shared" si="153"/>
        <v>1.4525462962962962E-2</v>
      </c>
      <c r="L721" s="26" t="b">
        <f>IF(virtualroom!A721="","",J721&gt;ventilation_hysteresis)</f>
        <v>1</v>
      </c>
      <c r="M721" s="29">
        <f t="shared" si="154"/>
        <v>500</v>
      </c>
      <c r="N721" s="13">
        <f t="shared" si="145"/>
        <v>5.5555555555555554</v>
      </c>
      <c r="O721" s="17">
        <f t="shared" si="146"/>
        <v>0.72627314814814814</v>
      </c>
      <c r="P721" s="17">
        <f t="shared" si="155"/>
        <v>0.20749003984063744</v>
      </c>
      <c r="Q721" s="17">
        <f t="shared" si="147"/>
        <v>0.15069444444444444</v>
      </c>
      <c r="R721" s="29">
        <f>IF(R720="cCO2_ppm",CO2_ext_avg_ppm,calculation!R720+calculation!S720)</f>
        <v>885.625</v>
      </c>
      <c r="S721" s="13">
        <f t="shared" si="156"/>
        <v>0</v>
      </c>
    </row>
    <row r="722" spans="1:19">
      <c r="A722" s="1">
        <f>IF(input_OLD_temp_simulation!A722&lt;&gt;"",input_OLD_temp_simulation!A722,"")</f>
        <v>720</v>
      </c>
      <c r="B722">
        <f>IF(input_OLD_temp_simulation!B722&lt;&gt;"",input_OLD_temp_simulation!B722,"")</f>
        <v>886307</v>
      </c>
      <c r="C722" s="2">
        <f>IF(input_OLD_temp_simulation!C722&lt;&gt;"",input_OLD_temp_simulation!C722,"")</f>
        <v>44571.5</v>
      </c>
      <c r="D722" s="26">
        <f t="shared" si="157"/>
        <v>0</v>
      </c>
      <c r="E722" s="43">
        <f t="shared" si="148"/>
        <v>0.5</v>
      </c>
      <c r="F722" s="2">
        <f t="shared" si="149"/>
        <v>0.50011574074074072</v>
      </c>
      <c r="G722" s="26">
        <f>_xlfn.XLOOKUP(F722,occupancy_schedule!C:C,occupancy_schedule!D:D,,1,2)</f>
        <v>0</v>
      </c>
      <c r="H722" s="50">
        <f t="shared" si="150"/>
        <v>0</v>
      </c>
      <c r="I722" s="18">
        <f t="shared" si="151"/>
        <v>0</v>
      </c>
      <c r="J722" s="26">
        <f t="shared" si="152"/>
        <v>85.625</v>
      </c>
      <c r="K722" s="55">
        <f t="shared" si="153"/>
        <v>1.4525462962962962E-2</v>
      </c>
      <c r="L722" s="26" t="b">
        <f>IF(virtualroom!A722="","",J722&gt;ventilation_hysteresis)</f>
        <v>1</v>
      </c>
      <c r="M722" s="29">
        <f t="shared" si="154"/>
        <v>500</v>
      </c>
      <c r="N722" s="13">
        <f t="shared" si="145"/>
        <v>5.5555555555555554</v>
      </c>
      <c r="O722" s="17">
        <f t="shared" si="146"/>
        <v>0.72627314814814814</v>
      </c>
      <c r="P722" s="17">
        <f t="shared" si="155"/>
        <v>0.20749003984063744</v>
      </c>
      <c r="Q722" s="17">
        <f t="shared" si="147"/>
        <v>0.15069444444444444</v>
      </c>
      <c r="R722" s="29">
        <f>IF(R721="cCO2_ppm",CO2_ext_avg_ppm,calculation!R721+calculation!S721)</f>
        <v>885.625</v>
      </c>
      <c r="S722" s="13">
        <f t="shared" si="156"/>
        <v>-135.625</v>
      </c>
    </row>
    <row r="723" spans="1:19">
      <c r="A723" s="1">
        <f>IF(input_OLD_temp_simulation!A723&lt;&gt;"",input_OLD_temp_simulation!A723,"")</f>
        <v>721</v>
      </c>
      <c r="B723">
        <f>IF(input_OLD_temp_simulation!B723&lt;&gt;"",input_OLD_temp_simulation!B723,"")</f>
        <v>886307</v>
      </c>
      <c r="C723" s="2">
        <f>IF(input_OLD_temp_simulation!C723&lt;&gt;"",input_OLD_temp_simulation!C723,"")</f>
        <v>44571.510416666657</v>
      </c>
      <c r="D723" s="26">
        <f t="shared" si="157"/>
        <v>0</v>
      </c>
      <c r="E723" s="43">
        <f t="shared" si="148"/>
        <v>0.51041666665696539</v>
      </c>
      <c r="F723" s="2">
        <f t="shared" si="149"/>
        <v>0.51053240739770611</v>
      </c>
      <c r="G723" s="26">
        <f>_xlfn.XLOOKUP(F723,occupancy_schedule!C:C,occupancy_schedule!D:D,,1,2)</f>
        <v>0</v>
      </c>
      <c r="H723" s="50">
        <f t="shared" si="150"/>
        <v>0</v>
      </c>
      <c r="I723" s="18">
        <f t="shared" si="151"/>
        <v>0</v>
      </c>
      <c r="J723" s="26">
        <f t="shared" si="152"/>
        <v>-50</v>
      </c>
      <c r="K723" s="55">
        <f t="shared" si="153"/>
        <v>1.0339506172839507E-2</v>
      </c>
      <c r="L723" s="26" t="b">
        <f>IF(virtualroom!A723="","",J723&gt;ventilation_hysteresis)</f>
        <v>0</v>
      </c>
      <c r="M723" s="29">
        <f t="shared" si="154"/>
        <v>0</v>
      </c>
      <c r="N723" s="13">
        <f t="shared" si="145"/>
        <v>0</v>
      </c>
      <c r="O723" s="17">
        <f t="shared" si="146"/>
        <v>0</v>
      </c>
      <c r="P723" s="17">
        <f t="shared" si="155"/>
        <v>0</v>
      </c>
      <c r="Q723" s="17">
        <f t="shared" si="147"/>
        <v>1.0339506172839507E-2</v>
      </c>
      <c r="R723" s="29">
        <f>IF(R722="cCO2_ppm",CO2_ext_avg_ppm,calculation!R722+calculation!S722)</f>
        <v>750</v>
      </c>
      <c r="S723" s="13">
        <f t="shared" si="156"/>
        <v>-9.3055555555555554</v>
      </c>
    </row>
    <row r="724" spans="1:19">
      <c r="A724" s="1">
        <f>IF(input_OLD_temp_simulation!A724&lt;&gt;"",input_OLD_temp_simulation!A724,"")</f>
        <v>722</v>
      </c>
      <c r="B724">
        <f>IF(input_OLD_temp_simulation!B724&lt;&gt;"",input_OLD_temp_simulation!B724,"")</f>
        <v>886307</v>
      </c>
      <c r="C724" s="2">
        <f>IF(input_OLD_temp_simulation!C724&lt;&gt;"",input_OLD_temp_simulation!C724,"")</f>
        <v>44571.520833333343</v>
      </c>
      <c r="D724" s="26">
        <f t="shared" si="157"/>
        <v>0</v>
      </c>
      <c r="E724" s="43">
        <f t="shared" si="148"/>
        <v>0.52083333334303461</v>
      </c>
      <c r="F724" s="2">
        <f t="shared" si="149"/>
        <v>0.52094907408377533</v>
      </c>
      <c r="G724" s="26">
        <f>_xlfn.XLOOKUP(F724,occupancy_schedule!C:C,occupancy_schedule!D:D,,1,2)</f>
        <v>2</v>
      </c>
      <c r="H724" s="50">
        <f t="shared" si="150"/>
        <v>1.3562499999999999E-5</v>
      </c>
      <c r="I724" s="18">
        <f t="shared" si="151"/>
        <v>0.15069444444444444</v>
      </c>
      <c r="J724" s="26">
        <f t="shared" si="152"/>
        <v>-59.305555555555543</v>
      </c>
      <c r="K724" s="55">
        <f t="shared" si="153"/>
        <v>1.0052297668038409E-2</v>
      </c>
      <c r="L724" s="26" t="b">
        <f>IF(virtualroom!A724="","",J724&gt;ventilation_hysteresis)</f>
        <v>0</v>
      </c>
      <c r="M724" s="29">
        <f t="shared" si="154"/>
        <v>0</v>
      </c>
      <c r="N724" s="13">
        <f t="shared" si="145"/>
        <v>0</v>
      </c>
      <c r="O724" s="17">
        <f t="shared" si="146"/>
        <v>0</v>
      </c>
      <c r="P724" s="17">
        <f t="shared" si="155"/>
        <v>0</v>
      </c>
      <c r="Q724" s="17">
        <f t="shared" si="147"/>
        <v>1.0052297668038409E-2</v>
      </c>
      <c r="R724" s="29">
        <f>IF(R723="cCO2_ppm",CO2_ext_avg_ppm,calculation!R723+calculation!S723)</f>
        <v>740.69444444444446</v>
      </c>
      <c r="S724" s="13">
        <f t="shared" si="156"/>
        <v>126.57793209876542</v>
      </c>
    </row>
    <row r="725" spans="1:19">
      <c r="A725" s="1">
        <f>IF(input_OLD_temp_simulation!A725&lt;&gt;"",input_OLD_temp_simulation!A725,"")</f>
        <v>723</v>
      </c>
      <c r="B725">
        <f>IF(input_OLD_temp_simulation!B725&lt;&gt;"",input_OLD_temp_simulation!B725,"")</f>
        <v>886307</v>
      </c>
      <c r="C725" s="2">
        <f>IF(input_OLD_temp_simulation!C725&lt;&gt;"",input_OLD_temp_simulation!C725,"")</f>
        <v>44571.53125</v>
      </c>
      <c r="D725" s="26">
        <f t="shared" si="157"/>
        <v>0</v>
      </c>
      <c r="E725" s="43">
        <f t="shared" si="148"/>
        <v>0.53125</v>
      </c>
      <c r="F725" s="2">
        <f t="shared" si="149"/>
        <v>0.53136574074074072</v>
      </c>
      <c r="G725" s="26">
        <f>_xlfn.XLOOKUP(F725,occupancy_schedule!C:C,occupancy_schedule!D:D,,1,2)</f>
        <v>2</v>
      </c>
      <c r="H725" s="50">
        <f t="shared" si="150"/>
        <v>1.3562499999999999E-5</v>
      </c>
      <c r="I725" s="18">
        <f t="shared" si="151"/>
        <v>0.15069444444444444</v>
      </c>
      <c r="J725" s="26">
        <f t="shared" si="152"/>
        <v>67.27237654320993</v>
      </c>
      <c r="K725" s="55">
        <f t="shared" si="153"/>
        <v>1.3959023967383022E-2</v>
      </c>
      <c r="L725" s="26" t="b">
        <f>IF(virtualroom!A725="","",J725&gt;ventilation_hysteresis)</f>
        <v>1</v>
      </c>
      <c r="M725" s="29">
        <f t="shared" si="154"/>
        <v>500</v>
      </c>
      <c r="N725" s="13">
        <f t="shared" si="145"/>
        <v>5.5555555555555554</v>
      </c>
      <c r="O725" s="17">
        <f t="shared" si="146"/>
        <v>0.69795119836915109</v>
      </c>
      <c r="P725" s="17">
        <f t="shared" si="155"/>
        <v>0.18669305376655956</v>
      </c>
      <c r="Q725" s="17">
        <f t="shared" si="147"/>
        <v>0.13030264060356661</v>
      </c>
      <c r="R725" s="29">
        <f>IF(R724="cCO2_ppm",CO2_ext_avg_ppm,calculation!R724+calculation!S724)</f>
        <v>867.27237654320993</v>
      </c>
      <c r="S725" s="13">
        <f t="shared" si="156"/>
        <v>18.352623456790042</v>
      </c>
    </row>
    <row r="726" spans="1:19">
      <c r="A726" s="1">
        <f>IF(input_OLD_temp_simulation!A726&lt;&gt;"",input_OLD_temp_simulation!A726,"")</f>
        <v>724</v>
      </c>
      <c r="B726">
        <f>IF(input_OLD_temp_simulation!B726&lt;&gt;"",input_OLD_temp_simulation!B726,"")</f>
        <v>886307</v>
      </c>
      <c r="C726" s="2">
        <f>IF(input_OLD_temp_simulation!C726&lt;&gt;"",input_OLD_temp_simulation!C726,"")</f>
        <v>44571.541666666657</v>
      </c>
      <c r="D726" s="26">
        <f t="shared" si="157"/>
        <v>0</v>
      </c>
      <c r="E726" s="43">
        <f t="shared" si="148"/>
        <v>0.54166666665696539</v>
      </c>
      <c r="F726" s="2">
        <f t="shared" si="149"/>
        <v>0.54178240739770611</v>
      </c>
      <c r="G726" s="26">
        <f>_xlfn.XLOOKUP(F726,occupancy_schedule!C:C,occupancy_schedule!D:D,,1,2)</f>
        <v>3</v>
      </c>
      <c r="H726" s="50">
        <f t="shared" si="150"/>
        <v>2.034375E-5</v>
      </c>
      <c r="I726" s="18">
        <f t="shared" si="151"/>
        <v>0.22604166666666667</v>
      </c>
      <c r="J726" s="26">
        <f t="shared" si="152"/>
        <v>85.625</v>
      </c>
      <c r="K726" s="55">
        <f t="shared" si="153"/>
        <v>1.4525462962962962E-2</v>
      </c>
      <c r="L726" s="26" t="b">
        <f>IF(virtualroom!A726="","",J726&gt;ventilation_hysteresis)</f>
        <v>1</v>
      </c>
      <c r="M726" s="29">
        <f t="shared" si="154"/>
        <v>500</v>
      </c>
      <c r="N726" s="13">
        <f t="shared" si="145"/>
        <v>5.5555555555555554</v>
      </c>
      <c r="O726" s="17">
        <f t="shared" si="146"/>
        <v>0.72627314814814814</v>
      </c>
      <c r="P726" s="17">
        <f t="shared" si="155"/>
        <v>0.20749003984063744</v>
      </c>
      <c r="Q726" s="17">
        <f t="shared" si="147"/>
        <v>0.15069444444444444</v>
      </c>
      <c r="R726" s="29">
        <f>IF(R725="cCO2_ppm",CO2_ext_avg_ppm,calculation!R725+calculation!S725)</f>
        <v>885.625</v>
      </c>
      <c r="S726" s="13">
        <f t="shared" si="156"/>
        <v>67.812500000000014</v>
      </c>
    </row>
    <row r="727" spans="1:19">
      <c r="A727" s="1">
        <f>IF(input_OLD_temp_simulation!A727&lt;&gt;"",input_OLD_temp_simulation!A727,"")</f>
        <v>725</v>
      </c>
      <c r="B727">
        <f>IF(input_OLD_temp_simulation!B727&lt;&gt;"",input_OLD_temp_simulation!B727,"")</f>
        <v>886307</v>
      </c>
      <c r="C727" s="2">
        <f>IF(input_OLD_temp_simulation!C727&lt;&gt;"",input_OLD_temp_simulation!C727,"")</f>
        <v>44571.552083333343</v>
      </c>
      <c r="D727" s="26">
        <f t="shared" si="157"/>
        <v>0</v>
      </c>
      <c r="E727" s="43">
        <f t="shared" si="148"/>
        <v>0.55208333334303461</v>
      </c>
      <c r="F727" s="2">
        <f t="shared" si="149"/>
        <v>0.55219907408377533</v>
      </c>
      <c r="G727" s="26">
        <f>_xlfn.XLOOKUP(F727,occupancy_schedule!C:C,occupancy_schedule!D:D,,1,2)</f>
        <v>3</v>
      </c>
      <c r="H727" s="50">
        <f t="shared" si="150"/>
        <v>2.034375E-5</v>
      </c>
      <c r="I727" s="18">
        <f t="shared" si="151"/>
        <v>0.22604166666666667</v>
      </c>
      <c r="J727" s="26">
        <f t="shared" si="152"/>
        <v>153.4375</v>
      </c>
      <c r="K727" s="55">
        <f t="shared" si="153"/>
        <v>1.6618441358024691E-2</v>
      </c>
      <c r="L727" s="26" t="b">
        <f>IF(virtualroom!A727="","",J727&gt;ventilation_hysteresis)</f>
        <v>1</v>
      </c>
      <c r="M727" s="29">
        <f t="shared" si="154"/>
        <v>500</v>
      </c>
      <c r="N727" s="13">
        <f t="shared" si="145"/>
        <v>5.5555555555555554</v>
      </c>
      <c r="O727" s="17">
        <f t="shared" si="146"/>
        <v>0.83092206790123457</v>
      </c>
      <c r="P727" s="17">
        <f t="shared" si="155"/>
        <v>0.27203714451538014</v>
      </c>
      <c r="Q727" s="17">
        <f t="shared" si="147"/>
        <v>0.22604166666666667</v>
      </c>
      <c r="R727" s="29">
        <f>IF(R726="cCO2_ppm",CO2_ext_avg_ppm,calculation!R726+calculation!S726)</f>
        <v>953.4375</v>
      </c>
      <c r="S727" s="13">
        <f t="shared" si="156"/>
        <v>0</v>
      </c>
    </row>
    <row r="728" spans="1:19">
      <c r="A728" s="1">
        <f>IF(input_OLD_temp_simulation!A728&lt;&gt;"",input_OLD_temp_simulation!A728,"")</f>
        <v>726</v>
      </c>
      <c r="B728">
        <f>IF(input_OLD_temp_simulation!B728&lt;&gt;"",input_OLD_temp_simulation!B728,"")</f>
        <v>886307</v>
      </c>
      <c r="C728" s="2">
        <f>IF(input_OLD_temp_simulation!C728&lt;&gt;"",input_OLD_temp_simulation!C728,"")</f>
        <v>44571.5625</v>
      </c>
      <c r="D728" s="26">
        <f t="shared" si="157"/>
        <v>0</v>
      </c>
      <c r="E728" s="43">
        <f t="shared" si="148"/>
        <v>0.5625</v>
      </c>
      <c r="F728" s="2">
        <f t="shared" si="149"/>
        <v>0.56261574074074072</v>
      </c>
      <c r="G728" s="26">
        <f>_xlfn.XLOOKUP(F728,occupancy_schedule!C:C,occupancy_schedule!D:D,,1,2)</f>
        <v>2</v>
      </c>
      <c r="H728" s="50">
        <f t="shared" si="150"/>
        <v>1.3562499999999999E-5</v>
      </c>
      <c r="I728" s="18">
        <f t="shared" si="151"/>
        <v>0.15069444444444444</v>
      </c>
      <c r="J728" s="26">
        <f t="shared" si="152"/>
        <v>153.4375</v>
      </c>
      <c r="K728" s="55">
        <f t="shared" si="153"/>
        <v>1.6618441358024691E-2</v>
      </c>
      <c r="L728" s="26" t="b">
        <f>IF(virtualroom!A728="","",J728&gt;ventilation_hysteresis)</f>
        <v>1</v>
      </c>
      <c r="M728" s="29">
        <f t="shared" si="154"/>
        <v>500</v>
      </c>
      <c r="N728" s="13">
        <f t="shared" si="145"/>
        <v>5.5555555555555554</v>
      </c>
      <c r="O728" s="17">
        <f t="shared" si="146"/>
        <v>0.83092206790123457</v>
      </c>
      <c r="P728" s="17">
        <f t="shared" si="155"/>
        <v>0.27203714451538014</v>
      </c>
      <c r="Q728" s="17">
        <f t="shared" si="147"/>
        <v>0.22604166666666667</v>
      </c>
      <c r="R728" s="29">
        <f>IF(R727="cCO2_ppm",CO2_ext_avg_ppm,calculation!R727+calculation!S727)</f>
        <v>953.4375</v>
      </c>
      <c r="S728" s="13">
        <f t="shared" si="156"/>
        <v>-67.812500000000014</v>
      </c>
    </row>
    <row r="729" spans="1:19">
      <c r="A729" s="1">
        <f>IF(input_OLD_temp_simulation!A729&lt;&gt;"",input_OLD_temp_simulation!A729,"")</f>
        <v>727</v>
      </c>
      <c r="B729">
        <f>IF(input_OLD_temp_simulation!B729&lt;&gt;"",input_OLD_temp_simulation!B729,"")</f>
        <v>886307</v>
      </c>
      <c r="C729" s="2">
        <f>IF(input_OLD_temp_simulation!C729&lt;&gt;"",input_OLD_temp_simulation!C729,"")</f>
        <v>44571.572916666657</v>
      </c>
      <c r="D729" s="26">
        <f t="shared" si="157"/>
        <v>0</v>
      </c>
      <c r="E729" s="43">
        <f t="shared" si="148"/>
        <v>0.57291666665696539</v>
      </c>
      <c r="F729" s="2">
        <f t="shared" si="149"/>
        <v>0.57303240739770611</v>
      </c>
      <c r="G729" s="26">
        <f>_xlfn.XLOOKUP(F729,occupancy_schedule!C:C,occupancy_schedule!D:D,,1,2)</f>
        <v>2</v>
      </c>
      <c r="H729" s="50">
        <f t="shared" si="150"/>
        <v>1.3562499999999999E-5</v>
      </c>
      <c r="I729" s="18">
        <f t="shared" si="151"/>
        <v>0.15069444444444444</v>
      </c>
      <c r="J729" s="26">
        <f t="shared" si="152"/>
        <v>85.625</v>
      </c>
      <c r="K729" s="55">
        <f t="shared" si="153"/>
        <v>1.4525462962962962E-2</v>
      </c>
      <c r="L729" s="26" t="b">
        <f>IF(virtualroom!A729="","",J729&gt;ventilation_hysteresis)</f>
        <v>1</v>
      </c>
      <c r="M729" s="29">
        <f t="shared" si="154"/>
        <v>500</v>
      </c>
      <c r="N729" s="13">
        <f t="shared" si="145"/>
        <v>5.5555555555555554</v>
      </c>
      <c r="O729" s="17">
        <f t="shared" si="146"/>
        <v>0.72627314814814814</v>
      </c>
      <c r="P729" s="17">
        <f t="shared" si="155"/>
        <v>0.20749003984063744</v>
      </c>
      <c r="Q729" s="17">
        <f t="shared" si="147"/>
        <v>0.15069444444444444</v>
      </c>
      <c r="R729" s="29">
        <f>IF(R728="cCO2_ppm",CO2_ext_avg_ppm,calculation!R728+calculation!S728)</f>
        <v>885.625</v>
      </c>
      <c r="S729" s="13">
        <f t="shared" si="156"/>
        <v>0</v>
      </c>
    </row>
    <row r="730" spans="1:19">
      <c r="A730" s="1">
        <f>IF(input_OLD_temp_simulation!A730&lt;&gt;"",input_OLD_temp_simulation!A730,"")</f>
        <v>728</v>
      </c>
      <c r="B730">
        <f>IF(input_OLD_temp_simulation!B730&lt;&gt;"",input_OLD_temp_simulation!B730,"")</f>
        <v>886307</v>
      </c>
      <c r="C730" s="2">
        <f>IF(input_OLD_temp_simulation!C730&lt;&gt;"",input_OLD_temp_simulation!C730,"")</f>
        <v>44571.583333333343</v>
      </c>
      <c r="D730" s="26">
        <f t="shared" si="157"/>
        <v>0</v>
      </c>
      <c r="E730" s="43">
        <f t="shared" si="148"/>
        <v>0.58333333334303461</v>
      </c>
      <c r="F730" s="2">
        <f t="shared" si="149"/>
        <v>0.58344907408377533</v>
      </c>
      <c r="G730" s="26">
        <f>_xlfn.XLOOKUP(F730,occupancy_schedule!C:C,occupancy_schedule!D:D,,1,2)</f>
        <v>2</v>
      </c>
      <c r="H730" s="50">
        <f t="shared" si="150"/>
        <v>1.3562499999999999E-5</v>
      </c>
      <c r="I730" s="18">
        <f t="shared" si="151"/>
        <v>0.15069444444444444</v>
      </c>
      <c r="J730" s="26">
        <f t="shared" si="152"/>
        <v>85.625</v>
      </c>
      <c r="K730" s="55">
        <f t="shared" si="153"/>
        <v>1.4525462962962962E-2</v>
      </c>
      <c r="L730" s="26" t="b">
        <f>IF(virtualroom!A730="","",J730&gt;ventilation_hysteresis)</f>
        <v>1</v>
      </c>
      <c r="M730" s="29">
        <f t="shared" si="154"/>
        <v>500</v>
      </c>
      <c r="N730" s="13">
        <f t="shared" si="145"/>
        <v>5.5555555555555554</v>
      </c>
      <c r="O730" s="17">
        <f t="shared" si="146"/>
        <v>0.72627314814814814</v>
      </c>
      <c r="P730" s="17">
        <f t="shared" si="155"/>
        <v>0.20749003984063744</v>
      </c>
      <c r="Q730" s="17">
        <f t="shared" si="147"/>
        <v>0.15069444444444444</v>
      </c>
      <c r="R730" s="29">
        <f>IF(R729="cCO2_ppm",CO2_ext_avg_ppm,calculation!R729+calculation!S729)</f>
        <v>885.625</v>
      </c>
      <c r="S730" s="13">
        <f t="shared" si="156"/>
        <v>0</v>
      </c>
    </row>
    <row r="731" spans="1:19">
      <c r="A731" s="1">
        <f>IF(input_OLD_temp_simulation!A731&lt;&gt;"",input_OLD_temp_simulation!A731,"")</f>
        <v>729</v>
      </c>
      <c r="B731">
        <f>IF(input_OLD_temp_simulation!B731&lt;&gt;"",input_OLD_temp_simulation!B731,"")</f>
        <v>886307</v>
      </c>
      <c r="C731" s="2">
        <f>IF(input_OLD_temp_simulation!C731&lt;&gt;"",input_OLD_temp_simulation!C731,"")</f>
        <v>44571.59375</v>
      </c>
      <c r="D731" s="26">
        <f t="shared" si="157"/>
        <v>0</v>
      </c>
      <c r="E731" s="43">
        <f t="shared" si="148"/>
        <v>0.59375</v>
      </c>
      <c r="F731" s="2">
        <f t="shared" si="149"/>
        <v>0.59386574074074072</v>
      </c>
      <c r="G731" s="26">
        <f>_xlfn.XLOOKUP(F731,occupancy_schedule!C:C,occupancy_schedule!D:D,,1,2)</f>
        <v>2</v>
      </c>
      <c r="H731" s="50">
        <f t="shared" si="150"/>
        <v>1.3562499999999999E-5</v>
      </c>
      <c r="I731" s="18">
        <f t="shared" si="151"/>
        <v>0.15069444444444444</v>
      </c>
      <c r="J731" s="26">
        <f t="shared" si="152"/>
        <v>85.625</v>
      </c>
      <c r="K731" s="55">
        <f t="shared" si="153"/>
        <v>1.4525462962962962E-2</v>
      </c>
      <c r="L731" s="26" t="b">
        <f>IF(virtualroom!A731="","",J731&gt;ventilation_hysteresis)</f>
        <v>1</v>
      </c>
      <c r="M731" s="29">
        <f t="shared" si="154"/>
        <v>500</v>
      </c>
      <c r="N731" s="13">
        <f t="shared" si="145"/>
        <v>5.5555555555555554</v>
      </c>
      <c r="O731" s="17">
        <f t="shared" si="146"/>
        <v>0.72627314814814814</v>
      </c>
      <c r="P731" s="17">
        <f t="shared" si="155"/>
        <v>0.20749003984063744</v>
      </c>
      <c r="Q731" s="17">
        <f t="shared" si="147"/>
        <v>0.15069444444444444</v>
      </c>
      <c r="R731" s="29">
        <f>IF(R730="cCO2_ppm",CO2_ext_avg_ppm,calculation!R730+calculation!S730)</f>
        <v>885.625</v>
      </c>
      <c r="S731" s="13">
        <f t="shared" si="156"/>
        <v>0</v>
      </c>
    </row>
    <row r="732" spans="1:19">
      <c r="A732" s="1">
        <f>IF(input_OLD_temp_simulation!A732&lt;&gt;"",input_OLD_temp_simulation!A732,"")</f>
        <v>730</v>
      </c>
      <c r="B732">
        <f>IF(input_OLD_temp_simulation!B732&lt;&gt;"",input_OLD_temp_simulation!B732,"")</f>
        <v>886307</v>
      </c>
      <c r="C732" s="2">
        <f>IF(input_OLD_temp_simulation!C732&lt;&gt;"",input_OLD_temp_simulation!C732,"")</f>
        <v>44571.604166666657</v>
      </c>
      <c r="D732" s="26">
        <f t="shared" si="157"/>
        <v>0</v>
      </c>
      <c r="E732" s="43">
        <f t="shared" si="148"/>
        <v>0.60416666665696539</v>
      </c>
      <c r="F732" s="2">
        <f t="shared" si="149"/>
        <v>0.60428240739770611</v>
      </c>
      <c r="G732" s="26">
        <f>_xlfn.XLOOKUP(F732,occupancy_schedule!C:C,occupancy_schedule!D:D,,1,2)</f>
        <v>2</v>
      </c>
      <c r="H732" s="50">
        <f t="shared" si="150"/>
        <v>1.3562499999999999E-5</v>
      </c>
      <c r="I732" s="18">
        <f t="shared" si="151"/>
        <v>0.15069444444444444</v>
      </c>
      <c r="J732" s="26">
        <f t="shared" si="152"/>
        <v>85.625</v>
      </c>
      <c r="K732" s="55">
        <f t="shared" si="153"/>
        <v>1.4525462962962962E-2</v>
      </c>
      <c r="L732" s="26" t="b">
        <f>IF(virtualroom!A732="","",J732&gt;ventilation_hysteresis)</f>
        <v>1</v>
      </c>
      <c r="M732" s="29">
        <f t="shared" si="154"/>
        <v>500</v>
      </c>
      <c r="N732" s="13">
        <f t="shared" si="145"/>
        <v>5.5555555555555554</v>
      </c>
      <c r="O732" s="17">
        <f t="shared" si="146"/>
        <v>0.72627314814814814</v>
      </c>
      <c r="P732" s="17">
        <f t="shared" si="155"/>
        <v>0.20749003984063744</v>
      </c>
      <c r="Q732" s="17">
        <f t="shared" si="147"/>
        <v>0.15069444444444444</v>
      </c>
      <c r="R732" s="29">
        <f>IF(R731="cCO2_ppm",CO2_ext_avg_ppm,calculation!R731+calculation!S731)</f>
        <v>885.625</v>
      </c>
      <c r="S732" s="13">
        <f t="shared" si="156"/>
        <v>0</v>
      </c>
    </row>
    <row r="733" spans="1:19">
      <c r="A733" s="1">
        <f>IF(input_OLD_temp_simulation!A733&lt;&gt;"",input_OLD_temp_simulation!A733,"")</f>
        <v>731</v>
      </c>
      <c r="B733">
        <f>IF(input_OLD_temp_simulation!B733&lt;&gt;"",input_OLD_temp_simulation!B733,"")</f>
        <v>886307</v>
      </c>
      <c r="C733" s="2">
        <f>IF(input_OLD_temp_simulation!C733&lt;&gt;"",input_OLD_temp_simulation!C733,"")</f>
        <v>44571.614583333343</v>
      </c>
      <c r="D733" s="26">
        <f t="shared" si="157"/>
        <v>0</v>
      </c>
      <c r="E733" s="43">
        <f t="shared" si="148"/>
        <v>0.61458333334303461</v>
      </c>
      <c r="F733" s="2">
        <f t="shared" si="149"/>
        <v>0.61469907408377533</v>
      </c>
      <c r="G733" s="26">
        <f>_xlfn.XLOOKUP(F733,occupancy_schedule!C:C,occupancy_schedule!D:D,,1,2)</f>
        <v>2</v>
      </c>
      <c r="H733" s="50">
        <f t="shared" si="150"/>
        <v>1.3562499999999999E-5</v>
      </c>
      <c r="I733" s="18">
        <f t="shared" si="151"/>
        <v>0.15069444444444444</v>
      </c>
      <c r="J733" s="26">
        <f t="shared" si="152"/>
        <v>85.625</v>
      </c>
      <c r="K733" s="55">
        <f t="shared" si="153"/>
        <v>1.4525462962962962E-2</v>
      </c>
      <c r="L733" s="26" t="b">
        <f>IF(virtualroom!A733="","",J733&gt;ventilation_hysteresis)</f>
        <v>1</v>
      </c>
      <c r="M733" s="29">
        <f t="shared" si="154"/>
        <v>500</v>
      </c>
      <c r="N733" s="13">
        <f t="shared" si="145"/>
        <v>5.5555555555555554</v>
      </c>
      <c r="O733" s="17">
        <f t="shared" si="146"/>
        <v>0.72627314814814814</v>
      </c>
      <c r="P733" s="17">
        <f t="shared" si="155"/>
        <v>0.20749003984063744</v>
      </c>
      <c r="Q733" s="17">
        <f t="shared" si="147"/>
        <v>0.15069444444444444</v>
      </c>
      <c r="R733" s="29">
        <f>IF(R732="cCO2_ppm",CO2_ext_avg_ppm,calculation!R732+calculation!S732)</f>
        <v>885.625</v>
      </c>
      <c r="S733" s="13">
        <f t="shared" si="156"/>
        <v>0</v>
      </c>
    </row>
    <row r="734" spans="1:19">
      <c r="A734" s="1">
        <f>IF(input_OLD_temp_simulation!A734&lt;&gt;"",input_OLD_temp_simulation!A734,"")</f>
        <v>732</v>
      </c>
      <c r="B734">
        <f>IF(input_OLD_temp_simulation!B734&lt;&gt;"",input_OLD_temp_simulation!B734,"")</f>
        <v>886307</v>
      </c>
      <c r="C734" s="2">
        <f>IF(input_OLD_temp_simulation!C734&lt;&gt;"",input_OLD_temp_simulation!C734,"")</f>
        <v>44571.625</v>
      </c>
      <c r="D734" s="26">
        <f t="shared" si="157"/>
        <v>0</v>
      </c>
      <c r="E734" s="43">
        <f t="shared" si="148"/>
        <v>0.625</v>
      </c>
      <c r="F734" s="2">
        <f t="shared" si="149"/>
        <v>0.62511574074074072</v>
      </c>
      <c r="G734" s="26">
        <f>_xlfn.XLOOKUP(F734,occupancy_schedule!C:C,occupancy_schedule!D:D,,1,2)</f>
        <v>2</v>
      </c>
      <c r="H734" s="50">
        <f t="shared" si="150"/>
        <v>1.3562499999999999E-5</v>
      </c>
      <c r="I734" s="18">
        <f t="shared" si="151"/>
        <v>0.15069444444444444</v>
      </c>
      <c r="J734" s="26">
        <f t="shared" si="152"/>
        <v>85.625</v>
      </c>
      <c r="K734" s="55">
        <f t="shared" si="153"/>
        <v>1.4525462962962962E-2</v>
      </c>
      <c r="L734" s="26" t="b">
        <f>IF(virtualroom!A734="","",J734&gt;ventilation_hysteresis)</f>
        <v>1</v>
      </c>
      <c r="M734" s="29">
        <f t="shared" si="154"/>
        <v>500</v>
      </c>
      <c r="N734" s="13">
        <f t="shared" si="145"/>
        <v>5.5555555555555554</v>
      </c>
      <c r="O734" s="17">
        <f t="shared" si="146"/>
        <v>0.72627314814814814</v>
      </c>
      <c r="P734" s="17">
        <f t="shared" si="155"/>
        <v>0.20749003984063744</v>
      </c>
      <c r="Q734" s="17">
        <f t="shared" si="147"/>
        <v>0.15069444444444444</v>
      </c>
      <c r="R734" s="29">
        <f>IF(R733="cCO2_ppm",CO2_ext_avg_ppm,calculation!R733+calculation!S733)</f>
        <v>885.625</v>
      </c>
      <c r="S734" s="13">
        <f t="shared" si="156"/>
        <v>0</v>
      </c>
    </row>
    <row r="735" spans="1:19">
      <c r="A735" s="1">
        <f>IF(input_OLD_temp_simulation!A735&lt;&gt;"",input_OLD_temp_simulation!A735,"")</f>
        <v>733</v>
      </c>
      <c r="B735">
        <f>IF(input_OLD_temp_simulation!B735&lt;&gt;"",input_OLD_temp_simulation!B735,"")</f>
        <v>886307</v>
      </c>
      <c r="C735" s="2">
        <f>IF(input_OLD_temp_simulation!C735&lt;&gt;"",input_OLD_temp_simulation!C735,"")</f>
        <v>44571.635416666657</v>
      </c>
      <c r="D735" s="26">
        <f t="shared" si="157"/>
        <v>0</v>
      </c>
      <c r="E735" s="43">
        <f t="shared" si="148"/>
        <v>0.63541666665696539</v>
      </c>
      <c r="F735" s="2">
        <f t="shared" si="149"/>
        <v>0.63553240739770611</v>
      </c>
      <c r="G735" s="26">
        <f>_xlfn.XLOOKUP(F735,occupancy_schedule!C:C,occupancy_schedule!D:D,,1,2)</f>
        <v>2</v>
      </c>
      <c r="H735" s="50">
        <f t="shared" si="150"/>
        <v>1.3562499999999999E-5</v>
      </c>
      <c r="I735" s="18">
        <f t="shared" si="151"/>
        <v>0.15069444444444444</v>
      </c>
      <c r="J735" s="26">
        <f t="shared" si="152"/>
        <v>85.625</v>
      </c>
      <c r="K735" s="55">
        <f t="shared" si="153"/>
        <v>1.4525462962962962E-2</v>
      </c>
      <c r="L735" s="26" t="b">
        <f>IF(virtualroom!A735="","",J735&gt;ventilation_hysteresis)</f>
        <v>1</v>
      </c>
      <c r="M735" s="29">
        <f t="shared" si="154"/>
        <v>500</v>
      </c>
      <c r="N735" s="13">
        <f t="shared" si="145"/>
        <v>5.5555555555555554</v>
      </c>
      <c r="O735" s="17">
        <f t="shared" si="146"/>
        <v>0.72627314814814814</v>
      </c>
      <c r="P735" s="17">
        <f t="shared" si="155"/>
        <v>0.20749003984063744</v>
      </c>
      <c r="Q735" s="17">
        <f t="shared" si="147"/>
        <v>0.15069444444444444</v>
      </c>
      <c r="R735" s="29">
        <f>IF(R734="cCO2_ppm",CO2_ext_avg_ppm,calculation!R734+calculation!S734)</f>
        <v>885.625</v>
      </c>
      <c r="S735" s="13">
        <f t="shared" si="156"/>
        <v>0</v>
      </c>
    </row>
    <row r="736" spans="1:19">
      <c r="A736" s="1">
        <f>IF(input_OLD_temp_simulation!A736&lt;&gt;"",input_OLD_temp_simulation!A736,"")</f>
        <v>734</v>
      </c>
      <c r="B736">
        <f>IF(input_OLD_temp_simulation!B736&lt;&gt;"",input_OLD_temp_simulation!B736,"")</f>
        <v>886307</v>
      </c>
      <c r="C736" s="2">
        <f>IF(input_OLD_temp_simulation!C736&lt;&gt;"",input_OLD_temp_simulation!C736,"")</f>
        <v>44571.645833333343</v>
      </c>
      <c r="D736" s="26">
        <f t="shared" si="157"/>
        <v>0</v>
      </c>
      <c r="E736" s="43">
        <f t="shared" si="148"/>
        <v>0.64583333334303461</v>
      </c>
      <c r="F736" s="2">
        <f t="shared" si="149"/>
        <v>0.64594907408377533</v>
      </c>
      <c r="G736" s="26">
        <f>_xlfn.XLOOKUP(F736,occupancy_schedule!C:C,occupancy_schedule!D:D,,1,2)</f>
        <v>2</v>
      </c>
      <c r="H736" s="50">
        <f t="shared" si="150"/>
        <v>1.3562499999999999E-5</v>
      </c>
      <c r="I736" s="18">
        <f t="shared" si="151"/>
        <v>0.15069444444444444</v>
      </c>
      <c r="J736" s="26">
        <f t="shared" si="152"/>
        <v>85.625</v>
      </c>
      <c r="K736" s="55">
        <f t="shared" si="153"/>
        <v>1.4525462962962962E-2</v>
      </c>
      <c r="L736" s="26" t="b">
        <f>IF(virtualroom!A736="","",J736&gt;ventilation_hysteresis)</f>
        <v>1</v>
      </c>
      <c r="M736" s="29">
        <f t="shared" si="154"/>
        <v>500</v>
      </c>
      <c r="N736" s="13">
        <f t="shared" si="145"/>
        <v>5.5555555555555554</v>
      </c>
      <c r="O736" s="17">
        <f t="shared" si="146"/>
        <v>0.72627314814814814</v>
      </c>
      <c r="P736" s="17">
        <f t="shared" si="155"/>
        <v>0.20749003984063744</v>
      </c>
      <c r="Q736" s="17">
        <f t="shared" si="147"/>
        <v>0.15069444444444444</v>
      </c>
      <c r="R736" s="29">
        <f>IF(R735="cCO2_ppm",CO2_ext_avg_ppm,calculation!R735+calculation!S735)</f>
        <v>885.625</v>
      </c>
      <c r="S736" s="13">
        <f t="shared" si="156"/>
        <v>0</v>
      </c>
    </row>
    <row r="737" spans="1:19">
      <c r="A737" s="1">
        <f>IF(input_OLD_temp_simulation!A737&lt;&gt;"",input_OLD_temp_simulation!A737,"")</f>
        <v>735</v>
      </c>
      <c r="B737">
        <f>IF(input_OLD_temp_simulation!B737&lt;&gt;"",input_OLD_temp_simulation!B737,"")</f>
        <v>886307</v>
      </c>
      <c r="C737" s="2">
        <f>IF(input_OLD_temp_simulation!C737&lt;&gt;"",input_OLD_temp_simulation!C737,"")</f>
        <v>44571.65625</v>
      </c>
      <c r="D737" s="26">
        <f t="shared" si="157"/>
        <v>0</v>
      </c>
      <c r="E737" s="43">
        <f t="shared" si="148"/>
        <v>0.65625</v>
      </c>
      <c r="F737" s="2">
        <f t="shared" si="149"/>
        <v>0.65636574074074072</v>
      </c>
      <c r="G737" s="26">
        <f>_xlfn.XLOOKUP(F737,occupancy_schedule!C:C,occupancy_schedule!D:D,,1,2)</f>
        <v>2</v>
      </c>
      <c r="H737" s="50">
        <f t="shared" si="150"/>
        <v>1.3562499999999999E-5</v>
      </c>
      <c r="I737" s="18">
        <f t="shared" si="151"/>
        <v>0.15069444444444444</v>
      </c>
      <c r="J737" s="26">
        <f t="shared" si="152"/>
        <v>85.625</v>
      </c>
      <c r="K737" s="55">
        <f t="shared" si="153"/>
        <v>1.4525462962962962E-2</v>
      </c>
      <c r="L737" s="26" t="b">
        <f>IF(virtualroom!A737="","",J737&gt;ventilation_hysteresis)</f>
        <v>1</v>
      </c>
      <c r="M737" s="29">
        <f t="shared" si="154"/>
        <v>500</v>
      </c>
      <c r="N737" s="13">
        <f t="shared" si="145"/>
        <v>5.5555555555555554</v>
      </c>
      <c r="O737" s="17">
        <f t="shared" si="146"/>
        <v>0.72627314814814814</v>
      </c>
      <c r="P737" s="17">
        <f t="shared" si="155"/>
        <v>0.20749003984063744</v>
      </c>
      <c r="Q737" s="17">
        <f t="shared" si="147"/>
        <v>0.15069444444444444</v>
      </c>
      <c r="R737" s="29">
        <f>IF(R736="cCO2_ppm",CO2_ext_avg_ppm,calculation!R736+calculation!S736)</f>
        <v>885.625</v>
      </c>
      <c r="S737" s="13">
        <f t="shared" si="156"/>
        <v>0</v>
      </c>
    </row>
    <row r="738" spans="1:19">
      <c r="A738" s="1">
        <f>IF(input_OLD_temp_simulation!A738&lt;&gt;"",input_OLD_temp_simulation!A738,"")</f>
        <v>736</v>
      </c>
      <c r="B738">
        <f>IF(input_OLD_temp_simulation!B738&lt;&gt;"",input_OLD_temp_simulation!B738,"")</f>
        <v>886307</v>
      </c>
      <c r="C738" s="2">
        <f>IF(input_OLD_temp_simulation!C738&lt;&gt;"",input_OLD_temp_simulation!C738,"")</f>
        <v>44571.666666666657</v>
      </c>
      <c r="D738" s="26">
        <f t="shared" si="157"/>
        <v>0</v>
      </c>
      <c r="E738" s="43">
        <f t="shared" si="148"/>
        <v>0.66666666665696539</v>
      </c>
      <c r="F738" s="2">
        <f t="shared" si="149"/>
        <v>0.66678240739770611</v>
      </c>
      <c r="G738" s="26">
        <f>_xlfn.XLOOKUP(F738,occupancy_schedule!C:C,occupancy_schedule!D:D,,1,2)</f>
        <v>0</v>
      </c>
      <c r="H738" s="50">
        <f t="shared" si="150"/>
        <v>0</v>
      </c>
      <c r="I738" s="18">
        <f t="shared" si="151"/>
        <v>0</v>
      </c>
      <c r="J738" s="26">
        <f t="shared" si="152"/>
        <v>85.625</v>
      </c>
      <c r="K738" s="55">
        <f t="shared" si="153"/>
        <v>1.4525462962962962E-2</v>
      </c>
      <c r="L738" s="26" t="b">
        <f>IF(virtualroom!A738="","",J738&gt;ventilation_hysteresis)</f>
        <v>1</v>
      </c>
      <c r="M738" s="29">
        <f t="shared" si="154"/>
        <v>500</v>
      </c>
      <c r="N738" s="13">
        <f t="shared" si="145"/>
        <v>5.5555555555555554</v>
      </c>
      <c r="O738" s="17">
        <f t="shared" si="146"/>
        <v>0.72627314814814814</v>
      </c>
      <c r="P738" s="17">
        <f t="shared" si="155"/>
        <v>0.20749003984063744</v>
      </c>
      <c r="Q738" s="17">
        <f t="shared" si="147"/>
        <v>0.15069444444444444</v>
      </c>
      <c r="R738" s="29">
        <f>IF(R737="cCO2_ppm",CO2_ext_avg_ppm,calculation!R737+calculation!S737)</f>
        <v>885.625</v>
      </c>
      <c r="S738" s="13">
        <f t="shared" si="156"/>
        <v>-135.625</v>
      </c>
    </row>
    <row r="739" spans="1:19">
      <c r="A739" s="1">
        <f>IF(input_OLD_temp_simulation!A739&lt;&gt;"",input_OLD_temp_simulation!A739,"")</f>
        <v>737</v>
      </c>
      <c r="B739">
        <f>IF(input_OLD_temp_simulation!B739&lt;&gt;"",input_OLD_temp_simulation!B739,"")</f>
        <v>886307</v>
      </c>
      <c r="C739" s="2">
        <f>IF(input_OLD_temp_simulation!C739&lt;&gt;"",input_OLD_temp_simulation!C739,"")</f>
        <v>44571.677083333343</v>
      </c>
      <c r="D739" s="26">
        <f t="shared" si="157"/>
        <v>0</v>
      </c>
      <c r="E739" s="43">
        <f t="shared" si="148"/>
        <v>0.67708333334303461</v>
      </c>
      <c r="F739" s="2">
        <f t="shared" si="149"/>
        <v>0.67719907408377533</v>
      </c>
      <c r="G739" s="26">
        <f>_xlfn.XLOOKUP(F739,occupancy_schedule!C:C,occupancy_schedule!D:D,,1,2)</f>
        <v>0</v>
      </c>
      <c r="H739" s="50">
        <f t="shared" si="150"/>
        <v>0</v>
      </c>
      <c r="I739" s="18">
        <f t="shared" si="151"/>
        <v>0</v>
      </c>
      <c r="J739" s="26">
        <f t="shared" si="152"/>
        <v>-50</v>
      </c>
      <c r="K739" s="55">
        <f t="shared" si="153"/>
        <v>1.0339506172839507E-2</v>
      </c>
      <c r="L739" s="26" t="b">
        <f>IF(virtualroom!A739="","",J739&gt;ventilation_hysteresis)</f>
        <v>0</v>
      </c>
      <c r="M739" s="29">
        <f t="shared" si="154"/>
        <v>0</v>
      </c>
      <c r="N739" s="13">
        <f t="shared" si="145"/>
        <v>0</v>
      </c>
      <c r="O739" s="17">
        <f t="shared" si="146"/>
        <v>0</v>
      </c>
      <c r="P739" s="17">
        <f t="shared" si="155"/>
        <v>0</v>
      </c>
      <c r="Q739" s="17">
        <f t="shared" si="147"/>
        <v>1.0339506172839507E-2</v>
      </c>
      <c r="R739" s="29">
        <f>IF(R738="cCO2_ppm",CO2_ext_avg_ppm,calculation!R738+calculation!S738)</f>
        <v>750</v>
      </c>
      <c r="S739" s="13">
        <f t="shared" si="156"/>
        <v>-9.3055555555555554</v>
      </c>
    </row>
    <row r="740" spans="1:19">
      <c r="A740" s="1">
        <f>IF(input_OLD_temp_simulation!A740&lt;&gt;"",input_OLD_temp_simulation!A740,"")</f>
        <v>738</v>
      </c>
      <c r="B740">
        <f>IF(input_OLD_temp_simulation!B740&lt;&gt;"",input_OLD_temp_simulation!B740,"")</f>
        <v>886307</v>
      </c>
      <c r="C740" s="2">
        <f>IF(input_OLD_temp_simulation!C740&lt;&gt;"",input_OLD_temp_simulation!C740,"")</f>
        <v>44571.6875</v>
      </c>
      <c r="D740" s="26">
        <f t="shared" si="157"/>
        <v>0</v>
      </c>
      <c r="E740" s="43">
        <f t="shared" si="148"/>
        <v>0.6875</v>
      </c>
      <c r="F740" s="2">
        <f t="shared" si="149"/>
        <v>0.68761574074074072</v>
      </c>
      <c r="G740" s="26">
        <f>_xlfn.XLOOKUP(F740,occupancy_schedule!C:C,occupancy_schedule!D:D,,1,2)</f>
        <v>0</v>
      </c>
      <c r="H740" s="50">
        <f t="shared" si="150"/>
        <v>0</v>
      </c>
      <c r="I740" s="18">
        <f t="shared" si="151"/>
        <v>0</v>
      </c>
      <c r="J740" s="26">
        <f t="shared" si="152"/>
        <v>-59.305555555555543</v>
      </c>
      <c r="K740" s="55">
        <f t="shared" si="153"/>
        <v>1.0052297668038409E-2</v>
      </c>
      <c r="L740" s="26" t="b">
        <f>IF(virtualroom!A740="","",J740&gt;ventilation_hysteresis)</f>
        <v>0</v>
      </c>
      <c r="M740" s="29">
        <f t="shared" si="154"/>
        <v>0</v>
      </c>
      <c r="N740" s="13">
        <f t="shared" si="145"/>
        <v>0</v>
      </c>
      <c r="O740" s="17">
        <f t="shared" si="146"/>
        <v>0</v>
      </c>
      <c r="P740" s="17">
        <f t="shared" si="155"/>
        <v>0</v>
      </c>
      <c r="Q740" s="17">
        <f t="shared" si="147"/>
        <v>1.0052297668038409E-2</v>
      </c>
      <c r="R740" s="29">
        <f>IF(R739="cCO2_ppm",CO2_ext_avg_ppm,calculation!R739+calculation!S739)</f>
        <v>740.69444444444446</v>
      </c>
      <c r="S740" s="13">
        <f t="shared" si="156"/>
        <v>-9.0470679012345681</v>
      </c>
    </row>
    <row r="741" spans="1:19">
      <c r="A741" s="1">
        <f>IF(input_OLD_temp_simulation!A741&lt;&gt;"",input_OLD_temp_simulation!A741,"")</f>
        <v>739</v>
      </c>
      <c r="B741">
        <f>IF(input_OLD_temp_simulation!B741&lt;&gt;"",input_OLD_temp_simulation!B741,"")</f>
        <v>886307</v>
      </c>
      <c r="C741" s="2">
        <f>IF(input_OLD_temp_simulation!C741&lt;&gt;"",input_OLD_temp_simulation!C741,"")</f>
        <v>44571.697916666657</v>
      </c>
      <c r="D741" s="26">
        <f t="shared" si="157"/>
        <v>0</v>
      </c>
      <c r="E741" s="43">
        <f t="shared" si="148"/>
        <v>0.69791666665696539</v>
      </c>
      <c r="F741" s="2">
        <f t="shared" si="149"/>
        <v>0.69803240739770611</v>
      </c>
      <c r="G741" s="26">
        <f>_xlfn.XLOOKUP(F741,occupancy_schedule!C:C,occupancy_schedule!D:D,,1,2)</f>
        <v>0</v>
      </c>
      <c r="H741" s="50">
        <f t="shared" si="150"/>
        <v>0</v>
      </c>
      <c r="I741" s="18">
        <f t="shared" si="151"/>
        <v>0</v>
      </c>
      <c r="J741" s="26">
        <f t="shared" si="152"/>
        <v>-68.35262345679007</v>
      </c>
      <c r="K741" s="55">
        <f t="shared" si="153"/>
        <v>9.7730671772595663E-3</v>
      </c>
      <c r="L741" s="26" t="b">
        <f>IF(virtualroom!A741="","",J741&gt;ventilation_hysteresis)</f>
        <v>0</v>
      </c>
      <c r="M741" s="29">
        <f t="shared" si="154"/>
        <v>0</v>
      </c>
      <c r="N741" s="13">
        <f t="shared" si="145"/>
        <v>0</v>
      </c>
      <c r="O741" s="17">
        <f t="shared" si="146"/>
        <v>0</v>
      </c>
      <c r="P741" s="17">
        <f t="shared" si="155"/>
        <v>0</v>
      </c>
      <c r="Q741" s="17">
        <f t="shared" si="147"/>
        <v>9.7730671772595663E-3</v>
      </c>
      <c r="R741" s="29">
        <f>IF(R740="cCO2_ppm",CO2_ext_avg_ppm,calculation!R740+calculation!S740)</f>
        <v>731.64737654320993</v>
      </c>
      <c r="S741" s="13">
        <f t="shared" si="156"/>
        <v>-8.795760459533609</v>
      </c>
    </row>
    <row r="742" spans="1:19">
      <c r="A742" s="1">
        <f>IF(input_OLD_temp_simulation!A742&lt;&gt;"",input_OLD_temp_simulation!A742,"")</f>
        <v>740</v>
      </c>
      <c r="B742">
        <f>IF(input_OLD_temp_simulation!B742&lt;&gt;"",input_OLD_temp_simulation!B742,"")</f>
        <v>886307</v>
      </c>
      <c r="C742" s="2">
        <f>IF(input_OLD_temp_simulation!C742&lt;&gt;"",input_OLD_temp_simulation!C742,"")</f>
        <v>44571.708333333343</v>
      </c>
      <c r="D742" s="26">
        <f t="shared" si="157"/>
        <v>0</v>
      </c>
      <c r="E742" s="43">
        <f t="shared" si="148"/>
        <v>0.70833333334303461</v>
      </c>
      <c r="F742" s="2">
        <f t="shared" si="149"/>
        <v>0.70844907408377533</v>
      </c>
      <c r="G742" s="26">
        <f>_xlfn.XLOOKUP(F742,occupancy_schedule!C:C,occupancy_schedule!D:D,,1,2)</f>
        <v>0</v>
      </c>
      <c r="H742" s="50">
        <f t="shared" si="150"/>
        <v>0</v>
      </c>
      <c r="I742" s="18">
        <f t="shared" si="151"/>
        <v>0</v>
      </c>
      <c r="J742" s="26">
        <f t="shared" si="152"/>
        <v>-77.148383916323723</v>
      </c>
      <c r="K742" s="55">
        <f t="shared" si="153"/>
        <v>9.501593089002355E-3</v>
      </c>
      <c r="L742" s="26" t="b">
        <f>IF(virtualroom!A742="","",J742&gt;ventilation_hysteresis)</f>
        <v>0</v>
      </c>
      <c r="M742" s="29">
        <f t="shared" si="154"/>
        <v>0</v>
      </c>
      <c r="N742" s="13">
        <f t="shared" si="145"/>
        <v>0</v>
      </c>
      <c r="O742" s="17">
        <f t="shared" si="146"/>
        <v>0</v>
      </c>
      <c r="P742" s="17">
        <f t="shared" si="155"/>
        <v>0</v>
      </c>
      <c r="Q742" s="17">
        <f t="shared" si="147"/>
        <v>9.501593089002355E-3</v>
      </c>
      <c r="R742" s="29">
        <f>IF(R741="cCO2_ppm",CO2_ext_avg_ppm,calculation!R741+calculation!S741)</f>
        <v>722.85161608367628</v>
      </c>
      <c r="S742" s="13">
        <f t="shared" si="156"/>
        <v>-8.5514337801021192</v>
      </c>
    </row>
    <row r="743" spans="1:19">
      <c r="A743" s="1">
        <f>IF(input_OLD_temp_simulation!A743&lt;&gt;"",input_OLD_temp_simulation!A743,"")</f>
        <v>741</v>
      </c>
      <c r="B743">
        <f>IF(input_OLD_temp_simulation!B743&lt;&gt;"",input_OLD_temp_simulation!B743,"")</f>
        <v>886307</v>
      </c>
      <c r="C743" s="2">
        <f>IF(input_OLD_temp_simulation!C743&lt;&gt;"",input_OLD_temp_simulation!C743,"")</f>
        <v>44571.71875</v>
      </c>
      <c r="D743" s="26">
        <f t="shared" si="157"/>
        <v>0</v>
      </c>
      <c r="E743" s="43">
        <f t="shared" si="148"/>
        <v>0.71875</v>
      </c>
      <c r="F743" s="2">
        <f t="shared" si="149"/>
        <v>0.71886574074074072</v>
      </c>
      <c r="G743" s="26">
        <f>_xlfn.XLOOKUP(F743,occupancy_schedule!C:C,occupancy_schedule!D:D,,1,2)</f>
        <v>0</v>
      </c>
      <c r="H743" s="50">
        <f t="shared" si="150"/>
        <v>0</v>
      </c>
      <c r="I743" s="18">
        <f t="shared" si="151"/>
        <v>0</v>
      </c>
      <c r="J743" s="26">
        <f t="shared" si="152"/>
        <v>-85.699817696425839</v>
      </c>
      <c r="K743" s="55">
        <f t="shared" si="153"/>
        <v>9.2376599476411761E-3</v>
      </c>
      <c r="L743" s="26" t="b">
        <f>IF(virtualroom!A743="","",J743&gt;ventilation_hysteresis)</f>
        <v>0</v>
      </c>
      <c r="M743" s="29">
        <f t="shared" si="154"/>
        <v>0</v>
      </c>
      <c r="N743" s="13">
        <f t="shared" si="145"/>
        <v>0</v>
      </c>
      <c r="O743" s="17">
        <f t="shared" si="146"/>
        <v>0</v>
      </c>
      <c r="P743" s="17">
        <f t="shared" si="155"/>
        <v>0</v>
      </c>
      <c r="Q743" s="17">
        <f t="shared" si="147"/>
        <v>9.2376599476411761E-3</v>
      </c>
      <c r="R743" s="29">
        <f>IF(R742="cCO2_ppm",CO2_ext_avg_ppm,calculation!R742+calculation!S742)</f>
        <v>714.30018230357416</v>
      </c>
      <c r="S743" s="13">
        <f t="shared" si="156"/>
        <v>-8.3138939528770592</v>
      </c>
    </row>
    <row r="744" spans="1:19">
      <c r="A744" s="1">
        <f>IF(input_OLD_temp_simulation!A744&lt;&gt;"",input_OLD_temp_simulation!A744,"")</f>
        <v>742</v>
      </c>
      <c r="B744">
        <f>IF(input_OLD_temp_simulation!B744&lt;&gt;"",input_OLD_temp_simulation!B744,"")</f>
        <v>886307</v>
      </c>
      <c r="C744" s="2">
        <f>IF(input_OLD_temp_simulation!C744&lt;&gt;"",input_OLD_temp_simulation!C744,"")</f>
        <v>44571.729166666657</v>
      </c>
      <c r="D744" s="26">
        <f t="shared" si="157"/>
        <v>0</v>
      </c>
      <c r="E744" s="43">
        <f t="shared" si="148"/>
        <v>0.72916666665696539</v>
      </c>
      <c r="F744" s="2">
        <f t="shared" si="149"/>
        <v>0.72928240739770611</v>
      </c>
      <c r="G744" s="26">
        <f>_xlfn.XLOOKUP(F744,occupancy_schedule!C:C,occupancy_schedule!D:D,,1,2)</f>
        <v>0</v>
      </c>
      <c r="H744" s="50">
        <f t="shared" si="150"/>
        <v>0</v>
      </c>
      <c r="I744" s="18">
        <f t="shared" si="151"/>
        <v>0</v>
      </c>
      <c r="J744" s="26">
        <f t="shared" si="152"/>
        <v>-94.013711649302877</v>
      </c>
      <c r="K744" s="55">
        <f t="shared" si="153"/>
        <v>8.9810582824289241E-3</v>
      </c>
      <c r="L744" s="26" t="b">
        <f>IF(virtualroom!A744="","",J744&gt;ventilation_hysteresis)</f>
        <v>0</v>
      </c>
      <c r="M744" s="29">
        <f t="shared" si="154"/>
        <v>0</v>
      </c>
      <c r="N744" s="13">
        <f t="shared" ref="N744:N807" si="158">M744/(V_room_m3)</f>
        <v>0</v>
      </c>
      <c r="O744" s="17">
        <f t="shared" ref="O744:O807" si="159">N744/s_per_h*(R744-CO2_ext_avg_ppm)</f>
        <v>0</v>
      </c>
      <c r="P744" s="17">
        <f t="shared" si="155"/>
        <v>0</v>
      </c>
      <c r="Q744" s="17">
        <f t="shared" si="147"/>
        <v>8.9810582824289241E-3</v>
      </c>
      <c r="R744" s="29">
        <f>IF(R743="cCO2_ppm",CO2_ext_avg_ppm,calculation!R743+calculation!S743)</f>
        <v>705.98628835069712</v>
      </c>
      <c r="S744" s="13">
        <f t="shared" si="156"/>
        <v>-8.0829524541860316</v>
      </c>
    </row>
    <row r="745" spans="1:19">
      <c r="A745" s="1">
        <f>IF(input_OLD_temp_simulation!A745&lt;&gt;"",input_OLD_temp_simulation!A745,"")</f>
        <v>743</v>
      </c>
      <c r="B745">
        <f>IF(input_OLD_temp_simulation!B745&lt;&gt;"",input_OLD_temp_simulation!B745,"")</f>
        <v>886307</v>
      </c>
      <c r="C745" s="2">
        <f>IF(input_OLD_temp_simulation!C745&lt;&gt;"",input_OLD_temp_simulation!C745,"")</f>
        <v>44571.739583333343</v>
      </c>
      <c r="D745" s="26">
        <f t="shared" si="157"/>
        <v>0</v>
      </c>
      <c r="E745" s="43">
        <f t="shared" si="148"/>
        <v>0.73958333334303461</v>
      </c>
      <c r="F745" s="2">
        <f t="shared" si="149"/>
        <v>0.73969907408377533</v>
      </c>
      <c r="G745" s="26">
        <f>_xlfn.XLOOKUP(F745,occupancy_schedule!C:C,occupancy_schedule!D:D,,1,2)</f>
        <v>0</v>
      </c>
      <c r="H745" s="50">
        <f t="shared" si="150"/>
        <v>0</v>
      </c>
      <c r="I745" s="18">
        <f t="shared" si="151"/>
        <v>0</v>
      </c>
      <c r="J745" s="26">
        <f t="shared" si="152"/>
        <v>-102.09666410348893</v>
      </c>
      <c r="K745" s="55">
        <f t="shared" si="153"/>
        <v>8.7315844412503407E-3</v>
      </c>
      <c r="L745" s="26" t="b">
        <f>IF(virtualroom!A745="","",J745&gt;ventilation_hysteresis)</f>
        <v>0</v>
      </c>
      <c r="M745" s="29">
        <f t="shared" si="154"/>
        <v>0</v>
      </c>
      <c r="N745" s="13">
        <f t="shared" si="158"/>
        <v>0</v>
      </c>
      <c r="O745" s="17">
        <f t="shared" si="159"/>
        <v>0</v>
      </c>
      <c r="P745" s="17">
        <f t="shared" si="155"/>
        <v>0</v>
      </c>
      <c r="Q745" s="17">
        <f t="shared" ref="Q745:Q808" si="160">MAX(O745*P745,K745)</f>
        <v>8.7315844412503407E-3</v>
      </c>
      <c r="R745" s="29">
        <f>IF(R744="cCO2_ppm",CO2_ext_avg_ppm,calculation!R744+calculation!S744)</f>
        <v>697.90333589651107</v>
      </c>
      <c r="S745" s="13">
        <f t="shared" si="156"/>
        <v>-7.8584259971253063</v>
      </c>
    </row>
    <row r="746" spans="1:19">
      <c r="A746" s="1">
        <f>IF(input_OLD_temp_simulation!A746&lt;&gt;"",input_OLD_temp_simulation!A746,"")</f>
        <v>744</v>
      </c>
      <c r="B746">
        <f>IF(input_OLD_temp_simulation!B746&lt;&gt;"",input_OLD_temp_simulation!B746,"")</f>
        <v>886307</v>
      </c>
      <c r="C746" s="2">
        <f>IF(input_OLD_temp_simulation!C746&lt;&gt;"",input_OLD_temp_simulation!C746,"")</f>
        <v>44571.75</v>
      </c>
      <c r="D746" s="26">
        <f t="shared" si="157"/>
        <v>0</v>
      </c>
      <c r="E746" s="43">
        <f t="shared" si="148"/>
        <v>0.75</v>
      </c>
      <c r="F746" s="2">
        <f t="shared" si="149"/>
        <v>0.75011574074074072</v>
      </c>
      <c r="G746" s="26">
        <f>_xlfn.XLOOKUP(F746,occupancy_schedule!C:C,occupancy_schedule!D:D,,1,2)</f>
        <v>0</v>
      </c>
      <c r="H746" s="50">
        <f t="shared" si="150"/>
        <v>0</v>
      </c>
      <c r="I746" s="18">
        <f t="shared" si="151"/>
        <v>0</v>
      </c>
      <c r="J746" s="26">
        <f t="shared" si="152"/>
        <v>-109.95509010061426</v>
      </c>
      <c r="K746" s="55">
        <f t="shared" si="153"/>
        <v>8.4890404289933875E-3</v>
      </c>
      <c r="L746" s="26" t="b">
        <f>IF(virtualroom!A746="","",J746&gt;ventilation_hysteresis)</f>
        <v>0</v>
      </c>
      <c r="M746" s="29">
        <f t="shared" si="154"/>
        <v>0</v>
      </c>
      <c r="N746" s="13">
        <f t="shared" si="158"/>
        <v>0</v>
      </c>
      <c r="O746" s="17">
        <f t="shared" si="159"/>
        <v>0</v>
      </c>
      <c r="P746" s="17">
        <f t="shared" si="155"/>
        <v>0</v>
      </c>
      <c r="Q746" s="17">
        <f t="shared" si="160"/>
        <v>8.4890404289933875E-3</v>
      </c>
      <c r="R746" s="29">
        <f>IF(R745="cCO2_ppm",CO2_ext_avg_ppm,calculation!R745+calculation!S745)</f>
        <v>690.04490989938574</v>
      </c>
      <c r="S746" s="13">
        <f t="shared" si="156"/>
        <v>-7.6401363860940483</v>
      </c>
    </row>
    <row r="747" spans="1:19">
      <c r="A747" s="1">
        <f>IF(input_OLD_temp_simulation!A747&lt;&gt;"",input_OLD_temp_simulation!A747,"")</f>
        <v>745</v>
      </c>
      <c r="B747">
        <f>IF(input_OLD_temp_simulation!B747&lt;&gt;"",input_OLD_temp_simulation!B747,"")</f>
        <v>886307</v>
      </c>
      <c r="C747" s="2">
        <f>IF(input_OLD_temp_simulation!C747&lt;&gt;"",input_OLD_temp_simulation!C747,"")</f>
        <v>44571.760416666657</v>
      </c>
      <c r="D747" s="26">
        <f t="shared" si="157"/>
        <v>0</v>
      </c>
      <c r="E747" s="43">
        <f t="shared" si="148"/>
        <v>0.76041666665696539</v>
      </c>
      <c r="F747" s="2">
        <f t="shared" si="149"/>
        <v>0.76053240739770611</v>
      </c>
      <c r="G747" s="26">
        <f>_xlfn.XLOOKUP(F747,occupancy_schedule!C:C,occupancy_schedule!D:D,,1,2)</f>
        <v>0</v>
      </c>
      <c r="H747" s="50">
        <f t="shared" si="150"/>
        <v>0</v>
      </c>
      <c r="I747" s="18">
        <f t="shared" si="151"/>
        <v>0</v>
      </c>
      <c r="J747" s="26">
        <f t="shared" si="152"/>
        <v>-117.59522648670827</v>
      </c>
      <c r="K747" s="55">
        <f t="shared" si="153"/>
        <v>8.2532337504102379E-3</v>
      </c>
      <c r="L747" s="26" t="b">
        <f>IF(virtualroom!A747="","",J747&gt;ventilation_hysteresis)</f>
        <v>0</v>
      </c>
      <c r="M747" s="29">
        <f t="shared" si="154"/>
        <v>0</v>
      </c>
      <c r="N747" s="13">
        <f t="shared" si="158"/>
        <v>0</v>
      </c>
      <c r="O747" s="17">
        <f t="shared" si="159"/>
        <v>0</v>
      </c>
      <c r="P747" s="17">
        <f t="shared" si="155"/>
        <v>0</v>
      </c>
      <c r="Q747" s="17">
        <f t="shared" si="160"/>
        <v>8.2532337504102379E-3</v>
      </c>
      <c r="R747" s="29">
        <f>IF(R746="cCO2_ppm",CO2_ext_avg_ppm,calculation!R746+calculation!S746)</f>
        <v>682.40477351329173</v>
      </c>
      <c r="S747" s="13">
        <f t="shared" si="156"/>
        <v>-7.4279103753692137</v>
      </c>
    </row>
    <row r="748" spans="1:19">
      <c r="A748" s="1">
        <f>IF(input_OLD_temp_simulation!A748&lt;&gt;"",input_OLD_temp_simulation!A748,"")</f>
        <v>746</v>
      </c>
      <c r="B748">
        <f>IF(input_OLD_temp_simulation!B748&lt;&gt;"",input_OLD_temp_simulation!B748,"")</f>
        <v>886307</v>
      </c>
      <c r="C748" s="2">
        <f>IF(input_OLD_temp_simulation!C748&lt;&gt;"",input_OLD_temp_simulation!C748,"")</f>
        <v>44571.770833333343</v>
      </c>
      <c r="D748" s="26">
        <f t="shared" si="157"/>
        <v>0</v>
      </c>
      <c r="E748" s="43">
        <f t="shared" si="148"/>
        <v>0.77083333334303461</v>
      </c>
      <c r="F748" s="2">
        <f t="shared" si="149"/>
        <v>0.77094907408377533</v>
      </c>
      <c r="G748" s="26">
        <f>_xlfn.XLOOKUP(F748,occupancy_schedule!C:C,occupancy_schedule!D:D,,1,2)</f>
        <v>0</v>
      </c>
      <c r="H748" s="50">
        <f t="shared" si="150"/>
        <v>0</v>
      </c>
      <c r="I748" s="18">
        <f t="shared" si="151"/>
        <v>0</v>
      </c>
      <c r="J748" s="26">
        <f t="shared" si="152"/>
        <v>-125.02313686207754</v>
      </c>
      <c r="K748" s="55">
        <f t="shared" si="153"/>
        <v>8.0239772573432854E-3</v>
      </c>
      <c r="L748" s="26" t="b">
        <f>IF(virtualroom!A748="","",J748&gt;ventilation_hysteresis)</f>
        <v>0</v>
      </c>
      <c r="M748" s="29">
        <f t="shared" si="154"/>
        <v>0</v>
      </c>
      <c r="N748" s="13">
        <f t="shared" si="158"/>
        <v>0</v>
      </c>
      <c r="O748" s="17">
        <f t="shared" si="159"/>
        <v>0</v>
      </c>
      <c r="P748" s="17">
        <f t="shared" si="155"/>
        <v>0</v>
      </c>
      <c r="Q748" s="17">
        <f t="shared" si="160"/>
        <v>8.0239772573432854E-3</v>
      </c>
      <c r="R748" s="29">
        <f>IF(R747="cCO2_ppm",CO2_ext_avg_ppm,calculation!R747+calculation!S747)</f>
        <v>674.97686313792246</v>
      </c>
      <c r="S748" s="13">
        <f t="shared" si="156"/>
        <v>-7.221579531608957</v>
      </c>
    </row>
    <row r="749" spans="1:19">
      <c r="A749" s="1">
        <f>IF(input_OLD_temp_simulation!A749&lt;&gt;"",input_OLD_temp_simulation!A749,"")</f>
        <v>747</v>
      </c>
      <c r="B749">
        <f>IF(input_OLD_temp_simulation!B749&lt;&gt;"",input_OLD_temp_simulation!B749,"")</f>
        <v>886307</v>
      </c>
      <c r="C749" s="2">
        <f>IF(input_OLD_temp_simulation!C749&lt;&gt;"",input_OLD_temp_simulation!C749,"")</f>
        <v>44571.78125</v>
      </c>
      <c r="D749" s="26">
        <f t="shared" si="157"/>
        <v>0</v>
      </c>
      <c r="E749" s="43">
        <f t="shared" si="148"/>
        <v>0.78125</v>
      </c>
      <c r="F749" s="2">
        <f t="shared" si="149"/>
        <v>0.78136574074074072</v>
      </c>
      <c r="G749" s="26">
        <f>_xlfn.XLOOKUP(F749,occupancy_schedule!C:C,occupancy_schedule!D:D,,1,2)</f>
        <v>0</v>
      </c>
      <c r="H749" s="50">
        <f t="shared" si="150"/>
        <v>0</v>
      </c>
      <c r="I749" s="18">
        <f t="shared" si="151"/>
        <v>0</v>
      </c>
      <c r="J749" s="26">
        <f t="shared" si="152"/>
        <v>-132.24471639368653</v>
      </c>
      <c r="K749" s="55">
        <f t="shared" si="153"/>
        <v>7.8010890001948595E-3</v>
      </c>
      <c r="L749" s="26" t="b">
        <f>IF(virtualroom!A749="","",J749&gt;ventilation_hysteresis)</f>
        <v>0</v>
      </c>
      <c r="M749" s="29">
        <f t="shared" si="154"/>
        <v>0</v>
      </c>
      <c r="N749" s="13">
        <f t="shared" si="158"/>
        <v>0</v>
      </c>
      <c r="O749" s="17">
        <f t="shared" si="159"/>
        <v>0</v>
      </c>
      <c r="P749" s="17">
        <f t="shared" si="155"/>
        <v>0</v>
      </c>
      <c r="Q749" s="17">
        <f t="shared" si="160"/>
        <v>7.8010890001948595E-3</v>
      </c>
      <c r="R749" s="29">
        <f>IF(R748="cCO2_ppm",CO2_ext_avg_ppm,calculation!R748+calculation!S748)</f>
        <v>667.75528360631347</v>
      </c>
      <c r="S749" s="13">
        <f t="shared" si="156"/>
        <v>-7.0209801001753736</v>
      </c>
    </row>
    <row r="750" spans="1:19">
      <c r="A750" s="1">
        <f>IF(input_OLD_temp_simulation!A750&lt;&gt;"",input_OLD_temp_simulation!A750,"")</f>
        <v>748</v>
      </c>
      <c r="B750">
        <f>IF(input_OLD_temp_simulation!B750&lt;&gt;"",input_OLD_temp_simulation!B750,"")</f>
        <v>886307</v>
      </c>
      <c r="C750" s="2">
        <f>IF(input_OLD_temp_simulation!C750&lt;&gt;"",input_OLD_temp_simulation!C750,"")</f>
        <v>44571.791666666657</v>
      </c>
      <c r="D750" s="26">
        <f t="shared" si="157"/>
        <v>0</v>
      </c>
      <c r="E750" s="43">
        <f t="shared" si="148"/>
        <v>0.79166666665696539</v>
      </c>
      <c r="F750" s="2">
        <f t="shared" si="149"/>
        <v>0.79178240739770611</v>
      </c>
      <c r="G750" s="26">
        <f>_xlfn.XLOOKUP(F750,occupancy_schedule!C:C,occupancy_schedule!D:D,,1,2)</f>
        <v>0</v>
      </c>
      <c r="H750" s="50">
        <f t="shared" si="150"/>
        <v>0</v>
      </c>
      <c r="I750" s="18">
        <f t="shared" si="151"/>
        <v>0</v>
      </c>
      <c r="J750" s="26">
        <f t="shared" si="152"/>
        <v>-139.26569649386192</v>
      </c>
      <c r="K750" s="55">
        <f t="shared" si="153"/>
        <v>7.5843920835227795E-3</v>
      </c>
      <c r="L750" s="26" t="b">
        <f>IF(virtualroom!A750="","",J750&gt;ventilation_hysteresis)</f>
        <v>0</v>
      </c>
      <c r="M750" s="29">
        <f t="shared" si="154"/>
        <v>0</v>
      </c>
      <c r="N750" s="13">
        <f t="shared" si="158"/>
        <v>0</v>
      </c>
      <c r="O750" s="17">
        <f t="shared" si="159"/>
        <v>0</v>
      </c>
      <c r="P750" s="17">
        <f t="shared" si="155"/>
        <v>0</v>
      </c>
      <c r="Q750" s="17">
        <f t="shared" si="160"/>
        <v>7.5843920835227795E-3</v>
      </c>
      <c r="R750" s="29">
        <f>IF(R749="cCO2_ppm",CO2_ext_avg_ppm,calculation!R749+calculation!S749)</f>
        <v>660.73430350613808</v>
      </c>
      <c r="S750" s="13">
        <f t="shared" si="156"/>
        <v>-6.8259528751705014</v>
      </c>
    </row>
    <row r="751" spans="1:19">
      <c r="A751" s="1">
        <f>IF(input_OLD_temp_simulation!A751&lt;&gt;"",input_OLD_temp_simulation!A751,"")</f>
        <v>749</v>
      </c>
      <c r="B751">
        <f>IF(input_OLD_temp_simulation!B751&lt;&gt;"",input_OLD_temp_simulation!B751,"")</f>
        <v>886307</v>
      </c>
      <c r="C751" s="2">
        <f>IF(input_OLD_temp_simulation!C751&lt;&gt;"",input_OLD_temp_simulation!C751,"")</f>
        <v>44571.802083333343</v>
      </c>
      <c r="D751" s="26">
        <f t="shared" si="157"/>
        <v>0</v>
      </c>
      <c r="E751" s="43">
        <f t="shared" si="148"/>
        <v>0.80208333334303461</v>
      </c>
      <c r="F751" s="2">
        <f t="shared" si="149"/>
        <v>0.80219907408377533</v>
      </c>
      <c r="G751" s="26">
        <f>_xlfn.XLOOKUP(F751,occupancy_schedule!C:C,occupancy_schedule!D:D,,1,2)</f>
        <v>0</v>
      </c>
      <c r="H751" s="50">
        <f t="shared" si="150"/>
        <v>0</v>
      </c>
      <c r="I751" s="18">
        <f t="shared" si="151"/>
        <v>0</v>
      </c>
      <c r="J751" s="26">
        <f t="shared" si="152"/>
        <v>-146.09164936903244</v>
      </c>
      <c r="K751" s="55">
        <f t="shared" si="153"/>
        <v>7.3737145256471464E-3</v>
      </c>
      <c r="L751" s="26" t="b">
        <f>IF(virtualroom!A751="","",J751&gt;ventilation_hysteresis)</f>
        <v>0</v>
      </c>
      <c r="M751" s="29">
        <f t="shared" si="154"/>
        <v>0</v>
      </c>
      <c r="N751" s="13">
        <f t="shared" si="158"/>
        <v>0</v>
      </c>
      <c r="O751" s="17">
        <f t="shared" si="159"/>
        <v>0</v>
      </c>
      <c r="P751" s="17">
        <f t="shared" si="155"/>
        <v>0</v>
      </c>
      <c r="Q751" s="17">
        <f t="shared" si="160"/>
        <v>7.3737145256471464E-3</v>
      </c>
      <c r="R751" s="29">
        <f>IF(R750="cCO2_ppm",CO2_ext_avg_ppm,calculation!R750+calculation!S750)</f>
        <v>653.90835063096756</v>
      </c>
      <c r="S751" s="13">
        <f t="shared" si="156"/>
        <v>-6.6363430730824318</v>
      </c>
    </row>
    <row r="752" spans="1:19">
      <c r="A752" s="1">
        <f>IF(input_OLD_temp_simulation!A752&lt;&gt;"",input_OLD_temp_simulation!A752,"")</f>
        <v>750</v>
      </c>
      <c r="B752">
        <f>IF(input_OLD_temp_simulation!B752&lt;&gt;"",input_OLD_temp_simulation!B752,"")</f>
        <v>886307</v>
      </c>
      <c r="C752" s="2">
        <f>IF(input_OLD_temp_simulation!C752&lt;&gt;"",input_OLD_temp_simulation!C752,"")</f>
        <v>44571.8125</v>
      </c>
      <c r="D752" s="26">
        <f t="shared" si="157"/>
        <v>0</v>
      </c>
      <c r="E752" s="43">
        <f t="shared" si="148"/>
        <v>0.8125</v>
      </c>
      <c r="F752" s="2">
        <f t="shared" si="149"/>
        <v>0.81261574074074072</v>
      </c>
      <c r="G752" s="26">
        <f>_xlfn.XLOOKUP(F752,occupancy_schedule!C:C,occupancy_schedule!D:D,,1,2)</f>
        <v>0</v>
      </c>
      <c r="H752" s="50">
        <f t="shared" si="150"/>
        <v>0</v>
      </c>
      <c r="I752" s="18">
        <f t="shared" si="151"/>
        <v>0</v>
      </c>
      <c r="J752" s="26">
        <f t="shared" si="152"/>
        <v>-152.7279924421149</v>
      </c>
      <c r="K752" s="55">
        <f t="shared" si="153"/>
        <v>7.1688891221569472E-3</v>
      </c>
      <c r="L752" s="26" t="b">
        <f>IF(virtualroom!A752="","",J752&gt;ventilation_hysteresis)</f>
        <v>0</v>
      </c>
      <c r="M752" s="29">
        <f t="shared" si="154"/>
        <v>0</v>
      </c>
      <c r="N752" s="13">
        <f t="shared" si="158"/>
        <v>0</v>
      </c>
      <c r="O752" s="17">
        <f t="shared" si="159"/>
        <v>0</v>
      </c>
      <c r="P752" s="17">
        <f t="shared" si="155"/>
        <v>0</v>
      </c>
      <c r="Q752" s="17">
        <f t="shared" si="160"/>
        <v>7.1688891221569472E-3</v>
      </c>
      <c r="R752" s="29">
        <f>IF(R751="cCO2_ppm",CO2_ext_avg_ppm,calculation!R751+calculation!S751)</f>
        <v>647.2720075578851</v>
      </c>
      <c r="S752" s="13">
        <f t="shared" si="156"/>
        <v>-6.4520002099412528</v>
      </c>
    </row>
    <row r="753" spans="1:19">
      <c r="A753" s="1">
        <f>IF(input_OLD_temp_simulation!A753&lt;&gt;"",input_OLD_temp_simulation!A753,"")</f>
        <v>751</v>
      </c>
      <c r="B753">
        <f>IF(input_OLD_temp_simulation!B753&lt;&gt;"",input_OLD_temp_simulation!B753,"")</f>
        <v>886307</v>
      </c>
      <c r="C753" s="2">
        <f>IF(input_OLD_temp_simulation!C753&lt;&gt;"",input_OLD_temp_simulation!C753,"")</f>
        <v>44571.822916666657</v>
      </c>
      <c r="D753" s="26">
        <f t="shared" si="157"/>
        <v>0</v>
      </c>
      <c r="E753" s="43">
        <f t="shared" si="148"/>
        <v>0.82291666665696539</v>
      </c>
      <c r="F753" s="2">
        <f t="shared" si="149"/>
        <v>0.82303240739770611</v>
      </c>
      <c r="G753" s="26">
        <f>_xlfn.XLOOKUP(F753,occupancy_schedule!C:C,occupancy_schedule!D:D,,1,2)</f>
        <v>0</v>
      </c>
      <c r="H753" s="50">
        <f t="shared" si="150"/>
        <v>0</v>
      </c>
      <c r="I753" s="18">
        <f t="shared" si="151"/>
        <v>0</v>
      </c>
      <c r="J753" s="26">
        <f t="shared" si="152"/>
        <v>-159.17999265205617</v>
      </c>
      <c r="K753" s="55">
        <f t="shared" si="153"/>
        <v>6.969753313208143E-3</v>
      </c>
      <c r="L753" s="26" t="b">
        <f>IF(virtualroom!A753="","",J753&gt;ventilation_hysteresis)</f>
        <v>0</v>
      </c>
      <c r="M753" s="29">
        <f t="shared" si="154"/>
        <v>0</v>
      </c>
      <c r="N753" s="13">
        <f t="shared" si="158"/>
        <v>0</v>
      </c>
      <c r="O753" s="17">
        <f t="shared" si="159"/>
        <v>0</v>
      </c>
      <c r="P753" s="17">
        <f t="shared" si="155"/>
        <v>0</v>
      </c>
      <c r="Q753" s="17">
        <f t="shared" si="160"/>
        <v>6.969753313208143E-3</v>
      </c>
      <c r="R753" s="29">
        <f>IF(R752="cCO2_ppm",CO2_ext_avg_ppm,calculation!R752+calculation!S752)</f>
        <v>640.82000734794383</v>
      </c>
      <c r="S753" s="13">
        <f t="shared" si="156"/>
        <v>-6.2727779818873284</v>
      </c>
    </row>
    <row r="754" spans="1:19">
      <c r="A754" s="1">
        <f>IF(input_OLD_temp_simulation!A754&lt;&gt;"",input_OLD_temp_simulation!A754,"")</f>
        <v>752</v>
      </c>
      <c r="B754">
        <f>IF(input_OLD_temp_simulation!B754&lt;&gt;"",input_OLD_temp_simulation!B754,"")</f>
        <v>886307</v>
      </c>
      <c r="C754" s="2">
        <f>IF(input_OLD_temp_simulation!C754&lt;&gt;"",input_OLD_temp_simulation!C754,"")</f>
        <v>44571.833333333343</v>
      </c>
      <c r="D754" s="26">
        <f t="shared" si="157"/>
        <v>0</v>
      </c>
      <c r="E754" s="43">
        <f t="shared" si="148"/>
        <v>0.83333333334303461</v>
      </c>
      <c r="F754" s="2">
        <f t="shared" si="149"/>
        <v>0.83344907408377533</v>
      </c>
      <c r="G754" s="26">
        <f>_xlfn.XLOOKUP(F754,occupancy_schedule!C:C,occupancy_schedule!D:D,,1,2)</f>
        <v>0</v>
      </c>
      <c r="H754" s="50">
        <f t="shared" si="150"/>
        <v>0</v>
      </c>
      <c r="I754" s="18">
        <f t="shared" si="151"/>
        <v>0</v>
      </c>
      <c r="J754" s="26">
        <f t="shared" si="152"/>
        <v>-165.45277063394349</v>
      </c>
      <c r="K754" s="55">
        <f t="shared" si="153"/>
        <v>6.7761490545079168E-3</v>
      </c>
      <c r="L754" s="26" t="b">
        <f>IF(virtualroom!A754="","",J754&gt;ventilation_hysteresis)</f>
        <v>0</v>
      </c>
      <c r="M754" s="29">
        <f t="shared" si="154"/>
        <v>0</v>
      </c>
      <c r="N754" s="13">
        <f t="shared" si="158"/>
        <v>0</v>
      </c>
      <c r="O754" s="17">
        <f t="shared" si="159"/>
        <v>0</v>
      </c>
      <c r="P754" s="17">
        <f t="shared" si="155"/>
        <v>0</v>
      </c>
      <c r="Q754" s="17">
        <f t="shared" si="160"/>
        <v>6.7761490545079168E-3</v>
      </c>
      <c r="R754" s="29">
        <f>IF(R753="cCO2_ppm",CO2_ext_avg_ppm,calculation!R753+calculation!S753)</f>
        <v>634.54722936605651</v>
      </c>
      <c r="S754" s="13">
        <f t="shared" si="156"/>
        <v>-6.0985341490571248</v>
      </c>
    </row>
    <row r="755" spans="1:19">
      <c r="A755" s="1">
        <f>IF(input_OLD_temp_simulation!A755&lt;&gt;"",input_OLD_temp_simulation!A755,"")</f>
        <v>753</v>
      </c>
      <c r="B755">
        <f>IF(input_OLD_temp_simulation!B755&lt;&gt;"",input_OLD_temp_simulation!B755,"")</f>
        <v>886307</v>
      </c>
      <c r="C755" s="2">
        <f>IF(input_OLD_temp_simulation!C755&lt;&gt;"",input_OLD_temp_simulation!C755,"")</f>
        <v>44571.84375</v>
      </c>
      <c r="D755" s="26">
        <f t="shared" si="157"/>
        <v>0</v>
      </c>
      <c r="E755" s="43">
        <f t="shared" si="148"/>
        <v>0.84375</v>
      </c>
      <c r="F755" s="2">
        <f t="shared" si="149"/>
        <v>0.84386574074074072</v>
      </c>
      <c r="G755" s="26">
        <f>_xlfn.XLOOKUP(F755,occupancy_schedule!C:C,occupancy_schedule!D:D,,1,2)</f>
        <v>0</v>
      </c>
      <c r="H755" s="50">
        <f t="shared" si="150"/>
        <v>0</v>
      </c>
      <c r="I755" s="18">
        <f t="shared" si="151"/>
        <v>0</v>
      </c>
      <c r="J755" s="26">
        <f t="shared" si="152"/>
        <v>-171.55130478300066</v>
      </c>
      <c r="K755" s="55">
        <f t="shared" si="153"/>
        <v>6.5879226918826956E-3</v>
      </c>
      <c r="L755" s="26" t="b">
        <f>IF(virtualroom!A755="","",J755&gt;ventilation_hysteresis)</f>
        <v>0</v>
      </c>
      <c r="M755" s="29">
        <f t="shared" si="154"/>
        <v>0</v>
      </c>
      <c r="N755" s="13">
        <f t="shared" si="158"/>
        <v>0</v>
      </c>
      <c r="O755" s="17">
        <f t="shared" si="159"/>
        <v>0</v>
      </c>
      <c r="P755" s="17">
        <f t="shared" si="155"/>
        <v>0</v>
      </c>
      <c r="Q755" s="17">
        <f t="shared" si="160"/>
        <v>6.5879226918826956E-3</v>
      </c>
      <c r="R755" s="29">
        <f>IF(R754="cCO2_ppm",CO2_ext_avg_ppm,calculation!R754+calculation!S754)</f>
        <v>628.44869521699934</v>
      </c>
      <c r="S755" s="13">
        <f t="shared" si="156"/>
        <v>-5.9291304226944259</v>
      </c>
    </row>
    <row r="756" spans="1:19">
      <c r="A756" s="1">
        <f>IF(input_OLD_temp_simulation!A756&lt;&gt;"",input_OLD_temp_simulation!A756,"")</f>
        <v>754</v>
      </c>
      <c r="B756">
        <f>IF(input_OLD_temp_simulation!B756&lt;&gt;"",input_OLD_temp_simulation!B756,"")</f>
        <v>886307</v>
      </c>
      <c r="C756" s="2">
        <f>IF(input_OLD_temp_simulation!C756&lt;&gt;"",input_OLD_temp_simulation!C756,"")</f>
        <v>44571.854166666657</v>
      </c>
      <c r="D756" s="26">
        <f t="shared" si="157"/>
        <v>0</v>
      </c>
      <c r="E756" s="43">
        <f t="shared" si="148"/>
        <v>0.85416666665696539</v>
      </c>
      <c r="F756" s="2">
        <f t="shared" si="149"/>
        <v>0.85428240739770611</v>
      </c>
      <c r="G756" s="26">
        <f>_xlfn.XLOOKUP(F756,occupancy_schedule!C:C,occupancy_schedule!D:D,,1,2)</f>
        <v>0</v>
      </c>
      <c r="H756" s="50">
        <f t="shared" si="150"/>
        <v>0</v>
      </c>
      <c r="I756" s="18">
        <f t="shared" si="151"/>
        <v>0</v>
      </c>
      <c r="J756" s="26">
        <f t="shared" si="152"/>
        <v>-177.48043520569513</v>
      </c>
      <c r="K756" s="55">
        <f t="shared" si="153"/>
        <v>6.4049248393303971E-3</v>
      </c>
      <c r="L756" s="26" t="b">
        <f>IF(virtualroom!A756="","",J756&gt;ventilation_hysteresis)</f>
        <v>0</v>
      </c>
      <c r="M756" s="29">
        <f t="shared" si="154"/>
        <v>0</v>
      </c>
      <c r="N756" s="13">
        <f t="shared" si="158"/>
        <v>0</v>
      </c>
      <c r="O756" s="17">
        <f t="shared" si="159"/>
        <v>0</v>
      </c>
      <c r="P756" s="17">
        <f t="shared" si="155"/>
        <v>0</v>
      </c>
      <c r="Q756" s="17">
        <f t="shared" si="160"/>
        <v>6.4049248393303971E-3</v>
      </c>
      <c r="R756" s="29">
        <f>IF(R755="cCO2_ppm",CO2_ext_avg_ppm,calculation!R755+calculation!S755)</f>
        <v>622.51956479430487</v>
      </c>
      <c r="S756" s="13">
        <f t="shared" si="156"/>
        <v>-5.7644323553973571</v>
      </c>
    </row>
    <row r="757" spans="1:19">
      <c r="A757" s="1">
        <f>IF(input_OLD_temp_simulation!A757&lt;&gt;"",input_OLD_temp_simulation!A757,"")</f>
        <v>755</v>
      </c>
      <c r="B757">
        <f>IF(input_OLD_temp_simulation!B757&lt;&gt;"",input_OLD_temp_simulation!B757,"")</f>
        <v>886307</v>
      </c>
      <c r="C757" s="2">
        <f>IF(input_OLD_temp_simulation!C757&lt;&gt;"",input_OLD_temp_simulation!C757,"")</f>
        <v>44571.864583333343</v>
      </c>
      <c r="D757" s="26">
        <f t="shared" si="157"/>
        <v>0</v>
      </c>
      <c r="E757" s="43">
        <f t="shared" si="148"/>
        <v>0.86458333334303461</v>
      </c>
      <c r="F757" s="2">
        <f t="shared" si="149"/>
        <v>0.86469907408377533</v>
      </c>
      <c r="G757" s="26">
        <f>_xlfn.XLOOKUP(F757,occupancy_schedule!C:C,occupancy_schedule!D:D,,1,2)</f>
        <v>0</v>
      </c>
      <c r="H757" s="50">
        <f t="shared" si="150"/>
        <v>0</v>
      </c>
      <c r="I757" s="18">
        <f t="shared" si="151"/>
        <v>0</v>
      </c>
      <c r="J757" s="26">
        <f t="shared" si="152"/>
        <v>-183.24486756109252</v>
      </c>
      <c r="K757" s="55">
        <f t="shared" si="153"/>
        <v>6.2270102604601073E-3</v>
      </c>
      <c r="L757" s="26" t="b">
        <f>IF(virtualroom!A757="","",J757&gt;ventilation_hysteresis)</f>
        <v>0</v>
      </c>
      <c r="M757" s="29">
        <f t="shared" si="154"/>
        <v>0</v>
      </c>
      <c r="N757" s="13">
        <f t="shared" si="158"/>
        <v>0</v>
      </c>
      <c r="O757" s="17">
        <f t="shared" si="159"/>
        <v>0</v>
      </c>
      <c r="P757" s="17">
        <f t="shared" si="155"/>
        <v>0</v>
      </c>
      <c r="Q757" s="17">
        <f t="shared" si="160"/>
        <v>6.2270102604601073E-3</v>
      </c>
      <c r="R757" s="29">
        <f>IF(R756="cCO2_ppm",CO2_ext_avg_ppm,calculation!R756+calculation!S756)</f>
        <v>616.75513243890748</v>
      </c>
      <c r="S757" s="13">
        <f t="shared" si="156"/>
        <v>-5.6043092344140968</v>
      </c>
    </row>
    <row r="758" spans="1:19">
      <c r="A758" s="1">
        <f>IF(input_OLD_temp_simulation!A758&lt;&gt;"",input_OLD_temp_simulation!A758,"")</f>
        <v>756</v>
      </c>
      <c r="B758">
        <f>IF(input_OLD_temp_simulation!B758&lt;&gt;"",input_OLD_temp_simulation!B758,"")</f>
        <v>886307</v>
      </c>
      <c r="C758" s="2">
        <f>IF(input_OLD_temp_simulation!C758&lt;&gt;"",input_OLD_temp_simulation!C758,"")</f>
        <v>44571.875</v>
      </c>
      <c r="D758" s="26">
        <f t="shared" si="157"/>
        <v>0</v>
      </c>
      <c r="E758" s="43">
        <f t="shared" ref="E758:E821" si="161">MOD(C758,1)</f>
        <v>0.875</v>
      </c>
      <c r="F758" s="2">
        <f t="shared" ref="F758:F821" si="162">D758+E758+1/24/60/6</f>
        <v>0.87511574074074072</v>
      </c>
      <c r="G758" s="26">
        <f>_xlfn.XLOOKUP(F758,occupancy_schedule!C:C,occupancy_schedule!D:D,,1,2)</f>
        <v>0</v>
      </c>
      <c r="H758" s="50">
        <f t="shared" si="150"/>
        <v>0</v>
      </c>
      <c r="I758" s="18">
        <f t="shared" si="151"/>
        <v>0</v>
      </c>
      <c r="J758" s="26">
        <f t="shared" si="152"/>
        <v>-188.84917679550665</v>
      </c>
      <c r="K758" s="55">
        <f t="shared" si="153"/>
        <v>6.0540377532251029E-3</v>
      </c>
      <c r="L758" s="26" t="b">
        <f>IF(virtualroom!A758="","",J758&gt;ventilation_hysteresis)</f>
        <v>0</v>
      </c>
      <c r="M758" s="29">
        <f t="shared" si="154"/>
        <v>0</v>
      </c>
      <c r="N758" s="13">
        <f t="shared" si="158"/>
        <v>0</v>
      </c>
      <c r="O758" s="17">
        <f t="shared" si="159"/>
        <v>0</v>
      </c>
      <c r="P758" s="17">
        <f t="shared" si="155"/>
        <v>0</v>
      </c>
      <c r="Q758" s="17">
        <f t="shared" si="160"/>
        <v>6.0540377532251029E-3</v>
      </c>
      <c r="R758" s="29">
        <f>IF(R757="cCO2_ppm",CO2_ext_avg_ppm,calculation!R757+calculation!S757)</f>
        <v>611.15082320449335</v>
      </c>
      <c r="S758" s="13">
        <f t="shared" si="156"/>
        <v>-5.4486339779025927</v>
      </c>
    </row>
    <row r="759" spans="1:19">
      <c r="A759" s="1">
        <f>IF(input_OLD_temp_simulation!A759&lt;&gt;"",input_OLD_temp_simulation!A759,"")</f>
        <v>757</v>
      </c>
      <c r="B759">
        <f>IF(input_OLD_temp_simulation!B759&lt;&gt;"",input_OLD_temp_simulation!B759,"")</f>
        <v>886307</v>
      </c>
      <c r="C759" s="2">
        <f>IF(input_OLD_temp_simulation!C759&lt;&gt;"",input_OLD_temp_simulation!C759,"")</f>
        <v>44571.885416666657</v>
      </c>
      <c r="D759" s="26">
        <f t="shared" si="157"/>
        <v>0</v>
      </c>
      <c r="E759" s="43">
        <f t="shared" si="161"/>
        <v>0.88541666665696539</v>
      </c>
      <c r="F759" s="2">
        <f t="shared" si="162"/>
        <v>0.88553240739770611</v>
      </c>
      <c r="G759" s="26">
        <f>_xlfn.XLOOKUP(F759,occupancy_schedule!C:C,occupancy_schedule!D:D,,1,2)</f>
        <v>0</v>
      </c>
      <c r="H759" s="50">
        <f t="shared" si="150"/>
        <v>0</v>
      </c>
      <c r="I759" s="18">
        <f t="shared" si="151"/>
        <v>0</v>
      </c>
      <c r="J759" s="26">
        <f t="shared" si="152"/>
        <v>-194.2978107734092</v>
      </c>
      <c r="K759" s="55">
        <f t="shared" si="153"/>
        <v>5.8858700378577409E-3</v>
      </c>
      <c r="L759" s="26" t="b">
        <f>IF(virtualroom!A759="","",J759&gt;ventilation_hysteresis)</f>
        <v>0</v>
      </c>
      <c r="M759" s="29">
        <f t="shared" si="154"/>
        <v>0</v>
      </c>
      <c r="N759" s="13">
        <f t="shared" si="158"/>
        <v>0</v>
      </c>
      <c r="O759" s="17">
        <f t="shared" si="159"/>
        <v>0</v>
      </c>
      <c r="P759" s="17">
        <f t="shared" si="155"/>
        <v>0</v>
      </c>
      <c r="Q759" s="17">
        <f t="shared" si="160"/>
        <v>5.8858700378577409E-3</v>
      </c>
      <c r="R759" s="29">
        <f>IF(R758="cCO2_ppm",CO2_ext_avg_ppm,calculation!R758+calculation!S758)</f>
        <v>605.7021892265908</v>
      </c>
      <c r="S759" s="13">
        <f t="shared" si="156"/>
        <v>-5.2972830340719668</v>
      </c>
    </row>
    <row r="760" spans="1:19">
      <c r="A760" s="1">
        <f>IF(input_OLD_temp_simulation!A760&lt;&gt;"",input_OLD_temp_simulation!A760,"")</f>
        <v>758</v>
      </c>
      <c r="B760">
        <f>IF(input_OLD_temp_simulation!B760&lt;&gt;"",input_OLD_temp_simulation!B760,"")</f>
        <v>886307</v>
      </c>
      <c r="C760" s="2">
        <f>IF(input_OLD_temp_simulation!C760&lt;&gt;"",input_OLD_temp_simulation!C760,"")</f>
        <v>44571.895833333343</v>
      </c>
      <c r="D760" s="26">
        <f t="shared" si="157"/>
        <v>0</v>
      </c>
      <c r="E760" s="43">
        <f t="shared" si="161"/>
        <v>0.89583333334303461</v>
      </c>
      <c r="F760" s="2">
        <f t="shared" si="162"/>
        <v>0.89594907408377533</v>
      </c>
      <c r="G760" s="26">
        <f>_xlfn.XLOOKUP(F760,occupancy_schedule!C:C,occupancy_schedule!D:D,,1,2)</f>
        <v>0</v>
      </c>
      <c r="H760" s="50">
        <f t="shared" si="150"/>
        <v>0</v>
      </c>
      <c r="I760" s="18">
        <f t="shared" si="151"/>
        <v>0</v>
      </c>
      <c r="J760" s="26">
        <f t="shared" si="152"/>
        <v>-199.59509380748113</v>
      </c>
      <c r="K760" s="55">
        <f t="shared" si="153"/>
        <v>5.7223736479172487E-3</v>
      </c>
      <c r="L760" s="26" t="b">
        <f>IF(virtualroom!A760="","",J760&gt;ventilation_hysteresis)</f>
        <v>0</v>
      </c>
      <c r="M760" s="29">
        <f t="shared" si="154"/>
        <v>0</v>
      </c>
      <c r="N760" s="13">
        <f t="shared" si="158"/>
        <v>0</v>
      </c>
      <c r="O760" s="17">
        <f t="shared" si="159"/>
        <v>0</v>
      </c>
      <c r="P760" s="17">
        <f t="shared" si="155"/>
        <v>0</v>
      </c>
      <c r="Q760" s="17">
        <f t="shared" si="160"/>
        <v>5.7223736479172487E-3</v>
      </c>
      <c r="R760" s="29">
        <f>IF(R759="cCO2_ppm",CO2_ext_avg_ppm,calculation!R759+calculation!S759)</f>
        <v>600.40490619251887</v>
      </c>
      <c r="S760" s="13">
        <f t="shared" si="156"/>
        <v>-5.1501362831255237</v>
      </c>
    </row>
    <row r="761" spans="1:19">
      <c r="A761" s="1">
        <f>IF(input_OLD_temp_simulation!A761&lt;&gt;"",input_OLD_temp_simulation!A761,"")</f>
        <v>759</v>
      </c>
      <c r="B761">
        <f>IF(input_OLD_temp_simulation!B761&lt;&gt;"",input_OLD_temp_simulation!B761,"")</f>
        <v>886307</v>
      </c>
      <c r="C761" s="2">
        <f>IF(input_OLD_temp_simulation!C761&lt;&gt;"",input_OLD_temp_simulation!C761,"")</f>
        <v>44571.90625</v>
      </c>
      <c r="D761" s="26">
        <f t="shared" si="157"/>
        <v>0</v>
      </c>
      <c r="E761" s="43">
        <f t="shared" si="161"/>
        <v>0.90625</v>
      </c>
      <c r="F761" s="2">
        <f t="shared" si="162"/>
        <v>0.90636574074074072</v>
      </c>
      <c r="G761" s="26">
        <f>_xlfn.XLOOKUP(F761,occupancy_schedule!C:C,occupancy_schedule!D:D,,1,2)</f>
        <v>0</v>
      </c>
      <c r="H761" s="50">
        <f t="shared" si="150"/>
        <v>0</v>
      </c>
      <c r="I761" s="18">
        <f t="shared" si="151"/>
        <v>0</v>
      </c>
      <c r="J761" s="26">
        <f t="shared" si="152"/>
        <v>-204.7452300906067</v>
      </c>
      <c r="K761" s="55">
        <f t="shared" si="153"/>
        <v>5.5634188243639908E-3</v>
      </c>
      <c r="L761" s="26" t="b">
        <f>IF(virtualroom!A761="","",J761&gt;ventilation_hysteresis)</f>
        <v>0</v>
      </c>
      <c r="M761" s="29">
        <f t="shared" si="154"/>
        <v>0</v>
      </c>
      <c r="N761" s="13">
        <f t="shared" si="158"/>
        <v>0</v>
      </c>
      <c r="O761" s="17">
        <f t="shared" si="159"/>
        <v>0</v>
      </c>
      <c r="P761" s="17">
        <f t="shared" si="155"/>
        <v>0</v>
      </c>
      <c r="Q761" s="17">
        <f t="shared" si="160"/>
        <v>5.5634188243639908E-3</v>
      </c>
      <c r="R761" s="29">
        <f>IF(R760="cCO2_ppm",CO2_ext_avg_ppm,calculation!R760+calculation!S760)</f>
        <v>595.2547699093933</v>
      </c>
      <c r="S761" s="13">
        <f t="shared" si="156"/>
        <v>-5.0070769419275916</v>
      </c>
    </row>
    <row r="762" spans="1:19">
      <c r="A762" s="1">
        <f>IF(input_OLD_temp_simulation!A762&lt;&gt;"",input_OLD_temp_simulation!A762,"")</f>
        <v>760</v>
      </c>
      <c r="B762">
        <f>IF(input_OLD_temp_simulation!B762&lt;&gt;"",input_OLD_temp_simulation!B762,"")</f>
        <v>886307</v>
      </c>
      <c r="C762" s="2">
        <f>IF(input_OLD_temp_simulation!C762&lt;&gt;"",input_OLD_temp_simulation!C762,"")</f>
        <v>44571.916666666657</v>
      </c>
      <c r="D762" s="26">
        <f t="shared" si="157"/>
        <v>0</v>
      </c>
      <c r="E762" s="43">
        <f t="shared" si="161"/>
        <v>0.91666666665696539</v>
      </c>
      <c r="F762" s="2">
        <f t="shared" si="162"/>
        <v>0.91678240739770611</v>
      </c>
      <c r="G762" s="26">
        <f>_xlfn.XLOOKUP(F762,occupancy_schedule!C:C,occupancy_schedule!D:D,,1,2)</f>
        <v>0</v>
      </c>
      <c r="H762" s="50">
        <f t="shared" si="150"/>
        <v>0</v>
      </c>
      <c r="I762" s="18">
        <f t="shared" si="151"/>
        <v>0</v>
      </c>
      <c r="J762" s="26">
        <f t="shared" si="152"/>
        <v>-209.7523070325343</v>
      </c>
      <c r="K762" s="55">
        <f t="shared" si="153"/>
        <v>5.408879412576101E-3</v>
      </c>
      <c r="L762" s="26" t="b">
        <f>IF(virtualroom!A762="","",J762&gt;ventilation_hysteresis)</f>
        <v>0</v>
      </c>
      <c r="M762" s="29">
        <f t="shared" si="154"/>
        <v>0</v>
      </c>
      <c r="N762" s="13">
        <f t="shared" si="158"/>
        <v>0</v>
      </c>
      <c r="O762" s="17">
        <f t="shared" si="159"/>
        <v>0</v>
      </c>
      <c r="P762" s="17">
        <f t="shared" si="155"/>
        <v>0</v>
      </c>
      <c r="Q762" s="17">
        <f t="shared" si="160"/>
        <v>5.408879412576101E-3</v>
      </c>
      <c r="R762" s="29">
        <f>IF(R761="cCO2_ppm",CO2_ext_avg_ppm,calculation!R761+calculation!S761)</f>
        <v>590.2476929674657</v>
      </c>
      <c r="S762" s="13">
        <f t="shared" si="156"/>
        <v>-4.8679914713184909</v>
      </c>
    </row>
    <row r="763" spans="1:19">
      <c r="A763" s="1">
        <f>IF(input_OLD_temp_simulation!A763&lt;&gt;"",input_OLD_temp_simulation!A763,"")</f>
        <v>761</v>
      </c>
      <c r="B763">
        <f>IF(input_OLD_temp_simulation!B763&lt;&gt;"",input_OLD_temp_simulation!B763,"")</f>
        <v>886307</v>
      </c>
      <c r="C763" s="2">
        <f>IF(input_OLD_temp_simulation!C763&lt;&gt;"",input_OLD_temp_simulation!C763,"")</f>
        <v>44571.927083333343</v>
      </c>
      <c r="D763" s="26">
        <f t="shared" si="157"/>
        <v>0</v>
      </c>
      <c r="E763" s="43">
        <f t="shared" si="161"/>
        <v>0.92708333334303461</v>
      </c>
      <c r="F763" s="2">
        <f t="shared" si="162"/>
        <v>0.92719907408377533</v>
      </c>
      <c r="G763" s="26">
        <f>_xlfn.XLOOKUP(F763,occupancy_schedule!C:C,occupancy_schedule!D:D,,1,2)</f>
        <v>0</v>
      </c>
      <c r="H763" s="50">
        <f t="shared" si="150"/>
        <v>0</v>
      </c>
      <c r="I763" s="18">
        <f t="shared" si="151"/>
        <v>0</v>
      </c>
      <c r="J763" s="26">
        <f t="shared" si="152"/>
        <v>-214.62029850385284</v>
      </c>
      <c r="K763" s="55">
        <f t="shared" si="153"/>
        <v>5.2586327622267644E-3</v>
      </c>
      <c r="L763" s="26" t="b">
        <f>IF(virtualroom!A763="","",J763&gt;ventilation_hysteresis)</f>
        <v>0</v>
      </c>
      <c r="M763" s="29">
        <f t="shared" si="154"/>
        <v>0</v>
      </c>
      <c r="N763" s="13">
        <f t="shared" si="158"/>
        <v>0</v>
      </c>
      <c r="O763" s="17">
        <f t="shared" si="159"/>
        <v>0</v>
      </c>
      <c r="P763" s="17">
        <f t="shared" si="155"/>
        <v>0</v>
      </c>
      <c r="Q763" s="17">
        <f t="shared" si="160"/>
        <v>5.2586327622267644E-3</v>
      </c>
      <c r="R763" s="29">
        <f>IF(R762="cCO2_ppm",CO2_ext_avg_ppm,calculation!R762+calculation!S762)</f>
        <v>585.37970149614716</v>
      </c>
      <c r="S763" s="13">
        <f t="shared" si="156"/>
        <v>-4.7327694860040879</v>
      </c>
    </row>
    <row r="764" spans="1:19">
      <c r="A764" s="1">
        <f>IF(input_OLD_temp_simulation!A764&lt;&gt;"",input_OLD_temp_simulation!A764,"")</f>
        <v>762</v>
      </c>
      <c r="B764">
        <f>IF(input_OLD_temp_simulation!B764&lt;&gt;"",input_OLD_temp_simulation!B764,"")</f>
        <v>886307</v>
      </c>
      <c r="C764" s="2">
        <f>IF(input_OLD_temp_simulation!C764&lt;&gt;"",input_OLD_temp_simulation!C764,"")</f>
        <v>44571.9375</v>
      </c>
      <c r="D764" s="26">
        <f t="shared" si="157"/>
        <v>0</v>
      </c>
      <c r="E764" s="43">
        <f t="shared" si="161"/>
        <v>0.9375</v>
      </c>
      <c r="F764" s="2">
        <f t="shared" si="162"/>
        <v>0.93761574074074072</v>
      </c>
      <c r="G764" s="26">
        <f>_xlfn.XLOOKUP(F764,occupancy_schedule!C:C,occupancy_schedule!D:D,,1,2)</f>
        <v>0</v>
      </c>
      <c r="H764" s="50">
        <f t="shared" si="150"/>
        <v>0</v>
      </c>
      <c r="I764" s="18">
        <f t="shared" si="151"/>
        <v>0</v>
      </c>
      <c r="J764" s="26">
        <f t="shared" si="152"/>
        <v>-219.35306798985698</v>
      </c>
      <c r="K764" s="55">
        <f t="shared" si="153"/>
        <v>5.1125596299426857E-3</v>
      </c>
      <c r="L764" s="26" t="b">
        <f>IF(virtualroom!A764="","",J764&gt;ventilation_hysteresis)</f>
        <v>0</v>
      </c>
      <c r="M764" s="29">
        <f t="shared" si="154"/>
        <v>0</v>
      </c>
      <c r="N764" s="13">
        <f t="shared" si="158"/>
        <v>0</v>
      </c>
      <c r="O764" s="17">
        <f t="shared" si="159"/>
        <v>0</v>
      </c>
      <c r="P764" s="17">
        <f t="shared" si="155"/>
        <v>0</v>
      </c>
      <c r="Q764" s="17">
        <f t="shared" si="160"/>
        <v>5.1125596299426857E-3</v>
      </c>
      <c r="R764" s="29">
        <f>IF(R763="cCO2_ppm",CO2_ext_avg_ppm,calculation!R763+calculation!S763)</f>
        <v>580.64693201014302</v>
      </c>
      <c r="S764" s="13">
        <f t="shared" si="156"/>
        <v>-4.6013036669484171</v>
      </c>
    </row>
    <row r="765" spans="1:19">
      <c r="A765" s="1">
        <f>IF(input_OLD_temp_simulation!A765&lt;&gt;"",input_OLD_temp_simulation!A765,"")</f>
        <v>763</v>
      </c>
      <c r="B765">
        <f>IF(input_OLD_temp_simulation!B765&lt;&gt;"",input_OLD_temp_simulation!B765,"")</f>
        <v>886307</v>
      </c>
      <c r="C765" s="2">
        <f>IF(input_OLD_temp_simulation!C765&lt;&gt;"",input_OLD_temp_simulation!C765,"")</f>
        <v>44571.947916666657</v>
      </c>
      <c r="D765" s="26">
        <f t="shared" si="157"/>
        <v>0</v>
      </c>
      <c r="E765" s="43">
        <f t="shared" si="161"/>
        <v>0.94791666665696539</v>
      </c>
      <c r="F765" s="2">
        <f t="shared" si="162"/>
        <v>0.94803240739770611</v>
      </c>
      <c r="G765" s="26">
        <f>_xlfn.XLOOKUP(F765,occupancy_schedule!C:C,occupancy_schedule!D:D,,1,2)</f>
        <v>0</v>
      </c>
      <c r="H765" s="50">
        <f t="shared" si="150"/>
        <v>0</v>
      </c>
      <c r="I765" s="18">
        <f t="shared" si="151"/>
        <v>0</v>
      </c>
      <c r="J765" s="26">
        <f t="shared" si="152"/>
        <v>-223.95437165680539</v>
      </c>
      <c r="K765" s="55">
        <f t="shared" si="153"/>
        <v>4.9705440846664999E-3</v>
      </c>
      <c r="L765" s="26" t="b">
        <f>IF(virtualroom!A765="","",J765&gt;ventilation_hysteresis)</f>
        <v>0</v>
      </c>
      <c r="M765" s="29">
        <f t="shared" si="154"/>
        <v>0</v>
      </c>
      <c r="N765" s="13">
        <f t="shared" si="158"/>
        <v>0</v>
      </c>
      <c r="O765" s="17">
        <f t="shared" si="159"/>
        <v>0</v>
      </c>
      <c r="P765" s="17">
        <f t="shared" si="155"/>
        <v>0</v>
      </c>
      <c r="Q765" s="17">
        <f t="shared" si="160"/>
        <v>4.9705440846664999E-3</v>
      </c>
      <c r="R765" s="29">
        <f>IF(R764="cCO2_ppm",CO2_ext_avg_ppm,calculation!R764+calculation!S764)</f>
        <v>576.04562834319461</v>
      </c>
      <c r="S765" s="13">
        <f t="shared" si="156"/>
        <v>-4.4734896761998497</v>
      </c>
    </row>
    <row r="766" spans="1:19">
      <c r="A766" s="1">
        <f>IF(input_OLD_temp_simulation!A766&lt;&gt;"",input_OLD_temp_simulation!A766,"")</f>
        <v>764</v>
      </c>
      <c r="B766">
        <f>IF(input_OLD_temp_simulation!B766&lt;&gt;"",input_OLD_temp_simulation!B766,"")</f>
        <v>886307</v>
      </c>
      <c r="C766" s="2">
        <f>IF(input_OLD_temp_simulation!C766&lt;&gt;"",input_OLD_temp_simulation!C766,"")</f>
        <v>44571.958333333343</v>
      </c>
      <c r="D766" s="26">
        <f t="shared" si="157"/>
        <v>0</v>
      </c>
      <c r="E766" s="43">
        <f t="shared" si="161"/>
        <v>0.95833333334303461</v>
      </c>
      <c r="F766" s="2">
        <f t="shared" si="162"/>
        <v>0.95844907408377533</v>
      </c>
      <c r="G766" s="26">
        <f>_xlfn.XLOOKUP(F766,occupancy_schedule!C:C,occupancy_schedule!D:D,,1,2)</f>
        <v>0</v>
      </c>
      <c r="H766" s="50">
        <f t="shared" si="150"/>
        <v>0</v>
      </c>
      <c r="I766" s="18">
        <f t="shared" si="151"/>
        <v>0</v>
      </c>
      <c r="J766" s="26">
        <f t="shared" si="152"/>
        <v>-228.42786133300524</v>
      </c>
      <c r="K766" s="55">
        <f t="shared" si="153"/>
        <v>4.832473415647986E-3</v>
      </c>
      <c r="L766" s="26" t="b">
        <f>IF(virtualroom!A766="","",J766&gt;ventilation_hysteresis)</f>
        <v>0</v>
      </c>
      <c r="M766" s="29">
        <f t="shared" si="154"/>
        <v>0</v>
      </c>
      <c r="N766" s="13">
        <f t="shared" si="158"/>
        <v>0</v>
      </c>
      <c r="O766" s="17">
        <f t="shared" si="159"/>
        <v>0</v>
      </c>
      <c r="P766" s="17">
        <f t="shared" si="155"/>
        <v>0</v>
      </c>
      <c r="Q766" s="17">
        <f t="shared" si="160"/>
        <v>4.832473415647986E-3</v>
      </c>
      <c r="R766" s="29">
        <f>IF(R765="cCO2_ppm",CO2_ext_avg_ppm,calculation!R765+calculation!S765)</f>
        <v>571.57213866699476</v>
      </c>
      <c r="S766" s="13">
        <f t="shared" si="156"/>
        <v>-4.3492260740831874</v>
      </c>
    </row>
    <row r="767" spans="1:19">
      <c r="A767" s="1">
        <f>IF(input_OLD_temp_simulation!A767&lt;&gt;"",input_OLD_temp_simulation!A767,"")</f>
        <v>765</v>
      </c>
      <c r="B767">
        <f>IF(input_OLD_temp_simulation!B767&lt;&gt;"",input_OLD_temp_simulation!B767,"")</f>
        <v>886307</v>
      </c>
      <c r="C767" s="2">
        <f>IF(input_OLD_temp_simulation!C767&lt;&gt;"",input_OLD_temp_simulation!C767,"")</f>
        <v>44571.96875</v>
      </c>
      <c r="D767" s="26">
        <f t="shared" si="157"/>
        <v>0</v>
      </c>
      <c r="E767" s="43">
        <f t="shared" si="161"/>
        <v>0.96875</v>
      </c>
      <c r="F767" s="2">
        <f t="shared" si="162"/>
        <v>0.96886574074074072</v>
      </c>
      <c r="G767" s="26">
        <f>_xlfn.XLOOKUP(F767,occupancy_schedule!C:C,occupancy_schedule!D:D,,1,2)</f>
        <v>0</v>
      </c>
      <c r="H767" s="50">
        <f t="shared" si="150"/>
        <v>0</v>
      </c>
      <c r="I767" s="18">
        <f t="shared" si="151"/>
        <v>0</v>
      </c>
      <c r="J767" s="26">
        <f t="shared" si="152"/>
        <v>-232.7770874070884</v>
      </c>
      <c r="K767" s="55">
        <f t="shared" si="153"/>
        <v>4.6982380429910989E-3</v>
      </c>
      <c r="L767" s="26" t="b">
        <f>IF(virtualroom!A767="","",J767&gt;ventilation_hysteresis)</f>
        <v>0</v>
      </c>
      <c r="M767" s="29">
        <f t="shared" si="154"/>
        <v>0</v>
      </c>
      <c r="N767" s="13">
        <f t="shared" si="158"/>
        <v>0</v>
      </c>
      <c r="O767" s="17">
        <f t="shared" si="159"/>
        <v>0</v>
      </c>
      <c r="P767" s="17">
        <f t="shared" si="155"/>
        <v>0</v>
      </c>
      <c r="Q767" s="17">
        <f t="shared" si="160"/>
        <v>4.6982380429910989E-3</v>
      </c>
      <c r="R767" s="29">
        <f>IF(R766="cCO2_ppm",CO2_ext_avg_ppm,calculation!R766+calculation!S766)</f>
        <v>567.2229125929116</v>
      </c>
      <c r="S767" s="13">
        <f t="shared" si="156"/>
        <v>-4.2284142386919887</v>
      </c>
    </row>
    <row r="768" spans="1:19">
      <c r="A768" s="1">
        <f>IF(input_OLD_temp_simulation!A768&lt;&gt;"",input_OLD_temp_simulation!A768,"")</f>
        <v>766</v>
      </c>
      <c r="B768">
        <f>IF(input_OLD_temp_simulation!B768&lt;&gt;"",input_OLD_temp_simulation!B768,"")</f>
        <v>886307</v>
      </c>
      <c r="C768" s="2">
        <f>IF(input_OLD_temp_simulation!C768&lt;&gt;"",input_OLD_temp_simulation!C768,"")</f>
        <v>44571.979166666657</v>
      </c>
      <c r="D768" s="26">
        <f t="shared" si="157"/>
        <v>0</v>
      </c>
      <c r="E768" s="43">
        <f t="shared" si="161"/>
        <v>0.97916666665696539</v>
      </c>
      <c r="F768" s="2">
        <f t="shared" si="162"/>
        <v>0.97928240739770611</v>
      </c>
      <c r="G768" s="26">
        <f>_xlfn.XLOOKUP(F768,occupancy_schedule!C:C,occupancy_schedule!D:D,,1,2)</f>
        <v>0</v>
      </c>
      <c r="H768" s="50">
        <f t="shared" si="150"/>
        <v>0</v>
      </c>
      <c r="I768" s="18">
        <f t="shared" si="151"/>
        <v>0</v>
      </c>
      <c r="J768" s="26">
        <f t="shared" si="152"/>
        <v>-237.00550164578044</v>
      </c>
      <c r="K768" s="55">
        <f t="shared" si="153"/>
        <v>4.5677314306857893E-3</v>
      </c>
      <c r="L768" s="26" t="b">
        <f>IF(virtualroom!A768="","",J768&gt;ventilation_hysteresis)</f>
        <v>0</v>
      </c>
      <c r="M768" s="29">
        <f t="shared" si="154"/>
        <v>0</v>
      </c>
      <c r="N768" s="13">
        <f t="shared" si="158"/>
        <v>0</v>
      </c>
      <c r="O768" s="17">
        <f t="shared" si="159"/>
        <v>0</v>
      </c>
      <c r="P768" s="17">
        <f t="shared" si="155"/>
        <v>0</v>
      </c>
      <c r="Q768" s="17">
        <f t="shared" si="160"/>
        <v>4.5677314306857893E-3</v>
      </c>
      <c r="R768" s="29">
        <f>IF(R767="cCO2_ppm",CO2_ext_avg_ppm,calculation!R767+calculation!S767)</f>
        <v>562.99449835421956</v>
      </c>
      <c r="S768" s="13">
        <f t="shared" si="156"/>
        <v>-4.1109582876172102</v>
      </c>
    </row>
    <row r="769" spans="1:19">
      <c r="A769" s="1">
        <f>IF(input_OLD_temp_simulation!A769&lt;&gt;"",input_OLD_temp_simulation!A769,"")</f>
        <v>767</v>
      </c>
      <c r="B769">
        <f>IF(input_OLD_temp_simulation!B769&lt;&gt;"",input_OLD_temp_simulation!B769,"")</f>
        <v>886307</v>
      </c>
      <c r="C769" s="2">
        <f>IF(input_OLD_temp_simulation!C769&lt;&gt;"",input_OLD_temp_simulation!C769,"")</f>
        <v>44571.989583333343</v>
      </c>
      <c r="D769" s="26">
        <f t="shared" si="157"/>
        <v>0</v>
      </c>
      <c r="E769" s="43">
        <f t="shared" si="161"/>
        <v>0.98958333334303461</v>
      </c>
      <c r="F769" s="2">
        <f t="shared" si="162"/>
        <v>0.98969907408377533</v>
      </c>
      <c r="G769" s="26">
        <f>_xlfn.XLOOKUP(F769,occupancy_schedule!C:C,occupancy_schedule!D:D,,1,2)</f>
        <v>0</v>
      </c>
      <c r="H769" s="50">
        <f t="shared" si="150"/>
        <v>0</v>
      </c>
      <c r="I769" s="18">
        <f t="shared" si="151"/>
        <v>0</v>
      </c>
      <c r="J769" s="26">
        <f t="shared" si="152"/>
        <v>-241.11645993339766</v>
      </c>
      <c r="K769" s="55">
        <f t="shared" si="153"/>
        <v>4.4408500020556279E-3</v>
      </c>
      <c r="L769" s="26" t="b">
        <f>IF(virtualroom!A769="","",J769&gt;ventilation_hysteresis)</f>
        <v>0</v>
      </c>
      <c r="M769" s="29">
        <f t="shared" si="154"/>
        <v>0</v>
      </c>
      <c r="N769" s="13">
        <f t="shared" si="158"/>
        <v>0</v>
      </c>
      <c r="O769" s="17">
        <f t="shared" si="159"/>
        <v>0</v>
      </c>
      <c r="P769" s="17">
        <f t="shared" si="155"/>
        <v>0</v>
      </c>
      <c r="Q769" s="17">
        <f t="shared" si="160"/>
        <v>4.4408500020556279E-3</v>
      </c>
      <c r="R769" s="29">
        <f>IF(R768="cCO2_ppm",CO2_ext_avg_ppm,calculation!R768+calculation!S768)</f>
        <v>558.88354006660234</v>
      </c>
      <c r="S769" s="13">
        <f t="shared" si="156"/>
        <v>-3.9967650018500649</v>
      </c>
    </row>
    <row r="770" spans="1:19">
      <c r="A770" s="1">
        <f>IF(input_OLD_temp_simulation!A770&lt;&gt;"",input_OLD_temp_simulation!A770,"")</f>
        <v>768</v>
      </c>
      <c r="B770">
        <f>IF(input_OLD_temp_simulation!B770&lt;&gt;"",input_OLD_temp_simulation!B770,"")</f>
        <v>886307</v>
      </c>
      <c r="C770" s="2">
        <f>IF(input_OLD_temp_simulation!C770&lt;&gt;"",input_OLD_temp_simulation!C770,"")</f>
        <v>44572</v>
      </c>
      <c r="D770" s="26">
        <f t="shared" si="157"/>
        <v>1</v>
      </c>
      <c r="E770" s="43">
        <f t="shared" si="161"/>
        <v>0</v>
      </c>
      <c r="F770" s="2">
        <f t="shared" si="162"/>
        <v>1.0001157407407408</v>
      </c>
      <c r="G770" s="26">
        <f>_xlfn.XLOOKUP(F770,occupancy_schedule!C:C,occupancy_schedule!D:D,,1,2)</f>
        <v>1</v>
      </c>
      <c r="H770" s="50">
        <f t="shared" ref="H770:H833" si="163">G770*deskwork_MET*METml_per_kg_min_p*avg_kg_per_p/(s_per_min*ml_per_m3)</f>
        <v>6.7812499999999997E-6</v>
      </c>
      <c r="I770" s="18">
        <f t="shared" ref="I770:I833" si="164">H770/V_room_m3*1000000</f>
        <v>7.5347222222222218E-2</v>
      </c>
      <c r="J770" s="26">
        <f t="shared" ref="J770:J833" si="165">R770-CO2_set</f>
        <v>-245.11322493524767</v>
      </c>
      <c r="K770" s="55">
        <f t="shared" ref="K770:K833" si="166">(R770-CO2_ext_avg_ppm)*ACPH_min/s_per_h</f>
        <v>4.3174930575540843E-3</v>
      </c>
      <c r="L770" s="26" t="b">
        <f>IF(virtualroom!A770="","",J770&gt;ventilation_hysteresis)</f>
        <v>0</v>
      </c>
      <c r="M770" s="29">
        <f t="shared" ref="M770:M833" si="167">IF(L770,maxvent_m3_per_h,0)</f>
        <v>0</v>
      </c>
      <c r="N770" s="13">
        <f t="shared" si="158"/>
        <v>0</v>
      </c>
      <c r="O770" s="17">
        <f t="shared" si="159"/>
        <v>0</v>
      </c>
      <c r="P770" s="17">
        <f t="shared" ref="P770:P833" si="168">IF(L770,MAX(0,MIN((J770+ventilation_hysteresis)/(O770*timestep_s),1)),0)</f>
        <v>0</v>
      </c>
      <c r="Q770" s="17">
        <f t="shared" si="160"/>
        <v>4.3174930575540843E-3</v>
      </c>
      <c r="R770" s="29">
        <f>IF(R769="cCO2_ppm",CO2_ext_avg_ppm,calculation!R769+calculation!S769)</f>
        <v>554.88677506475233</v>
      </c>
      <c r="S770" s="13">
        <f t="shared" ref="S770:S833" si="169">(I770-Q770)*timestep_s</f>
        <v>63.926756248201329</v>
      </c>
    </row>
    <row r="771" spans="1:19">
      <c r="A771" s="1">
        <f>IF(input_OLD_temp_simulation!A771&lt;&gt;"",input_OLD_temp_simulation!A771,"")</f>
        <v>769</v>
      </c>
      <c r="B771">
        <f>IF(input_OLD_temp_simulation!B771&lt;&gt;"",input_OLD_temp_simulation!B771,"")</f>
        <v>886307</v>
      </c>
      <c r="C771" s="2">
        <f>IF(input_OLD_temp_simulation!C771&lt;&gt;"",input_OLD_temp_simulation!C771,"")</f>
        <v>44572.010416666657</v>
      </c>
      <c r="D771" s="26">
        <f t="shared" ref="D771:D834" si="170">WEEKDAY(C771,3)</f>
        <v>1</v>
      </c>
      <c r="E771" s="43">
        <f t="shared" si="161"/>
        <v>1.041666665696539E-2</v>
      </c>
      <c r="F771" s="2">
        <f t="shared" si="162"/>
        <v>1.0105324073977062</v>
      </c>
      <c r="G771" s="26">
        <f>_xlfn.XLOOKUP(F771,occupancy_schedule!C:C,occupancy_schedule!D:D,,1,2)</f>
        <v>1</v>
      </c>
      <c r="H771" s="50">
        <f t="shared" si="163"/>
        <v>6.7812499999999997E-6</v>
      </c>
      <c r="I771" s="18">
        <f t="shared" si="164"/>
        <v>7.5347222222222218E-2</v>
      </c>
      <c r="J771" s="26">
        <f t="shared" si="165"/>
        <v>-181.18646868704639</v>
      </c>
      <c r="K771" s="55">
        <f t="shared" si="166"/>
        <v>6.2905410899059761E-3</v>
      </c>
      <c r="L771" s="26" t="b">
        <f>IF(virtualroom!A771="","",J771&gt;ventilation_hysteresis)</f>
        <v>0</v>
      </c>
      <c r="M771" s="29">
        <f t="shared" si="167"/>
        <v>0</v>
      </c>
      <c r="N771" s="13">
        <f t="shared" si="158"/>
        <v>0</v>
      </c>
      <c r="O771" s="17">
        <f t="shared" si="159"/>
        <v>0</v>
      </c>
      <c r="P771" s="17">
        <f t="shared" si="168"/>
        <v>0</v>
      </c>
      <c r="Q771" s="17">
        <f t="shared" si="160"/>
        <v>6.2905410899059761E-3</v>
      </c>
      <c r="R771" s="29">
        <f>IF(R770="cCO2_ppm",CO2_ext_avg_ppm,calculation!R770+calculation!S770)</f>
        <v>618.81353131295361</v>
      </c>
      <c r="S771" s="13">
        <f t="shared" si="169"/>
        <v>62.151013019084616</v>
      </c>
    </row>
    <row r="772" spans="1:19">
      <c r="A772" s="1">
        <f>IF(input_OLD_temp_simulation!A772&lt;&gt;"",input_OLD_temp_simulation!A772,"")</f>
        <v>770</v>
      </c>
      <c r="B772">
        <f>IF(input_OLD_temp_simulation!B772&lt;&gt;"",input_OLD_temp_simulation!B772,"")</f>
        <v>886307</v>
      </c>
      <c r="C772" s="2">
        <f>IF(input_OLD_temp_simulation!C772&lt;&gt;"",input_OLD_temp_simulation!C772,"")</f>
        <v>44572.020833333343</v>
      </c>
      <c r="D772" s="26">
        <f t="shared" si="170"/>
        <v>1</v>
      </c>
      <c r="E772" s="43">
        <f t="shared" si="161"/>
        <v>2.083333334303461E-2</v>
      </c>
      <c r="F772" s="2">
        <f t="shared" si="162"/>
        <v>1.0209490740837754</v>
      </c>
      <c r="G772" s="26">
        <f>_xlfn.XLOOKUP(F772,occupancy_schedule!C:C,occupancy_schedule!D:D,,1,2)</f>
        <v>1</v>
      </c>
      <c r="H772" s="50">
        <f t="shared" si="163"/>
        <v>6.7812499999999997E-6</v>
      </c>
      <c r="I772" s="18">
        <f t="shared" si="164"/>
        <v>7.5347222222222218E-2</v>
      </c>
      <c r="J772" s="26">
        <f t="shared" si="165"/>
        <v>-119.03545566796174</v>
      </c>
      <c r="K772" s="55">
        <f t="shared" si="166"/>
        <v>8.2087822324703151E-3</v>
      </c>
      <c r="L772" s="26" t="b">
        <f>IF(virtualroom!A772="","",J772&gt;ventilation_hysteresis)</f>
        <v>0</v>
      </c>
      <c r="M772" s="29">
        <f t="shared" si="167"/>
        <v>0</v>
      </c>
      <c r="N772" s="13">
        <f t="shared" si="158"/>
        <v>0</v>
      </c>
      <c r="O772" s="17">
        <f t="shared" si="159"/>
        <v>0</v>
      </c>
      <c r="P772" s="17">
        <f t="shared" si="168"/>
        <v>0</v>
      </c>
      <c r="Q772" s="17">
        <f t="shared" si="160"/>
        <v>8.2087822324703151E-3</v>
      </c>
      <c r="R772" s="29">
        <f>IF(R771="cCO2_ppm",CO2_ext_avg_ppm,calculation!R771+calculation!S771)</f>
        <v>680.96454433203826</v>
      </c>
      <c r="S772" s="13">
        <f t="shared" si="169"/>
        <v>60.424595990776709</v>
      </c>
    </row>
    <row r="773" spans="1:19">
      <c r="A773" s="1">
        <f>IF(input_OLD_temp_simulation!A773&lt;&gt;"",input_OLD_temp_simulation!A773,"")</f>
        <v>771</v>
      </c>
      <c r="B773">
        <f>IF(input_OLD_temp_simulation!B773&lt;&gt;"",input_OLD_temp_simulation!B773,"")</f>
        <v>886307</v>
      </c>
      <c r="C773" s="2">
        <f>IF(input_OLD_temp_simulation!C773&lt;&gt;"",input_OLD_temp_simulation!C773,"")</f>
        <v>44572.03125</v>
      </c>
      <c r="D773" s="26">
        <f t="shared" si="170"/>
        <v>1</v>
      </c>
      <c r="E773" s="43">
        <f t="shared" si="161"/>
        <v>3.125E-2</v>
      </c>
      <c r="F773" s="2">
        <f t="shared" si="162"/>
        <v>1.0313657407407408</v>
      </c>
      <c r="G773" s="26">
        <f>_xlfn.XLOOKUP(F773,occupancy_schedule!C:C,occupancy_schedule!D:D,,1,2)</f>
        <v>1</v>
      </c>
      <c r="H773" s="50">
        <f t="shared" si="163"/>
        <v>6.7812499999999997E-6</v>
      </c>
      <c r="I773" s="18">
        <f t="shared" si="164"/>
        <v>7.5347222222222218E-2</v>
      </c>
      <c r="J773" s="26">
        <f t="shared" si="165"/>
        <v>-58.61085967718509</v>
      </c>
      <c r="K773" s="55">
        <f t="shared" si="166"/>
        <v>1.0073738898852313E-2</v>
      </c>
      <c r="L773" s="26" t="b">
        <f>IF(virtualroom!A773="","",J773&gt;ventilation_hysteresis)</f>
        <v>0</v>
      </c>
      <c r="M773" s="29">
        <f t="shared" si="167"/>
        <v>0</v>
      </c>
      <c r="N773" s="13">
        <f t="shared" si="158"/>
        <v>0</v>
      </c>
      <c r="O773" s="17">
        <f t="shared" si="159"/>
        <v>0</v>
      </c>
      <c r="P773" s="17">
        <f t="shared" si="168"/>
        <v>0</v>
      </c>
      <c r="Q773" s="17">
        <f t="shared" si="160"/>
        <v>1.0073738898852313E-2</v>
      </c>
      <c r="R773" s="29">
        <f>IF(R772="cCO2_ppm",CO2_ext_avg_ppm,calculation!R772+calculation!S772)</f>
        <v>741.38914032281491</v>
      </c>
      <c r="S773" s="13">
        <f t="shared" si="169"/>
        <v>58.746134991032918</v>
      </c>
    </row>
    <row r="774" spans="1:19">
      <c r="A774" s="1">
        <f>IF(input_OLD_temp_simulation!A774&lt;&gt;"",input_OLD_temp_simulation!A774,"")</f>
        <v>772</v>
      </c>
      <c r="B774">
        <f>IF(input_OLD_temp_simulation!B774&lt;&gt;"",input_OLD_temp_simulation!B774,"")</f>
        <v>886307</v>
      </c>
      <c r="C774" s="2">
        <f>IF(input_OLD_temp_simulation!C774&lt;&gt;"",input_OLD_temp_simulation!C774,"")</f>
        <v>44572.041666666657</v>
      </c>
      <c r="D774" s="26">
        <f t="shared" si="170"/>
        <v>1</v>
      </c>
      <c r="E774" s="43">
        <f t="shared" si="161"/>
        <v>4.166666665696539E-2</v>
      </c>
      <c r="F774" s="2">
        <f t="shared" si="162"/>
        <v>1.0417824073977062</v>
      </c>
      <c r="G774" s="26">
        <f>_xlfn.XLOOKUP(F774,occupancy_schedule!C:C,occupancy_schedule!D:D,,1,2)</f>
        <v>1</v>
      </c>
      <c r="H774" s="50">
        <f t="shared" si="163"/>
        <v>6.7812499999999997E-6</v>
      </c>
      <c r="I774" s="18">
        <f t="shared" si="164"/>
        <v>7.5347222222222218E-2</v>
      </c>
      <c r="J774" s="26">
        <f t="shared" si="165"/>
        <v>0.13527531384784197</v>
      </c>
      <c r="K774" s="55">
        <f t="shared" si="166"/>
        <v>1.1886891213390365E-2</v>
      </c>
      <c r="L774" s="26" t="b">
        <f>IF(virtualroom!A774="","",J774&gt;ventilation_hysteresis)</f>
        <v>0</v>
      </c>
      <c r="M774" s="29">
        <f t="shared" si="167"/>
        <v>0</v>
      </c>
      <c r="N774" s="13">
        <f t="shared" si="158"/>
        <v>0</v>
      </c>
      <c r="O774" s="17">
        <f t="shared" si="159"/>
        <v>0</v>
      </c>
      <c r="P774" s="17">
        <f t="shared" si="168"/>
        <v>0</v>
      </c>
      <c r="Q774" s="17">
        <f t="shared" si="160"/>
        <v>1.1886891213390365E-2</v>
      </c>
      <c r="R774" s="29">
        <f>IF(R773="cCO2_ppm",CO2_ext_avg_ppm,calculation!R773+calculation!S773)</f>
        <v>800.13527531384784</v>
      </c>
      <c r="S774" s="13">
        <f t="shared" si="169"/>
        <v>57.114297907948675</v>
      </c>
    </row>
    <row r="775" spans="1:19">
      <c r="A775" s="1">
        <f>IF(input_OLD_temp_simulation!A775&lt;&gt;"",input_OLD_temp_simulation!A775,"")</f>
        <v>773</v>
      </c>
      <c r="B775">
        <f>IF(input_OLD_temp_simulation!B775&lt;&gt;"",input_OLD_temp_simulation!B775,"")</f>
        <v>886307</v>
      </c>
      <c r="C775" s="2">
        <f>IF(input_OLD_temp_simulation!C775&lt;&gt;"",input_OLD_temp_simulation!C775,"")</f>
        <v>44572.052083333343</v>
      </c>
      <c r="D775" s="26">
        <f t="shared" si="170"/>
        <v>1</v>
      </c>
      <c r="E775" s="43">
        <f t="shared" si="161"/>
        <v>5.208333334303461E-2</v>
      </c>
      <c r="F775" s="2">
        <f t="shared" si="162"/>
        <v>1.0521990740837754</v>
      </c>
      <c r="G775" s="26">
        <f>_xlfn.XLOOKUP(F775,occupancy_schedule!C:C,occupancy_schedule!D:D,,1,2)</f>
        <v>1</v>
      </c>
      <c r="H775" s="50">
        <f t="shared" si="163"/>
        <v>6.7812499999999997E-6</v>
      </c>
      <c r="I775" s="18">
        <f t="shared" si="164"/>
        <v>7.5347222222222218E-2</v>
      </c>
      <c r="J775" s="26">
        <f t="shared" si="165"/>
        <v>57.249573221796481</v>
      </c>
      <c r="K775" s="55">
        <f t="shared" si="166"/>
        <v>1.3649678185857916E-2</v>
      </c>
      <c r="L775" s="26" t="b">
        <f>IF(virtualroom!A775="","",J775&gt;ventilation_hysteresis)</f>
        <v>1</v>
      </c>
      <c r="M775" s="29">
        <f t="shared" si="167"/>
        <v>500</v>
      </c>
      <c r="N775" s="13">
        <f t="shared" si="158"/>
        <v>5.5555555555555554</v>
      </c>
      <c r="O775" s="17">
        <f t="shared" si="159"/>
        <v>0.68248390929289582</v>
      </c>
      <c r="P775" s="17">
        <f t="shared" si="168"/>
        <v>0.17460659635496434</v>
      </c>
      <c r="Q775" s="17">
        <f t="shared" si="160"/>
        <v>0.11916619246866275</v>
      </c>
      <c r="R775" s="29">
        <f>IF(R774="cCO2_ppm",CO2_ext_avg_ppm,calculation!R774+calculation!S774)</f>
        <v>857.24957322179648</v>
      </c>
      <c r="S775" s="13">
        <f t="shared" si="169"/>
        <v>-39.437073221796481</v>
      </c>
    </row>
    <row r="776" spans="1:19">
      <c r="A776" s="1">
        <f>IF(input_OLD_temp_simulation!A776&lt;&gt;"",input_OLD_temp_simulation!A776,"")</f>
        <v>774</v>
      </c>
      <c r="B776">
        <f>IF(input_OLD_temp_simulation!B776&lt;&gt;"",input_OLD_temp_simulation!B776,"")</f>
        <v>886307</v>
      </c>
      <c r="C776" s="2">
        <f>IF(input_OLD_temp_simulation!C776&lt;&gt;"",input_OLD_temp_simulation!C776,"")</f>
        <v>44572.0625</v>
      </c>
      <c r="D776" s="26">
        <f t="shared" si="170"/>
        <v>1</v>
      </c>
      <c r="E776" s="43">
        <f t="shared" si="161"/>
        <v>6.25E-2</v>
      </c>
      <c r="F776" s="2">
        <f t="shared" si="162"/>
        <v>1.0626157407407408</v>
      </c>
      <c r="G776" s="26">
        <f>_xlfn.XLOOKUP(F776,occupancy_schedule!C:C,occupancy_schedule!D:D,,1,2)</f>
        <v>1</v>
      </c>
      <c r="H776" s="50">
        <f t="shared" si="163"/>
        <v>6.7812499999999997E-6</v>
      </c>
      <c r="I776" s="18">
        <f t="shared" si="164"/>
        <v>7.5347222222222218E-2</v>
      </c>
      <c r="J776" s="26">
        <f t="shared" si="165"/>
        <v>17.8125</v>
      </c>
      <c r="K776" s="55">
        <f t="shared" si="166"/>
        <v>1.2432484567901234E-2</v>
      </c>
      <c r="L776" s="26" t="b">
        <f>IF(virtualroom!A776="","",J776&gt;ventilation_hysteresis)</f>
        <v>0</v>
      </c>
      <c r="M776" s="29">
        <f t="shared" si="167"/>
        <v>0</v>
      </c>
      <c r="N776" s="13">
        <f t="shared" si="158"/>
        <v>0</v>
      </c>
      <c r="O776" s="17">
        <f t="shared" si="159"/>
        <v>0</v>
      </c>
      <c r="P776" s="17">
        <f t="shared" si="168"/>
        <v>0</v>
      </c>
      <c r="Q776" s="17">
        <f t="shared" si="160"/>
        <v>1.2432484567901234E-2</v>
      </c>
      <c r="R776" s="29">
        <f>IF(R775="cCO2_ppm",CO2_ext_avg_ppm,calculation!R775+calculation!S775)</f>
        <v>817.8125</v>
      </c>
      <c r="S776" s="13">
        <f t="shared" si="169"/>
        <v>56.623263888888886</v>
      </c>
    </row>
    <row r="777" spans="1:19">
      <c r="A777" s="1">
        <f>IF(input_OLD_temp_simulation!A777&lt;&gt;"",input_OLD_temp_simulation!A777,"")</f>
        <v>775</v>
      </c>
      <c r="B777">
        <f>IF(input_OLD_temp_simulation!B777&lt;&gt;"",input_OLD_temp_simulation!B777,"")</f>
        <v>886307</v>
      </c>
      <c r="C777" s="2">
        <f>IF(input_OLD_temp_simulation!C777&lt;&gt;"",input_OLD_temp_simulation!C777,"")</f>
        <v>44572.072916666657</v>
      </c>
      <c r="D777" s="26">
        <f t="shared" si="170"/>
        <v>1</v>
      </c>
      <c r="E777" s="43">
        <f t="shared" si="161"/>
        <v>7.291666665696539E-2</v>
      </c>
      <c r="F777" s="2">
        <f t="shared" si="162"/>
        <v>1.0730324073977062</v>
      </c>
      <c r="G777" s="26">
        <f>_xlfn.XLOOKUP(F777,occupancy_schedule!C:C,occupancy_schedule!D:D,,1,2)</f>
        <v>1</v>
      </c>
      <c r="H777" s="50">
        <f t="shared" si="163"/>
        <v>6.7812499999999997E-6</v>
      </c>
      <c r="I777" s="18">
        <f t="shared" si="164"/>
        <v>7.5347222222222218E-2</v>
      </c>
      <c r="J777" s="26">
        <f t="shared" si="165"/>
        <v>74.435763888888914</v>
      </c>
      <c r="K777" s="55">
        <f t="shared" si="166"/>
        <v>1.418011616941015E-2</v>
      </c>
      <c r="L777" s="26" t="b">
        <f>IF(virtualroom!A777="","",J777&gt;ventilation_hysteresis)</f>
        <v>1</v>
      </c>
      <c r="M777" s="29">
        <f t="shared" si="167"/>
        <v>500</v>
      </c>
      <c r="N777" s="13">
        <f t="shared" si="158"/>
        <v>5.5555555555555554</v>
      </c>
      <c r="O777" s="17">
        <f t="shared" si="159"/>
        <v>0.70900580847050754</v>
      </c>
      <c r="P777" s="17">
        <f t="shared" si="168"/>
        <v>0.19500821886749678</v>
      </c>
      <c r="Q777" s="17">
        <f t="shared" si="160"/>
        <v>0.13826195987654324</v>
      </c>
      <c r="R777" s="29">
        <f>IF(R776="cCO2_ppm",CO2_ext_avg_ppm,calculation!R776+calculation!S776)</f>
        <v>874.43576388888891</v>
      </c>
      <c r="S777" s="13">
        <f t="shared" si="169"/>
        <v>-56.623263888888921</v>
      </c>
    </row>
    <row r="778" spans="1:19">
      <c r="A778" s="1">
        <f>IF(input_OLD_temp_simulation!A778&lt;&gt;"",input_OLD_temp_simulation!A778,"")</f>
        <v>776</v>
      </c>
      <c r="B778">
        <f>IF(input_OLD_temp_simulation!B778&lt;&gt;"",input_OLD_temp_simulation!B778,"")</f>
        <v>886307</v>
      </c>
      <c r="C778" s="2">
        <f>IF(input_OLD_temp_simulation!C778&lt;&gt;"",input_OLD_temp_simulation!C778,"")</f>
        <v>44572.083333333343</v>
      </c>
      <c r="D778" s="26">
        <f t="shared" si="170"/>
        <v>1</v>
      </c>
      <c r="E778" s="43">
        <f t="shared" si="161"/>
        <v>8.333333334303461E-2</v>
      </c>
      <c r="F778" s="2">
        <f t="shared" si="162"/>
        <v>1.0834490740837754</v>
      </c>
      <c r="G778" s="26">
        <f>_xlfn.XLOOKUP(F778,occupancy_schedule!C:C,occupancy_schedule!D:D,,1,2)</f>
        <v>1</v>
      </c>
      <c r="H778" s="50">
        <f t="shared" si="163"/>
        <v>6.7812499999999997E-6</v>
      </c>
      <c r="I778" s="18">
        <f t="shared" si="164"/>
        <v>7.5347222222222218E-2</v>
      </c>
      <c r="J778" s="26">
        <f t="shared" si="165"/>
        <v>17.8125</v>
      </c>
      <c r="K778" s="55">
        <f t="shared" si="166"/>
        <v>1.2432484567901234E-2</v>
      </c>
      <c r="L778" s="26" t="b">
        <f>IF(virtualroom!A778="","",J778&gt;ventilation_hysteresis)</f>
        <v>0</v>
      </c>
      <c r="M778" s="29">
        <f t="shared" si="167"/>
        <v>0</v>
      </c>
      <c r="N778" s="13">
        <f t="shared" si="158"/>
        <v>0</v>
      </c>
      <c r="O778" s="17">
        <f t="shared" si="159"/>
        <v>0</v>
      </c>
      <c r="P778" s="17">
        <f t="shared" si="168"/>
        <v>0</v>
      </c>
      <c r="Q778" s="17">
        <f t="shared" si="160"/>
        <v>1.2432484567901234E-2</v>
      </c>
      <c r="R778" s="29">
        <f>IF(R777="cCO2_ppm",CO2_ext_avg_ppm,calculation!R777+calculation!S777)</f>
        <v>817.8125</v>
      </c>
      <c r="S778" s="13">
        <f t="shared" si="169"/>
        <v>56.623263888888886</v>
      </c>
    </row>
    <row r="779" spans="1:19">
      <c r="A779" s="1">
        <f>IF(input_OLD_temp_simulation!A779&lt;&gt;"",input_OLD_temp_simulation!A779,"")</f>
        <v>777</v>
      </c>
      <c r="B779">
        <f>IF(input_OLD_temp_simulation!B779&lt;&gt;"",input_OLD_temp_simulation!B779,"")</f>
        <v>886307</v>
      </c>
      <c r="C779" s="2">
        <f>IF(input_OLD_temp_simulation!C779&lt;&gt;"",input_OLD_temp_simulation!C779,"")</f>
        <v>44572.09375</v>
      </c>
      <c r="D779" s="26">
        <f t="shared" si="170"/>
        <v>1</v>
      </c>
      <c r="E779" s="43">
        <f t="shared" si="161"/>
        <v>9.375E-2</v>
      </c>
      <c r="F779" s="2">
        <f t="shared" si="162"/>
        <v>1.0938657407407408</v>
      </c>
      <c r="G779" s="26">
        <f>_xlfn.XLOOKUP(F779,occupancy_schedule!C:C,occupancy_schedule!D:D,,1,2)</f>
        <v>1</v>
      </c>
      <c r="H779" s="50">
        <f t="shared" si="163"/>
        <v>6.7812499999999997E-6</v>
      </c>
      <c r="I779" s="18">
        <f t="shared" si="164"/>
        <v>7.5347222222222218E-2</v>
      </c>
      <c r="J779" s="26">
        <f t="shared" si="165"/>
        <v>74.435763888888914</v>
      </c>
      <c r="K779" s="55">
        <f t="shared" si="166"/>
        <v>1.418011616941015E-2</v>
      </c>
      <c r="L779" s="26" t="b">
        <f>IF(virtualroom!A779="","",J779&gt;ventilation_hysteresis)</f>
        <v>1</v>
      </c>
      <c r="M779" s="29">
        <f t="shared" si="167"/>
        <v>500</v>
      </c>
      <c r="N779" s="13">
        <f t="shared" si="158"/>
        <v>5.5555555555555554</v>
      </c>
      <c r="O779" s="17">
        <f t="shared" si="159"/>
        <v>0.70900580847050754</v>
      </c>
      <c r="P779" s="17">
        <f t="shared" si="168"/>
        <v>0.19500821886749678</v>
      </c>
      <c r="Q779" s="17">
        <f t="shared" si="160"/>
        <v>0.13826195987654324</v>
      </c>
      <c r="R779" s="29">
        <f>IF(R778="cCO2_ppm",CO2_ext_avg_ppm,calculation!R778+calculation!S778)</f>
        <v>874.43576388888891</v>
      </c>
      <c r="S779" s="13">
        <f t="shared" si="169"/>
        <v>-56.623263888888921</v>
      </c>
    </row>
    <row r="780" spans="1:19">
      <c r="A780" s="1">
        <f>IF(input_OLD_temp_simulation!A780&lt;&gt;"",input_OLD_temp_simulation!A780,"")</f>
        <v>778</v>
      </c>
      <c r="B780">
        <f>IF(input_OLD_temp_simulation!B780&lt;&gt;"",input_OLD_temp_simulation!B780,"")</f>
        <v>886307</v>
      </c>
      <c r="C780" s="2">
        <f>IF(input_OLD_temp_simulation!C780&lt;&gt;"",input_OLD_temp_simulation!C780,"")</f>
        <v>44572.104166666657</v>
      </c>
      <c r="D780" s="26">
        <f t="shared" si="170"/>
        <v>1</v>
      </c>
      <c r="E780" s="43">
        <f t="shared" si="161"/>
        <v>0.10416666665696539</v>
      </c>
      <c r="F780" s="2">
        <f t="shared" si="162"/>
        <v>1.1042824073977062</v>
      </c>
      <c r="G780" s="26">
        <f>_xlfn.XLOOKUP(F780,occupancy_schedule!C:C,occupancy_schedule!D:D,,1,2)</f>
        <v>1</v>
      </c>
      <c r="H780" s="50">
        <f t="shared" si="163"/>
        <v>6.7812499999999997E-6</v>
      </c>
      <c r="I780" s="18">
        <f t="shared" si="164"/>
        <v>7.5347222222222218E-2</v>
      </c>
      <c r="J780" s="26">
        <f t="shared" si="165"/>
        <v>17.8125</v>
      </c>
      <c r="K780" s="55">
        <f t="shared" si="166"/>
        <v>1.2432484567901234E-2</v>
      </c>
      <c r="L780" s="26" t="b">
        <f>IF(virtualroom!A780="","",J780&gt;ventilation_hysteresis)</f>
        <v>0</v>
      </c>
      <c r="M780" s="29">
        <f t="shared" si="167"/>
        <v>0</v>
      </c>
      <c r="N780" s="13">
        <f t="shared" si="158"/>
        <v>0</v>
      </c>
      <c r="O780" s="17">
        <f t="shared" si="159"/>
        <v>0</v>
      </c>
      <c r="P780" s="17">
        <f t="shared" si="168"/>
        <v>0</v>
      </c>
      <c r="Q780" s="17">
        <f t="shared" si="160"/>
        <v>1.2432484567901234E-2</v>
      </c>
      <c r="R780" s="29">
        <f>IF(R779="cCO2_ppm",CO2_ext_avg_ppm,calculation!R779+calculation!S779)</f>
        <v>817.8125</v>
      </c>
      <c r="S780" s="13">
        <f t="shared" si="169"/>
        <v>56.623263888888886</v>
      </c>
    </row>
    <row r="781" spans="1:19">
      <c r="A781" s="1">
        <f>IF(input_OLD_temp_simulation!A781&lt;&gt;"",input_OLD_temp_simulation!A781,"")</f>
        <v>779</v>
      </c>
      <c r="B781">
        <f>IF(input_OLD_temp_simulation!B781&lt;&gt;"",input_OLD_temp_simulation!B781,"")</f>
        <v>886307</v>
      </c>
      <c r="C781" s="2">
        <f>IF(input_OLD_temp_simulation!C781&lt;&gt;"",input_OLD_temp_simulation!C781,"")</f>
        <v>44572.114583333343</v>
      </c>
      <c r="D781" s="26">
        <f t="shared" si="170"/>
        <v>1</v>
      </c>
      <c r="E781" s="43">
        <f t="shared" si="161"/>
        <v>0.11458333334303461</v>
      </c>
      <c r="F781" s="2">
        <f t="shared" si="162"/>
        <v>1.1146990740837754</v>
      </c>
      <c r="G781" s="26">
        <f>_xlfn.XLOOKUP(F781,occupancy_schedule!C:C,occupancy_schedule!D:D,,1,2)</f>
        <v>1</v>
      </c>
      <c r="H781" s="50">
        <f t="shared" si="163"/>
        <v>6.7812499999999997E-6</v>
      </c>
      <c r="I781" s="18">
        <f t="shared" si="164"/>
        <v>7.5347222222222218E-2</v>
      </c>
      <c r="J781" s="26">
        <f t="shared" si="165"/>
        <v>74.435763888888914</v>
      </c>
      <c r="K781" s="55">
        <f t="shared" si="166"/>
        <v>1.418011616941015E-2</v>
      </c>
      <c r="L781" s="26" t="b">
        <f>IF(virtualroom!A781="","",J781&gt;ventilation_hysteresis)</f>
        <v>1</v>
      </c>
      <c r="M781" s="29">
        <f t="shared" si="167"/>
        <v>500</v>
      </c>
      <c r="N781" s="13">
        <f t="shared" si="158"/>
        <v>5.5555555555555554</v>
      </c>
      <c r="O781" s="17">
        <f t="shared" si="159"/>
        <v>0.70900580847050754</v>
      </c>
      <c r="P781" s="17">
        <f t="shared" si="168"/>
        <v>0.19500821886749678</v>
      </c>
      <c r="Q781" s="17">
        <f t="shared" si="160"/>
        <v>0.13826195987654324</v>
      </c>
      <c r="R781" s="29">
        <f>IF(R780="cCO2_ppm",CO2_ext_avg_ppm,calculation!R780+calculation!S780)</f>
        <v>874.43576388888891</v>
      </c>
      <c r="S781" s="13">
        <f t="shared" si="169"/>
        <v>-56.623263888888921</v>
      </c>
    </row>
    <row r="782" spans="1:19">
      <c r="A782" s="1">
        <f>IF(input_OLD_temp_simulation!A782&lt;&gt;"",input_OLD_temp_simulation!A782,"")</f>
        <v>780</v>
      </c>
      <c r="B782">
        <f>IF(input_OLD_temp_simulation!B782&lt;&gt;"",input_OLD_temp_simulation!B782,"")</f>
        <v>886307</v>
      </c>
      <c r="C782" s="2">
        <f>IF(input_OLD_temp_simulation!C782&lt;&gt;"",input_OLD_temp_simulation!C782,"")</f>
        <v>44572.125</v>
      </c>
      <c r="D782" s="26">
        <f t="shared" si="170"/>
        <v>1</v>
      </c>
      <c r="E782" s="43">
        <f t="shared" si="161"/>
        <v>0.125</v>
      </c>
      <c r="F782" s="2">
        <f t="shared" si="162"/>
        <v>1.1251157407407408</v>
      </c>
      <c r="G782" s="26">
        <f>_xlfn.XLOOKUP(F782,occupancy_schedule!C:C,occupancy_schedule!D:D,,1,2)</f>
        <v>1</v>
      </c>
      <c r="H782" s="50">
        <f t="shared" si="163"/>
        <v>6.7812499999999997E-6</v>
      </c>
      <c r="I782" s="18">
        <f t="shared" si="164"/>
        <v>7.5347222222222218E-2</v>
      </c>
      <c r="J782" s="26">
        <f t="shared" si="165"/>
        <v>17.8125</v>
      </c>
      <c r="K782" s="55">
        <f t="shared" si="166"/>
        <v>1.2432484567901234E-2</v>
      </c>
      <c r="L782" s="26" t="b">
        <f>IF(virtualroom!A782="","",J782&gt;ventilation_hysteresis)</f>
        <v>0</v>
      </c>
      <c r="M782" s="29">
        <f t="shared" si="167"/>
        <v>0</v>
      </c>
      <c r="N782" s="13">
        <f t="shared" si="158"/>
        <v>0</v>
      </c>
      <c r="O782" s="17">
        <f t="shared" si="159"/>
        <v>0</v>
      </c>
      <c r="P782" s="17">
        <f t="shared" si="168"/>
        <v>0</v>
      </c>
      <c r="Q782" s="17">
        <f t="shared" si="160"/>
        <v>1.2432484567901234E-2</v>
      </c>
      <c r="R782" s="29">
        <f>IF(R781="cCO2_ppm",CO2_ext_avg_ppm,calculation!R781+calculation!S781)</f>
        <v>817.8125</v>
      </c>
      <c r="S782" s="13">
        <f t="shared" si="169"/>
        <v>56.623263888888886</v>
      </c>
    </row>
    <row r="783" spans="1:19">
      <c r="A783" s="1">
        <f>IF(input_OLD_temp_simulation!A783&lt;&gt;"",input_OLD_temp_simulation!A783,"")</f>
        <v>781</v>
      </c>
      <c r="B783">
        <f>IF(input_OLD_temp_simulation!B783&lt;&gt;"",input_OLD_temp_simulation!B783,"")</f>
        <v>886307</v>
      </c>
      <c r="C783" s="2">
        <f>IF(input_OLD_temp_simulation!C783&lt;&gt;"",input_OLD_temp_simulation!C783,"")</f>
        <v>44572.135416666657</v>
      </c>
      <c r="D783" s="26">
        <f t="shared" si="170"/>
        <v>1</v>
      </c>
      <c r="E783" s="43">
        <f t="shared" si="161"/>
        <v>0.13541666665696539</v>
      </c>
      <c r="F783" s="2">
        <f t="shared" si="162"/>
        <v>1.1355324073977062</v>
      </c>
      <c r="G783" s="26">
        <f>_xlfn.XLOOKUP(F783,occupancy_schedule!C:C,occupancy_schedule!D:D,,1,2)</f>
        <v>1</v>
      </c>
      <c r="H783" s="50">
        <f t="shared" si="163"/>
        <v>6.7812499999999997E-6</v>
      </c>
      <c r="I783" s="18">
        <f t="shared" si="164"/>
        <v>7.5347222222222218E-2</v>
      </c>
      <c r="J783" s="26">
        <f t="shared" si="165"/>
        <v>74.435763888888914</v>
      </c>
      <c r="K783" s="55">
        <f t="shared" si="166"/>
        <v>1.418011616941015E-2</v>
      </c>
      <c r="L783" s="26" t="b">
        <f>IF(virtualroom!A783="","",J783&gt;ventilation_hysteresis)</f>
        <v>1</v>
      </c>
      <c r="M783" s="29">
        <f t="shared" si="167"/>
        <v>500</v>
      </c>
      <c r="N783" s="13">
        <f t="shared" si="158"/>
        <v>5.5555555555555554</v>
      </c>
      <c r="O783" s="17">
        <f t="shared" si="159"/>
        <v>0.70900580847050754</v>
      </c>
      <c r="P783" s="17">
        <f t="shared" si="168"/>
        <v>0.19500821886749678</v>
      </c>
      <c r="Q783" s="17">
        <f t="shared" si="160"/>
        <v>0.13826195987654324</v>
      </c>
      <c r="R783" s="29">
        <f>IF(R782="cCO2_ppm",CO2_ext_avg_ppm,calculation!R782+calculation!S782)</f>
        <v>874.43576388888891</v>
      </c>
      <c r="S783" s="13">
        <f t="shared" si="169"/>
        <v>-56.623263888888921</v>
      </c>
    </row>
    <row r="784" spans="1:19">
      <c r="A784" s="1">
        <f>IF(input_OLD_temp_simulation!A784&lt;&gt;"",input_OLD_temp_simulation!A784,"")</f>
        <v>782</v>
      </c>
      <c r="B784">
        <f>IF(input_OLD_temp_simulation!B784&lt;&gt;"",input_OLD_temp_simulation!B784,"")</f>
        <v>886307</v>
      </c>
      <c r="C784" s="2">
        <f>IF(input_OLD_temp_simulation!C784&lt;&gt;"",input_OLD_temp_simulation!C784,"")</f>
        <v>44572.145833333343</v>
      </c>
      <c r="D784" s="26">
        <f t="shared" si="170"/>
        <v>1</v>
      </c>
      <c r="E784" s="43">
        <f t="shared" si="161"/>
        <v>0.14583333334303461</v>
      </c>
      <c r="F784" s="2">
        <f t="shared" si="162"/>
        <v>1.1459490740837754</v>
      </c>
      <c r="G784" s="26">
        <f>_xlfn.XLOOKUP(F784,occupancy_schedule!C:C,occupancy_schedule!D:D,,1,2)</f>
        <v>1</v>
      </c>
      <c r="H784" s="50">
        <f t="shared" si="163"/>
        <v>6.7812499999999997E-6</v>
      </c>
      <c r="I784" s="18">
        <f t="shared" si="164"/>
        <v>7.5347222222222218E-2</v>
      </c>
      <c r="J784" s="26">
        <f t="shared" si="165"/>
        <v>17.8125</v>
      </c>
      <c r="K784" s="55">
        <f t="shared" si="166"/>
        <v>1.2432484567901234E-2</v>
      </c>
      <c r="L784" s="26" t="b">
        <f>IF(virtualroom!A784="","",J784&gt;ventilation_hysteresis)</f>
        <v>0</v>
      </c>
      <c r="M784" s="29">
        <f t="shared" si="167"/>
        <v>0</v>
      </c>
      <c r="N784" s="13">
        <f t="shared" si="158"/>
        <v>0</v>
      </c>
      <c r="O784" s="17">
        <f t="shared" si="159"/>
        <v>0</v>
      </c>
      <c r="P784" s="17">
        <f t="shared" si="168"/>
        <v>0</v>
      </c>
      <c r="Q784" s="17">
        <f t="shared" si="160"/>
        <v>1.2432484567901234E-2</v>
      </c>
      <c r="R784" s="29">
        <f>IF(R783="cCO2_ppm",CO2_ext_avg_ppm,calculation!R783+calculation!S783)</f>
        <v>817.8125</v>
      </c>
      <c r="S784" s="13">
        <f t="shared" si="169"/>
        <v>56.623263888888886</v>
      </c>
    </row>
    <row r="785" spans="1:19">
      <c r="A785" s="1">
        <f>IF(input_OLD_temp_simulation!A785&lt;&gt;"",input_OLD_temp_simulation!A785,"")</f>
        <v>783</v>
      </c>
      <c r="B785">
        <f>IF(input_OLD_temp_simulation!B785&lt;&gt;"",input_OLD_temp_simulation!B785,"")</f>
        <v>886307</v>
      </c>
      <c r="C785" s="2">
        <f>IF(input_OLD_temp_simulation!C785&lt;&gt;"",input_OLD_temp_simulation!C785,"")</f>
        <v>44572.15625</v>
      </c>
      <c r="D785" s="26">
        <f t="shared" si="170"/>
        <v>1</v>
      </c>
      <c r="E785" s="43">
        <f t="shared" si="161"/>
        <v>0.15625</v>
      </c>
      <c r="F785" s="2">
        <f t="shared" si="162"/>
        <v>1.1563657407407408</v>
      </c>
      <c r="G785" s="26">
        <f>_xlfn.XLOOKUP(F785,occupancy_schedule!C:C,occupancy_schedule!D:D,,1,2)</f>
        <v>1</v>
      </c>
      <c r="H785" s="50">
        <f t="shared" si="163"/>
        <v>6.7812499999999997E-6</v>
      </c>
      <c r="I785" s="18">
        <f t="shared" si="164"/>
        <v>7.5347222222222218E-2</v>
      </c>
      <c r="J785" s="26">
        <f t="shared" si="165"/>
        <v>74.435763888888914</v>
      </c>
      <c r="K785" s="55">
        <f t="shared" si="166"/>
        <v>1.418011616941015E-2</v>
      </c>
      <c r="L785" s="26" t="b">
        <f>IF(virtualroom!A785="","",J785&gt;ventilation_hysteresis)</f>
        <v>1</v>
      </c>
      <c r="M785" s="29">
        <f t="shared" si="167"/>
        <v>500</v>
      </c>
      <c r="N785" s="13">
        <f t="shared" si="158"/>
        <v>5.5555555555555554</v>
      </c>
      <c r="O785" s="17">
        <f t="shared" si="159"/>
        <v>0.70900580847050754</v>
      </c>
      <c r="P785" s="17">
        <f t="shared" si="168"/>
        <v>0.19500821886749678</v>
      </c>
      <c r="Q785" s="17">
        <f t="shared" si="160"/>
        <v>0.13826195987654324</v>
      </c>
      <c r="R785" s="29">
        <f>IF(R784="cCO2_ppm",CO2_ext_avg_ppm,calculation!R784+calculation!S784)</f>
        <v>874.43576388888891</v>
      </c>
      <c r="S785" s="13">
        <f t="shared" si="169"/>
        <v>-56.623263888888921</v>
      </c>
    </row>
    <row r="786" spans="1:19">
      <c r="A786" s="1">
        <f>IF(input_OLD_temp_simulation!A786&lt;&gt;"",input_OLD_temp_simulation!A786,"")</f>
        <v>784</v>
      </c>
      <c r="B786">
        <f>IF(input_OLD_temp_simulation!B786&lt;&gt;"",input_OLD_temp_simulation!B786,"")</f>
        <v>886307</v>
      </c>
      <c r="C786" s="2">
        <f>IF(input_OLD_temp_simulation!C786&lt;&gt;"",input_OLD_temp_simulation!C786,"")</f>
        <v>44572.166666666657</v>
      </c>
      <c r="D786" s="26">
        <f t="shared" si="170"/>
        <v>1</v>
      </c>
      <c r="E786" s="43">
        <f t="shared" si="161"/>
        <v>0.16666666665696539</v>
      </c>
      <c r="F786" s="2">
        <f t="shared" si="162"/>
        <v>1.1667824073977062</v>
      </c>
      <c r="G786" s="26">
        <f>_xlfn.XLOOKUP(F786,occupancy_schedule!C:C,occupancy_schedule!D:D,,1,2)</f>
        <v>1</v>
      </c>
      <c r="H786" s="50">
        <f t="shared" si="163"/>
        <v>6.7812499999999997E-6</v>
      </c>
      <c r="I786" s="18">
        <f t="shared" si="164"/>
        <v>7.5347222222222218E-2</v>
      </c>
      <c r="J786" s="26">
        <f t="shared" si="165"/>
        <v>17.8125</v>
      </c>
      <c r="K786" s="55">
        <f t="shared" si="166"/>
        <v>1.2432484567901234E-2</v>
      </c>
      <c r="L786" s="26" t="b">
        <f>IF(virtualroom!A786="","",J786&gt;ventilation_hysteresis)</f>
        <v>0</v>
      </c>
      <c r="M786" s="29">
        <f t="shared" si="167"/>
        <v>0</v>
      </c>
      <c r="N786" s="13">
        <f t="shared" si="158"/>
        <v>0</v>
      </c>
      <c r="O786" s="17">
        <f t="shared" si="159"/>
        <v>0</v>
      </c>
      <c r="P786" s="17">
        <f t="shared" si="168"/>
        <v>0</v>
      </c>
      <c r="Q786" s="17">
        <f t="shared" si="160"/>
        <v>1.2432484567901234E-2</v>
      </c>
      <c r="R786" s="29">
        <f>IF(R785="cCO2_ppm",CO2_ext_avg_ppm,calculation!R785+calculation!S785)</f>
        <v>817.8125</v>
      </c>
      <c r="S786" s="13">
        <f t="shared" si="169"/>
        <v>56.623263888888886</v>
      </c>
    </row>
    <row r="787" spans="1:19">
      <c r="A787" s="1">
        <f>IF(input_OLD_temp_simulation!A787&lt;&gt;"",input_OLD_temp_simulation!A787,"")</f>
        <v>785</v>
      </c>
      <c r="B787">
        <f>IF(input_OLD_temp_simulation!B787&lt;&gt;"",input_OLD_temp_simulation!B787,"")</f>
        <v>886307</v>
      </c>
      <c r="C787" s="2">
        <f>IF(input_OLD_temp_simulation!C787&lt;&gt;"",input_OLD_temp_simulation!C787,"")</f>
        <v>44572.177083333343</v>
      </c>
      <c r="D787" s="26">
        <f t="shared" si="170"/>
        <v>1</v>
      </c>
      <c r="E787" s="43">
        <f t="shared" si="161"/>
        <v>0.17708333334303461</v>
      </c>
      <c r="F787" s="2">
        <f t="shared" si="162"/>
        <v>1.1771990740837754</v>
      </c>
      <c r="G787" s="26">
        <f>_xlfn.XLOOKUP(F787,occupancy_schedule!C:C,occupancy_schedule!D:D,,1,2)</f>
        <v>1</v>
      </c>
      <c r="H787" s="50">
        <f t="shared" si="163"/>
        <v>6.7812499999999997E-6</v>
      </c>
      <c r="I787" s="18">
        <f t="shared" si="164"/>
        <v>7.5347222222222218E-2</v>
      </c>
      <c r="J787" s="26">
        <f t="shared" si="165"/>
        <v>74.435763888888914</v>
      </c>
      <c r="K787" s="55">
        <f t="shared" si="166"/>
        <v>1.418011616941015E-2</v>
      </c>
      <c r="L787" s="26" t="b">
        <f>IF(virtualroom!A787="","",J787&gt;ventilation_hysteresis)</f>
        <v>1</v>
      </c>
      <c r="M787" s="29">
        <f t="shared" si="167"/>
        <v>500</v>
      </c>
      <c r="N787" s="13">
        <f t="shared" si="158"/>
        <v>5.5555555555555554</v>
      </c>
      <c r="O787" s="17">
        <f t="shared" si="159"/>
        <v>0.70900580847050754</v>
      </c>
      <c r="P787" s="17">
        <f t="shared" si="168"/>
        <v>0.19500821886749678</v>
      </c>
      <c r="Q787" s="17">
        <f t="shared" si="160"/>
        <v>0.13826195987654324</v>
      </c>
      <c r="R787" s="29">
        <f>IF(R786="cCO2_ppm",CO2_ext_avg_ppm,calculation!R786+calculation!S786)</f>
        <v>874.43576388888891</v>
      </c>
      <c r="S787" s="13">
        <f t="shared" si="169"/>
        <v>-56.623263888888921</v>
      </c>
    </row>
    <row r="788" spans="1:19">
      <c r="A788" s="1">
        <f>IF(input_OLD_temp_simulation!A788&lt;&gt;"",input_OLD_temp_simulation!A788,"")</f>
        <v>786</v>
      </c>
      <c r="B788">
        <f>IF(input_OLD_temp_simulation!B788&lt;&gt;"",input_OLD_temp_simulation!B788,"")</f>
        <v>886307</v>
      </c>
      <c r="C788" s="2">
        <f>IF(input_OLD_temp_simulation!C788&lt;&gt;"",input_OLD_temp_simulation!C788,"")</f>
        <v>44572.1875</v>
      </c>
      <c r="D788" s="26">
        <f t="shared" si="170"/>
        <v>1</v>
      </c>
      <c r="E788" s="43">
        <f t="shared" si="161"/>
        <v>0.1875</v>
      </c>
      <c r="F788" s="2">
        <f t="shared" si="162"/>
        <v>1.1876157407407408</v>
      </c>
      <c r="G788" s="26">
        <f>_xlfn.XLOOKUP(F788,occupancy_schedule!C:C,occupancy_schedule!D:D,,1,2)</f>
        <v>1</v>
      </c>
      <c r="H788" s="50">
        <f t="shared" si="163"/>
        <v>6.7812499999999997E-6</v>
      </c>
      <c r="I788" s="18">
        <f t="shared" si="164"/>
        <v>7.5347222222222218E-2</v>
      </c>
      <c r="J788" s="26">
        <f t="shared" si="165"/>
        <v>17.8125</v>
      </c>
      <c r="K788" s="55">
        <f t="shared" si="166"/>
        <v>1.2432484567901234E-2</v>
      </c>
      <c r="L788" s="26" t="b">
        <f>IF(virtualroom!A788="","",J788&gt;ventilation_hysteresis)</f>
        <v>0</v>
      </c>
      <c r="M788" s="29">
        <f t="shared" si="167"/>
        <v>0</v>
      </c>
      <c r="N788" s="13">
        <f t="shared" si="158"/>
        <v>0</v>
      </c>
      <c r="O788" s="17">
        <f t="shared" si="159"/>
        <v>0</v>
      </c>
      <c r="P788" s="17">
        <f t="shared" si="168"/>
        <v>0</v>
      </c>
      <c r="Q788" s="17">
        <f t="shared" si="160"/>
        <v>1.2432484567901234E-2</v>
      </c>
      <c r="R788" s="29">
        <f>IF(R787="cCO2_ppm",CO2_ext_avg_ppm,calculation!R787+calculation!S787)</f>
        <v>817.8125</v>
      </c>
      <c r="S788" s="13">
        <f t="shared" si="169"/>
        <v>56.623263888888886</v>
      </c>
    </row>
    <row r="789" spans="1:19">
      <c r="A789" s="1">
        <f>IF(input_OLD_temp_simulation!A789&lt;&gt;"",input_OLD_temp_simulation!A789,"")</f>
        <v>787</v>
      </c>
      <c r="B789">
        <f>IF(input_OLD_temp_simulation!B789&lt;&gt;"",input_OLD_temp_simulation!B789,"")</f>
        <v>886307</v>
      </c>
      <c r="C789" s="2">
        <f>IF(input_OLD_temp_simulation!C789&lt;&gt;"",input_OLD_temp_simulation!C789,"")</f>
        <v>44572.197916666657</v>
      </c>
      <c r="D789" s="26">
        <f t="shared" si="170"/>
        <v>1</v>
      </c>
      <c r="E789" s="43">
        <f t="shared" si="161"/>
        <v>0.19791666665696539</v>
      </c>
      <c r="F789" s="2">
        <f t="shared" si="162"/>
        <v>1.1980324073977062</v>
      </c>
      <c r="G789" s="26">
        <f>_xlfn.XLOOKUP(F789,occupancy_schedule!C:C,occupancy_schedule!D:D,,1,2)</f>
        <v>1</v>
      </c>
      <c r="H789" s="50">
        <f t="shared" si="163"/>
        <v>6.7812499999999997E-6</v>
      </c>
      <c r="I789" s="18">
        <f t="shared" si="164"/>
        <v>7.5347222222222218E-2</v>
      </c>
      <c r="J789" s="26">
        <f t="shared" si="165"/>
        <v>74.435763888888914</v>
      </c>
      <c r="K789" s="55">
        <f t="shared" si="166"/>
        <v>1.418011616941015E-2</v>
      </c>
      <c r="L789" s="26" t="b">
        <f>IF(virtualroom!A789="","",J789&gt;ventilation_hysteresis)</f>
        <v>1</v>
      </c>
      <c r="M789" s="29">
        <f t="shared" si="167"/>
        <v>500</v>
      </c>
      <c r="N789" s="13">
        <f t="shared" si="158"/>
        <v>5.5555555555555554</v>
      </c>
      <c r="O789" s="17">
        <f t="shared" si="159"/>
        <v>0.70900580847050754</v>
      </c>
      <c r="P789" s="17">
        <f t="shared" si="168"/>
        <v>0.19500821886749678</v>
      </c>
      <c r="Q789" s="17">
        <f t="shared" si="160"/>
        <v>0.13826195987654324</v>
      </c>
      <c r="R789" s="29">
        <f>IF(R788="cCO2_ppm",CO2_ext_avg_ppm,calculation!R788+calculation!S788)</f>
        <v>874.43576388888891</v>
      </c>
      <c r="S789" s="13">
        <f t="shared" si="169"/>
        <v>-56.623263888888921</v>
      </c>
    </row>
    <row r="790" spans="1:19">
      <c r="A790" s="1">
        <f>IF(input_OLD_temp_simulation!A790&lt;&gt;"",input_OLD_temp_simulation!A790,"")</f>
        <v>788</v>
      </c>
      <c r="B790">
        <f>IF(input_OLD_temp_simulation!B790&lt;&gt;"",input_OLD_temp_simulation!B790,"")</f>
        <v>886307</v>
      </c>
      <c r="C790" s="2">
        <f>IF(input_OLD_temp_simulation!C790&lt;&gt;"",input_OLD_temp_simulation!C790,"")</f>
        <v>44572.208333333343</v>
      </c>
      <c r="D790" s="26">
        <f t="shared" si="170"/>
        <v>1</v>
      </c>
      <c r="E790" s="43">
        <f t="shared" si="161"/>
        <v>0.20833333334303461</v>
      </c>
      <c r="F790" s="2">
        <f t="shared" si="162"/>
        <v>1.2084490740837754</v>
      </c>
      <c r="G790" s="26">
        <f>_xlfn.XLOOKUP(F790,occupancy_schedule!C:C,occupancy_schedule!D:D,,1,2)</f>
        <v>1</v>
      </c>
      <c r="H790" s="50">
        <f t="shared" si="163"/>
        <v>6.7812499999999997E-6</v>
      </c>
      <c r="I790" s="18">
        <f t="shared" si="164"/>
        <v>7.5347222222222218E-2</v>
      </c>
      <c r="J790" s="26">
        <f t="shared" si="165"/>
        <v>17.8125</v>
      </c>
      <c r="K790" s="55">
        <f t="shared" si="166"/>
        <v>1.2432484567901234E-2</v>
      </c>
      <c r="L790" s="26" t="b">
        <f>IF(virtualroom!A790="","",J790&gt;ventilation_hysteresis)</f>
        <v>0</v>
      </c>
      <c r="M790" s="29">
        <f t="shared" si="167"/>
        <v>0</v>
      </c>
      <c r="N790" s="13">
        <f t="shared" si="158"/>
        <v>0</v>
      </c>
      <c r="O790" s="17">
        <f t="shared" si="159"/>
        <v>0</v>
      </c>
      <c r="P790" s="17">
        <f t="shared" si="168"/>
        <v>0</v>
      </c>
      <c r="Q790" s="17">
        <f t="shared" si="160"/>
        <v>1.2432484567901234E-2</v>
      </c>
      <c r="R790" s="29">
        <f>IF(R789="cCO2_ppm",CO2_ext_avg_ppm,calculation!R789+calculation!S789)</f>
        <v>817.8125</v>
      </c>
      <c r="S790" s="13">
        <f t="shared" si="169"/>
        <v>56.623263888888886</v>
      </c>
    </row>
    <row r="791" spans="1:19">
      <c r="A791" s="1">
        <f>IF(input_OLD_temp_simulation!A791&lt;&gt;"",input_OLD_temp_simulation!A791,"")</f>
        <v>789</v>
      </c>
      <c r="B791">
        <f>IF(input_OLD_temp_simulation!B791&lt;&gt;"",input_OLD_temp_simulation!B791,"")</f>
        <v>886307</v>
      </c>
      <c r="C791" s="2">
        <f>IF(input_OLD_temp_simulation!C791&lt;&gt;"",input_OLD_temp_simulation!C791,"")</f>
        <v>44572.21875</v>
      </c>
      <c r="D791" s="26">
        <f t="shared" si="170"/>
        <v>1</v>
      </c>
      <c r="E791" s="43">
        <f t="shared" si="161"/>
        <v>0.21875</v>
      </c>
      <c r="F791" s="2">
        <f t="shared" si="162"/>
        <v>1.2188657407407408</v>
      </c>
      <c r="G791" s="26">
        <f>_xlfn.XLOOKUP(F791,occupancy_schedule!C:C,occupancy_schedule!D:D,,1,2)</f>
        <v>1</v>
      </c>
      <c r="H791" s="50">
        <f t="shared" si="163"/>
        <v>6.7812499999999997E-6</v>
      </c>
      <c r="I791" s="18">
        <f t="shared" si="164"/>
        <v>7.5347222222222218E-2</v>
      </c>
      <c r="J791" s="26">
        <f t="shared" si="165"/>
        <v>74.435763888888914</v>
      </c>
      <c r="K791" s="55">
        <f t="shared" si="166"/>
        <v>1.418011616941015E-2</v>
      </c>
      <c r="L791" s="26" t="b">
        <f>IF(virtualroom!A791="","",J791&gt;ventilation_hysteresis)</f>
        <v>1</v>
      </c>
      <c r="M791" s="29">
        <f t="shared" si="167"/>
        <v>500</v>
      </c>
      <c r="N791" s="13">
        <f t="shared" si="158"/>
        <v>5.5555555555555554</v>
      </c>
      <c r="O791" s="17">
        <f t="shared" si="159"/>
        <v>0.70900580847050754</v>
      </c>
      <c r="P791" s="17">
        <f t="shared" si="168"/>
        <v>0.19500821886749678</v>
      </c>
      <c r="Q791" s="17">
        <f t="shared" si="160"/>
        <v>0.13826195987654324</v>
      </c>
      <c r="R791" s="29">
        <f>IF(R790="cCO2_ppm",CO2_ext_avg_ppm,calculation!R790+calculation!S790)</f>
        <v>874.43576388888891</v>
      </c>
      <c r="S791" s="13">
        <f t="shared" si="169"/>
        <v>-56.623263888888921</v>
      </c>
    </row>
    <row r="792" spans="1:19">
      <c r="A792" s="1">
        <f>IF(input_OLD_temp_simulation!A792&lt;&gt;"",input_OLD_temp_simulation!A792,"")</f>
        <v>790</v>
      </c>
      <c r="B792">
        <f>IF(input_OLD_temp_simulation!B792&lt;&gt;"",input_OLD_temp_simulation!B792,"")</f>
        <v>886307</v>
      </c>
      <c r="C792" s="2">
        <f>IF(input_OLD_temp_simulation!C792&lt;&gt;"",input_OLD_temp_simulation!C792,"")</f>
        <v>44572.229166666657</v>
      </c>
      <c r="D792" s="26">
        <f t="shared" si="170"/>
        <v>1</v>
      </c>
      <c r="E792" s="43">
        <f t="shared" si="161"/>
        <v>0.22916666665696539</v>
      </c>
      <c r="F792" s="2">
        <f t="shared" si="162"/>
        <v>1.2292824073977062</v>
      </c>
      <c r="G792" s="26">
        <f>_xlfn.XLOOKUP(F792,occupancy_schedule!C:C,occupancy_schedule!D:D,,1,2)</f>
        <v>1</v>
      </c>
      <c r="H792" s="50">
        <f t="shared" si="163"/>
        <v>6.7812499999999997E-6</v>
      </c>
      <c r="I792" s="18">
        <f t="shared" si="164"/>
        <v>7.5347222222222218E-2</v>
      </c>
      <c r="J792" s="26">
        <f t="shared" si="165"/>
        <v>17.8125</v>
      </c>
      <c r="K792" s="55">
        <f t="shared" si="166"/>
        <v>1.2432484567901234E-2</v>
      </c>
      <c r="L792" s="26" t="b">
        <f>IF(virtualroom!A792="","",J792&gt;ventilation_hysteresis)</f>
        <v>0</v>
      </c>
      <c r="M792" s="29">
        <f t="shared" si="167"/>
        <v>0</v>
      </c>
      <c r="N792" s="13">
        <f t="shared" si="158"/>
        <v>0</v>
      </c>
      <c r="O792" s="17">
        <f t="shared" si="159"/>
        <v>0</v>
      </c>
      <c r="P792" s="17">
        <f t="shared" si="168"/>
        <v>0</v>
      </c>
      <c r="Q792" s="17">
        <f t="shared" si="160"/>
        <v>1.2432484567901234E-2</v>
      </c>
      <c r="R792" s="29">
        <f>IF(R791="cCO2_ppm",CO2_ext_avg_ppm,calculation!R791+calculation!S791)</f>
        <v>817.8125</v>
      </c>
      <c r="S792" s="13">
        <f t="shared" si="169"/>
        <v>56.623263888888886</v>
      </c>
    </row>
    <row r="793" spans="1:19">
      <c r="A793" s="1">
        <f>IF(input_OLD_temp_simulation!A793&lt;&gt;"",input_OLD_temp_simulation!A793,"")</f>
        <v>791</v>
      </c>
      <c r="B793">
        <f>IF(input_OLD_temp_simulation!B793&lt;&gt;"",input_OLD_temp_simulation!B793,"")</f>
        <v>886307</v>
      </c>
      <c r="C793" s="2">
        <f>IF(input_OLD_temp_simulation!C793&lt;&gt;"",input_OLD_temp_simulation!C793,"")</f>
        <v>44572.239583333343</v>
      </c>
      <c r="D793" s="26">
        <f t="shared" si="170"/>
        <v>1</v>
      </c>
      <c r="E793" s="43">
        <f t="shared" si="161"/>
        <v>0.23958333334303461</v>
      </c>
      <c r="F793" s="2">
        <f t="shared" si="162"/>
        <v>1.2396990740837754</v>
      </c>
      <c r="G793" s="26">
        <f>_xlfn.XLOOKUP(F793,occupancy_schedule!C:C,occupancy_schedule!D:D,,1,2)</f>
        <v>1</v>
      </c>
      <c r="H793" s="50">
        <f t="shared" si="163"/>
        <v>6.7812499999999997E-6</v>
      </c>
      <c r="I793" s="18">
        <f t="shared" si="164"/>
        <v>7.5347222222222218E-2</v>
      </c>
      <c r="J793" s="26">
        <f t="shared" si="165"/>
        <v>74.435763888888914</v>
      </c>
      <c r="K793" s="55">
        <f t="shared" si="166"/>
        <v>1.418011616941015E-2</v>
      </c>
      <c r="L793" s="26" t="b">
        <f>IF(virtualroom!A793="","",J793&gt;ventilation_hysteresis)</f>
        <v>1</v>
      </c>
      <c r="M793" s="29">
        <f t="shared" si="167"/>
        <v>500</v>
      </c>
      <c r="N793" s="13">
        <f t="shared" si="158"/>
        <v>5.5555555555555554</v>
      </c>
      <c r="O793" s="17">
        <f t="shared" si="159"/>
        <v>0.70900580847050754</v>
      </c>
      <c r="P793" s="17">
        <f t="shared" si="168"/>
        <v>0.19500821886749678</v>
      </c>
      <c r="Q793" s="17">
        <f t="shared" si="160"/>
        <v>0.13826195987654324</v>
      </c>
      <c r="R793" s="29">
        <f>IF(R792="cCO2_ppm",CO2_ext_avg_ppm,calculation!R792+calculation!S792)</f>
        <v>874.43576388888891</v>
      </c>
      <c r="S793" s="13">
        <f t="shared" si="169"/>
        <v>-56.623263888888921</v>
      </c>
    </row>
    <row r="794" spans="1:19">
      <c r="A794" s="1">
        <f>IF(input_OLD_temp_simulation!A794&lt;&gt;"",input_OLD_temp_simulation!A794,"")</f>
        <v>792</v>
      </c>
      <c r="B794">
        <f>IF(input_OLD_temp_simulation!B794&lt;&gt;"",input_OLD_temp_simulation!B794,"")</f>
        <v>886307</v>
      </c>
      <c r="C794" s="2">
        <f>IF(input_OLD_temp_simulation!C794&lt;&gt;"",input_OLD_temp_simulation!C794,"")</f>
        <v>44572.25</v>
      </c>
      <c r="D794" s="26">
        <f t="shared" si="170"/>
        <v>1</v>
      </c>
      <c r="E794" s="43">
        <f t="shared" si="161"/>
        <v>0.25</v>
      </c>
      <c r="F794" s="2">
        <f t="shared" si="162"/>
        <v>1.2501157407407408</v>
      </c>
      <c r="G794" s="26">
        <f>_xlfn.XLOOKUP(F794,occupancy_schedule!C:C,occupancy_schedule!D:D,,1,2)</f>
        <v>1</v>
      </c>
      <c r="H794" s="50">
        <f t="shared" si="163"/>
        <v>6.7812499999999997E-6</v>
      </c>
      <c r="I794" s="18">
        <f t="shared" si="164"/>
        <v>7.5347222222222218E-2</v>
      </c>
      <c r="J794" s="26">
        <f t="shared" si="165"/>
        <v>17.8125</v>
      </c>
      <c r="K794" s="55">
        <f t="shared" si="166"/>
        <v>1.2432484567901234E-2</v>
      </c>
      <c r="L794" s="26" t="b">
        <f>IF(virtualroom!A794="","",J794&gt;ventilation_hysteresis)</f>
        <v>0</v>
      </c>
      <c r="M794" s="29">
        <f t="shared" si="167"/>
        <v>0</v>
      </c>
      <c r="N794" s="13">
        <f t="shared" si="158"/>
        <v>0</v>
      </c>
      <c r="O794" s="17">
        <f t="shared" si="159"/>
        <v>0</v>
      </c>
      <c r="P794" s="17">
        <f t="shared" si="168"/>
        <v>0</v>
      </c>
      <c r="Q794" s="17">
        <f t="shared" si="160"/>
        <v>1.2432484567901234E-2</v>
      </c>
      <c r="R794" s="29">
        <f>IF(R793="cCO2_ppm",CO2_ext_avg_ppm,calculation!R793+calculation!S793)</f>
        <v>817.8125</v>
      </c>
      <c r="S794" s="13">
        <f t="shared" si="169"/>
        <v>56.623263888888886</v>
      </c>
    </row>
    <row r="795" spans="1:19">
      <c r="A795" s="1">
        <f>IF(input_OLD_temp_simulation!A795&lt;&gt;"",input_OLD_temp_simulation!A795,"")</f>
        <v>793</v>
      </c>
      <c r="B795">
        <f>IF(input_OLD_temp_simulation!B795&lt;&gt;"",input_OLD_temp_simulation!B795,"")</f>
        <v>886307</v>
      </c>
      <c r="C795" s="2">
        <f>IF(input_OLD_temp_simulation!C795&lt;&gt;"",input_OLD_temp_simulation!C795,"")</f>
        <v>44572.260416666657</v>
      </c>
      <c r="D795" s="26">
        <f t="shared" si="170"/>
        <v>1</v>
      </c>
      <c r="E795" s="43">
        <f t="shared" si="161"/>
        <v>0.26041666665696539</v>
      </c>
      <c r="F795" s="2">
        <f t="shared" si="162"/>
        <v>1.2605324073977062</v>
      </c>
      <c r="G795" s="26">
        <f>_xlfn.XLOOKUP(F795,occupancy_schedule!C:C,occupancy_schedule!D:D,,1,2)</f>
        <v>1</v>
      </c>
      <c r="H795" s="50">
        <f t="shared" si="163"/>
        <v>6.7812499999999997E-6</v>
      </c>
      <c r="I795" s="18">
        <f t="shared" si="164"/>
        <v>7.5347222222222218E-2</v>
      </c>
      <c r="J795" s="26">
        <f t="shared" si="165"/>
        <v>74.435763888888914</v>
      </c>
      <c r="K795" s="55">
        <f t="shared" si="166"/>
        <v>1.418011616941015E-2</v>
      </c>
      <c r="L795" s="26" t="b">
        <f>IF(virtualroom!A795="","",J795&gt;ventilation_hysteresis)</f>
        <v>1</v>
      </c>
      <c r="M795" s="29">
        <f t="shared" si="167"/>
        <v>500</v>
      </c>
      <c r="N795" s="13">
        <f t="shared" si="158"/>
        <v>5.5555555555555554</v>
      </c>
      <c r="O795" s="17">
        <f t="shared" si="159"/>
        <v>0.70900580847050754</v>
      </c>
      <c r="P795" s="17">
        <f t="shared" si="168"/>
        <v>0.19500821886749678</v>
      </c>
      <c r="Q795" s="17">
        <f t="shared" si="160"/>
        <v>0.13826195987654324</v>
      </c>
      <c r="R795" s="29">
        <f>IF(R794="cCO2_ppm",CO2_ext_avg_ppm,calculation!R794+calculation!S794)</f>
        <v>874.43576388888891</v>
      </c>
      <c r="S795" s="13">
        <f t="shared" si="169"/>
        <v>-56.623263888888921</v>
      </c>
    </row>
    <row r="796" spans="1:19">
      <c r="A796" s="1">
        <f>IF(input_OLD_temp_simulation!A796&lt;&gt;"",input_OLD_temp_simulation!A796,"")</f>
        <v>794</v>
      </c>
      <c r="B796">
        <f>IF(input_OLD_temp_simulation!B796&lt;&gt;"",input_OLD_temp_simulation!B796,"")</f>
        <v>886307</v>
      </c>
      <c r="C796" s="2">
        <f>IF(input_OLD_temp_simulation!C796&lt;&gt;"",input_OLD_temp_simulation!C796,"")</f>
        <v>44572.270833333343</v>
      </c>
      <c r="D796" s="26">
        <f t="shared" si="170"/>
        <v>1</v>
      </c>
      <c r="E796" s="43">
        <f t="shared" si="161"/>
        <v>0.27083333334303461</v>
      </c>
      <c r="F796" s="2">
        <f t="shared" si="162"/>
        <v>1.2709490740837754</v>
      </c>
      <c r="G796" s="26">
        <f>_xlfn.XLOOKUP(F796,occupancy_schedule!C:C,occupancy_schedule!D:D,,1,2)</f>
        <v>1</v>
      </c>
      <c r="H796" s="50">
        <f t="shared" si="163"/>
        <v>6.7812499999999997E-6</v>
      </c>
      <c r="I796" s="18">
        <f t="shared" si="164"/>
        <v>7.5347222222222218E-2</v>
      </c>
      <c r="J796" s="26">
        <f t="shared" si="165"/>
        <v>17.8125</v>
      </c>
      <c r="K796" s="55">
        <f t="shared" si="166"/>
        <v>1.2432484567901234E-2</v>
      </c>
      <c r="L796" s="26" t="b">
        <f>IF(virtualroom!A796="","",J796&gt;ventilation_hysteresis)</f>
        <v>0</v>
      </c>
      <c r="M796" s="29">
        <f t="shared" si="167"/>
        <v>0</v>
      </c>
      <c r="N796" s="13">
        <f t="shared" si="158"/>
        <v>0</v>
      </c>
      <c r="O796" s="17">
        <f t="shared" si="159"/>
        <v>0</v>
      </c>
      <c r="P796" s="17">
        <f t="shared" si="168"/>
        <v>0</v>
      </c>
      <c r="Q796" s="17">
        <f t="shared" si="160"/>
        <v>1.2432484567901234E-2</v>
      </c>
      <c r="R796" s="29">
        <f>IF(R795="cCO2_ppm",CO2_ext_avg_ppm,calculation!R795+calculation!S795)</f>
        <v>817.8125</v>
      </c>
      <c r="S796" s="13">
        <f t="shared" si="169"/>
        <v>56.623263888888886</v>
      </c>
    </row>
    <row r="797" spans="1:19">
      <c r="A797" s="1">
        <f>IF(input_OLD_temp_simulation!A797&lt;&gt;"",input_OLD_temp_simulation!A797,"")</f>
        <v>795</v>
      </c>
      <c r="B797">
        <f>IF(input_OLD_temp_simulation!B797&lt;&gt;"",input_OLD_temp_simulation!B797,"")</f>
        <v>886307</v>
      </c>
      <c r="C797" s="2">
        <f>IF(input_OLD_temp_simulation!C797&lt;&gt;"",input_OLD_temp_simulation!C797,"")</f>
        <v>44572.28125</v>
      </c>
      <c r="D797" s="26">
        <f t="shared" si="170"/>
        <v>1</v>
      </c>
      <c r="E797" s="43">
        <f t="shared" si="161"/>
        <v>0.28125</v>
      </c>
      <c r="F797" s="2">
        <f t="shared" si="162"/>
        <v>1.2813657407407408</v>
      </c>
      <c r="G797" s="26">
        <f>_xlfn.XLOOKUP(F797,occupancy_schedule!C:C,occupancy_schedule!D:D,,1,2)</f>
        <v>1</v>
      </c>
      <c r="H797" s="50">
        <f t="shared" si="163"/>
        <v>6.7812499999999997E-6</v>
      </c>
      <c r="I797" s="18">
        <f t="shared" si="164"/>
        <v>7.5347222222222218E-2</v>
      </c>
      <c r="J797" s="26">
        <f t="shared" si="165"/>
        <v>74.435763888888914</v>
      </c>
      <c r="K797" s="55">
        <f t="shared" si="166"/>
        <v>1.418011616941015E-2</v>
      </c>
      <c r="L797" s="26" t="b">
        <f>IF(virtualroom!A797="","",J797&gt;ventilation_hysteresis)</f>
        <v>1</v>
      </c>
      <c r="M797" s="29">
        <f t="shared" si="167"/>
        <v>500</v>
      </c>
      <c r="N797" s="13">
        <f t="shared" si="158"/>
        <v>5.5555555555555554</v>
      </c>
      <c r="O797" s="17">
        <f t="shared" si="159"/>
        <v>0.70900580847050754</v>
      </c>
      <c r="P797" s="17">
        <f t="shared" si="168"/>
        <v>0.19500821886749678</v>
      </c>
      <c r="Q797" s="17">
        <f t="shared" si="160"/>
        <v>0.13826195987654324</v>
      </c>
      <c r="R797" s="29">
        <f>IF(R796="cCO2_ppm",CO2_ext_avg_ppm,calculation!R796+calculation!S796)</f>
        <v>874.43576388888891</v>
      </c>
      <c r="S797" s="13">
        <f t="shared" si="169"/>
        <v>-56.623263888888921</v>
      </c>
    </row>
    <row r="798" spans="1:19">
      <c r="A798" s="1">
        <f>IF(input_OLD_temp_simulation!A798&lt;&gt;"",input_OLD_temp_simulation!A798,"")</f>
        <v>796</v>
      </c>
      <c r="B798">
        <f>IF(input_OLD_temp_simulation!B798&lt;&gt;"",input_OLD_temp_simulation!B798,"")</f>
        <v>886307</v>
      </c>
      <c r="C798" s="2">
        <f>IF(input_OLD_temp_simulation!C798&lt;&gt;"",input_OLD_temp_simulation!C798,"")</f>
        <v>44572.291666666657</v>
      </c>
      <c r="D798" s="26">
        <f t="shared" si="170"/>
        <v>1</v>
      </c>
      <c r="E798" s="43">
        <f t="shared" si="161"/>
        <v>0.29166666665696539</v>
      </c>
      <c r="F798" s="2">
        <f t="shared" si="162"/>
        <v>1.2917824073977062</v>
      </c>
      <c r="G798" s="26">
        <f>_xlfn.XLOOKUP(F798,occupancy_schedule!C:C,occupancy_schedule!D:D,,1,2)</f>
        <v>1</v>
      </c>
      <c r="H798" s="50">
        <f t="shared" si="163"/>
        <v>6.7812499999999997E-6</v>
      </c>
      <c r="I798" s="18">
        <f t="shared" si="164"/>
        <v>7.5347222222222218E-2</v>
      </c>
      <c r="J798" s="26">
        <f t="shared" si="165"/>
        <v>17.8125</v>
      </c>
      <c r="K798" s="55">
        <f t="shared" si="166"/>
        <v>1.2432484567901234E-2</v>
      </c>
      <c r="L798" s="26" t="b">
        <f>IF(virtualroom!A798="","",J798&gt;ventilation_hysteresis)</f>
        <v>0</v>
      </c>
      <c r="M798" s="29">
        <f t="shared" si="167"/>
        <v>0</v>
      </c>
      <c r="N798" s="13">
        <f t="shared" si="158"/>
        <v>0</v>
      </c>
      <c r="O798" s="17">
        <f t="shared" si="159"/>
        <v>0</v>
      </c>
      <c r="P798" s="17">
        <f t="shared" si="168"/>
        <v>0</v>
      </c>
      <c r="Q798" s="17">
        <f t="shared" si="160"/>
        <v>1.2432484567901234E-2</v>
      </c>
      <c r="R798" s="29">
        <f>IF(R797="cCO2_ppm",CO2_ext_avg_ppm,calculation!R797+calculation!S797)</f>
        <v>817.8125</v>
      </c>
      <c r="S798" s="13">
        <f t="shared" si="169"/>
        <v>56.623263888888886</v>
      </c>
    </row>
    <row r="799" spans="1:19">
      <c r="A799" s="1">
        <f>IF(input_OLD_temp_simulation!A799&lt;&gt;"",input_OLD_temp_simulation!A799,"")</f>
        <v>797</v>
      </c>
      <c r="B799">
        <f>IF(input_OLD_temp_simulation!B799&lt;&gt;"",input_OLD_temp_simulation!B799,"")</f>
        <v>886307</v>
      </c>
      <c r="C799" s="2">
        <f>IF(input_OLD_temp_simulation!C799&lt;&gt;"",input_OLD_temp_simulation!C799,"")</f>
        <v>44572.302083333343</v>
      </c>
      <c r="D799" s="26">
        <f t="shared" si="170"/>
        <v>1</v>
      </c>
      <c r="E799" s="43">
        <f t="shared" si="161"/>
        <v>0.30208333334303461</v>
      </c>
      <c r="F799" s="2">
        <f t="shared" si="162"/>
        <v>1.3021990740837754</v>
      </c>
      <c r="G799" s="26">
        <f>_xlfn.XLOOKUP(F799,occupancy_schedule!C:C,occupancy_schedule!D:D,,1,2)</f>
        <v>1</v>
      </c>
      <c r="H799" s="50">
        <f t="shared" si="163"/>
        <v>6.7812499999999997E-6</v>
      </c>
      <c r="I799" s="18">
        <f t="shared" si="164"/>
        <v>7.5347222222222218E-2</v>
      </c>
      <c r="J799" s="26">
        <f t="shared" si="165"/>
        <v>74.435763888888914</v>
      </c>
      <c r="K799" s="55">
        <f t="shared" si="166"/>
        <v>1.418011616941015E-2</v>
      </c>
      <c r="L799" s="26" t="b">
        <f>IF(virtualroom!A799="","",J799&gt;ventilation_hysteresis)</f>
        <v>1</v>
      </c>
      <c r="M799" s="29">
        <f t="shared" si="167"/>
        <v>500</v>
      </c>
      <c r="N799" s="13">
        <f t="shared" si="158"/>
        <v>5.5555555555555554</v>
      </c>
      <c r="O799" s="17">
        <f t="shared" si="159"/>
        <v>0.70900580847050754</v>
      </c>
      <c r="P799" s="17">
        <f t="shared" si="168"/>
        <v>0.19500821886749678</v>
      </c>
      <c r="Q799" s="17">
        <f t="shared" si="160"/>
        <v>0.13826195987654324</v>
      </c>
      <c r="R799" s="29">
        <f>IF(R798="cCO2_ppm",CO2_ext_avg_ppm,calculation!R798+calculation!S798)</f>
        <v>874.43576388888891</v>
      </c>
      <c r="S799" s="13">
        <f t="shared" si="169"/>
        <v>-56.623263888888921</v>
      </c>
    </row>
    <row r="800" spans="1:19">
      <c r="A800" s="1">
        <f>IF(input_OLD_temp_simulation!A800&lt;&gt;"",input_OLD_temp_simulation!A800,"")</f>
        <v>798</v>
      </c>
      <c r="B800">
        <f>IF(input_OLD_temp_simulation!B800&lt;&gt;"",input_OLD_temp_simulation!B800,"")</f>
        <v>886307</v>
      </c>
      <c r="C800" s="2">
        <f>IF(input_OLD_temp_simulation!C800&lt;&gt;"",input_OLD_temp_simulation!C800,"")</f>
        <v>44572.3125</v>
      </c>
      <c r="D800" s="26">
        <f t="shared" si="170"/>
        <v>1</v>
      </c>
      <c r="E800" s="43">
        <f t="shared" si="161"/>
        <v>0.3125</v>
      </c>
      <c r="F800" s="2">
        <f t="shared" si="162"/>
        <v>1.3126157407407408</v>
      </c>
      <c r="G800" s="26">
        <f>_xlfn.XLOOKUP(F800,occupancy_schedule!C:C,occupancy_schedule!D:D,,1,2)</f>
        <v>1</v>
      </c>
      <c r="H800" s="50">
        <f t="shared" si="163"/>
        <v>6.7812499999999997E-6</v>
      </c>
      <c r="I800" s="18">
        <f t="shared" si="164"/>
        <v>7.5347222222222218E-2</v>
      </c>
      <c r="J800" s="26">
        <f t="shared" si="165"/>
        <v>17.8125</v>
      </c>
      <c r="K800" s="55">
        <f t="shared" si="166"/>
        <v>1.2432484567901234E-2</v>
      </c>
      <c r="L800" s="26" t="b">
        <f>IF(virtualroom!A800="","",J800&gt;ventilation_hysteresis)</f>
        <v>0</v>
      </c>
      <c r="M800" s="29">
        <f t="shared" si="167"/>
        <v>0</v>
      </c>
      <c r="N800" s="13">
        <f t="shared" si="158"/>
        <v>0</v>
      </c>
      <c r="O800" s="17">
        <f t="shared" si="159"/>
        <v>0</v>
      </c>
      <c r="P800" s="17">
        <f t="shared" si="168"/>
        <v>0</v>
      </c>
      <c r="Q800" s="17">
        <f t="shared" si="160"/>
        <v>1.2432484567901234E-2</v>
      </c>
      <c r="R800" s="29">
        <f>IF(R799="cCO2_ppm",CO2_ext_avg_ppm,calculation!R799+calculation!S799)</f>
        <v>817.8125</v>
      </c>
      <c r="S800" s="13">
        <f t="shared" si="169"/>
        <v>56.623263888888886</v>
      </c>
    </row>
    <row r="801" spans="1:19">
      <c r="A801" s="1">
        <f>IF(input_OLD_temp_simulation!A801&lt;&gt;"",input_OLD_temp_simulation!A801,"")</f>
        <v>799</v>
      </c>
      <c r="B801">
        <f>IF(input_OLD_temp_simulation!B801&lt;&gt;"",input_OLD_temp_simulation!B801,"")</f>
        <v>886307</v>
      </c>
      <c r="C801" s="2">
        <f>IF(input_OLD_temp_simulation!C801&lt;&gt;"",input_OLD_temp_simulation!C801,"")</f>
        <v>44572.322916666657</v>
      </c>
      <c r="D801" s="26">
        <f t="shared" si="170"/>
        <v>1</v>
      </c>
      <c r="E801" s="43">
        <f t="shared" si="161"/>
        <v>0.32291666665696539</v>
      </c>
      <c r="F801" s="2">
        <f t="shared" si="162"/>
        <v>1.3230324073977062</v>
      </c>
      <c r="G801" s="26">
        <f>_xlfn.XLOOKUP(F801,occupancy_schedule!C:C,occupancy_schedule!D:D,,1,2)</f>
        <v>1</v>
      </c>
      <c r="H801" s="50">
        <f t="shared" si="163"/>
        <v>6.7812499999999997E-6</v>
      </c>
      <c r="I801" s="18">
        <f t="shared" si="164"/>
        <v>7.5347222222222218E-2</v>
      </c>
      <c r="J801" s="26">
        <f t="shared" si="165"/>
        <v>74.435763888888914</v>
      </c>
      <c r="K801" s="55">
        <f t="shared" si="166"/>
        <v>1.418011616941015E-2</v>
      </c>
      <c r="L801" s="26" t="b">
        <f>IF(virtualroom!A801="","",J801&gt;ventilation_hysteresis)</f>
        <v>1</v>
      </c>
      <c r="M801" s="29">
        <f t="shared" si="167"/>
        <v>500</v>
      </c>
      <c r="N801" s="13">
        <f t="shared" si="158"/>
        <v>5.5555555555555554</v>
      </c>
      <c r="O801" s="17">
        <f t="shared" si="159"/>
        <v>0.70900580847050754</v>
      </c>
      <c r="P801" s="17">
        <f t="shared" si="168"/>
        <v>0.19500821886749678</v>
      </c>
      <c r="Q801" s="17">
        <f t="shared" si="160"/>
        <v>0.13826195987654324</v>
      </c>
      <c r="R801" s="29">
        <f>IF(R800="cCO2_ppm",CO2_ext_avg_ppm,calculation!R800+calculation!S800)</f>
        <v>874.43576388888891</v>
      </c>
      <c r="S801" s="13">
        <f t="shared" si="169"/>
        <v>-56.623263888888921</v>
      </c>
    </row>
    <row r="802" spans="1:19">
      <c r="A802" s="1">
        <f>IF(input_OLD_temp_simulation!A802&lt;&gt;"",input_OLD_temp_simulation!A802,"")</f>
        <v>800</v>
      </c>
      <c r="B802">
        <f>IF(input_OLD_temp_simulation!B802&lt;&gt;"",input_OLD_temp_simulation!B802,"")</f>
        <v>886307</v>
      </c>
      <c r="C802" s="2">
        <f>IF(input_OLD_temp_simulation!C802&lt;&gt;"",input_OLD_temp_simulation!C802,"")</f>
        <v>44572.333333333343</v>
      </c>
      <c r="D802" s="26">
        <f t="shared" si="170"/>
        <v>1</v>
      </c>
      <c r="E802" s="43">
        <f t="shared" si="161"/>
        <v>0.33333333334303461</v>
      </c>
      <c r="F802" s="2">
        <f t="shared" si="162"/>
        <v>1.3334490740837754</v>
      </c>
      <c r="G802" s="26">
        <f>_xlfn.XLOOKUP(F802,occupancy_schedule!C:C,occupancy_schedule!D:D,,1,2)</f>
        <v>1</v>
      </c>
      <c r="H802" s="50">
        <f t="shared" si="163"/>
        <v>6.7812499999999997E-6</v>
      </c>
      <c r="I802" s="18">
        <f t="shared" si="164"/>
        <v>7.5347222222222218E-2</v>
      </c>
      <c r="J802" s="26">
        <f t="shared" si="165"/>
        <v>17.8125</v>
      </c>
      <c r="K802" s="55">
        <f t="shared" si="166"/>
        <v>1.2432484567901234E-2</v>
      </c>
      <c r="L802" s="26" t="b">
        <f>IF(virtualroom!A802="","",J802&gt;ventilation_hysteresis)</f>
        <v>0</v>
      </c>
      <c r="M802" s="29">
        <f t="shared" si="167"/>
        <v>0</v>
      </c>
      <c r="N802" s="13">
        <f t="shared" si="158"/>
        <v>0</v>
      </c>
      <c r="O802" s="17">
        <f t="shared" si="159"/>
        <v>0</v>
      </c>
      <c r="P802" s="17">
        <f t="shared" si="168"/>
        <v>0</v>
      </c>
      <c r="Q802" s="17">
        <f t="shared" si="160"/>
        <v>1.2432484567901234E-2</v>
      </c>
      <c r="R802" s="29">
        <f>IF(R801="cCO2_ppm",CO2_ext_avg_ppm,calculation!R801+calculation!S801)</f>
        <v>817.8125</v>
      </c>
      <c r="S802" s="13">
        <f t="shared" si="169"/>
        <v>56.623263888888886</v>
      </c>
    </row>
    <row r="803" spans="1:19">
      <c r="A803" s="1">
        <f>IF(input_OLD_temp_simulation!A803&lt;&gt;"",input_OLD_temp_simulation!A803,"")</f>
        <v>801</v>
      </c>
      <c r="B803">
        <f>IF(input_OLD_temp_simulation!B803&lt;&gt;"",input_OLD_temp_simulation!B803,"")</f>
        <v>886307</v>
      </c>
      <c r="C803" s="2">
        <f>IF(input_OLD_temp_simulation!C803&lt;&gt;"",input_OLD_temp_simulation!C803,"")</f>
        <v>44572.34375</v>
      </c>
      <c r="D803" s="26">
        <f t="shared" si="170"/>
        <v>1</v>
      </c>
      <c r="E803" s="43">
        <f t="shared" si="161"/>
        <v>0.34375</v>
      </c>
      <c r="F803" s="2">
        <f t="shared" si="162"/>
        <v>1.3438657407407408</v>
      </c>
      <c r="G803" s="26">
        <f>_xlfn.XLOOKUP(F803,occupancy_schedule!C:C,occupancy_schedule!D:D,,1,2)</f>
        <v>1</v>
      </c>
      <c r="H803" s="50">
        <f t="shared" si="163"/>
        <v>6.7812499999999997E-6</v>
      </c>
      <c r="I803" s="18">
        <f t="shared" si="164"/>
        <v>7.5347222222222218E-2</v>
      </c>
      <c r="J803" s="26">
        <f t="shared" si="165"/>
        <v>74.435763888888914</v>
      </c>
      <c r="K803" s="55">
        <f t="shared" si="166"/>
        <v>1.418011616941015E-2</v>
      </c>
      <c r="L803" s="26" t="b">
        <f>IF(virtualroom!A803="","",J803&gt;ventilation_hysteresis)</f>
        <v>1</v>
      </c>
      <c r="M803" s="29">
        <f t="shared" si="167"/>
        <v>500</v>
      </c>
      <c r="N803" s="13">
        <f t="shared" si="158"/>
        <v>5.5555555555555554</v>
      </c>
      <c r="O803" s="17">
        <f t="shared" si="159"/>
        <v>0.70900580847050754</v>
      </c>
      <c r="P803" s="17">
        <f t="shared" si="168"/>
        <v>0.19500821886749678</v>
      </c>
      <c r="Q803" s="17">
        <f t="shared" si="160"/>
        <v>0.13826195987654324</v>
      </c>
      <c r="R803" s="29">
        <f>IF(R802="cCO2_ppm",CO2_ext_avg_ppm,calculation!R802+calculation!S802)</f>
        <v>874.43576388888891</v>
      </c>
      <c r="S803" s="13">
        <f t="shared" si="169"/>
        <v>-56.623263888888921</v>
      </c>
    </row>
    <row r="804" spans="1:19">
      <c r="A804" s="1">
        <f>IF(input_OLD_temp_simulation!A804&lt;&gt;"",input_OLD_temp_simulation!A804,"")</f>
        <v>802</v>
      </c>
      <c r="B804">
        <f>IF(input_OLD_temp_simulation!B804&lt;&gt;"",input_OLD_temp_simulation!B804,"")</f>
        <v>886307</v>
      </c>
      <c r="C804" s="2">
        <f>IF(input_OLD_temp_simulation!C804&lt;&gt;"",input_OLD_temp_simulation!C804,"")</f>
        <v>44572.354166666657</v>
      </c>
      <c r="D804" s="26">
        <f t="shared" si="170"/>
        <v>1</v>
      </c>
      <c r="E804" s="43">
        <f t="shared" si="161"/>
        <v>0.35416666665696539</v>
      </c>
      <c r="F804" s="2">
        <f t="shared" si="162"/>
        <v>1.3542824073977062</v>
      </c>
      <c r="G804" s="26">
        <f>_xlfn.XLOOKUP(F804,occupancy_schedule!C:C,occupancy_schedule!D:D,,1,2)</f>
        <v>3</v>
      </c>
      <c r="H804" s="50">
        <f t="shared" si="163"/>
        <v>2.034375E-5</v>
      </c>
      <c r="I804" s="18">
        <f t="shared" si="164"/>
        <v>0.22604166666666667</v>
      </c>
      <c r="J804" s="26">
        <f t="shared" si="165"/>
        <v>17.8125</v>
      </c>
      <c r="K804" s="55">
        <f t="shared" si="166"/>
        <v>1.2432484567901234E-2</v>
      </c>
      <c r="L804" s="26" t="b">
        <f>IF(virtualroom!A804="","",J804&gt;ventilation_hysteresis)</f>
        <v>0</v>
      </c>
      <c r="M804" s="29">
        <f t="shared" si="167"/>
        <v>0</v>
      </c>
      <c r="N804" s="13">
        <f t="shared" si="158"/>
        <v>0</v>
      </c>
      <c r="O804" s="17">
        <f t="shared" si="159"/>
        <v>0</v>
      </c>
      <c r="P804" s="17">
        <f t="shared" si="168"/>
        <v>0</v>
      </c>
      <c r="Q804" s="17">
        <f t="shared" si="160"/>
        <v>1.2432484567901234E-2</v>
      </c>
      <c r="R804" s="29">
        <f>IF(R803="cCO2_ppm",CO2_ext_avg_ppm,calculation!R803+calculation!S803)</f>
        <v>817.8125</v>
      </c>
      <c r="S804" s="13">
        <f t="shared" si="169"/>
        <v>192.24826388888891</v>
      </c>
    </row>
    <row r="805" spans="1:19">
      <c r="A805" s="1">
        <f>IF(input_OLD_temp_simulation!A805&lt;&gt;"",input_OLD_temp_simulation!A805,"")</f>
        <v>803</v>
      </c>
      <c r="B805">
        <f>IF(input_OLD_temp_simulation!B805&lt;&gt;"",input_OLD_temp_simulation!B805,"")</f>
        <v>886307</v>
      </c>
      <c r="C805" s="2">
        <f>IF(input_OLD_temp_simulation!C805&lt;&gt;"",input_OLD_temp_simulation!C805,"")</f>
        <v>44572.364583333343</v>
      </c>
      <c r="D805" s="26">
        <f t="shared" si="170"/>
        <v>1</v>
      </c>
      <c r="E805" s="43">
        <f t="shared" si="161"/>
        <v>0.36458333334303461</v>
      </c>
      <c r="F805" s="2">
        <f t="shared" si="162"/>
        <v>1.3646990740837754</v>
      </c>
      <c r="G805" s="26">
        <f>_xlfn.XLOOKUP(F805,occupancy_schedule!C:C,occupancy_schedule!D:D,,1,2)</f>
        <v>3</v>
      </c>
      <c r="H805" s="50">
        <f t="shared" si="163"/>
        <v>2.034375E-5</v>
      </c>
      <c r="I805" s="18">
        <f t="shared" si="164"/>
        <v>0.22604166666666667</v>
      </c>
      <c r="J805" s="26">
        <f t="shared" si="165"/>
        <v>210.06076388888891</v>
      </c>
      <c r="K805" s="55">
        <f t="shared" si="166"/>
        <v>1.8366072959533606E-2</v>
      </c>
      <c r="L805" s="26" t="b">
        <f>IF(virtualroom!A805="","",J805&gt;ventilation_hysteresis)</f>
        <v>1</v>
      </c>
      <c r="M805" s="29">
        <f t="shared" si="167"/>
        <v>500</v>
      </c>
      <c r="N805" s="13">
        <f t="shared" si="158"/>
        <v>5.5555555555555554</v>
      </c>
      <c r="O805" s="17">
        <f t="shared" si="159"/>
        <v>0.9183036479766804</v>
      </c>
      <c r="P805" s="17">
        <f t="shared" si="168"/>
        <v>0.31466324342460361</v>
      </c>
      <c r="Q805" s="17">
        <f t="shared" si="160"/>
        <v>0.28895640432098768</v>
      </c>
      <c r="R805" s="29">
        <f>IF(R804="cCO2_ppm",CO2_ext_avg_ppm,calculation!R804+calculation!S804)</f>
        <v>1010.0607638888889</v>
      </c>
      <c r="S805" s="13">
        <f t="shared" si="169"/>
        <v>-56.623263888888914</v>
      </c>
    </row>
    <row r="806" spans="1:19">
      <c r="A806" s="1">
        <f>IF(input_OLD_temp_simulation!A806&lt;&gt;"",input_OLD_temp_simulation!A806,"")</f>
        <v>804</v>
      </c>
      <c r="B806">
        <f>IF(input_OLD_temp_simulation!B806&lt;&gt;"",input_OLD_temp_simulation!B806,"")</f>
        <v>886307</v>
      </c>
      <c r="C806" s="2">
        <f>IF(input_OLD_temp_simulation!C806&lt;&gt;"",input_OLD_temp_simulation!C806,"")</f>
        <v>44572.375</v>
      </c>
      <c r="D806" s="26">
        <f t="shared" si="170"/>
        <v>1</v>
      </c>
      <c r="E806" s="43">
        <f t="shared" si="161"/>
        <v>0.375</v>
      </c>
      <c r="F806" s="2">
        <f t="shared" si="162"/>
        <v>1.3751157407407408</v>
      </c>
      <c r="G806" s="26">
        <f>_xlfn.XLOOKUP(F806,occupancy_schedule!C:C,occupancy_schedule!D:D,,1,2)</f>
        <v>2</v>
      </c>
      <c r="H806" s="50">
        <f t="shared" si="163"/>
        <v>1.3562499999999999E-5</v>
      </c>
      <c r="I806" s="18">
        <f t="shared" si="164"/>
        <v>0.15069444444444444</v>
      </c>
      <c r="J806" s="26">
        <f t="shared" si="165"/>
        <v>153.4375</v>
      </c>
      <c r="K806" s="55">
        <f t="shared" si="166"/>
        <v>1.6618441358024691E-2</v>
      </c>
      <c r="L806" s="26" t="b">
        <f>IF(virtualroom!A806="","",J806&gt;ventilation_hysteresis)</f>
        <v>1</v>
      </c>
      <c r="M806" s="29">
        <f t="shared" si="167"/>
        <v>500</v>
      </c>
      <c r="N806" s="13">
        <f t="shared" si="158"/>
        <v>5.5555555555555554</v>
      </c>
      <c r="O806" s="17">
        <f t="shared" si="159"/>
        <v>0.83092206790123457</v>
      </c>
      <c r="P806" s="17">
        <f t="shared" si="168"/>
        <v>0.27203714451538014</v>
      </c>
      <c r="Q806" s="17">
        <f t="shared" si="160"/>
        <v>0.22604166666666667</v>
      </c>
      <c r="R806" s="29">
        <f>IF(R805="cCO2_ppm",CO2_ext_avg_ppm,calculation!R805+calculation!S805)</f>
        <v>953.4375</v>
      </c>
      <c r="S806" s="13">
        <f t="shared" si="169"/>
        <v>-67.812500000000014</v>
      </c>
    </row>
    <row r="807" spans="1:19">
      <c r="A807" s="1">
        <f>IF(input_OLD_temp_simulation!A807&lt;&gt;"",input_OLD_temp_simulation!A807,"")</f>
        <v>805</v>
      </c>
      <c r="B807">
        <f>IF(input_OLD_temp_simulation!B807&lt;&gt;"",input_OLD_temp_simulation!B807,"")</f>
        <v>886307</v>
      </c>
      <c r="C807" s="2">
        <f>IF(input_OLD_temp_simulation!C807&lt;&gt;"",input_OLD_temp_simulation!C807,"")</f>
        <v>44572.385416666657</v>
      </c>
      <c r="D807" s="26">
        <f t="shared" si="170"/>
        <v>1</v>
      </c>
      <c r="E807" s="43">
        <f t="shared" si="161"/>
        <v>0.38541666665696539</v>
      </c>
      <c r="F807" s="2">
        <f t="shared" si="162"/>
        <v>1.3855324073977062</v>
      </c>
      <c r="G807" s="26">
        <f>_xlfn.XLOOKUP(F807,occupancy_schedule!C:C,occupancy_schedule!D:D,,1,2)</f>
        <v>2</v>
      </c>
      <c r="H807" s="50">
        <f t="shared" si="163"/>
        <v>1.3562499999999999E-5</v>
      </c>
      <c r="I807" s="18">
        <f t="shared" si="164"/>
        <v>0.15069444444444444</v>
      </c>
      <c r="J807" s="26">
        <f t="shared" si="165"/>
        <v>85.625</v>
      </c>
      <c r="K807" s="55">
        <f t="shared" si="166"/>
        <v>1.4525462962962962E-2</v>
      </c>
      <c r="L807" s="26" t="b">
        <f>IF(virtualroom!A807="","",J807&gt;ventilation_hysteresis)</f>
        <v>1</v>
      </c>
      <c r="M807" s="29">
        <f t="shared" si="167"/>
        <v>500</v>
      </c>
      <c r="N807" s="13">
        <f t="shared" si="158"/>
        <v>5.5555555555555554</v>
      </c>
      <c r="O807" s="17">
        <f t="shared" si="159"/>
        <v>0.72627314814814814</v>
      </c>
      <c r="P807" s="17">
        <f t="shared" si="168"/>
        <v>0.20749003984063744</v>
      </c>
      <c r="Q807" s="17">
        <f t="shared" si="160"/>
        <v>0.15069444444444444</v>
      </c>
      <c r="R807" s="29">
        <f>IF(R806="cCO2_ppm",CO2_ext_avg_ppm,calculation!R806+calculation!S806)</f>
        <v>885.625</v>
      </c>
      <c r="S807" s="13">
        <f t="shared" si="169"/>
        <v>0</v>
      </c>
    </row>
    <row r="808" spans="1:19">
      <c r="A808" s="1">
        <f>IF(input_OLD_temp_simulation!A808&lt;&gt;"",input_OLD_temp_simulation!A808,"")</f>
        <v>806</v>
      </c>
      <c r="B808">
        <f>IF(input_OLD_temp_simulation!B808&lt;&gt;"",input_OLD_temp_simulation!B808,"")</f>
        <v>886307</v>
      </c>
      <c r="C808" s="2">
        <f>IF(input_OLD_temp_simulation!C808&lt;&gt;"",input_OLD_temp_simulation!C808,"")</f>
        <v>44572.395833333343</v>
      </c>
      <c r="D808" s="26">
        <f t="shared" si="170"/>
        <v>1</v>
      </c>
      <c r="E808" s="43">
        <f t="shared" si="161"/>
        <v>0.39583333334303461</v>
      </c>
      <c r="F808" s="2">
        <f t="shared" si="162"/>
        <v>1.3959490740837754</v>
      </c>
      <c r="G808" s="26">
        <f>_xlfn.XLOOKUP(F808,occupancy_schedule!C:C,occupancy_schedule!D:D,,1,2)</f>
        <v>2</v>
      </c>
      <c r="H808" s="50">
        <f t="shared" si="163"/>
        <v>1.3562499999999999E-5</v>
      </c>
      <c r="I808" s="18">
        <f t="shared" si="164"/>
        <v>0.15069444444444444</v>
      </c>
      <c r="J808" s="26">
        <f t="shared" si="165"/>
        <v>85.625</v>
      </c>
      <c r="K808" s="55">
        <f t="shared" si="166"/>
        <v>1.4525462962962962E-2</v>
      </c>
      <c r="L808" s="26" t="b">
        <f>IF(virtualroom!A808="","",J808&gt;ventilation_hysteresis)</f>
        <v>1</v>
      </c>
      <c r="M808" s="29">
        <f t="shared" si="167"/>
        <v>500</v>
      </c>
      <c r="N808" s="13">
        <f t="shared" ref="N808:N871" si="171">M808/(V_room_m3)</f>
        <v>5.5555555555555554</v>
      </c>
      <c r="O808" s="17">
        <f t="shared" ref="O808:O871" si="172">N808/s_per_h*(R808-CO2_ext_avg_ppm)</f>
        <v>0.72627314814814814</v>
      </c>
      <c r="P808" s="17">
        <f t="shared" si="168"/>
        <v>0.20749003984063744</v>
      </c>
      <c r="Q808" s="17">
        <f t="shared" si="160"/>
        <v>0.15069444444444444</v>
      </c>
      <c r="R808" s="29">
        <f>IF(R807="cCO2_ppm",CO2_ext_avg_ppm,calculation!R807+calculation!S807)</f>
        <v>885.625</v>
      </c>
      <c r="S808" s="13">
        <f t="shared" si="169"/>
        <v>0</v>
      </c>
    </row>
    <row r="809" spans="1:19">
      <c r="A809" s="1">
        <f>IF(input_OLD_temp_simulation!A809&lt;&gt;"",input_OLD_temp_simulation!A809,"")</f>
        <v>807</v>
      </c>
      <c r="B809">
        <f>IF(input_OLD_temp_simulation!B809&lt;&gt;"",input_OLD_temp_simulation!B809,"")</f>
        <v>886307</v>
      </c>
      <c r="C809" s="2">
        <f>IF(input_OLD_temp_simulation!C809&lt;&gt;"",input_OLD_temp_simulation!C809,"")</f>
        <v>44572.40625</v>
      </c>
      <c r="D809" s="26">
        <f t="shared" si="170"/>
        <v>1</v>
      </c>
      <c r="E809" s="43">
        <f t="shared" si="161"/>
        <v>0.40625</v>
      </c>
      <c r="F809" s="2">
        <f t="shared" si="162"/>
        <v>1.4063657407407408</v>
      </c>
      <c r="G809" s="26">
        <f>_xlfn.XLOOKUP(F809,occupancy_schedule!C:C,occupancy_schedule!D:D,,1,2)</f>
        <v>2</v>
      </c>
      <c r="H809" s="50">
        <f t="shared" si="163"/>
        <v>1.3562499999999999E-5</v>
      </c>
      <c r="I809" s="18">
        <f t="shared" si="164"/>
        <v>0.15069444444444444</v>
      </c>
      <c r="J809" s="26">
        <f t="shared" si="165"/>
        <v>85.625</v>
      </c>
      <c r="K809" s="55">
        <f t="shared" si="166"/>
        <v>1.4525462962962962E-2</v>
      </c>
      <c r="L809" s="26" t="b">
        <f>IF(virtualroom!A809="","",J809&gt;ventilation_hysteresis)</f>
        <v>1</v>
      </c>
      <c r="M809" s="29">
        <f t="shared" si="167"/>
        <v>500</v>
      </c>
      <c r="N809" s="13">
        <f t="shared" si="171"/>
        <v>5.5555555555555554</v>
      </c>
      <c r="O809" s="17">
        <f t="shared" si="172"/>
        <v>0.72627314814814814</v>
      </c>
      <c r="P809" s="17">
        <f t="shared" si="168"/>
        <v>0.20749003984063744</v>
      </c>
      <c r="Q809" s="17">
        <f t="shared" ref="Q809:Q872" si="173">MAX(O809*P809,K809)</f>
        <v>0.15069444444444444</v>
      </c>
      <c r="R809" s="29">
        <f>IF(R808="cCO2_ppm",CO2_ext_avg_ppm,calculation!R808+calculation!S808)</f>
        <v>885.625</v>
      </c>
      <c r="S809" s="13">
        <f t="shared" si="169"/>
        <v>0</v>
      </c>
    </row>
    <row r="810" spans="1:19">
      <c r="A810" s="1">
        <f>IF(input_OLD_temp_simulation!A810&lt;&gt;"",input_OLD_temp_simulation!A810,"")</f>
        <v>808</v>
      </c>
      <c r="B810">
        <f>IF(input_OLD_temp_simulation!B810&lt;&gt;"",input_OLD_temp_simulation!B810,"")</f>
        <v>886307</v>
      </c>
      <c r="C810" s="2">
        <f>IF(input_OLD_temp_simulation!C810&lt;&gt;"",input_OLD_temp_simulation!C810,"")</f>
        <v>44572.416666666657</v>
      </c>
      <c r="D810" s="26">
        <f t="shared" si="170"/>
        <v>1</v>
      </c>
      <c r="E810" s="43">
        <f t="shared" si="161"/>
        <v>0.41666666665696539</v>
      </c>
      <c r="F810" s="2">
        <f t="shared" si="162"/>
        <v>1.4167824073977062</v>
      </c>
      <c r="G810" s="26">
        <f>_xlfn.XLOOKUP(F810,occupancy_schedule!C:C,occupancy_schedule!D:D,,1,2)</f>
        <v>2</v>
      </c>
      <c r="H810" s="50">
        <f t="shared" si="163"/>
        <v>1.3562499999999999E-5</v>
      </c>
      <c r="I810" s="18">
        <f t="shared" si="164"/>
        <v>0.15069444444444444</v>
      </c>
      <c r="J810" s="26">
        <f t="shared" si="165"/>
        <v>85.625</v>
      </c>
      <c r="K810" s="55">
        <f t="shared" si="166"/>
        <v>1.4525462962962962E-2</v>
      </c>
      <c r="L810" s="26" t="b">
        <f>IF(virtualroom!A810="","",J810&gt;ventilation_hysteresis)</f>
        <v>1</v>
      </c>
      <c r="M810" s="29">
        <f t="shared" si="167"/>
        <v>500</v>
      </c>
      <c r="N810" s="13">
        <f t="shared" si="171"/>
        <v>5.5555555555555554</v>
      </c>
      <c r="O810" s="17">
        <f t="shared" si="172"/>
        <v>0.72627314814814814</v>
      </c>
      <c r="P810" s="17">
        <f t="shared" si="168"/>
        <v>0.20749003984063744</v>
      </c>
      <c r="Q810" s="17">
        <f t="shared" si="173"/>
        <v>0.15069444444444444</v>
      </c>
      <c r="R810" s="29">
        <f>IF(R809="cCO2_ppm",CO2_ext_avg_ppm,calculation!R809+calculation!S809)</f>
        <v>885.625</v>
      </c>
      <c r="S810" s="13">
        <f t="shared" si="169"/>
        <v>0</v>
      </c>
    </row>
    <row r="811" spans="1:19">
      <c r="A811" s="1">
        <f>IF(input_OLD_temp_simulation!A811&lt;&gt;"",input_OLD_temp_simulation!A811,"")</f>
        <v>809</v>
      </c>
      <c r="B811">
        <f>IF(input_OLD_temp_simulation!B811&lt;&gt;"",input_OLD_temp_simulation!B811,"")</f>
        <v>886307</v>
      </c>
      <c r="C811" s="2">
        <f>IF(input_OLD_temp_simulation!C811&lt;&gt;"",input_OLD_temp_simulation!C811,"")</f>
        <v>44572.427083333343</v>
      </c>
      <c r="D811" s="26">
        <f t="shared" si="170"/>
        <v>1</v>
      </c>
      <c r="E811" s="43">
        <f t="shared" si="161"/>
        <v>0.42708333334303461</v>
      </c>
      <c r="F811" s="2">
        <f t="shared" si="162"/>
        <v>1.4271990740837754</v>
      </c>
      <c r="G811" s="26">
        <f>_xlfn.XLOOKUP(F811,occupancy_schedule!C:C,occupancy_schedule!D:D,,1,2)</f>
        <v>2</v>
      </c>
      <c r="H811" s="50">
        <f t="shared" si="163"/>
        <v>1.3562499999999999E-5</v>
      </c>
      <c r="I811" s="18">
        <f t="shared" si="164"/>
        <v>0.15069444444444444</v>
      </c>
      <c r="J811" s="26">
        <f t="shared" si="165"/>
        <v>85.625</v>
      </c>
      <c r="K811" s="55">
        <f t="shared" si="166"/>
        <v>1.4525462962962962E-2</v>
      </c>
      <c r="L811" s="26" t="b">
        <f>IF(virtualroom!A811="","",J811&gt;ventilation_hysteresis)</f>
        <v>1</v>
      </c>
      <c r="M811" s="29">
        <f t="shared" si="167"/>
        <v>500</v>
      </c>
      <c r="N811" s="13">
        <f t="shared" si="171"/>
        <v>5.5555555555555554</v>
      </c>
      <c r="O811" s="17">
        <f t="shared" si="172"/>
        <v>0.72627314814814814</v>
      </c>
      <c r="P811" s="17">
        <f t="shared" si="168"/>
        <v>0.20749003984063744</v>
      </c>
      <c r="Q811" s="17">
        <f t="shared" si="173"/>
        <v>0.15069444444444444</v>
      </c>
      <c r="R811" s="29">
        <f>IF(R810="cCO2_ppm",CO2_ext_avg_ppm,calculation!R810+calculation!S810)</f>
        <v>885.625</v>
      </c>
      <c r="S811" s="13">
        <f t="shared" si="169"/>
        <v>0</v>
      </c>
    </row>
    <row r="812" spans="1:19">
      <c r="A812" s="1">
        <f>IF(input_OLD_temp_simulation!A812&lt;&gt;"",input_OLD_temp_simulation!A812,"")</f>
        <v>810</v>
      </c>
      <c r="B812">
        <f>IF(input_OLD_temp_simulation!B812&lt;&gt;"",input_OLD_temp_simulation!B812,"")</f>
        <v>886307</v>
      </c>
      <c r="C812" s="2">
        <f>IF(input_OLD_temp_simulation!C812&lt;&gt;"",input_OLD_temp_simulation!C812,"")</f>
        <v>44572.4375</v>
      </c>
      <c r="D812" s="26">
        <f t="shared" si="170"/>
        <v>1</v>
      </c>
      <c r="E812" s="43">
        <f t="shared" si="161"/>
        <v>0.4375</v>
      </c>
      <c r="F812" s="2">
        <f t="shared" si="162"/>
        <v>1.4376157407407408</v>
      </c>
      <c r="G812" s="26">
        <f>_xlfn.XLOOKUP(F812,occupancy_schedule!C:C,occupancy_schedule!D:D,,1,2)</f>
        <v>2</v>
      </c>
      <c r="H812" s="50">
        <f t="shared" si="163"/>
        <v>1.3562499999999999E-5</v>
      </c>
      <c r="I812" s="18">
        <f t="shared" si="164"/>
        <v>0.15069444444444444</v>
      </c>
      <c r="J812" s="26">
        <f t="shared" si="165"/>
        <v>85.625</v>
      </c>
      <c r="K812" s="55">
        <f t="shared" si="166"/>
        <v>1.4525462962962962E-2</v>
      </c>
      <c r="L812" s="26" t="b">
        <f>IF(virtualroom!A812="","",J812&gt;ventilation_hysteresis)</f>
        <v>1</v>
      </c>
      <c r="M812" s="29">
        <f t="shared" si="167"/>
        <v>500</v>
      </c>
      <c r="N812" s="13">
        <f t="shared" si="171"/>
        <v>5.5555555555555554</v>
      </c>
      <c r="O812" s="17">
        <f t="shared" si="172"/>
        <v>0.72627314814814814</v>
      </c>
      <c r="P812" s="17">
        <f t="shared" si="168"/>
        <v>0.20749003984063744</v>
      </c>
      <c r="Q812" s="17">
        <f t="shared" si="173"/>
        <v>0.15069444444444444</v>
      </c>
      <c r="R812" s="29">
        <f>IF(R811="cCO2_ppm",CO2_ext_avg_ppm,calculation!R811+calculation!S811)</f>
        <v>885.625</v>
      </c>
      <c r="S812" s="13">
        <f t="shared" si="169"/>
        <v>0</v>
      </c>
    </row>
    <row r="813" spans="1:19">
      <c r="A813" s="1">
        <f>IF(input_OLD_temp_simulation!A813&lt;&gt;"",input_OLD_temp_simulation!A813,"")</f>
        <v>811</v>
      </c>
      <c r="B813">
        <f>IF(input_OLD_temp_simulation!B813&lt;&gt;"",input_OLD_temp_simulation!B813,"")</f>
        <v>886307</v>
      </c>
      <c r="C813" s="2">
        <f>IF(input_OLD_temp_simulation!C813&lt;&gt;"",input_OLD_temp_simulation!C813,"")</f>
        <v>44572.447916666657</v>
      </c>
      <c r="D813" s="26">
        <f t="shared" si="170"/>
        <v>1</v>
      </c>
      <c r="E813" s="43">
        <f t="shared" si="161"/>
        <v>0.44791666665696539</v>
      </c>
      <c r="F813" s="2">
        <f t="shared" si="162"/>
        <v>1.4480324073977062</v>
      </c>
      <c r="G813" s="26">
        <f>_xlfn.XLOOKUP(F813,occupancy_schedule!C:C,occupancy_schedule!D:D,,1,2)</f>
        <v>2</v>
      </c>
      <c r="H813" s="50">
        <f t="shared" si="163"/>
        <v>1.3562499999999999E-5</v>
      </c>
      <c r="I813" s="18">
        <f t="shared" si="164"/>
        <v>0.15069444444444444</v>
      </c>
      <c r="J813" s="26">
        <f t="shared" si="165"/>
        <v>85.625</v>
      </c>
      <c r="K813" s="55">
        <f t="shared" si="166"/>
        <v>1.4525462962962962E-2</v>
      </c>
      <c r="L813" s="26" t="b">
        <f>IF(virtualroom!A813="","",J813&gt;ventilation_hysteresis)</f>
        <v>1</v>
      </c>
      <c r="M813" s="29">
        <f t="shared" si="167"/>
        <v>500</v>
      </c>
      <c r="N813" s="13">
        <f t="shared" si="171"/>
        <v>5.5555555555555554</v>
      </c>
      <c r="O813" s="17">
        <f t="shared" si="172"/>
        <v>0.72627314814814814</v>
      </c>
      <c r="P813" s="17">
        <f t="shared" si="168"/>
        <v>0.20749003984063744</v>
      </c>
      <c r="Q813" s="17">
        <f t="shared" si="173"/>
        <v>0.15069444444444444</v>
      </c>
      <c r="R813" s="29">
        <f>IF(R812="cCO2_ppm",CO2_ext_avg_ppm,calculation!R812+calculation!S812)</f>
        <v>885.625</v>
      </c>
      <c r="S813" s="13">
        <f t="shared" si="169"/>
        <v>0</v>
      </c>
    </row>
    <row r="814" spans="1:19">
      <c r="A814" s="1">
        <f>IF(input_OLD_temp_simulation!A814&lt;&gt;"",input_OLD_temp_simulation!A814,"")</f>
        <v>812</v>
      </c>
      <c r="B814">
        <f>IF(input_OLD_temp_simulation!B814&lt;&gt;"",input_OLD_temp_simulation!B814,"")</f>
        <v>886307</v>
      </c>
      <c r="C814" s="2">
        <f>IF(input_OLD_temp_simulation!C814&lt;&gt;"",input_OLD_temp_simulation!C814,"")</f>
        <v>44572.458333333343</v>
      </c>
      <c r="D814" s="26">
        <f t="shared" si="170"/>
        <v>1</v>
      </c>
      <c r="E814" s="43">
        <f t="shared" si="161"/>
        <v>0.45833333334303461</v>
      </c>
      <c r="F814" s="2">
        <f t="shared" si="162"/>
        <v>1.4584490740837754</v>
      </c>
      <c r="G814" s="26">
        <f>_xlfn.XLOOKUP(F814,occupancy_schedule!C:C,occupancy_schedule!D:D,,1,2)</f>
        <v>2</v>
      </c>
      <c r="H814" s="50">
        <f t="shared" si="163"/>
        <v>1.3562499999999999E-5</v>
      </c>
      <c r="I814" s="18">
        <f t="shared" si="164"/>
        <v>0.15069444444444444</v>
      </c>
      <c r="J814" s="26">
        <f t="shared" si="165"/>
        <v>85.625</v>
      </c>
      <c r="K814" s="55">
        <f t="shared" si="166"/>
        <v>1.4525462962962962E-2</v>
      </c>
      <c r="L814" s="26" t="b">
        <f>IF(virtualroom!A814="","",J814&gt;ventilation_hysteresis)</f>
        <v>1</v>
      </c>
      <c r="M814" s="29">
        <f t="shared" si="167"/>
        <v>500</v>
      </c>
      <c r="N814" s="13">
        <f t="shared" si="171"/>
        <v>5.5555555555555554</v>
      </c>
      <c r="O814" s="17">
        <f t="shared" si="172"/>
        <v>0.72627314814814814</v>
      </c>
      <c r="P814" s="17">
        <f t="shared" si="168"/>
        <v>0.20749003984063744</v>
      </c>
      <c r="Q814" s="17">
        <f t="shared" si="173"/>
        <v>0.15069444444444444</v>
      </c>
      <c r="R814" s="29">
        <f>IF(R813="cCO2_ppm",CO2_ext_avg_ppm,calculation!R813+calculation!S813)</f>
        <v>885.625</v>
      </c>
      <c r="S814" s="13">
        <f t="shared" si="169"/>
        <v>0</v>
      </c>
    </row>
    <row r="815" spans="1:19">
      <c r="A815" s="1">
        <f>IF(input_OLD_temp_simulation!A815&lt;&gt;"",input_OLD_temp_simulation!A815,"")</f>
        <v>813</v>
      </c>
      <c r="B815">
        <f>IF(input_OLD_temp_simulation!B815&lt;&gt;"",input_OLD_temp_simulation!B815,"")</f>
        <v>886307</v>
      </c>
      <c r="C815" s="2">
        <f>IF(input_OLD_temp_simulation!C815&lt;&gt;"",input_OLD_temp_simulation!C815,"")</f>
        <v>44572.46875</v>
      </c>
      <c r="D815" s="26">
        <f t="shared" si="170"/>
        <v>1</v>
      </c>
      <c r="E815" s="43">
        <f t="shared" si="161"/>
        <v>0.46875</v>
      </c>
      <c r="F815" s="2">
        <f t="shared" si="162"/>
        <v>1.4688657407407408</v>
      </c>
      <c r="G815" s="26">
        <f>_xlfn.XLOOKUP(F815,occupancy_schedule!C:C,occupancy_schedule!D:D,,1,2)</f>
        <v>2</v>
      </c>
      <c r="H815" s="50">
        <f t="shared" si="163"/>
        <v>1.3562499999999999E-5</v>
      </c>
      <c r="I815" s="18">
        <f t="shared" si="164"/>
        <v>0.15069444444444444</v>
      </c>
      <c r="J815" s="26">
        <f t="shared" si="165"/>
        <v>85.625</v>
      </c>
      <c r="K815" s="55">
        <f t="shared" si="166"/>
        <v>1.4525462962962962E-2</v>
      </c>
      <c r="L815" s="26" t="b">
        <f>IF(virtualroom!A815="","",J815&gt;ventilation_hysteresis)</f>
        <v>1</v>
      </c>
      <c r="M815" s="29">
        <f t="shared" si="167"/>
        <v>500</v>
      </c>
      <c r="N815" s="13">
        <f t="shared" si="171"/>
        <v>5.5555555555555554</v>
      </c>
      <c r="O815" s="17">
        <f t="shared" si="172"/>
        <v>0.72627314814814814</v>
      </c>
      <c r="P815" s="17">
        <f t="shared" si="168"/>
        <v>0.20749003984063744</v>
      </c>
      <c r="Q815" s="17">
        <f t="shared" si="173"/>
        <v>0.15069444444444444</v>
      </c>
      <c r="R815" s="29">
        <f>IF(R814="cCO2_ppm",CO2_ext_avg_ppm,calculation!R814+calculation!S814)</f>
        <v>885.625</v>
      </c>
      <c r="S815" s="13">
        <f t="shared" si="169"/>
        <v>0</v>
      </c>
    </row>
    <row r="816" spans="1:19">
      <c r="A816" s="1">
        <f>IF(input_OLD_temp_simulation!A816&lt;&gt;"",input_OLD_temp_simulation!A816,"")</f>
        <v>814</v>
      </c>
      <c r="B816">
        <f>IF(input_OLD_temp_simulation!B816&lt;&gt;"",input_OLD_temp_simulation!B816,"")</f>
        <v>886307</v>
      </c>
      <c r="C816" s="2">
        <f>IF(input_OLD_temp_simulation!C816&lt;&gt;"",input_OLD_temp_simulation!C816,"")</f>
        <v>44572.479166666657</v>
      </c>
      <c r="D816" s="26">
        <f t="shared" si="170"/>
        <v>1</v>
      </c>
      <c r="E816" s="43">
        <f t="shared" si="161"/>
        <v>0.47916666665696539</v>
      </c>
      <c r="F816" s="2">
        <f t="shared" si="162"/>
        <v>1.4792824073977062</v>
      </c>
      <c r="G816" s="26">
        <f>_xlfn.XLOOKUP(F816,occupancy_schedule!C:C,occupancy_schedule!D:D,,1,2)</f>
        <v>2</v>
      </c>
      <c r="H816" s="50">
        <f t="shared" si="163"/>
        <v>1.3562499999999999E-5</v>
      </c>
      <c r="I816" s="18">
        <f t="shared" si="164"/>
        <v>0.15069444444444444</v>
      </c>
      <c r="J816" s="26">
        <f t="shared" si="165"/>
        <v>85.625</v>
      </c>
      <c r="K816" s="55">
        <f t="shared" si="166"/>
        <v>1.4525462962962962E-2</v>
      </c>
      <c r="L816" s="26" t="b">
        <f>IF(virtualroom!A816="","",J816&gt;ventilation_hysteresis)</f>
        <v>1</v>
      </c>
      <c r="M816" s="29">
        <f t="shared" si="167"/>
        <v>500</v>
      </c>
      <c r="N816" s="13">
        <f t="shared" si="171"/>
        <v>5.5555555555555554</v>
      </c>
      <c r="O816" s="17">
        <f t="shared" si="172"/>
        <v>0.72627314814814814</v>
      </c>
      <c r="P816" s="17">
        <f t="shared" si="168"/>
        <v>0.20749003984063744</v>
      </c>
      <c r="Q816" s="17">
        <f t="shared" si="173"/>
        <v>0.15069444444444444</v>
      </c>
      <c r="R816" s="29">
        <f>IF(R815="cCO2_ppm",CO2_ext_avg_ppm,calculation!R815+calculation!S815)</f>
        <v>885.625</v>
      </c>
      <c r="S816" s="13">
        <f t="shared" si="169"/>
        <v>0</v>
      </c>
    </row>
    <row r="817" spans="1:19">
      <c r="A817" s="1">
        <f>IF(input_OLD_temp_simulation!A817&lt;&gt;"",input_OLD_temp_simulation!A817,"")</f>
        <v>815</v>
      </c>
      <c r="B817">
        <f>IF(input_OLD_temp_simulation!B817&lt;&gt;"",input_OLD_temp_simulation!B817,"")</f>
        <v>886307</v>
      </c>
      <c r="C817" s="2">
        <f>IF(input_OLD_temp_simulation!C817&lt;&gt;"",input_OLD_temp_simulation!C817,"")</f>
        <v>44572.489583333343</v>
      </c>
      <c r="D817" s="26">
        <f t="shared" si="170"/>
        <v>1</v>
      </c>
      <c r="E817" s="43">
        <f t="shared" si="161"/>
        <v>0.48958333334303461</v>
      </c>
      <c r="F817" s="2">
        <f t="shared" si="162"/>
        <v>1.4896990740837754</v>
      </c>
      <c r="G817" s="26">
        <f>_xlfn.XLOOKUP(F817,occupancy_schedule!C:C,occupancy_schedule!D:D,,1,2)</f>
        <v>2</v>
      </c>
      <c r="H817" s="50">
        <f t="shared" si="163"/>
        <v>1.3562499999999999E-5</v>
      </c>
      <c r="I817" s="18">
        <f t="shared" si="164"/>
        <v>0.15069444444444444</v>
      </c>
      <c r="J817" s="26">
        <f t="shared" si="165"/>
        <v>85.625</v>
      </c>
      <c r="K817" s="55">
        <f t="shared" si="166"/>
        <v>1.4525462962962962E-2</v>
      </c>
      <c r="L817" s="26" t="b">
        <f>IF(virtualroom!A817="","",J817&gt;ventilation_hysteresis)</f>
        <v>1</v>
      </c>
      <c r="M817" s="29">
        <f t="shared" si="167"/>
        <v>500</v>
      </c>
      <c r="N817" s="13">
        <f t="shared" si="171"/>
        <v>5.5555555555555554</v>
      </c>
      <c r="O817" s="17">
        <f t="shared" si="172"/>
        <v>0.72627314814814814</v>
      </c>
      <c r="P817" s="17">
        <f t="shared" si="168"/>
        <v>0.20749003984063744</v>
      </c>
      <c r="Q817" s="17">
        <f t="shared" si="173"/>
        <v>0.15069444444444444</v>
      </c>
      <c r="R817" s="29">
        <f>IF(R816="cCO2_ppm",CO2_ext_avg_ppm,calculation!R816+calculation!S816)</f>
        <v>885.625</v>
      </c>
      <c r="S817" s="13">
        <f t="shared" si="169"/>
        <v>0</v>
      </c>
    </row>
    <row r="818" spans="1:19">
      <c r="A818" s="1">
        <f>IF(input_OLD_temp_simulation!A818&lt;&gt;"",input_OLD_temp_simulation!A818,"")</f>
        <v>816</v>
      </c>
      <c r="B818">
        <f>IF(input_OLD_temp_simulation!B818&lt;&gt;"",input_OLD_temp_simulation!B818,"")</f>
        <v>886307</v>
      </c>
      <c r="C818" s="2">
        <f>IF(input_OLD_temp_simulation!C818&lt;&gt;"",input_OLD_temp_simulation!C818,"")</f>
        <v>44572.5</v>
      </c>
      <c r="D818" s="26">
        <f t="shared" si="170"/>
        <v>1</v>
      </c>
      <c r="E818" s="43">
        <f t="shared" si="161"/>
        <v>0.5</v>
      </c>
      <c r="F818" s="2">
        <f t="shared" si="162"/>
        <v>1.5001157407407408</v>
      </c>
      <c r="G818" s="26">
        <f>_xlfn.XLOOKUP(F818,occupancy_schedule!C:C,occupancy_schedule!D:D,,1,2)</f>
        <v>0</v>
      </c>
      <c r="H818" s="50">
        <f t="shared" si="163"/>
        <v>0</v>
      </c>
      <c r="I818" s="18">
        <f t="shared" si="164"/>
        <v>0</v>
      </c>
      <c r="J818" s="26">
        <f t="shared" si="165"/>
        <v>85.625</v>
      </c>
      <c r="K818" s="55">
        <f t="shared" si="166"/>
        <v>1.4525462962962962E-2</v>
      </c>
      <c r="L818" s="26" t="b">
        <f>IF(virtualroom!A818="","",J818&gt;ventilation_hysteresis)</f>
        <v>1</v>
      </c>
      <c r="M818" s="29">
        <f t="shared" si="167"/>
        <v>500</v>
      </c>
      <c r="N818" s="13">
        <f t="shared" si="171"/>
        <v>5.5555555555555554</v>
      </c>
      <c r="O818" s="17">
        <f t="shared" si="172"/>
        <v>0.72627314814814814</v>
      </c>
      <c r="P818" s="17">
        <f t="shared" si="168"/>
        <v>0.20749003984063744</v>
      </c>
      <c r="Q818" s="17">
        <f t="shared" si="173"/>
        <v>0.15069444444444444</v>
      </c>
      <c r="R818" s="29">
        <f>IF(R817="cCO2_ppm",CO2_ext_avg_ppm,calculation!R817+calculation!S817)</f>
        <v>885.625</v>
      </c>
      <c r="S818" s="13">
        <f t="shared" si="169"/>
        <v>-135.625</v>
      </c>
    </row>
    <row r="819" spans="1:19">
      <c r="A819" s="1">
        <f>IF(input_OLD_temp_simulation!A819&lt;&gt;"",input_OLD_temp_simulation!A819,"")</f>
        <v>817</v>
      </c>
      <c r="B819">
        <f>IF(input_OLD_temp_simulation!B819&lt;&gt;"",input_OLD_temp_simulation!B819,"")</f>
        <v>886307</v>
      </c>
      <c r="C819" s="2">
        <f>IF(input_OLD_temp_simulation!C819&lt;&gt;"",input_OLD_temp_simulation!C819,"")</f>
        <v>44572.510416666657</v>
      </c>
      <c r="D819" s="26">
        <f t="shared" si="170"/>
        <v>1</v>
      </c>
      <c r="E819" s="43">
        <f t="shared" si="161"/>
        <v>0.51041666665696539</v>
      </c>
      <c r="F819" s="2">
        <f t="shared" si="162"/>
        <v>1.5105324073977062</v>
      </c>
      <c r="G819" s="26">
        <f>_xlfn.XLOOKUP(F819,occupancy_schedule!C:C,occupancy_schedule!D:D,,1,2)</f>
        <v>0</v>
      </c>
      <c r="H819" s="50">
        <f t="shared" si="163"/>
        <v>0</v>
      </c>
      <c r="I819" s="18">
        <f t="shared" si="164"/>
        <v>0</v>
      </c>
      <c r="J819" s="26">
        <f t="shared" si="165"/>
        <v>-50</v>
      </c>
      <c r="K819" s="55">
        <f t="shared" si="166"/>
        <v>1.0339506172839507E-2</v>
      </c>
      <c r="L819" s="26" t="b">
        <f>IF(virtualroom!A819="","",J819&gt;ventilation_hysteresis)</f>
        <v>0</v>
      </c>
      <c r="M819" s="29">
        <f t="shared" si="167"/>
        <v>0</v>
      </c>
      <c r="N819" s="13">
        <f t="shared" si="171"/>
        <v>0</v>
      </c>
      <c r="O819" s="17">
        <f t="shared" si="172"/>
        <v>0</v>
      </c>
      <c r="P819" s="17">
        <f t="shared" si="168"/>
        <v>0</v>
      </c>
      <c r="Q819" s="17">
        <f t="shared" si="173"/>
        <v>1.0339506172839507E-2</v>
      </c>
      <c r="R819" s="29">
        <f>IF(R818="cCO2_ppm",CO2_ext_avg_ppm,calculation!R818+calculation!S818)</f>
        <v>750</v>
      </c>
      <c r="S819" s="13">
        <f t="shared" si="169"/>
        <v>-9.3055555555555554</v>
      </c>
    </row>
    <row r="820" spans="1:19">
      <c r="A820" s="1">
        <f>IF(input_OLD_temp_simulation!A820&lt;&gt;"",input_OLD_temp_simulation!A820,"")</f>
        <v>818</v>
      </c>
      <c r="B820">
        <f>IF(input_OLD_temp_simulation!B820&lt;&gt;"",input_OLD_temp_simulation!B820,"")</f>
        <v>886307</v>
      </c>
      <c r="C820" s="2">
        <f>IF(input_OLD_temp_simulation!C820&lt;&gt;"",input_OLD_temp_simulation!C820,"")</f>
        <v>44572.520833333343</v>
      </c>
      <c r="D820" s="26">
        <f t="shared" si="170"/>
        <v>1</v>
      </c>
      <c r="E820" s="43">
        <f t="shared" si="161"/>
        <v>0.52083333334303461</v>
      </c>
      <c r="F820" s="2">
        <f t="shared" si="162"/>
        <v>1.5209490740837754</v>
      </c>
      <c r="G820" s="26">
        <f>_xlfn.XLOOKUP(F820,occupancy_schedule!C:C,occupancy_schedule!D:D,,1,2)</f>
        <v>2</v>
      </c>
      <c r="H820" s="50">
        <f t="shared" si="163"/>
        <v>1.3562499999999999E-5</v>
      </c>
      <c r="I820" s="18">
        <f t="shared" si="164"/>
        <v>0.15069444444444444</v>
      </c>
      <c r="J820" s="26">
        <f t="shared" si="165"/>
        <v>-59.305555555555543</v>
      </c>
      <c r="K820" s="55">
        <f t="shared" si="166"/>
        <v>1.0052297668038409E-2</v>
      </c>
      <c r="L820" s="26" t="b">
        <f>IF(virtualroom!A820="","",J820&gt;ventilation_hysteresis)</f>
        <v>0</v>
      </c>
      <c r="M820" s="29">
        <f t="shared" si="167"/>
        <v>0</v>
      </c>
      <c r="N820" s="13">
        <f t="shared" si="171"/>
        <v>0</v>
      </c>
      <c r="O820" s="17">
        <f t="shared" si="172"/>
        <v>0</v>
      </c>
      <c r="P820" s="17">
        <f t="shared" si="168"/>
        <v>0</v>
      </c>
      <c r="Q820" s="17">
        <f t="shared" si="173"/>
        <v>1.0052297668038409E-2</v>
      </c>
      <c r="R820" s="29">
        <f>IF(R819="cCO2_ppm",CO2_ext_avg_ppm,calculation!R819+calculation!S819)</f>
        <v>740.69444444444446</v>
      </c>
      <c r="S820" s="13">
        <f t="shared" si="169"/>
        <v>126.57793209876542</v>
      </c>
    </row>
    <row r="821" spans="1:19">
      <c r="A821" s="1">
        <f>IF(input_OLD_temp_simulation!A821&lt;&gt;"",input_OLD_temp_simulation!A821,"")</f>
        <v>819</v>
      </c>
      <c r="B821">
        <f>IF(input_OLD_temp_simulation!B821&lt;&gt;"",input_OLD_temp_simulation!B821,"")</f>
        <v>886307</v>
      </c>
      <c r="C821" s="2">
        <f>IF(input_OLD_temp_simulation!C821&lt;&gt;"",input_OLD_temp_simulation!C821,"")</f>
        <v>44572.53125</v>
      </c>
      <c r="D821" s="26">
        <f t="shared" si="170"/>
        <v>1</v>
      </c>
      <c r="E821" s="43">
        <f t="shared" si="161"/>
        <v>0.53125</v>
      </c>
      <c r="F821" s="2">
        <f t="shared" si="162"/>
        <v>1.5313657407407408</v>
      </c>
      <c r="G821" s="26">
        <f>_xlfn.XLOOKUP(F821,occupancy_schedule!C:C,occupancy_schedule!D:D,,1,2)</f>
        <v>2</v>
      </c>
      <c r="H821" s="50">
        <f t="shared" si="163"/>
        <v>1.3562499999999999E-5</v>
      </c>
      <c r="I821" s="18">
        <f t="shared" si="164"/>
        <v>0.15069444444444444</v>
      </c>
      <c r="J821" s="26">
        <f t="shared" si="165"/>
        <v>67.27237654320993</v>
      </c>
      <c r="K821" s="55">
        <f t="shared" si="166"/>
        <v>1.3959023967383022E-2</v>
      </c>
      <c r="L821" s="26" t="b">
        <f>IF(virtualroom!A821="","",J821&gt;ventilation_hysteresis)</f>
        <v>1</v>
      </c>
      <c r="M821" s="29">
        <f t="shared" si="167"/>
        <v>500</v>
      </c>
      <c r="N821" s="13">
        <f t="shared" si="171"/>
        <v>5.5555555555555554</v>
      </c>
      <c r="O821" s="17">
        <f t="shared" si="172"/>
        <v>0.69795119836915109</v>
      </c>
      <c r="P821" s="17">
        <f t="shared" si="168"/>
        <v>0.18669305376655956</v>
      </c>
      <c r="Q821" s="17">
        <f t="shared" si="173"/>
        <v>0.13030264060356661</v>
      </c>
      <c r="R821" s="29">
        <f>IF(R820="cCO2_ppm",CO2_ext_avg_ppm,calculation!R820+calculation!S820)</f>
        <v>867.27237654320993</v>
      </c>
      <c r="S821" s="13">
        <f t="shared" si="169"/>
        <v>18.352623456790042</v>
      </c>
    </row>
    <row r="822" spans="1:19">
      <c r="A822" s="1">
        <f>IF(input_OLD_temp_simulation!A822&lt;&gt;"",input_OLD_temp_simulation!A822,"")</f>
        <v>820</v>
      </c>
      <c r="B822">
        <f>IF(input_OLD_temp_simulation!B822&lt;&gt;"",input_OLD_temp_simulation!B822,"")</f>
        <v>886307</v>
      </c>
      <c r="C822" s="2">
        <f>IF(input_OLD_temp_simulation!C822&lt;&gt;"",input_OLD_temp_simulation!C822,"")</f>
        <v>44572.541666666657</v>
      </c>
      <c r="D822" s="26">
        <f t="shared" si="170"/>
        <v>1</v>
      </c>
      <c r="E822" s="43">
        <f t="shared" ref="E822:E885" si="174">MOD(C822,1)</f>
        <v>0.54166666665696539</v>
      </c>
      <c r="F822" s="2">
        <f t="shared" ref="F822:F885" si="175">D822+E822+1/24/60/6</f>
        <v>1.5417824073977062</v>
      </c>
      <c r="G822" s="26">
        <f>_xlfn.XLOOKUP(F822,occupancy_schedule!C:C,occupancy_schedule!D:D,,1,2)</f>
        <v>3</v>
      </c>
      <c r="H822" s="50">
        <f t="shared" si="163"/>
        <v>2.034375E-5</v>
      </c>
      <c r="I822" s="18">
        <f t="shared" si="164"/>
        <v>0.22604166666666667</v>
      </c>
      <c r="J822" s="26">
        <f t="shared" si="165"/>
        <v>85.625</v>
      </c>
      <c r="K822" s="55">
        <f t="shared" si="166"/>
        <v>1.4525462962962962E-2</v>
      </c>
      <c r="L822" s="26" t="b">
        <f>IF(virtualroom!A822="","",J822&gt;ventilation_hysteresis)</f>
        <v>1</v>
      </c>
      <c r="M822" s="29">
        <f t="shared" si="167"/>
        <v>500</v>
      </c>
      <c r="N822" s="13">
        <f t="shared" si="171"/>
        <v>5.5555555555555554</v>
      </c>
      <c r="O822" s="17">
        <f t="shared" si="172"/>
        <v>0.72627314814814814</v>
      </c>
      <c r="P822" s="17">
        <f t="shared" si="168"/>
        <v>0.20749003984063744</v>
      </c>
      <c r="Q822" s="17">
        <f t="shared" si="173"/>
        <v>0.15069444444444444</v>
      </c>
      <c r="R822" s="29">
        <f>IF(R821="cCO2_ppm",CO2_ext_avg_ppm,calculation!R821+calculation!S821)</f>
        <v>885.625</v>
      </c>
      <c r="S822" s="13">
        <f t="shared" si="169"/>
        <v>67.812500000000014</v>
      </c>
    </row>
    <row r="823" spans="1:19">
      <c r="A823" s="1">
        <f>IF(input_OLD_temp_simulation!A823&lt;&gt;"",input_OLD_temp_simulation!A823,"")</f>
        <v>821</v>
      </c>
      <c r="B823">
        <f>IF(input_OLD_temp_simulation!B823&lt;&gt;"",input_OLD_temp_simulation!B823,"")</f>
        <v>886307</v>
      </c>
      <c r="C823" s="2">
        <f>IF(input_OLD_temp_simulation!C823&lt;&gt;"",input_OLD_temp_simulation!C823,"")</f>
        <v>44572.552083333343</v>
      </c>
      <c r="D823" s="26">
        <f t="shared" si="170"/>
        <v>1</v>
      </c>
      <c r="E823" s="43">
        <f t="shared" si="174"/>
        <v>0.55208333334303461</v>
      </c>
      <c r="F823" s="2">
        <f t="shared" si="175"/>
        <v>1.5521990740837754</v>
      </c>
      <c r="G823" s="26">
        <f>_xlfn.XLOOKUP(F823,occupancy_schedule!C:C,occupancy_schedule!D:D,,1,2)</f>
        <v>3</v>
      </c>
      <c r="H823" s="50">
        <f t="shared" si="163"/>
        <v>2.034375E-5</v>
      </c>
      <c r="I823" s="18">
        <f t="shared" si="164"/>
        <v>0.22604166666666667</v>
      </c>
      <c r="J823" s="26">
        <f t="shared" si="165"/>
        <v>153.4375</v>
      </c>
      <c r="K823" s="55">
        <f t="shared" si="166"/>
        <v>1.6618441358024691E-2</v>
      </c>
      <c r="L823" s="26" t="b">
        <f>IF(virtualroom!A823="","",J823&gt;ventilation_hysteresis)</f>
        <v>1</v>
      </c>
      <c r="M823" s="29">
        <f t="shared" si="167"/>
        <v>500</v>
      </c>
      <c r="N823" s="13">
        <f t="shared" si="171"/>
        <v>5.5555555555555554</v>
      </c>
      <c r="O823" s="17">
        <f t="shared" si="172"/>
        <v>0.83092206790123457</v>
      </c>
      <c r="P823" s="17">
        <f t="shared" si="168"/>
        <v>0.27203714451538014</v>
      </c>
      <c r="Q823" s="17">
        <f t="shared" si="173"/>
        <v>0.22604166666666667</v>
      </c>
      <c r="R823" s="29">
        <f>IF(R822="cCO2_ppm",CO2_ext_avg_ppm,calculation!R822+calculation!S822)</f>
        <v>953.4375</v>
      </c>
      <c r="S823" s="13">
        <f t="shared" si="169"/>
        <v>0</v>
      </c>
    </row>
    <row r="824" spans="1:19">
      <c r="A824" s="1">
        <f>IF(input_OLD_temp_simulation!A824&lt;&gt;"",input_OLD_temp_simulation!A824,"")</f>
        <v>822</v>
      </c>
      <c r="B824">
        <f>IF(input_OLD_temp_simulation!B824&lt;&gt;"",input_OLD_temp_simulation!B824,"")</f>
        <v>886307</v>
      </c>
      <c r="C824" s="2">
        <f>IF(input_OLD_temp_simulation!C824&lt;&gt;"",input_OLD_temp_simulation!C824,"")</f>
        <v>44572.5625</v>
      </c>
      <c r="D824" s="26">
        <f t="shared" si="170"/>
        <v>1</v>
      </c>
      <c r="E824" s="43">
        <f t="shared" si="174"/>
        <v>0.5625</v>
      </c>
      <c r="F824" s="2">
        <f t="shared" si="175"/>
        <v>1.5626157407407408</v>
      </c>
      <c r="G824" s="26">
        <f>_xlfn.XLOOKUP(F824,occupancy_schedule!C:C,occupancy_schedule!D:D,,1,2)</f>
        <v>2</v>
      </c>
      <c r="H824" s="50">
        <f t="shared" si="163"/>
        <v>1.3562499999999999E-5</v>
      </c>
      <c r="I824" s="18">
        <f t="shared" si="164"/>
        <v>0.15069444444444444</v>
      </c>
      <c r="J824" s="26">
        <f t="shared" si="165"/>
        <v>153.4375</v>
      </c>
      <c r="K824" s="55">
        <f t="shared" si="166"/>
        <v>1.6618441358024691E-2</v>
      </c>
      <c r="L824" s="26" t="b">
        <f>IF(virtualroom!A824="","",J824&gt;ventilation_hysteresis)</f>
        <v>1</v>
      </c>
      <c r="M824" s="29">
        <f t="shared" si="167"/>
        <v>500</v>
      </c>
      <c r="N824" s="13">
        <f t="shared" si="171"/>
        <v>5.5555555555555554</v>
      </c>
      <c r="O824" s="17">
        <f t="shared" si="172"/>
        <v>0.83092206790123457</v>
      </c>
      <c r="P824" s="17">
        <f t="shared" si="168"/>
        <v>0.27203714451538014</v>
      </c>
      <c r="Q824" s="17">
        <f t="shared" si="173"/>
        <v>0.22604166666666667</v>
      </c>
      <c r="R824" s="29">
        <f>IF(R823="cCO2_ppm",CO2_ext_avg_ppm,calculation!R823+calculation!S823)</f>
        <v>953.4375</v>
      </c>
      <c r="S824" s="13">
        <f t="shared" si="169"/>
        <v>-67.812500000000014</v>
      </c>
    </row>
    <row r="825" spans="1:19">
      <c r="A825" s="1">
        <f>IF(input_OLD_temp_simulation!A825&lt;&gt;"",input_OLD_temp_simulation!A825,"")</f>
        <v>823</v>
      </c>
      <c r="B825">
        <f>IF(input_OLD_temp_simulation!B825&lt;&gt;"",input_OLD_temp_simulation!B825,"")</f>
        <v>886307</v>
      </c>
      <c r="C825" s="2">
        <f>IF(input_OLD_temp_simulation!C825&lt;&gt;"",input_OLD_temp_simulation!C825,"")</f>
        <v>44572.572916666657</v>
      </c>
      <c r="D825" s="26">
        <f t="shared" si="170"/>
        <v>1</v>
      </c>
      <c r="E825" s="43">
        <f t="shared" si="174"/>
        <v>0.57291666665696539</v>
      </c>
      <c r="F825" s="2">
        <f t="shared" si="175"/>
        <v>1.5730324073977062</v>
      </c>
      <c r="G825" s="26">
        <f>_xlfn.XLOOKUP(F825,occupancy_schedule!C:C,occupancy_schedule!D:D,,1,2)</f>
        <v>2</v>
      </c>
      <c r="H825" s="50">
        <f t="shared" si="163"/>
        <v>1.3562499999999999E-5</v>
      </c>
      <c r="I825" s="18">
        <f t="shared" si="164"/>
        <v>0.15069444444444444</v>
      </c>
      <c r="J825" s="26">
        <f t="shared" si="165"/>
        <v>85.625</v>
      </c>
      <c r="K825" s="55">
        <f t="shared" si="166"/>
        <v>1.4525462962962962E-2</v>
      </c>
      <c r="L825" s="26" t="b">
        <f>IF(virtualroom!A825="","",J825&gt;ventilation_hysteresis)</f>
        <v>1</v>
      </c>
      <c r="M825" s="29">
        <f t="shared" si="167"/>
        <v>500</v>
      </c>
      <c r="N825" s="13">
        <f t="shared" si="171"/>
        <v>5.5555555555555554</v>
      </c>
      <c r="O825" s="17">
        <f t="shared" si="172"/>
        <v>0.72627314814814814</v>
      </c>
      <c r="P825" s="17">
        <f t="shared" si="168"/>
        <v>0.20749003984063744</v>
      </c>
      <c r="Q825" s="17">
        <f t="shared" si="173"/>
        <v>0.15069444444444444</v>
      </c>
      <c r="R825" s="29">
        <f>IF(R824="cCO2_ppm",CO2_ext_avg_ppm,calculation!R824+calculation!S824)</f>
        <v>885.625</v>
      </c>
      <c r="S825" s="13">
        <f t="shared" si="169"/>
        <v>0</v>
      </c>
    </row>
    <row r="826" spans="1:19">
      <c r="A826" s="1">
        <f>IF(input_OLD_temp_simulation!A826&lt;&gt;"",input_OLD_temp_simulation!A826,"")</f>
        <v>824</v>
      </c>
      <c r="B826">
        <f>IF(input_OLD_temp_simulation!B826&lt;&gt;"",input_OLD_temp_simulation!B826,"")</f>
        <v>886307</v>
      </c>
      <c r="C826" s="2">
        <f>IF(input_OLD_temp_simulation!C826&lt;&gt;"",input_OLD_temp_simulation!C826,"")</f>
        <v>44572.583333333343</v>
      </c>
      <c r="D826" s="26">
        <f t="shared" si="170"/>
        <v>1</v>
      </c>
      <c r="E826" s="43">
        <f t="shared" si="174"/>
        <v>0.58333333334303461</v>
      </c>
      <c r="F826" s="2">
        <f t="shared" si="175"/>
        <v>1.5834490740837754</v>
      </c>
      <c r="G826" s="26">
        <f>_xlfn.XLOOKUP(F826,occupancy_schedule!C:C,occupancy_schedule!D:D,,1,2)</f>
        <v>2</v>
      </c>
      <c r="H826" s="50">
        <f t="shared" si="163"/>
        <v>1.3562499999999999E-5</v>
      </c>
      <c r="I826" s="18">
        <f t="shared" si="164"/>
        <v>0.15069444444444444</v>
      </c>
      <c r="J826" s="26">
        <f t="shared" si="165"/>
        <v>85.625</v>
      </c>
      <c r="K826" s="55">
        <f t="shared" si="166"/>
        <v>1.4525462962962962E-2</v>
      </c>
      <c r="L826" s="26" t="b">
        <f>IF(virtualroom!A826="","",J826&gt;ventilation_hysteresis)</f>
        <v>1</v>
      </c>
      <c r="M826" s="29">
        <f t="shared" si="167"/>
        <v>500</v>
      </c>
      <c r="N826" s="13">
        <f t="shared" si="171"/>
        <v>5.5555555555555554</v>
      </c>
      <c r="O826" s="17">
        <f t="shared" si="172"/>
        <v>0.72627314814814814</v>
      </c>
      <c r="P826" s="17">
        <f t="shared" si="168"/>
        <v>0.20749003984063744</v>
      </c>
      <c r="Q826" s="17">
        <f t="shared" si="173"/>
        <v>0.15069444444444444</v>
      </c>
      <c r="R826" s="29">
        <f>IF(R825="cCO2_ppm",CO2_ext_avg_ppm,calculation!R825+calculation!S825)</f>
        <v>885.625</v>
      </c>
      <c r="S826" s="13">
        <f t="shared" si="169"/>
        <v>0</v>
      </c>
    </row>
    <row r="827" spans="1:19">
      <c r="A827" s="1">
        <f>IF(input_OLD_temp_simulation!A827&lt;&gt;"",input_OLD_temp_simulation!A827,"")</f>
        <v>825</v>
      </c>
      <c r="B827">
        <f>IF(input_OLD_temp_simulation!B827&lt;&gt;"",input_OLD_temp_simulation!B827,"")</f>
        <v>886307</v>
      </c>
      <c r="C827" s="2">
        <f>IF(input_OLD_temp_simulation!C827&lt;&gt;"",input_OLD_temp_simulation!C827,"")</f>
        <v>44572.59375</v>
      </c>
      <c r="D827" s="26">
        <f t="shared" si="170"/>
        <v>1</v>
      </c>
      <c r="E827" s="43">
        <f t="shared" si="174"/>
        <v>0.59375</v>
      </c>
      <c r="F827" s="2">
        <f t="shared" si="175"/>
        <v>1.5938657407407408</v>
      </c>
      <c r="G827" s="26">
        <f>_xlfn.XLOOKUP(F827,occupancy_schedule!C:C,occupancy_schedule!D:D,,1,2)</f>
        <v>2</v>
      </c>
      <c r="H827" s="50">
        <f t="shared" si="163"/>
        <v>1.3562499999999999E-5</v>
      </c>
      <c r="I827" s="18">
        <f t="shared" si="164"/>
        <v>0.15069444444444444</v>
      </c>
      <c r="J827" s="26">
        <f t="shared" si="165"/>
        <v>85.625</v>
      </c>
      <c r="K827" s="55">
        <f t="shared" si="166"/>
        <v>1.4525462962962962E-2</v>
      </c>
      <c r="L827" s="26" t="b">
        <f>IF(virtualroom!A827="","",J827&gt;ventilation_hysteresis)</f>
        <v>1</v>
      </c>
      <c r="M827" s="29">
        <f t="shared" si="167"/>
        <v>500</v>
      </c>
      <c r="N827" s="13">
        <f t="shared" si="171"/>
        <v>5.5555555555555554</v>
      </c>
      <c r="O827" s="17">
        <f t="shared" si="172"/>
        <v>0.72627314814814814</v>
      </c>
      <c r="P827" s="17">
        <f t="shared" si="168"/>
        <v>0.20749003984063744</v>
      </c>
      <c r="Q827" s="17">
        <f t="shared" si="173"/>
        <v>0.15069444444444444</v>
      </c>
      <c r="R827" s="29">
        <f>IF(R826="cCO2_ppm",CO2_ext_avg_ppm,calculation!R826+calculation!S826)</f>
        <v>885.625</v>
      </c>
      <c r="S827" s="13">
        <f t="shared" si="169"/>
        <v>0</v>
      </c>
    </row>
    <row r="828" spans="1:19">
      <c r="A828" s="1">
        <f>IF(input_OLD_temp_simulation!A828&lt;&gt;"",input_OLD_temp_simulation!A828,"")</f>
        <v>826</v>
      </c>
      <c r="B828">
        <f>IF(input_OLD_temp_simulation!B828&lt;&gt;"",input_OLD_temp_simulation!B828,"")</f>
        <v>886307</v>
      </c>
      <c r="C828" s="2">
        <f>IF(input_OLD_temp_simulation!C828&lt;&gt;"",input_OLD_temp_simulation!C828,"")</f>
        <v>44572.604166666657</v>
      </c>
      <c r="D828" s="26">
        <f t="shared" si="170"/>
        <v>1</v>
      </c>
      <c r="E828" s="43">
        <f t="shared" si="174"/>
        <v>0.60416666665696539</v>
      </c>
      <c r="F828" s="2">
        <f t="shared" si="175"/>
        <v>1.6042824073977062</v>
      </c>
      <c r="G828" s="26">
        <f>_xlfn.XLOOKUP(F828,occupancy_schedule!C:C,occupancy_schedule!D:D,,1,2)</f>
        <v>2</v>
      </c>
      <c r="H828" s="50">
        <f t="shared" si="163"/>
        <v>1.3562499999999999E-5</v>
      </c>
      <c r="I828" s="18">
        <f t="shared" si="164"/>
        <v>0.15069444444444444</v>
      </c>
      <c r="J828" s="26">
        <f t="shared" si="165"/>
        <v>85.625</v>
      </c>
      <c r="K828" s="55">
        <f t="shared" si="166"/>
        <v>1.4525462962962962E-2</v>
      </c>
      <c r="L828" s="26" t="b">
        <f>IF(virtualroom!A828="","",J828&gt;ventilation_hysteresis)</f>
        <v>1</v>
      </c>
      <c r="M828" s="29">
        <f t="shared" si="167"/>
        <v>500</v>
      </c>
      <c r="N828" s="13">
        <f t="shared" si="171"/>
        <v>5.5555555555555554</v>
      </c>
      <c r="O828" s="17">
        <f t="shared" si="172"/>
        <v>0.72627314814814814</v>
      </c>
      <c r="P828" s="17">
        <f t="shared" si="168"/>
        <v>0.20749003984063744</v>
      </c>
      <c r="Q828" s="17">
        <f t="shared" si="173"/>
        <v>0.15069444444444444</v>
      </c>
      <c r="R828" s="29">
        <f>IF(R827="cCO2_ppm",CO2_ext_avg_ppm,calculation!R827+calculation!S827)</f>
        <v>885.625</v>
      </c>
      <c r="S828" s="13">
        <f t="shared" si="169"/>
        <v>0</v>
      </c>
    </row>
    <row r="829" spans="1:19">
      <c r="A829" s="1">
        <f>IF(input_OLD_temp_simulation!A829&lt;&gt;"",input_OLD_temp_simulation!A829,"")</f>
        <v>827</v>
      </c>
      <c r="B829">
        <f>IF(input_OLD_temp_simulation!B829&lt;&gt;"",input_OLD_temp_simulation!B829,"")</f>
        <v>886307</v>
      </c>
      <c r="C829" s="2">
        <f>IF(input_OLD_temp_simulation!C829&lt;&gt;"",input_OLD_temp_simulation!C829,"")</f>
        <v>44572.614583333343</v>
      </c>
      <c r="D829" s="26">
        <f t="shared" si="170"/>
        <v>1</v>
      </c>
      <c r="E829" s="43">
        <f t="shared" si="174"/>
        <v>0.61458333334303461</v>
      </c>
      <c r="F829" s="2">
        <f t="shared" si="175"/>
        <v>1.6146990740837754</v>
      </c>
      <c r="G829" s="26">
        <f>_xlfn.XLOOKUP(F829,occupancy_schedule!C:C,occupancy_schedule!D:D,,1,2)</f>
        <v>2</v>
      </c>
      <c r="H829" s="50">
        <f t="shared" si="163"/>
        <v>1.3562499999999999E-5</v>
      </c>
      <c r="I829" s="18">
        <f t="shared" si="164"/>
        <v>0.15069444444444444</v>
      </c>
      <c r="J829" s="26">
        <f t="shared" si="165"/>
        <v>85.625</v>
      </c>
      <c r="K829" s="55">
        <f t="shared" si="166"/>
        <v>1.4525462962962962E-2</v>
      </c>
      <c r="L829" s="26" t="b">
        <f>IF(virtualroom!A829="","",J829&gt;ventilation_hysteresis)</f>
        <v>1</v>
      </c>
      <c r="M829" s="29">
        <f t="shared" si="167"/>
        <v>500</v>
      </c>
      <c r="N829" s="13">
        <f t="shared" si="171"/>
        <v>5.5555555555555554</v>
      </c>
      <c r="O829" s="17">
        <f t="shared" si="172"/>
        <v>0.72627314814814814</v>
      </c>
      <c r="P829" s="17">
        <f t="shared" si="168"/>
        <v>0.20749003984063744</v>
      </c>
      <c r="Q829" s="17">
        <f t="shared" si="173"/>
        <v>0.15069444444444444</v>
      </c>
      <c r="R829" s="29">
        <f>IF(R828="cCO2_ppm",CO2_ext_avg_ppm,calculation!R828+calculation!S828)</f>
        <v>885.625</v>
      </c>
      <c r="S829" s="13">
        <f t="shared" si="169"/>
        <v>0</v>
      </c>
    </row>
    <row r="830" spans="1:19">
      <c r="A830" s="1">
        <f>IF(input_OLD_temp_simulation!A830&lt;&gt;"",input_OLD_temp_simulation!A830,"")</f>
        <v>828</v>
      </c>
      <c r="B830">
        <f>IF(input_OLD_temp_simulation!B830&lt;&gt;"",input_OLD_temp_simulation!B830,"")</f>
        <v>886307</v>
      </c>
      <c r="C830" s="2">
        <f>IF(input_OLD_temp_simulation!C830&lt;&gt;"",input_OLD_temp_simulation!C830,"")</f>
        <v>44572.625</v>
      </c>
      <c r="D830" s="26">
        <f t="shared" si="170"/>
        <v>1</v>
      </c>
      <c r="E830" s="43">
        <f t="shared" si="174"/>
        <v>0.625</v>
      </c>
      <c r="F830" s="2">
        <f t="shared" si="175"/>
        <v>1.6251157407407408</v>
      </c>
      <c r="G830" s="26">
        <f>_xlfn.XLOOKUP(F830,occupancy_schedule!C:C,occupancy_schedule!D:D,,1,2)</f>
        <v>2</v>
      </c>
      <c r="H830" s="50">
        <f t="shared" si="163"/>
        <v>1.3562499999999999E-5</v>
      </c>
      <c r="I830" s="18">
        <f t="shared" si="164"/>
        <v>0.15069444444444444</v>
      </c>
      <c r="J830" s="26">
        <f t="shared" si="165"/>
        <v>85.625</v>
      </c>
      <c r="K830" s="55">
        <f t="shared" si="166"/>
        <v>1.4525462962962962E-2</v>
      </c>
      <c r="L830" s="26" t="b">
        <f>IF(virtualroom!A830="","",J830&gt;ventilation_hysteresis)</f>
        <v>1</v>
      </c>
      <c r="M830" s="29">
        <f t="shared" si="167"/>
        <v>500</v>
      </c>
      <c r="N830" s="13">
        <f t="shared" si="171"/>
        <v>5.5555555555555554</v>
      </c>
      <c r="O830" s="17">
        <f t="shared" si="172"/>
        <v>0.72627314814814814</v>
      </c>
      <c r="P830" s="17">
        <f t="shared" si="168"/>
        <v>0.20749003984063744</v>
      </c>
      <c r="Q830" s="17">
        <f t="shared" si="173"/>
        <v>0.15069444444444444</v>
      </c>
      <c r="R830" s="29">
        <f>IF(R829="cCO2_ppm",CO2_ext_avg_ppm,calculation!R829+calculation!S829)</f>
        <v>885.625</v>
      </c>
      <c r="S830" s="13">
        <f t="shared" si="169"/>
        <v>0</v>
      </c>
    </row>
    <row r="831" spans="1:19">
      <c r="A831" s="1">
        <f>IF(input_OLD_temp_simulation!A831&lt;&gt;"",input_OLD_temp_simulation!A831,"")</f>
        <v>829</v>
      </c>
      <c r="B831">
        <f>IF(input_OLD_temp_simulation!B831&lt;&gt;"",input_OLD_temp_simulation!B831,"")</f>
        <v>886307</v>
      </c>
      <c r="C831" s="2">
        <f>IF(input_OLD_temp_simulation!C831&lt;&gt;"",input_OLD_temp_simulation!C831,"")</f>
        <v>44572.635416666657</v>
      </c>
      <c r="D831" s="26">
        <f t="shared" si="170"/>
        <v>1</v>
      </c>
      <c r="E831" s="43">
        <f t="shared" si="174"/>
        <v>0.63541666665696539</v>
      </c>
      <c r="F831" s="2">
        <f t="shared" si="175"/>
        <v>1.6355324073977062</v>
      </c>
      <c r="G831" s="26">
        <f>_xlfn.XLOOKUP(F831,occupancy_schedule!C:C,occupancy_schedule!D:D,,1,2)</f>
        <v>2</v>
      </c>
      <c r="H831" s="50">
        <f t="shared" si="163"/>
        <v>1.3562499999999999E-5</v>
      </c>
      <c r="I831" s="18">
        <f t="shared" si="164"/>
        <v>0.15069444444444444</v>
      </c>
      <c r="J831" s="26">
        <f t="shared" si="165"/>
        <v>85.625</v>
      </c>
      <c r="K831" s="55">
        <f t="shared" si="166"/>
        <v>1.4525462962962962E-2</v>
      </c>
      <c r="L831" s="26" t="b">
        <f>IF(virtualroom!A831="","",J831&gt;ventilation_hysteresis)</f>
        <v>1</v>
      </c>
      <c r="M831" s="29">
        <f t="shared" si="167"/>
        <v>500</v>
      </c>
      <c r="N831" s="13">
        <f t="shared" si="171"/>
        <v>5.5555555555555554</v>
      </c>
      <c r="O831" s="17">
        <f t="shared" si="172"/>
        <v>0.72627314814814814</v>
      </c>
      <c r="P831" s="17">
        <f t="shared" si="168"/>
        <v>0.20749003984063744</v>
      </c>
      <c r="Q831" s="17">
        <f t="shared" si="173"/>
        <v>0.15069444444444444</v>
      </c>
      <c r="R831" s="29">
        <f>IF(R830="cCO2_ppm",CO2_ext_avg_ppm,calculation!R830+calculation!S830)</f>
        <v>885.625</v>
      </c>
      <c r="S831" s="13">
        <f t="shared" si="169"/>
        <v>0</v>
      </c>
    </row>
    <row r="832" spans="1:19">
      <c r="A832" s="1">
        <f>IF(input_OLD_temp_simulation!A832&lt;&gt;"",input_OLD_temp_simulation!A832,"")</f>
        <v>830</v>
      </c>
      <c r="B832">
        <f>IF(input_OLD_temp_simulation!B832&lt;&gt;"",input_OLD_temp_simulation!B832,"")</f>
        <v>886307</v>
      </c>
      <c r="C832" s="2">
        <f>IF(input_OLD_temp_simulation!C832&lt;&gt;"",input_OLD_temp_simulation!C832,"")</f>
        <v>44572.645833333343</v>
      </c>
      <c r="D832" s="26">
        <f t="shared" si="170"/>
        <v>1</v>
      </c>
      <c r="E832" s="43">
        <f t="shared" si="174"/>
        <v>0.64583333334303461</v>
      </c>
      <c r="F832" s="2">
        <f t="shared" si="175"/>
        <v>1.6459490740837754</v>
      </c>
      <c r="G832" s="26">
        <f>_xlfn.XLOOKUP(F832,occupancy_schedule!C:C,occupancy_schedule!D:D,,1,2)</f>
        <v>2</v>
      </c>
      <c r="H832" s="50">
        <f t="shared" si="163"/>
        <v>1.3562499999999999E-5</v>
      </c>
      <c r="I832" s="18">
        <f t="shared" si="164"/>
        <v>0.15069444444444444</v>
      </c>
      <c r="J832" s="26">
        <f t="shared" si="165"/>
        <v>85.625</v>
      </c>
      <c r="K832" s="55">
        <f t="shared" si="166"/>
        <v>1.4525462962962962E-2</v>
      </c>
      <c r="L832" s="26" t="b">
        <f>IF(virtualroom!A832="","",J832&gt;ventilation_hysteresis)</f>
        <v>1</v>
      </c>
      <c r="M832" s="29">
        <f t="shared" si="167"/>
        <v>500</v>
      </c>
      <c r="N832" s="13">
        <f t="shared" si="171"/>
        <v>5.5555555555555554</v>
      </c>
      <c r="O832" s="17">
        <f t="shared" si="172"/>
        <v>0.72627314814814814</v>
      </c>
      <c r="P832" s="17">
        <f t="shared" si="168"/>
        <v>0.20749003984063744</v>
      </c>
      <c r="Q832" s="17">
        <f t="shared" si="173"/>
        <v>0.15069444444444444</v>
      </c>
      <c r="R832" s="29">
        <f>IF(R831="cCO2_ppm",CO2_ext_avg_ppm,calculation!R831+calculation!S831)</f>
        <v>885.625</v>
      </c>
      <c r="S832" s="13">
        <f t="shared" si="169"/>
        <v>0</v>
      </c>
    </row>
    <row r="833" spans="1:19">
      <c r="A833" s="1">
        <f>IF(input_OLD_temp_simulation!A833&lt;&gt;"",input_OLD_temp_simulation!A833,"")</f>
        <v>831</v>
      </c>
      <c r="B833">
        <f>IF(input_OLD_temp_simulation!B833&lt;&gt;"",input_OLD_temp_simulation!B833,"")</f>
        <v>886307</v>
      </c>
      <c r="C833" s="2">
        <f>IF(input_OLD_temp_simulation!C833&lt;&gt;"",input_OLD_temp_simulation!C833,"")</f>
        <v>44572.65625</v>
      </c>
      <c r="D833" s="26">
        <f t="shared" si="170"/>
        <v>1</v>
      </c>
      <c r="E833" s="43">
        <f t="shared" si="174"/>
        <v>0.65625</v>
      </c>
      <c r="F833" s="2">
        <f t="shared" si="175"/>
        <v>1.6563657407407408</v>
      </c>
      <c r="G833" s="26">
        <f>_xlfn.XLOOKUP(F833,occupancy_schedule!C:C,occupancy_schedule!D:D,,1,2)</f>
        <v>2</v>
      </c>
      <c r="H833" s="50">
        <f t="shared" si="163"/>
        <v>1.3562499999999999E-5</v>
      </c>
      <c r="I833" s="18">
        <f t="shared" si="164"/>
        <v>0.15069444444444444</v>
      </c>
      <c r="J833" s="26">
        <f t="shared" si="165"/>
        <v>85.625</v>
      </c>
      <c r="K833" s="55">
        <f t="shared" si="166"/>
        <v>1.4525462962962962E-2</v>
      </c>
      <c r="L833" s="26" t="b">
        <f>IF(virtualroom!A833="","",J833&gt;ventilation_hysteresis)</f>
        <v>1</v>
      </c>
      <c r="M833" s="29">
        <f t="shared" si="167"/>
        <v>500</v>
      </c>
      <c r="N833" s="13">
        <f t="shared" si="171"/>
        <v>5.5555555555555554</v>
      </c>
      <c r="O833" s="17">
        <f t="shared" si="172"/>
        <v>0.72627314814814814</v>
      </c>
      <c r="P833" s="17">
        <f t="shared" si="168"/>
        <v>0.20749003984063744</v>
      </c>
      <c r="Q833" s="17">
        <f t="shared" si="173"/>
        <v>0.15069444444444444</v>
      </c>
      <c r="R833" s="29">
        <f>IF(R832="cCO2_ppm",CO2_ext_avg_ppm,calculation!R832+calculation!S832)</f>
        <v>885.625</v>
      </c>
      <c r="S833" s="13">
        <f t="shared" si="169"/>
        <v>0</v>
      </c>
    </row>
    <row r="834" spans="1:19">
      <c r="A834" s="1">
        <f>IF(input_OLD_temp_simulation!A834&lt;&gt;"",input_OLD_temp_simulation!A834,"")</f>
        <v>832</v>
      </c>
      <c r="B834">
        <f>IF(input_OLD_temp_simulation!B834&lt;&gt;"",input_OLD_temp_simulation!B834,"")</f>
        <v>886307</v>
      </c>
      <c r="C834" s="2">
        <f>IF(input_OLD_temp_simulation!C834&lt;&gt;"",input_OLD_temp_simulation!C834,"")</f>
        <v>44572.666666666657</v>
      </c>
      <c r="D834" s="26">
        <f t="shared" si="170"/>
        <v>1</v>
      </c>
      <c r="E834" s="43">
        <f t="shared" si="174"/>
        <v>0.66666666665696539</v>
      </c>
      <c r="F834" s="2">
        <f t="shared" si="175"/>
        <v>1.6667824073977062</v>
      </c>
      <c r="G834" s="26">
        <f>_xlfn.XLOOKUP(F834,occupancy_schedule!C:C,occupancy_schedule!D:D,,1,2)</f>
        <v>0</v>
      </c>
      <c r="H834" s="50">
        <f t="shared" ref="H834:H897" si="176">G834*deskwork_MET*METml_per_kg_min_p*avg_kg_per_p/(s_per_min*ml_per_m3)</f>
        <v>0</v>
      </c>
      <c r="I834" s="18">
        <f t="shared" ref="I834:I897" si="177">H834/V_room_m3*1000000</f>
        <v>0</v>
      </c>
      <c r="J834" s="26">
        <f t="shared" ref="J834:J897" si="178">R834-CO2_set</f>
        <v>85.625</v>
      </c>
      <c r="K834" s="55">
        <f t="shared" ref="K834:K897" si="179">(R834-CO2_ext_avg_ppm)*ACPH_min/s_per_h</f>
        <v>1.4525462962962962E-2</v>
      </c>
      <c r="L834" s="26" t="b">
        <f>IF(virtualroom!A834="","",J834&gt;ventilation_hysteresis)</f>
        <v>1</v>
      </c>
      <c r="M834" s="29">
        <f t="shared" ref="M834:M897" si="180">IF(L834,maxvent_m3_per_h,0)</f>
        <v>500</v>
      </c>
      <c r="N834" s="13">
        <f t="shared" si="171"/>
        <v>5.5555555555555554</v>
      </c>
      <c r="O834" s="17">
        <f t="shared" si="172"/>
        <v>0.72627314814814814</v>
      </c>
      <c r="P834" s="17">
        <f t="shared" ref="P834:P897" si="181">IF(L834,MAX(0,MIN((J834+ventilation_hysteresis)/(O834*timestep_s),1)),0)</f>
        <v>0.20749003984063744</v>
      </c>
      <c r="Q834" s="17">
        <f t="shared" si="173"/>
        <v>0.15069444444444444</v>
      </c>
      <c r="R834" s="29">
        <f>IF(R833="cCO2_ppm",CO2_ext_avg_ppm,calculation!R833+calculation!S833)</f>
        <v>885.625</v>
      </c>
      <c r="S834" s="13">
        <f t="shared" ref="S834:S897" si="182">(I834-Q834)*timestep_s</f>
        <v>-135.625</v>
      </c>
    </row>
    <row r="835" spans="1:19">
      <c r="A835" s="1">
        <f>IF(input_OLD_temp_simulation!A835&lt;&gt;"",input_OLD_temp_simulation!A835,"")</f>
        <v>833</v>
      </c>
      <c r="B835">
        <f>IF(input_OLD_temp_simulation!B835&lt;&gt;"",input_OLD_temp_simulation!B835,"")</f>
        <v>886307</v>
      </c>
      <c r="C835" s="2">
        <f>IF(input_OLD_temp_simulation!C835&lt;&gt;"",input_OLD_temp_simulation!C835,"")</f>
        <v>44572.677083333343</v>
      </c>
      <c r="D835" s="26">
        <f t="shared" ref="D835:D898" si="183">WEEKDAY(C835,3)</f>
        <v>1</v>
      </c>
      <c r="E835" s="43">
        <f t="shared" si="174"/>
        <v>0.67708333334303461</v>
      </c>
      <c r="F835" s="2">
        <f t="shared" si="175"/>
        <v>1.6771990740837754</v>
      </c>
      <c r="G835" s="26">
        <f>_xlfn.XLOOKUP(F835,occupancy_schedule!C:C,occupancy_schedule!D:D,,1,2)</f>
        <v>0</v>
      </c>
      <c r="H835" s="50">
        <f t="shared" si="176"/>
        <v>0</v>
      </c>
      <c r="I835" s="18">
        <f t="shared" si="177"/>
        <v>0</v>
      </c>
      <c r="J835" s="26">
        <f t="shared" si="178"/>
        <v>-50</v>
      </c>
      <c r="K835" s="55">
        <f t="shared" si="179"/>
        <v>1.0339506172839507E-2</v>
      </c>
      <c r="L835" s="26" t="b">
        <f>IF(virtualroom!A835="","",J835&gt;ventilation_hysteresis)</f>
        <v>0</v>
      </c>
      <c r="M835" s="29">
        <f t="shared" si="180"/>
        <v>0</v>
      </c>
      <c r="N835" s="13">
        <f t="shared" si="171"/>
        <v>0</v>
      </c>
      <c r="O835" s="17">
        <f t="shared" si="172"/>
        <v>0</v>
      </c>
      <c r="P835" s="17">
        <f t="shared" si="181"/>
        <v>0</v>
      </c>
      <c r="Q835" s="17">
        <f t="shared" si="173"/>
        <v>1.0339506172839507E-2</v>
      </c>
      <c r="R835" s="29">
        <f>IF(R834="cCO2_ppm",CO2_ext_avg_ppm,calculation!R834+calculation!S834)</f>
        <v>750</v>
      </c>
      <c r="S835" s="13">
        <f t="shared" si="182"/>
        <v>-9.3055555555555554</v>
      </c>
    </row>
    <row r="836" spans="1:19">
      <c r="A836" s="1">
        <f>IF(input_OLD_temp_simulation!A836&lt;&gt;"",input_OLD_temp_simulation!A836,"")</f>
        <v>834</v>
      </c>
      <c r="B836">
        <f>IF(input_OLD_temp_simulation!B836&lt;&gt;"",input_OLD_temp_simulation!B836,"")</f>
        <v>886307</v>
      </c>
      <c r="C836" s="2">
        <f>IF(input_OLD_temp_simulation!C836&lt;&gt;"",input_OLD_temp_simulation!C836,"")</f>
        <v>44572.6875</v>
      </c>
      <c r="D836" s="26">
        <f t="shared" si="183"/>
        <v>1</v>
      </c>
      <c r="E836" s="43">
        <f t="shared" si="174"/>
        <v>0.6875</v>
      </c>
      <c r="F836" s="2">
        <f t="shared" si="175"/>
        <v>1.6876157407407408</v>
      </c>
      <c r="G836" s="26">
        <f>_xlfn.XLOOKUP(F836,occupancy_schedule!C:C,occupancy_schedule!D:D,,1,2)</f>
        <v>0</v>
      </c>
      <c r="H836" s="50">
        <f t="shared" si="176"/>
        <v>0</v>
      </c>
      <c r="I836" s="18">
        <f t="shared" si="177"/>
        <v>0</v>
      </c>
      <c r="J836" s="26">
        <f t="shared" si="178"/>
        <v>-59.305555555555543</v>
      </c>
      <c r="K836" s="55">
        <f t="shared" si="179"/>
        <v>1.0052297668038409E-2</v>
      </c>
      <c r="L836" s="26" t="b">
        <f>IF(virtualroom!A836="","",J836&gt;ventilation_hysteresis)</f>
        <v>0</v>
      </c>
      <c r="M836" s="29">
        <f t="shared" si="180"/>
        <v>0</v>
      </c>
      <c r="N836" s="13">
        <f t="shared" si="171"/>
        <v>0</v>
      </c>
      <c r="O836" s="17">
        <f t="shared" si="172"/>
        <v>0</v>
      </c>
      <c r="P836" s="17">
        <f t="shared" si="181"/>
        <v>0</v>
      </c>
      <c r="Q836" s="17">
        <f t="shared" si="173"/>
        <v>1.0052297668038409E-2</v>
      </c>
      <c r="R836" s="29">
        <f>IF(R835="cCO2_ppm",CO2_ext_avg_ppm,calculation!R835+calculation!S835)</f>
        <v>740.69444444444446</v>
      </c>
      <c r="S836" s="13">
        <f t="shared" si="182"/>
        <v>-9.0470679012345681</v>
      </c>
    </row>
    <row r="837" spans="1:19">
      <c r="A837" s="1">
        <f>IF(input_OLD_temp_simulation!A837&lt;&gt;"",input_OLD_temp_simulation!A837,"")</f>
        <v>835</v>
      </c>
      <c r="B837">
        <f>IF(input_OLD_temp_simulation!B837&lt;&gt;"",input_OLD_temp_simulation!B837,"")</f>
        <v>886307</v>
      </c>
      <c r="C837" s="2">
        <f>IF(input_OLD_temp_simulation!C837&lt;&gt;"",input_OLD_temp_simulation!C837,"")</f>
        <v>44572.697916666657</v>
      </c>
      <c r="D837" s="26">
        <f t="shared" si="183"/>
        <v>1</v>
      </c>
      <c r="E837" s="43">
        <f t="shared" si="174"/>
        <v>0.69791666665696539</v>
      </c>
      <c r="F837" s="2">
        <f t="shared" si="175"/>
        <v>1.6980324073977062</v>
      </c>
      <c r="G837" s="26">
        <f>_xlfn.XLOOKUP(F837,occupancy_schedule!C:C,occupancy_schedule!D:D,,1,2)</f>
        <v>0</v>
      </c>
      <c r="H837" s="50">
        <f t="shared" si="176"/>
        <v>0</v>
      </c>
      <c r="I837" s="18">
        <f t="shared" si="177"/>
        <v>0</v>
      </c>
      <c r="J837" s="26">
        <f t="shared" si="178"/>
        <v>-68.35262345679007</v>
      </c>
      <c r="K837" s="55">
        <f t="shared" si="179"/>
        <v>9.7730671772595663E-3</v>
      </c>
      <c r="L837" s="26" t="b">
        <f>IF(virtualroom!A837="","",J837&gt;ventilation_hysteresis)</f>
        <v>0</v>
      </c>
      <c r="M837" s="29">
        <f t="shared" si="180"/>
        <v>0</v>
      </c>
      <c r="N837" s="13">
        <f t="shared" si="171"/>
        <v>0</v>
      </c>
      <c r="O837" s="17">
        <f t="shared" si="172"/>
        <v>0</v>
      </c>
      <c r="P837" s="17">
        <f t="shared" si="181"/>
        <v>0</v>
      </c>
      <c r="Q837" s="17">
        <f t="shared" si="173"/>
        <v>9.7730671772595663E-3</v>
      </c>
      <c r="R837" s="29">
        <f>IF(R836="cCO2_ppm",CO2_ext_avg_ppm,calculation!R836+calculation!S836)</f>
        <v>731.64737654320993</v>
      </c>
      <c r="S837" s="13">
        <f t="shared" si="182"/>
        <v>-8.795760459533609</v>
      </c>
    </row>
    <row r="838" spans="1:19">
      <c r="A838" s="1">
        <f>IF(input_OLD_temp_simulation!A838&lt;&gt;"",input_OLD_temp_simulation!A838,"")</f>
        <v>836</v>
      </c>
      <c r="B838">
        <f>IF(input_OLD_temp_simulation!B838&lt;&gt;"",input_OLD_temp_simulation!B838,"")</f>
        <v>886307</v>
      </c>
      <c r="C838" s="2">
        <f>IF(input_OLD_temp_simulation!C838&lt;&gt;"",input_OLD_temp_simulation!C838,"")</f>
        <v>44572.708333333343</v>
      </c>
      <c r="D838" s="26">
        <f t="shared" si="183"/>
        <v>1</v>
      </c>
      <c r="E838" s="43">
        <f t="shared" si="174"/>
        <v>0.70833333334303461</v>
      </c>
      <c r="F838" s="2">
        <f t="shared" si="175"/>
        <v>1.7084490740837754</v>
      </c>
      <c r="G838" s="26">
        <f>_xlfn.XLOOKUP(F838,occupancy_schedule!C:C,occupancy_schedule!D:D,,1,2)</f>
        <v>0</v>
      </c>
      <c r="H838" s="50">
        <f t="shared" si="176"/>
        <v>0</v>
      </c>
      <c r="I838" s="18">
        <f t="shared" si="177"/>
        <v>0</v>
      </c>
      <c r="J838" s="26">
        <f t="shared" si="178"/>
        <v>-77.148383916323723</v>
      </c>
      <c r="K838" s="55">
        <f t="shared" si="179"/>
        <v>9.501593089002355E-3</v>
      </c>
      <c r="L838" s="26" t="b">
        <f>IF(virtualroom!A838="","",J838&gt;ventilation_hysteresis)</f>
        <v>0</v>
      </c>
      <c r="M838" s="29">
        <f t="shared" si="180"/>
        <v>0</v>
      </c>
      <c r="N838" s="13">
        <f t="shared" si="171"/>
        <v>0</v>
      </c>
      <c r="O838" s="17">
        <f t="shared" si="172"/>
        <v>0</v>
      </c>
      <c r="P838" s="17">
        <f t="shared" si="181"/>
        <v>0</v>
      </c>
      <c r="Q838" s="17">
        <f t="shared" si="173"/>
        <v>9.501593089002355E-3</v>
      </c>
      <c r="R838" s="29">
        <f>IF(R837="cCO2_ppm",CO2_ext_avg_ppm,calculation!R837+calculation!S837)</f>
        <v>722.85161608367628</v>
      </c>
      <c r="S838" s="13">
        <f t="shared" si="182"/>
        <v>-8.5514337801021192</v>
      </c>
    </row>
    <row r="839" spans="1:19">
      <c r="A839" s="1">
        <f>IF(input_OLD_temp_simulation!A839&lt;&gt;"",input_OLD_temp_simulation!A839,"")</f>
        <v>837</v>
      </c>
      <c r="B839">
        <f>IF(input_OLD_temp_simulation!B839&lt;&gt;"",input_OLD_temp_simulation!B839,"")</f>
        <v>886307</v>
      </c>
      <c r="C839" s="2">
        <f>IF(input_OLD_temp_simulation!C839&lt;&gt;"",input_OLD_temp_simulation!C839,"")</f>
        <v>44572.71875</v>
      </c>
      <c r="D839" s="26">
        <f t="shared" si="183"/>
        <v>1</v>
      </c>
      <c r="E839" s="43">
        <f t="shared" si="174"/>
        <v>0.71875</v>
      </c>
      <c r="F839" s="2">
        <f t="shared" si="175"/>
        <v>1.7188657407407408</v>
      </c>
      <c r="G839" s="26">
        <f>_xlfn.XLOOKUP(F839,occupancy_schedule!C:C,occupancy_schedule!D:D,,1,2)</f>
        <v>0</v>
      </c>
      <c r="H839" s="50">
        <f t="shared" si="176"/>
        <v>0</v>
      </c>
      <c r="I839" s="18">
        <f t="shared" si="177"/>
        <v>0</v>
      </c>
      <c r="J839" s="26">
        <f t="shared" si="178"/>
        <v>-85.699817696425839</v>
      </c>
      <c r="K839" s="55">
        <f t="shared" si="179"/>
        <v>9.2376599476411761E-3</v>
      </c>
      <c r="L839" s="26" t="b">
        <f>IF(virtualroom!A839="","",J839&gt;ventilation_hysteresis)</f>
        <v>0</v>
      </c>
      <c r="M839" s="29">
        <f t="shared" si="180"/>
        <v>0</v>
      </c>
      <c r="N839" s="13">
        <f t="shared" si="171"/>
        <v>0</v>
      </c>
      <c r="O839" s="17">
        <f t="shared" si="172"/>
        <v>0</v>
      </c>
      <c r="P839" s="17">
        <f t="shared" si="181"/>
        <v>0</v>
      </c>
      <c r="Q839" s="17">
        <f t="shared" si="173"/>
        <v>9.2376599476411761E-3</v>
      </c>
      <c r="R839" s="29">
        <f>IF(R838="cCO2_ppm",CO2_ext_avg_ppm,calculation!R838+calculation!S838)</f>
        <v>714.30018230357416</v>
      </c>
      <c r="S839" s="13">
        <f t="shared" si="182"/>
        <v>-8.3138939528770592</v>
      </c>
    </row>
    <row r="840" spans="1:19">
      <c r="A840" s="1">
        <f>IF(input_OLD_temp_simulation!A840&lt;&gt;"",input_OLD_temp_simulation!A840,"")</f>
        <v>838</v>
      </c>
      <c r="B840">
        <f>IF(input_OLD_temp_simulation!B840&lt;&gt;"",input_OLD_temp_simulation!B840,"")</f>
        <v>886307</v>
      </c>
      <c r="C840" s="2">
        <f>IF(input_OLD_temp_simulation!C840&lt;&gt;"",input_OLD_temp_simulation!C840,"")</f>
        <v>44572.729166666657</v>
      </c>
      <c r="D840" s="26">
        <f t="shared" si="183"/>
        <v>1</v>
      </c>
      <c r="E840" s="43">
        <f t="shared" si="174"/>
        <v>0.72916666665696539</v>
      </c>
      <c r="F840" s="2">
        <f t="shared" si="175"/>
        <v>1.7292824073977062</v>
      </c>
      <c r="G840" s="26">
        <f>_xlfn.XLOOKUP(F840,occupancy_schedule!C:C,occupancy_schedule!D:D,,1,2)</f>
        <v>0</v>
      </c>
      <c r="H840" s="50">
        <f t="shared" si="176"/>
        <v>0</v>
      </c>
      <c r="I840" s="18">
        <f t="shared" si="177"/>
        <v>0</v>
      </c>
      <c r="J840" s="26">
        <f t="shared" si="178"/>
        <v>-94.013711649302877</v>
      </c>
      <c r="K840" s="55">
        <f t="shared" si="179"/>
        <v>8.9810582824289241E-3</v>
      </c>
      <c r="L840" s="26" t="b">
        <f>IF(virtualroom!A840="","",J840&gt;ventilation_hysteresis)</f>
        <v>0</v>
      </c>
      <c r="M840" s="29">
        <f t="shared" si="180"/>
        <v>0</v>
      </c>
      <c r="N840" s="13">
        <f t="shared" si="171"/>
        <v>0</v>
      </c>
      <c r="O840" s="17">
        <f t="shared" si="172"/>
        <v>0</v>
      </c>
      <c r="P840" s="17">
        <f t="shared" si="181"/>
        <v>0</v>
      </c>
      <c r="Q840" s="17">
        <f t="shared" si="173"/>
        <v>8.9810582824289241E-3</v>
      </c>
      <c r="R840" s="29">
        <f>IF(R839="cCO2_ppm",CO2_ext_avg_ppm,calculation!R839+calculation!S839)</f>
        <v>705.98628835069712</v>
      </c>
      <c r="S840" s="13">
        <f t="shared" si="182"/>
        <v>-8.0829524541860316</v>
      </c>
    </row>
    <row r="841" spans="1:19">
      <c r="A841" s="1">
        <f>IF(input_OLD_temp_simulation!A841&lt;&gt;"",input_OLD_temp_simulation!A841,"")</f>
        <v>839</v>
      </c>
      <c r="B841">
        <f>IF(input_OLD_temp_simulation!B841&lt;&gt;"",input_OLD_temp_simulation!B841,"")</f>
        <v>886307</v>
      </c>
      <c r="C841" s="2">
        <f>IF(input_OLD_temp_simulation!C841&lt;&gt;"",input_OLD_temp_simulation!C841,"")</f>
        <v>44572.739583333343</v>
      </c>
      <c r="D841" s="26">
        <f t="shared" si="183"/>
        <v>1</v>
      </c>
      <c r="E841" s="43">
        <f t="shared" si="174"/>
        <v>0.73958333334303461</v>
      </c>
      <c r="F841" s="2">
        <f t="shared" si="175"/>
        <v>1.7396990740837754</v>
      </c>
      <c r="G841" s="26">
        <f>_xlfn.XLOOKUP(F841,occupancy_schedule!C:C,occupancy_schedule!D:D,,1,2)</f>
        <v>0</v>
      </c>
      <c r="H841" s="50">
        <f t="shared" si="176"/>
        <v>0</v>
      </c>
      <c r="I841" s="18">
        <f t="shared" si="177"/>
        <v>0</v>
      </c>
      <c r="J841" s="26">
        <f t="shared" si="178"/>
        <v>-102.09666410348893</v>
      </c>
      <c r="K841" s="55">
        <f t="shared" si="179"/>
        <v>8.7315844412503407E-3</v>
      </c>
      <c r="L841" s="26" t="b">
        <f>IF(virtualroom!A841="","",J841&gt;ventilation_hysteresis)</f>
        <v>0</v>
      </c>
      <c r="M841" s="29">
        <f t="shared" si="180"/>
        <v>0</v>
      </c>
      <c r="N841" s="13">
        <f t="shared" si="171"/>
        <v>0</v>
      </c>
      <c r="O841" s="17">
        <f t="shared" si="172"/>
        <v>0</v>
      </c>
      <c r="P841" s="17">
        <f t="shared" si="181"/>
        <v>0</v>
      </c>
      <c r="Q841" s="17">
        <f t="shared" si="173"/>
        <v>8.7315844412503407E-3</v>
      </c>
      <c r="R841" s="29">
        <f>IF(R840="cCO2_ppm",CO2_ext_avg_ppm,calculation!R840+calculation!S840)</f>
        <v>697.90333589651107</v>
      </c>
      <c r="S841" s="13">
        <f t="shared" si="182"/>
        <v>-7.8584259971253063</v>
      </c>
    </row>
    <row r="842" spans="1:19">
      <c r="A842" s="1">
        <f>IF(input_OLD_temp_simulation!A842&lt;&gt;"",input_OLD_temp_simulation!A842,"")</f>
        <v>840</v>
      </c>
      <c r="B842">
        <f>IF(input_OLD_temp_simulation!B842&lt;&gt;"",input_OLD_temp_simulation!B842,"")</f>
        <v>886307</v>
      </c>
      <c r="C842" s="2">
        <f>IF(input_OLD_temp_simulation!C842&lt;&gt;"",input_OLD_temp_simulation!C842,"")</f>
        <v>44572.75</v>
      </c>
      <c r="D842" s="26">
        <f t="shared" si="183"/>
        <v>1</v>
      </c>
      <c r="E842" s="43">
        <f t="shared" si="174"/>
        <v>0.75</v>
      </c>
      <c r="F842" s="2">
        <f t="shared" si="175"/>
        <v>1.7501157407407408</v>
      </c>
      <c r="G842" s="26">
        <f>_xlfn.XLOOKUP(F842,occupancy_schedule!C:C,occupancy_schedule!D:D,,1,2)</f>
        <v>0</v>
      </c>
      <c r="H842" s="50">
        <f t="shared" si="176"/>
        <v>0</v>
      </c>
      <c r="I842" s="18">
        <f t="shared" si="177"/>
        <v>0</v>
      </c>
      <c r="J842" s="26">
        <f t="shared" si="178"/>
        <v>-109.95509010061426</v>
      </c>
      <c r="K842" s="55">
        <f t="shared" si="179"/>
        <v>8.4890404289933875E-3</v>
      </c>
      <c r="L842" s="26" t="b">
        <f>IF(virtualroom!A842="","",J842&gt;ventilation_hysteresis)</f>
        <v>0</v>
      </c>
      <c r="M842" s="29">
        <f t="shared" si="180"/>
        <v>0</v>
      </c>
      <c r="N842" s="13">
        <f t="shared" si="171"/>
        <v>0</v>
      </c>
      <c r="O842" s="17">
        <f t="shared" si="172"/>
        <v>0</v>
      </c>
      <c r="P842" s="17">
        <f t="shared" si="181"/>
        <v>0</v>
      </c>
      <c r="Q842" s="17">
        <f t="shared" si="173"/>
        <v>8.4890404289933875E-3</v>
      </c>
      <c r="R842" s="29">
        <f>IF(R841="cCO2_ppm",CO2_ext_avg_ppm,calculation!R841+calculation!S841)</f>
        <v>690.04490989938574</v>
      </c>
      <c r="S842" s="13">
        <f t="shared" si="182"/>
        <v>-7.6401363860940483</v>
      </c>
    </row>
    <row r="843" spans="1:19">
      <c r="A843" s="1">
        <f>IF(input_OLD_temp_simulation!A843&lt;&gt;"",input_OLD_temp_simulation!A843,"")</f>
        <v>841</v>
      </c>
      <c r="B843">
        <f>IF(input_OLD_temp_simulation!B843&lt;&gt;"",input_OLD_temp_simulation!B843,"")</f>
        <v>886307</v>
      </c>
      <c r="C843" s="2">
        <f>IF(input_OLD_temp_simulation!C843&lt;&gt;"",input_OLD_temp_simulation!C843,"")</f>
        <v>44572.760416666657</v>
      </c>
      <c r="D843" s="26">
        <f t="shared" si="183"/>
        <v>1</v>
      </c>
      <c r="E843" s="43">
        <f t="shared" si="174"/>
        <v>0.76041666665696539</v>
      </c>
      <c r="F843" s="2">
        <f t="shared" si="175"/>
        <v>1.7605324073977062</v>
      </c>
      <c r="G843" s="26">
        <f>_xlfn.XLOOKUP(F843,occupancy_schedule!C:C,occupancy_schedule!D:D,,1,2)</f>
        <v>0</v>
      </c>
      <c r="H843" s="50">
        <f t="shared" si="176"/>
        <v>0</v>
      </c>
      <c r="I843" s="18">
        <f t="shared" si="177"/>
        <v>0</v>
      </c>
      <c r="J843" s="26">
        <f t="shared" si="178"/>
        <v>-117.59522648670827</v>
      </c>
      <c r="K843" s="55">
        <f t="shared" si="179"/>
        <v>8.2532337504102379E-3</v>
      </c>
      <c r="L843" s="26" t="b">
        <f>IF(virtualroom!A843="","",J843&gt;ventilation_hysteresis)</f>
        <v>0</v>
      </c>
      <c r="M843" s="29">
        <f t="shared" si="180"/>
        <v>0</v>
      </c>
      <c r="N843" s="13">
        <f t="shared" si="171"/>
        <v>0</v>
      </c>
      <c r="O843" s="17">
        <f t="shared" si="172"/>
        <v>0</v>
      </c>
      <c r="P843" s="17">
        <f t="shared" si="181"/>
        <v>0</v>
      </c>
      <c r="Q843" s="17">
        <f t="shared" si="173"/>
        <v>8.2532337504102379E-3</v>
      </c>
      <c r="R843" s="29">
        <f>IF(R842="cCO2_ppm",CO2_ext_avg_ppm,calculation!R842+calculation!S842)</f>
        <v>682.40477351329173</v>
      </c>
      <c r="S843" s="13">
        <f t="shared" si="182"/>
        <v>-7.4279103753692137</v>
      </c>
    </row>
    <row r="844" spans="1:19">
      <c r="A844" s="1">
        <f>IF(input_OLD_temp_simulation!A844&lt;&gt;"",input_OLD_temp_simulation!A844,"")</f>
        <v>842</v>
      </c>
      <c r="B844">
        <f>IF(input_OLD_temp_simulation!B844&lt;&gt;"",input_OLD_temp_simulation!B844,"")</f>
        <v>886307</v>
      </c>
      <c r="C844" s="2">
        <f>IF(input_OLD_temp_simulation!C844&lt;&gt;"",input_OLD_temp_simulation!C844,"")</f>
        <v>44572.770833333343</v>
      </c>
      <c r="D844" s="26">
        <f t="shared" si="183"/>
        <v>1</v>
      </c>
      <c r="E844" s="43">
        <f t="shared" si="174"/>
        <v>0.77083333334303461</v>
      </c>
      <c r="F844" s="2">
        <f t="shared" si="175"/>
        <v>1.7709490740837754</v>
      </c>
      <c r="G844" s="26">
        <f>_xlfn.XLOOKUP(F844,occupancy_schedule!C:C,occupancy_schedule!D:D,,1,2)</f>
        <v>0</v>
      </c>
      <c r="H844" s="50">
        <f t="shared" si="176"/>
        <v>0</v>
      </c>
      <c r="I844" s="18">
        <f t="shared" si="177"/>
        <v>0</v>
      </c>
      <c r="J844" s="26">
        <f t="shared" si="178"/>
        <v>-125.02313686207754</v>
      </c>
      <c r="K844" s="55">
        <f t="shared" si="179"/>
        <v>8.0239772573432854E-3</v>
      </c>
      <c r="L844" s="26" t="b">
        <f>IF(virtualroom!A844="","",J844&gt;ventilation_hysteresis)</f>
        <v>0</v>
      </c>
      <c r="M844" s="29">
        <f t="shared" si="180"/>
        <v>0</v>
      </c>
      <c r="N844" s="13">
        <f t="shared" si="171"/>
        <v>0</v>
      </c>
      <c r="O844" s="17">
        <f t="shared" si="172"/>
        <v>0</v>
      </c>
      <c r="P844" s="17">
        <f t="shared" si="181"/>
        <v>0</v>
      </c>
      <c r="Q844" s="17">
        <f t="shared" si="173"/>
        <v>8.0239772573432854E-3</v>
      </c>
      <c r="R844" s="29">
        <f>IF(R843="cCO2_ppm",CO2_ext_avg_ppm,calculation!R843+calculation!S843)</f>
        <v>674.97686313792246</v>
      </c>
      <c r="S844" s="13">
        <f t="shared" si="182"/>
        <v>-7.221579531608957</v>
      </c>
    </row>
    <row r="845" spans="1:19">
      <c r="A845" s="1">
        <f>IF(input_OLD_temp_simulation!A845&lt;&gt;"",input_OLD_temp_simulation!A845,"")</f>
        <v>843</v>
      </c>
      <c r="B845">
        <f>IF(input_OLD_temp_simulation!B845&lt;&gt;"",input_OLD_temp_simulation!B845,"")</f>
        <v>886307</v>
      </c>
      <c r="C845" s="2">
        <f>IF(input_OLD_temp_simulation!C845&lt;&gt;"",input_OLD_temp_simulation!C845,"")</f>
        <v>44572.78125</v>
      </c>
      <c r="D845" s="26">
        <f t="shared" si="183"/>
        <v>1</v>
      </c>
      <c r="E845" s="43">
        <f t="shared" si="174"/>
        <v>0.78125</v>
      </c>
      <c r="F845" s="2">
        <f t="shared" si="175"/>
        <v>1.7813657407407408</v>
      </c>
      <c r="G845" s="26">
        <f>_xlfn.XLOOKUP(F845,occupancy_schedule!C:C,occupancy_schedule!D:D,,1,2)</f>
        <v>0</v>
      </c>
      <c r="H845" s="50">
        <f t="shared" si="176"/>
        <v>0</v>
      </c>
      <c r="I845" s="18">
        <f t="shared" si="177"/>
        <v>0</v>
      </c>
      <c r="J845" s="26">
        <f t="shared" si="178"/>
        <v>-132.24471639368653</v>
      </c>
      <c r="K845" s="55">
        <f t="shared" si="179"/>
        <v>7.8010890001948595E-3</v>
      </c>
      <c r="L845" s="26" t="b">
        <f>IF(virtualroom!A845="","",J845&gt;ventilation_hysteresis)</f>
        <v>0</v>
      </c>
      <c r="M845" s="29">
        <f t="shared" si="180"/>
        <v>0</v>
      </c>
      <c r="N845" s="13">
        <f t="shared" si="171"/>
        <v>0</v>
      </c>
      <c r="O845" s="17">
        <f t="shared" si="172"/>
        <v>0</v>
      </c>
      <c r="P845" s="17">
        <f t="shared" si="181"/>
        <v>0</v>
      </c>
      <c r="Q845" s="17">
        <f t="shared" si="173"/>
        <v>7.8010890001948595E-3</v>
      </c>
      <c r="R845" s="29">
        <f>IF(R844="cCO2_ppm",CO2_ext_avg_ppm,calculation!R844+calculation!S844)</f>
        <v>667.75528360631347</v>
      </c>
      <c r="S845" s="13">
        <f t="shared" si="182"/>
        <v>-7.0209801001753736</v>
      </c>
    </row>
    <row r="846" spans="1:19">
      <c r="A846" s="1">
        <f>IF(input_OLD_temp_simulation!A846&lt;&gt;"",input_OLD_temp_simulation!A846,"")</f>
        <v>844</v>
      </c>
      <c r="B846">
        <f>IF(input_OLD_temp_simulation!B846&lt;&gt;"",input_OLD_temp_simulation!B846,"")</f>
        <v>886307</v>
      </c>
      <c r="C846" s="2">
        <f>IF(input_OLD_temp_simulation!C846&lt;&gt;"",input_OLD_temp_simulation!C846,"")</f>
        <v>44572.791666666657</v>
      </c>
      <c r="D846" s="26">
        <f t="shared" si="183"/>
        <v>1</v>
      </c>
      <c r="E846" s="43">
        <f t="shared" si="174"/>
        <v>0.79166666665696539</v>
      </c>
      <c r="F846" s="2">
        <f t="shared" si="175"/>
        <v>1.7917824073977062</v>
      </c>
      <c r="G846" s="26">
        <f>_xlfn.XLOOKUP(F846,occupancy_schedule!C:C,occupancy_schedule!D:D,,1,2)</f>
        <v>0</v>
      </c>
      <c r="H846" s="50">
        <f t="shared" si="176"/>
        <v>0</v>
      </c>
      <c r="I846" s="18">
        <f t="shared" si="177"/>
        <v>0</v>
      </c>
      <c r="J846" s="26">
        <f t="shared" si="178"/>
        <v>-139.26569649386192</v>
      </c>
      <c r="K846" s="55">
        <f t="shared" si="179"/>
        <v>7.5843920835227795E-3</v>
      </c>
      <c r="L846" s="26" t="b">
        <f>IF(virtualroom!A846="","",J846&gt;ventilation_hysteresis)</f>
        <v>0</v>
      </c>
      <c r="M846" s="29">
        <f t="shared" si="180"/>
        <v>0</v>
      </c>
      <c r="N846" s="13">
        <f t="shared" si="171"/>
        <v>0</v>
      </c>
      <c r="O846" s="17">
        <f t="shared" si="172"/>
        <v>0</v>
      </c>
      <c r="P846" s="17">
        <f t="shared" si="181"/>
        <v>0</v>
      </c>
      <c r="Q846" s="17">
        <f t="shared" si="173"/>
        <v>7.5843920835227795E-3</v>
      </c>
      <c r="R846" s="29">
        <f>IF(R845="cCO2_ppm",CO2_ext_avg_ppm,calculation!R845+calculation!S845)</f>
        <v>660.73430350613808</v>
      </c>
      <c r="S846" s="13">
        <f t="shared" si="182"/>
        <v>-6.8259528751705014</v>
      </c>
    </row>
    <row r="847" spans="1:19">
      <c r="A847" s="1">
        <f>IF(input_OLD_temp_simulation!A847&lt;&gt;"",input_OLD_temp_simulation!A847,"")</f>
        <v>845</v>
      </c>
      <c r="B847">
        <f>IF(input_OLD_temp_simulation!B847&lt;&gt;"",input_OLD_temp_simulation!B847,"")</f>
        <v>886307</v>
      </c>
      <c r="C847" s="2">
        <f>IF(input_OLD_temp_simulation!C847&lt;&gt;"",input_OLD_temp_simulation!C847,"")</f>
        <v>44572.802083333343</v>
      </c>
      <c r="D847" s="26">
        <f t="shared" si="183"/>
        <v>1</v>
      </c>
      <c r="E847" s="43">
        <f t="shared" si="174"/>
        <v>0.80208333334303461</v>
      </c>
      <c r="F847" s="2">
        <f t="shared" si="175"/>
        <v>1.8021990740837754</v>
      </c>
      <c r="G847" s="26">
        <f>_xlfn.XLOOKUP(F847,occupancy_schedule!C:C,occupancy_schedule!D:D,,1,2)</f>
        <v>0</v>
      </c>
      <c r="H847" s="50">
        <f t="shared" si="176"/>
        <v>0</v>
      </c>
      <c r="I847" s="18">
        <f t="shared" si="177"/>
        <v>0</v>
      </c>
      <c r="J847" s="26">
        <f t="shared" si="178"/>
        <v>-146.09164936903244</v>
      </c>
      <c r="K847" s="55">
        <f t="shared" si="179"/>
        <v>7.3737145256471464E-3</v>
      </c>
      <c r="L847" s="26" t="b">
        <f>IF(virtualroom!A847="","",J847&gt;ventilation_hysteresis)</f>
        <v>0</v>
      </c>
      <c r="M847" s="29">
        <f t="shared" si="180"/>
        <v>0</v>
      </c>
      <c r="N847" s="13">
        <f t="shared" si="171"/>
        <v>0</v>
      </c>
      <c r="O847" s="17">
        <f t="shared" si="172"/>
        <v>0</v>
      </c>
      <c r="P847" s="17">
        <f t="shared" si="181"/>
        <v>0</v>
      </c>
      <c r="Q847" s="17">
        <f t="shared" si="173"/>
        <v>7.3737145256471464E-3</v>
      </c>
      <c r="R847" s="29">
        <f>IF(R846="cCO2_ppm",CO2_ext_avg_ppm,calculation!R846+calculation!S846)</f>
        <v>653.90835063096756</v>
      </c>
      <c r="S847" s="13">
        <f t="shared" si="182"/>
        <v>-6.6363430730824318</v>
      </c>
    </row>
    <row r="848" spans="1:19">
      <c r="A848" s="1">
        <f>IF(input_OLD_temp_simulation!A848&lt;&gt;"",input_OLD_temp_simulation!A848,"")</f>
        <v>846</v>
      </c>
      <c r="B848">
        <f>IF(input_OLD_temp_simulation!B848&lt;&gt;"",input_OLD_temp_simulation!B848,"")</f>
        <v>886307</v>
      </c>
      <c r="C848" s="2">
        <f>IF(input_OLD_temp_simulation!C848&lt;&gt;"",input_OLD_temp_simulation!C848,"")</f>
        <v>44572.8125</v>
      </c>
      <c r="D848" s="26">
        <f t="shared" si="183"/>
        <v>1</v>
      </c>
      <c r="E848" s="43">
        <f t="shared" si="174"/>
        <v>0.8125</v>
      </c>
      <c r="F848" s="2">
        <f t="shared" si="175"/>
        <v>1.8126157407407408</v>
      </c>
      <c r="G848" s="26">
        <f>_xlfn.XLOOKUP(F848,occupancy_schedule!C:C,occupancy_schedule!D:D,,1,2)</f>
        <v>0</v>
      </c>
      <c r="H848" s="50">
        <f t="shared" si="176"/>
        <v>0</v>
      </c>
      <c r="I848" s="18">
        <f t="shared" si="177"/>
        <v>0</v>
      </c>
      <c r="J848" s="26">
        <f t="shared" si="178"/>
        <v>-152.7279924421149</v>
      </c>
      <c r="K848" s="55">
        <f t="shared" si="179"/>
        <v>7.1688891221569472E-3</v>
      </c>
      <c r="L848" s="26" t="b">
        <f>IF(virtualroom!A848="","",J848&gt;ventilation_hysteresis)</f>
        <v>0</v>
      </c>
      <c r="M848" s="29">
        <f t="shared" si="180"/>
        <v>0</v>
      </c>
      <c r="N848" s="13">
        <f t="shared" si="171"/>
        <v>0</v>
      </c>
      <c r="O848" s="17">
        <f t="shared" si="172"/>
        <v>0</v>
      </c>
      <c r="P848" s="17">
        <f t="shared" si="181"/>
        <v>0</v>
      </c>
      <c r="Q848" s="17">
        <f t="shared" si="173"/>
        <v>7.1688891221569472E-3</v>
      </c>
      <c r="R848" s="29">
        <f>IF(R847="cCO2_ppm",CO2_ext_avg_ppm,calculation!R847+calculation!S847)</f>
        <v>647.2720075578851</v>
      </c>
      <c r="S848" s="13">
        <f t="shared" si="182"/>
        <v>-6.4520002099412528</v>
      </c>
    </row>
    <row r="849" spans="1:19">
      <c r="A849" s="1">
        <f>IF(input_OLD_temp_simulation!A849&lt;&gt;"",input_OLD_temp_simulation!A849,"")</f>
        <v>847</v>
      </c>
      <c r="B849">
        <f>IF(input_OLD_temp_simulation!B849&lt;&gt;"",input_OLD_temp_simulation!B849,"")</f>
        <v>886307</v>
      </c>
      <c r="C849" s="2">
        <f>IF(input_OLD_temp_simulation!C849&lt;&gt;"",input_OLD_temp_simulation!C849,"")</f>
        <v>44572.822916666657</v>
      </c>
      <c r="D849" s="26">
        <f t="shared" si="183"/>
        <v>1</v>
      </c>
      <c r="E849" s="43">
        <f t="shared" si="174"/>
        <v>0.82291666665696539</v>
      </c>
      <c r="F849" s="2">
        <f t="shared" si="175"/>
        <v>1.8230324073977062</v>
      </c>
      <c r="G849" s="26">
        <f>_xlfn.XLOOKUP(F849,occupancy_schedule!C:C,occupancy_schedule!D:D,,1,2)</f>
        <v>0</v>
      </c>
      <c r="H849" s="50">
        <f t="shared" si="176"/>
        <v>0</v>
      </c>
      <c r="I849" s="18">
        <f t="shared" si="177"/>
        <v>0</v>
      </c>
      <c r="J849" s="26">
        <f t="shared" si="178"/>
        <v>-159.17999265205617</v>
      </c>
      <c r="K849" s="55">
        <f t="shared" si="179"/>
        <v>6.969753313208143E-3</v>
      </c>
      <c r="L849" s="26" t="b">
        <f>IF(virtualroom!A849="","",J849&gt;ventilation_hysteresis)</f>
        <v>0</v>
      </c>
      <c r="M849" s="29">
        <f t="shared" si="180"/>
        <v>0</v>
      </c>
      <c r="N849" s="13">
        <f t="shared" si="171"/>
        <v>0</v>
      </c>
      <c r="O849" s="17">
        <f t="shared" si="172"/>
        <v>0</v>
      </c>
      <c r="P849" s="17">
        <f t="shared" si="181"/>
        <v>0</v>
      </c>
      <c r="Q849" s="17">
        <f t="shared" si="173"/>
        <v>6.969753313208143E-3</v>
      </c>
      <c r="R849" s="29">
        <f>IF(R848="cCO2_ppm",CO2_ext_avg_ppm,calculation!R848+calculation!S848)</f>
        <v>640.82000734794383</v>
      </c>
      <c r="S849" s="13">
        <f t="shared" si="182"/>
        <v>-6.2727779818873284</v>
      </c>
    </row>
    <row r="850" spans="1:19">
      <c r="A850" s="1">
        <f>IF(input_OLD_temp_simulation!A850&lt;&gt;"",input_OLD_temp_simulation!A850,"")</f>
        <v>848</v>
      </c>
      <c r="B850">
        <f>IF(input_OLD_temp_simulation!B850&lt;&gt;"",input_OLD_temp_simulation!B850,"")</f>
        <v>886307</v>
      </c>
      <c r="C850" s="2">
        <f>IF(input_OLD_temp_simulation!C850&lt;&gt;"",input_OLD_temp_simulation!C850,"")</f>
        <v>44572.833333333343</v>
      </c>
      <c r="D850" s="26">
        <f t="shared" si="183"/>
        <v>1</v>
      </c>
      <c r="E850" s="43">
        <f t="shared" si="174"/>
        <v>0.83333333334303461</v>
      </c>
      <c r="F850" s="2">
        <f t="shared" si="175"/>
        <v>1.8334490740837754</v>
      </c>
      <c r="G850" s="26">
        <f>_xlfn.XLOOKUP(F850,occupancy_schedule!C:C,occupancy_schedule!D:D,,1,2)</f>
        <v>0</v>
      </c>
      <c r="H850" s="50">
        <f t="shared" si="176"/>
        <v>0</v>
      </c>
      <c r="I850" s="18">
        <f t="shared" si="177"/>
        <v>0</v>
      </c>
      <c r="J850" s="26">
        <f t="shared" si="178"/>
        <v>-165.45277063394349</v>
      </c>
      <c r="K850" s="55">
        <f t="shared" si="179"/>
        <v>6.7761490545079168E-3</v>
      </c>
      <c r="L850" s="26" t="b">
        <f>IF(virtualroom!A850="","",J850&gt;ventilation_hysteresis)</f>
        <v>0</v>
      </c>
      <c r="M850" s="29">
        <f t="shared" si="180"/>
        <v>0</v>
      </c>
      <c r="N850" s="13">
        <f t="shared" si="171"/>
        <v>0</v>
      </c>
      <c r="O850" s="17">
        <f t="shared" si="172"/>
        <v>0</v>
      </c>
      <c r="P850" s="17">
        <f t="shared" si="181"/>
        <v>0</v>
      </c>
      <c r="Q850" s="17">
        <f t="shared" si="173"/>
        <v>6.7761490545079168E-3</v>
      </c>
      <c r="R850" s="29">
        <f>IF(R849="cCO2_ppm",CO2_ext_avg_ppm,calculation!R849+calculation!S849)</f>
        <v>634.54722936605651</v>
      </c>
      <c r="S850" s="13">
        <f t="shared" si="182"/>
        <v>-6.0985341490571248</v>
      </c>
    </row>
    <row r="851" spans="1:19">
      <c r="A851" s="1">
        <f>IF(input_OLD_temp_simulation!A851&lt;&gt;"",input_OLD_temp_simulation!A851,"")</f>
        <v>849</v>
      </c>
      <c r="B851">
        <f>IF(input_OLD_temp_simulation!B851&lt;&gt;"",input_OLD_temp_simulation!B851,"")</f>
        <v>886307</v>
      </c>
      <c r="C851" s="2">
        <f>IF(input_OLD_temp_simulation!C851&lt;&gt;"",input_OLD_temp_simulation!C851,"")</f>
        <v>44572.84375</v>
      </c>
      <c r="D851" s="26">
        <f t="shared" si="183"/>
        <v>1</v>
      </c>
      <c r="E851" s="43">
        <f t="shared" si="174"/>
        <v>0.84375</v>
      </c>
      <c r="F851" s="2">
        <f t="shared" si="175"/>
        <v>1.8438657407407408</v>
      </c>
      <c r="G851" s="26">
        <f>_xlfn.XLOOKUP(F851,occupancy_schedule!C:C,occupancy_schedule!D:D,,1,2)</f>
        <v>0</v>
      </c>
      <c r="H851" s="50">
        <f t="shared" si="176"/>
        <v>0</v>
      </c>
      <c r="I851" s="18">
        <f t="shared" si="177"/>
        <v>0</v>
      </c>
      <c r="J851" s="26">
        <f t="shared" si="178"/>
        <v>-171.55130478300066</v>
      </c>
      <c r="K851" s="55">
        <f t="shared" si="179"/>
        <v>6.5879226918826956E-3</v>
      </c>
      <c r="L851" s="26" t="b">
        <f>IF(virtualroom!A851="","",J851&gt;ventilation_hysteresis)</f>
        <v>0</v>
      </c>
      <c r="M851" s="29">
        <f t="shared" si="180"/>
        <v>0</v>
      </c>
      <c r="N851" s="13">
        <f t="shared" si="171"/>
        <v>0</v>
      </c>
      <c r="O851" s="17">
        <f t="shared" si="172"/>
        <v>0</v>
      </c>
      <c r="P851" s="17">
        <f t="shared" si="181"/>
        <v>0</v>
      </c>
      <c r="Q851" s="17">
        <f t="shared" si="173"/>
        <v>6.5879226918826956E-3</v>
      </c>
      <c r="R851" s="29">
        <f>IF(R850="cCO2_ppm",CO2_ext_avg_ppm,calculation!R850+calculation!S850)</f>
        <v>628.44869521699934</v>
      </c>
      <c r="S851" s="13">
        <f t="shared" si="182"/>
        <v>-5.9291304226944259</v>
      </c>
    </row>
    <row r="852" spans="1:19">
      <c r="A852" s="1">
        <f>IF(input_OLD_temp_simulation!A852&lt;&gt;"",input_OLD_temp_simulation!A852,"")</f>
        <v>850</v>
      </c>
      <c r="B852">
        <f>IF(input_OLD_temp_simulation!B852&lt;&gt;"",input_OLD_temp_simulation!B852,"")</f>
        <v>886307</v>
      </c>
      <c r="C852" s="2">
        <f>IF(input_OLD_temp_simulation!C852&lt;&gt;"",input_OLD_temp_simulation!C852,"")</f>
        <v>44572.854166666657</v>
      </c>
      <c r="D852" s="26">
        <f t="shared" si="183"/>
        <v>1</v>
      </c>
      <c r="E852" s="43">
        <f t="shared" si="174"/>
        <v>0.85416666665696539</v>
      </c>
      <c r="F852" s="2">
        <f t="shared" si="175"/>
        <v>1.8542824073977062</v>
      </c>
      <c r="G852" s="26">
        <f>_xlfn.XLOOKUP(F852,occupancy_schedule!C:C,occupancy_schedule!D:D,,1,2)</f>
        <v>0</v>
      </c>
      <c r="H852" s="50">
        <f t="shared" si="176"/>
        <v>0</v>
      </c>
      <c r="I852" s="18">
        <f t="shared" si="177"/>
        <v>0</v>
      </c>
      <c r="J852" s="26">
        <f t="shared" si="178"/>
        <v>-177.48043520569513</v>
      </c>
      <c r="K852" s="55">
        <f t="shared" si="179"/>
        <v>6.4049248393303971E-3</v>
      </c>
      <c r="L852" s="26" t="b">
        <f>IF(virtualroom!A852="","",J852&gt;ventilation_hysteresis)</f>
        <v>0</v>
      </c>
      <c r="M852" s="29">
        <f t="shared" si="180"/>
        <v>0</v>
      </c>
      <c r="N852" s="13">
        <f t="shared" si="171"/>
        <v>0</v>
      </c>
      <c r="O852" s="17">
        <f t="shared" si="172"/>
        <v>0</v>
      </c>
      <c r="P852" s="17">
        <f t="shared" si="181"/>
        <v>0</v>
      </c>
      <c r="Q852" s="17">
        <f t="shared" si="173"/>
        <v>6.4049248393303971E-3</v>
      </c>
      <c r="R852" s="29">
        <f>IF(R851="cCO2_ppm",CO2_ext_avg_ppm,calculation!R851+calculation!S851)</f>
        <v>622.51956479430487</v>
      </c>
      <c r="S852" s="13">
        <f t="shared" si="182"/>
        <v>-5.7644323553973571</v>
      </c>
    </row>
    <row r="853" spans="1:19">
      <c r="A853" s="1">
        <f>IF(input_OLD_temp_simulation!A853&lt;&gt;"",input_OLD_temp_simulation!A853,"")</f>
        <v>851</v>
      </c>
      <c r="B853">
        <f>IF(input_OLD_temp_simulation!B853&lt;&gt;"",input_OLD_temp_simulation!B853,"")</f>
        <v>886307</v>
      </c>
      <c r="C853" s="2">
        <f>IF(input_OLD_temp_simulation!C853&lt;&gt;"",input_OLD_temp_simulation!C853,"")</f>
        <v>44572.864583333343</v>
      </c>
      <c r="D853" s="26">
        <f t="shared" si="183"/>
        <v>1</v>
      </c>
      <c r="E853" s="43">
        <f t="shared" si="174"/>
        <v>0.86458333334303461</v>
      </c>
      <c r="F853" s="2">
        <f t="shared" si="175"/>
        <v>1.8646990740837754</v>
      </c>
      <c r="G853" s="26">
        <f>_xlfn.XLOOKUP(F853,occupancy_schedule!C:C,occupancy_schedule!D:D,,1,2)</f>
        <v>0</v>
      </c>
      <c r="H853" s="50">
        <f t="shared" si="176"/>
        <v>0</v>
      </c>
      <c r="I853" s="18">
        <f t="shared" si="177"/>
        <v>0</v>
      </c>
      <c r="J853" s="26">
        <f t="shared" si="178"/>
        <v>-183.24486756109252</v>
      </c>
      <c r="K853" s="55">
        <f t="shared" si="179"/>
        <v>6.2270102604601073E-3</v>
      </c>
      <c r="L853" s="26" t="b">
        <f>IF(virtualroom!A853="","",J853&gt;ventilation_hysteresis)</f>
        <v>0</v>
      </c>
      <c r="M853" s="29">
        <f t="shared" si="180"/>
        <v>0</v>
      </c>
      <c r="N853" s="13">
        <f t="shared" si="171"/>
        <v>0</v>
      </c>
      <c r="O853" s="17">
        <f t="shared" si="172"/>
        <v>0</v>
      </c>
      <c r="P853" s="17">
        <f t="shared" si="181"/>
        <v>0</v>
      </c>
      <c r="Q853" s="17">
        <f t="shared" si="173"/>
        <v>6.2270102604601073E-3</v>
      </c>
      <c r="R853" s="29">
        <f>IF(R852="cCO2_ppm",CO2_ext_avg_ppm,calculation!R852+calculation!S852)</f>
        <v>616.75513243890748</v>
      </c>
      <c r="S853" s="13">
        <f t="shared" si="182"/>
        <v>-5.6043092344140968</v>
      </c>
    </row>
    <row r="854" spans="1:19">
      <c r="A854" s="1">
        <f>IF(input_OLD_temp_simulation!A854&lt;&gt;"",input_OLD_temp_simulation!A854,"")</f>
        <v>852</v>
      </c>
      <c r="B854">
        <f>IF(input_OLD_temp_simulation!B854&lt;&gt;"",input_OLD_temp_simulation!B854,"")</f>
        <v>886307</v>
      </c>
      <c r="C854" s="2">
        <f>IF(input_OLD_temp_simulation!C854&lt;&gt;"",input_OLD_temp_simulation!C854,"")</f>
        <v>44572.875</v>
      </c>
      <c r="D854" s="26">
        <f t="shared" si="183"/>
        <v>1</v>
      </c>
      <c r="E854" s="43">
        <f t="shared" si="174"/>
        <v>0.875</v>
      </c>
      <c r="F854" s="2">
        <f t="shared" si="175"/>
        <v>1.8751157407407408</v>
      </c>
      <c r="G854" s="26">
        <f>_xlfn.XLOOKUP(F854,occupancy_schedule!C:C,occupancy_schedule!D:D,,1,2)</f>
        <v>0</v>
      </c>
      <c r="H854" s="50">
        <f t="shared" si="176"/>
        <v>0</v>
      </c>
      <c r="I854" s="18">
        <f t="shared" si="177"/>
        <v>0</v>
      </c>
      <c r="J854" s="26">
        <f t="shared" si="178"/>
        <v>-188.84917679550665</v>
      </c>
      <c r="K854" s="55">
        <f t="shared" si="179"/>
        <v>6.0540377532251029E-3</v>
      </c>
      <c r="L854" s="26" t="b">
        <f>IF(virtualroom!A854="","",J854&gt;ventilation_hysteresis)</f>
        <v>0</v>
      </c>
      <c r="M854" s="29">
        <f t="shared" si="180"/>
        <v>0</v>
      </c>
      <c r="N854" s="13">
        <f t="shared" si="171"/>
        <v>0</v>
      </c>
      <c r="O854" s="17">
        <f t="shared" si="172"/>
        <v>0</v>
      </c>
      <c r="P854" s="17">
        <f t="shared" si="181"/>
        <v>0</v>
      </c>
      <c r="Q854" s="17">
        <f t="shared" si="173"/>
        <v>6.0540377532251029E-3</v>
      </c>
      <c r="R854" s="29">
        <f>IF(R853="cCO2_ppm",CO2_ext_avg_ppm,calculation!R853+calculation!S853)</f>
        <v>611.15082320449335</v>
      </c>
      <c r="S854" s="13">
        <f t="shared" si="182"/>
        <v>-5.4486339779025927</v>
      </c>
    </row>
    <row r="855" spans="1:19">
      <c r="A855" s="1">
        <f>IF(input_OLD_temp_simulation!A855&lt;&gt;"",input_OLD_temp_simulation!A855,"")</f>
        <v>853</v>
      </c>
      <c r="B855">
        <f>IF(input_OLD_temp_simulation!B855&lt;&gt;"",input_OLD_temp_simulation!B855,"")</f>
        <v>886307</v>
      </c>
      <c r="C855" s="2">
        <f>IF(input_OLD_temp_simulation!C855&lt;&gt;"",input_OLD_temp_simulation!C855,"")</f>
        <v>44572.885416666657</v>
      </c>
      <c r="D855" s="26">
        <f t="shared" si="183"/>
        <v>1</v>
      </c>
      <c r="E855" s="43">
        <f t="shared" si="174"/>
        <v>0.88541666665696539</v>
      </c>
      <c r="F855" s="2">
        <f t="shared" si="175"/>
        <v>1.8855324073977062</v>
      </c>
      <c r="G855" s="26">
        <f>_xlfn.XLOOKUP(F855,occupancy_schedule!C:C,occupancy_schedule!D:D,,1,2)</f>
        <v>0</v>
      </c>
      <c r="H855" s="50">
        <f t="shared" si="176"/>
        <v>0</v>
      </c>
      <c r="I855" s="18">
        <f t="shared" si="177"/>
        <v>0</v>
      </c>
      <c r="J855" s="26">
        <f t="shared" si="178"/>
        <v>-194.2978107734092</v>
      </c>
      <c r="K855" s="55">
        <f t="shared" si="179"/>
        <v>5.8858700378577409E-3</v>
      </c>
      <c r="L855" s="26" t="b">
        <f>IF(virtualroom!A855="","",J855&gt;ventilation_hysteresis)</f>
        <v>0</v>
      </c>
      <c r="M855" s="29">
        <f t="shared" si="180"/>
        <v>0</v>
      </c>
      <c r="N855" s="13">
        <f t="shared" si="171"/>
        <v>0</v>
      </c>
      <c r="O855" s="17">
        <f t="shared" si="172"/>
        <v>0</v>
      </c>
      <c r="P855" s="17">
        <f t="shared" si="181"/>
        <v>0</v>
      </c>
      <c r="Q855" s="17">
        <f t="shared" si="173"/>
        <v>5.8858700378577409E-3</v>
      </c>
      <c r="R855" s="29">
        <f>IF(R854="cCO2_ppm",CO2_ext_avg_ppm,calculation!R854+calculation!S854)</f>
        <v>605.7021892265908</v>
      </c>
      <c r="S855" s="13">
        <f t="shared" si="182"/>
        <v>-5.2972830340719668</v>
      </c>
    </row>
    <row r="856" spans="1:19">
      <c r="A856" s="1">
        <f>IF(input_OLD_temp_simulation!A856&lt;&gt;"",input_OLD_temp_simulation!A856,"")</f>
        <v>854</v>
      </c>
      <c r="B856">
        <f>IF(input_OLD_temp_simulation!B856&lt;&gt;"",input_OLD_temp_simulation!B856,"")</f>
        <v>886307</v>
      </c>
      <c r="C856" s="2">
        <f>IF(input_OLD_temp_simulation!C856&lt;&gt;"",input_OLD_temp_simulation!C856,"")</f>
        <v>44572.895833333343</v>
      </c>
      <c r="D856" s="26">
        <f t="shared" si="183"/>
        <v>1</v>
      </c>
      <c r="E856" s="43">
        <f t="shared" si="174"/>
        <v>0.89583333334303461</v>
      </c>
      <c r="F856" s="2">
        <f t="shared" si="175"/>
        <v>1.8959490740837754</v>
      </c>
      <c r="G856" s="26">
        <f>_xlfn.XLOOKUP(F856,occupancy_schedule!C:C,occupancy_schedule!D:D,,1,2)</f>
        <v>0</v>
      </c>
      <c r="H856" s="50">
        <f t="shared" si="176"/>
        <v>0</v>
      </c>
      <c r="I856" s="18">
        <f t="shared" si="177"/>
        <v>0</v>
      </c>
      <c r="J856" s="26">
        <f t="shared" si="178"/>
        <v>-199.59509380748113</v>
      </c>
      <c r="K856" s="55">
        <f t="shared" si="179"/>
        <v>5.7223736479172487E-3</v>
      </c>
      <c r="L856" s="26" t="b">
        <f>IF(virtualroom!A856="","",J856&gt;ventilation_hysteresis)</f>
        <v>0</v>
      </c>
      <c r="M856" s="29">
        <f t="shared" si="180"/>
        <v>0</v>
      </c>
      <c r="N856" s="13">
        <f t="shared" si="171"/>
        <v>0</v>
      </c>
      <c r="O856" s="17">
        <f t="shared" si="172"/>
        <v>0</v>
      </c>
      <c r="P856" s="17">
        <f t="shared" si="181"/>
        <v>0</v>
      </c>
      <c r="Q856" s="17">
        <f t="shared" si="173"/>
        <v>5.7223736479172487E-3</v>
      </c>
      <c r="R856" s="29">
        <f>IF(R855="cCO2_ppm",CO2_ext_avg_ppm,calculation!R855+calculation!S855)</f>
        <v>600.40490619251887</v>
      </c>
      <c r="S856" s="13">
        <f t="shared" si="182"/>
        <v>-5.1501362831255237</v>
      </c>
    </row>
    <row r="857" spans="1:19">
      <c r="A857" s="1">
        <f>IF(input_OLD_temp_simulation!A857&lt;&gt;"",input_OLD_temp_simulation!A857,"")</f>
        <v>855</v>
      </c>
      <c r="B857">
        <f>IF(input_OLD_temp_simulation!B857&lt;&gt;"",input_OLD_temp_simulation!B857,"")</f>
        <v>886307</v>
      </c>
      <c r="C857" s="2">
        <f>IF(input_OLD_temp_simulation!C857&lt;&gt;"",input_OLD_temp_simulation!C857,"")</f>
        <v>44572.90625</v>
      </c>
      <c r="D857" s="26">
        <f t="shared" si="183"/>
        <v>1</v>
      </c>
      <c r="E857" s="43">
        <f t="shared" si="174"/>
        <v>0.90625</v>
      </c>
      <c r="F857" s="2">
        <f t="shared" si="175"/>
        <v>1.9063657407407408</v>
      </c>
      <c r="G857" s="26">
        <f>_xlfn.XLOOKUP(F857,occupancy_schedule!C:C,occupancy_schedule!D:D,,1,2)</f>
        <v>0</v>
      </c>
      <c r="H857" s="50">
        <f t="shared" si="176"/>
        <v>0</v>
      </c>
      <c r="I857" s="18">
        <f t="shared" si="177"/>
        <v>0</v>
      </c>
      <c r="J857" s="26">
        <f t="shared" si="178"/>
        <v>-204.7452300906067</v>
      </c>
      <c r="K857" s="55">
        <f t="shared" si="179"/>
        <v>5.5634188243639908E-3</v>
      </c>
      <c r="L857" s="26" t="b">
        <f>IF(virtualroom!A857="","",J857&gt;ventilation_hysteresis)</f>
        <v>0</v>
      </c>
      <c r="M857" s="29">
        <f t="shared" si="180"/>
        <v>0</v>
      </c>
      <c r="N857" s="13">
        <f t="shared" si="171"/>
        <v>0</v>
      </c>
      <c r="O857" s="17">
        <f t="shared" si="172"/>
        <v>0</v>
      </c>
      <c r="P857" s="17">
        <f t="shared" si="181"/>
        <v>0</v>
      </c>
      <c r="Q857" s="17">
        <f t="shared" si="173"/>
        <v>5.5634188243639908E-3</v>
      </c>
      <c r="R857" s="29">
        <f>IF(R856="cCO2_ppm",CO2_ext_avg_ppm,calculation!R856+calculation!S856)</f>
        <v>595.2547699093933</v>
      </c>
      <c r="S857" s="13">
        <f t="shared" si="182"/>
        <v>-5.0070769419275916</v>
      </c>
    </row>
    <row r="858" spans="1:19">
      <c r="A858" s="1">
        <f>IF(input_OLD_temp_simulation!A858&lt;&gt;"",input_OLD_temp_simulation!A858,"")</f>
        <v>856</v>
      </c>
      <c r="B858">
        <f>IF(input_OLD_temp_simulation!B858&lt;&gt;"",input_OLD_temp_simulation!B858,"")</f>
        <v>886307</v>
      </c>
      <c r="C858" s="2">
        <f>IF(input_OLD_temp_simulation!C858&lt;&gt;"",input_OLD_temp_simulation!C858,"")</f>
        <v>44572.916666666657</v>
      </c>
      <c r="D858" s="26">
        <f t="shared" si="183"/>
        <v>1</v>
      </c>
      <c r="E858" s="43">
        <f t="shared" si="174"/>
        <v>0.91666666665696539</v>
      </c>
      <c r="F858" s="2">
        <f t="shared" si="175"/>
        <v>1.9167824073977062</v>
      </c>
      <c r="G858" s="26">
        <f>_xlfn.XLOOKUP(F858,occupancy_schedule!C:C,occupancy_schedule!D:D,,1,2)</f>
        <v>0</v>
      </c>
      <c r="H858" s="50">
        <f t="shared" si="176"/>
        <v>0</v>
      </c>
      <c r="I858" s="18">
        <f t="shared" si="177"/>
        <v>0</v>
      </c>
      <c r="J858" s="26">
        <f t="shared" si="178"/>
        <v>-209.7523070325343</v>
      </c>
      <c r="K858" s="55">
        <f t="shared" si="179"/>
        <v>5.408879412576101E-3</v>
      </c>
      <c r="L858" s="26" t="b">
        <f>IF(virtualroom!A858="","",J858&gt;ventilation_hysteresis)</f>
        <v>0</v>
      </c>
      <c r="M858" s="29">
        <f t="shared" si="180"/>
        <v>0</v>
      </c>
      <c r="N858" s="13">
        <f t="shared" si="171"/>
        <v>0</v>
      </c>
      <c r="O858" s="17">
        <f t="shared" si="172"/>
        <v>0</v>
      </c>
      <c r="P858" s="17">
        <f t="shared" si="181"/>
        <v>0</v>
      </c>
      <c r="Q858" s="17">
        <f t="shared" si="173"/>
        <v>5.408879412576101E-3</v>
      </c>
      <c r="R858" s="29">
        <f>IF(R857="cCO2_ppm",CO2_ext_avg_ppm,calculation!R857+calculation!S857)</f>
        <v>590.2476929674657</v>
      </c>
      <c r="S858" s="13">
        <f t="shared" si="182"/>
        <v>-4.8679914713184909</v>
      </c>
    </row>
    <row r="859" spans="1:19">
      <c r="A859" s="1">
        <f>IF(input_OLD_temp_simulation!A859&lt;&gt;"",input_OLD_temp_simulation!A859,"")</f>
        <v>857</v>
      </c>
      <c r="B859">
        <f>IF(input_OLD_temp_simulation!B859&lt;&gt;"",input_OLD_temp_simulation!B859,"")</f>
        <v>886307</v>
      </c>
      <c r="C859" s="2">
        <f>IF(input_OLD_temp_simulation!C859&lt;&gt;"",input_OLD_temp_simulation!C859,"")</f>
        <v>44572.927083333343</v>
      </c>
      <c r="D859" s="26">
        <f t="shared" si="183"/>
        <v>1</v>
      </c>
      <c r="E859" s="43">
        <f t="shared" si="174"/>
        <v>0.92708333334303461</v>
      </c>
      <c r="F859" s="2">
        <f t="shared" si="175"/>
        <v>1.9271990740837754</v>
      </c>
      <c r="G859" s="26">
        <f>_xlfn.XLOOKUP(F859,occupancy_schedule!C:C,occupancy_schedule!D:D,,1,2)</f>
        <v>0</v>
      </c>
      <c r="H859" s="50">
        <f t="shared" si="176"/>
        <v>0</v>
      </c>
      <c r="I859" s="18">
        <f t="shared" si="177"/>
        <v>0</v>
      </c>
      <c r="J859" s="26">
        <f t="shared" si="178"/>
        <v>-214.62029850385284</v>
      </c>
      <c r="K859" s="55">
        <f t="shared" si="179"/>
        <v>5.2586327622267644E-3</v>
      </c>
      <c r="L859" s="26" t="b">
        <f>IF(virtualroom!A859="","",J859&gt;ventilation_hysteresis)</f>
        <v>0</v>
      </c>
      <c r="M859" s="29">
        <f t="shared" si="180"/>
        <v>0</v>
      </c>
      <c r="N859" s="13">
        <f t="shared" si="171"/>
        <v>0</v>
      </c>
      <c r="O859" s="17">
        <f t="shared" si="172"/>
        <v>0</v>
      </c>
      <c r="P859" s="17">
        <f t="shared" si="181"/>
        <v>0</v>
      </c>
      <c r="Q859" s="17">
        <f t="shared" si="173"/>
        <v>5.2586327622267644E-3</v>
      </c>
      <c r="R859" s="29">
        <f>IF(R858="cCO2_ppm",CO2_ext_avg_ppm,calculation!R858+calculation!S858)</f>
        <v>585.37970149614716</v>
      </c>
      <c r="S859" s="13">
        <f t="shared" si="182"/>
        <v>-4.7327694860040879</v>
      </c>
    </row>
    <row r="860" spans="1:19">
      <c r="A860" s="1">
        <f>IF(input_OLD_temp_simulation!A860&lt;&gt;"",input_OLD_temp_simulation!A860,"")</f>
        <v>858</v>
      </c>
      <c r="B860">
        <f>IF(input_OLD_temp_simulation!B860&lt;&gt;"",input_OLD_temp_simulation!B860,"")</f>
        <v>886307</v>
      </c>
      <c r="C860" s="2">
        <f>IF(input_OLD_temp_simulation!C860&lt;&gt;"",input_OLD_temp_simulation!C860,"")</f>
        <v>44572.9375</v>
      </c>
      <c r="D860" s="26">
        <f t="shared" si="183"/>
        <v>1</v>
      </c>
      <c r="E860" s="43">
        <f t="shared" si="174"/>
        <v>0.9375</v>
      </c>
      <c r="F860" s="2">
        <f t="shared" si="175"/>
        <v>1.9376157407407408</v>
      </c>
      <c r="G860" s="26">
        <f>_xlfn.XLOOKUP(F860,occupancy_schedule!C:C,occupancy_schedule!D:D,,1,2)</f>
        <v>0</v>
      </c>
      <c r="H860" s="50">
        <f t="shared" si="176"/>
        <v>0</v>
      </c>
      <c r="I860" s="18">
        <f t="shared" si="177"/>
        <v>0</v>
      </c>
      <c r="J860" s="26">
        <f t="shared" si="178"/>
        <v>-219.35306798985698</v>
      </c>
      <c r="K860" s="55">
        <f t="shared" si="179"/>
        <v>5.1125596299426857E-3</v>
      </c>
      <c r="L860" s="26" t="b">
        <f>IF(virtualroom!A860="","",J860&gt;ventilation_hysteresis)</f>
        <v>0</v>
      </c>
      <c r="M860" s="29">
        <f t="shared" si="180"/>
        <v>0</v>
      </c>
      <c r="N860" s="13">
        <f t="shared" si="171"/>
        <v>0</v>
      </c>
      <c r="O860" s="17">
        <f t="shared" si="172"/>
        <v>0</v>
      </c>
      <c r="P860" s="17">
        <f t="shared" si="181"/>
        <v>0</v>
      </c>
      <c r="Q860" s="17">
        <f t="shared" si="173"/>
        <v>5.1125596299426857E-3</v>
      </c>
      <c r="R860" s="29">
        <f>IF(R859="cCO2_ppm",CO2_ext_avg_ppm,calculation!R859+calculation!S859)</f>
        <v>580.64693201014302</v>
      </c>
      <c r="S860" s="13">
        <f t="shared" si="182"/>
        <v>-4.6013036669484171</v>
      </c>
    </row>
    <row r="861" spans="1:19">
      <c r="A861" s="1">
        <f>IF(input_OLD_temp_simulation!A861&lt;&gt;"",input_OLD_temp_simulation!A861,"")</f>
        <v>859</v>
      </c>
      <c r="B861">
        <f>IF(input_OLD_temp_simulation!B861&lt;&gt;"",input_OLD_temp_simulation!B861,"")</f>
        <v>886307</v>
      </c>
      <c r="C861" s="2">
        <f>IF(input_OLD_temp_simulation!C861&lt;&gt;"",input_OLD_temp_simulation!C861,"")</f>
        <v>44572.947916666657</v>
      </c>
      <c r="D861" s="26">
        <f t="shared" si="183"/>
        <v>1</v>
      </c>
      <c r="E861" s="43">
        <f t="shared" si="174"/>
        <v>0.94791666665696539</v>
      </c>
      <c r="F861" s="2">
        <f t="shared" si="175"/>
        <v>1.9480324073977062</v>
      </c>
      <c r="G861" s="26">
        <f>_xlfn.XLOOKUP(F861,occupancy_schedule!C:C,occupancy_schedule!D:D,,1,2)</f>
        <v>0</v>
      </c>
      <c r="H861" s="50">
        <f t="shared" si="176"/>
        <v>0</v>
      </c>
      <c r="I861" s="18">
        <f t="shared" si="177"/>
        <v>0</v>
      </c>
      <c r="J861" s="26">
        <f t="shared" si="178"/>
        <v>-223.95437165680539</v>
      </c>
      <c r="K861" s="55">
        <f t="shared" si="179"/>
        <v>4.9705440846664999E-3</v>
      </c>
      <c r="L861" s="26" t="b">
        <f>IF(virtualroom!A861="","",J861&gt;ventilation_hysteresis)</f>
        <v>0</v>
      </c>
      <c r="M861" s="29">
        <f t="shared" si="180"/>
        <v>0</v>
      </c>
      <c r="N861" s="13">
        <f t="shared" si="171"/>
        <v>0</v>
      </c>
      <c r="O861" s="17">
        <f t="shared" si="172"/>
        <v>0</v>
      </c>
      <c r="P861" s="17">
        <f t="shared" si="181"/>
        <v>0</v>
      </c>
      <c r="Q861" s="17">
        <f t="shared" si="173"/>
        <v>4.9705440846664999E-3</v>
      </c>
      <c r="R861" s="29">
        <f>IF(R860="cCO2_ppm",CO2_ext_avg_ppm,calculation!R860+calculation!S860)</f>
        <v>576.04562834319461</v>
      </c>
      <c r="S861" s="13">
        <f t="shared" si="182"/>
        <v>-4.4734896761998497</v>
      </c>
    </row>
    <row r="862" spans="1:19">
      <c r="A862" s="1">
        <f>IF(input_OLD_temp_simulation!A862&lt;&gt;"",input_OLD_temp_simulation!A862,"")</f>
        <v>860</v>
      </c>
      <c r="B862">
        <f>IF(input_OLD_temp_simulation!B862&lt;&gt;"",input_OLD_temp_simulation!B862,"")</f>
        <v>886307</v>
      </c>
      <c r="C862" s="2">
        <f>IF(input_OLD_temp_simulation!C862&lt;&gt;"",input_OLD_temp_simulation!C862,"")</f>
        <v>44572.958333333343</v>
      </c>
      <c r="D862" s="26">
        <f t="shared" si="183"/>
        <v>1</v>
      </c>
      <c r="E862" s="43">
        <f t="shared" si="174"/>
        <v>0.95833333334303461</v>
      </c>
      <c r="F862" s="2">
        <f t="shared" si="175"/>
        <v>1.9584490740837754</v>
      </c>
      <c r="G862" s="26">
        <f>_xlfn.XLOOKUP(F862,occupancy_schedule!C:C,occupancy_schedule!D:D,,1,2)</f>
        <v>0</v>
      </c>
      <c r="H862" s="50">
        <f t="shared" si="176"/>
        <v>0</v>
      </c>
      <c r="I862" s="18">
        <f t="shared" si="177"/>
        <v>0</v>
      </c>
      <c r="J862" s="26">
        <f t="shared" si="178"/>
        <v>-228.42786133300524</v>
      </c>
      <c r="K862" s="55">
        <f t="shared" si="179"/>
        <v>4.832473415647986E-3</v>
      </c>
      <c r="L862" s="26" t="b">
        <f>IF(virtualroom!A862="","",J862&gt;ventilation_hysteresis)</f>
        <v>0</v>
      </c>
      <c r="M862" s="29">
        <f t="shared" si="180"/>
        <v>0</v>
      </c>
      <c r="N862" s="13">
        <f t="shared" si="171"/>
        <v>0</v>
      </c>
      <c r="O862" s="17">
        <f t="shared" si="172"/>
        <v>0</v>
      </c>
      <c r="P862" s="17">
        <f t="shared" si="181"/>
        <v>0</v>
      </c>
      <c r="Q862" s="17">
        <f t="shared" si="173"/>
        <v>4.832473415647986E-3</v>
      </c>
      <c r="R862" s="29">
        <f>IF(R861="cCO2_ppm",CO2_ext_avg_ppm,calculation!R861+calculation!S861)</f>
        <v>571.57213866699476</v>
      </c>
      <c r="S862" s="13">
        <f t="shared" si="182"/>
        <v>-4.3492260740831874</v>
      </c>
    </row>
    <row r="863" spans="1:19">
      <c r="A863" s="1">
        <f>IF(input_OLD_temp_simulation!A863&lt;&gt;"",input_OLD_temp_simulation!A863,"")</f>
        <v>861</v>
      </c>
      <c r="B863">
        <f>IF(input_OLD_temp_simulation!B863&lt;&gt;"",input_OLD_temp_simulation!B863,"")</f>
        <v>886307</v>
      </c>
      <c r="C863" s="2">
        <f>IF(input_OLD_temp_simulation!C863&lt;&gt;"",input_OLD_temp_simulation!C863,"")</f>
        <v>44572.96875</v>
      </c>
      <c r="D863" s="26">
        <f t="shared" si="183"/>
        <v>1</v>
      </c>
      <c r="E863" s="43">
        <f t="shared" si="174"/>
        <v>0.96875</v>
      </c>
      <c r="F863" s="2">
        <f t="shared" si="175"/>
        <v>1.9688657407407408</v>
      </c>
      <c r="G863" s="26">
        <f>_xlfn.XLOOKUP(F863,occupancy_schedule!C:C,occupancy_schedule!D:D,,1,2)</f>
        <v>0</v>
      </c>
      <c r="H863" s="50">
        <f t="shared" si="176"/>
        <v>0</v>
      </c>
      <c r="I863" s="18">
        <f t="shared" si="177"/>
        <v>0</v>
      </c>
      <c r="J863" s="26">
        <f t="shared" si="178"/>
        <v>-232.7770874070884</v>
      </c>
      <c r="K863" s="55">
        <f t="shared" si="179"/>
        <v>4.6982380429910989E-3</v>
      </c>
      <c r="L863" s="26" t="b">
        <f>IF(virtualroom!A863="","",J863&gt;ventilation_hysteresis)</f>
        <v>0</v>
      </c>
      <c r="M863" s="29">
        <f t="shared" si="180"/>
        <v>0</v>
      </c>
      <c r="N863" s="13">
        <f t="shared" si="171"/>
        <v>0</v>
      </c>
      <c r="O863" s="17">
        <f t="shared" si="172"/>
        <v>0</v>
      </c>
      <c r="P863" s="17">
        <f t="shared" si="181"/>
        <v>0</v>
      </c>
      <c r="Q863" s="17">
        <f t="shared" si="173"/>
        <v>4.6982380429910989E-3</v>
      </c>
      <c r="R863" s="29">
        <f>IF(R862="cCO2_ppm",CO2_ext_avg_ppm,calculation!R862+calculation!S862)</f>
        <v>567.2229125929116</v>
      </c>
      <c r="S863" s="13">
        <f t="shared" si="182"/>
        <v>-4.2284142386919887</v>
      </c>
    </row>
    <row r="864" spans="1:19">
      <c r="A864" s="1">
        <f>IF(input_OLD_temp_simulation!A864&lt;&gt;"",input_OLD_temp_simulation!A864,"")</f>
        <v>862</v>
      </c>
      <c r="B864">
        <f>IF(input_OLD_temp_simulation!B864&lt;&gt;"",input_OLD_temp_simulation!B864,"")</f>
        <v>886307</v>
      </c>
      <c r="C864" s="2">
        <f>IF(input_OLD_temp_simulation!C864&lt;&gt;"",input_OLD_temp_simulation!C864,"")</f>
        <v>44572.979166666657</v>
      </c>
      <c r="D864" s="26">
        <f t="shared" si="183"/>
        <v>1</v>
      </c>
      <c r="E864" s="43">
        <f t="shared" si="174"/>
        <v>0.97916666665696539</v>
      </c>
      <c r="F864" s="2">
        <f t="shared" si="175"/>
        <v>1.9792824073977062</v>
      </c>
      <c r="G864" s="26">
        <f>_xlfn.XLOOKUP(F864,occupancy_schedule!C:C,occupancy_schedule!D:D,,1,2)</f>
        <v>0</v>
      </c>
      <c r="H864" s="50">
        <f t="shared" si="176"/>
        <v>0</v>
      </c>
      <c r="I864" s="18">
        <f t="shared" si="177"/>
        <v>0</v>
      </c>
      <c r="J864" s="26">
        <f t="shared" si="178"/>
        <v>-237.00550164578044</v>
      </c>
      <c r="K864" s="55">
        <f t="shared" si="179"/>
        <v>4.5677314306857893E-3</v>
      </c>
      <c r="L864" s="26" t="b">
        <f>IF(virtualroom!A864="","",J864&gt;ventilation_hysteresis)</f>
        <v>0</v>
      </c>
      <c r="M864" s="29">
        <f t="shared" si="180"/>
        <v>0</v>
      </c>
      <c r="N864" s="13">
        <f t="shared" si="171"/>
        <v>0</v>
      </c>
      <c r="O864" s="17">
        <f t="shared" si="172"/>
        <v>0</v>
      </c>
      <c r="P864" s="17">
        <f t="shared" si="181"/>
        <v>0</v>
      </c>
      <c r="Q864" s="17">
        <f t="shared" si="173"/>
        <v>4.5677314306857893E-3</v>
      </c>
      <c r="R864" s="29">
        <f>IF(R863="cCO2_ppm",CO2_ext_avg_ppm,calculation!R863+calculation!S863)</f>
        <v>562.99449835421956</v>
      </c>
      <c r="S864" s="13">
        <f t="shared" si="182"/>
        <v>-4.1109582876172102</v>
      </c>
    </row>
    <row r="865" spans="1:19">
      <c r="A865" s="1">
        <f>IF(input_OLD_temp_simulation!A865&lt;&gt;"",input_OLD_temp_simulation!A865,"")</f>
        <v>863</v>
      </c>
      <c r="B865">
        <f>IF(input_OLD_temp_simulation!B865&lt;&gt;"",input_OLD_temp_simulation!B865,"")</f>
        <v>886307</v>
      </c>
      <c r="C865" s="2">
        <f>IF(input_OLD_temp_simulation!C865&lt;&gt;"",input_OLD_temp_simulation!C865,"")</f>
        <v>44572.989583333343</v>
      </c>
      <c r="D865" s="26">
        <f t="shared" si="183"/>
        <v>1</v>
      </c>
      <c r="E865" s="43">
        <f t="shared" si="174"/>
        <v>0.98958333334303461</v>
      </c>
      <c r="F865" s="2">
        <f t="shared" si="175"/>
        <v>1.9896990740837754</v>
      </c>
      <c r="G865" s="26">
        <f>_xlfn.XLOOKUP(F865,occupancy_schedule!C:C,occupancy_schedule!D:D,,1,2)</f>
        <v>0</v>
      </c>
      <c r="H865" s="50">
        <f t="shared" si="176"/>
        <v>0</v>
      </c>
      <c r="I865" s="18">
        <f t="shared" si="177"/>
        <v>0</v>
      </c>
      <c r="J865" s="26">
        <f t="shared" si="178"/>
        <v>-241.11645993339766</v>
      </c>
      <c r="K865" s="55">
        <f t="shared" si="179"/>
        <v>4.4408500020556279E-3</v>
      </c>
      <c r="L865" s="26" t="b">
        <f>IF(virtualroom!A865="","",J865&gt;ventilation_hysteresis)</f>
        <v>0</v>
      </c>
      <c r="M865" s="29">
        <f t="shared" si="180"/>
        <v>0</v>
      </c>
      <c r="N865" s="13">
        <f t="shared" si="171"/>
        <v>0</v>
      </c>
      <c r="O865" s="17">
        <f t="shared" si="172"/>
        <v>0</v>
      </c>
      <c r="P865" s="17">
        <f t="shared" si="181"/>
        <v>0</v>
      </c>
      <c r="Q865" s="17">
        <f t="shared" si="173"/>
        <v>4.4408500020556279E-3</v>
      </c>
      <c r="R865" s="29">
        <f>IF(R864="cCO2_ppm",CO2_ext_avg_ppm,calculation!R864+calculation!S864)</f>
        <v>558.88354006660234</v>
      </c>
      <c r="S865" s="13">
        <f t="shared" si="182"/>
        <v>-3.9967650018500649</v>
      </c>
    </row>
    <row r="866" spans="1:19">
      <c r="A866" s="1">
        <f>IF(input_OLD_temp_simulation!A866&lt;&gt;"",input_OLD_temp_simulation!A866,"")</f>
        <v>864</v>
      </c>
      <c r="B866">
        <f>IF(input_OLD_temp_simulation!B866&lt;&gt;"",input_OLD_temp_simulation!B866,"")</f>
        <v>886307</v>
      </c>
      <c r="C866" s="2">
        <f>IF(input_OLD_temp_simulation!C866&lt;&gt;"",input_OLD_temp_simulation!C866,"")</f>
        <v>44573</v>
      </c>
      <c r="D866" s="26">
        <f t="shared" si="183"/>
        <v>2</v>
      </c>
      <c r="E866" s="43">
        <f t="shared" si="174"/>
        <v>0</v>
      </c>
      <c r="F866" s="2">
        <f t="shared" si="175"/>
        <v>2.0001157407407408</v>
      </c>
      <c r="G866" s="26">
        <f>_xlfn.XLOOKUP(F866,occupancy_schedule!C:C,occupancy_schedule!D:D,,1,2)</f>
        <v>1</v>
      </c>
      <c r="H866" s="50">
        <f t="shared" si="176"/>
        <v>6.7812499999999997E-6</v>
      </c>
      <c r="I866" s="18">
        <f t="shared" si="177"/>
        <v>7.5347222222222218E-2</v>
      </c>
      <c r="J866" s="26">
        <f t="shared" si="178"/>
        <v>-245.11322493524767</v>
      </c>
      <c r="K866" s="55">
        <f t="shared" si="179"/>
        <v>4.3174930575540843E-3</v>
      </c>
      <c r="L866" s="26" t="b">
        <f>IF(virtualroom!A866="","",J866&gt;ventilation_hysteresis)</f>
        <v>0</v>
      </c>
      <c r="M866" s="29">
        <f t="shared" si="180"/>
        <v>0</v>
      </c>
      <c r="N866" s="13">
        <f t="shared" si="171"/>
        <v>0</v>
      </c>
      <c r="O866" s="17">
        <f t="shared" si="172"/>
        <v>0</v>
      </c>
      <c r="P866" s="17">
        <f t="shared" si="181"/>
        <v>0</v>
      </c>
      <c r="Q866" s="17">
        <f t="shared" si="173"/>
        <v>4.3174930575540843E-3</v>
      </c>
      <c r="R866" s="29">
        <f>IF(R865="cCO2_ppm",CO2_ext_avg_ppm,calculation!R865+calculation!S865)</f>
        <v>554.88677506475233</v>
      </c>
      <c r="S866" s="13">
        <f t="shared" si="182"/>
        <v>63.926756248201329</v>
      </c>
    </row>
    <row r="867" spans="1:19">
      <c r="A867" s="1">
        <f>IF(input_OLD_temp_simulation!A867&lt;&gt;"",input_OLD_temp_simulation!A867,"")</f>
        <v>865</v>
      </c>
      <c r="B867">
        <f>IF(input_OLD_temp_simulation!B867&lt;&gt;"",input_OLD_temp_simulation!B867,"")</f>
        <v>886307</v>
      </c>
      <c r="C867" s="2">
        <f>IF(input_OLD_temp_simulation!C867&lt;&gt;"",input_OLD_temp_simulation!C867,"")</f>
        <v>44573.010416666657</v>
      </c>
      <c r="D867" s="26">
        <f t="shared" si="183"/>
        <v>2</v>
      </c>
      <c r="E867" s="43">
        <f t="shared" si="174"/>
        <v>1.041666665696539E-2</v>
      </c>
      <c r="F867" s="2">
        <f t="shared" si="175"/>
        <v>2.0105324073977062</v>
      </c>
      <c r="G867" s="26">
        <f>_xlfn.XLOOKUP(F867,occupancy_schedule!C:C,occupancy_schedule!D:D,,1,2)</f>
        <v>1</v>
      </c>
      <c r="H867" s="50">
        <f t="shared" si="176"/>
        <v>6.7812499999999997E-6</v>
      </c>
      <c r="I867" s="18">
        <f t="shared" si="177"/>
        <v>7.5347222222222218E-2</v>
      </c>
      <c r="J867" s="26">
        <f t="shared" si="178"/>
        <v>-181.18646868704639</v>
      </c>
      <c r="K867" s="55">
        <f t="shared" si="179"/>
        <v>6.2905410899059761E-3</v>
      </c>
      <c r="L867" s="26" t="b">
        <f>IF(virtualroom!A867="","",J867&gt;ventilation_hysteresis)</f>
        <v>0</v>
      </c>
      <c r="M867" s="29">
        <f t="shared" si="180"/>
        <v>0</v>
      </c>
      <c r="N867" s="13">
        <f t="shared" si="171"/>
        <v>0</v>
      </c>
      <c r="O867" s="17">
        <f t="shared" si="172"/>
        <v>0</v>
      </c>
      <c r="P867" s="17">
        <f t="shared" si="181"/>
        <v>0</v>
      </c>
      <c r="Q867" s="17">
        <f t="shared" si="173"/>
        <v>6.2905410899059761E-3</v>
      </c>
      <c r="R867" s="29">
        <f>IF(R866="cCO2_ppm",CO2_ext_avg_ppm,calculation!R866+calculation!S866)</f>
        <v>618.81353131295361</v>
      </c>
      <c r="S867" s="13">
        <f t="shared" si="182"/>
        <v>62.151013019084616</v>
      </c>
    </row>
    <row r="868" spans="1:19">
      <c r="A868" s="1">
        <f>IF(input_OLD_temp_simulation!A868&lt;&gt;"",input_OLD_temp_simulation!A868,"")</f>
        <v>866</v>
      </c>
      <c r="B868">
        <f>IF(input_OLD_temp_simulation!B868&lt;&gt;"",input_OLD_temp_simulation!B868,"")</f>
        <v>886307</v>
      </c>
      <c r="C868" s="2">
        <f>IF(input_OLD_temp_simulation!C868&lt;&gt;"",input_OLD_temp_simulation!C868,"")</f>
        <v>44573.020833333343</v>
      </c>
      <c r="D868" s="26">
        <f t="shared" si="183"/>
        <v>2</v>
      </c>
      <c r="E868" s="43">
        <f t="shared" si="174"/>
        <v>2.083333334303461E-2</v>
      </c>
      <c r="F868" s="2">
        <f t="shared" si="175"/>
        <v>2.0209490740837754</v>
      </c>
      <c r="G868" s="26">
        <f>_xlfn.XLOOKUP(F868,occupancy_schedule!C:C,occupancy_schedule!D:D,,1,2)</f>
        <v>1</v>
      </c>
      <c r="H868" s="50">
        <f t="shared" si="176"/>
        <v>6.7812499999999997E-6</v>
      </c>
      <c r="I868" s="18">
        <f t="shared" si="177"/>
        <v>7.5347222222222218E-2</v>
      </c>
      <c r="J868" s="26">
        <f t="shared" si="178"/>
        <v>-119.03545566796174</v>
      </c>
      <c r="K868" s="55">
        <f t="shared" si="179"/>
        <v>8.2087822324703151E-3</v>
      </c>
      <c r="L868" s="26" t="b">
        <f>IF(virtualroom!A868="","",J868&gt;ventilation_hysteresis)</f>
        <v>0</v>
      </c>
      <c r="M868" s="29">
        <f t="shared" si="180"/>
        <v>0</v>
      </c>
      <c r="N868" s="13">
        <f t="shared" si="171"/>
        <v>0</v>
      </c>
      <c r="O868" s="17">
        <f t="shared" si="172"/>
        <v>0</v>
      </c>
      <c r="P868" s="17">
        <f t="shared" si="181"/>
        <v>0</v>
      </c>
      <c r="Q868" s="17">
        <f t="shared" si="173"/>
        <v>8.2087822324703151E-3</v>
      </c>
      <c r="R868" s="29">
        <f>IF(R867="cCO2_ppm",CO2_ext_avg_ppm,calculation!R867+calculation!S867)</f>
        <v>680.96454433203826</v>
      </c>
      <c r="S868" s="13">
        <f t="shared" si="182"/>
        <v>60.424595990776709</v>
      </c>
    </row>
    <row r="869" spans="1:19">
      <c r="A869" s="1">
        <f>IF(input_OLD_temp_simulation!A869&lt;&gt;"",input_OLD_temp_simulation!A869,"")</f>
        <v>867</v>
      </c>
      <c r="B869">
        <f>IF(input_OLD_temp_simulation!B869&lt;&gt;"",input_OLD_temp_simulation!B869,"")</f>
        <v>886307</v>
      </c>
      <c r="C869" s="2">
        <f>IF(input_OLD_temp_simulation!C869&lt;&gt;"",input_OLD_temp_simulation!C869,"")</f>
        <v>44573.03125</v>
      </c>
      <c r="D869" s="26">
        <f t="shared" si="183"/>
        <v>2</v>
      </c>
      <c r="E869" s="43">
        <f t="shared" si="174"/>
        <v>3.125E-2</v>
      </c>
      <c r="F869" s="2">
        <f t="shared" si="175"/>
        <v>2.0313657407407408</v>
      </c>
      <c r="G869" s="26">
        <f>_xlfn.XLOOKUP(F869,occupancy_schedule!C:C,occupancy_schedule!D:D,,1,2)</f>
        <v>1</v>
      </c>
      <c r="H869" s="50">
        <f t="shared" si="176"/>
        <v>6.7812499999999997E-6</v>
      </c>
      <c r="I869" s="18">
        <f t="shared" si="177"/>
        <v>7.5347222222222218E-2</v>
      </c>
      <c r="J869" s="26">
        <f t="shared" si="178"/>
        <v>-58.61085967718509</v>
      </c>
      <c r="K869" s="55">
        <f t="shared" si="179"/>
        <v>1.0073738898852313E-2</v>
      </c>
      <c r="L869" s="26" t="b">
        <f>IF(virtualroom!A869="","",J869&gt;ventilation_hysteresis)</f>
        <v>0</v>
      </c>
      <c r="M869" s="29">
        <f t="shared" si="180"/>
        <v>0</v>
      </c>
      <c r="N869" s="13">
        <f t="shared" si="171"/>
        <v>0</v>
      </c>
      <c r="O869" s="17">
        <f t="shared" si="172"/>
        <v>0</v>
      </c>
      <c r="P869" s="17">
        <f t="shared" si="181"/>
        <v>0</v>
      </c>
      <c r="Q869" s="17">
        <f t="shared" si="173"/>
        <v>1.0073738898852313E-2</v>
      </c>
      <c r="R869" s="29">
        <f>IF(R868="cCO2_ppm",CO2_ext_avg_ppm,calculation!R868+calculation!S868)</f>
        <v>741.38914032281491</v>
      </c>
      <c r="S869" s="13">
        <f t="shared" si="182"/>
        <v>58.746134991032918</v>
      </c>
    </row>
    <row r="870" spans="1:19">
      <c r="A870" s="1">
        <f>IF(input_OLD_temp_simulation!A870&lt;&gt;"",input_OLD_temp_simulation!A870,"")</f>
        <v>868</v>
      </c>
      <c r="B870">
        <f>IF(input_OLD_temp_simulation!B870&lt;&gt;"",input_OLD_temp_simulation!B870,"")</f>
        <v>886307</v>
      </c>
      <c r="C870" s="2">
        <f>IF(input_OLD_temp_simulation!C870&lt;&gt;"",input_OLD_temp_simulation!C870,"")</f>
        <v>44573.041666666657</v>
      </c>
      <c r="D870" s="26">
        <f t="shared" si="183"/>
        <v>2</v>
      </c>
      <c r="E870" s="43">
        <f t="shared" si="174"/>
        <v>4.166666665696539E-2</v>
      </c>
      <c r="F870" s="2">
        <f t="shared" si="175"/>
        <v>2.0417824073977062</v>
      </c>
      <c r="G870" s="26">
        <f>_xlfn.XLOOKUP(F870,occupancy_schedule!C:C,occupancy_schedule!D:D,,1,2)</f>
        <v>1</v>
      </c>
      <c r="H870" s="50">
        <f t="shared" si="176"/>
        <v>6.7812499999999997E-6</v>
      </c>
      <c r="I870" s="18">
        <f t="shared" si="177"/>
        <v>7.5347222222222218E-2</v>
      </c>
      <c r="J870" s="26">
        <f t="shared" si="178"/>
        <v>0.13527531384784197</v>
      </c>
      <c r="K870" s="55">
        <f t="shared" si="179"/>
        <v>1.1886891213390365E-2</v>
      </c>
      <c r="L870" s="26" t="b">
        <f>IF(virtualroom!A870="","",J870&gt;ventilation_hysteresis)</f>
        <v>0</v>
      </c>
      <c r="M870" s="29">
        <f t="shared" si="180"/>
        <v>0</v>
      </c>
      <c r="N870" s="13">
        <f t="shared" si="171"/>
        <v>0</v>
      </c>
      <c r="O870" s="17">
        <f t="shared" si="172"/>
        <v>0</v>
      </c>
      <c r="P870" s="17">
        <f t="shared" si="181"/>
        <v>0</v>
      </c>
      <c r="Q870" s="17">
        <f t="shared" si="173"/>
        <v>1.1886891213390365E-2</v>
      </c>
      <c r="R870" s="29">
        <f>IF(R869="cCO2_ppm",CO2_ext_avg_ppm,calculation!R869+calculation!S869)</f>
        <v>800.13527531384784</v>
      </c>
      <c r="S870" s="13">
        <f t="shared" si="182"/>
        <v>57.114297907948675</v>
      </c>
    </row>
    <row r="871" spans="1:19">
      <c r="A871" s="1">
        <f>IF(input_OLD_temp_simulation!A871&lt;&gt;"",input_OLD_temp_simulation!A871,"")</f>
        <v>869</v>
      </c>
      <c r="B871">
        <f>IF(input_OLD_temp_simulation!B871&lt;&gt;"",input_OLD_temp_simulation!B871,"")</f>
        <v>886307</v>
      </c>
      <c r="C871" s="2">
        <f>IF(input_OLD_temp_simulation!C871&lt;&gt;"",input_OLD_temp_simulation!C871,"")</f>
        <v>44573.052083333343</v>
      </c>
      <c r="D871" s="26">
        <f t="shared" si="183"/>
        <v>2</v>
      </c>
      <c r="E871" s="43">
        <f t="shared" si="174"/>
        <v>5.208333334303461E-2</v>
      </c>
      <c r="F871" s="2">
        <f t="shared" si="175"/>
        <v>2.0521990740837754</v>
      </c>
      <c r="G871" s="26">
        <f>_xlfn.XLOOKUP(F871,occupancy_schedule!C:C,occupancy_schedule!D:D,,1,2)</f>
        <v>1</v>
      </c>
      <c r="H871" s="50">
        <f t="shared" si="176"/>
        <v>6.7812499999999997E-6</v>
      </c>
      <c r="I871" s="18">
        <f t="shared" si="177"/>
        <v>7.5347222222222218E-2</v>
      </c>
      <c r="J871" s="26">
        <f t="shared" si="178"/>
        <v>57.249573221796481</v>
      </c>
      <c r="K871" s="55">
        <f t="shared" si="179"/>
        <v>1.3649678185857916E-2</v>
      </c>
      <c r="L871" s="26" t="b">
        <f>IF(virtualroom!A871="","",J871&gt;ventilation_hysteresis)</f>
        <v>1</v>
      </c>
      <c r="M871" s="29">
        <f t="shared" si="180"/>
        <v>500</v>
      </c>
      <c r="N871" s="13">
        <f t="shared" si="171"/>
        <v>5.5555555555555554</v>
      </c>
      <c r="O871" s="17">
        <f t="shared" si="172"/>
        <v>0.68248390929289582</v>
      </c>
      <c r="P871" s="17">
        <f t="shared" si="181"/>
        <v>0.17460659635496434</v>
      </c>
      <c r="Q871" s="17">
        <f t="shared" si="173"/>
        <v>0.11916619246866275</v>
      </c>
      <c r="R871" s="29">
        <f>IF(R870="cCO2_ppm",CO2_ext_avg_ppm,calculation!R870+calculation!S870)</f>
        <v>857.24957322179648</v>
      </c>
      <c r="S871" s="13">
        <f t="shared" si="182"/>
        <v>-39.437073221796481</v>
      </c>
    </row>
    <row r="872" spans="1:19">
      <c r="A872" s="1">
        <f>IF(input_OLD_temp_simulation!A872&lt;&gt;"",input_OLD_temp_simulation!A872,"")</f>
        <v>870</v>
      </c>
      <c r="B872">
        <f>IF(input_OLD_temp_simulation!B872&lt;&gt;"",input_OLD_temp_simulation!B872,"")</f>
        <v>886307</v>
      </c>
      <c r="C872" s="2">
        <f>IF(input_OLD_temp_simulation!C872&lt;&gt;"",input_OLD_temp_simulation!C872,"")</f>
        <v>44573.0625</v>
      </c>
      <c r="D872" s="26">
        <f t="shared" si="183"/>
        <v>2</v>
      </c>
      <c r="E872" s="43">
        <f t="shared" si="174"/>
        <v>6.25E-2</v>
      </c>
      <c r="F872" s="2">
        <f t="shared" si="175"/>
        <v>2.0626157407407408</v>
      </c>
      <c r="G872" s="26">
        <f>_xlfn.XLOOKUP(F872,occupancy_schedule!C:C,occupancy_schedule!D:D,,1,2)</f>
        <v>1</v>
      </c>
      <c r="H872" s="50">
        <f t="shared" si="176"/>
        <v>6.7812499999999997E-6</v>
      </c>
      <c r="I872" s="18">
        <f t="shared" si="177"/>
        <v>7.5347222222222218E-2</v>
      </c>
      <c r="J872" s="26">
        <f t="shared" si="178"/>
        <v>17.8125</v>
      </c>
      <c r="K872" s="55">
        <f t="shared" si="179"/>
        <v>1.2432484567901234E-2</v>
      </c>
      <c r="L872" s="26" t="b">
        <f>IF(virtualroom!A872="","",J872&gt;ventilation_hysteresis)</f>
        <v>0</v>
      </c>
      <c r="M872" s="29">
        <f t="shared" si="180"/>
        <v>0</v>
      </c>
      <c r="N872" s="13">
        <f t="shared" ref="N872:N935" si="184">M872/(V_room_m3)</f>
        <v>0</v>
      </c>
      <c r="O872" s="17">
        <f t="shared" ref="O872:O935" si="185">N872/s_per_h*(R872-CO2_ext_avg_ppm)</f>
        <v>0</v>
      </c>
      <c r="P872" s="17">
        <f t="shared" si="181"/>
        <v>0</v>
      </c>
      <c r="Q872" s="17">
        <f t="shared" si="173"/>
        <v>1.2432484567901234E-2</v>
      </c>
      <c r="R872" s="29">
        <f>IF(R871="cCO2_ppm",CO2_ext_avg_ppm,calculation!R871+calculation!S871)</f>
        <v>817.8125</v>
      </c>
      <c r="S872" s="13">
        <f t="shared" si="182"/>
        <v>56.623263888888886</v>
      </c>
    </row>
    <row r="873" spans="1:19">
      <c r="A873" s="1">
        <f>IF(input_OLD_temp_simulation!A873&lt;&gt;"",input_OLD_temp_simulation!A873,"")</f>
        <v>871</v>
      </c>
      <c r="B873">
        <f>IF(input_OLD_temp_simulation!B873&lt;&gt;"",input_OLD_temp_simulation!B873,"")</f>
        <v>886307</v>
      </c>
      <c r="C873" s="2">
        <f>IF(input_OLD_temp_simulation!C873&lt;&gt;"",input_OLD_temp_simulation!C873,"")</f>
        <v>44573.072916666657</v>
      </c>
      <c r="D873" s="26">
        <f t="shared" si="183"/>
        <v>2</v>
      </c>
      <c r="E873" s="43">
        <f t="shared" si="174"/>
        <v>7.291666665696539E-2</v>
      </c>
      <c r="F873" s="2">
        <f t="shared" si="175"/>
        <v>2.0730324073977062</v>
      </c>
      <c r="G873" s="26">
        <f>_xlfn.XLOOKUP(F873,occupancy_schedule!C:C,occupancy_schedule!D:D,,1,2)</f>
        <v>1</v>
      </c>
      <c r="H873" s="50">
        <f t="shared" si="176"/>
        <v>6.7812499999999997E-6</v>
      </c>
      <c r="I873" s="18">
        <f t="shared" si="177"/>
        <v>7.5347222222222218E-2</v>
      </c>
      <c r="J873" s="26">
        <f t="shared" si="178"/>
        <v>74.435763888888914</v>
      </c>
      <c r="K873" s="55">
        <f t="shared" si="179"/>
        <v>1.418011616941015E-2</v>
      </c>
      <c r="L873" s="26" t="b">
        <f>IF(virtualroom!A873="","",J873&gt;ventilation_hysteresis)</f>
        <v>1</v>
      </c>
      <c r="M873" s="29">
        <f t="shared" si="180"/>
        <v>500</v>
      </c>
      <c r="N873" s="13">
        <f t="shared" si="184"/>
        <v>5.5555555555555554</v>
      </c>
      <c r="O873" s="17">
        <f t="shared" si="185"/>
        <v>0.70900580847050754</v>
      </c>
      <c r="P873" s="17">
        <f t="shared" si="181"/>
        <v>0.19500821886749678</v>
      </c>
      <c r="Q873" s="17">
        <f t="shared" ref="Q873:Q936" si="186">MAX(O873*P873,K873)</f>
        <v>0.13826195987654324</v>
      </c>
      <c r="R873" s="29">
        <f>IF(R872="cCO2_ppm",CO2_ext_avg_ppm,calculation!R872+calculation!S872)</f>
        <v>874.43576388888891</v>
      </c>
      <c r="S873" s="13">
        <f t="shared" si="182"/>
        <v>-56.623263888888921</v>
      </c>
    </row>
    <row r="874" spans="1:19">
      <c r="A874" s="1">
        <f>IF(input_OLD_temp_simulation!A874&lt;&gt;"",input_OLD_temp_simulation!A874,"")</f>
        <v>872</v>
      </c>
      <c r="B874">
        <f>IF(input_OLD_temp_simulation!B874&lt;&gt;"",input_OLD_temp_simulation!B874,"")</f>
        <v>886307</v>
      </c>
      <c r="C874" s="2">
        <f>IF(input_OLD_temp_simulation!C874&lt;&gt;"",input_OLD_temp_simulation!C874,"")</f>
        <v>44573.083333333343</v>
      </c>
      <c r="D874" s="26">
        <f t="shared" si="183"/>
        <v>2</v>
      </c>
      <c r="E874" s="43">
        <f t="shared" si="174"/>
        <v>8.333333334303461E-2</v>
      </c>
      <c r="F874" s="2">
        <f t="shared" si="175"/>
        <v>2.0834490740837754</v>
      </c>
      <c r="G874" s="26">
        <f>_xlfn.XLOOKUP(F874,occupancy_schedule!C:C,occupancy_schedule!D:D,,1,2)</f>
        <v>1</v>
      </c>
      <c r="H874" s="50">
        <f t="shared" si="176"/>
        <v>6.7812499999999997E-6</v>
      </c>
      <c r="I874" s="18">
        <f t="shared" si="177"/>
        <v>7.5347222222222218E-2</v>
      </c>
      <c r="J874" s="26">
        <f t="shared" si="178"/>
        <v>17.8125</v>
      </c>
      <c r="K874" s="55">
        <f t="shared" si="179"/>
        <v>1.2432484567901234E-2</v>
      </c>
      <c r="L874" s="26" t="b">
        <f>IF(virtualroom!A874="","",J874&gt;ventilation_hysteresis)</f>
        <v>0</v>
      </c>
      <c r="M874" s="29">
        <f t="shared" si="180"/>
        <v>0</v>
      </c>
      <c r="N874" s="13">
        <f t="shared" si="184"/>
        <v>0</v>
      </c>
      <c r="O874" s="17">
        <f t="shared" si="185"/>
        <v>0</v>
      </c>
      <c r="P874" s="17">
        <f t="shared" si="181"/>
        <v>0</v>
      </c>
      <c r="Q874" s="17">
        <f t="shared" si="186"/>
        <v>1.2432484567901234E-2</v>
      </c>
      <c r="R874" s="29">
        <f>IF(R873="cCO2_ppm",CO2_ext_avg_ppm,calculation!R873+calculation!S873)</f>
        <v>817.8125</v>
      </c>
      <c r="S874" s="13">
        <f t="shared" si="182"/>
        <v>56.623263888888886</v>
      </c>
    </row>
    <row r="875" spans="1:19">
      <c r="A875" s="1">
        <f>IF(input_OLD_temp_simulation!A875&lt;&gt;"",input_OLD_temp_simulation!A875,"")</f>
        <v>873</v>
      </c>
      <c r="B875">
        <f>IF(input_OLD_temp_simulation!B875&lt;&gt;"",input_OLD_temp_simulation!B875,"")</f>
        <v>886307</v>
      </c>
      <c r="C875" s="2">
        <f>IF(input_OLD_temp_simulation!C875&lt;&gt;"",input_OLD_temp_simulation!C875,"")</f>
        <v>44573.09375</v>
      </c>
      <c r="D875" s="26">
        <f t="shared" si="183"/>
        <v>2</v>
      </c>
      <c r="E875" s="43">
        <f t="shared" si="174"/>
        <v>9.375E-2</v>
      </c>
      <c r="F875" s="2">
        <f t="shared" si="175"/>
        <v>2.0938657407407408</v>
      </c>
      <c r="G875" s="26">
        <f>_xlfn.XLOOKUP(F875,occupancy_schedule!C:C,occupancy_schedule!D:D,,1,2)</f>
        <v>1</v>
      </c>
      <c r="H875" s="50">
        <f t="shared" si="176"/>
        <v>6.7812499999999997E-6</v>
      </c>
      <c r="I875" s="18">
        <f t="shared" si="177"/>
        <v>7.5347222222222218E-2</v>
      </c>
      <c r="J875" s="26">
        <f t="shared" si="178"/>
        <v>74.435763888888914</v>
      </c>
      <c r="K875" s="55">
        <f t="shared" si="179"/>
        <v>1.418011616941015E-2</v>
      </c>
      <c r="L875" s="26" t="b">
        <f>IF(virtualroom!A875="","",J875&gt;ventilation_hysteresis)</f>
        <v>1</v>
      </c>
      <c r="M875" s="29">
        <f t="shared" si="180"/>
        <v>500</v>
      </c>
      <c r="N875" s="13">
        <f t="shared" si="184"/>
        <v>5.5555555555555554</v>
      </c>
      <c r="O875" s="17">
        <f t="shared" si="185"/>
        <v>0.70900580847050754</v>
      </c>
      <c r="P875" s="17">
        <f t="shared" si="181"/>
        <v>0.19500821886749678</v>
      </c>
      <c r="Q875" s="17">
        <f t="shared" si="186"/>
        <v>0.13826195987654324</v>
      </c>
      <c r="R875" s="29">
        <f>IF(R874="cCO2_ppm",CO2_ext_avg_ppm,calculation!R874+calculation!S874)</f>
        <v>874.43576388888891</v>
      </c>
      <c r="S875" s="13">
        <f t="shared" si="182"/>
        <v>-56.623263888888921</v>
      </c>
    </row>
    <row r="876" spans="1:19">
      <c r="A876" s="1">
        <f>IF(input_OLD_temp_simulation!A876&lt;&gt;"",input_OLD_temp_simulation!A876,"")</f>
        <v>874</v>
      </c>
      <c r="B876">
        <f>IF(input_OLD_temp_simulation!B876&lt;&gt;"",input_OLD_temp_simulation!B876,"")</f>
        <v>886307</v>
      </c>
      <c r="C876" s="2">
        <f>IF(input_OLD_temp_simulation!C876&lt;&gt;"",input_OLD_temp_simulation!C876,"")</f>
        <v>44573.104166666657</v>
      </c>
      <c r="D876" s="26">
        <f t="shared" si="183"/>
        <v>2</v>
      </c>
      <c r="E876" s="43">
        <f t="shared" si="174"/>
        <v>0.10416666665696539</v>
      </c>
      <c r="F876" s="2">
        <f t="shared" si="175"/>
        <v>2.1042824073977062</v>
      </c>
      <c r="G876" s="26">
        <f>_xlfn.XLOOKUP(F876,occupancy_schedule!C:C,occupancy_schedule!D:D,,1,2)</f>
        <v>1</v>
      </c>
      <c r="H876" s="50">
        <f t="shared" si="176"/>
        <v>6.7812499999999997E-6</v>
      </c>
      <c r="I876" s="18">
        <f t="shared" si="177"/>
        <v>7.5347222222222218E-2</v>
      </c>
      <c r="J876" s="26">
        <f t="shared" si="178"/>
        <v>17.8125</v>
      </c>
      <c r="K876" s="55">
        <f t="shared" si="179"/>
        <v>1.2432484567901234E-2</v>
      </c>
      <c r="L876" s="26" t="b">
        <f>IF(virtualroom!A876="","",J876&gt;ventilation_hysteresis)</f>
        <v>0</v>
      </c>
      <c r="M876" s="29">
        <f t="shared" si="180"/>
        <v>0</v>
      </c>
      <c r="N876" s="13">
        <f t="shared" si="184"/>
        <v>0</v>
      </c>
      <c r="O876" s="17">
        <f t="shared" si="185"/>
        <v>0</v>
      </c>
      <c r="P876" s="17">
        <f t="shared" si="181"/>
        <v>0</v>
      </c>
      <c r="Q876" s="17">
        <f t="shared" si="186"/>
        <v>1.2432484567901234E-2</v>
      </c>
      <c r="R876" s="29">
        <f>IF(R875="cCO2_ppm",CO2_ext_avg_ppm,calculation!R875+calculation!S875)</f>
        <v>817.8125</v>
      </c>
      <c r="S876" s="13">
        <f t="shared" si="182"/>
        <v>56.623263888888886</v>
      </c>
    </row>
    <row r="877" spans="1:19">
      <c r="A877" s="1">
        <f>IF(input_OLD_temp_simulation!A877&lt;&gt;"",input_OLD_temp_simulation!A877,"")</f>
        <v>875</v>
      </c>
      <c r="B877">
        <f>IF(input_OLD_temp_simulation!B877&lt;&gt;"",input_OLD_temp_simulation!B877,"")</f>
        <v>886307</v>
      </c>
      <c r="C877" s="2">
        <f>IF(input_OLD_temp_simulation!C877&lt;&gt;"",input_OLD_temp_simulation!C877,"")</f>
        <v>44573.114583333343</v>
      </c>
      <c r="D877" s="26">
        <f t="shared" si="183"/>
        <v>2</v>
      </c>
      <c r="E877" s="43">
        <f t="shared" si="174"/>
        <v>0.11458333334303461</v>
      </c>
      <c r="F877" s="2">
        <f t="shared" si="175"/>
        <v>2.1146990740837754</v>
      </c>
      <c r="G877" s="26">
        <f>_xlfn.XLOOKUP(F877,occupancy_schedule!C:C,occupancy_schedule!D:D,,1,2)</f>
        <v>1</v>
      </c>
      <c r="H877" s="50">
        <f t="shared" si="176"/>
        <v>6.7812499999999997E-6</v>
      </c>
      <c r="I877" s="18">
        <f t="shared" si="177"/>
        <v>7.5347222222222218E-2</v>
      </c>
      <c r="J877" s="26">
        <f t="shared" si="178"/>
        <v>74.435763888888914</v>
      </c>
      <c r="K877" s="55">
        <f t="shared" si="179"/>
        <v>1.418011616941015E-2</v>
      </c>
      <c r="L877" s="26" t="b">
        <f>IF(virtualroom!A877="","",J877&gt;ventilation_hysteresis)</f>
        <v>1</v>
      </c>
      <c r="M877" s="29">
        <f t="shared" si="180"/>
        <v>500</v>
      </c>
      <c r="N877" s="13">
        <f t="shared" si="184"/>
        <v>5.5555555555555554</v>
      </c>
      <c r="O877" s="17">
        <f t="shared" si="185"/>
        <v>0.70900580847050754</v>
      </c>
      <c r="P877" s="17">
        <f t="shared" si="181"/>
        <v>0.19500821886749678</v>
      </c>
      <c r="Q877" s="17">
        <f t="shared" si="186"/>
        <v>0.13826195987654324</v>
      </c>
      <c r="R877" s="29">
        <f>IF(R876="cCO2_ppm",CO2_ext_avg_ppm,calculation!R876+calculation!S876)</f>
        <v>874.43576388888891</v>
      </c>
      <c r="S877" s="13">
        <f t="shared" si="182"/>
        <v>-56.623263888888921</v>
      </c>
    </row>
    <row r="878" spans="1:19">
      <c r="A878" s="1">
        <f>IF(input_OLD_temp_simulation!A878&lt;&gt;"",input_OLD_temp_simulation!A878,"")</f>
        <v>876</v>
      </c>
      <c r="B878">
        <f>IF(input_OLD_temp_simulation!B878&lt;&gt;"",input_OLD_temp_simulation!B878,"")</f>
        <v>886307</v>
      </c>
      <c r="C878" s="2">
        <f>IF(input_OLD_temp_simulation!C878&lt;&gt;"",input_OLD_temp_simulation!C878,"")</f>
        <v>44573.125</v>
      </c>
      <c r="D878" s="26">
        <f t="shared" si="183"/>
        <v>2</v>
      </c>
      <c r="E878" s="43">
        <f t="shared" si="174"/>
        <v>0.125</v>
      </c>
      <c r="F878" s="2">
        <f t="shared" si="175"/>
        <v>2.1251157407407408</v>
      </c>
      <c r="G878" s="26">
        <f>_xlfn.XLOOKUP(F878,occupancy_schedule!C:C,occupancy_schedule!D:D,,1,2)</f>
        <v>1</v>
      </c>
      <c r="H878" s="50">
        <f t="shared" si="176"/>
        <v>6.7812499999999997E-6</v>
      </c>
      <c r="I878" s="18">
        <f t="shared" si="177"/>
        <v>7.5347222222222218E-2</v>
      </c>
      <c r="J878" s="26">
        <f t="shared" si="178"/>
        <v>17.8125</v>
      </c>
      <c r="K878" s="55">
        <f t="shared" si="179"/>
        <v>1.2432484567901234E-2</v>
      </c>
      <c r="L878" s="26" t="b">
        <f>IF(virtualroom!A878="","",J878&gt;ventilation_hysteresis)</f>
        <v>0</v>
      </c>
      <c r="M878" s="29">
        <f t="shared" si="180"/>
        <v>0</v>
      </c>
      <c r="N878" s="13">
        <f t="shared" si="184"/>
        <v>0</v>
      </c>
      <c r="O878" s="17">
        <f t="shared" si="185"/>
        <v>0</v>
      </c>
      <c r="P878" s="17">
        <f t="shared" si="181"/>
        <v>0</v>
      </c>
      <c r="Q878" s="17">
        <f t="shared" si="186"/>
        <v>1.2432484567901234E-2</v>
      </c>
      <c r="R878" s="29">
        <f>IF(R877="cCO2_ppm",CO2_ext_avg_ppm,calculation!R877+calculation!S877)</f>
        <v>817.8125</v>
      </c>
      <c r="S878" s="13">
        <f t="shared" si="182"/>
        <v>56.623263888888886</v>
      </c>
    </row>
    <row r="879" spans="1:19">
      <c r="A879" s="1">
        <f>IF(input_OLD_temp_simulation!A879&lt;&gt;"",input_OLD_temp_simulation!A879,"")</f>
        <v>877</v>
      </c>
      <c r="B879">
        <f>IF(input_OLD_temp_simulation!B879&lt;&gt;"",input_OLD_temp_simulation!B879,"")</f>
        <v>886307</v>
      </c>
      <c r="C879" s="2">
        <f>IF(input_OLD_temp_simulation!C879&lt;&gt;"",input_OLD_temp_simulation!C879,"")</f>
        <v>44573.135416666657</v>
      </c>
      <c r="D879" s="26">
        <f t="shared" si="183"/>
        <v>2</v>
      </c>
      <c r="E879" s="43">
        <f t="shared" si="174"/>
        <v>0.13541666665696539</v>
      </c>
      <c r="F879" s="2">
        <f t="shared" si="175"/>
        <v>2.1355324073977062</v>
      </c>
      <c r="G879" s="26">
        <f>_xlfn.XLOOKUP(F879,occupancy_schedule!C:C,occupancy_schedule!D:D,,1,2)</f>
        <v>1</v>
      </c>
      <c r="H879" s="50">
        <f t="shared" si="176"/>
        <v>6.7812499999999997E-6</v>
      </c>
      <c r="I879" s="18">
        <f t="shared" si="177"/>
        <v>7.5347222222222218E-2</v>
      </c>
      <c r="J879" s="26">
        <f t="shared" si="178"/>
        <v>74.435763888888914</v>
      </c>
      <c r="K879" s="55">
        <f t="shared" si="179"/>
        <v>1.418011616941015E-2</v>
      </c>
      <c r="L879" s="26" t="b">
        <f>IF(virtualroom!A879="","",J879&gt;ventilation_hysteresis)</f>
        <v>1</v>
      </c>
      <c r="M879" s="29">
        <f t="shared" si="180"/>
        <v>500</v>
      </c>
      <c r="N879" s="13">
        <f t="shared" si="184"/>
        <v>5.5555555555555554</v>
      </c>
      <c r="O879" s="17">
        <f t="shared" si="185"/>
        <v>0.70900580847050754</v>
      </c>
      <c r="P879" s="17">
        <f t="shared" si="181"/>
        <v>0.19500821886749678</v>
      </c>
      <c r="Q879" s="17">
        <f t="shared" si="186"/>
        <v>0.13826195987654324</v>
      </c>
      <c r="R879" s="29">
        <f>IF(R878="cCO2_ppm",CO2_ext_avg_ppm,calculation!R878+calculation!S878)</f>
        <v>874.43576388888891</v>
      </c>
      <c r="S879" s="13">
        <f t="shared" si="182"/>
        <v>-56.623263888888921</v>
      </c>
    </row>
    <row r="880" spans="1:19">
      <c r="A880" s="1">
        <f>IF(input_OLD_temp_simulation!A880&lt;&gt;"",input_OLD_temp_simulation!A880,"")</f>
        <v>878</v>
      </c>
      <c r="B880">
        <f>IF(input_OLD_temp_simulation!B880&lt;&gt;"",input_OLD_temp_simulation!B880,"")</f>
        <v>886307</v>
      </c>
      <c r="C880" s="2">
        <f>IF(input_OLD_temp_simulation!C880&lt;&gt;"",input_OLD_temp_simulation!C880,"")</f>
        <v>44573.145833333343</v>
      </c>
      <c r="D880" s="26">
        <f t="shared" si="183"/>
        <v>2</v>
      </c>
      <c r="E880" s="43">
        <f t="shared" si="174"/>
        <v>0.14583333334303461</v>
      </c>
      <c r="F880" s="2">
        <f t="shared" si="175"/>
        <v>2.1459490740837754</v>
      </c>
      <c r="G880" s="26">
        <f>_xlfn.XLOOKUP(F880,occupancy_schedule!C:C,occupancy_schedule!D:D,,1,2)</f>
        <v>1</v>
      </c>
      <c r="H880" s="50">
        <f t="shared" si="176"/>
        <v>6.7812499999999997E-6</v>
      </c>
      <c r="I880" s="18">
        <f t="shared" si="177"/>
        <v>7.5347222222222218E-2</v>
      </c>
      <c r="J880" s="26">
        <f t="shared" si="178"/>
        <v>17.8125</v>
      </c>
      <c r="K880" s="55">
        <f t="shared" si="179"/>
        <v>1.2432484567901234E-2</v>
      </c>
      <c r="L880" s="26" t="b">
        <f>IF(virtualroom!A880="","",J880&gt;ventilation_hysteresis)</f>
        <v>0</v>
      </c>
      <c r="M880" s="29">
        <f t="shared" si="180"/>
        <v>0</v>
      </c>
      <c r="N880" s="13">
        <f t="shared" si="184"/>
        <v>0</v>
      </c>
      <c r="O880" s="17">
        <f t="shared" si="185"/>
        <v>0</v>
      </c>
      <c r="P880" s="17">
        <f t="shared" si="181"/>
        <v>0</v>
      </c>
      <c r="Q880" s="17">
        <f t="shared" si="186"/>
        <v>1.2432484567901234E-2</v>
      </c>
      <c r="R880" s="29">
        <f>IF(R879="cCO2_ppm",CO2_ext_avg_ppm,calculation!R879+calculation!S879)</f>
        <v>817.8125</v>
      </c>
      <c r="S880" s="13">
        <f t="shared" si="182"/>
        <v>56.623263888888886</v>
      </c>
    </row>
    <row r="881" spans="1:19">
      <c r="A881" s="1">
        <f>IF(input_OLD_temp_simulation!A881&lt;&gt;"",input_OLD_temp_simulation!A881,"")</f>
        <v>879</v>
      </c>
      <c r="B881">
        <f>IF(input_OLD_temp_simulation!B881&lt;&gt;"",input_OLD_temp_simulation!B881,"")</f>
        <v>886307</v>
      </c>
      <c r="C881" s="2">
        <f>IF(input_OLD_temp_simulation!C881&lt;&gt;"",input_OLD_temp_simulation!C881,"")</f>
        <v>44573.15625</v>
      </c>
      <c r="D881" s="26">
        <f t="shared" si="183"/>
        <v>2</v>
      </c>
      <c r="E881" s="43">
        <f t="shared" si="174"/>
        <v>0.15625</v>
      </c>
      <c r="F881" s="2">
        <f t="shared" si="175"/>
        <v>2.1563657407407408</v>
      </c>
      <c r="G881" s="26">
        <f>_xlfn.XLOOKUP(F881,occupancy_schedule!C:C,occupancy_schedule!D:D,,1,2)</f>
        <v>1</v>
      </c>
      <c r="H881" s="50">
        <f t="shared" si="176"/>
        <v>6.7812499999999997E-6</v>
      </c>
      <c r="I881" s="18">
        <f t="shared" si="177"/>
        <v>7.5347222222222218E-2</v>
      </c>
      <c r="J881" s="26">
        <f t="shared" si="178"/>
        <v>74.435763888888914</v>
      </c>
      <c r="K881" s="55">
        <f t="shared" si="179"/>
        <v>1.418011616941015E-2</v>
      </c>
      <c r="L881" s="26" t="b">
        <f>IF(virtualroom!A881="","",J881&gt;ventilation_hysteresis)</f>
        <v>1</v>
      </c>
      <c r="M881" s="29">
        <f t="shared" si="180"/>
        <v>500</v>
      </c>
      <c r="N881" s="13">
        <f t="shared" si="184"/>
        <v>5.5555555555555554</v>
      </c>
      <c r="O881" s="17">
        <f t="shared" si="185"/>
        <v>0.70900580847050754</v>
      </c>
      <c r="P881" s="17">
        <f t="shared" si="181"/>
        <v>0.19500821886749678</v>
      </c>
      <c r="Q881" s="17">
        <f t="shared" si="186"/>
        <v>0.13826195987654324</v>
      </c>
      <c r="R881" s="29">
        <f>IF(R880="cCO2_ppm",CO2_ext_avg_ppm,calculation!R880+calculation!S880)</f>
        <v>874.43576388888891</v>
      </c>
      <c r="S881" s="13">
        <f t="shared" si="182"/>
        <v>-56.623263888888921</v>
      </c>
    </row>
    <row r="882" spans="1:19">
      <c r="A882" s="1">
        <f>IF(input_OLD_temp_simulation!A882&lt;&gt;"",input_OLD_temp_simulation!A882,"")</f>
        <v>880</v>
      </c>
      <c r="B882">
        <f>IF(input_OLD_temp_simulation!B882&lt;&gt;"",input_OLD_temp_simulation!B882,"")</f>
        <v>886307</v>
      </c>
      <c r="C882" s="2">
        <f>IF(input_OLD_temp_simulation!C882&lt;&gt;"",input_OLD_temp_simulation!C882,"")</f>
        <v>44573.166666666657</v>
      </c>
      <c r="D882" s="26">
        <f t="shared" si="183"/>
        <v>2</v>
      </c>
      <c r="E882" s="43">
        <f t="shared" si="174"/>
        <v>0.16666666665696539</v>
      </c>
      <c r="F882" s="2">
        <f t="shared" si="175"/>
        <v>2.1667824073977062</v>
      </c>
      <c r="G882" s="26">
        <f>_xlfn.XLOOKUP(F882,occupancy_schedule!C:C,occupancy_schedule!D:D,,1,2)</f>
        <v>1</v>
      </c>
      <c r="H882" s="50">
        <f t="shared" si="176"/>
        <v>6.7812499999999997E-6</v>
      </c>
      <c r="I882" s="18">
        <f t="shared" si="177"/>
        <v>7.5347222222222218E-2</v>
      </c>
      <c r="J882" s="26">
        <f t="shared" si="178"/>
        <v>17.8125</v>
      </c>
      <c r="K882" s="55">
        <f t="shared" si="179"/>
        <v>1.2432484567901234E-2</v>
      </c>
      <c r="L882" s="26" t="b">
        <f>IF(virtualroom!A882="","",J882&gt;ventilation_hysteresis)</f>
        <v>0</v>
      </c>
      <c r="M882" s="29">
        <f t="shared" si="180"/>
        <v>0</v>
      </c>
      <c r="N882" s="13">
        <f t="shared" si="184"/>
        <v>0</v>
      </c>
      <c r="O882" s="17">
        <f t="shared" si="185"/>
        <v>0</v>
      </c>
      <c r="P882" s="17">
        <f t="shared" si="181"/>
        <v>0</v>
      </c>
      <c r="Q882" s="17">
        <f t="shared" si="186"/>
        <v>1.2432484567901234E-2</v>
      </c>
      <c r="R882" s="29">
        <f>IF(R881="cCO2_ppm",CO2_ext_avg_ppm,calculation!R881+calculation!S881)</f>
        <v>817.8125</v>
      </c>
      <c r="S882" s="13">
        <f t="shared" si="182"/>
        <v>56.623263888888886</v>
      </c>
    </row>
    <row r="883" spans="1:19">
      <c r="A883" s="1">
        <f>IF(input_OLD_temp_simulation!A883&lt;&gt;"",input_OLD_temp_simulation!A883,"")</f>
        <v>881</v>
      </c>
      <c r="B883">
        <f>IF(input_OLD_temp_simulation!B883&lt;&gt;"",input_OLD_temp_simulation!B883,"")</f>
        <v>886307</v>
      </c>
      <c r="C883" s="2">
        <f>IF(input_OLD_temp_simulation!C883&lt;&gt;"",input_OLD_temp_simulation!C883,"")</f>
        <v>44573.177083333343</v>
      </c>
      <c r="D883" s="26">
        <f t="shared" si="183"/>
        <v>2</v>
      </c>
      <c r="E883" s="43">
        <f t="shared" si="174"/>
        <v>0.17708333334303461</v>
      </c>
      <c r="F883" s="2">
        <f t="shared" si="175"/>
        <v>2.1771990740837754</v>
      </c>
      <c r="G883" s="26">
        <f>_xlfn.XLOOKUP(F883,occupancy_schedule!C:C,occupancy_schedule!D:D,,1,2)</f>
        <v>1</v>
      </c>
      <c r="H883" s="50">
        <f t="shared" si="176"/>
        <v>6.7812499999999997E-6</v>
      </c>
      <c r="I883" s="18">
        <f t="shared" si="177"/>
        <v>7.5347222222222218E-2</v>
      </c>
      <c r="J883" s="26">
        <f t="shared" si="178"/>
        <v>74.435763888888914</v>
      </c>
      <c r="K883" s="55">
        <f t="shared" si="179"/>
        <v>1.418011616941015E-2</v>
      </c>
      <c r="L883" s="26" t="b">
        <f>IF(virtualroom!A883="","",J883&gt;ventilation_hysteresis)</f>
        <v>1</v>
      </c>
      <c r="M883" s="29">
        <f t="shared" si="180"/>
        <v>500</v>
      </c>
      <c r="N883" s="13">
        <f t="shared" si="184"/>
        <v>5.5555555555555554</v>
      </c>
      <c r="O883" s="17">
        <f t="shared" si="185"/>
        <v>0.70900580847050754</v>
      </c>
      <c r="P883" s="17">
        <f t="shared" si="181"/>
        <v>0.19500821886749678</v>
      </c>
      <c r="Q883" s="17">
        <f t="shared" si="186"/>
        <v>0.13826195987654324</v>
      </c>
      <c r="R883" s="29">
        <f>IF(R882="cCO2_ppm",CO2_ext_avg_ppm,calculation!R882+calculation!S882)</f>
        <v>874.43576388888891</v>
      </c>
      <c r="S883" s="13">
        <f t="shared" si="182"/>
        <v>-56.623263888888921</v>
      </c>
    </row>
    <row r="884" spans="1:19">
      <c r="A884" s="1">
        <f>IF(input_OLD_temp_simulation!A884&lt;&gt;"",input_OLD_temp_simulation!A884,"")</f>
        <v>882</v>
      </c>
      <c r="B884">
        <f>IF(input_OLD_temp_simulation!B884&lt;&gt;"",input_OLD_temp_simulation!B884,"")</f>
        <v>886307</v>
      </c>
      <c r="C884" s="2">
        <f>IF(input_OLD_temp_simulation!C884&lt;&gt;"",input_OLD_temp_simulation!C884,"")</f>
        <v>44573.1875</v>
      </c>
      <c r="D884" s="26">
        <f t="shared" si="183"/>
        <v>2</v>
      </c>
      <c r="E884" s="43">
        <f t="shared" si="174"/>
        <v>0.1875</v>
      </c>
      <c r="F884" s="2">
        <f t="shared" si="175"/>
        <v>2.1876157407407408</v>
      </c>
      <c r="G884" s="26">
        <f>_xlfn.XLOOKUP(F884,occupancy_schedule!C:C,occupancy_schedule!D:D,,1,2)</f>
        <v>1</v>
      </c>
      <c r="H884" s="50">
        <f t="shared" si="176"/>
        <v>6.7812499999999997E-6</v>
      </c>
      <c r="I884" s="18">
        <f t="shared" si="177"/>
        <v>7.5347222222222218E-2</v>
      </c>
      <c r="J884" s="26">
        <f t="shared" si="178"/>
        <v>17.8125</v>
      </c>
      <c r="K884" s="55">
        <f t="shared" si="179"/>
        <v>1.2432484567901234E-2</v>
      </c>
      <c r="L884" s="26" t="b">
        <f>IF(virtualroom!A884="","",J884&gt;ventilation_hysteresis)</f>
        <v>0</v>
      </c>
      <c r="M884" s="29">
        <f t="shared" si="180"/>
        <v>0</v>
      </c>
      <c r="N884" s="13">
        <f t="shared" si="184"/>
        <v>0</v>
      </c>
      <c r="O884" s="17">
        <f t="shared" si="185"/>
        <v>0</v>
      </c>
      <c r="P884" s="17">
        <f t="shared" si="181"/>
        <v>0</v>
      </c>
      <c r="Q884" s="17">
        <f t="shared" si="186"/>
        <v>1.2432484567901234E-2</v>
      </c>
      <c r="R884" s="29">
        <f>IF(R883="cCO2_ppm",CO2_ext_avg_ppm,calculation!R883+calculation!S883)</f>
        <v>817.8125</v>
      </c>
      <c r="S884" s="13">
        <f t="shared" si="182"/>
        <v>56.623263888888886</v>
      </c>
    </row>
    <row r="885" spans="1:19">
      <c r="A885" s="1">
        <f>IF(input_OLD_temp_simulation!A885&lt;&gt;"",input_OLD_temp_simulation!A885,"")</f>
        <v>883</v>
      </c>
      <c r="B885">
        <f>IF(input_OLD_temp_simulation!B885&lt;&gt;"",input_OLD_temp_simulation!B885,"")</f>
        <v>886307</v>
      </c>
      <c r="C885" s="2">
        <f>IF(input_OLD_temp_simulation!C885&lt;&gt;"",input_OLD_temp_simulation!C885,"")</f>
        <v>44573.197916666657</v>
      </c>
      <c r="D885" s="26">
        <f t="shared" si="183"/>
        <v>2</v>
      </c>
      <c r="E885" s="43">
        <f t="shared" si="174"/>
        <v>0.19791666665696539</v>
      </c>
      <c r="F885" s="2">
        <f t="shared" si="175"/>
        <v>2.1980324073977062</v>
      </c>
      <c r="G885" s="26">
        <f>_xlfn.XLOOKUP(F885,occupancy_schedule!C:C,occupancy_schedule!D:D,,1,2)</f>
        <v>1</v>
      </c>
      <c r="H885" s="50">
        <f t="shared" si="176"/>
        <v>6.7812499999999997E-6</v>
      </c>
      <c r="I885" s="18">
        <f t="shared" si="177"/>
        <v>7.5347222222222218E-2</v>
      </c>
      <c r="J885" s="26">
        <f t="shared" si="178"/>
        <v>74.435763888888914</v>
      </c>
      <c r="K885" s="55">
        <f t="shared" si="179"/>
        <v>1.418011616941015E-2</v>
      </c>
      <c r="L885" s="26" t="b">
        <f>IF(virtualroom!A885="","",J885&gt;ventilation_hysteresis)</f>
        <v>1</v>
      </c>
      <c r="M885" s="29">
        <f t="shared" si="180"/>
        <v>500</v>
      </c>
      <c r="N885" s="13">
        <f t="shared" si="184"/>
        <v>5.5555555555555554</v>
      </c>
      <c r="O885" s="17">
        <f t="shared" si="185"/>
        <v>0.70900580847050754</v>
      </c>
      <c r="P885" s="17">
        <f t="shared" si="181"/>
        <v>0.19500821886749678</v>
      </c>
      <c r="Q885" s="17">
        <f t="shared" si="186"/>
        <v>0.13826195987654324</v>
      </c>
      <c r="R885" s="29">
        <f>IF(R884="cCO2_ppm",CO2_ext_avg_ppm,calculation!R884+calculation!S884)</f>
        <v>874.43576388888891</v>
      </c>
      <c r="S885" s="13">
        <f t="shared" si="182"/>
        <v>-56.623263888888921</v>
      </c>
    </row>
    <row r="886" spans="1:19">
      <c r="A886" s="1">
        <f>IF(input_OLD_temp_simulation!A886&lt;&gt;"",input_OLD_temp_simulation!A886,"")</f>
        <v>884</v>
      </c>
      <c r="B886">
        <f>IF(input_OLD_temp_simulation!B886&lt;&gt;"",input_OLD_temp_simulation!B886,"")</f>
        <v>886307</v>
      </c>
      <c r="C886" s="2">
        <f>IF(input_OLD_temp_simulation!C886&lt;&gt;"",input_OLD_temp_simulation!C886,"")</f>
        <v>44573.208333333343</v>
      </c>
      <c r="D886" s="26">
        <f t="shared" si="183"/>
        <v>2</v>
      </c>
      <c r="E886" s="43">
        <f t="shared" ref="E886:E949" si="187">MOD(C886,1)</f>
        <v>0.20833333334303461</v>
      </c>
      <c r="F886" s="2">
        <f t="shared" ref="F886:F949" si="188">D886+E886+1/24/60/6</f>
        <v>2.2084490740837754</v>
      </c>
      <c r="G886" s="26">
        <f>_xlfn.XLOOKUP(F886,occupancy_schedule!C:C,occupancy_schedule!D:D,,1,2)</f>
        <v>1</v>
      </c>
      <c r="H886" s="50">
        <f t="shared" si="176"/>
        <v>6.7812499999999997E-6</v>
      </c>
      <c r="I886" s="18">
        <f t="shared" si="177"/>
        <v>7.5347222222222218E-2</v>
      </c>
      <c r="J886" s="26">
        <f t="shared" si="178"/>
        <v>17.8125</v>
      </c>
      <c r="K886" s="55">
        <f t="shared" si="179"/>
        <v>1.2432484567901234E-2</v>
      </c>
      <c r="L886" s="26" t="b">
        <f>IF(virtualroom!A886="","",J886&gt;ventilation_hysteresis)</f>
        <v>0</v>
      </c>
      <c r="M886" s="29">
        <f t="shared" si="180"/>
        <v>0</v>
      </c>
      <c r="N886" s="13">
        <f t="shared" si="184"/>
        <v>0</v>
      </c>
      <c r="O886" s="17">
        <f t="shared" si="185"/>
        <v>0</v>
      </c>
      <c r="P886" s="17">
        <f t="shared" si="181"/>
        <v>0</v>
      </c>
      <c r="Q886" s="17">
        <f t="shared" si="186"/>
        <v>1.2432484567901234E-2</v>
      </c>
      <c r="R886" s="29">
        <f>IF(R885="cCO2_ppm",CO2_ext_avg_ppm,calculation!R885+calculation!S885)</f>
        <v>817.8125</v>
      </c>
      <c r="S886" s="13">
        <f t="shared" si="182"/>
        <v>56.623263888888886</v>
      </c>
    </row>
    <row r="887" spans="1:19">
      <c r="A887" s="1">
        <f>IF(input_OLD_temp_simulation!A887&lt;&gt;"",input_OLD_temp_simulation!A887,"")</f>
        <v>885</v>
      </c>
      <c r="B887">
        <f>IF(input_OLD_temp_simulation!B887&lt;&gt;"",input_OLD_temp_simulation!B887,"")</f>
        <v>886307</v>
      </c>
      <c r="C887" s="2">
        <f>IF(input_OLD_temp_simulation!C887&lt;&gt;"",input_OLD_temp_simulation!C887,"")</f>
        <v>44573.21875</v>
      </c>
      <c r="D887" s="26">
        <f t="shared" si="183"/>
        <v>2</v>
      </c>
      <c r="E887" s="43">
        <f t="shared" si="187"/>
        <v>0.21875</v>
      </c>
      <c r="F887" s="2">
        <f t="shared" si="188"/>
        <v>2.2188657407407408</v>
      </c>
      <c r="G887" s="26">
        <f>_xlfn.XLOOKUP(F887,occupancy_schedule!C:C,occupancy_schedule!D:D,,1,2)</f>
        <v>1</v>
      </c>
      <c r="H887" s="50">
        <f t="shared" si="176"/>
        <v>6.7812499999999997E-6</v>
      </c>
      <c r="I887" s="18">
        <f t="shared" si="177"/>
        <v>7.5347222222222218E-2</v>
      </c>
      <c r="J887" s="26">
        <f t="shared" si="178"/>
        <v>74.435763888888914</v>
      </c>
      <c r="K887" s="55">
        <f t="shared" si="179"/>
        <v>1.418011616941015E-2</v>
      </c>
      <c r="L887" s="26" t="b">
        <f>IF(virtualroom!A887="","",J887&gt;ventilation_hysteresis)</f>
        <v>1</v>
      </c>
      <c r="M887" s="29">
        <f t="shared" si="180"/>
        <v>500</v>
      </c>
      <c r="N887" s="13">
        <f t="shared" si="184"/>
        <v>5.5555555555555554</v>
      </c>
      <c r="O887" s="17">
        <f t="shared" si="185"/>
        <v>0.70900580847050754</v>
      </c>
      <c r="P887" s="17">
        <f t="shared" si="181"/>
        <v>0.19500821886749678</v>
      </c>
      <c r="Q887" s="17">
        <f t="shared" si="186"/>
        <v>0.13826195987654324</v>
      </c>
      <c r="R887" s="29">
        <f>IF(R886="cCO2_ppm",CO2_ext_avg_ppm,calculation!R886+calculation!S886)</f>
        <v>874.43576388888891</v>
      </c>
      <c r="S887" s="13">
        <f t="shared" si="182"/>
        <v>-56.623263888888921</v>
      </c>
    </row>
    <row r="888" spans="1:19">
      <c r="A888" s="1">
        <f>IF(input_OLD_temp_simulation!A888&lt;&gt;"",input_OLD_temp_simulation!A888,"")</f>
        <v>886</v>
      </c>
      <c r="B888">
        <f>IF(input_OLD_temp_simulation!B888&lt;&gt;"",input_OLD_temp_simulation!B888,"")</f>
        <v>886307</v>
      </c>
      <c r="C888" s="2">
        <f>IF(input_OLD_temp_simulation!C888&lt;&gt;"",input_OLD_temp_simulation!C888,"")</f>
        <v>44573.229166666657</v>
      </c>
      <c r="D888" s="26">
        <f t="shared" si="183"/>
        <v>2</v>
      </c>
      <c r="E888" s="43">
        <f t="shared" si="187"/>
        <v>0.22916666665696539</v>
      </c>
      <c r="F888" s="2">
        <f t="shared" si="188"/>
        <v>2.2292824073977062</v>
      </c>
      <c r="G888" s="26">
        <f>_xlfn.XLOOKUP(F888,occupancy_schedule!C:C,occupancy_schedule!D:D,,1,2)</f>
        <v>1</v>
      </c>
      <c r="H888" s="50">
        <f t="shared" si="176"/>
        <v>6.7812499999999997E-6</v>
      </c>
      <c r="I888" s="18">
        <f t="shared" si="177"/>
        <v>7.5347222222222218E-2</v>
      </c>
      <c r="J888" s="26">
        <f t="shared" si="178"/>
        <v>17.8125</v>
      </c>
      <c r="K888" s="55">
        <f t="shared" si="179"/>
        <v>1.2432484567901234E-2</v>
      </c>
      <c r="L888" s="26" t="b">
        <f>IF(virtualroom!A888="","",J888&gt;ventilation_hysteresis)</f>
        <v>0</v>
      </c>
      <c r="M888" s="29">
        <f t="shared" si="180"/>
        <v>0</v>
      </c>
      <c r="N888" s="13">
        <f t="shared" si="184"/>
        <v>0</v>
      </c>
      <c r="O888" s="17">
        <f t="shared" si="185"/>
        <v>0</v>
      </c>
      <c r="P888" s="17">
        <f t="shared" si="181"/>
        <v>0</v>
      </c>
      <c r="Q888" s="17">
        <f t="shared" si="186"/>
        <v>1.2432484567901234E-2</v>
      </c>
      <c r="R888" s="29">
        <f>IF(R887="cCO2_ppm",CO2_ext_avg_ppm,calculation!R887+calculation!S887)</f>
        <v>817.8125</v>
      </c>
      <c r="S888" s="13">
        <f t="shared" si="182"/>
        <v>56.623263888888886</v>
      </c>
    </row>
    <row r="889" spans="1:19">
      <c r="A889" s="1">
        <f>IF(input_OLD_temp_simulation!A889&lt;&gt;"",input_OLD_temp_simulation!A889,"")</f>
        <v>887</v>
      </c>
      <c r="B889">
        <f>IF(input_OLD_temp_simulation!B889&lt;&gt;"",input_OLD_temp_simulation!B889,"")</f>
        <v>886307</v>
      </c>
      <c r="C889" s="2">
        <f>IF(input_OLD_temp_simulation!C889&lt;&gt;"",input_OLD_temp_simulation!C889,"")</f>
        <v>44573.239583333343</v>
      </c>
      <c r="D889" s="26">
        <f t="shared" si="183"/>
        <v>2</v>
      </c>
      <c r="E889" s="43">
        <f t="shared" si="187"/>
        <v>0.23958333334303461</v>
      </c>
      <c r="F889" s="2">
        <f t="shared" si="188"/>
        <v>2.2396990740837754</v>
      </c>
      <c r="G889" s="26">
        <f>_xlfn.XLOOKUP(F889,occupancy_schedule!C:C,occupancy_schedule!D:D,,1,2)</f>
        <v>1</v>
      </c>
      <c r="H889" s="50">
        <f t="shared" si="176"/>
        <v>6.7812499999999997E-6</v>
      </c>
      <c r="I889" s="18">
        <f t="shared" si="177"/>
        <v>7.5347222222222218E-2</v>
      </c>
      <c r="J889" s="26">
        <f t="shared" si="178"/>
        <v>74.435763888888914</v>
      </c>
      <c r="K889" s="55">
        <f t="shared" si="179"/>
        <v>1.418011616941015E-2</v>
      </c>
      <c r="L889" s="26" t="b">
        <f>IF(virtualroom!A889="","",J889&gt;ventilation_hysteresis)</f>
        <v>1</v>
      </c>
      <c r="M889" s="29">
        <f t="shared" si="180"/>
        <v>500</v>
      </c>
      <c r="N889" s="13">
        <f t="shared" si="184"/>
        <v>5.5555555555555554</v>
      </c>
      <c r="O889" s="17">
        <f t="shared" si="185"/>
        <v>0.70900580847050754</v>
      </c>
      <c r="P889" s="17">
        <f t="shared" si="181"/>
        <v>0.19500821886749678</v>
      </c>
      <c r="Q889" s="17">
        <f t="shared" si="186"/>
        <v>0.13826195987654324</v>
      </c>
      <c r="R889" s="29">
        <f>IF(R888="cCO2_ppm",CO2_ext_avg_ppm,calculation!R888+calculation!S888)</f>
        <v>874.43576388888891</v>
      </c>
      <c r="S889" s="13">
        <f t="shared" si="182"/>
        <v>-56.623263888888921</v>
      </c>
    </row>
    <row r="890" spans="1:19">
      <c r="A890" s="1">
        <f>IF(input_OLD_temp_simulation!A890&lt;&gt;"",input_OLD_temp_simulation!A890,"")</f>
        <v>888</v>
      </c>
      <c r="B890">
        <f>IF(input_OLD_temp_simulation!B890&lt;&gt;"",input_OLD_temp_simulation!B890,"")</f>
        <v>886307</v>
      </c>
      <c r="C890" s="2">
        <f>IF(input_OLD_temp_simulation!C890&lt;&gt;"",input_OLD_temp_simulation!C890,"")</f>
        <v>44573.25</v>
      </c>
      <c r="D890" s="26">
        <f t="shared" si="183"/>
        <v>2</v>
      </c>
      <c r="E890" s="43">
        <f t="shared" si="187"/>
        <v>0.25</v>
      </c>
      <c r="F890" s="2">
        <f t="shared" si="188"/>
        <v>2.2501157407407408</v>
      </c>
      <c r="G890" s="26">
        <f>_xlfn.XLOOKUP(F890,occupancy_schedule!C:C,occupancy_schedule!D:D,,1,2)</f>
        <v>1</v>
      </c>
      <c r="H890" s="50">
        <f t="shared" si="176"/>
        <v>6.7812499999999997E-6</v>
      </c>
      <c r="I890" s="18">
        <f t="shared" si="177"/>
        <v>7.5347222222222218E-2</v>
      </c>
      <c r="J890" s="26">
        <f t="shared" si="178"/>
        <v>17.8125</v>
      </c>
      <c r="K890" s="55">
        <f t="shared" si="179"/>
        <v>1.2432484567901234E-2</v>
      </c>
      <c r="L890" s="26" t="b">
        <f>IF(virtualroom!A890="","",J890&gt;ventilation_hysteresis)</f>
        <v>0</v>
      </c>
      <c r="M890" s="29">
        <f t="shared" si="180"/>
        <v>0</v>
      </c>
      <c r="N890" s="13">
        <f t="shared" si="184"/>
        <v>0</v>
      </c>
      <c r="O890" s="17">
        <f t="shared" si="185"/>
        <v>0</v>
      </c>
      <c r="P890" s="17">
        <f t="shared" si="181"/>
        <v>0</v>
      </c>
      <c r="Q890" s="17">
        <f t="shared" si="186"/>
        <v>1.2432484567901234E-2</v>
      </c>
      <c r="R890" s="29">
        <f>IF(R889="cCO2_ppm",CO2_ext_avg_ppm,calculation!R889+calculation!S889)</f>
        <v>817.8125</v>
      </c>
      <c r="S890" s="13">
        <f t="shared" si="182"/>
        <v>56.623263888888886</v>
      </c>
    </row>
    <row r="891" spans="1:19">
      <c r="A891" s="1">
        <f>IF(input_OLD_temp_simulation!A891&lt;&gt;"",input_OLD_temp_simulation!A891,"")</f>
        <v>889</v>
      </c>
      <c r="B891">
        <f>IF(input_OLD_temp_simulation!B891&lt;&gt;"",input_OLD_temp_simulation!B891,"")</f>
        <v>886307</v>
      </c>
      <c r="C891" s="2">
        <f>IF(input_OLD_temp_simulation!C891&lt;&gt;"",input_OLD_temp_simulation!C891,"")</f>
        <v>44573.260416666657</v>
      </c>
      <c r="D891" s="26">
        <f t="shared" si="183"/>
        <v>2</v>
      </c>
      <c r="E891" s="43">
        <f t="shared" si="187"/>
        <v>0.26041666665696539</v>
      </c>
      <c r="F891" s="2">
        <f t="shared" si="188"/>
        <v>2.2605324073977062</v>
      </c>
      <c r="G891" s="26">
        <f>_xlfn.XLOOKUP(F891,occupancy_schedule!C:C,occupancy_schedule!D:D,,1,2)</f>
        <v>1</v>
      </c>
      <c r="H891" s="50">
        <f t="shared" si="176"/>
        <v>6.7812499999999997E-6</v>
      </c>
      <c r="I891" s="18">
        <f t="shared" si="177"/>
        <v>7.5347222222222218E-2</v>
      </c>
      <c r="J891" s="26">
        <f t="shared" si="178"/>
        <v>74.435763888888914</v>
      </c>
      <c r="K891" s="55">
        <f t="shared" si="179"/>
        <v>1.418011616941015E-2</v>
      </c>
      <c r="L891" s="26" t="b">
        <f>IF(virtualroom!A891="","",J891&gt;ventilation_hysteresis)</f>
        <v>1</v>
      </c>
      <c r="M891" s="29">
        <f t="shared" si="180"/>
        <v>500</v>
      </c>
      <c r="N891" s="13">
        <f t="shared" si="184"/>
        <v>5.5555555555555554</v>
      </c>
      <c r="O891" s="17">
        <f t="shared" si="185"/>
        <v>0.70900580847050754</v>
      </c>
      <c r="P891" s="17">
        <f t="shared" si="181"/>
        <v>0.19500821886749678</v>
      </c>
      <c r="Q891" s="17">
        <f t="shared" si="186"/>
        <v>0.13826195987654324</v>
      </c>
      <c r="R891" s="29">
        <f>IF(R890="cCO2_ppm",CO2_ext_avg_ppm,calculation!R890+calculation!S890)</f>
        <v>874.43576388888891</v>
      </c>
      <c r="S891" s="13">
        <f t="shared" si="182"/>
        <v>-56.623263888888921</v>
      </c>
    </row>
    <row r="892" spans="1:19">
      <c r="A892" s="1">
        <f>IF(input_OLD_temp_simulation!A892&lt;&gt;"",input_OLD_temp_simulation!A892,"")</f>
        <v>890</v>
      </c>
      <c r="B892">
        <f>IF(input_OLD_temp_simulation!B892&lt;&gt;"",input_OLD_temp_simulation!B892,"")</f>
        <v>886307</v>
      </c>
      <c r="C892" s="2">
        <f>IF(input_OLD_temp_simulation!C892&lt;&gt;"",input_OLD_temp_simulation!C892,"")</f>
        <v>44573.270833333343</v>
      </c>
      <c r="D892" s="26">
        <f t="shared" si="183"/>
        <v>2</v>
      </c>
      <c r="E892" s="43">
        <f t="shared" si="187"/>
        <v>0.27083333334303461</v>
      </c>
      <c r="F892" s="2">
        <f t="shared" si="188"/>
        <v>2.2709490740837754</v>
      </c>
      <c r="G892" s="26">
        <f>_xlfn.XLOOKUP(F892,occupancy_schedule!C:C,occupancy_schedule!D:D,,1,2)</f>
        <v>1</v>
      </c>
      <c r="H892" s="50">
        <f t="shared" si="176"/>
        <v>6.7812499999999997E-6</v>
      </c>
      <c r="I892" s="18">
        <f t="shared" si="177"/>
        <v>7.5347222222222218E-2</v>
      </c>
      <c r="J892" s="26">
        <f t="shared" si="178"/>
        <v>17.8125</v>
      </c>
      <c r="K892" s="55">
        <f t="shared" si="179"/>
        <v>1.2432484567901234E-2</v>
      </c>
      <c r="L892" s="26" t="b">
        <f>IF(virtualroom!A892="","",J892&gt;ventilation_hysteresis)</f>
        <v>0</v>
      </c>
      <c r="M892" s="29">
        <f t="shared" si="180"/>
        <v>0</v>
      </c>
      <c r="N892" s="13">
        <f t="shared" si="184"/>
        <v>0</v>
      </c>
      <c r="O892" s="17">
        <f t="shared" si="185"/>
        <v>0</v>
      </c>
      <c r="P892" s="17">
        <f t="shared" si="181"/>
        <v>0</v>
      </c>
      <c r="Q892" s="17">
        <f t="shared" si="186"/>
        <v>1.2432484567901234E-2</v>
      </c>
      <c r="R892" s="29">
        <f>IF(R891="cCO2_ppm",CO2_ext_avg_ppm,calculation!R891+calculation!S891)</f>
        <v>817.8125</v>
      </c>
      <c r="S892" s="13">
        <f t="shared" si="182"/>
        <v>56.623263888888886</v>
      </c>
    </row>
    <row r="893" spans="1:19">
      <c r="A893" s="1">
        <f>IF(input_OLD_temp_simulation!A893&lt;&gt;"",input_OLD_temp_simulation!A893,"")</f>
        <v>891</v>
      </c>
      <c r="B893">
        <f>IF(input_OLD_temp_simulation!B893&lt;&gt;"",input_OLD_temp_simulation!B893,"")</f>
        <v>886307</v>
      </c>
      <c r="C893" s="2">
        <f>IF(input_OLD_temp_simulation!C893&lt;&gt;"",input_OLD_temp_simulation!C893,"")</f>
        <v>44573.28125</v>
      </c>
      <c r="D893" s="26">
        <f t="shared" si="183"/>
        <v>2</v>
      </c>
      <c r="E893" s="43">
        <f t="shared" si="187"/>
        <v>0.28125</v>
      </c>
      <c r="F893" s="2">
        <f t="shared" si="188"/>
        <v>2.2813657407407408</v>
      </c>
      <c r="G893" s="26">
        <f>_xlfn.XLOOKUP(F893,occupancy_schedule!C:C,occupancy_schedule!D:D,,1,2)</f>
        <v>1</v>
      </c>
      <c r="H893" s="50">
        <f t="shared" si="176"/>
        <v>6.7812499999999997E-6</v>
      </c>
      <c r="I893" s="18">
        <f t="shared" si="177"/>
        <v>7.5347222222222218E-2</v>
      </c>
      <c r="J893" s="26">
        <f t="shared" si="178"/>
        <v>74.435763888888914</v>
      </c>
      <c r="K893" s="55">
        <f t="shared" si="179"/>
        <v>1.418011616941015E-2</v>
      </c>
      <c r="L893" s="26" t="b">
        <f>IF(virtualroom!A893="","",J893&gt;ventilation_hysteresis)</f>
        <v>1</v>
      </c>
      <c r="M893" s="29">
        <f t="shared" si="180"/>
        <v>500</v>
      </c>
      <c r="N893" s="13">
        <f t="shared" si="184"/>
        <v>5.5555555555555554</v>
      </c>
      <c r="O893" s="17">
        <f t="shared" si="185"/>
        <v>0.70900580847050754</v>
      </c>
      <c r="P893" s="17">
        <f t="shared" si="181"/>
        <v>0.19500821886749678</v>
      </c>
      <c r="Q893" s="17">
        <f t="shared" si="186"/>
        <v>0.13826195987654324</v>
      </c>
      <c r="R893" s="29">
        <f>IF(R892="cCO2_ppm",CO2_ext_avg_ppm,calculation!R892+calculation!S892)</f>
        <v>874.43576388888891</v>
      </c>
      <c r="S893" s="13">
        <f t="shared" si="182"/>
        <v>-56.623263888888921</v>
      </c>
    </row>
    <row r="894" spans="1:19">
      <c r="A894" s="1">
        <f>IF(input_OLD_temp_simulation!A894&lt;&gt;"",input_OLD_temp_simulation!A894,"")</f>
        <v>892</v>
      </c>
      <c r="B894">
        <f>IF(input_OLD_temp_simulation!B894&lt;&gt;"",input_OLD_temp_simulation!B894,"")</f>
        <v>886307</v>
      </c>
      <c r="C894" s="2">
        <f>IF(input_OLD_temp_simulation!C894&lt;&gt;"",input_OLD_temp_simulation!C894,"")</f>
        <v>44573.291666666657</v>
      </c>
      <c r="D894" s="26">
        <f t="shared" si="183"/>
        <v>2</v>
      </c>
      <c r="E894" s="43">
        <f t="shared" si="187"/>
        <v>0.29166666665696539</v>
      </c>
      <c r="F894" s="2">
        <f t="shared" si="188"/>
        <v>2.2917824073977062</v>
      </c>
      <c r="G894" s="26">
        <f>_xlfn.XLOOKUP(F894,occupancy_schedule!C:C,occupancy_schedule!D:D,,1,2)</f>
        <v>1</v>
      </c>
      <c r="H894" s="50">
        <f t="shared" si="176"/>
        <v>6.7812499999999997E-6</v>
      </c>
      <c r="I894" s="18">
        <f t="shared" si="177"/>
        <v>7.5347222222222218E-2</v>
      </c>
      <c r="J894" s="26">
        <f t="shared" si="178"/>
        <v>17.8125</v>
      </c>
      <c r="K894" s="55">
        <f t="shared" si="179"/>
        <v>1.2432484567901234E-2</v>
      </c>
      <c r="L894" s="26" t="b">
        <f>IF(virtualroom!A894="","",J894&gt;ventilation_hysteresis)</f>
        <v>0</v>
      </c>
      <c r="M894" s="29">
        <f t="shared" si="180"/>
        <v>0</v>
      </c>
      <c r="N894" s="13">
        <f t="shared" si="184"/>
        <v>0</v>
      </c>
      <c r="O894" s="17">
        <f t="shared" si="185"/>
        <v>0</v>
      </c>
      <c r="P894" s="17">
        <f t="shared" si="181"/>
        <v>0</v>
      </c>
      <c r="Q894" s="17">
        <f t="shared" si="186"/>
        <v>1.2432484567901234E-2</v>
      </c>
      <c r="R894" s="29">
        <f>IF(R893="cCO2_ppm",CO2_ext_avg_ppm,calculation!R893+calculation!S893)</f>
        <v>817.8125</v>
      </c>
      <c r="S894" s="13">
        <f t="shared" si="182"/>
        <v>56.623263888888886</v>
      </c>
    </row>
    <row r="895" spans="1:19">
      <c r="A895" s="1">
        <f>IF(input_OLD_temp_simulation!A895&lt;&gt;"",input_OLD_temp_simulation!A895,"")</f>
        <v>893</v>
      </c>
      <c r="B895">
        <f>IF(input_OLD_temp_simulation!B895&lt;&gt;"",input_OLD_temp_simulation!B895,"")</f>
        <v>886307</v>
      </c>
      <c r="C895" s="2">
        <f>IF(input_OLD_temp_simulation!C895&lt;&gt;"",input_OLD_temp_simulation!C895,"")</f>
        <v>44573.302083333343</v>
      </c>
      <c r="D895" s="26">
        <f t="shared" si="183"/>
        <v>2</v>
      </c>
      <c r="E895" s="43">
        <f t="shared" si="187"/>
        <v>0.30208333334303461</v>
      </c>
      <c r="F895" s="2">
        <f t="shared" si="188"/>
        <v>2.3021990740837754</v>
      </c>
      <c r="G895" s="26">
        <f>_xlfn.XLOOKUP(F895,occupancy_schedule!C:C,occupancy_schedule!D:D,,1,2)</f>
        <v>1</v>
      </c>
      <c r="H895" s="50">
        <f t="shared" si="176"/>
        <v>6.7812499999999997E-6</v>
      </c>
      <c r="I895" s="18">
        <f t="shared" si="177"/>
        <v>7.5347222222222218E-2</v>
      </c>
      <c r="J895" s="26">
        <f t="shared" si="178"/>
        <v>74.435763888888914</v>
      </c>
      <c r="K895" s="55">
        <f t="shared" si="179"/>
        <v>1.418011616941015E-2</v>
      </c>
      <c r="L895" s="26" t="b">
        <f>IF(virtualroom!A895="","",J895&gt;ventilation_hysteresis)</f>
        <v>1</v>
      </c>
      <c r="M895" s="29">
        <f t="shared" si="180"/>
        <v>500</v>
      </c>
      <c r="N895" s="13">
        <f t="shared" si="184"/>
        <v>5.5555555555555554</v>
      </c>
      <c r="O895" s="17">
        <f t="shared" si="185"/>
        <v>0.70900580847050754</v>
      </c>
      <c r="P895" s="17">
        <f t="shared" si="181"/>
        <v>0.19500821886749678</v>
      </c>
      <c r="Q895" s="17">
        <f t="shared" si="186"/>
        <v>0.13826195987654324</v>
      </c>
      <c r="R895" s="29">
        <f>IF(R894="cCO2_ppm",CO2_ext_avg_ppm,calculation!R894+calculation!S894)</f>
        <v>874.43576388888891</v>
      </c>
      <c r="S895" s="13">
        <f t="shared" si="182"/>
        <v>-56.623263888888921</v>
      </c>
    </row>
    <row r="896" spans="1:19">
      <c r="A896" s="1">
        <f>IF(input_OLD_temp_simulation!A896&lt;&gt;"",input_OLD_temp_simulation!A896,"")</f>
        <v>894</v>
      </c>
      <c r="B896">
        <f>IF(input_OLD_temp_simulation!B896&lt;&gt;"",input_OLD_temp_simulation!B896,"")</f>
        <v>886307</v>
      </c>
      <c r="C896" s="2">
        <f>IF(input_OLD_temp_simulation!C896&lt;&gt;"",input_OLD_temp_simulation!C896,"")</f>
        <v>44573.3125</v>
      </c>
      <c r="D896" s="26">
        <f t="shared" si="183"/>
        <v>2</v>
      </c>
      <c r="E896" s="43">
        <f t="shared" si="187"/>
        <v>0.3125</v>
      </c>
      <c r="F896" s="2">
        <f t="shared" si="188"/>
        <v>2.3126157407407408</v>
      </c>
      <c r="G896" s="26">
        <f>_xlfn.XLOOKUP(F896,occupancy_schedule!C:C,occupancy_schedule!D:D,,1,2)</f>
        <v>1</v>
      </c>
      <c r="H896" s="50">
        <f t="shared" si="176"/>
        <v>6.7812499999999997E-6</v>
      </c>
      <c r="I896" s="18">
        <f t="shared" si="177"/>
        <v>7.5347222222222218E-2</v>
      </c>
      <c r="J896" s="26">
        <f t="shared" si="178"/>
        <v>17.8125</v>
      </c>
      <c r="K896" s="55">
        <f t="shared" si="179"/>
        <v>1.2432484567901234E-2</v>
      </c>
      <c r="L896" s="26" t="b">
        <f>IF(virtualroom!A896="","",J896&gt;ventilation_hysteresis)</f>
        <v>0</v>
      </c>
      <c r="M896" s="29">
        <f t="shared" si="180"/>
        <v>0</v>
      </c>
      <c r="N896" s="13">
        <f t="shared" si="184"/>
        <v>0</v>
      </c>
      <c r="O896" s="17">
        <f t="shared" si="185"/>
        <v>0</v>
      </c>
      <c r="P896" s="17">
        <f t="shared" si="181"/>
        <v>0</v>
      </c>
      <c r="Q896" s="17">
        <f t="shared" si="186"/>
        <v>1.2432484567901234E-2</v>
      </c>
      <c r="R896" s="29">
        <f>IF(R895="cCO2_ppm",CO2_ext_avg_ppm,calculation!R895+calculation!S895)</f>
        <v>817.8125</v>
      </c>
      <c r="S896" s="13">
        <f t="shared" si="182"/>
        <v>56.623263888888886</v>
      </c>
    </row>
    <row r="897" spans="1:19">
      <c r="A897" s="1">
        <f>IF(input_OLD_temp_simulation!A897&lt;&gt;"",input_OLD_temp_simulation!A897,"")</f>
        <v>895</v>
      </c>
      <c r="B897">
        <f>IF(input_OLD_temp_simulation!B897&lt;&gt;"",input_OLD_temp_simulation!B897,"")</f>
        <v>886307</v>
      </c>
      <c r="C897" s="2">
        <f>IF(input_OLD_temp_simulation!C897&lt;&gt;"",input_OLD_temp_simulation!C897,"")</f>
        <v>44573.322916666657</v>
      </c>
      <c r="D897" s="26">
        <f t="shared" si="183"/>
        <v>2</v>
      </c>
      <c r="E897" s="43">
        <f t="shared" si="187"/>
        <v>0.32291666665696539</v>
      </c>
      <c r="F897" s="2">
        <f t="shared" si="188"/>
        <v>2.3230324073977062</v>
      </c>
      <c r="G897" s="26">
        <f>_xlfn.XLOOKUP(F897,occupancy_schedule!C:C,occupancy_schedule!D:D,,1,2)</f>
        <v>1</v>
      </c>
      <c r="H897" s="50">
        <f t="shared" si="176"/>
        <v>6.7812499999999997E-6</v>
      </c>
      <c r="I897" s="18">
        <f t="shared" si="177"/>
        <v>7.5347222222222218E-2</v>
      </c>
      <c r="J897" s="26">
        <f t="shared" si="178"/>
        <v>74.435763888888914</v>
      </c>
      <c r="K897" s="55">
        <f t="shared" si="179"/>
        <v>1.418011616941015E-2</v>
      </c>
      <c r="L897" s="26" t="b">
        <f>IF(virtualroom!A897="","",J897&gt;ventilation_hysteresis)</f>
        <v>1</v>
      </c>
      <c r="M897" s="29">
        <f t="shared" si="180"/>
        <v>500</v>
      </c>
      <c r="N897" s="13">
        <f t="shared" si="184"/>
        <v>5.5555555555555554</v>
      </c>
      <c r="O897" s="17">
        <f t="shared" si="185"/>
        <v>0.70900580847050754</v>
      </c>
      <c r="P897" s="17">
        <f t="shared" si="181"/>
        <v>0.19500821886749678</v>
      </c>
      <c r="Q897" s="17">
        <f t="shared" si="186"/>
        <v>0.13826195987654324</v>
      </c>
      <c r="R897" s="29">
        <f>IF(R896="cCO2_ppm",CO2_ext_avg_ppm,calculation!R896+calculation!S896)</f>
        <v>874.43576388888891</v>
      </c>
      <c r="S897" s="13">
        <f t="shared" si="182"/>
        <v>-56.623263888888921</v>
      </c>
    </row>
    <row r="898" spans="1:19">
      <c r="A898" s="1">
        <f>IF(input_OLD_temp_simulation!A898&lt;&gt;"",input_OLD_temp_simulation!A898,"")</f>
        <v>896</v>
      </c>
      <c r="B898">
        <f>IF(input_OLD_temp_simulation!B898&lt;&gt;"",input_OLD_temp_simulation!B898,"")</f>
        <v>886307</v>
      </c>
      <c r="C898" s="2">
        <f>IF(input_OLD_temp_simulation!C898&lt;&gt;"",input_OLD_temp_simulation!C898,"")</f>
        <v>44573.333333333343</v>
      </c>
      <c r="D898" s="26">
        <f t="shared" si="183"/>
        <v>2</v>
      </c>
      <c r="E898" s="43">
        <f t="shared" si="187"/>
        <v>0.33333333334303461</v>
      </c>
      <c r="F898" s="2">
        <f t="shared" si="188"/>
        <v>2.3334490740837754</v>
      </c>
      <c r="G898" s="26">
        <f>_xlfn.XLOOKUP(F898,occupancy_schedule!C:C,occupancy_schedule!D:D,,1,2)</f>
        <v>1</v>
      </c>
      <c r="H898" s="50">
        <f t="shared" ref="H898:H961" si="189">G898*deskwork_MET*METml_per_kg_min_p*avg_kg_per_p/(s_per_min*ml_per_m3)</f>
        <v>6.7812499999999997E-6</v>
      </c>
      <c r="I898" s="18">
        <f t="shared" ref="I898:I961" si="190">H898/V_room_m3*1000000</f>
        <v>7.5347222222222218E-2</v>
      </c>
      <c r="J898" s="26">
        <f t="shared" ref="J898:J961" si="191">R898-CO2_set</f>
        <v>17.8125</v>
      </c>
      <c r="K898" s="55">
        <f t="shared" ref="K898:K961" si="192">(R898-CO2_ext_avg_ppm)*ACPH_min/s_per_h</f>
        <v>1.2432484567901234E-2</v>
      </c>
      <c r="L898" s="26" t="b">
        <f>IF(virtualroom!A898="","",J898&gt;ventilation_hysteresis)</f>
        <v>0</v>
      </c>
      <c r="M898" s="29">
        <f t="shared" ref="M898:M961" si="193">IF(L898,maxvent_m3_per_h,0)</f>
        <v>0</v>
      </c>
      <c r="N898" s="13">
        <f t="shared" si="184"/>
        <v>0</v>
      </c>
      <c r="O898" s="17">
        <f t="shared" si="185"/>
        <v>0</v>
      </c>
      <c r="P898" s="17">
        <f t="shared" ref="P898:P961" si="194">IF(L898,MAX(0,MIN((J898+ventilation_hysteresis)/(O898*timestep_s),1)),0)</f>
        <v>0</v>
      </c>
      <c r="Q898" s="17">
        <f t="shared" si="186"/>
        <v>1.2432484567901234E-2</v>
      </c>
      <c r="R898" s="29">
        <f>IF(R897="cCO2_ppm",CO2_ext_avg_ppm,calculation!R897+calculation!S897)</f>
        <v>817.8125</v>
      </c>
      <c r="S898" s="13">
        <f t="shared" ref="S898:S961" si="195">(I898-Q898)*timestep_s</f>
        <v>56.623263888888886</v>
      </c>
    </row>
    <row r="899" spans="1:19">
      <c r="A899" s="1">
        <f>IF(input_OLD_temp_simulation!A899&lt;&gt;"",input_OLD_temp_simulation!A899,"")</f>
        <v>897</v>
      </c>
      <c r="B899">
        <f>IF(input_OLD_temp_simulation!B899&lt;&gt;"",input_OLD_temp_simulation!B899,"")</f>
        <v>886307</v>
      </c>
      <c r="C899" s="2">
        <f>IF(input_OLD_temp_simulation!C899&lt;&gt;"",input_OLD_temp_simulation!C899,"")</f>
        <v>44573.34375</v>
      </c>
      <c r="D899" s="26">
        <f t="shared" ref="D899:D962" si="196">WEEKDAY(C899,3)</f>
        <v>2</v>
      </c>
      <c r="E899" s="43">
        <f t="shared" si="187"/>
        <v>0.34375</v>
      </c>
      <c r="F899" s="2">
        <f t="shared" si="188"/>
        <v>2.3438657407407408</v>
      </c>
      <c r="G899" s="26">
        <f>_xlfn.XLOOKUP(F899,occupancy_schedule!C:C,occupancy_schedule!D:D,,1,2)</f>
        <v>1</v>
      </c>
      <c r="H899" s="50">
        <f t="shared" si="189"/>
        <v>6.7812499999999997E-6</v>
      </c>
      <c r="I899" s="18">
        <f t="shared" si="190"/>
        <v>7.5347222222222218E-2</v>
      </c>
      <c r="J899" s="26">
        <f t="shared" si="191"/>
        <v>74.435763888888914</v>
      </c>
      <c r="K899" s="55">
        <f t="shared" si="192"/>
        <v>1.418011616941015E-2</v>
      </c>
      <c r="L899" s="26" t="b">
        <f>IF(virtualroom!A899="","",J899&gt;ventilation_hysteresis)</f>
        <v>1</v>
      </c>
      <c r="M899" s="29">
        <f t="shared" si="193"/>
        <v>500</v>
      </c>
      <c r="N899" s="13">
        <f t="shared" si="184"/>
        <v>5.5555555555555554</v>
      </c>
      <c r="O899" s="17">
        <f t="shared" si="185"/>
        <v>0.70900580847050754</v>
      </c>
      <c r="P899" s="17">
        <f t="shared" si="194"/>
        <v>0.19500821886749678</v>
      </c>
      <c r="Q899" s="17">
        <f t="shared" si="186"/>
        <v>0.13826195987654324</v>
      </c>
      <c r="R899" s="29">
        <f>IF(R898="cCO2_ppm",CO2_ext_avg_ppm,calculation!R898+calculation!S898)</f>
        <v>874.43576388888891</v>
      </c>
      <c r="S899" s="13">
        <f t="shared" si="195"/>
        <v>-56.623263888888921</v>
      </c>
    </row>
    <row r="900" spans="1:19">
      <c r="A900" s="1">
        <f>IF(input_OLD_temp_simulation!A900&lt;&gt;"",input_OLD_temp_simulation!A900,"")</f>
        <v>898</v>
      </c>
      <c r="B900">
        <f>IF(input_OLD_temp_simulation!B900&lt;&gt;"",input_OLD_temp_simulation!B900,"")</f>
        <v>886307</v>
      </c>
      <c r="C900" s="2">
        <f>IF(input_OLD_temp_simulation!C900&lt;&gt;"",input_OLD_temp_simulation!C900,"")</f>
        <v>44573.354166666657</v>
      </c>
      <c r="D900" s="26">
        <f t="shared" si="196"/>
        <v>2</v>
      </c>
      <c r="E900" s="43">
        <f t="shared" si="187"/>
        <v>0.35416666665696539</v>
      </c>
      <c r="F900" s="2">
        <f t="shared" si="188"/>
        <v>2.3542824073977062</v>
      </c>
      <c r="G900" s="26">
        <f>_xlfn.XLOOKUP(F900,occupancy_schedule!C:C,occupancy_schedule!D:D,,1,2)</f>
        <v>3</v>
      </c>
      <c r="H900" s="50">
        <f t="shared" si="189"/>
        <v>2.034375E-5</v>
      </c>
      <c r="I900" s="18">
        <f t="shared" si="190"/>
        <v>0.22604166666666667</v>
      </c>
      <c r="J900" s="26">
        <f t="shared" si="191"/>
        <v>17.8125</v>
      </c>
      <c r="K900" s="55">
        <f t="shared" si="192"/>
        <v>1.2432484567901234E-2</v>
      </c>
      <c r="L900" s="26" t="b">
        <f>IF(virtualroom!A900="","",J900&gt;ventilation_hysteresis)</f>
        <v>0</v>
      </c>
      <c r="M900" s="29">
        <f t="shared" si="193"/>
        <v>0</v>
      </c>
      <c r="N900" s="13">
        <f t="shared" si="184"/>
        <v>0</v>
      </c>
      <c r="O900" s="17">
        <f t="shared" si="185"/>
        <v>0</v>
      </c>
      <c r="P900" s="17">
        <f t="shared" si="194"/>
        <v>0</v>
      </c>
      <c r="Q900" s="17">
        <f t="shared" si="186"/>
        <v>1.2432484567901234E-2</v>
      </c>
      <c r="R900" s="29">
        <f>IF(R899="cCO2_ppm",CO2_ext_avg_ppm,calculation!R899+calculation!S899)</f>
        <v>817.8125</v>
      </c>
      <c r="S900" s="13">
        <f t="shared" si="195"/>
        <v>192.24826388888891</v>
      </c>
    </row>
    <row r="901" spans="1:19">
      <c r="A901" s="1">
        <f>IF(input_OLD_temp_simulation!A901&lt;&gt;"",input_OLD_temp_simulation!A901,"")</f>
        <v>899</v>
      </c>
      <c r="B901">
        <f>IF(input_OLD_temp_simulation!B901&lt;&gt;"",input_OLD_temp_simulation!B901,"")</f>
        <v>886307</v>
      </c>
      <c r="C901" s="2">
        <f>IF(input_OLD_temp_simulation!C901&lt;&gt;"",input_OLD_temp_simulation!C901,"")</f>
        <v>44573.364583333343</v>
      </c>
      <c r="D901" s="26">
        <f t="shared" si="196"/>
        <v>2</v>
      </c>
      <c r="E901" s="43">
        <f t="shared" si="187"/>
        <v>0.36458333334303461</v>
      </c>
      <c r="F901" s="2">
        <f t="shared" si="188"/>
        <v>2.3646990740837754</v>
      </c>
      <c r="G901" s="26">
        <f>_xlfn.XLOOKUP(F901,occupancy_schedule!C:C,occupancy_schedule!D:D,,1,2)</f>
        <v>3</v>
      </c>
      <c r="H901" s="50">
        <f t="shared" si="189"/>
        <v>2.034375E-5</v>
      </c>
      <c r="I901" s="18">
        <f t="shared" si="190"/>
        <v>0.22604166666666667</v>
      </c>
      <c r="J901" s="26">
        <f t="shared" si="191"/>
        <v>210.06076388888891</v>
      </c>
      <c r="K901" s="55">
        <f t="shared" si="192"/>
        <v>1.8366072959533606E-2</v>
      </c>
      <c r="L901" s="26" t="b">
        <f>IF(virtualroom!A901="","",J901&gt;ventilation_hysteresis)</f>
        <v>1</v>
      </c>
      <c r="M901" s="29">
        <f t="shared" si="193"/>
        <v>500</v>
      </c>
      <c r="N901" s="13">
        <f t="shared" si="184"/>
        <v>5.5555555555555554</v>
      </c>
      <c r="O901" s="17">
        <f t="shared" si="185"/>
        <v>0.9183036479766804</v>
      </c>
      <c r="P901" s="17">
        <f t="shared" si="194"/>
        <v>0.31466324342460361</v>
      </c>
      <c r="Q901" s="17">
        <f t="shared" si="186"/>
        <v>0.28895640432098768</v>
      </c>
      <c r="R901" s="29">
        <f>IF(R900="cCO2_ppm",CO2_ext_avg_ppm,calculation!R900+calculation!S900)</f>
        <v>1010.0607638888889</v>
      </c>
      <c r="S901" s="13">
        <f t="shared" si="195"/>
        <v>-56.623263888888914</v>
      </c>
    </row>
    <row r="902" spans="1:19">
      <c r="A902" s="1">
        <f>IF(input_OLD_temp_simulation!A902&lt;&gt;"",input_OLD_temp_simulation!A902,"")</f>
        <v>900</v>
      </c>
      <c r="B902">
        <f>IF(input_OLD_temp_simulation!B902&lt;&gt;"",input_OLD_temp_simulation!B902,"")</f>
        <v>886307</v>
      </c>
      <c r="C902" s="2">
        <f>IF(input_OLD_temp_simulation!C902&lt;&gt;"",input_OLD_temp_simulation!C902,"")</f>
        <v>44573.375</v>
      </c>
      <c r="D902" s="26">
        <f t="shared" si="196"/>
        <v>2</v>
      </c>
      <c r="E902" s="43">
        <f t="shared" si="187"/>
        <v>0.375</v>
      </c>
      <c r="F902" s="2">
        <f t="shared" si="188"/>
        <v>2.3751157407407408</v>
      </c>
      <c r="G902" s="26">
        <f>_xlfn.XLOOKUP(F902,occupancy_schedule!C:C,occupancy_schedule!D:D,,1,2)</f>
        <v>2</v>
      </c>
      <c r="H902" s="50">
        <f t="shared" si="189"/>
        <v>1.3562499999999999E-5</v>
      </c>
      <c r="I902" s="18">
        <f t="shared" si="190"/>
        <v>0.15069444444444444</v>
      </c>
      <c r="J902" s="26">
        <f t="shared" si="191"/>
        <v>153.4375</v>
      </c>
      <c r="K902" s="55">
        <f t="shared" si="192"/>
        <v>1.6618441358024691E-2</v>
      </c>
      <c r="L902" s="26" t="b">
        <f>IF(virtualroom!A902="","",J902&gt;ventilation_hysteresis)</f>
        <v>1</v>
      </c>
      <c r="M902" s="29">
        <f t="shared" si="193"/>
        <v>500</v>
      </c>
      <c r="N902" s="13">
        <f t="shared" si="184"/>
        <v>5.5555555555555554</v>
      </c>
      <c r="O902" s="17">
        <f t="shared" si="185"/>
        <v>0.83092206790123457</v>
      </c>
      <c r="P902" s="17">
        <f t="shared" si="194"/>
        <v>0.27203714451538014</v>
      </c>
      <c r="Q902" s="17">
        <f t="shared" si="186"/>
        <v>0.22604166666666667</v>
      </c>
      <c r="R902" s="29">
        <f>IF(R901="cCO2_ppm",CO2_ext_avg_ppm,calculation!R901+calculation!S901)</f>
        <v>953.4375</v>
      </c>
      <c r="S902" s="13">
        <f t="shared" si="195"/>
        <v>-67.812500000000014</v>
      </c>
    </row>
    <row r="903" spans="1:19">
      <c r="A903" s="1">
        <f>IF(input_OLD_temp_simulation!A903&lt;&gt;"",input_OLD_temp_simulation!A903,"")</f>
        <v>901</v>
      </c>
      <c r="B903">
        <f>IF(input_OLD_temp_simulation!B903&lt;&gt;"",input_OLD_temp_simulation!B903,"")</f>
        <v>886307</v>
      </c>
      <c r="C903" s="2">
        <f>IF(input_OLD_temp_simulation!C903&lt;&gt;"",input_OLD_temp_simulation!C903,"")</f>
        <v>44573.385416666657</v>
      </c>
      <c r="D903" s="26">
        <f t="shared" si="196"/>
        <v>2</v>
      </c>
      <c r="E903" s="43">
        <f t="shared" si="187"/>
        <v>0.38541666665696539</v>
      </c>
      <c r="F903" s="2">
        <f t="shared" si="188"/>
        <v>2.3855324073977062</v>
      </c>
      <c r="G903" s="26">
        <f>_xlfn.XLOOKUP(F903,occupancy_schedule!C:C,occupancy_schedule!D:D,,1,2)</f>
        <v>2</v>
      </c>
      <c r="H903" s="50">
        <f t="shared" si="189"/>
        <v>1.3562499999999999E-5</v>
      </c>
      <c r="I903" s="18">
        <f t="shared" si="190"/>
        <v>0.15069444444444444</v>
      </c>
      <c r="J903" s="26">
        <f t="shared" si="191"/>
        <v>85.625</v>
      </c>
      <c r="K903" s="55">
        <f t="shared" si="192"/>
        <v>1.4525462962962962E-2</v>
      </c>
      <c r="L903" s="26" t="b">
        <f>IF(virtualroom!A903="","",J903&gt;ventilation_hysteresis)</f>
        <v>1</v>
      </c>
      <c r="M903" s="29">
        <f t="shared" si="193"/>
        <v>500</v>
      </c>
      <c r="N903" s="13">
        <f t="shared" si="184"/>
        <v>5.5555555555555554</v>
      </c>
      <c r="O903" s="17">
        <f t="shared" si="185"/>
        <v>0.72627314814814814</v>
      </c>
      <c r="P903" s="17">
        <f t="shared" si="194"/>
        <v>0.20749003984063744</v>
      </c>
      <c r="Q903" s="17">
        <f t="shared" si="186"/>
        <v>0.15069444444444444</v>
      </c>
      <c r="R903" s="29">
        <f>IF(R902="cCO2_ppm",CO2_ext_avg_ppm,calculation!R902+calculation!S902)</f>
        <v>885.625</v>
      </c>
      <c r="S903" s="13">
        <f t="shared" si="195"/>
        <v>0</v>
      </c>
    </row>
    <row r="904" spans="1:19">
      <c r="A904" s="1">
        <f>IF(input_OLD_temp_simulation!A904&lt;&gt;"",input_OLD_temp_simulation!A904,"")</f>
        <v>902</v>
      </c>
      <c r="B904">
        <f>IF(input_OLD_temp_simulation!B904&lt;&gt;"",input_OLD_temp_simulation!B904,"")</f>
        <v>886307</v>
      </c>
      <c r="C904" s="2">
        <f>IF(input_OLD_temp_simulation!C904&lt;&gt;"",input_OLD_temp_simulation!C904,"")</f>
        <v>44573.395833333343</v>
      </c>
      <c r="D904" s="26">
        <f t="shared" si="196"/>
        <v>2</v>
      </c>
      <c r="E904" s="43">
        <f t="shared" si="187"/>
        <v>0.39583333334303461</v>
      </c>
      <c r="F904" s="2">
        <f t="shared" si="188"/>
        <v>2.3959490740837754</v>
      </c>
      <c r="G904" s="26">
        <f>_xlfn.XLOOKUP(F904,occupancy_schedule!C:C,occupancy_schedule!D:D,,1,2)</f>
        <v>2</v>
      </c>
      <c r="H904" s="50">
        <f t="shared" si="189"/>
        <v>1.3562499999999999E-5</v>
      </c>
      <c r="I904" s="18">
        <f t="shared" si="190"/>
        <v>0.15069444444444444</v>
      </c>
      <c r="J904" s="26">
        <f t="shared" si="191"/>
        <v>85.625</v>
      </c>
      <c r="K904" s="55">
        <f t="shared" si="192"/>
        <v>1.4525462962962962E-2</v>
      </c>
      <c r="L904" s="26" t="b">
        <f>IF(virtualroom!A904="","",J904&gt;ventilation_hysteresis)</f>
        <v>1</v>
      </c>
      <c r="M904" s="29">
        <f t="shared" si="193"/>
        <v>500</v>
      </c>
      <c r="N904" s="13">
        <f t="shared" si="184"/>
        <v>5.5555555555555554</v>
      </c>
      <c r="O904" s="17">
        <f t="shared" si="185"/>
        <v>0.72627314814814814</v>
      </c>
      <c r="P904" s="17">
        <f t="shared" si="194"/>
        <v>0.20749003984063744</v>
      </c>
      <c r="Q904" s="17">
        <f t="shared" si="186"/>
        <v>0.15069444444444444</v>
      </c>
      <c r="R904" s="29">
        <f>IF(R903="cCO2_ppm",CO2_ext_avg_ppm,calculation!R903+calculation!S903)</f>
        <v>885.625</v>
      </c>
      <c r="S904" s="13">
        <f t="shared" si="195"/>
        <v>0</v>
      </c>
    </row>
    <row r="905" spans="1:19">
      <c r="A905" s="1">
        <f>IF(input_OLD_temp_simulation!A905&lt;&gt;"",input_OLD_temp_simulation!A905,"")</f>
        <v>903</v>
      </c>
      <c r="B905">
        <f>IF(input_OLD_temp_simulation!B905&lt;&gt;"",input_OLD_temp_simulation!B905,"")</f>
        <v>886307</v>
      </c>
      <c r="C905" s="2">
        <f>IF(input_OLD_temp_simulation!C905&lt;&gt;"",input_OLD_temp_simulation!C905,"")</f>
        <v>44573.40625</v>
      </c>
      <c r="D905" s="26">
        <f t="shared" si="196"/>
        <v>2</v>
      </c>
      <c r="E905" s="43">
        <f t="shared" si="187"/>
        <v>0.40625</v>
      </c>
      <c r="F905" s="2">
        <f t="shared" si="188"/>
        <v>2.4063657407407408</v>
      </c>
      <c r="G905" s="26">
        <f>_xlfn.XLOOKUP(F905,occupancy_schedule!C:C,occupancy_schedule!D:D,,1,2)</f>
        <v>2</v>
      </c>
      <c r="H905" s="50">
        <f t="shared" si="189"/>
        <v>1.3562499999999999E-5</v>
      </c>
      <c r="I905" s="18">
        <f t="shared" si="190"/>
        <v>0.15069444444444444</v>
      </c>
      <c r="J905" s="26">
        <f t="shared" si="191"/>
        <v>85.625</v>
      </c>
      <c r="K905" s="55">
        <f t="shared" si="192"/>
        <v>1.4525462962962962E-2</v>
      </c>
      <c r="L905" s="26" t="b">
        <f>IF(virtualroom!A905="","",J905&gt;ventilation_hysteresis)</f>
        <v>1</v>
      </c>
      <c r="M905" s="29">
        <f t="shared" si="193"/>
        <v>500</v>
      </c>
      <c r="N905" s="13">
        <f t="shared" si="184"/>
        <v>5.5555555555555554</v>
      </c>
      <c r="O905" s="17">
        <f t="shared" si="185"/>
        <v>0.72627314814814814</v>
      </c>
      <c r="P905" s="17">
        <f t="shared" si="194"/>
        <v>0.20749003984063744</v>
      </c>
      <c r="Q905" s="17">
        <f t="shared" si="186"/>
        <v>0.15069444444444444</v>
      </c>
      <c r="R905" s="29">
        <f>IF(R904="cCO2_ppm",CO2_ext_avg_ppm,calculation!R904+calculation!S904)</f>
        <v>885.625</v>
      </c>
      <c r="S905" s="13">
        <f t="shared" si="195"/>
        <v>0</v>
      </c>
    </row>
    <row r="906" spans="1:19">
      <c r="A906" s="1">
        <f>IF(input_OLD_temp_simulation!A906&lt;&gt;"",input_OLD_temp_simulation!A906,"")</f>
        <v>904</v>
      </c>
      <c r="B906">
        <f>IF(input_OLD_temp_simulation!B906&lt;&gt;"",input_OLD_temp_simulation!B906,"")</f>
        <v>886307</v>
      </c>
      <c r="C906" s="2">
        <f>IF(input_OLD_temp_simulation!C906&lt;&gt;"",input_OLD_temp_simulation!C906,"")</f>
        <v>44573.416666666657</v>
      </c>
      <c r="D906" s="26">
        <f t="shared" si="196"/>
        <v>2</v>
      </c>
      <c r="E906" s="43">
        <f t="shared" si="187"/>
        <v>0.41666666665696539</v>
      </c>
      <c r="F906" s="2">
        <f t="shared" si="188"/>
        <v>2.4167824073977062</v>
      </c>
      <c r="G906" s="26">
        <f>_xlfn.XLOOKUP(F906,occupancy_schedule!C:C,occupancy_schedule!D:D,,1,2)</f>
        <v>2</v>
      </c>
      <c r="H906" s="50">
        <f t="shared" si="189"/>
        <v>1.3562499999999999E-5</v>
      </c>
      <c r="I906" s="18">
        <f t="shared" si="190"/>
        <v>0.15069444444444444</v>
      </c>
      <c r="J906" s="26">
        <f t="shared" si="191"/>
        <v>85.625</v>
      </c>
      <c r="K906" s="55">
        <f t="shared" si="192"/>
        <v>1.4525462962962962E-2</v>
      </c>
      <c r="L906" s="26" t="b">
        <f>IF(virtualroom!A906="","",J906&gt;ventilation_hysteresis)</f>
        <v>1</v>
      </c>
      <c r="M906" s="29">
        <f t="shared" si="193"/>
        <v>500</v>
      </c>
      <c r="N906" s="13">
        <f t="shared" si="184"/>
        <v>5.5555555555555554</v>
      </c>
      <c r="O906" s="17">
        <f t="shared" si="185"/>
        <v>0.72627314814814814</v>
      </c>
      <c r="P906" s="17">
        <f t="shared" si="194"/>
        <v>0.20749003984063744</v>
      </c>
      <c r="Q906" s="17">
        <f t="shared" si="186"/>
        <v>0.15069444444444444</v>
      </c>
      <c r="R906" s="29">
        <f>IF(R905="cCO2_ppm",CO2_ext_avg_ppm,calculation!R905+calculation!S905)</f>
        <v>885.625</v>
      </c>
      <c r="S906" s="13">
        <f t="shared" si="195"/>
        <v>0</v>
      </c>
    </row>
    <row r="907" spans="1:19">
      <c r="A907" s="1">
        <f>IF(input_OLD_temp_simulation!A907&lt;&gt;"",input_OLD_temp_simulation!A907,"")</f>
        <v>905</v>
      </c>
      <c r="B907">
        <f>IF(input_OLD_temp_simulation!B907&lt;&gt;"",input_OLD_temp_simulation!B907,"")</f>
        <v>886307</v>
      </c>
      <c r="C907" s="2">
        <f>IF(input_OLD_temp_simulation!C907&lt;&gt;"",input_OLD_temp_simulation!C907,"")</f>
        <v>44573.427083333343</v>
      </c>
      <c r="D907" s="26">
        <f t="shared" si="196"/>
        <v>2</v>
      </c>
      <c r="E907" s="43">
        <f t="shared" si="187"/>
        <v>0.42708333334303461</v>
      </c>
      <c r="F907" s="2">
        <f t="shared" si="188"/>
        <v>2.4271990740837754</v>
      </c>
      <c r="G907" s="26">
        <f>_xlfn.XLOOKUP(F907,occupancy_schedule!C:C,occupancy_schedule!D:D,,1,2)</f>
        <v>2</v>
      </c>
      <c r="H907" s="50">
        <f t="shared" si="189"/>
        <v>1.3562499999999999E-5</v>
      </c>
      <c r="I907" s="18">
        <f t="shared" si="190"/>
        <v>0.15069444444444444</v>
      </c>
      <c r="J907" s="26">
        <f t="shared" si="191"/>
        <v>85.625</v>
      </c>
      <c r="K907" s="55">
        <f t="shared" si="192"/>
        <v>1.4525462962962962E-2</v>
      </c>
      <c r="L907" s="26" t="b">
        <f>IF(virtualroom!A907="","",J907&gt;ventilation_hysteresis)</f>
        <v>1</v>
      </c>
      <c r="M907" s="29">
        <f t="shared" si="193"/>
        <v>500</v>
      </c>
      <c r="N907" s="13">
        <f t="shared" si="184"/>
        <v>5.5555555555555554</v>
      </c>
      <c r="O907" s="17">
        <f t="shared" si="185"/>
        <v>0.72627314814814814</v>
      </c>
      <c r="P907" s="17">
        <f t="shared" si="194"/>
        <v>0.20749003984063744</v>
      </c>
      <c r="Q907" s="17">
        <f t="shared" si="186"/>
        <v>0.15069444444444444</v>
      </c>
      <c r="R907" s="29">
        <f>IF(R906="cCO2_ppm",CO2_ext_avg_ppm,calculation!R906+calculation!S906)</f>
        <v>885.625</v>
      </c>
      <c r="S907" s="13">
        <f t="shared" si="195"/>
        <v>0</v>
      </c>
    </row>
    <row r="908" spans="1:19">
      <c r="A908" s="1">
        <f>IF(input_OLD_temp_simulation!A908&lt;&gt;"",input_OLD_temp_simulation!A908,"")</f>
        <v>906</v>
      </c>
      <c r="B908">
        <f>IF(input_OLD_temp_simulation!B908&lt;&gt;"",input_OLD_temp_simulation!B908,"")</f>
        <v>886307</v>
      </c>
      <c r="C908" s="2">
        <f>IF(input_OLD_temp_simulation!C908&lt;&gt;"",input_OLD_temp_simulation!C908,"")</f>
        <v>44573.4375</v>
      </c>
      <c r="D908" s="26">
        <f t="shared" si="196"/>
        <v>2</v>
      </c>
      <c r="E908" s="43">
        <f t="shared" si="187"/>
        <v>0.4375</v>
      </c>
      <c r="F908" s="2">
        <f t="shared" si="188"/>
        <v>2.4376157407407408</v>
      </c>
      <c r="G908" s="26">
        <f>_xlfn.XLOOKUP(F908,occupancy_schedule!C:C,occupancy_schedule!D:D,,1,2)</f>
        <v>2</v>
      </c>
      <c r="H908" s="50">
        <f t="shared" si="189"/>
        <v>1.3562499999999999E-5</v>
      </c>
      <c r="I908" s="18">
        <f t="shared" si="190"/>
        <v>0.15069444444444444</v>
      </c>
      <c r="J908" s="26">
        <f t="shared" si="191"/>
        <v>85.625</v>
      </c>
      <c r="K908" s="55">
        <f t="shared" si="192"/>
        <v>1.4525462962962962E-2</v>
      </c>
      <c r="L908" s="26" t="b">
        <f>IF(virtualroom!A908="","",J908&gt;ventilation_hysteresis)</f>
        <v>1</v>
      </c>
      <c r="M908" s="29">
        <f t="shared" si="193"/>
        <v>500</v>
      </c>
      <c r="N908" s="13">
        <f t="shared" si="184"/>
        <v>5.5555555555555554</v>
      </c>
      <c r="O908" s="17">
        <f t="shared" si="185"/>
        <v>0.72627314814814814</v>
      </c>
      <c r="P908" s="17">
        <f t="shared" si="194"/>
        <v>0.20749003984063744</v>
      </c>
      <c r="Q908" s="17">
        <f t="shared" si="186"/>
        <v>0.15069444444444444</v>
      </c>
      <c r="R908" s="29">
        <f>IF(R907="cCO2_ppm",CO2_ext_avg_ppm,calculation!R907+calculation!S907)</f>
        <v>885.625</v>
      </c>
      <c r="S908" s="13">
        <f t="shared" si="195"/>
        <v>0</v>
      </c>
    </row>
    <row r="909" spans="1:19">
      <c r="A909" s="1">
        <f>IF(input_OLD_temp_simulation!A909&lt;&gt;"",input_OLD_temp_simulation!A909,"")</f>
        <v>907</v>
      </c>
      <c r="B909">
        <f>IF(input_OLD_temp_simulation!B909&lt;&gt;"",input_OLD_temp_simulation!B909,"")</f>
        <v>886307</v>
      </c>
      <c r="C909" s="2">
        <f>IF(input_OLD_temp_simulation!C909&lt;&gt;"",input_OLD_temp_simulation!C909,"")</f>
        <v>44573.447916666657</v>
      </c>
      <c r="D909" s="26">
        <f t="shared" si="196"/>
        <v>2</v>
      </c>
      <c r="E909" s="43">
        <f t="shared" si="187"/>
        <v>0.44791666665696539</v>
      </c>
      <c r="F909" s="2">
        <f t="shared" si="188"/>
        <v>2.4480324073977062</v>
      </c>
      <c r="G909" s="26">
        <f>_xlfn.XLOOKUP(F909,occupancy_schedule!C:C,occupancy_schedule!D:D,,1,2)</f>
        <v>2</v>
      </c>
      <c r="H909" s="50">
        <f t="shared" si="189"/>
        <v>1.3562499999999999E-5</v>
      </c>
      <c r="I909" s="18">
        <f t="shared" si="190"/>
        <v>0.15069444444444444</v>
      </c>
      <c r="J909" s="26">
        <f t="shared" si="191"/>
        <v>85.625</v>
      </c>
      <c r="K909" s="55">
        <f t="shared" si="192"/>
        <v>1.4525462962962962E-2</v>
      </c>
      <c r="L909" s="26" t="b">
        <f>IF(virtualroom!A909="","",J909&gt;ventilation_hysteresis)</f>
        <v>1</v>
      </c>
      <c r="M909" s="29">
        <f t="shared" si="193"/>
        <v>500</v>
      </c>
      <c r="N909" s="13">
        <f t="shared" si="184"/>
        <v>5.5555555555555554</v>
      </c>
      <c r="O909" s="17">
        <f t="shared" si="185"/>
        <v>0.72627314814814814</v>
      </c>
      <c r="P909" s="17">
        <f t="shared" si="194"/>
        <v>0.20749003984063744</v>
      </c>
      <c r="Q909" s="17">
        <f t="shared" si="186"/>
        <v>0.15069444444444444</v>
      </c>
      <c r="R909" s="29">
        <f>IF(R908="cCO2_ppm",CO2_ext_avg_ppm,calculation!R908+calculation!S908)</f>
        <v>885.625</v>
      </c>
      <c r="S909" s="13">
        <f t="shared" si="195"/>
        <v>0</v>
      </c>
    </row>
    <row r="910" spans="1:19">
      <c r="A910" s="1">
        <f>IF(input_OLD_temp_simulation!A910&lt;&gt;"",input_OLD_temp_simulation!A910,"")</f>
        <v>908</v>
      </c>
      <c r="B910">
        <f>IF(input_OLD_temp_simulation!B910&lt;&gt;"",input_OLD_temp_simulation!B910,"")</f>
        <v>886307</v>
      </c>
      <c r="C910" s="2">
        <f>IF(input_OLD_temp_simulation!C910&lt;&gt;"",input_OLD_temp_simulation!C910,"")</f>
        <v>44573.458333333343</v>
      </c>
      <c r="D910" s="26">
        <f t="shared" si="196"/>
        <v>2</v>
      </c>
      <c r="E910" s="43">
        <f t="shared" si="187"/>
        <v>0.45833333334303461</v>
      </c>
      <c r="F910" s="2">
        <f t="shared" si="188"/>
        <v>2.4584490740837754</v>
      </c>
      <c r="G910" s="26">
        <f>_xlfn.XLOOKUP(F910,occupancy_schedule!C:C,occupancy_schedule!D:D,,1,2)</f>
        <v>2</v>
      </c>
      <c r="H910" s="50">
        <f t="shared" si="189"/>
        <v>1.3562499999999999E-5</v>
      </c>
      <c r="I910" s="18">
        <f t="shared" si="190"/>
        <v>0.15069444444444444</v>
      </c>
      <c r="J910" s="26">
        <f t="shared" si="191"/>
        <v>85.625</v>
      </c>
      <c r="K910" s="55">
        <f t="shared" si="192"/>
        <v>1.4525462962962962E-2</v>
      </c>
      <c r="L910" s="26" t="b">
        <f>IF(virtualroom!A910="","",J910&gt;ventilation_hysteresis)</f>
        <v>1</v>
      </c>
      <c r="M910" s="29">
        <f t="shared" si="193"/>
        <v>500</v>
      </c>
      <c r="N910" s="13">
        <f t="shared" si="184"/>
        <v>5.5555555555555554</v>
      </c>
      <c r="O910" s="17">
        <f t="shared" si="185"/>
        <v>0.72627314814814814</v>
      </c>
      <c r="P910" s="17">
        <f t="shared" si="194"/>
        <v>0.20749003984063744</v>
      </c>
      <c r="Q910" s="17">
        <f t="shared" si="186"/>
        <v>0.15069444444444444</v>
      </c>
      <c r="R910" s="29">
        <f>IF(R909="cCO2_ppm",CO2_ext_avg_ppm,calculation!R909+calculation!S909)</f>
        <v>885.625</v>
      </c>
      <c r="S910" s="13">
        <f t="shared" si="195"/>
        <v>0</v>
      </c>
    </row>
    <row r="911" spans="1:19">
      <c r="A911" s="1">
        <f>IF(input_OLD_temp_simulation!A911&lt;&gt;"",input_OLD_temp_simulation!A911,"")</f>
        <v>909</v>
      </c>
      <c r="B911">
        <f>IF(input_OLD_temp_simulation!B911&lt;&gt;"",input_OLD_temp_simulation!B911,"")</f>
        <v>886307</v>
      </c>
      <c r="C911" s="2">
        <f>IF(input_OLD_temp_simulation!C911&lt;&gt;"",input_OLD_temp_simulation!C911,"")</f>
        <v>44573.46875</v>
      </c>
      <c r="D911" s="26">
        <f t="shared" si="196"/>
        <v>2</v>
      </c>
      <c r="E911" s="43">
        <f t="shared" si="187"/>
        <v>0.46875</v>
      </c>
      <c r="F911" s="2">
        <f t="shared" si="188"/>
        <v>2.4688657407407408</v>
      </c>
      <c r="G911" s="26">
        <f>_xlfn.XLOOKUP(F911,occupancy_schedule!C:C,occupancy_schedule!D:D,,1,2)</f>
        <v>2</v>
      </c>
      <c r="H911" s="50">
        <f t="shared" si="189"/>
        <v>1.3562499999999999E-5</v>
      </c>
      <c r="I911" s="18">
        <f t="shared" si="190"/>
        <v>0.15069444444444444</v>
      </c>
      <c r="J911" s="26">
        <f t="shared" si="191"/>
        <v>85.625</v>
      </c>
      <c r="K911" s="55">
        <f t="shared" si="192"/>
        <v>1.4525462962962962E-2</v>
      </c>
      <c r="L911" s="26" t="b">
        <f>IF(virtualroom!A911="","",J911&gt;ventilation_hysteresis)</f>
        <v>1</v>
      </c>
      <c r="M911" s="29">
        <f t="shared" si="193"/>
        <v>500</v>
      </c>
      <c r="N911" s="13">
        <f t="shared" si="184"/>
        <v>5.5555555555555554</v>
      </c>
      <c r="O911" s="17">
        <f t="shared" si="185"/>
        <v>0.72627314814814814</v>
      </c>
      <c r="P911" s="17">
        <f t="shared" si="194"/>
        <v>0.20749003984063744</v>
      </c>
      <c r="Q911" s="17">
        <f t="shared" si="186"/>
        <v>0.15069444444444444</v>
      </c>
      <c r="R911" s="29">
        <f>IF(R910="cCO2_ppm",CO2_ext_avg_ppm,calculation!R910+calculation!S910)</f>
        <v>885.625</v>
      </c>
      <c r="S911" s="13">
        <f t="shared" si="195"/>
        <v>0</v>
      </c>
    </row>
    <row r="912" spans="1:19">
      <c r="A912" s="1">
        <f>IF(input_OLD_temp_simulation!A912&lt;&gt;"",input_OLD_temp_simulation!A912,"")</f>
        <v>910</v>
      </c>
      <c r="B912">
        <f>IF(input_OLD_temp_simulation!B912&lt;&gt;"",input_OLD_temp_simulation!B912,"")</f>
        <v>886307</v>
      </c>
      <c r="C912" s="2">
        <f>IF(input_OLD_temp_simulation!C912&lt;&gt;"",input_OLD_temp_simulation!C912,"")</f>
        <v>44573.479166666657</v>
      </c>
      <c r="D912" s="26">
        <f t="shared" si="196"/>
        <v>2</v>
      </c>
      <c r="E912" s="43">
        <f t="shared" si="187"/>
        <v>0.47916666665696539</v>
      </c>
      <c r="F912" s="2">
        <f t="shared" si="188"/>
        <v>2.4792824073977062</v>
      </c>
      <c r="G912" s="26">
        <f>_xlfn.XLOOKUP(F912,occupancy_schedule!C:C,occupancy_schedule!D:D,,1,2)</f>
        <v>2</v>
      </c>
      <c r="H912" s="50">
        <f t="shared" si="189"/>
        <v>1.3562499999999999E-5</v>
      </c>
      <c r="I912" s="18">
        <f t="shared" si="190"/>
        <v>0.15069444444444444</v>
      </c>
      <c r="J912" s="26">
        <f t="shared" si="191"/>
        <v>85.625</v>
      </c>
      <c r="K912" s="55">
        <f t="shared" si="192"/>
        <v>1.4525462962962962E-2</v>
      </c>
      <c r="L912" s="26" t="b">
        <f>IF(virtualroom!A912="","",J912&gt;ventilation_hysteresis)</f>
        <v>1</v>
      </c>
      <c r="M912" s="29">
        <f t="shared" si="193"/>
        <v>500</v>
      </c>
      <c r="N912" s="13">
        <f t="shared" si="184"/>
        <v>5.5555555555555554</v>
      </c>
      <c r="O912" s="17">
        <f t="shared" si="185"/>
        <v>0.72627314814814814</v>
      </c>
      <c r="P912" s="17">
        <f t="shared" si="194"/>
        <v>0.20749003984063744</v>
      </c>
      <c r="Q912" s="17">
        <f t="shared" si="186"/>
        <v>0.15069444444444444</v>
      </c>
      <c r="R912" s="29">
        <f>IF(R911="cCO2_ppm",CO2_ext_avg_ppm,calculation!R911+calculation!S911)</f>
        <v>885.625</v>
      </c>
      <c r="S912" s="13">
        <f t="shared" si="195"/>
        <v>0</v>
      </c>
    </row>
    <row r="913" spans="1:19">
      <c r="A913" s="1">
        <f>IF(input_OLD_temp_simulation!A913&lt;&gt;"",input_OLD_temp_simulation!A913,"")</f>
        <v>911</v>
      </c>
      <c r="B913">
        <f>IF(input_OLD_temp_simulation!B913&lt;&gt;"",input_OLD_temp_simulation!B913,"")</f>
        <v>886307</v>
      </c>
      <c r="C913" s="2">
        <f>IF(input_OLD_temp_simulation!C913&lt;&gt;"",input_OLD_temp_simulation!C913,"")</f>
        <v>44573.489583333343</v>
      </c>
      <c r="D913" s="26">
        <f t="shared" si="196"/>
        <v>2</v>
      </c>
      <c r="E913" s="43">
        <f t="shared" si="187"/>
        <v>0.48958333334303461</v>
      </c>
      <c r="F913" s="2">
        <f t="shared" si="188"/>
        <v>2.4896990740837754</v>
      </c>
      <c r="G913" s="26">
        <f>_xlfn.XLOOKUP(F913,occupancy_schedule!C:C,occupancy_schedule!D:D,,1,2)</f>
        <v>2</v>
      </c>
      <c r="H913" s="50">
        <f t="shared" si="189"/>
        <v>1.3562499999999999E-5</v>
      </c>
      <c r="I913" s="18">
        <f t="shared" si="190"/>
        <v>0.15069444444444444</v>
      </c>
      <c r="J913" s="26">
        <f t="shared" si="191"/>
        <v>85.625</v>
      </c>
      <c r="K913" s="55">
        <f t="shared" si="192"/>
        <v>1.4525462962962962E-2</v>
      </c>
      <c r="L913" s="26" t="b">
        <f>IF(virtualroom!A913="","",J913&gt;ventilation_hysteresis)</f>
        <v>1</v>
      </c>
      <c r="M913" s="29">
        <f t="shared" si="193"/>
        <v>500</v>
      </c>
      <c r="N913" s="13">
        <f t="shared" si="184"/>
        <v>5.5555555555555554</v>
      </c>
      <c r="O913" s="17">
        <f t="shared" si="185"/>
        <v>0.72627314814814814</v>
      </c>
      <c r="P913" s="17">
        <f t="shared" si="194"/>
        <v>0.20749003984063744</v>
      </c>
      <c r="Q913" s="17">
        <f t="shared" si="186"/>
        <v>0.15069444444444444</v>
      </c>
      <c r="R913" s="29">
        <f>IF(R912="cCO2_ppm",CO2_ext_avg_ppm,calculation!R912+calculation!S912)</f>
        <v>885.625</v>
      </c>
      <c r="S913" s="13">
        <f t="shared" si="195"/>
        <v>0</v>
      </c>
    </row>
    <row r="914" spans="1:19">
      <c r="A914" s="1">
        <f>IF(input_OLD_temp_simulation!A914&lt;&gt;"",input_OLD_temp_simulation!A914,"")</f>
        <v>912</v>
      </c>
      <c r="B914">
        <f>IF(input_OLD_temp_simulation!B914&lt;&gt;"",input_OLD_temp_simulation!B914,"")</f>
        <v>886307</v>
      </c>
      <c r="C914" s="2">
        <f>IF(input_OLD_temp_simulation!C914&lt;&gt;"",input_OLD_temp_simulation!C914,"")</f>
        <v>44573.5</v>
      </c>
      <c r="D914" s="26">
        <f t="shared" si="196"/>
        <v>2</v>
      </c>
      <c r="E914" s="43">
        <f t="shared" si="187"/>
        <v>0.5</v>
      </c>
      <c r="F914" s="2">
        <f t="shared" si="188"/>
        <v>2.5001157407407408</v>
      </c>
      <c r="G914" s="26">
        <f>_xlfn.XLOOKUP(F914,occupancy_schedule!C:C,occupancy_schedule!D:D,,1,2)</f>
        <v>0</v>
      </c>
      <c r="H914" s="50">
        <f t="shared" si="189"/>
        <v>0</v>
      </c>
      <c r="I914" s="18">
        <f t="shared" si="190"/>
        <v>0</v>
      </c>
      <c r="J914" s="26">
        <f t="shared" si="191"/>
        <v>85.625</v>
      </c>
      <c r="K914" s="55">
        <f t="shared" si="192"/>
        <v>1.4525462962962962E-2</v>
      </c>
      <c r="L914" s="26" t="b">
        <f>IF(virtualroom!A914="","",J914&gt;ventilation_hysteresis)</f>
        <v>1</v>
      </c>
      <c r="M914" s="29">
        <f t="shared" si="193"/>
        <v>500</v>
      </c>
      <c r="N914" s="13">
        <f t="shared" si="184"/>
        <v>5.5555555555555554</v>
      </c>
      <c r="O914" s="17">
        <f t="shared" si="185"/>
        <v>0.72627314814814814</v>
      </c>
      <c r="P914" s="17">
        <f t="shared" si="194"/>
        <v>0.20749003984063744</v>
      </c>
      <c r="Q914" s="17">
        <f t="shared" si="186"/>
        <v>0.15069444444444444</v>
      </c>
      <c r="R914" s="29">
        <f>IF(R913="cCO2_ppm",CO2_ext_avg_ppm,calculation!R913+calculation!S913)</f>
        <v>885.625</v>
      </c>
      <c r="S914" s="13">
        <f t="shared" si="195"/>
        <v>-135.625</v>
      </c>
    </row>
    <row r="915" spans="1:19">
      <c r="A915" s="1">
        <f>IF(input_OLD_temp_simulation!A915&lt;&gt;"",input_OLD_temp_simulation!A915,"")</f>
        <v>913</v>
      </c>
      <c r="B915">
        <f>IF(input_OLD_temp_simulation!B915&lt;&gt;"",input_OLD_temp_simulation!B915,"")</f>
        <v>886307</v>
      </c>
      <c r="C915" s="2">
        <f>IF(input_OLD_temp_simulation!C915&lt;&gt;"",input_OLD_temp_simulation!C915,"")</f>
        <v>44573.510416666657</v>
      </c>
      <c r="D915" s="26">
        <f t="shared" si="196"/>
        <v>2</v>
      </c>
      <c r="E915" s="43">
        <f t="shared" si="187"/>
        <v>0.51041666665696539</v>
      </c>
      <c r="F915" s="2">
        <f t="shared" si="188"/>
        <v>2.5105324073977062</v>
      </c>
      <c r="G915" s="26">
        <f>_xlfn.XLOOKUP(F915,occupancy_schedule!C:C,occupancy_schedule!D:D,,1,2)</f>
        <v>0</v>
      </c>
      <c r="H915" s="50">
        <f t="shared" si="189"/>
        <v>0</v>
      </c>
      <c r="I915" s="18">
        <f t="shared" si="190"/>
        <v>0</v>
      </c>
      <c r="J915" s="26">
        <f t="shared" si="191"/>
        <v>-50</v>
      </c>
      <c r="K915" s="55">
        <f t="shared" si="192"/>
        <v>1.0339506172839507E-2</v>
      </c>
      <c r="L915" s="26" t="b">
        <f>IF(virtualroom!A915="","",J915&gt;ventilation_hysteresis)</f>
        <v>0</v>
      </c>
      <c r="M915" s="29">
        <f t="shared" si="193"/>
        <v>0</v>
      </c>
      <c r="N915" s="13">
        <f t="shared" si="184"/>
        <v>0</v>
      </c>
      <c r="O915" s="17">
        <f t="shared" si="185"/>
        <v>0</v>
      </c>
      <c r="P915" s="17">
        <f t="shared" si="194"/>
        <v>0</v>
      </c>
      <c r="Q915" s="17">
        <f t="shared" si="186"/>
        <v>1.0339506172839507E-2</v>
      </c>
      <c r="R915" s="29">
        <f>IF(R914="cCO2_ppm",CO2_ext_avg_ppm,calculation!R914+calculation!S914)</f>
        <v>750</v>
      </c>
      <c r="S915" s="13">
        <f t="shared" si="195"/>
        <v>-9.3055555555555554</v>
      </c>
    </row>
    <row r="916" spans="1:19">
      <c r="A916" s="1">
        <f>IF(input_OLD_temp_simulation!A916&lt;&gt;"",input_OLD_temp_simulation!A916,"")</f>
        <v>914</v>
      </c>
      <c r="B916">
        <f>IF(input_OLD_temp_simulation!B916&lt;&gt;"",input_OLD_temp_simulation!B916,"")</f>
        <v>886307</v>
      </c>
      <c r="C916" s="2">
        <f>IF(input_OLD_temp_simulation!C916&lt;&gt;"",input_OLD_temp_simulation!C916,"")</f>
        <v>44573.520833333343</v>
      </c>
      <c r="D916" s="26">
        <f t="shared" si="196"/>
        <v>2</v>
      </c>
      <c r="E916" s="43">
        <f t="shared" si="187"/>
        <v>0.52083333334303461</v>
      </c>
      <c r="F916" s="2">
        <f t="shared" si="188"/>
        <v>2.5209490740837754</v>
      </c>
      <c r="G916" s="26">
        <f>_xlfn.XLOOKUP(F916,occupancy_schedule!C:C,occupancy_schedule!D:D,,1,2)</f>
        <v>2</v>
      </c>
      <c r="H916" s="50">
        <f t="shared" si="189"/>
        <v>1.3562499999999999E-5</v>
      </c>
      <c r="I916" s="18">
        <f t="shared" si="190"/>
        <v>0.15069444444444444</v>
      </c>
      <c r="J916" s="26">
        <f t="shared" si="191"/>
        <v>-59.305555555555543</v>
      </c>
      <c r="K916" s="55">
        <f t="shared" si="192"/>
        <v>1.0052297668038409E-2</v>
      </c>
      <c r="L916" s="26" t="b">
        <f>IF(virtualroom!A916="","",J916&gt;ventilation_hysteresis)</f>
        <v>0</v>
      </c>
      <c r="M916" s="29">
        <f t="shared" si="193"/>
        <v>0</v>
      </c>
      <c r="N916" s="13">
        <f t="shared" si="184"/>
        <v>0</v>
      </c>
      <c r="O916" s="17">
        <f t="shared" si="185"/>
        <v>0</v>
      </c>
      <c r="P916" s="17">
        <f t="shared" si="194"/>
        <v>0</v>
      </c>
      <c r="Q916" s="17">
        <f t="shared" si="186"/>
        <v>1.0052297668038409E-2</v>
      </c>
      <c r="R916" s="29">
        <f>IF(R915="cCO2_ppm",CO2_ext_avg_ppm,calculation!R915+calculation!S915)</f>
        <v>740.69444444444446</v>
      </c>
      <c r="S916" s="13">
        <f t="shared" si="195"/>
        <v>126.57793209876542</v>
      </c>
    </row>
    <row r="917" spans="1:19">
      <c r="A917" s="1">
        <f>IF(input_OLD_temp_simulation!A917&lt;&gt;"",input_OLD_temp_simulation!A917,"")</f>
        <v>915</v>
      </c>
      <c r="B917">
        <f>IF(input_OLD_temp_simulation!B917&lt;&gt;"",input_OLD_temp_simulation!B917,"")</f>
        <v>886307</v>
      </c>
      <c r="C917" s="2">
        <f>IF(input_OLD_temp_simulation!C917&lt;&gt;"",input_OLD_temp_simulation!C917,"")</f>
        <v>44573.53125</v>
      </c>
      <c r="D917" s="26">
        <f t="shared" si="196"/>
        <v>2</v>
      </c>
      <c r="E917" s="43">
        <f t="shared" si="187"/>
        <v>0.53125</v>
      </c>
      <c r="F917" s="2">
        <f t="shared" si="188"/>
        <v>2.5313657407407408</v>
      </c>
      <c r="G917" s="26">
        <f>_xlfn.XLOOKUP(F917,occupancy_schedule!C:C,occupancy_schedule!D:D,,1,2)</f>
        <v>2</v>
      </c>
      <c r="H917" s="50">
        <f t="shared" si="189"/>
        <v>1.3562499999999999E-5</v>
      </c>
      <c r="I917" s="18">
        <f t="shared" si="190"/>
        <v>0.15069444444444444</v>
      </c>
      <c r="J917" s="26">
        <f t="shared" si="191"/>
        <v>67.27237654320993</v>
      </c>
      <c r="K917" s="55">
        <f t="shared" si="192"/>
        <v>1.3959023967383022E-2</v>
      </c>
      <c r="L917" s="26" t="b">
        <f>IF(virtualroom!A917="","",J917&gt;ventilation_hysteresis)</f>
        <v>1</v>
      </c>
      <c r="M917" s="29">
        <f t="shared" si="193"/>
        <v>500</v>
      </c>
      <c r="N917" s="13">
        <f t="shared" si="184"/>
        <v>5.5555555555555554</v>
      </c>
      <c r="O917" s="17">
        <f t="shared" si="185"/>
        <v>0.69795119836915109</v>
      </c>
      <c r="P917" s="17">
        <f t="shared" si="194"/>
        <v>0.18669305376655956</v>
      </c>
      <c r="Q917" s="17">
        <f t="shared" si="186"/>
        <v>0.13030264060356661</v>
      </c>
      <c r="R917" s="29">
        <f>IF(R916="cCO2_ppm",CO2_ext_avg_ppm,calculation!R916+calculation!S916)</f>
        <v>867.27237654320993</v>
      </c>
      <c r="S917" s="13">
        <f t="shared" si="195"/>
        <v>18.352623456790042</v>
      </c>
    </row>
    <row r="918" spans="1:19">
      <c r="A918" s="1">
        <f>IF(input_OLD_temp_simulation!A918&lt;&gt;"",input_OLD_temp_simulation!A918,"")</f>
        <v>916</v>
      </c>
      <c r="B918">
        <f>IF(input_OLD_temp_simulation!B918&lt;&gt;"",input_OLD_temp_simulation!B918,"")</f>
        <v>886307</v>
      </c>
      <c r="C918" s="2">
        <f>IF(input_OLD_temp_simulation!C918&lt;&gt;"",input_OLD_temp_simulation!C918,"")</f>
        <v>44573.541666666657</v>
      </c>
      <c r="D918" s="26">
        <f t="shared" si="196"/>
        <v>2</v>
      </c>
      <c r="E918" s="43">
        <f t="shared" si="187"/>
        <v>0.54166666665696539</v>
      </c>
      <c r="F918" s="2">
        <f t="shared" si="188"/>
        <v>2.5417824073977062</v>
      </c>
      <c r="G918" s="26">
        <f>_xlfn.XLOOKUP(F918,occupancy_schedule!C:C,occupancy_schedule!D:D,,1,2)</f>
        <v>3</v>
      </c>
      <c r="H918" s="50">
        <f t="shared" si="189"/>
        <v>2.034375E-5</v>
      </c>
      <c r="I918" s="18">
        <f t="shared" si="190"/>
        <v>0.22604166666666667</v>
      </c>
      <c r="J918" s="26">
        <f t="shared" si="191"/>
        <v>85.625</v>
      </c>
      <c r="K918" s="55">
        <f t="shared" si="192"/>
        <v>1.4525462962962962E-2</v>
      </c>
      <c r="L918" s="26" t="b">
        <f>IF(virtualroom!A918="","",J918&gt;ventilation_hysteresis)</f>
        <v>1</v>
      </c>
      <c r="M918" s="29">
        <f t="shared" si="193"/>
        <v>500</v>
      </c>
      <c r="N918" s="13">
        <f t="shared" si="184"/>
        <v>5.5555555555555554</v>
      </c>
      <c r="O918" s="17">
        <f t="shared" si="185"/>
        <v>0.72627314814814814</v>
      </c>
      <c r="P918" s="17">
        <f t="shared" si="194"/>
        <v>0.20749003984063744</v>
      </c>
      <c r="Q918" s="17">
        <f t="shared" si="186"/>
        <v>0.15069444444444444</v>
      </c>
      <c r="R918" s="29">
        <f>IF(R917="cCO2_ppm",CO2_ext_avg_ppm,calculation!R917+calculation!S917)</f>
        <v>885.625</v>
      </c>
      <c r="S918" s="13">
        <f t="shared" si="195"/>
        <v>67.812500000000014</v>
      </c>
    </row>
    <row r="919" spans="1:19">
      <c r="A919" s="1">
        <f>IF(input_OLD_temp_simulation!A919&lt;&gt;"",input_OLD_temp_simulation!A919,"")</f>
        <v>917</v>
      </c>
      <c r="B919">
        <f>IF(input_OLD_temp_simulation!B919&lt;&gt;"",input_OLD_temp_simulation!B919,"")</f>
        <v>886307</v>
      </c>
      <c r="C919" s="2">
        <f>IF(input_OLD_temp_simulation!C919&lt;&gt;"",input_OLD_temp_simulation!C919,"")</f>
        <v>44573.552083333343</v>
      </c>
      <c r="D919" s="26">
        <f t="shared" si="196"/>
        <v>2</v>
      </c>
      <c r="E919" s="43">
        <f t="shared" si="187"/>
        <v>0.55208333334303461</v>
      </c>
      <c r="F919" s="2">
        <f t="shared" si="188"/>
        <v>2.5521990740837754</v>
      </c>
      <c r="G919" s="26">
        <f>_xlfn.XLOOKUP(F919,occupancy_schedule!C:C,occupancy_schedule!D:D,,1,2)</f>
        <v>3</v>
      </c>
      <c r="H919" s="50">
        <f t="shared" si="189"/>
        <v>2.034375E-5</v>
      </c>
      <c r="I919" s="18">
        <f t="shared" si="190"/>
        <v>0.22604166666666667</v>
      </c>
      <c r="J919" s="26">
        <f t="shared" si="191"/>
        <v>153.4375</v>
      </c>
      <c r="K919" s="55">
        <f t="shared" si="192"/>
        <v>1.6618441358024691E-2</v>
      </c>
      <c r="L919" s="26" t="b">
        <f>IF(virtualroom!A919="","",J919&gt;ventilation_hysteresis)</f>
        <v>1</v>
      </c>
      <c r="M919" s="29">
        <f t="shared" si="193"/>
        <v>500</v>
      </c>
      <c r="N919" s="13">
        <f t="shared" si="184"/>
        <v>5.5555555555555554</v>
      </c>
      <c r="O919" s="17">
        <f t="shared" si="185"/>
        <v>0.83092206790123457</v>
      </c>
      <c r="P919" s="17">
        <f t="shared" si="194"/>
        <v>0.27203714451538014</v>
      </c>
      <c r="Q919" s="17">
        <f t="shared" si="186"/>
        <v>0.22604166666666667</v>
      </c>
      <c r="R919" s="29">
        <f>IF(R918="cCO2_ppm",CO2_ext_avg_ppm,calculation!R918+calculation!S918)</f>
        <v>953.4375</v>
      </c>
      <c r="S919" s="13">
        <f t="shared" si="195"/>
        <v>0</v>
      </c>
    </row>
    <row r="920" spans="1:19">
      <c r="A920" s="1">
        <f>IF(input_OLD_temp_simulation!A920&lt;&gt;"",input_OLD_temp_simulation!A920,"")</f>
        <v>918</v>
      </c>
      <c r="B920">
        <f>IF(input_OLD_temp_simulation!B920&lt;&gt;"",input_OLD_temp_simulation!B920,"")</f>
        <v>886307</v>
      </c>
      <c r="C920" s="2">
        <f>IF(input_OLD_temp_simulation!C920&lt;&gt;"",input_OLD_temp_simulation!C920,"")</f>
        <v>44573.5625</v>
      </c>
      <c r="D920" s="26">
        <f t="shared" si="196"/>
        <v>2</v>
      </c>
      <c r="E920" s="43">
        <f t="shared" si="187"/>
        <v>0.5625</v>
      </c>
      <c r="F920" s="2">
        <f t="shared" si="188"/>
        <v>2.5626157407407408</v>
      </c>
      <c r="G920" s="26">
        <f>_xlfn.XLOOKUP(F920,occupancy_schedule!C:C,occupancy_schedule!D:D,,1,2)</f>
        <v>2</v>
      </c>
      <c r="H920" s="50">
        <f t="shared" si="189"/>
        <v>1.3562499999999999E-5</v>
      </c>
      <c r="I920" s="18">
        <f t="shared" si="190"/>
        <v>0.15069444444444444</v>
      </c>
      <c r="J920" s="26">
        <f t="shared" si="191"/>
        <v>153.4375</v>
      </c>
      <c r="K920" s="55">
        <f t="shared" si="192"/>
        <v>1.6618441358024691E-2</v>
      </c>
      <c r="L920" s="26" t="b">
        <f>IF(virtualroom!A920="","",J920&gt;ventilation_hysteresis)</f>
        <v>1</v>
      </c>
      <c r="M920" s="29">
        <f t="shared" si="193"/>
        <v>500</v>
      </c>
      <c r="N920" s="13">
        <f t="shared" si="184"/>
        <v>5.5555555555555554</v>
      </c>
      <c r="O920" s="17">
        <f t="shared" si="185"/>
        <v>0.83092206790123457</v>
      </c>
      <c r="P920" s="17">
        <f t="shared" si="194"/>
        <v>0.27203714451538014</v>
      </c>
      <c r="Q920" s="17">
        <f t="shared" si="186"/>
        <v>0.22604166666666667</v>
      </c>
      <c r="R920" s="29">
        <f>IF(R919="cCO2_ppm",CO2_ext_avg_ppm,calculation!R919+calculation!S919)</f>
        <v>953.4375</v>
      </c>
      <c r="S920" s="13">
        <f t="shared" si="195"/>
        <v>-67.812500000000014</v>
      </c>
    </row>
    <row r="921" spans="1:19">
      <c r="A921" s="1">
        <f>IF(input_OLD_temp_simulation!A921&lt;&gt;"",input_OLD_temp_simulation!A921,"")</f>
        <v>919</v>
      </c>
      <c r="B921">
        <f>IF(input_OLD_temp_simulation!B921&lt;&gt;"",input_OLD_temp_simulation!B921,"")</f>
        <v>886307</v>
      </c>
      <c r="C921" s="2">
        <f>IF(input_OLD_temp_simulation!C921&lt;&gt;"",input_OLD_temp_simulation!C921,"")</f>
        <v>44573.572916666657</v>
      </c>
      <c r="D921" s="26">
        <f t="shared" si="196"/>
        <v>2</v>
      </c>
      <c r="E921" s="43">
        <f t="shared" si="187"/>
        <v>0.57291666665696539</v>
      </c>
      <c r="F921" s="2">
        <f t="shared" si="188"/>
        <v>2.5730324073977062</v>
      </c>
      <c r="G921" s="26">
        <f>_xlfn.XLOOKUP(F921,occupancy_schedule!C:C,occupancy_schedule!D:D,,1,2)</f>
        <v>2</v>
      </c>
      <c r="H921" s="50">
        <f t="shared" si="189"/>
        <v>1.3562499999999999E-5</v>
      </c>
      <c r="I921" s="18">
        <f t="shared" si="190"/>
        <v>0.15069444444444444</v>
      </c>
      <c r="J921" s="26">
        <f t="shared" si="191"/>
        <v>85.625</v>
      </c>
      <c r="K921" s="55">
        <f t="shared" si="192"/>
        <v>1.4525462962962962E-2</v>
      </c>
      <c r="L921" s="26" t="b">
        <f>IF(virtualroom!A921="","",J921&gt;ventilation_hysteresis)</f>
        <v>1</v>
      </c>
      <c r="M921" s="29">
        <f t="shared" si="193"/>
        <v>500</v>
      </c>
      <c r="N921" s="13">
        <f t="shared" si="184"/>
        <v>5.5555555555555554</v>
      </c>
      <c r="O921" s="17">
        <f t="shared" si="185"/>
        <v>0.72627314814814814</v>
      </c>
      <c r="P921" s="17">
        <f t="shared" si="194"/>
        <v>0.20749003984063744</v>
      </c>
      <c r="Q921" s="17">
        <f t="shared" si="186"/>
        <v>0.15069444444444444</v>
      </c>
      <c r="R921" s="29">
        <f>IF(R920="cCO2_ppm",CO2_ext_avg_ppm,calculation!R920+calculation!S920)</f>
        <v>885.625</v>
      </c>
      <c r="S921" s="13">
        <f t="shared" si="195"/>
        <v>0</v>
      </c>
    </row>
    <row r="922" spans="1:19">
      <c r="A922" s="1">
        <f>IF(input_OLD_temp_simulation!A922&lt;&gt;"",input_OLD_temp_simulation!A922,"")</f>
        <v>920</v>
      </c>
      <c r="B922">
        <f>IF(input_OLD_temp_simulation!B922&lt;&gt;"",input_OLD_temp_simulation!B922,"")</f>
        <v>886307</v>
      </c>
      <c r="C922" s="2">
        <f>IF(input_OLD_temp_simulation!C922&lt;&gt;"",input_OLD_temp_simulation!C922,"")</f>
        <v>44573.583333333343</v>
      </c>
      <c r="D922" s="26">
        <f t="shared" si="196"/>
        <v>2</v>
      </c>
      <c r="E922" s="43">
        <f t="shared" si="187"/>
        <v>0.58333333334303461</v>
      </c>
      <c r="F922" s="2">
        <f t="shared" si="188"/>
        <v>2.5834490740837754</v>
      </c>
      <c r="G922" s="26">
        <f>_xlfn.XLOOKUP(F922,occupancy_schedule!C:C,occupancy_schedule!D:D,,1,2)</f>
        <v>2</v>
      </c>
      <c r="H922" s="50">
        <f t="shared" si="189"/>
        <v>1.3562499999999999E-5</v>
      </c>
      <c r="I922" s="18">
        <f t="shared" si="190"/>
        <v>0.15069444444444444</v>
      </c>
      <c r="J922" s="26">
        <f t="shared" si="191"/>
        <v>85.625</v>
      </c>
      <c r="K922" s="55">
        <f t="shared" si="192"/>
        <v>1.4525462962962962E-2</v>
      </c>
      <c r="L922" s="26" t="b">
        <f>IF(virtualroom!A922="","",J922&gt;ventilation_hysteresis)</f>
        <v>1</v>
      </c>
      <c r="M922" s="29">
        <f t="shared" si="193"/>
        <v>500</v>
      </c>
      <c r="N922" s="13">
        <f t="shared" si="184"/>
        <v>5.5555555555555554</v>
      </c>
      <c r="O922" s="17">
        <f t="shared" si="185"/>
        <v>0.72627314814814814</v>
      </c>
      <c r="P922" s="17">
        <f t="shared" si="194"/>
        <v>0.20749003984063744</v>
      </c>
      <c r="Q922" s="17">
        <f t="shared" si="186"/>
        <v>0.15069444444444444</v>
      </c>
      <c r="R922" s="29">
        <f>IF(R921="cCO2_ppm",CO2_ext_avg_ppm,calculation!R921+calculation!S921)</f>
        <v>885.625</v>
      </c>
      <c r="S922" s="13">
        <f t="shared" si="195"/>
        <v>0</v>
      </c>
    </row>
    <row r="923" spans="1:19">
      <c r="A923" s="1">
        <f>IF(input_OLD_temp_simulation!A923&lt;&gt;"",input_OLD_temp_simulation!A923,"")</f>
        <v>921</v>
      </c>
      <c r="B923">
        <f>IF(input_OLD_temp_simulation!B923&lt;&gt;"",input_OLD_temp_simulation!B923,"")</f>
        <v>886307</v>
      </c>
      <c r="C923" s="2">
        <f>IF(input_OLD_temp_simulation!C923&lt;&gt;"",input_OLD_temp_simulation!C923,"")</f>
        <v>44573.59375</v>
      </c>
      <c r="D923" s="26">
        <f t="shared" si="196"/>
        <v>2</v>
      </c>
      <c r="E923" s="43">
        <f t="shared" si="187"/>
        <v>0.59375</v>
      </c>
      <c r="F923" s="2">
        <f t="shared" si="188"/>
        <v>2.5938657407407408</v>
      </c>
      <c r="G923" s="26">
        <f>_xlfn.XLOOKUP(F923,occupancy_schedule!C:C,occupancy_schedule!D:D,,1,2)</f>
        <v>2</v>
      </c>
      <c r="H923" s="50">
        <f t="shared" si="189"/>
        <v>1.3562499999999999E-5</v>
      </c>
      <c r="I923" s="18">
        <f t="shared" si="190"/>
        <v>0.15069444444444444</v>
      </c>
      <c r="J923" s="26">
        <f t="shared" si="191"/>
        <v>85.625</v>
      </c>
      <c r="K923" s="55">
        <f t="shared" si="192"/>
        <v>1.4525462962962962E-2</v>
      </c>
      <c r="L923" s="26" t="b">
        <f>IF(virtualroom!A923="","",J923&gt;ventilation_hysteresis)</f>
        <v>1</v>
      </c>
      <c r="M923" s="29">
        <f t="shared" si="193"/>
        <v>500</v>
      </c>
      <c r="N923" s="13">
        <f t="shared" si="184"/>
        <v>5.5555555555555554</v>
      </c>
      <c r="O923" s="17">
        <f t="shared" si="185"/>
        <v>0.72627314814814814</v>
      </c>
      <c r="P923" s="17">
        <f t="shared" si="194"/>
        <v>0.20749003984063744</v>
      </c>
      <c r="Q923" s="17">
        <f t="shared" si="186"/>
        <v>0.15069444444444444</v>
      </c>
      <c r="R923" s="29">
        <f>IF(R922="cCO2_ppm",CO2_ext_avg_ppm,calculation!R922+calculation!S922)</f>
        <v>885.625</v>
      </c>
      <c r="S923" s="13">
        <f t="shared" si="195"/>
        <v>0</v>
      </c>
    </row>
    <row r="924" spans="1:19">
      <c r="A924" s="1">
        <f>IF(input_OLD_temp_simulation!A924&lt;&gt;"",input_OLD_temp_simulation!A924,"")</f>
        <v>922</v>
      </c>
      <c r="B924">
        <f>IF(input_OLD_temp_simulation!B924&lt;&gt;"",input_OLD_temp_simulation!B924,"")</f>
        <v>886307</v>
      </c>
      <c r="C924" s="2">
        <f>IF(input_OLD_temp_simulation!C924&lt;&gt;"",input_OLD_temp_simulation!C924,"")</f>
        <v>44573.604166666657</v>
      </c>
      <c r="D924" s="26">
        <f t="shared" si="196"/>
        <v>2</v>
      </c>
      <c r="E924" s="43">
        <f t="shared" si="187"/>
        <v>0.60416666665696539</v>
      </c>
      <c r="F924" s="2">
        <f t="shared" si="188"/>
        <v>2.6042824073977062</v>
      </c>
      <c r="G924" s="26">
        <f>_xlfn.XLOOKUP(F924,occupancy_schedule!C:C,occupancy_schedule!D:D,,1,2)</f>
        <v>2</v>
      </c>
      <c r="H924" s="50">
        <f t="shared" si="189"/>
        <v>1.3562499999999999E-5</v>
      </c>
      <c r="I924" s="18">
        <f t="shared" si="190"/>
        <v>0.15069444444444444</v>
      </c>
      <c r="J924" s="26">
        <f t="shared" si="191"/>
        <v>85.625</v>
      </c>
      <c r="K924" s="55">
        <f t="shared" si="192"/>
        <v>1.4525462962962962E-2</v>
      </c>
      <c r="L924" s="26" t="b">
        <f>IF(virtualroom!A924="","",J924&gt;ventilation_hysteresis)</f>
        <v>1</v>
      </c>
      <c r="M924" s="29">
        <f t="shared" si="193"/>
        <v>500</v>
      </c>
      <c r="N924" s="13">
        <f t="shared" si="184"/>
        <v>5.5555555555555554</v>
      </c>
      <c r="O924" s="17">
        <f t="shared" si="185"/>
        <v>0.72627314814814814</v>
      </c>
      <c r="P924" s="17">
        <f t="shared" si="194"/>
        <v>0.20749003984063744</v>
      </c>
      <c r="Q924" s="17">
        <f t="shared" si="186"/>
        <v>0.15069444444444444</v>
      </c>
      <c r="R924" s="29">
        <f>IF(R923="cCO2_ppm",CO2_ext_avg_ppm,calculation!R923+calculation!S923)</f>
        <v>885.625</v>
      </c>
      <c r="S924" s="13">
        <f t="shared" si="195"/>
        <v>0</v>
      </c>
    </row>
    <row r="925" spans="1:19">
      <c r="A925" s="1">
        <f>IF(input_OLD_temp_simulation!A925&lt;&gt;"",input_OLD_temp_simulation!A925,"")</f>
        <v>923</v>
      </c>
      <c r="B925">
        <f>IF(input_OLD_temp_simulation!B925&lt;&gt;"",input_OLD_temp_simulation!B925,"")</f>
        <v>886307</v>
      </c>
      <c r="C925" s="2">
        <f>IF(input_OLD_temp_simulation!C925&lt;&gt;"",input_OLD_temp_simulation!C925,"")</f>
        <v>44573.614583333343</v>
      </c>
      <c r="D925" s="26">
        <f t="shared" si="196"/>
        <v>2</v>
      </c>
      <c r="E925" s="43">
        <f t="shared" si="187"/>
        <v>0.61458333334303461</v>
      </c>
      <c r="F925" s="2">
        <f t="shared" si="188"/>
        <v>2.6146990740837754</v>
      </c>
      <c r="G925" s="26">
        <f>_xlfn.XLOOKUP(F925,occupancy_schedule!C:C,occupancy_schedule!D:D,,1,2)</f>
        <v>2</v>
      </c>
      <c r="H925" s="50">
        <f t="shared" si="189"/>
        <v>1.3562499999999999E-5</v>
      </c>
      <c r="I925" s="18">
        <f t="shared" si="190"/>
        <v>0.15069444444444444</v>
      </c>
      <c r="J925" s="26">
        <f t="shared" si="191"/>
        <v>85.625</v>
      </c>
      <c r="K925" s="55">
        <f t="shared" si="192"/>
        <v>1.4525462962962962E-2</v>
      </c>
      <c r="L925" s="26" t="b">
        <f>IF(virtualroom!A925="","",J925&gt;ventilation_hysteresis)</f>
        <v>1</v>
      </c>
      <c r="M925" s="29">
        <f t="shared" si="193"/>
        <v>500</v>
      </c>
      <c r="N925" s="13">
        <f t="shared" si="184"/>
        <v>5.5555555555555554</v>
      </c>
      <c r="O925" s="17">
        <f t="shared" si="185"/>
        <v>0.72627314814814814</v>
      </c>
      <c r="P925" s="17">
        <f t="shared" si="194"/>
        <v>0.20749003984063744</v>
      </c>
      <c r="Q925" s="17">
        <f t="shared" si="186"/>
        <v>0.15069444444444444</v>
      </c>
      <c r="R925" s="29">
        <f>IF(R924="cCO2_ppm",CO2_ext_avg_ppm,calculation!R924+calculation!S924)</f>
        <v>885.625</v>
      </c>
      <c r="S925" s="13">
        <f t="shared" si="195"/>
        <v>0</v>
      </c>
    </row>
    <row r="926" spans="1:19">
      <c r="A926" s="1">
        <f>IF(input_OLD_temp_simulation!A926&lt;&gt;"",input_OLD_temp_simulation!A926,"")</f>
        <v>924</v>
      </c>
      <c r="B926">
        <f>IF(input_OLD_temp_simulation!B926&lt;&gt;"",input_OLD_temp_simulation!B926,"")</f>
        <v>886307</v>
      </c>
      <c r="C926" s="2">
        <f>IF(input_OLD_temp_simulation!C926&lt;&gt;"",input_OLD_temp_simulation!C926,"")</f>
        <v>44573.625</v>
      </c>
      <c r="D926" s="26">
        <f t="shared" si="196"/>
        <v>2</v>
      </c>
      <c r="E926" s="43">
        <f t="shared" si="187"/>
        <v>0.625</v>
      </c>
      <c r="F926" s="2">
        <f t="shared" si="188"/>
        <v>2.6251157407407408</v>
      </c>
      <c r="G926" s="26">
        <f>_xlfn.XLOOKUP(F926,occupancy_schedule!C:C,occupancy_schedule!D:D,,1,2)</f>
        <v>2</v>
      </c>
      <c r="H926" s="50">
        <f t="shared" si="189"/>
        <v>1.3562499999999999E-5</v>
      </c>
      <c r="I926" s="18">
        <f t="shared" si="190"/>
        <v>0.15069444444444444</v>
      </c>
      <c r="J926" s="26">
        <f t="shared" si="191"/>
        <v>85.625</v>
      </c>
      <c r="K926" s="55">
        <f t="shared" si="192"/>
        <v>1.4525462962962962E-2</v>
      </c>
      <c r="L926" s="26" t="b">
        <f>IF(virtualroom!A926="","",J926&gt;ventilation_hysteresis)</f>
        <v>1</v>
      </c>
      <c r="M926" s="29">
        <f t="shared" si="193"/>
        <v>500</v>
      </c>
      <c r="N926" s="13">
        <f t="shared" si="184"/>
        <v>5.5555555555555554</v>
      </c>
      <c r="O926" s="17">
        <f t="shared" si="185"/>
        <v>0.72627314814814814</v>
      </c>
      <c r="P926" s="17">
        <f t="shared" si="194"/>
        <v>0.20749003984063744</v>
      </c>
      <c r="Q926" s="17">
        <f t="shared" si="186"/>
        <v>0.15069444444444444</v>
      </c>
      <c r="R926" s="29">
        <f>IF(R925="cCO2_ppm",CO2_ext_avg_ppm,calculation!R925+calculation!S925)</f>
        <v>885.625</v>
      </c>
      <c r="S926" s="13">
        <f t="shared" si="195"/>
        <v>0</v>
      </c>
    </row>
    <row r="927" spans="1:19">
      <c r="A927" s="1">
        <f>IF(input_OLD_temp_simulation!A927&lt;&gt;"",input_OLD_temp_simulation!A927,"")</f>
        <v>925</v>
      </c>
      <c r="B927">
        <f>IF(input_OLD_temp_simulation!B927&lt;&gt;"",input_OLD_temp_simulation!B927,"")</f>
        <v>886307</v>
      </c>
      <c r="C927" s="2">
        <f>IF(input_OLD_temp_simulation!C927&lt;&gt;"",input_OLD_temp_simulation!C927,"")</f>
        <v>44573.635416666657</v>
      </c>
      <c r="D927" s="26">
        <f t="shared" si="196"/>
        <v>2</v>
      </c>
      <c r="E927" s="43">
        <f t="shared" si="187"/>
        <v>0.63541666665696539</v>
      </c>
      <c r="F927" s="2">
        <f t="shared" si="188"/>
        <v>2.6355324073977062</v>
      </c>
      <c r="G927" s="26">
        <f>_xlfn.XLOOKUP(F927,occupancy_schedule!C:C,occupancy_schedule!D:D,,1,2)</f>
        <v>2</v>
      </c>
      <c r="H927" s="50">
        <f t="shared" si="189"/>
        <v>1.3562499999999999E-5</v>
      </c>
      <c r="I927" s="18">
        <f t="shared" si="190"/>
        <v>0.15069444444444444</v>
      </c>
      <c r="J927" s="26">
        <f t="shared" si="191"/>
        <v>85.625</v>
      </c>
      <c r="K927" s="55">
        <f t="shared" si="192"/>
        <v>1.4525462962962962E-2</v>
      </c>
      <c r="L927" s="26" t="b">
        <f>IF(virtualroom!A927="","",J927&gt;ventilation_hysteresis)</f>
        <v>1</v>
      </c>
      <c r="M927" s="29">
        <f t="shared" si="193"/>
        <v>500</v>
      </c>
      <c r="N927" s="13">
        <f t="shared" si="184"/>
        <v>5.5555555555555554</v>
      </c>
      <c r="O927" s="17">
        <f t="shared" si="185"/>
        <v>0.72627314814814814</v>
      </c>
      <c r="P927" s="17">
        <f t="shared" si="194"/>
        <v>0.20749003984063744</v>
      </c>
      <c r="Q927" s="17">
        <f t="shared" si="186"/>
        <v>0.15069444444444444</v>
      </c>
      <c r="R927" s="29">
        <f>IF(R926="cCO2_ppm",CO2_ext_avg_ppm,calculation!R926+calculation!S926)</f>
        <v>885.625</v>
      </c>
      <c r="S927" s="13">
        <f t="shared" si="195"/>
        <v>0</v>
      </c>
    </row>
    <row r="928" spans="1:19">
      <c r="A928" s="1">
        <f>IF(input_OLD_temp_simulation!A928&lt;&gt;"",input_OLD_temp_simulation!A928,"")</f>
        <v>926</v>
      </c>
      <c r="B928">
        <f>IF(input_OLD_temp_simulation!B928&lt;&gt;"",input_OLD_temp_simulation!B928,"")</f>
        <v>886307</v>
      </c>
      <c r="C928" s="2">
        <f>IF(input_OLD_temp_simulation!C928&lt;&gt;"",input_OLD_temp_simulation!C928,"")</f>
        <v>44573.645833333343</v>
      </c>
      <c r="D928" s="26">
        <f t="shared" si="196"/>
        <v>2</v>
      </c>
      <c r="E928" s="43">
        <f t="shared" si="187"/>
        <v>0.64583333334303461</v>
      </c>
      <c r="F928" s="2">
        <f t="shared" si="188"/>
        <v>2.6459490740837754</v>
      </c>
      <c r="G928" s="26">
        <f>_xlfn.XLOOKUP(F928,occupancy_schedule!C:C,occupancy_schedule!D:D,,1,2)</f>
        <v>2</v>
      </c>
      <c r="H928" s="50">
        <f t="shared" si="189"/>
        <v>1.3562499999999999E-5</v>
      </c>
      <c r="I928" s="18">
        <f t="shared" si="190"/>
        <v>0.15069444444444444</v>
      </c>
      <c r="J928" s="26">
        <f t="shared" si="191"/>
        <v>85.625</v>
      </c>
      <c r="K928" s="55">
        <f t="shared" si="192"/>
        <v>1.4525462962962962E-2</v>
      </c>
      <c r="L928" s="26" t="b">
        <f>IF(virtualroom!A928="","",J928&gt;ventilation_hysteresis)</f>
        <v>1</v>
      </c>
      <c r="M928" s="29">
        <f t="shared" si="193"/>
        <v>500</v>
      </c>
      <c r="N928" s="13">
        <f t="shared" si="184"/>
        <v>5.5555555555555554</v>
      </c>
      <c r="O928" s="17">
        <f t="shared" si="185"/>
        <v>0.72627314814814814</v>
      </c>
      <c r="P928" s="17">
        <f t="shared" si="194"/>
        <v>0.20749003984063744</v>
      </c>
      <c r="Q928" s="17">
        <f t="shared" si="186"/>
        <v>0.15069444444444444</v>
      </c>
      <c r="R928" s="29">
        <f>IF(R927="cCO2_ppm",CO2_ext_avg_ppm,calculation!R927+calculation!S927)</f>
        <v>885.625</v>
      </c>
      <c r="S928" s="13">
        <f t="shared" si="195"/>
        <v>0</v>
      </c>
    </row>
    <row r="929" spans="1:19">
      <c r="A929" s="1">
        <f>IF(input_OLD_temp_simulation!A929&lt;&gt;"",input_OLD_temp_simulation!A929,"")</f>
        <v>927</v>
      </c>
      <c r="B929">
        <f>IF(input_OLD_temp_simulation!B929&lt;&gt;"",input_OLD_temp_simulation!B929,"")</f>
        <v>886307</v>
      </c>
      <c r="C929" s="2">
        <f>IF(input_OLD_temp_simulation!C929&lt;&gt;"",input_OLD_temp_simulation!C929,"")</f>
        <v>44573.65625</v>
      </c>
      <c r="D929" s="26">
        <f t="shared" si="196"/>
        <v>2</v>
      </c>
      <c r="E929" s="43">
        <f t="shared" si="187"/>
        <v>0.65625</v>
      </c>
      <c r="F929" s="2">
        <f t="shared" si="188"/>
        <v>2.6563657407407408</v>
      </c>
      <c r="G929" s="26">
        <f>_xlfn.XLOOKUP(F929,occupancy_schedule!C:C,occupancy_schedule!D:D,,1,2)</f>
        <v>2</v>
      </c>
      <c r="H929" s="50">
        <f t="shared" si="189"/>
        <v>1.3562499999999999E-5</v>
      </c>
      <c r="I929" s="18">
        <f t="shared" si="190"/>
        <v>0.15069444444444444</v>
      </c>
      <c r="J929" s="26">
        <f t="shared" si="191"/>
        <v>85.625</v>
      </c>
      <c r="K929" s="55">
        <f t="shared" si="192"/>
        <v>1.4525462962962962E-2</v>
      </c>
      <c r="L929" s="26" t="b">
        <f>IF(virtualroom!A929="","",J929&gt;ventilation_hysteresis)</f>
        <v>1</v>
      </c>
      <c r="M929" s="29">
        <f t="shared" si="193"/>
        <v>500</v>
      </c>
      <c r="N929" s="13">
        <f t="shared" si="184"/>
        <v>5.5555555555555554</v>
      </c>
      <c r="O929" s="17">
        <f t="shared" si="185"/>
        <v>0.72627314814814814</v>
      </c>
      <c r="P929" s="17">
        <f t="shared" si="194"/>
        <v>0.20749003984063744</v>
      </c>
      <c r="Q929" s="17">
        <f t="shared" si="186"/>
        <v>0.15069444444444444</v>
      </c>
      <c r="R929" s="29">
        <f>IF(R928="cCO2_ppm",CO2_ext_avg_ppm,calculation!R928+calculation!S928)</f>
        <v>885.625</v>
      </c>
      <c r="S929" s="13">
        <f t="shared" si="195"/>
        <v>0</v>
      </c>
    </row>
    <row r="930" spans="1:19">
      <c r="A930" s="1">
        <f>IF(input_OLD_temp_simulation!A930&lt;&gt;"",input_OLD_temp_simulation!A930,"")</f>
        <v>928</v>
      </c>
      <c r="B930">
        <f>IF(input_OLD_temp_simulation!B930&lt;&gt;"",input_OLD_temp_simulation!B930,"")</f>
        <v>886307</v>
      </c>
      <c r="C930" s="2">
        <f>IF(input_OLD_temp_simulation!C930&lt;&gt;"",input_OLD_temp_simulation!C930,"")</f>
        <v>44573.666666666657</v>
      </c>
      <c r="D930" s="26">
        <f t="shared" si="196"/>
        <v>2</v>
      </c>
      <c r="E930" s="43">
        <f t="shared" si="187"/>
        <v>0.66666666665696539</v>
      </c>
      <c r="F930" s="2">
        <f t="shared" si="188"/>
        <v>2.6667824073977062</v>
      </c>
      <c r="G930" s="26">
        <f>_xlfn.XLOOKUP(F930,occupancy_schedule!C:C,occupancy_schedule!D:D,,1,2)</f>
        <v>0</v>
      </c>
      <c r="H930" s="50">
        <f t="shared" si="189"/>
        <v>0</v>
      </c>
      <c r="I930" s="18">
        <f t="shared" si="190"/>
        <v>0</v>
      </c>
      <c r="J930" s="26">
        <f t="shared" si="191"/>
        <v>85.625</v>
      </c>
      <c r="K930" s="55">
        <f t="shared" si="192"/>
        <v>1.4525462962962962E-2</v>
      </c>
      <c r="L930" s="26" t="b">
        <f>IF(virtualroom!A930="","",J930&gt;ventilation_hysteresis)</f>
        <v>1</v>
      </c>
      <c r="M930" s="29">
        <f t="shared" si="193"/>
        <v>500</v>
      </c>
      <c r="N930" s="13">
        <f t="shared" si="184"/>
        <v>5.5555555555555554</v>
      </c>
      <c r="O930" s="17">
        <f t="shared" si="185"/>
        <v>0.72627314814814814</v>
      </c>
      <c r="P930" s="17">
        <f t="shared" si="194"/>
        <v>0.20749003984063744</v>
      </c>
      <c r="Q930" s="17">
        <f t="shared" si="186"/>
        <v>0.15069444444444444</v>
      </c>
      <c r="R930" s="29">
        <f>IF(R929="cCO2_ppm",CO2_ext_avg_ppm,calculation!R929+calculation!S929)</f>
        <v>885.625</v>
      </c>
      <c r="S930" s="13">
        <f t="shared" si="195"/>
        <v>-135.625</v>
      </c>
    </row>
    <row r="931" spans="1:19">
      <c r="A931" s="1">
        <f>IF(input_OLD_temp_simulation!A931&lt;&gt;"",input_OLD_temp_simulation!A931,"")</f>
        <v>929</v>
      </c>
      <c r="B931">
        <f>IF(input_OLD_temp_simulation!B931&lt;&gt;"",input_OLD_temp_simulation!B931,"")</f>
        <v>886307</v>
      </c>
      <c r="C931" s="2">
        <f>IF(input_OLD_temp_simulation!C931&lt;&gt;"",input_OLD_temp_simulation!C931,"")</f>
        <v>44573.677083333343</v>
      </c>
      <c r="D931" s="26">
        <f t="shared" si="196"/>
        <v>2</v>
      </c>
      <c r="E931" s="43">
        <f t="shared" si="187"/>
        <v>0.67708333334303461</v>
      </c>
      <c r="F931" s="2">
        <f t="shared" si="188"/>
        <v>2.6771990740837754</v>
      </c>
      <c r="G931" s="26">
        <f>_xlfn.XLOOKUP(F931,occupancy_schedule!C:C,occupancy_schedule!D:D,,1,2)</f>
        <v>0</v>
      </c>
      <c r="H931" s="50">
        <f t="shared" si="189"/>
        <v>0</v>
      </c>
      <c r="I931" s="18">
        <f t="shared" si="190"/>
        <v>0</v>
      </c>
      <c r="J931" s="26">
        <f t="shared" si="191"/>
        <v>-50</v>
      </c>
      <c r="K931" s="55">
        <f t="shared" si="192"/>
        <v>1.0339506172839507E-2</v>
      </c>
      <c r="L931" s="26" t="b">
        <f>IF(virtualroom!A931="","",J931&gt;ventilation_hysteresis)</f>
        <v>0</v>
      </c>
      <c r="M931" s="29">
        <f t="shared" si="193"/>
        <v>0</v>
      </c>
      <c r="N931" s="13">
        <f t="shared" si="184"/>
        <v>0</v>
      </c>
      <c r="O931" s="17">
        <f t="shared" si="185"/>
        <v>0</v>
      </c>
      <c r="P931" s="17">
        <f t="shared" si="194"/>
        <v>0</v>
      </c>
      <c r="Q931" s="17">
        <f t="shared" si="186"/>
        <v>1.0339506172839507E-2</v>
      </c>
      <c r="R931" s="29">
        <f>IF(R930="cCO2_ppm",CO2_ext_avg_ppm,calculation!R930+calculation!S930)</f>
        <v>750</v>
      </c>
      <c r="S931" s="13">
        <f t="shared" si="195"/>
        <v>-9.3055555555555554</v>
      </c>
    </row>
    <row r="932" spans="1:19">
      <c r="A932" s="1">
        <f>IF(input_OLD_temp_simulation!A932&lt;&gt;"",input_OLD_temp_simulation!A932,"")</f>
        <v>930</v>
      </c>
      <c r="B932">
        <f>IF(input_OLD_temp_simulation!B932&lt;&gt;"",input_OLD_temp_simulation!B932,"")</f>
        <v>886307</v>
      </c>
      <c r="C932" s="2">
        <f>IF(input_OLD_temp_simulation!C932&lt;&gt;"",input_OLD_temp_simulation!C932,"")</f>
        <v>44573.6875</v>
      </c>
      <c r="D932" s="26">
        <f t="shared" si="196"/>
        <v>2</v>
      </c>
      <c r="E932" s="43">
        <f t="shared" si="187"/>
        <v>0.6875</v>
      </c>
      <c r="F932" s="2">
        <f t="shared" si="188"/>
        <v>2.6876157407407408</v>
      </c>
      <c r="G932" s="26">
        <f>_xlfn.XLOOKUP(F932,occupancy_schedule!C:C,occupancy_schedule!D:D,,1,2)</f>
        <v>0</v>
      </c>
      <c r="H932" s="50">
        <f t="shared" si="189"/>
        <v>0</v>
      </c>
      <c r="I932" s="18">
        <f t="shared" si="190"/>
        <v>0</v>
      </c>
      <c r="J932" s="26">
        <f t="shared" si="191"/>
        <v>-59.305555555555543</v>
      </c>
      <c r="K932" s="55">
        <f t="shared" si="192"/>
        <v>1.0052297668038409E-2</v>
      </c>
      <c r="L932" s="26" t="b">
        <f>IF(virtualroom!A932="","",J932&gt;ventilation_hysteresis)</f>
        <v>0</v>
      </c>
      <c r="M932" s="29">
        <f t="shared" si="193"/>
        <v>0</v>
      </c>
      <c r="N932" s="13">
        <f t="shared" si="184"/>
        <v>0</v>
      </c>
      <c r="O932" s="17">
        <f t="shared" si="185"/>
        <v>0</v>
      </c>
      <c r="P932" s="17">
        <f t="shared" si="194"/>
        <v>0</v>
      </c>
      <c r="Q932" s="17">
        <f t="shared" si="186"/>
        <v>1.0052297668038409E-2</v>
      </c>
      <c r="R932" s="29">
        <f>IF(R931="cCO2_ppm",CO2_ext_avg_ppm,calculation!R931+calculation!S931)</f>
        <v>740.69444444444446</v>
      </c>
      <c r="S932" s="13">
        <f t="shared" si="195"/>
        <v>-9.0470679012345681</v>
      </c>
    </row>
    <row r="933" spans="1:19">
      <c r="A933" s="1">
        <f>IF(input_OLD_temp_simulation!A933&lt;&gt;"",input_OLD_temp_simulation!A933,"")</f>
        <v>931</v>
      </c>
      <c r="B933">
        <f>IF(input_OLD_temp_simulation!B933&lt;&gt;"",input_OLD_temp_simulation!B933,"")</f>
        <v>886307</v>
      </c>
      <c r="C933" s="2">
        <f>IF(input_OLD_temp_simulation!C933&lt;&gt;"",input_OLD_temp_simulation!C933,"")</f>
        <v>44573.697916666657</v>
      </c>
      <c r="D933" s="26">
        <f t="shared" si="196"/>
        <v>2</v>
      </c>
      <c r="E933" s="43">
        <f t="shared" si="187"/>
        <v>0.69791666665696539</v>
      </c>
      <c r="F933" s="2">
        <f t="shared" si="188"/>
        <v>2.6980324073977062</v>
      </c>
      <c r="G933" s="26">
        <f>_xlfn.XLOOKUP(F933,occupancy_schedule!C:C,occupancy_schedule!D:D,,1,2)</f>
        <v>0</v>
      </c>
      <c r="H933" s="50">
        <f t="shared" si="189"/>
        <v>0</v>
      </c>
      <c r="I933" s="18">
        <f t="shared" si="190"/>
        <v>0</v>
      </c>
      <c r="J933" s="26">
        <f t="shared" si="191"/>
        <v>-68.35262345679007</v>
      </c>
      <c r="K933" s="55">
        <f t="shared" si="192"/>
        <v>9.7730671772595663E-3</v>
      </c>
      <c r="L933" s="26" t="b">
        <f>IF(virtualroom!A933="","",J933&gt;ventilation_hysteresis)</f>
        <v>0</v>
      </c>
      <c r="M933" s="29">
        <f t="shared" si="193"/>
        <v>0</v>
      </c>
      <c r="N933" s="13">
        <f t="shared" si="184"/>
        <v>0</v>
      </c>
      <c r="O933" s="17">
        <f t="shared" si="185"/>
        <v>0</v>
      </c>
      <c r="P933" s="17">
        <f t="shared" si="194"/>
        <v>0</v>
      </c>
      <c r="Q933" s="17">
        <f t="shared" si="186"/>
        <v>9.7730671772595663E-3</v>
      </c>
      <c r="R933" s="29">
        <f>IF(R932="cCO2_ppm",CO2_ext_avg_ppm,calculation!R932+calculation!S932)</f>
        <v>731.64737654320993</v>
      </c>
      <c r="S933" s="13">
        <f t="shared" si="195"/>
        <v>-8.795760459533609</v>
      </c>
    </row>
    <row r="934" spans="1:19">
      <c r="A934" s="1">
        <f>IF(input_OLD_temp_simulation!A934&lt;&gt;"",input_OLD_temp_simulation!A934,"")</f>
        <v>932</v>
      </c>
      <c r="B934">
        <f>IF(input_OLD_temp_simulation!B934&lt;&gt;"",input_OLD_temp_simulation!B934,"")</f>
        <v>886307</v>
      </c>
      <c r="C934" s="2">
        <f>IF(input_OLD_temp_simulation!C934&lt;&gt;"",input_OLD_temp_simulation!C934,"")</f>
        <v>44573.708333333343</v>
      </c>
      <c r="D934" s="26">
        <f t="shared" si="196"/>
        <v>2</v>
      </c>
      <c r="E934" s="43">
        <f t="shared" si="187"/>
        <v>0.70833333334303461</v>
      </c>
      <c r="F934" s="2">
        <f t="shared" si="188"/>
        <v>2.7084490740837754</v>
      </c>
      <c r="G934" s="26">
        <f>_xlfn.XLOOKUP(F934,occupancy_schedule!C:C,occupancy_schedule!D:D,,1,2)</f>
        <v>0</v>
      </c>
      <c r="H934" s="50">
        <f t="shared" si="189"/>
        <v>0</v>
      </c>
      <c r="I934" s="18">
        <f t="shared" si="190"/>
        <v>0</v>
      </c>
      <c r="J934" s="26">
        <f t="shared" si="191"/>
        <v>-77.148383916323723</v>
      </c>
      <c r="K934" s="55">
        <f t="shared" si="192"/>
        <v>9.501593089002355E-3</v>
      </c>
      <c r="L934" s="26" t="b">
        <f>IF(virtualroom!A934="","",J934&gt;ventilation_hysteresis)</f>
        <v>0</v>
      </c>
      <c r="M934" s="29">
        <f t="shared" si="193"/>
        <v>0</v>
      </c>
      <c r="N934" s="13">
        <f t="shared" si="184"/>
        <v>0</v>
      </c>
      <c r="O934" s="17">
        <f t="shared" si="185"/>
        <v>0</v>
      </c>
      <c r="P934" s="17">
        <f t="shared" si="194"/>
        <v>0</v>
      </c>
      <c r="Q934" s="17">
        <f t="shared" si="186"/>
        <v>9.501593089002355E-3</v>
      </c>
      <c r="R934" s="29">
        <f>IF(R933="cCO2_ppm",CO2_ext_avg_ppm,calculation!R933+calculation!S933)</f>
        <v>722.85161608367628</v>
      </c>
      <c r="S934" s="13">
        <f t="shared" si="195"/>
        <v>-8.5514337801021192</v>
      </c>
    </row>
    <row r="935" spans="1:19">
      <c r="A935" s="1">
        <f>IF(input_OLD_temp_simulation!A935&lt;&gt;"",input_OLD_temp_simulation!A935,"")</f>
        <v>933</v>
      </c>
      <c r="B935">
        <f>IF(input_OLD_temp_simulation!B935&lt;&gt;"",input_OLD_temp_simulation!B935,"")</f>
        <v>886307</v>
      </c>
      <c r="C935" s="2">
        <f>IF(input_OLD_temp_simulation!C935&lt;&gt;"",input_OLD_temp_simulation!C935,"")</f>
        <v>44573.71875</v>
      </c>
      <c r="D935" s="26">
        <f t="shared" si="196"/>
        <v>2</v>
      </c>
      <c r="E935" s="43">
        <f t="shared" si="187"/>
        <v>0.71875</v>
      </c>
      <c r="F935" s="2">
        <f t="shared" si="188"/>
        <v>2.7188657407407408</v>
      </c>
      <c r="G935" s="26">
        <f>_xlfn.XLOOKUP(F935,occupancy_schedule!C:C,occupancy_schedule!D:D,,1,2)</f>
        <v>0</v>
      </c>
      <c r="H935" s="50">
        <f t="shared" si="189"/>
        <v>0</v>
      </c>
      <c r="I935" s="18">
        <f t="shared" si="190"/>
        <v>0</v>
      </c>
      <c r="J935" s="26">
        <f t="shared" si="191"/>
        <v>-85.699817696425839</v>
      </c>
      <c r="K935" s="55">
        <f t="shared" si="192"/>
        <v>9.2376599476411761E-3</v>
      </c>
      <c r="L935" s="26" t="b">
        <f>IF(virtualroom!A935="","",J935&gt;ventilation_hysteresis)</f>
        <v>0</v>
      </c>
      <c r="M935" s="29">
        <f t="shared" si="193"/>
        <v>0</v>
      </c>
      <c r="N935" s="13">
        <f t="shared" si="184"/>
        <v>0</v>
      </c>
      <c r="O935" s="17">
        <f t="shared" si="185"/>
        <v>0</v>
      </c>
      <c r="P935" s="17">
        <f t="shared" si="194"/>
        <v>0</v>
      </c>
      <c r="Q935" s="17">
        <f t="shared" si="186"/>
        <v>9.2376599476411761E-3</v>
      </c>
      <c r="R935" s="29">
        <f>IF(R934="cCO2_ppm",CO2_ext_avg_ppm,calculation!R934+calculation!S934)</f>
        <v>714.30018230357416</v>
      </c>
      <c r="S935" s="13">
        <f t="shared" si="195"/>
        <v>-8.3138939528770592</v>
      </c>
    </row>
    <row r="936" spans="1:19">
      <c r="A936" s="1">
        <f>IF(input_OLD_temp_simulation!A936&lt;&gt;"",input_OLD_temp_simulation!A936,"")</f>
        <v>934</v>
      </c>
      <c r="B936">
        <f>IF(input_OLD_temp_simulation!B936&lt;&gt;"",input_OLD_temp_simulation!B936,"")</f>
        <v>886307</v>
      </c>
      <c r="C936" s="2">
        <f>IF(input_OLD_temp_simulation!C936&lt;&gt;"",input_OLD_temp_simulation!C936,"")</f>
        <v>44573.729166666657</v>
      </c>
      <c r="D936" s="26">
        <f t="shared" si="196"/>
        <v>2</v>
      </c>
      <c r="E936" s="43">
        <f t="shared" si="187"/>
        <v>0.72916666665696539</v>
      </c>
      <c r="F936" s="2">
        <f t="shared" si="188"/>
        <v>2.7292824073977062</v>
      </c>
      <c r="G936" s="26">
        <f>_xlfn.XLOOKUP(F936,occupancy_schedule!C:C,occupancy_schedule!D:D,,1,2)</f>
        <v>0</v>
      </c>
      <c r="H936" s="50">
        <f t="shared" si="189"/>
        <v>0</v>
      </c>
      <c r="I936" s="18">
        <f t="shared" si="190"/>
        <v>0</v>
      </c>
      <c r="J936" s="26">
        <f t="shared" si="191"/>
        <v>-94.013711649302877</v>
      </c>
      <c r="K936" s="55">
        <f t="shared" si="192"/>
        <v>8.9810582824289241E-3</v>
      </c>
      <c r="L936" s="26" t="b">
        <f>IF(virtualroom!A936="","",J936&gt;ventilation_hysteresis)</f>
        <v>0</v>
      </c>
      <c r="M936" s="29">
        <f t="shared" si="193"/>
        <v>0</v>
      </c>
      <c r="N936" s="13">
        <f t="shared" ref="N936:N999" si="197">M936/(V_room_m3)</f>
        <v>0</v>
      </c>
      <c r="O936" s="17">
        <f t="shared" ref="O936:O999" si="198">N936/s_per_h*(R936-CO2_ext_avg_ppm)</f>
        <v>0</v>
      </c>
      <c r="P936" s="17">
        <f t="shared" si="194"/>
        <v>0</v>
      </c>
      <c r="Q936" s="17">
        <f t="shared" si="186"/>
        <v>8.9810582824289241E-3</v>
      </c>
      <c r="R936" s="29">
        <f>IF(R935="cCO2_ppm",CO2_ext_avg_ppm,calculation!R935+calculation!S935)</f>
        <v>705.98628835069712</v>
      </c>
      <c r="S936" s="13">
        <f t="shared" si="195"/>
        <v>-8.0829524541860316</v>
      </c>
    </row>
    <row r="937" spans="1:19">
      <c r="A937" s="1">
        <f>IF(input_OLD_temp_simulation!A937&lt;&gt;"",input_OLD_temp_simulation!A937,"")</f>
        <v>935</v>
      </c>
      <c r="B937">
        <f>IF(input_OLD_temp_simulation!B937&lt;&gt;"",input_OLD_temp_simulation!B937,"")</f>
        <v>886307</v>
      </c>
      <c r="C937" s="2">
        <f>IF(input_OLD_temp_simulation!C937&lt;&gt;"",input_OLD_temp_simulation!C937,"")</f>
        <v>44573.739583333343</v>
      </c>
      <c r="D937" s="26">
        <f t="shared" si="196"/>
        <v>2</v>
      </c>
      <c r="E937" s="43">
        <f t="shared" si="187"/>
        <v>0.73958333334303461</v>
      </c>
      <c r="F937" s="2">
        <f t="shared" si="188"/>
        <v>2.7396990740837754</v>
      </c>
      <c r="G937" s="26">
        <f>_xlfn.XLOOKUP(F937,occupancy_schedule!C:C,occupancy_schedule!D:D,,1,2)</f>
        <v>0</v>
      </c>
      <c r="H937" s="50">
        <f t="shared" si="189"/>
        <v>0</v>
      </c>
      <c r="I937" s="18">
        <f t="shared" si="190"/>
        <v>0</v>
      </c>
      <c r="J937" s="26">
        <f t="shared" si="191"/>
        <v>-102.09666410348893</v>
      </c>
      <c r="K937" s="55">
        <f t="shared" si="192"/>
        <v>8.7315844412503407E-3</v>
      </c>
      <c r="L937" s="26" t="b">
        <f>IF(virtualroom!A937="","",J937&gt;ventilation_hysteresis)</f>
        <v>0</v>
      </c>
      <c r="M937" s="29">
        <f t="shared" si="193"/>
        <v>0</v>
      </c>
      <c r="N937" s="13">
        <f t="shared" si="197"/>
        <v>0</v>
      </c>
      <c r="O937" s="17">
        <f t="shared" si="198"/>
        <v>0</v>
      </c>
      <c r="P937" s="17">
        <f t="shared" si="194"/>
        <v>0</v>
      </c>
      <c r="Q937" s="17">
        <f t="shared" ref="Q937:Q1000" si="199">MAX(O937*P937,K937)</f>
        <v>8.7315844412503407E-3</v>
      </c>
      <c r="R937" s="29">
        <f>IF(R936="cCO2_ppm",CO2_ext_avg_ppm,calculation!R936+calculation!S936)</f>
        <v>697.90333589651107</v>
      </c>
      <c r="S937" s="13">
        <f t="shared" si="195"/>
        <v>-7.8584259971253063</v>
      </c>
    </row>
    <row r="938" spans="1:19">
      <c r="A938" s="1">
        <f>IF(input_OLD_temp_simulation!A938&lt;&gt;"",input_OLD_temp_simulation!A938,"")</f>
        <v>936</v>
      </c>
      <c r="B938">
        <f>IF(input_OLD_temp_simulation!B938&lt;&gt;"",input_OLD_temp_simulation!B938,"")</f>
        <v>886307</v>
      </c>
      <c r="C938" s="2">
        <f>IF(input_OLD_temp_simulation!C938&lt;&gt;"",input_OLD_temp_simulation!C938,"")</f>
        <v>44573.75</v>
      </c>
      <c r="D938" s="26">
        <f t="shared" si="196"/>
        <v>2</v>
      </c>
      <c r="E938" s="43">
        <f t="shared" si="187"/>
        <v>0.75</v>
      </c>
      <c r="F938" s="2">
        <f t="shared" si="188"/>
        <v>2.7501157407407408</v>
      </c>
      <c r="G938" s="26">
        <f>_xlfn.XLOOKUP(F938,occupancy_schedule!C:C,occupancy_schedule!D:D,,1,2)</f>
        <v>0</v>
      </c>
      <c r="H938" s="50">
        <f t="shared" si="189"/>
        <v>0</v>
      </c>
      <c r="I938" s="18">
        <f t="shared" si="190"/>
        <v>0</v>
      </c>
      <c r="J938" s="26">
        <f t="shared" si="191"/>
        <v>-109.95509010061426</v>
      </c>
      <c r="K938" s="55">
        <f t="shared" si="192"/>
        <v>8.4890404289933875E-3</v>
      </c>
      <c r="L938" s="26" t="b">
        <f>IF(virtualroom!A938="","",J938&gt;ventilation_hysteresis)</f>
        <v>0</v>
      </c>
      <c r="M938" s="29">
        <f t="shared" si="193"/>
        <v>0</v>
      </c>
      <c r="N938" s="13">
        <f t="shared" si="197"/>
        <v>0</v>
      </c>
      <c r="O938" s="17">
        <f t="shared" si="198"/>
        <v>0</v>
      </c>
      <c r="P938" s="17">
        <f t="shared" si="194"/>
        <v>0</v>
      </c>
      <c r="Q938" s="17">
        <f t="shared" si="199"/>
        <v>8.4890404289933875E-3</v>
      </c>
      <c r="R938" s="29">
        <f>IF(R937="cCO2_ppm",CO2_ext_avg_ppm,calculation!R937+calculation!S937)</f>
        <v>690.04490989938574</v>
      </c>
      <c r="S938" s="13">
        <f t="shared" si="195"/>
        <v>-7.6401363860940483</v>
      </c>
    </row>
    <row r="939" spans="1:19">
      <c r="A939" s="1">
        <f>IF(input_OLD_temp_simulation!A939&lt;&gt;"",input_OLD_temp_simulation!A939,"")</f>
        <v>937</v>
      </c>
      <c r="B939">
        <f>IF(input_OLD_temp_simulation!B939&lt;&gt;"",input_OLD_temp_simulation!B939,"")</f>
        <v>886307</v>
      </c>
      <c r="C939" s="2">
        <f>IF(input_OLD_temp_simulation!C939&lt;&gt;"",input_OLD_temp_simulation!C939,"")</f>
        <v>44573.760416666657</v>
      </c>
      <c r="D939" s="26">
        <f t="shared" si="196"/>
        <v>2</v>
      </c>
      <c r="E939" s="43">
        <f t="shared" si="187"/>
        <v>0.76041666665696539</v>
      </c>
      <c r="F939" s="2">
        <f t="shared" si="188"/>
        <v>2.7605324073977062</v>
      </c>
      <c r="G939" s="26">
        <f>_xlfn.XLOOKUP(F939,occupancy_schedule!C:C,occupancy_schedule!D:D,,1,2)</f>
        <v>0</v>
      </c>
      <c r="H939" s="50">
        <f t="shared" si="189"/>
        <v>0</v>
      </c>
      <c r="I939" s="18">
        <f t="shared" si="190"/>
        <v>0</v>
      </c>
      <c r="J939" s="26">
        <f t="shared" si="191"/>
        <v>-117.59522648670827</v>
      </c>
      <c r="K939" s="55">
        <f t="shared" si="192"/>
        <v>8.2532337504102379E-3</v>
      </c>
      <c r="L939" s="26" t="b">
        <f>IF(virtualroom!A939="","",J939&gt;ventilation_hysteresis)</f>
        <v>0</v>
      </c>
      <c r="M939" s="29">
        <f t="shared" si="193"/>
        <v>0</v>
      </c>
      <c r="N939" s="13">
        <f t="shared" si="197"/>
        <v>0</v>
      </c>
      <c r="O939" s="17">
        <f t="shared" si="198"/>
        <v>0</v>
      </c>
      <c r="P939" s="17">
        <f t="shared" si="194"/>
        <v>0</v>
      </c>
      <c r="Q939" s="17">
        <f t="shared" si="199"/>
        <v>8.2532337504102379E-3</v>
      </c>
      <c r="R939" s="29">
        <f>IF(R938="cCO2_ppm",CO2_ext_avg_ppm,calculation!R938+calculation!S938)</f>
        <v>682.40477351329173</v>
      </c>
      <c r="S939" s="13">
        <f t="shared" si="195"/>
        <v>-7.4279103753692137</v>
      </c>
    </row>
    <row r="940" spans="1:19">
      <c r="A940" s="1">
        <f>IF(input_OLD_temp_simulation!A940&lt;&gt;"",input_OLD_temp_simulation!A940,"")</f>
        <v>938</v>
      </c>
      <c r="B940">
        <f>IF(input_OLD_temp_simulation!B940&lt;&gt;"",input_OLD_temp_simulation!B940,"")</f>
        <v>886307</v>
      </c>
      <c r="C940" s="2">
        <f>IF(input_OLD_temp_simulation!C940&lt;&gt;"",input_OLD_temp_simulation!C940,"")</f>
        <v>44573.770833333343</v>
      </c>
      <c r="D940" s="26">
        <f t="shared" si="196"/>
        <v>2</v>
      </c>
      <c r="E940" s="43">
        <f t="shared" si="187"/>
        <v>0.77083333334303461</v>
      </c>
      <c r="F940" s="2">
        <f t="shared" si="188"/>
        <v>2.7709490740837754</v>
      </c>
      <c r="G940" s="26">
        <f>_xlfn.XLOOKUP(F940,occupancy_schedule!C:C,occupancy_schedule!D:D,,1,2)</f>
        <v>0</v>
      </c>
      <c r="H940" s="50">
        <f t="shared" si="189"/>
        <v>0</v>
      </c>
      <c r="I940" s="18">
        <f t="shared" si="190"/>
        <v>0</v>
      </c>
      <c r="J940" s="26">
        <f t="shared" si="191"/>
        <v>-125.02313686207754</v>
      </c>
      <c r="K940" s="55">
        <f t="shared" si="192"/>
        <v>8.0239772573432854E-3</v>
      </c>
      <c r="L940" s="26" t="b">
        <f>IF(virtualroom!A940="","",J940&gt;ventilation_hysteresis)</f>
        <v>0</v>
      </c>
      <c r="M940" s="29">
        <f t="shared" si="193"/>
        <v>0</v>
      </c>
      <c r="N940" s="13">
        <f t="shared" si="197"/>
        <v>0</v>
      </c>
      <c r="O940" s="17">
        <f t="shared" si="198"/>
        <v>0</v>
      </c>
      <c r="P940" s="17">
        <f t="shared" si="194"/>
        <v>0</v>
      </c>
      <c r="Q940" s="17">
        <f t="shared" si="199"/>
        <v>8.0239772573432854E-3</v>
      </c>
      <c r="R940" s="29">
        <f>IF(R939="cCO2_ppm",CO2_ext_avg_ppm,calculation!R939+calculation!S939)</f>
        <v>674.97686313792246</v>
      </c>
      <c r="S940" s="13">
        <f t="shared" si="195"/>
        <v>-7.221579531608957</v>
      </c>
    </row>
    <row r="941" spans="1:19">
      <c r="A941" s="1">
        <f>IF(input_OLD_temp_simulation!A941&lt;&gt;"",input_OLD_temp_simulation!A941,"")</f>
        <v>939</v>
      </c>
      <c r="B941">
        <f>IF(input_OLD_temp_simulation!B941&lt;&gt;"",input_OLD_temp_simulation!B941,"")</f>
        <v>886307</v>
      </c>
      <c r="C941" s="2">
        <f>IF(input_OLD_temp_simulation!C941&lt;&gt;"",input_OLD_temp_simulation!C941,"")</f>
        <v>44573.78125</v>
      </c>
      <c r="D941" s="26">
        <f t="shared" si="196"/>
        <v>2</v>
      </c>
      <c r="E941" s="43">
        <f t="shared" si="187"/>
        <v>0.78125</v>
      </c>
      <c r="F941" s="2">
        <f t="shared" si="188"/>
        <v>2.7813657407407408</v>
      </c>
      <c r="G941" s="26">
        <f>_xlfn.XLOOKUP(F941,occupancy_schedule!C:C,occupancy_schedule!D:D,,1,2)</f>
        <v>0</v>
      </c>
      <c r="H941" s="50">
        <f t="shared" si="189"/>
        <v>0</v>
      </c>
      <c r="I941" s="18">
        <f t="shared" si="190"/>
        <v>0</v>
      </c>
      <c r="J941" s="26">
        <f t="shared" si="191"/>
        <v>-132.24471639368653</v>
      </c>
      <c r="K941" s="55">
        <f t="shared" si="192"/>
        <v>7.8010890001948595E-3</v>
      </c>
      <c r="L941" s="26" t="b">
        <f>IF(virtualroom!A941="","",J941&gt;ventilation_hysteresis)</f>
        <v>0</v>
      </c>
      <c r="M941" s="29">
        <f t="shared" si="193"/>
        <v>0</v>
      </c>
      <c r="N941" s="13">
        <f t="shared" si="197"/>
        <v>0</v>
      </c>
      <c r="O941" s="17">
        <f t="shared" si="198"/>
        <v>0</v>
      </c>
      <c r="P941" s="17">
        <f t="shared" si="194"/>
        <v>0</v>
      </c>
      <c r="Q941" s="17">
        <f t="shared" si="199"/>
        <v>7.8010890001948595E-3</v>
      </c>
      <c r="R941" s="29">
        <f>IF(R940="cCO2_ppm",CO2_ext_avg_ppm,calculation!R940+calculation!S940)</f>
        <v>667.75528360631347</v>
      </c>
      <c r="S941" s="13">
        <f t="shared" si="195"/>
        <v>-7.0209801001753736</v>
      </c>
    </row>
    <row r="942" spans="1:19">
      <c r="A942" s="1">
        <f>IF(input_OLD_temp_simulation!A942&lt;&gt;"",input_OLD_temp_simulation!A942,"")</f>
        <v>940</v>
      </c>
      <c r="B942">
        <f>IF(input_OLD_temp_simulation!B942&lt;&gt;"",input_OLD_temp_simulation!B942,"")</f>
        <v>886307</v>
      </c>
      <c r="C942" s="2">
        <f>IF(input_OLD_temp_simulation!C942&lt;&gt;"",input_OLD_temp_simulation!C942,"")</f>
        <v>44573.791666666657</v>
      </c>
      <c r="D942" s="26">
        <f t="shared" si="196"/>
        <v>2</v>
      </c>
      <c r="E942" s="43">
        <f t="shared" si="187"/>
        <v>0.79166666665696539</v>
      </c>
      <c r="F942" s="2">
        <f t="shared" si="188"/>
        <v>2.7917824073977062</v>
      </c>
      <c r="G942" s="26">
        <f>_xlfn.XLOOKUP(F942,occupancy_schedule!C:C,occupancy_schedule!D:D,,1,2)</f>
        <v>0</v>
      </c>
      <c r="H942" s="50">
        <f t="shared" si="189"/>
        <v>0</v>
      </c>
      <c r="I942" s="18">
        <f t="shared" si="190"/>
        <v>0</v>
      </c>
      <c r="J942" s="26">
        <f t="shared" si="191"/>
        <v>-139.26569649386192</v>
      </c>
      <c r="K942" s="55">
        <f t="shared" si="192"/>
        <v>7.5843920835227795E-3</v>
      </c>
      <c r="L942" s="26" t="b">
        <f>IF(virtualroom!A942="","",J942&gt;ventilation_hysteresis)</f>
        <v>0</v>
      </c>
      <c r="M942" s="29">
        <f t="shared" si="193"/>
        <v>0</v>
      </c>
      <c r="N942" s="13">
        <f t="shared" si="197"/>
        <v>0</v>
      </c>
      <c r="O942" s="17">
        <f t="shared" si="198"/>
        <v>0</v>
      </c>
      <c r="P942" s="17">
        <f t="shared" si="194"/>
        <v>0</v>
      </c>
      <c r="Q942" s="17">
        <f t="shared" si="199"/>
        <v>7.5843920835227795E-3</v>
      </c>
      <c r="R942" s="29">
        <f>IF(R941="cCO2_ppm",CO2_ext_avg_ppm,calculation!R941+calculation!S941)</f>
        <v>660.73430350613808</v>
      </c>
      <c r="S942" s="13">
        <f t="shared" si="195"/>
        <v>-6.8259528751705014</v>
      </c>
    </row>
    <row r="943" spans="1:19">
      <c r="A943" s="1">
        <f>IF(input_OLD_temp_simulation!A943&lt;&gt;"",input_OLD_temp_simulation!A943,"")</f>
        <v>941</v>
      </c>
      <c r="B943">
        <f>IF(input_OLD_temp_simulation!B943&lt;&gt;"",input_OLD_temp_simulation!B943,"")</f>
        <v>886307</v>
      </c>
      <c r="C943" s="2">
        <f>IF(input_OLD_temp_simulation!C943&lt;&gt;"",input_OLD_temp_simulation!C943,"")</f>
        <v>44573.802083333343</v>
      </c>
      <c r="D943" s="26">
        <f t="shared" si="196"/>
        <v>2</v>
      </c>
      <c r="E943" s="43">
        <f t="shared" si="187"/>
        <v>0.80208333334303461</v>
      </c>
      <c r="F943" s="2">
        <f t="shared" si="188"/>
        <v>2.8021990740837754</v>
      </c>
      <c r="G943" s="26">
        <f>_xlfn.XLOOKUP(F943,occupancy_schedule!C:C,occupancy_schedule!D:D,,1,2)</f>
        <v>0</v>
      </c>
      <c r="H943" s="50">
        <f t="shared" si="189"/>
        <v>0</v>
      </c>
      <c r="I943" s="18">
        <f t="shared" si="190"/>
        <v>0</v>
      </c>
      <c r="J943" s="26">
        <f t="shared" si="191"/>
        <v>-146.09164936903244</v>
      </c>
      <c r="K943" s="55">
        <f t="shared" si="192"/>
        <v>7.3737145256471464E-3</v>
      </c>
      <c r="L943" s="26" t="b">
        <f>IF(virtualroom!A943="","",J943&gt;ventilation_hysteresis)</f>
        <v>0</v>
      </c>
      <c r="M943" s="29">
        <f t="shared" si="193"/>
        <v>0</v>
      </c>
      <c r="N943" s="13">
        <f t="shared" si="197"/>
        <v>0</v>
      </c>
      <c r="O943" s="17">
        <f t="shared" si="198"/>
        <v>0</v>
      </c>
      <c r="P943" s="17">
        <f t="shared" si="194"/>
        <v>0</v>
      </c>
      <c r="Q943" s="17">
        <f t="shared" si="199"/>
        <v>7.3737145256471464E-3</v>
      </c>
      <c r="R943" s="29">
        <f>IF(R942="cCO2_ppm",CO2_ext_avg_ppm,calculation!R942+calculation!S942)</f>
        <v>653.90835063096756</v>
      </c>
      <c r="S943" s="13">
        <f t="shared" si="195"/>
        <v>-6.6363430730824318</v>
      </c>
    </row>
    <row r="944" spans="1:19">
      <c r="A944" s="1">
        <f>IF(input_OLD_temp_simulation!A944&lt;&gt;"",input_OLD_temp_simulation!A944,"")</f>
        <v>942</v>
      </c>
      <c r="B944">
        <f>IF(input_OLD_temp_simulation!B944&lt;&gt;"",input_OLD_temp_simulation!B944,"")</f>
        <v>886307</v>
      </c>
      <c r="C944" s="2">
        <f>IF(input_OLD_temp_simulation!C944&lt;&gt;"",input_OLD_temp_simulation!C944,"")</f>
        <v>44573.8125</v>
      </c>
      <c r="D944" s="26">
        <f t="shared" si="196"/>
        <v>2</v>
      </c>
      <c r="E944" s="43">
        <f t="shared" si="187"/>
        <v>0.8125</v>
      </c>
      <c r="F944" s="2">
        <f t="shared" si="188"/>
        <v>2.8126157407407408</v>
      </c>
      <c r="G944" s="26">
        <f>_xlfn.XLOOKUP(F944,occupancy_schedule!C:C,occupancy_schedule!D:D,,1,2)</f>
        <v>0</v>
      </c>
      <c r="H944" s="50">
        <f t="shared" si="189"/>
        <v>0</v>
      </c>
      <c r="I944" s="18">
        <f t="shared" si="190"/>
        <v>0</v>
      </c>
      <c r="J944" s="26">
        <f t="shared" si="191"/>
        <v>-152.7279924421149</v>
      </c>
      <c r="K944" s="55">
        <f t="shared" si="192"/>
        <v>7.1688891221569472E-3</v>
      </c>
      <c r="L944" s="26" t="b">
        <f>IF(virtualroom!A944="","",J944&gt;ventilation_hysteresis)</f>
        <v>0</v>
      </c>
      <c r="M944" s="29">
        <f t="shared" si="193"/>
        <v>0</v>
      </c>
      <c r="N944" s="13">
        <f t="shared" si="197"/>
        <v>0</v>
      </c>
      <c r="O944" s="17">
        <f t="shared" si="198"/>
        <v>0</v>
      </c>
      <c r="P944" s="17">
        <f t="shared" si="194"/>
        <v>0</v>
      </c>
      <c r="Q944" s="17">
        <f t="shared" si="199"/>
        <v>7.1688891221569472E-3</v>
      </c>
      <c r="R944" s="29">
        <f>IF(R943="cCO2_ppm",CO2_ext_avg_ppm,calculation!R943+calculation!S943)</f>
        <v>647.2720075578851</v>
      </c>
      <c r="S944" s="13">
        <f t="shared" si="195"/>
        <v>-6.4520002099412528</v>
      </c>
    </row>
    <row r="945" spans="1:19">
      <c r="A945" s="1">
        <f>IF(input_OLD_temp_simulation!A945&lt;&gt;"",input_OLD_temp_simulation!A945,"")</f>
        <v>943</v>
      </c>
      <c r="B945">
        <f>IF(input_OLD_temp_simulation!B945&lt;&gt;"",input_OLD_temp_simulation!B945,"")</f>
        <v>886307</v>
      </c>
      <c r="C945" s="2">
        <f>IF(input_OLD_temp_simulation!C945&lt;&gt;"",input_OLD_temp_simulation!C945,"")</f>
        <v>44573.822916666657</v>
      </c>
      <c r="D945" s="26">
        <f t="shared" si="196"/>
        <v>2</v>
      </c>
      <c r="E945" s="43">
        <f t="shared" si="187"/>
        <v>0.82291666665696539</v>
      </c>
      <c r="F945" s="2">
        <f t="shared" si="188"/>
        <v>2.8230324073977062</v>
      </c>
      <c r="G945" s="26">
        <f>_xlfn.XLOOKUP(F945,occupancy_schedule!C:C,occupancy_schedule!D:D,,1,2)</f>
        <v>0</v>
      </c>
      <c r="H945" s="50">
        <f t="shared" si="189"/>
        <v>0</v>
      </c>
      <c r="I945" s="18">
        <f t="shared" si="190"/>
        <v>0</v>
      </c>
      <c r="J945" s="26">
        <f t="shared" si="191"/>
        <v>-159.17999265205617</v>
      </c>
      <c r="K945" s="55">
        <f t="shared" si="192"/>
        <v>6.969753313208143E-3</v>
      </c>
      <c r="L945" s="26" t="b">
        <f>IF(virtualroom!A945="","",J945&gt;ventilation_hysteresis)</f>
        <v>0</v>
      </c>
      <c r="M945" s="29">
        <f t="shared" si="193"/>
        <v>0</v>
      </c>
      <c r="N945" s="13">
        <f t="shared" si="197"/>
        <v>0</v>
      </c>
      <c r="O945" s="17">
        <f t="shared" si="198"/>
        <v>0</v>
      </c>
      <c r="P945" s="17">
        <f t="shared" si="194"/>
        <v>0</v>
      </c>
      <c r="Q945" s="17">
        <f t="shared" si="199"/>
        <v>6.969753313208143E-3</v>
      </c>
      <c r="R945" s="29">
        <f>IF(R944="cCO2_ppm",CO2_ext_avg_ppm,calculation!R944+calculation!S944)</f>
        <v>640.82000734794383</v>
      </c>
      <c r="S945" s="13">
        <f t="shared" si="195"/>
        <v>-6.2727779818873284</v>
      </c>
    </row>
    <row r="946" spans="1:19">
      <c r="A946" s="1">
        <f>IF(input_OLD_temp_simulation!A946&lt;&gt;"",input_OLD_temp_simulation!A946,"")</f>
        <v>944</v>
      </c>
      <c r="B946">
        <f>IF(input_OLD_temp_simulation!B946&lt;&gt;"",input_OLD_temp_simulation!B946,"")</f>
        <v>886307</v>
      </c>
      <c r="C946" s="2">
        <f>IF(input_OLD_temp_simulation!C946&lt;&gt;"",input_OLD_temp_simulation!C946,"")</f>
        <v>44573.833333333343</v>
      </c>
      <c r="D946" s="26">
        <f t="shared" si="196"/>
        <v>2</v>
      </c>
      <c r="E946" s="43">
        <f t="shared" si="187"/>
        <v>0.83333333334303461</v>
      </c>
      <c r="F946" s="2">
        <f t="shared" si="188"/>
        <v>2.8334490740837754</v>
      </c>
      <c r="G946" s="26">
        <f>_xlfn.XLOOKUP(F946,occupancy_schedule!C:C,occupancy_schedule!D:D,,1,2)</f>
        <v>0</v>
      </c>
      <c r="H946" s="50">
        <f t="shared" si="189"/>
        <v>0</v>
      </c>
      <c r="I946" s="18">
        <f t="shared" si="190"/>
        <v>0</v>
      </c>
      <c r="J946" s="26">
        <f t="shared" si="191"/>
        <v>-165.45277063394349</v>
      </c>
      <c r="K946" s="55">
        <f t="shared" si="192"/>
        <v>6.7761490545079168E-3</v>
      </c>
      <c r="L946" s="26" t="b">
        <f>IF(virtualroom!A946="","",J946&gt;ventilation_hysteresis)</f>
        <v>0</v>
      </c>
      <c r="M946" s="29">
        <f t="shared" si="193"/>
        <v>0</v>
      </c>
      <c r="N946" s="13">
        <f t="shared" si="197"/>
        <v>0</v>
      </c>
      <c r="O946" s="17">
        <f t="shared" si="198"/>
        <v>0</v>
      </c>
      <c r="P946" s="17">
        <f t="shared" si="194"/>
        <v>0</v>
      </c>
      <c r="Q946" s="17">
        <f t="shared" si="199"/>
        <v>6.7761490545079168E-3</v>
      </c>
      <c r="R946" s="29">
        <f>IF(R945="cCO2_ppm",CO2_ext_avg_ppm,calculation!R945+calculation!S945)</f>
        <v>634.54722936605651</v>
      </c>
      <c r="S946" s="13">
        <f t="shared" si="195"/>
        <v>-6.0985341490571248</v>
      </c>
    </row>
    <row r="947" spans="1:19">
      <c r="A947" s="1">
        <f>IF(input_OLD_temp_simulation!A947&lt;&gt;"",input_OLD_temp_simulation!A947,"")</f>
        <v>945</v>
      </c>
      <c r="B947">
        <f>IF(input_OLD_temp_simulation!B947&lt;&gt;"",input_OLD_temp_simulation!B947,"")</f>
        <v>886307</v>
      </c>
      <c r="C947" s="2">
        <f>IF(input_OLD_temp_simulation!C947&lt;&gt;"",input_OLD_temp_simulation!C947,"")</f>
        <v>44573.84375</v>
      </c>
      <c r="D947" s="26">
        <f t="shared" si="196"/>
        <v>2</v>
      </c>
      <c r="E947" s="43">
        <f t="shared" si="187"/>
        <v>0.84375</v>
      </c>
      <c r="F947" s="2">
        <f t="shared" si="188"/>
        <v>2.8438657407407408</v>
      </c>
      <c r="G947" s="26">
        <f>_xlfn.XLOOKUP(F947,occupancy_schedule!C:C,occupancy_schedule!D:D,,1,2)</f>
        <v>0</v>
      </c>
      <c r="H947" s="50">
        <f t="shared" si="189"/>
        <v>0</v>
      </c>
      <c r="I947" s="18">
        <f t="shared" si="190"/>
        <v>0</v>
      </c>
      <c r="J947" s="26">
        <f t="shared" si="191"/>
        <v>-171.55130478300066</v>
      </c>
      <c r="K947" s="55">
        <f t="shared" si="192"/>
        <v>6.5879226918826956E-3</v>
      </c>
      <c r="L947" s="26" t="b">
        <f>IF(virtualroom!A947="","",J947&gt;ventilation_hysteresis)</f>
        <v>0</v>
      </c>
      <c r="M947" s="29">
        <f t="shared" si="193"/>
        <v>0</v>
      </c>
      <c r="N947" s="13">
        <f t="shared" si="197"/>
        <v>0</v>
      </c>
      <c r="O947" s="17">
        <f t="shared" si="198"/>
        <v>0</v>
      </c>
      <c r="P947" s="17">
        <f t="shared" si="194"/>
        <v>0</v>
      </c>
      <c r="Q947" s="17">
        <f t="shared" si="199"/>
        <v>6.5879226918826956E-3</v>
      </c>
      <c r="R947" s="29">
        <f>IF(R946="cCO2_ppm",CO2_ext_avg_ppm,calculation!R946+calculation!S946)</f>
        <v>628.44869521699934</v>
      </c>
      <c r="S947" s="13">
        <f t="shared" si="195"/>
        <v>-5.9291304226944259</v>
      </c>
    </row>
    <row r="948" spans="1:19">
      <c r="A948" s="1">
        <f>IF(input_OLD_temp_simulation!A948&lt;&gt;"",input_OLD_temp_simulation!A948,"")</f>
        <v>946</v>
      </c>
      <c r="B948">
        <f>IF(input_OLD_temp_simulation!B948&lt;&gt;"",input_OLD_temp_simulation!B948,"")</f>
        <v>886307</v>
      </c>
      <c r="C948" s="2">
        <f>IF(input_OLD_temp_simulation!C948&lt;&gt;"",input_OLD_temp_simulation!C948,"")</f>
        <v>44573.854166666657</v>
      </c>
      <c r="D948" s="26">
        <f t="shared" si="196"/>
        <v>2</v>
      </c>
      <c r="E948" s="43">
        <f t="shared" si="187"/>
        <v>0.85416666665696539</v>
      </c>
      <c r="F948" s="2">
        <f t="shared" si="188"/>
        <v>2.8542824073977062</v>
      </c>
      <c r="G948" s="26">
        <f>_xlfn.XLOOKUP(F948,occupancy_schedule!C:C,occupancy_schedule!D:D,,1,2)</f>
        <v>0</v>
      </c>
      <c r="H948" s="50">
        <f t="shared" si="189"/>
        <v>0</v>
      </c>
      <c r="I948" s="18">
        <f t="shared" si="190"/>
        <v>0</v>
      </c>
      <c r="J948" s="26">
        <f t="shared" si="191"/>
        <v>-177.48043520569513</v>
      </c>
      <c r="K948" s="55">
        <f t="shared" si="192"/>
        <v>6.4049248393303971E-3</v>
      </c>
      <c r="L948" s="26" t="b">
        <f>IF(virtualroom!A948="","",J948&gt;ventilation_hysteresis)</f>
        <v>0</v>
      </c>
      <c r="M948" s="29">
        <f t="shared" si="193"/>
        <v>0</v>
      </c>
      <c r="N948" s="13">
        <f t="shared" si="197"/>
        <v>0</v>
      </c>
      <c r="O948" s="17">
        <f t="shared" si="198"/>
        <v>0</v>
      </c>
      <c r="P948" s="17">
        <f t="shared" si="194"/>
        <v>0</v>
      </c>
      <c r="Q948" s="17">
        <f t="shared" si="199"/>
        <v>6.4049248393303971E-3</v>
      </c>
      <c r="R948" s="29">
        <f>IF(R947="cCO2_ppm",CO2_ext_avg_ppm,calculation!R947+calculation!S947)</f>
        <v>622.51956479430487</v>
      </c>
      <c r="S948" s="13">
        <f t="shared" si="195"/>
        <v>-5.7644323553973571</v>
      </c>
    </row>
    <row r="949" spans="1:19">
      <c r="A949" s="1">
        <f>IF(input_OLD_temp_simulation!A949&lt;&gt;"",input_OLD_temp_simulation!A949,"")</f>
        <v>947</v>
      </c>
      <c r="B949">
        <f>IF(input_OLD_temp_simulation!B949&lt;&gt;"",input_OLD_temp_simulation!B949,"")</f>
        <v>886307</v>
      </c>
      <c r="C949" s="2">
        <f>IF(input_OLD_temp_simulation!C949&lt;&gt;"",input_OLD_temp_simulation!C949,"")</f>
        <v>44573.864583333343</v>
      </c>
      <c r="D949" s="26">
        <f t="shared" si="196"/>
        <v>2</v>
      </c>
      <c r="E949" s="43">
        <f t="shared" si="187"/>
        <v>0.86458333334303461</v>
      </c>
      <c r="F949" s="2">
        <f t="shared" si="188"/>
        <v>2.8646990740837754</v>
      </c>
      <c r="G949" s="26">
        <f>_xlfn.XLOOKUP(F949,occupancy_schedule!C:C,occupancy_schedule!D:D,,1,2)</f>
        <v>0</v>
      </c>
      <c r="H949" s="50">
        <f t="shared" si="189"/>
        <v>0</v>
      </c>
      <c r="I949" s="18">
        <f t="shared" si="190"/>
        <v>0</v>
      </c>
      <c r="J949" s="26">
        <f t="shared" si="191"/>
        <v>-183.24486756109252</v>
      </c>
      <c r="K949" s="55">
        <f t="shared" si="192"/>
        <v>6.2270102604601073E-3</v>
      </c>
      <c r="L949" s="26" t="b">
        <f>IF(virtualroom!A949="","",J949&gt;ventilation_hysteresis)</f>
        <v>0</v>
      </c>
      <c r="M949" s="29">
        <f t="shared" si="193"/>
        <v>0</v>
      </c>
      <c r="N949" s="13">
        <f t="shared" si="197"/>
        <v>0</v>
      </c>
      <c r="O949" s="17">
        <f t="shared" si="198"/>
        <v>0</v>
      </c>
      <c r="P949" s="17">
        <f t="shared" si="194"/>
        <v>0</v>
      </c>
      <c r="Q949" s="17">
        <f t="shared" si="199"/>
        <v>6.2270102604601073E-3</v>
      </c>
      <c r="R949" s="29">
        <f>IF(R948="cCO2_ppm",CO2_ext_avg_ppm,calculation!R948+calculation!S948)</f>
        <v>616.75513243890748</v>
      </c>
      <c r="S949" s="13">
        <f t="shared" si="195"/>
        <v>-5.6043092344140968</v>
      </c>
    </row>
    <row r="950" spans="1:19">
      <c r="A950" s="1">
        <f>IF(input_OLD_temp_simulation!A950&lt;&gt;"",input_OLD_temp_simulation!A950,"")</f>
        <v>948</v>
      </c>
      <c r="B950">
        <f>IF(input_OLD_temp_simulation!B950&lt;&gt;"",input_OLD_temp_simulation!B950,"")</f>
        <v>886307</v>
      </c>
      <c r="C950" s="2">
        <f>IF(input_OLD_temp_simulation!C950&lt;&gt;"",input_OLD_temp_simulation!C950,"")</f>
        <v>44573.875</v>
      </c>
      <c r="D950" s="26">
        <f t="shared" si="196"/>
        <v>2</v>
      </c>
      <c r="E950" s="43">
        <f t="shared" ref="E950:E1013" si="200">MOD(C950,1)</f>
        <v>0.875</v>
      </c>
      <c r="F950" s="2">
        <f t="shared" ref="F950:F1013" si="201">D950+E950+1/24/60/6</f>
        <v>2.8751157407407408</v>
      </c>
      <c r="G950" s="26">
        <f>_xlfn.XLOOKUP(F950,occupancy_schedule!C:C,occupancy_schedule!D:D,,1,2)</f>
        <v>0</v>
      </c>
      <c r="H950" s="50">
        <f t="shared" si="189"/>
        <v>0</v>
      </c>
      <c r="I950" s="18">
        <f t="shared" si="190"/>
        <v>0</v>
      </c>
      <c r="J950" s="26">
        <f t="shared" si="191"/>
        <v>-188.84917679550665</v>
      </c>
      <c r="K950" s="55">
        <f t="shared" si="192"/>
        <v>6.0540377532251029E-3</v>
      </c>
      <c r="L950" s="26" t="b">
        <f>IF(virtualroom!A950="","",J950&gt;ventilation_hysteresis)</f>
        <v>0</v>
      </c>
      <c r="M950" s="29">
        <f t="shared" si="193"/>
        <v>0</v>
      </c>
      <c r="N950" s="13">
        <f t="shared" si="197"/>
        <v>0</v>
      </c>
      <c r="O950" s="17">
        <f t="shared" si="198"/>
        <v>0</v>
      </c>
      <c r="P950" s="17">
        <f t="shared" si="194"/>
        <v>0</v>
      </c>
      <c r="Q950" s="17">
        <f t="shared" si="199"/>
        <v>6.0540377532251029E-3</v>
      </c>
      <c r="R950" s="29">
        <f>IF(R949="cCO2_ppm",CO2_ext_avg_ppm,calculation!R949+calculation!S949)</f>
        <v>611.15082320449335</v>
      </c>
      <c r="S950" s="13">
        <f t="shared" si="195"/>
        <v>-5.4486339779025927</v>
      </c>
    </row>
    <row r="951" spans="1:19">
      <c r="A951" s="1">
        <f>IF(input_OLD_temp_simulation!A951&lt;&gt;"",input_OLD_temp_simulation!A951,"")</f>
        <v>949</v>
      </c>
      <c r="B951">
        <f>IF(input_OLD_temp_simulation!B951&lt;&gt;"",input_OLD_temp_simulation!B951,"")</f>
        <v>886307</v>
      </c>
      <c r="C951" s="2">
        <f>IF(input_OLD_temp_simulation!C951&lt;&gt;"",input_OLD_temp_simulation!C951,"")</f>
        <v>44573.885416666657</v>
      </c>
      <c r="D951" s="26">
        <f t="shared" si="196"/>
        <v>2</v>
      </c>
      <c r="E951" s="43">
        <f t="shared" si="200"/>
        <v>0.88541666665696539</v>
      </c>
      <c r="F951" s="2">
        <f t="shared" si="201"/>
        <v>2.8855324073977062</v>
      </c>
      <c r="G951" s="26">
        <f>_xlfn.XLOOKUP(F951,occupancy_schedule!C:C,occupancy_schedule!D:D,,1,2)</f>
        <v>0</v>
      </c>
      <c r="H951" s="50">
        <f t="shared" si="189"/>
        <v>0</v>
      </c>
      <c r="I951" s="18">
        <f t="shared" si="190"/>
        <v>0</v>
      </c>
      <c r="J951" s="26">
        <f t="shared" si="191"/>
        <v>-194.2978107734092</v>
      </c>
      <c r="K951" s="55">
        <f t="shared" si="192"/>
        <v>5.8858700378577409E-3</v>
      </c>
      <c r="L951" s="26" t="b">
        <f>IF(virtualroom!A951="","",J951&gt;ventilation_hysteresis)</f>
        <v>0</v>
      </c>
      <c r="M951" s="29">
        <f t="shared" si="193"/>
        <v>0</v>
      </c>
      <c r="N951" s="13">
        <f t="shared" si="197"/>
        <v>0</v>
      </c>
      <c r="O951" s="17">
        <f t="shared" si="198"/>
        <v>0</v>
      </c>
      <c r="P951" s="17">
        <f t="shared" si="194"/>
        <v>0</v>
      </c>
      <c r="Q951" s="17">
        <f t="shared" si="199"/>
        <v>5.8858700378577409E-3</v>
      </c>
      <c r="R951" s="29">
        <f>IF(R950="cCO2_ppm",CO2_ext_avg_ppm,calculation!R950+calculation!S950)</f>
        <v>605.7021892265908</v>
      </c>
      <c r="S951" s="13">
        <f t="shared" si="195"/>
        <v>-5.2972830340719668</v>
      </c>
    </row>
    <row r="952" spans="1:19">
      <c r="A952" s="1">
        <f>IF(input_OLD_temp_simulation!A952&lt;&gt;"",input_OLD_temp_simulation!A952,"")</f>
        <v>950</v>
      </c>
      <c r="B952">
        <f>IF(input_OLD_temp_simulation!B952&lt;&gt;"",input_OLD_temp_simulation!B952,"")</f>
        <v>886307</v>
      </c>
      <c r="C952" s="2">
        <f>IF(input_OLD_temp_simulation!C952&lt;&gt;"",input_OLD_temp_simulation!C952,"")</f>
        <v>44573.895833333343</v>
      </c>
      <c r="D952" s="26">
        <f t="shared" si="196"/>
        <v>2</v>
      </c>
      <c r="E952" s="43">
        <f t="shared" si="200"/>
        <v>0.89583333334303461</v>
      </c>
      <c r="F952" s="2">
        <f t="shared" si="201"/>
        <v>2.8959490740837754</v>
      </c>
      <c r="G952" s="26">
        <f>_xlfn.XLOOKUP(F952,occupancy_schedule!C:C,occupancy_schedule!D:D,,1,2)</f>
        <v>0</v>
      </c>
      <c r="H952" s="50">
        <f t="shared" si="189"/>
        <v>0</v>
      </c>
      <c r="I952" s="18">
        <f t="shared" si="190"/>
        <v>0</v>
      </c>
      <c r="J952" s="26">
        <f t="shared" si="191"/>
        <v>-199.59509380748113</v>
      </c>
      <c r="K952" s="55">
        <f t="shared" si="192"/>
        <v>5.7223736479172487E-3</v>
      </c>
      <c r="L952" s="26" t="b">
        <f>IF(virtualroom!A952="","",J952&gt;ventilation_hysteresis)</f>
        <v>0</v>
      </c>
      <c r="M952" s="29">
        <f t="shared" si="193"/>
        <v>0</v>
      </c>
      <c r="N952" s="13">
        <f t="shared" si="197"/>
        <v>0</v>
      </c>
      <c r="O952" s="17">
        <f t="shared" si="198"/>
        <v>0</v>
      </c>
      <c r="P952" s="17">
        <f t="shared" si="194"/>
        <v>0</v>
      </c>
      <c r="Q952" s="17">
        <f t="shared" si="199"/>
        <v>5.7223736479172487E-3</v>
      </c>
      <c r="R952" s="29">
        <f>IF(R951="cCO2_ppm",CO2_ext_avg_ppm,calculation!R951+calculation!S951)</f>
        <v>600.40490619251887</v>
      </c>
      <c r="S952" s="13">
        <f t="shared" si="195"/>
        <v>-5.1501362831255237</v>
      </c>
    </row>
    <row r="953" spans="1:19">
      <c r="A953" s="1">
        <f>IF(input_OLD_temp_simulation!A953&lt;&gt;"",input_OLD_temp_simulation!A953,"")</f>
        <v>951</v>
      </c>
      <c r="B953">
        <f>IF(input_OLD_temp_simulation!B953&lt;&gt;"",input_OLD_temp_simulation!B953,"")</f>
        <v>886307</v>
      </c>
      <c r="C953" s="2">
        <f>IF(input_OLD_temp_simulation!C953&lt;&gt;"",input_OLD_temp_simulation!C953,"")</f>
        <v>44573.90625</v>
      </c>
      <c r="D953" s="26">
        <f t="shared" si="196"/>
        <v>2</v>
      </c>
      <c r="E953" s="43">
        <f t="shared" si="200"/>
        <v>0.90625</v>
      </c>
      <c r="F953" s="2">
        <f t="shared" si="201"/>
        <v>2.9063657407407408</v>
      </c>
      <c r="G953" s="26">
        <f>_xlfn.XLOOKUP(F953,occupancy_schedule!C:C,occupancy_schedule!D:D,,1,2)</f>
        <v>0</v>
      </c>
      <c r="H953" s="50">
        <f t="shared" si="189"/>
        <v>0</v>
      </c>
      <c r="I953" s="18">
        <f t="shared" si="190"/>
        <v>0</v>
      </c>
      <c r="J953" s="26">
        <f t="shared" si="191"/>
        <v>-204.7452300906067</v>
      </c>
      <c r="K953" s="55">
        <f t="shared" si="192"/>
        <v>5.5634188243639908E-3</v>
      </c>
      <c r="L953" s="26" t="b">
        <f>IF(virtualroom!A953="","",J953&gt;ventilation_hysteresis)</f>
        <v>0</v>
      </c>
      <c r="M953" s="29">
        <f t="shared" si="193"/>
        <v>0</v>
      </c>
      <c r="N953" s="13">
        <f t="shared" si="197"/>
        <v>0</v>
      </c>
      <c r="O953" s="17">
        <f t="shared" si="198"/>
        <v>0</v>
      </c>
      <c r="P953" s="17">
        <f t="shared" si="194"/>
        <v>0</v>
      </c>
      <c r="Q953" s="17">
        <f t="shared" si="199"/>
        <v>5.5634188243639908E-3</v>
      </c>
      <c r="R953" s="29">
        <f>IF(R952="cCO2_ppm",CO2_ext_avg_ppm,calculation!R952+calculation!S952)</f>
        <v>595.2547699093933</v>
      </c>
      <c r="S953" s="13">
        <f t="shared" si="195"/>
        <v>-5.0070769419275916</v>
      </c>
    </row>
    <row r="954" spans="1:19">
      <c r="A954" s="1">
        <f>IF(input_OLD_temp_simulation!A954&lt;&gt;"",input_OLD_temp_simulation!A954,"")</f>
        <v>952</v>
      </c>
      <c r="B954">
        <f>IF(input_OLD_temp_simulation!B954&lt;&gt;"",input_OLD_temp_simulation!B954,"")</f>
        <v>886307</v>
      </c>
      <c r="C954" s="2">
        <f>IF(input_OLD_temp_simulation!C954&lt;&gt;"",input_OLD_temp_simulation!C954,"")</f>
        <v>44573.916666666657</v>
      </c>
      <c r="D954" s="26">
        <f t="shared" si="196"/>
        <v>2</v>
      </c>
      <c r="E954" s="43">
        <f t="shared" si="200"/>
        <v>0.91666666665696539</v>
      </c>
      <c r="F954" s="2">
        <f t="shared" si="201"/>
        <v>2.9167824073977062</v>
      </c>
      <c r="G954" s="26">
        <f>_xlfn.XLOOKUP(F954,occupancy_schedule!C:C,occupancy_schedule!D:D,,1,2)</f>
        <v>0</v>
      </c>
      <c r="H954" s="50">
        <f t="shared" si="189"/>
        <v>0</v>
      </c>
      <c r="I954" s="18">
        <f t="shared" si="190"/>
        <v>0</v>
      </c>
      <c r="J954" s="26">
        <f t="shared" si="191"/>
        <v>-209.7523070325343</v>
      </c>
      <c r="K954" s="55">
        <f t="shared" si="192"/>
        <v>5.408879412576101E-3</v>
      </c>
      <c r="L954" s="26" t="b">
        <f>IF(virtualroom!A954="","",J954&gt;ventilation_hysteresis)</f>
        <v>0</v>
      </c>
      <c r="M954" s="29">
        <f t="shared" si="193"/>
        <v>0</v>
      </c>
      <c r="N954" s="13">
        <f t="shared" si="197"/>
        <v>0</v>
      </c>
      <c r="O954" s="17">
        <f t="shared" si="198"/>
        <v>0</v>
      </c>
      <c r="P954" s="17">
        <f t="shared" si="194"/>
        <v>0</v>
      </c>
      <c r="Q954" s="17">
        <f t="shared" si="199"/>
        <v>5.408879412576101E-3</v>
      </c>
      <c r="R954" s="29">
        <f>IF(R953="cCO2_ppm",CO2_ext_avg_ppm,calculation!R953+calculation!S953)</f>
        <v>590.2476929674657</v>
      </c>
      <c r="S954" s="13">
        <f t="shared" si="195"/>
        <v>-4.8679914713184909</v>
      </c>
    </row>
    <row r="955" spans="1:19">
      <c r="A955" s="1">
        <f>IF(input_OLD_temp_simulation!A955&lt;&gt;"",input_OLD_temp_simulation!A955,"")</f>
        <v>953</v>
      </c>
      <c r="B955">
        <f>IF(input_OLD_temp_simulation!B955&lt;&gt;"",input_OLD_temp_simulation!B955,"")</f>
        <v>886307</v>
      </c>
      <c r="C955" s="2">
        <f>IF(input_OLD_temp_simulation!C955&lt;&gt;"",input_OLD_temp_simulation!C955,"")</f>
        <v>44573.927083333343</v>
      </c>
      <c r="D955" s="26">
        <f t="shared" si="196"/>
        <v>2</v>
      </c>
      <c r="E955" s="43">
        <f t="shared" si="200"/>
        <v>0.92708333334303461</v>
      </c>
      <c r="F955" s="2">
        <f t="shared" si="201"/>
        <v>2.9271990740837754</v>
      </c>
      <c r="G955" s="26">
        <f>_xlfn.XLOOKUP(F955,occupancy_schedule!C:C,occupancy_schedule!D:D,,1,2)</f>
        <v>0</v>
      </c>
      <c r="H955" s="50">
        <f t="shared" si="189"/>
        <v>0</v>
      </c>
      <c r="I955" s="18">
        <f t="shared" si="190"/>
        <v>0</v>
      </c>
      <c r="J955" s="26">
        <f t="shared" si="191"/>
        <v>-214.62029850385284</v>
      </c>
      <c r="K955" s="55">
        <f t="shared" si="192"/>
        <v>5.2586327622267644E-3</v>
      </c>
      <c r="L955" s="26" t="b">
        <f>IF(virtualroom!A955="","",J955&gt;ventilation_hysteresis)</f>
        <v>0</v>
      </c>
      <c r="M955" s="29">
        <f t="shared" si="193"/>
        <v>0</v>
      </c>
      <c r="N955" s="13">
        <f t="shared" si="197"/>
        <v>0</v>
      </c>
      <c r="O955" s="17">
        <f t="shared" si="198"/>
        <v>0</v>
      </c>
      <c r="P955" s="17">
        <f t="shared" si="194"/>
        <v>0</v>
      </c>
      <c r="Q955" s="17">
        <f t="shared" si="199"/>
        <v>5.2586327622267644E-3</v>
      </c>
      <c r="R955" s="29">
        <f>IF(R954="cCO2_ppm",CO2_ext_avg_ppm,calculation!R954+calculation!S954)</f>
        <v>585.37970149614716</v>
      </c>
      <c r="S955" s="13">
        <f t="shared" si="195"/>
        <v>-4.7327694860040879</v>
      </c>
    </row>
    <row r="956" spans="1:19">
      <c r="A956" s="1">
        <f>IF(input_OLD_temp_simulation!A956&lt;&gt;"",input_OLD_temp_simulation!A956,"")</f>
        <v>954</v>
      </c>
      <c r="B956">
        <f>IF(input_OLD_temp_simulation!B956&lt;&gt;"",input_OLD_temp_simulation!B956,"")</f>
        <v>886307</v>
      </c>
      <c r="C956" s="2">
        <f>IF(input_OLD_temp_simulation!C956&lt;&gt;"",input_OLD_temp_simulation!C956,"")</f>
        <v>44573.9375</v>
      </c>
      <c r="D956" s="26">
        <f t="shared" si="196"/>
        <v>2</v>
      </c>
      <c r="E956" s="43">
        <f t="shared" si="200"/>
        <v>0.9375</v>
      </c>
      <c r="F956" s="2">
        <f t="shared" si="201"/>
        <v>2.9376157407407408</v>
      </c>
      <c r="G956" s="26">
        <f>_xlfn.XLOOKUP(F956,occupancy_schedule!C:C,occupancy_schedule!D:D,,1,2)</f>
        <v>0</v>
      </c>
      <c r="H956" s="50">
        <f t="shared" si="189"/>
        <v>0</v>
      </c>
      <c r="I956" s="18">
        <f t="shared" si="190"/>
        <v>0</v>
      </c>
      <c r="J956" s="26">
        <f t="shared" si="191"/>
        <v>-219.35306798985698</v>
      </c>
      <c r="K956" s="55">
        <f t="shared" si="192"/>
        <v>5.1125596299426857E-3</v>
      </c>
      <c r="L956" s="26" t="b">
        <f>IF(virtualroom!A956="","",J956&gt;ventilation_hysteresis)</f>
        <v>0</v>
      </c>
      <c r="M956" s="29">
        <f t="shared" si="193"/>
        <v>0</v>
      </c>
      <c r="N956" s="13">
        <f t="shared" si="197"/>
        <v>0</v>
      </c>
      <c r="O956" s="17">
        <f t="shared" si="198"/>
        <v>0</v>
      </c>
      <c r="P956" s="17">
        <f t="shared" si="194"/>
        <v>0</v>
      </c>
      <c r="Q956" s="17">
        <f t="shared" si="199"/>
        <v>5.1125596299426857E-3</v>
      </c>
      <c r="R956" s="29">
        <f>IF(R955="cCO2_ppm",CO2_ext_avg_ppm,calculation!R955+calculation!S955)</f>
        <v>580.64693201014302</v>
      </c>
      <c r="S956" s="13">
        <f t="shared" si="195"/>
        <v>-4.6013036669484171</v>
      </c>
    </row>
    <row r="957" spans="1:19">
      <c r="A957" s="1">
        <f>IF(input_OLD_temp_simulation!A957&lt;&gt;"",input_OLD_temp_simulation!A957,"")</f>
        <v>955</v>
      </c>
      <c r="B957">
        <f>IF(input_OLD_temp_simulation!B957&lt;&gt;"",input_OLD_temp_simulation!B957,"")</f>
        <v>886307</v>
      </c>
      <c r="C957" s="2">
        <f>IF(input_OLD_temp_simulation!C957&lt;&gt;"",input_OLD_temp_simulation!C957,"")</f>
        <v>44573.947916666657</v>
      </c>
      <c r="D957" s="26">
        <f t="shared" si="196"/>
        <v>2</v>
      </c>
      <c r="E957" s="43">
        <f t="shared" si="200"/>
        <v>0.94791666665696539</v>
      </c>
      <c r="F957" s="2">
        <f t="shared" si="201"/>
        <v>2.9480324073977062</v>
      </c>
      <c r="G957" s="26">
        <f>_xlfn.XLOOKUP(F957,occupancy_schedule!C:C,occupancy_schedule!D:D,,1,2)</f>
        <v>0</v>
      </c>
      <c r="H957" s="50">
        <f t="shared" si="189"/>
        <v>0</v>
      </c>
      <c r="I957" s="18">
        <f t="shared" si="190"/>
        <v>0</v>
      </c>
      <c r="J957" s="26">
        <f t="shared" si="191"/>
        <v>-223.95437165680539</v>
      </c>
      <c r="K957" s="55">
        <f t="shared" si="192"/>
        <v>4.9705440846664999E-3</v>
      </c>
      <c r="L957" s="26" t="b">
        <f>IF(virtualroom!A957="","",J957&gt;ventilation_hysteresis)</f>
        <v>0</v>
      </c>
      <c r="M957" s="29">
        <f t="shared" si="193"/>
        <v>0</v>
      </c>
      <c r="N957" s="13">
        <f t="shared" si="197"/>
        <v>0</v>
      </c>
      <c r="O957" s="17">
        <f t="shared" si="198"/>
        <v>0</v>
      </c>
      <c r="P957" s="17">
        <f t="shared" si="194"/>
        <v>0</v>
      </c>
      <c r="Q957" s="17">
        <f t="shared" si="199"/>
        <v>4.9705440846664999E-3</v>
      </c>
      <c r="R957" s="29">
        <f>IF(R956="cCO2_ppm",CO2_ext_avg_ppm,calculation!R956+calculation!S956)</f>
        <v>576.04562834319461</v>
      </c>
      <c r="S957" s="13">
        <f t="shared" si="195"/>
        <v>-4.4734896761998497</v>
      </c>
    </row>
    <row r="958" spans="1:19">
      <c r="A958" s="1">
        <f>IF(input_OLD_temp_simulation!A958&lt;&gt;"",input_OLD_temp_simulation!A958,"")</f>
        <v>956</v>
      </c>
      <c r="B958">
        <f>IF(input_OLD_temp_simulation!B958&lt;&gt;"",input_OLD_temp_simulation!B958,"")</f>
        <v>886307</v>
      </c>
      <c r="C958" s="2">
        <f>IF(input_OLD_temp_simulation!C958&lt;&gt;"",input_OLD_temp_simulation!C958,"")</f>
        <v>44573.958333333343</v>
      </c>
      <c r="D958" s="26">
        <f t="shared" si="196"/>
        <v>2</v>
      </c>
      <c r="E958" s="43">
        <f t="shared" si="200"/>
        <v>0.95833333334303461</v>
      </c>
      <c r="F958" s="2">
        <f t="shared" si="201"/>
        <v>2.9584490740837754</v>
      </c>
      <c r="G958" s="26">
        <f>_xlfn.XLOOKUP(F958,occupancy_schedule!C:C,occupancy_schedule!D:D,,1,2)</f>
        <v>0</v>
      </c>
      <c r="H958" s="50">
        <f t="shared" si="189"/>
        <v>0</v>
      </c>
      <c r="I958" s="18">
        <f t="shared" si="190"/>
        <v>0</v>
      </c>
      <c r="J958" s="26">
        <f t="shared" si="191"/>
        <v>-228.42786133300524</v>
      </c>
      <c r="K958" s="55">
        <f t="shared" si="192"/>
        <v>4.832473415647986E-3</v>
      </c>
      <c r="L958" s="26" t="b">
        <f>IF(virtualroom!A958="","",J958&gt;ventilation_hysteresis)</f>
        <v>0</v>
      </c>
      <c r="M958" s="29">
        <f t="shared" si="193"/>
        <v>0</v>
      </c>
      <c r="N958" s="13">
        <f t="shared" si="197"/>
        <v>0</v>
      </c>
      <c r="O958" s="17">
        <f t="shared" si="198"/>
        <v>0</v>
      </c>
      <c r="P958" s="17">
        <f t="shared" si="194"/>
        <v>0</v>
      </c>
      <c r="Q958" s="17">
        <f t="shared" si="199"/>
        <v>4.832473415647986E-3</v>
      </c>
      <c r="R958" s="29">
        <f>IF(R957="cCO2_ppm",CO2_ext_avg_ppm,calculation!R957+calculation!S957)</f>
        <v>571.57213866699476</v>
      </c>
      <c r="S958" s="13">
        <f t="shared" si="195"/>
        <v>-4.3492260740831874</v>
      </c>
    </row>
    <row r="959" spans="1:19">
      <c r="A959" s="1">
        <f>IF(input_OLD_temp_simulation!A959&lt;&gt;"",input_OLD_temp_simulation!A959,"")</f>
        <v>957</v>
      </c>
      <c r="B959">
        <f>IF(input_OLD_temp_simulation!B959&lt;&gt;"",input_OLD_temp_simulation!B959,"")</f>
        <v>886307</v>
      </c>
      <c r="C959" s="2">
        <f>IF(input_OLD_temp_simulation!C959&lt;&gt;"",input_OLD_temp_simulation!C959,"")</f>
        <v>44573.96875</v>
      </c>
      <c r="D959" s="26">
        <f t="shared" si="196"/>
        <v>2</v>
      </c>
      <c r="E959" s="43">
        <f t="shared" si="200"/>
        <v>0.96875</v>
      </c>
      <c r="F959" s="2">
        <f t="shared" si="201"/>
        <v>2.9688657407407408</v>
      </c>
      <c r="G959" s="26">
        <f>_xlfn.XLOOKUP(F959,occupancy_schedule!C:C,occupancy_schedule!D:D,,1,2)</f>
        <v>0</v>
      </c>
      <c r="H959" s="50">
        <f t="shared" si="189"/>
        <v>0</v>
      </c>
      <c r="I959" s="18">
        <f t="shared" si="190"/>
        <v>0</v>
      </c>
      <c r="J959" s="26">
        <f t="shared" si="191"/>
        <v>-232.7770874070884</v>
      </c>
      <c r="K959" s="55">
        <f t="shared" si="192"/>
        <v>4.6982380429910989E-3</v>
      </c>
      <c r="L959" s="26" t="b">
        <f>IF(virtualroom!A959="","",J959&gt;ventilation_hysteresis)</f>
        <v>0</v>
      </c>
      <c r="M959" s="29">
        <f t="shared" si="193"/>
        <v>0</v>
      </c>
      <c r="N959" s="13">
        <f t="shared" si="197"/>
        <v>0</v>
      </c>
      <c r="O959" s="17">
        <f t="shared" si="198"/>
        <v>0</v>
      </c>
      <c r="P959" s="17">
        <f t="shared" si="194"/>
        <v>0</v>
      </c>
      <c r="Q959" s="17">
        <f t="shared" si="199"/>
        <v>4.6982380429910989E-3</v>
      </c>
      <c r="R959" s="29">
        <f>IF(R958="cCO2_ppm",CO2_ext_avg_ppm,calculation!R958+calculation!S958)</f>
        <v>567.2229125929116</v>
      </c>
      <c r="S959" s="13">
        <f t="shared" si="195"/>
        <v>-4.2284142386919887</v>
      </c>
    </row>
    <row r="960" spans="1:19">
      <c r="A960" s="1">
        <f>IF(input_OLD_temp_simulation!A960&lt;&gt;"",input_OLD_temp_simulation!A960,"")</f>
        <v>958</v>
      </c>
      <c r="B960">
        <f>IF(input_OLD_temp_simulation!B960&lt;&gt;"",input_OLD_temp_simulation!B960,"")</f>
        <v>886307</v>
      </c>
      <c r="C960" s="2">
        <f>IF(input_OLD_temp_simulation!C960&lt;&gt;"",input_OLD_temp_simulation!C960,"")</f>
        <v>44573.979166666657</v>
      </c>
      <c r="D960" s="26">
        <f t="shared" si="196"/>
        <v>2</v>
      </c>
      <c r="E960" s="43">
        <f t="shared" si="200"/>
        <v>0.97916666665696539</v>
      </c>
      <c r="F960" s="2">
        <f t="shared" si="201"/>
        <v>2.9792824073977062</v>
      </c>
      <c r="G960" s="26">
        <f>_xlfn.XLOOKUP(F960,occupancy_schedule!C:C,occupancy_schedule!D:D,,1,2)</f>
        <v>0</v>
      </c>
      <c r="H960" s="50">
        <f t="shared" si="189"/>
        <v>0</v>
      </c>
      <c r="I960" s="18">
        <f t="shared" si="190"/>
        <v>0</v>
      </c>
      <c r="J960" s="26">
        <f t="shared" si="191"/>
        <v>-237.00550164578044</v>
      </c>
      <c r="K960" s="55">
        <f t="shared" si="192"/>
        <v>4.5677314306857893E-3</v>
      </c>
      <c r="L960" s="26" t="b">
        <f>IF(virtualroom!A960="","",J960&gt;ventilation_hysteresis)</f>
        <v>0</v>
      </c>
      <c r="M960" s="29">
        <f t="shared" si="193"/>
        <v>0</v>
      </c>
      <c r="N960" s="13">
        <f t="shared" si="197"/>
        <v>0</v>
      </c>
      <c r="O960" s="17">
        <f t="shared" si="198"/>
        <v>0</v>
      </c>
      <c r="P960" s="17">
        <f t="shared" si="194"/>
        <v>0</v>
      </c>
      <c r="Q960" s="17">
        <f t="shared" si="199"/>
        <v>4.5677314306857893E-3</v>
      </c>
      <c r="R960" s="29">
        <f>IF(R959="cCO2_ppm",CO2_ext_avg_ppm,calculation!R959+calculation!S959)</f>
        <v>562.99449835421956</v>
      </c>
      <c r="S960" s="13">
        <f t="shared" si="195"/>
        <v>-4.1109582876172102</v>
      </c>
    </row>
    <row r="961" spans="1:19">
      <c r="A961" s="1">
        <f>IF(input_OLD_temp_simulation!A961&lt;&gt;"",input_OLD_temp_simulation!A961,"")</f>
        <v>959</v>
      </c>
      <c r="B961">
        <f>IF(input_OLD_temp_simulation!B961&lt;&gt;"",input_OLD_temp_simulation!B961,"")</f>
        <v>886307</v>
      </c>
      <c r="C961" s="2">
        <f>IF(input_OLD_temp_simulation!C961&lt;&gt;"",input_OLD_temp_simulation!C961,"")</f>
        <v>44573.989583333343</v>
      </c>
      <c r="D961" s="26">
        <f t="shared" si="196"/>
        <v>2</v>
      </c>
      <c r="E961" s="43">
        <f t="shared" si="200"/>
        <v>0.98958333334303461</v>
      </c>
      <c r="F961" s="2">
        <f t="shared" si="201"/>
        <v>2.9896990740837754</v>
      </c>
      <c r="G961" s="26">
        <f>_xlfn.XLOOKUP(F961,occupancy_schedule!C:C,occupancy_schedule!D:D,,1,2)</f>
        <v>0</v>
      </c>
      <c r="H961" s="50">
        <f t="shared" si="189"/>
        <v>0</v>
      </c>
      <c r="I961" s="18">
        <f t="shared" si="190"/>
        <v>0</v>
      </c>
      <c r="J961" s="26">
        <f t="shared" si="191"/>
        <v>-241.11645993339766</v>
      </c>
      <c r="K961" s="55">
        <f t="shared" si="192"/>
        <v>4.4408500020556279E-3</v>
      </c>
      <c r="L961" s="26" t="b">
        <f>IF(virtualroom!A961="","",J961&gt;ventilation_hysteresis)</f>
        <v>0</v>
      </c>
      <c r="M961" s="29">
        <f t="shared" si="193"/>
        <v>0</v>
      </c>
      <c r="N961" s="13">
        <f t="shared" si="197"/>
        <v>0</v>
      </c>
      <c r="O961" s="17">
        <f t="shared" si="198"/>
        <v>0</v>
      </c>
      <c r="P961" s="17">
        <f t="shared" si="194"/>
        <v>0</v>
      </c>
      <c r="Q961" s="17">
        <f t="shared" si="199"/>
        <v>4.4408500020556279E-3</v>
      </c>
      <c r="R961" s="29">
        <f>IF(R960="cCO2_ppm",CO2_ext_avg_ppm,calculation!R960+calculation!S960)</f>
        <v>558.88354006660234</v>
      </c>
      <c r="S961" s="13">
        <f t="shared" si="195"/>
        <v>-3.9967650018500649</v>
      </c>
    </row>
    <row r="962" spans="1:19">
      <c r="A962" s="1">
        <f>IF(input_OLD_temp_simulation!A962&lt;&gt;"",input_OLD_temp_simulation!A962,"")</f>
        <v>960</v>
      </c>
      <c r="B962">
        <f>IF(input_OLD_temp_simulation!B962&lt;&gt;"",input_OLD_temp_simulation!B962,"")</f>
        <v>886307</v>
      </c>
      <c r="C962" s="2">
        <f>IF(input_OLD_temp_simulation!C962&lt;&gt;"",input_OLD_temp_simulation!C962,"")</f>
        <v>44574</v>
      </c>
      <c r="D962" s="26">
        <f t="shared" si="196"/>
        <v>3</v>
      </c>
      <c r="E962" s="43">
        <f t="shared" si="200"/>
        <v>0</v>
      </c>
      <c r="F962" s="2">
        <f t="shared" si="201"/>
        <v>3.0001157407407408</v>
      </c>
      <c r="G962" s="26">
        <f>_xlfn.XLOOKUP(F962,occupancy_schedule!C:C,occupancy_schedule!D:D,,1,2)</f>
        <v>1</v>
      </c>
      <c r="H962" s="50">
        <f t="shared" ref="H962:H1025" si="202">G962*deskwork_MET*METml_per_kg_min_p*avg_kg_per_p/(s_per_min*ml_per_m3)</f>
        <v>6.7812499999999997E-6</v>
      </c>
      <c r="I962" s="18">
        <f t="shared" ref="I962:I1025" si="203">H962/V_room_m3*1000000</f>
        <v>7.5347222222222218E-2</v>
      </c>
      <c r="J962" s="26">
        <f t="shared" ref="J962:J1025" si="204">R962-CO2_set</f>
        <v>-245.11322493524767</v>
      </c>
      <c r="K962" s="55">
        <f t="shared" ref="K962:K1025" si="205">(R962-CO2_ext_avg_ppm)*ACPH_min/s_per_h</f>
        <v>4.3174930575540843E-3</v>
      </c>
      <c r="L962" s="26" t="b">
        <f>IF(virtualroom!A962="","",J962&gt;ventilation_hysteresis)</f>
        <v>0</v>
      </c>
      <c r="M962" s="29">
        <f t="shared" ref="M962:M1025" si="206">IF(L962,maxvent_m3_per_h,0)</f>
        <v>0</v>
      </c>
      <c r="N962" s="13">
        <f t="shared" si="197"/>
        <v>0</v>
      </c>
      <c r="O962" s="17">
        <f t="shared" si="198"/>
        <v>0</v>
      </c>
      <c r="P962" s="17">
        <f t="shared" ref="P962:P1025" si="207">IF(L962,MAX(0,MIN((J962+ventilation_hysteresis)/(O962*timestep_s),1)),0)</f>
        <v>0</v>
      </c>
      <c r="Q962" s="17">
        <f t="shared" si="199"/>
        <v>4.3174930575540843E-3</v>
      </c>
      <c r="R962" s="29">
        <f>IF(R961="cCO2_ppm",CO2_ext_avg_ppm,calculation!R961+calculation!S961)</f>
        <v>554.88677506475233</v>
      </c>
      <c r="S962" s="13">
        <f t="shared" ref="S962:S1025" si="208">(I962-Q962)*timestep_s</f>
        <v>63.926756248201329</v>
      </c>
    </row>
    <row r="963" spans="1:19">
      <c r="A963" s="1">
        <f>IF(input_OLD_temp_simulation!A963&lt;&gt;"",input_OLD_temp_simulation!A963,"")</f>
        <v>961</v>
      </c>
      <c r="B963">
        <f>IF(input_OLD_temp_simulation!B963&lt;&gt;"",input_OLD_temp_simulation!B963,"")</f>
        <v>886307</v>
      </c>
      <c r="C963" s="2">
        <f>IF(input_OLD_temp_simulation!C963&lt;&gt;"",input_OLD_temp_simulation!C963,"")</f>
        <v>44574.010416666657</v>
      </c>
      <c r="D963" s="26">
        <f t="shared" ref="D963:D1026" si="209">WEEKDAY(C963,3)</f>
        <v>3</v>
      </c>
      <c r="E963" s="43">
        <f t="shared" si="200"/>
        <v>1.041666665696539E-2</v>
      </c>
      <c r="F963" s="2">
        <f t="shared" si="201"/>
        <v>3.0105324073977062</v>
      </c>
      <c r="G963" s="26">
        <f>_xlfn.XLOOKUP(F963,occupancy_schedule!C:C,occupancy_schedule!D:D,,1,2)</f>
        <v>1</v>
      </c>
      <c r="H963" s="50">
        <f t="shared" si="202"/>
        <v>6.7812499999999997E-6</v>
      </c>
      <c r="I963" s="18">
        <f t="shared" si="203"/>
        <v>7.5347222222222218E-2</v>
      </c>
      <c r="J963" s="26">
        <f t="shared" si="204"/>
        <v>-181.18646868704639</v>
      </c>
      <c r="K963" s="55">
        <f t="shared" si="205"/>
        <v>6.2905410899059761E-3</v>
      </c>
      <c r="L963" s="26" t="b">
        <f>IF(virtualroom!A963="","",J963&gt;ventilation_hysteresis)</f>
        <v>0</v>
      </c>
      <c r="M963" s="29">
        <f t="shared" si="206"/>
        <v>0</v>
      </c>
      <c r="N963" s="13">
        <f t="shared" si="197"/>
        <v>0</v>
      </c>
      <c r="O963" s="17">
        <f t="shared" si="198"/>
        <v>0</v>
      </c>
      <c r="P963" s="17">
        <f t="shared" si="207"/>
        <v>0</v>
      </c>
      <c r="Q963" s="17">
        <f t="shared" si="199"/>
        <v>6.2905410899059761E-3</v>
      </c>
      <c r="R963" s="29">
        <f>IF(R962="cCO2_ppm",CO2_ext_avg_ppm,calculation!R962+calculation!S962)</f>
        <v>618.81353131295361</v>
      </c>
      <c r="S963" s="13">
        <f t="shared" si="208"/>
        <v>62.151013019084616</v>
      </c>
    </row>
    <row r="964" spans="1:19">
      <c r="A964" s="1">
        <f>IF(input_OLD_temp_simulation!A964&lt;&gt;"",input_OLD_temp_simulation!A964,"")</f>
        <v>962</v>
      </c>
      <c r="B964">
        <f>IF(input_OLD_temp_simulation!B964&lt;&gt;"",input_OLD_temp_simulation!B964,"")</f>
        <v>886307</v>
      </c>
      <c r="C964" s="2">
        <f>IF(input_OLD_temp_simulation!C964&lt;&gt;"",input_OLD_temp_simulation!C964,"")</f>
        <v>44574.020833333343</v>
      </c>
      <c r="D964" s="26">
        <f t="shared" si="209"/>
        <v>3</v>
      </c>
      <c r="E964" s="43">
        <f t="shared" si="200"/>
        <v>2.083333334303461E-2</v>
      </c>
      <c r="F964" s="2">
        <f t="shared" si="201"/>
        <v>3.0209490740837754</v>
      </c>
      <c r="G964" s="26">
        <f>_xlfn.XLOOKUP(F964,occupancy_schedule!C:C,occupancy_schedule!D:D,,1,2)</f>
        <v>1</v>
      </c>
      <c r="H964" s="50">
        <f t="shared" si="202"/>
        <v>6.7812499999999997E-6</v>
      </c>
      <c r="I964" s="18">
        <f t="shared" si="203"/>
        <v>7.5347222222222218E-2</v>
      </c>
      <c r="J964" s="26">
        <f t="shared" si="204"/>
        <v>-119.03545566796174</v>
      </c>
      <c r="K964" s="55">
        <f t="shared" si="205"/>
        <v>8.2087822324703151E-3</v>
      </c>
      <c r="L964" s="26" t="b">
        <f>IF(virtualroom!A964="","",J964&gt;ventilation_hysteresis)</f>
        <v>0</v>
      </c>
      <c r="M964" s="29">
        <f t="shared" si="206"/>
        <v>0</v>
      </c>
      <c r="N964" s="13">
        <f t="shared" si="197"/>
        <v>0</v>
      </c>
      <c r="O964" s="17">
        <f t="shared" si="198"/>
        <v>0</v>
      </c>
      <c r="P964" s="17">
        <f t="shared" si="207"/>
        <v>0</v>
      </c>
      <c r="Q964" s="17">
        <f t="shared" si="199"/>
        <v>8.2087822324703151E-3</v>
      </c>
      <c r="R964" s="29">
        <f>IF(R963="cCO2_ppm",CO2_ext_avg_ppm,calculation!R963+calculation!S963)</f>
        <v>680.96454433203826</v>
      </c>
      <c r="S964" s="13">
        <f t="shared" si="208"/>
        <v>60.424595990776709</v>
      </c>
    </row>
    <row r="965" spans="1:19">
      <c r="A965" s="1">
        <f>IF(input_OLD_temp_simulation!A965&lt;&gt;"",input_OLD_temp_simulation!A965,"")</f>
        <v>963</v>
      </c>
      <c r="B965">
        <f>IF(input_OLD_temp_simulation!B965&lt;&gt;"",input_OLD_temp_simulation!B965,"")</f>
        <v>886307</v>
      </c>
      <c r="C965" s="2">
        <f>IF(input_OLD_temp_simulation!C965&lt;&gt;"",input_OLD_temp_simulation!C965,"")</f>
        <v>44574.03125</v>
      </c>
      <c r="D965" s="26">
        <f t="shared" si="209"/>
        <v>3</v>
      </c>
      <c r="E965" s="43">
        <f t="shared" si="200"/>
        <v>3.125E-2</v>
      </c>
      <c r="F965" s="2">
        <f t="shared" si="201"/>
        <v>3.0313657407407408</v>
      </c>
      <c r="G965" s="26">
        <f>_xlfn.XLOOKUP(F965,occupancy_schedule!C:C,occupancy_schedule!D:D,,1,2)</f>
        <v>1</v>
      </c>
      <c r="H965" s="50">
        <f t="shared" si="202"/>
        <v>6.7812499999999997E-6</v>
      </c>
      <c r="I965" s="18">
        <f t="shared" si="203"/>
        <v>7.5347222222222218E-2</v>
      </c>
      <c r="J965" s="26">
        <f t="shared" si="204"/>
        <v>-58.61085967718509</v>
      </c>
      <c r="K965" s="55">
        <f t="shared" si="205"/>
        <v>1.0073738898852313E-2</v>
      </c>
      <c r="L965" s="26" t="b">
        <f>IF(virtualroom!A965="","",J965&gt;ventilation_hysteresis)</f>
        <v>0</v>
      </c>
      <c r="M965" s="29">
        <f t="shared" si="206"/>
        <v>0</v>
      </c>
      <c r="N965" s="13">
        <f t="shared" si="197"/>
        <v>0</v>
      </c>
      <c r="O965" s="17">
        <f t="shared" si="198"/>
        <v>0</v>
      </c>
      <c r="P965" s="17">
        <f t="shared" si="207"/>
        <v>0</v>
      </c>
      <c r="Q965" s="17">
        <f t="shared" si="199"/>
        <v>1.0073738898852313E-2</v>
      </c>
      <c r="R965" s="29">
        <f>IF(R964="cCO2_ppm",CO2_ext_avg_ppm,calculation!R964+calculation!S964)</f>
        <v>741.38914032281491</v>
      </c>
      <c r="S965" s="13">
        <f t="shared" si="208"/>
        <v>58.746134991032918</v>
      </c>
    </row>
    <row r="966" spans="1:19">
      <c r="A966" s="1">
        <f>IF(input_OLD_temp_simulation!A966&lt;&gt;"",input_OLD_temp_simulation!A966,"")</f>
        <v>964</v>
      </c>
      <c r="B966">
        <f>IF(input_OLD_temp_simulation!B966&lt;&gt;"",input_OLD_temp_simulation!B966,"")</f>
        <v>886307</v>
      </c>
      <c r="C966" s="2">
        <f>IF(input_OLD_temp_simulation!C966&lt;&gt;"",input_OLD_temp_simulation!C966,"")</f>
        <v>44574.041666666657</v>
      </c>
      <c r="D966" s="26">
        <f t="shared" si="209"/>
        <v>3</v>
      </c>
      <c r="E966" s="43">
        <f t="shared" si="200"/>
        <v>4.166666665696539E-2</v>
      </c>
      <c r="F966" s="2">
        <f t="shared" si="201"/>
        <v>3.0417824073977062</v>
      </c>
      <c r="G966" s="26">
        <f>_xlfn.XLOOKUP(F966,occupancy_schedule!C:C,occupancy_schedule!D:D,,1,2)</f>
        <v>1</v>
      </c>
      <c r="H966" s="50">
        <f t="shared" si="202"/>
        <v>6.7812499999999997E-6</v>
      </c>
      <c r="I966" s="18">
        <f t="shared" si="203"/>
        <v>7.5347222222222218E-2</v>
      </c>
      <c r="J966" s="26">
        <f t="shared" si="204"/>
        <v>0.13527531384784197</v>
      </c>
      <c r="K966" s="55">
        <f t="shared" si="205"/>
        <v>1.1886891213390365E-2</v>
      </c>
      <c r="L966" s="26" t="b">
        <f>IF(virtualroom!A966="","",J966&gt;ventilation_hysteresis)</f>
        <v>0</v>
      </c>
      <c r="M966" s="29">
        <f t="shared" si="206"/>
        <v>0</v>
      </c>
      <c r="N966" s="13">
        <f t="shared" si="197"/>
        <v>0</v>
      </c>
      <c r="O966" s="17">
        <f t="shared" si="198"/>
        <v>0</v>
      </c>
      <c r="P966" s="17">
        <f t="shared" si="207"/>
        <v>0</v>
      </c>
      <c r="Q966" s="17">
        <f t="shared" si="199"/>
        <v>1.1886891213390365E-2</v>
      </c>
      <c r="R966" s="29">
        <f>IF(R965="cCO2_ppm",CO2_ext_avg_ppm,calculation!R965+calculation!S965)</f>
        <v>800.13527531384784</v>
      </c>
      <c r="S966" s="13">
        <f t="shared" si="208"/>
        <v>57.114297907948675</v>
      </c>
    </row>
    <row r="967" spans="1:19">
      <c r="A967" s="1">
        <f>IF(input_OLD_temp_simulation!A967&lt;&gt;"",input_OLD_temp_simulation!A967,"")</f>
        <v>965</v>
      </c>
      <c r="B967">
        <f>IF(input_OLD_temp_simulation!B967&lt;&gt;"",input_OLD_temp_simulation!B967,"")</f>
        <v>886307</v>
      </c>
      <c r="C967" s="2">
        <f>IF(input_OLD_temp_simulation!C967&lt;&gt;"",input_OLD_temp_simulation!C967,"")</f>
        <v>44574.052083333343</v>
      </c>
      <c r="D967" s="26">
        <f t="shared" si="209"/>
        <v>3</v>
      </c>
      <c r="E967" s="43">
        <f t="shared" si="200"/>
        <v>5.208333334303461E-2</v>
      </c>
      <c r="F967" s="2">
        <f t="shared" si="201"/>
        <v>3.0521990740837754</v>
      </c>
      <c r="G967" s="26">
        <f>_xlfn.XLOOKUP(F967,occupancy_schedule!C:C,occupancy_schedule!D:D,,1,2)</f>
        <v>1</v>
      </c>
      <c r="H967" s="50">
        <f t="shared" si="202"/>
        <v>6.7812499999999997E-6</v>
      </c>
      <c r="I967" s="18">
        <f t="shared" si="203"/>
        <v>7.5347222222222218E-2</v>
      </c>
      <c r="J967" s="26">
        <f t="shared" si="204"/>
        <v>57.249573221796481</v>
      </c>
      <c r="K967" s="55">
        <f t="shared" si="205"/>
        <v>1.3649678185857916E-2</v>
      </c>
      <c r="L967" s="26" t="b">
        <f>IF(virtualroom!A967="","",J967&gt;ventilation_hysteresis)</f>
        <v>1</v>
      </c>
      <c r="M967" s="29">
        <f t="shared" si="206"/>
        <v>500</v>
      </c>
      <c r="N967" s="13">
        <f t="shared" si="197"/>
        <v>5.5555555555555554</v>
      </c>
      <c r="O967" s="17">
        <f t="shared" si="198"/>
        <v>0.68248390929289582</v>
      </c>
      <c r="P967" s="17">
        <f t="shared" si="207"/>
        <v>0.17460659635496434</v>
      </c>
      <c r="Q967" s="17">
        <f t="shared" si="199"/>
        <v>0.11916619246866275</v>
      </c>
      <c r="R967" s="29">
        <f>IF(R966="cCO2_ppm",CO2_ext_avg_ppm,calculation!R966+calculation!S966)</f>
        <v>857.24957322179648</v>
      </c>
      <c r="S967" s="13">
        <f t="shared" si="208"/>
        <v>-39.437073221796481</v>
      </c>
    </row>
    <row r="968" spans="1:19">
      <c r="A968" s="1">
        <f>IF(input_OLD_temp_simulation!A968&lt;&gt;"",input_OLD_temp_simulation!A968,"")</f>
        <v>966</v>
      </c>
      <c r="B968">
        <f>IF(input_OLD_temp_simulation!B968&lt;&gt;"",input_OLD_temp_simulation!B968,"")</f>
        <v>886307</v>
      </c>
      <c r="C968" s="2">
        <f>IF(input_OLD_temp_simulation!C968&lt;&gt;"",input_OLD_temp_simulation!C968,"")</f>
        <v>44574.0625</v>
      </c>
      <c r="D968" s="26">
        <f t="shared" si="209"/>
        <v>3</v>
      </c>
      <c r="E968" s="43">
        <f t="shared" si="200"/>
        <v>6.25E-2</v>
      </c>
      <c r="F968" s="2">
        <f t="shared" si="201"/>
        <v>3.0626157407407408</v>
      </c>
      <c r="G968" s="26">
        <f>_xlfn.XLOOKUP(F968,occupancy_schedule!C:C,occupancy_schedule!D:D,,1,2)</f>
        <v>1</v>
      </c>
      <c r="H968" s="50">
        <f t="shared" si="202"/>
        <v>6.7812499999999997E-6</v>
      </c>
      <c r="I968" s="18">
        <f t="shared" si="203"/>
        <v>7.5347222222222218E-2</v>
      </c>
      <c r="J968" s="26">
        <f t="shared" si="204"/>
        <v>17.8125</v>
      </c>
      <c r="K968" s="55">
        <f t="shared" si="205"/>
        <v>1.2432484567901234E-2</v>
      </c>
      <c r="L968" s="26" t="b">
        <f>IF(virtualroom!A968="","",J968&gt;ventilation_hysteresis)</f>
        <v>0</v>
      </c>
      <c r="M968" s="29">
        <f t="shared" si="206"/>
        <v>0</v>
      </c>
      <c r="N968" s="13">
        <f t="shared" si="197"/>
        <v>0</v>
      </c>
      <c r="O968" s="17">
        <f t="shared" si="198"/>
        <v>0</v>
      </c>
      <c r="P968" s="17">
        <f t="shared" si="207"/>
        <v>0</v>
      </c>
      <c r="Q968" s="17">
        <f t="shared" si="199"/>
        <v>1.2432484567901234E-2</v>
      </c>
      <c r="R968" s="29">
        <f>IF(R967="cCO2_ppm",CO2_ext_avg_ppm,calculation!R967+calculation!S967)</f>
        <v>817.8125</v>
      </c>
      <c r="S968" s="13">
        <f t="shared" si="208"/>
        <v>56.623263888888886</v>
      </c>
    </row>
    <row r="969" spans="1:19">
      <c r="A969" s="1">
        <f>IF(input_OLD_temp_simulation!A969&lt;&gt;"",input_OLD_temp_simulation!A969,"")</f>
        <v>967</v>
      </c>
      <c r="B969">
        <f>IF(input_OLD_temp_simulation!B969&lt;&gt;"",input_OLD_temp_simulation!B969,"")</f>
        <v>886307</v>
      </c>
      <c r="C969" s="2">
        <f>IF(input_OLD_temp_simulation!C969&lt;&gt;"",input_OLD_temp_simulation!C969,"")</f>
        <v>44574.072916666657</v>
      </c>
      <c r="D969" s="26">
        <f t="shared" si="209"/>
        <v>3</v>
      </c>
      <c r="E969" s="43">
        <f t="shared" si="200"/>
        <v>7.291666665696539E-2</v>
      </c>
      <c r="F969" s="2">
        <f t="shared" si="201"/>
        <v>3.0730324073977062</v>
      </c>
      <c r="G969" s="26">
        <f>_xlfn.XLOOKUP(F969,occupancy_schedule!C:C,occupancy_schedule!D:D,,1,2)</f>
        <v>1</v>
      </c>
      <c r="H969" s="50">
        <f t="shared" si="202"/>
        <v>6.7812499999999997E-6</v>
      </c>
      <c r="I969" s="18">
        <f t="shared" si="203"/>
        <v>7.5347222222222218E-2</v>
      </c>
      <c r="J969" s="26">
        <f t="shared" si="204"/>
        <v>74.435763888888914</v>
      </c>
      <c r="K969" s="55">
        <f t="shared" si="205"/>
        <v>1.418011616941015E-2</v>
      </c>
      <c r="L969" s="26" t="b">
        <f>IF(virtualroom!A969="","",J969&gt;ventilation_hysteresis)</f>
        <v>1</v>
      </c>
      <c r="M969" s="29">
        <f t="shared" si="206"/>
        <v>500</v>
      </c>
      <c r="N969" s="13">
        <f t="shared" si="197"/>
        <v>5.5555555555555554</v>
      </c>
      <c r="O969" s="17">
        <f t="shared" si="198"/>
        <v>0.70900580847050754</v>
      </c>
      <c r="P969" s="17">
        <f t="shared" si="207"/>
        <v>0.19500821886749678</v>
      </c>
      <c r="Q969" s="17">
        <f t="shared" si="199"/>
        <v>0.13826195987654324</v>
      </c>
      <c r="R969" s="29">
        <f>IF(R968="cCO2_ppm",CO2_ext_avg_ppm,calculation!R968+calculation!S968)</f>
        <v>874.43576388888891</v>
      </c>
      <c r="S969" s="13">
        <f t="shared" si="208"/>
        <v>-56.623263888888921</v>
      </c>
    </row>
    <row r="970" spans="1:19">
      <c r="A970" s="1">
        <f>IF(input_OLD_temp_simulation!A970&lt;&gt;"",input_OLD_temp_simulation!A970,"")</f>
        <v>968</v>
      </c>
      <c r="B970">
        <f>IF(input_OLD_temp_simulation!B970&lt;&gt;"",input_OLD_temp_simulation!B970,"")</f>
        <v>886307</v>
      </c>
      <c r="C970" s="2">
        <f>IF(input_OLD_temp_simulation!C970&lt;&gt;"",input_OLD_temp_simulation!C970,"")</f>
        <v>44574.083333333343</v>
      </c>
      <c r="D970" s="26">
        <f t="shared" si="209"/>
        <v>3</v>
      </c>
      <c r="E970" s="43">
        <f t="shared" si="200"/>
        <v>8.333333334303461E-2</v>
      </c>
      <c r="F970" s="2">
        <f t="shared" si="201"/>
        <v>3.0834490740837754</v>
      </c>
      <c r="G970" s="26">
        <f>_xlfn.XLOOKUP(F970,occupancy_schedule!C:C,occupancy_schedule!D:D,,1,2)</f>
        <v>1</v>
      </c>
      <c r="H970" s="50">
        <f t="shared" si="202"/>
        <v>6.7812499999999997E-6</v>
      </c>
      <c r="I970" s="18">
        <f t="shared" si="203"/>
        <v>7.5347222222222218E-2</v>
      </c>
      <c r="J970" s="26">
        <f t="shared" si="204"/>
        <v>17.8125</v>
      </c>
      <c r="K970" s="55">
        <f t="shared" si="205"/>
        <v>1.2432484567901234E-2</v>
      </c>
      <c r="L970" s="26" t="b">
        <f>IF(virtualroom!A970="","",J970&gt;ventilation_hysteresis)</f>
        <v>0</v>
      </c>
      <c r="M970" s="29">
        <f t="shared" si="206"/>
        <v>0</v>
      </c>
      <c r="N970" s="13">
        <f t="shared" si="197"/>
        <v>0</v>
      </c>
      <c r="O970" s="17">
        <f t="shared" si="198"/>
        <v>0</v>
      </c>
      <c r="P970" s="17">
        <f t="shared" si="207"/>
        <v>0</v>
      </c>
      <c r="Q970" s="17">
        <f t="shared" si="199"/>
        <v>1.2432484567901234E-2</v>
      </c>
      <c r="R970" s="29">
        <f>IF(R969="cCO2_ppm",CO2_ext_avg_ppm,calculation!R969+calculation!S969)</f>
        <v>817.8125</v>
      </c>
      <c r="S970" s="13">
        <f t="shared" si="208"/>
        <v>56.623263888888886</v>
      </c>
    </row>
    <row r="971" spans="1:19">
      <c r="A971" s="1">
        <f>IF(input_OLD_temp_simulation!A971&lt;&gt;"",input_OLD_temp_simulation!A971,"")</f>
        <v>969</v>
      </c>
      <c r="B971">
        <f>IF(input_OLD_temp_simulation!B971&lt;&gt;"",input_OLD_temp_simulation!B971,"")</f>
        <v>886307</v>
      </c>
      <c r="C971" s="2">
        <f>IF(input_OLD_temp_simulation!C971&lt;&gt;"",input_OLD_temp_simulation!C971,"")</f>
        <v>44574.09375</v>
      </c>
      <c r="D971" s="26">
        <f t="shared" si="209"/>
        <v>3</v>
      </c>
      <c r="E971" s="43">
        <f t="shared" si="200"/>
        <v>9.375E-2</v>
      </c>
      <c r="F971" s="2">
        <f t="shared" si="201"/>
        <v>3.0938657407407408</v>
      </c>
      <c r="G971" s="26">
        <f>_xlfn.XLOOKUP(F971,occupancy_schedule!C:C,occupancy_schedule!D:D,,1,2)</f>
        <v>1</v>
      </c>
      <c r="H971" s="50">
        <f t="shared" si="202"/>
        <v>6.7812499999999997E-6</v>
      </c>
      <c r="I971" s="18">
        <f t="shared" si="203"/>
        <v>7.5347222222222218E-2</v>
      </c>
      <c r="J971" s="26">
        <f t="shared" si="204"/>
        <v>74.435763888888914</v>
      </c>
      <c r="K971" s="55">
        <f t="shared" si="205"/>
        <v>1.418011616941015E-2</v>
      </c>
      <c r="L971" s="26" t="b">
        <f>IF(virtualroom!A971="","",J971&gt;ventilation_hysteresis)</f>
        <v>1</v>
      </c>
      <c r="M971" s="29">
        <f t="shared" si="206"/>
        <v>500</v>
      </c>
      <c r="N971" s="13">
        <f t="shared" si="197"/>
        <v>5.5555555555555554</v>
      </c>
      <c r="O971" s="17">
        <f t="shared" si="198"/>
        <v>0.70900580847050754</v>
      </c>
      <c r="P971" s="17">
        <f t="shared" si="207"/>
        <v>0.19500821886749678</v>
      </c>
      <c r="Q971" s="17">
        <f t="shared" si="199"/>
        <v>0.13826195987654324</v>
      </c>
      <c r="R971" s="29">
        <f>IF(R970="cCO2_ppm",CO2_ext_avg_ppm,calculation!R970+calculation!S970)</f>
        <v>874.43576388888891</v>
      </c>
      <c r="S971" s="13">
        <f t="shared" si="208"/>
        <v>-56.623263888888921</v>
      </c>
    </row>
    <row r="972" spans="1:19">
      <c r="A972" s="1">
        <f>IF(input_OLD_temp_simulation!A972&lt;&gt;"",input_OLD_temp_simulation!A972,"")</f>
        <v>970</v>
      </c>
      <c r="B972">
        <f>IF(input_OLD_temp_simulation!B972&lt;&gt;"",input_OLD_temp_simulation!B972,"")</f>
        <v>886307</v>
      </c>
      <c r="C972" s="2">
        <f>IF(input_OLD_temp_simulation!C972&lt;&gt;"",input_OLD_temp_simulation!C972,"")</f>
        <v>44574.104166666657</v>
      </c>
      <c r="D972" s="26">
        <f t="shared" si="209"/>
        <v>3</v>
      </c>
      <c r="E972" s="43">
        <f t="shared" si="200"/>
        <v>0.10416666665696539</v>
      </c>
      <c r="F972" s="2">
        <f t="shared" si="201"/>
        <v>3.1042824073977062</v>
      </c>
      <c r="G972" s="26">
        <f>_xlfn.XLOOKUP(F972,occupancy_schedule!C:C,occupancy_schedule!D:D,,1,2)</f>
        <v>1</v>
      </c>
      <c r="H972" s="50">
        <f t="shared" si="202"/>
        <v>6.7812499999999997E-6</v>
      </c>
      <c r="I972" s="18">
        <f t="shared" si="203"/>
        <v>7.5347222222222218E-2</v>
      </c>
      <c r="J972" s="26">
        <f t="shared" si="204"/>
        <v>17.8125</v>
      </c>
      <c r="K972" s="55">
        <f t="shared" si="205"/>
        <v>1.2432484567901234E-2</v>
      </c>
      <c r="L972" s="26" t="b">
        <f>IF(virtualroom!A972="","",J972&gt;ventilation_hysteresis)</f>
        <v>0</v>
      </c>
      <c r="M972" s="29">
        <f t="shared" si="206"/>
        <v>0</v>
      </c>
      <c r="N972" s="13">
        <f t="shared" si="197"/>
        <v>0</v>
      </c>
      <c r="O972" s="17">
        <f t="shared" si="198"/>
        <v>0</v>
      </c>
      <c r="P972" s="17">
        <f t="shared" si="207"/>
        <v>0</v>
      </c>
      <c r="Q972" s="17">
        <f t="shared" si="199"/>
        <v>1.2432484567901234E-2</v>
      </c>
      <c r="R972" s="29">
        <f>IF(R971="cCO2_ppm",CO2_ext_avg_ppm,calculation!R971+calculation!S971)</f>
        <v>817.8125</v>
      </c>
      <c r="S972" s="13">
        <f t="shared" si="208"/>
        <v>56.623263888888886</v>
      </c>
    </row>
    <row r="973" spans="1:19">
      <c r="A973" s="1">
        <f>IF(input_OLD_temp_simulation!A973&lt;&gt;"",input_OLD_temp_simulation!A973,"")</f>
        <v>971</v>
      </c>
      <c r="B973">
        <f>IF(input_OLD_temp_simulation!B973&lt;&gt;"",input_OLD_temp_simulation!B973,"")</f>
        <v>886307</v>
      </c>
      <c r="C973" s="2">
        <f>IF(input_OLD_temp_simulation!C973&lt;&gt;"",input_OLD_temp_simulation!C973,"")</f>
        <v>44574.114583333343</v>
      </c>
      <c r="D973" s="26">
        <f t="shared" si="209"/>
        <v>3</v>
      </c>
      <c r="E973" s="43">
        <f t="shared" si="200"/>
        <v>0.11458333334303461</v>
      </c>
      <c r="F973" s="2">
        <f t="shared" si="201"/>
        <v>3.1146990740837754</v>
      </c>
      <c r="G973" s="26">
        <f>_xlfn.XLOOKUP(F973,occupancy_schedule!C:C,occupancy_schedule!D:D,,1,2)</f>
        <v>1</v>
      </c>
      <c r="H973" s="50">
        <f t="shared" si="202"/>
        <v>6.7812499999999997E-6</v>
      </c>
      <c r="I973" s="18">
        <f t="shared" si="203"/>
        <v>7.5347222222222218E-2</v>
      </c>
      <c r="J973" s="26">
        <f t="shared" si="204"/>
        <v>74.435763888888914</v>
      </c>
      <c r="K973" s="55">
        <f t="shared" si="205"/>
        <v>1.418011616941015E-2</v>
      </c>
      <c r="L973" s="26" t="b">
        <f>IF(virtualroom!A973="","",J973&gt;ventilation_hysteresis)</f>
        <v>1</v>
      </c>
      <c r="M973" s="29">
        <f t="shared" si="206"/>
        <v>500</v>
      </c>
      <c r="N973" s="13">
        <f t="shared" si="197"/>
        <v>5.5555555555555554</v>
      </c>
      <c r="O973" s="17">
        <f t="shared" si="198"/>
        <v>0.70900580847050754</v>
      </c>
      <c r="P973" s="17">
        <f t="shared" si="207"/>
        <v>0.19500821886749678</v>
      </c>
      <c r="Q973" s="17">
        <f t="shared" si="199"/>
        <v>0.13826195987654324</v>
      </c>
      <c r="R973" s="29">
        <f>IF(R972="cCO2_ppm",CO2_ext_avg_ppm,calculation!R972+calculation!S972)</f>
        <v>874.43576388888891</v>
      </c>
      <c r="S973" s="13">
        <f t="shared" si="208"/>
        <v>-56.623263888888921</v>
      </c>
    </row>
    <row r="974" spans="1:19">
      <c r="A974" s="1">
        <f>IF(input_OLD_temp_simulation!A974&lt;&gt;"",input_OLD_temp_simulation!A974,"")</f>
        <v>972</v>
      </c>
      <c r="B974">
        <f>IF(input_OLD_temp_simulation!B974&lt;&gt;"",input_OLD_temp_simulation!B974,"")</f>
        <v>886307</v>
      </c>
      <c r="C974" s="2">
        <f>IF(input_OLD_temp_simulation!C974&lt;&gt;"",input_OLD_temp_simulation!C974,"")</f>
        <v>44574.125</v>
      </c>
      <c r="D974" s="26">
        <f t="shared" si="209"/>
        <v>3</v>
      </c>
      <c r="E974" s="43">
        <f t="shared" si="200"/>
        <v>0.125</v>
      </c>
      <c r="F974" s="2">
        <f t="shared" si="201"/>
        <v>3.1251157407407408</v>
      </c>
      <c r="G974" s="26">
        <f>_xlfn.XLOOKUP(F974,occupancy_schedule!C:C,occupancy_schedule!D:D,,1,2)</f>
        <v>1</v>
      </c>
      <c r="H974" s="50">
        <f t="shared" si="202"/>
        <v>6.7812499999999997E-6</v>
      </c>
      <c r="I974" s="18">
        <f t="shared" si="203"/>
        <v>7.5347222222222218E-2</v>
      </c>
      <c r="J974" s="26">
        <f t="shared" si="204"/>
        <v>17.8125</v>
      </c>
      <c r="K974" s="55">
        <f t="shared" si="205"/>
        <v>1.2432484567901234E-2</v>
      </c>
      <c r="L974" s="26" t="b">
        <f>IF(virtualroom!A974="","",J974&gt;ventilation_hysteresis)</f>
        <v>0</v>
      </c>
      <c r="M974" s="29">
        <f t="shared" si="206"/>
        <v>0</v>
      </c>
      <c r="N974" s="13">
        <f t="shared" si="197"/>
        <v>0</v>
      </c>
      <c r="O974" s="17">
        <f t="shared" si="198"/>
        <v>0</v>
      </c>
      <c r="P974" s="17">
        <f t="shared" si="207"/>
        <v>0</v>
      </c>
      <c r="Q974" s="17">
        <f t="shared" si="199"/>
        <v>1.2432484567901234E-2</v>
      </c>
      <c r="R974" s="29">
        <f>IF(R973="cCO2_ppm",CO2_ext_avg_ppm,calculation!R973+calculation!S973)</f>
        <v>817.8125</v>
      </c>
      <c r="S974" s="13">
        <f t="shared" si="208"/>
        <v>56.623263888888886</v>
      </c>
    </row>
    <row r="975" spans="1:19">
      <c r="A975" s="1">
        <f>IF(input_OLD_temp_simulation!A975&lt;&gt;"",input_OLD_temp_simulation!A975,"")</f>
        <v>973</v>
      </c>
      <c r="B975">
        <f>IF(input_OLD_temp_simulation!B975&lt;&gt;"",input_OLD_temp_simulation!B975,"")</f>
        <v>886307</v>
      </c>
      <c r="C975" s="2">
        <f>IF(input_OLD_temp_simulation!C975&lt;&gt;"",input_OLD_temp_simulation!C975,"")</f>
        <v>44574.135416666657</v>
      </c>
      <c r="D975" s="26">
        <f t="shared" si="209"/>
        <v>3</v>
      </c>
      <c r="E975" s="43">
        <f t="shared" si="200"/>
        <v>0.13541666665696539</v>
      </c>
      <c r="F975" s="2">
        <f t="shared" si="201"/>
        <v>3.1355324073977062</v>
      </c>
      <c r="G975" s="26">
        <f>_xlfn.XLOOKUP(F975,occupancy_schedule!C:C,occupancy_schedule!D:D,,1,2)</f>
        <v>1</v>
      </c>
      <c r="H975" s="50">
        <f t="shared" si="202"/>
        <v>6.7812499999999997E-6</v>
      </c>
      <c r="I975" s="18">
        <f t="shared" si="203"/>
        <v>7.5347222222222218E-2</v>
      </c>
      <c r="J975" s="26">
        <f t="shared" si="204"/>
        <v>74.435763888888914</v>
      </c>
      <c r="K975" s="55">
        <f t="shared" si="205"/>
        <v>1.418011616941015E-2</v>
      </c>
      <c r="L975" s="26" t="b">
        <f>IF(virtualroom!A975="","",J975&gt;ventilation_hysteresis)</f>
        <v>1</v>
      </c>
      <c r="M975" s="29">
        <f t="shared" si="206"/>
        <v>500</v>
      </c>
      <c r="N975" s="13">
        <f t="shared" si="197"/>
        <v>5.5555555555555554</v>
      </c>
      <c r="O975" s="17">
        <f t="shared" si="198"/>
        <v>0.70900580847050754</v>
      </c>
      <c r="P975" s="17">
        <f t="shared" si="207"/>
        <v>0.19500821886749678</v>
      </c>
      <c r="Q975" s="17">
        <f t="shared" si="199"/>
        <v>0.13826195987654324</v>
      </c>
      <c r="R975" s="29">
        <f>IF(R974="cCO2_ppm",CO2_ext_avg_ppm,calculation!R974+calculation!S974)</f>
        <v>874.43576388888891</v>
      </c>
      <c r="S975" s="13">
        <f t="shared" si="208"/>
        <v>-56.623263888888921</v>
      </c>
    </row>
    <row r="976" spans="1:19">
      <c r="A976" s="1">
        <f>IF(input_OLD_temp_simulation!A976&lt;&gt;"",input_OLD_temp_simulation!A976,"")</f>
        <v>974</v>
      </c>
      <c r="B976">
        <f>IF(input_OLD_temp_simulation!B976&lt;&gt;"",input_OLD_temp_simulation!B976,"")</f>
        <v>886307</v>
      </c>
      <c r="C976" s="2">
        <f>IF(input_OLD_temp_simulation!C976&lt;&gt;"",input_OLD_temp_simulation!C976,"")</f>
        <v>44574.145833333343</v>
      </c>
      <c r="D976" s="26">
        <f t="shared" si="209"/>
        <v>3</v>
      </c>
      <c r="E976" s="43">
        <f t="shared" si="200"/>
        <v>0.14583333334303461</v>
      </c>
      <c r="F976" s="2">
        <f t="shared" si="201"/>
        <v>3.1459490740837754</v>
      </c>
      <c r="G976" s="26">
        <f>_xlfn.XLOOKUP(F976,occupancy_schedule!C:C,occupancy_schedule!D:D,,1,2)</f>
        <v>1</v>
      </c>
      <c r="H976" s="50">
        <f t="shared" si="202"/>
        <v>6.7812499999999997E-6</v>
      </c>
      <c r="I976" s="18">
        <f t="shared" si="203"/>
        <v>7.5347222222222218E-2</v>
      </c>
      <c r="J976" s="26">
        <f t="shared" si="204"/>
        <v>17.8125</v>
      </c>
      <c r="K976" s="55">
        <f t="shared" si="205"/>
        <v>1.2432484567901234E-2</v>
      </c>
      <c r="L976" s="26" t="b">
        <f>IF(virtualroom!A976="","",J976&gt;ventilation_hysteresis)</f>
        <v>0</v>
      </c>
      <c r="M976" s="29">
        <f t="shared" si="206"/>
        <v>0</v>
      </c>
      <c r="N976" s="13">
        <f t="shared" si="197"/>
        <v>0</v>
      </c>
      <c r="O976" s="17">
        <f t="shared" si="198"/>
        <v>0</v>
      </c>
      <c r="P976" s="17">
        <f t="shared" si="207"/>
        <v>0</v>
      </c>
      <c r="Q976" s="17">
        <f t="shared" si="199"/>
        <v>1.2432484567901234E-2</v>
      </c>
      <c r="R976" s="29">
        <f>IF(R975="cCO2_ppm",CO2_ext_avg_ppm,calculation!R975+calculation!S975)</f>
        <v>817.8125</v>
      </c>
      <c r="S976" s="13">
        <f t="shared" si="208"/>
        <v>56.623263888888886</v>
      </c>
    </row>
    <row r="977" spans="1:19">
      <c r="A977" s="1">
        <f>IF(input_OLD_temp_simulation!A977&lt;&gt;"",input_OLD_temp_simulation!A977,"")</f>
        <v>975</v>
      </c>
      <c r="B977">
        <f>IF(input_OLD_temp_simulation!B977&lt;&gt;"",input_OLD_temp_simulation!B977,"")</f>
        <v>886307</v>
      </c>
      <c r="C977" s="2">
        <f>IF(input_OLD_temp_simulation!C977&lt;&gt;"",input_OLD_temp_simulation!C977,"")</f>
        <v>44574.15625</v>
      </c>
      <c r="D977" s="26">
        <f t="shared" si="209"/>
        <v>3</v>
      </c>
      <c r="E977" s="43">
        <f t="shared" si="200"/>
        <v>0.15625</v>
      </c>
      <c r="F977" s="2">
        <f t="shared" si="201"/>
        <v>3.1563657407407408</v>
      </c>
      <c r="G977" s="26">
        <f>_xlfn.XLOOKUP(F977,occupancy_schedule!C:C,occupancy_schedule!D:D,,1,2)</f>
        <v>1</v>
      </c>
      <c r="H977" s="50">
        <f t="shared" si="202"/>
        <v>6.7812499999999997E-6</v>
      </c>
      <c r="I977" s="18">
        <f t="shared" si="203"/>
        <v>7.5347222222222218E-2</v>
      </c>
      <c r="J977" s="26">
        <f t="shared" si="204"/>
        <v>74.435763888888914</v>
      </c>
      <c r="K977" s="55">
        <f t="shared" si="205"/>
        <v>1.418011616941015E-2</v>
      </c>
      <c r="L977" s="26" t="b">
        <f>IF(virtualroom!A977="","",J977&gt;ventilation_hysteresis)</f>
        <v>1</v>
      </c>
      <c r="M977" s="29">
        <f t="shared" si="206"/>
        <v>500</v>
      </c>
      <c r="N977" s="13">
        <f t="shared" si="197"/>
        <v>5.5555555555555554</v>
      </c>
      <c r="O977" s="17">
        <f t="shared" si="198"/>
        <v>0.70900580847050754</v>
      </c>
      <c r="P977" s="17">
        <f t="shared" si="207"/>
        <v>0.19500821886749678</v>
      </c>
      <c r="Q977" s="17">
        <f t="shared" si="199"/>
        <v>0.13826195987654324</v>
      </c>
      <c r="R977" s="29">
        <f>IF(R976="cCO2_ppm",CO2_ext_avg_ppm,calculation!R976+calculation!S976)</f>
        <v>874.43576388888891</v>
      </c>
      <c r="S977" s="13">
        <f t="shared" si="208"/>
        <v>-56.623263888888921</v>
      </c>
    </row>
    <row r="978" spans="1:19">
      <c r="A978" s="1">
        <f>IF(input_OLD_temp_simulation!A978&lt;&gt;"",input_OLD_temp_simulation!A978,"")</f>
        <v>976</v>
      </c>
      <c r="B978">
        <f>IF(input_OLD_temp_simulation!B978&lt;&gt;"",input_OLD_temp_simulation!B978,"")</f>
        <v>886307</v>
      </c>
      <c r="C978" s="2">
        <f>IF(input_OLD_temp_simulation!C978&lt;&gt;"",input_OLD_temp_simulation!C978,"")</f>
        <v>44574.166666666657</v>
      </c>
      <c r="D978" s="26">
        <f t="shared" si="209"/>
        <v>3</v>
      </c>
      <c r="E978" s="43">
        <f t="shared" si="200"/>
        <v>0.16666666665696539</v>
      </c>
      <c r="F978" s="2">
        <f t="shared" si="201"/>
        <v>3.1667824073977062</v>
      </c>
      <c r="G978" s="26">
        <f>_xlfn.XLOOKUP(F978,occupancy_schedule!C:C,occupancy_schedule!D:D,,1,2)</f>
        <v>1</v>
      </c>
      <c r="H978" s="50">
        <f t="shared" si="202"/>
        <v>6.7812499999999997E-6</v>
      </c>
      <c r="I978" s="18">
        <f t="shared" si="203"/>
        <v>7.5347222222222218E-2</v>
      </c>
      <c r="J978" s="26">
        <f t="shared" si="204"/>
        <v>17.8125</v>
      </c>
      <c r="K978" s="55">
        <f t="shared" si="205"/>
        <v>1.2432484567901234E-2</v>
      </c>
      <c r="L978" s="26" t="b">
        <f>IF(virtualroom!A978="","",J978&gt;ventilation_hysteresis)</f>
        <v>0</v>
      </c>
      <c r="M978" s="29">
        <f t="shared" si="206"/>
        <v>0</v>
      </c>
      <c r="N978" s="13">
        <f t="shared" si="197"/>
        <v>0</v>
      </c>
      <c r="O978" s="17">
        <f t="shared" si="198"/>
        <v>0</v>
      </c>
      <c r="P978" s="17">
        <f t="shared" si="207"/>
        <v>0</v>
      </c>
      <c r="Q978" s="17">
        <f t="shared" si="199"/>
        <v>1.2432484567901234E-2</v>
      </c>
      <c r="R978" s="29">
        <f>IF(R977="cCO2_ppm",CO2_ext_avg_ppm,calculation!R977+calculation!S977)</f>
        <v>817.8125</v>
      </c>
      <c r="S978" s="13">
        <f t="shared" si="208"/>
        <v>56.623263888888886</v>
      </c>
    </row>
    <row r="979" spans="1:19">
      <c r="A979" s="1">
        <f>IF(input_OLD_temp_simulation!A979&lt;&gt;"",input_OLD_temp_simulation!A979,"")</f>
        <v>977</v>
      </c>
      <c r="B979">
        <f>IF(input_OLD_temp_simulation!B979&lt;&gt;"",input_OLD_temp_simulation!B979,"")</f>
        <v>886307</v>
      </c>
      <c r="C979" s="2">
        <f>IF(input_OLD_temp_simulation!C979&lt;&gt;"",input_OLD_temp_simulation!C979,"")</f>
        <v>44574.177083333343</v>
      </c>
      <c r="D979" s="26">
        <f t="shared" si="209"/>
        <v>3</v>
      </c>
      <c r="E979" s="43">
        <f t="shared" si="200"/>
        <v>0.17708333334303461</v>
      </c>
      <c r="F979" s="2">
        <f t="shared" si="201"/>
        <v>3.1771990740837754</v>
      </c>
      <c r="G979" s="26">
        <f>_xlfn.XLOOKUP(F979,occupancy_schedule!C:C,occupancy_schedule!D:D,,1,2)</f>
        <v>1</v>
      </c>
      <c r="H979" s="50">
        <f t="shared" si="202"/>
        <v>6.7812499999999997E-6</v>
      </c>
      <c r="I979" s="18">
        <f t="shared" si="203"/>
        <v>7.5347222222222218E-2</v>
      </c>
      <c r="J979" s="26">
        <f t="shared" si="204"/>
        <v>74.435763888888914</v>
      </c>
      <c r="K979" s="55">
        <f t="shared" si="205"/>
        <v>1.418011616941015E-2</v>
      </c>
      <c r="L979" s="26" t="b">
        <f>IF(virtualroom!A979="","",J979&gt;ventilation_hysteresis)</f>
        <v>1</v>
      </c>
      <c r="M979" s="29">
        <f t="shared" si="206"/>
        <v>500</v>
      </c>
      <c r="N979" s="13">
        <f t="shared" si="197"/>
        <v>5.5555555555555554</v>
      </c>
      <c r="O979" s="17">
        <f t="shared" si="198"/>
        <v>0.70900580847050754</v>
      </c>
      <c r="P979" s="17">
        <f t="shared" si="207"/>
        <v>0.19500821886749678</v>
      </c>
      <c r="Q979" s="17">
        <f t="shared" si="199"/>
        <v>0.13826195987654324</v>
      </c>
      <c r="R979" s="29">
        <f>IF(R978="cCO2_ppm",CO2_ext_avg_ppm,calculation!R978+calculation!S978)</f>
        <v>874.43576388888891</v>
      </c>
      <c r="S979" s="13">
        <f t="shared" si="208"/>
        <v>-56.623263888888921</v>
      </c>
    </row>
    <row r="980" spans="1:19">
      <c r="A980" s="1">
        <f>IF(input_OLD_temp_simulation!A980&lt;&gt;"",input_OLD_temp_simulation!A980,"")</f>
        <v>978</v>
      </c>
      <c r="B980">
        <f>IF(input_OLD_temp_simulation!B980&lt;&gt;"",input_OLD_temp_simulation!B980,"")</f>
        <v>886307</v>
      </c>
      <c r="C980" s="2">
        <f>IF(input_OLD_temp_simulation!C980&lt;&gt;"",input_OLD_temp_simulation!C980,"")</f>
        <v>44574.1875</v>
      </c>
      <c r="D980" s="26">
        <f t="shared" si="209"/>
        <v>3</v>
      </c>
      <c r="E980" s="43">
        <f t="shared" si="200"/>
        <v>0.1875</v>
      </c>
      <c r="F980" s="2">
        <f t="shared" si="201"/>
        <v>3.1876157407407408</v>
      </c>
      <c r="G980" s="26">
        <f>_xlfn.XLOOKUP(F980,occupancy_schedule!C:C,occupancy_schedule!D:D,,1,2)</f>
        <v>1</v>
      </c>
      <c r="H980" s="50">
        <f t="shared" si="202"/>
        <v>6.7812499999999997E-6</v>
      </c>
      <c r="I980" s="18">
        <f t="shared" si="203"/>
        <v>7.5347222222222218E-2</v>
      </c>
      <c r="J980" s="26">
        <f t="shared" si="204"/>
        <v>17.8125</v>
      </c>
      <c r="K980" s="55">
        <f t="shared" si="205"/>
        <v>1.2432484567901234E-2</v>
      </c>
      <c r="L980" s="26" t="b">
        <f>IF(virtualroom!A980="","",J980&gt;ventilation_hysteresis)</f>
        <v>0</v>
      </c>
      <c r="M980" s="29">
        <f t="shared" si="206"/>
        <v>0</v>
      </c>
      <c r="N980" s="13">
        <f t="shared" si="197"/>
        <v>0</v>
      </c>
      <c r="O980" s="17">
        <f t="shared" si="198"/>
        <v>0</v>
      </c>
      <c r="P980" s="17">
        <f t="shared" si="207"/>
        <v>0</v>
      </c>
      <c r="Q980" s="17">
        <f t="shared" si="199"/>
        <v>1.2432484567901234E-2</v>
      </c>
      <c r="R980" s="29">
        <f>IF(R979="cCO2_ppm",CO2_ext_avg_ppm,calculation!R979+calculation!S979)</f>
        <v>817.8125</v>
      </c>
      <c r="S980" s="13">
        <f t="shared" si="208"/>
        <v>56.623263888888886</v>
      </c>
    </row>
    <row r="981" spans="1:19">
      <c r="A981" s="1">
        <f>IF(input_OLD_temp_simulation!A981&lt;&gt;"",input_OLD_temp_simulation!A981,"")</f>
        <v>979</v>
      </c>
      <c r="B981">
        <f>IF(input_OLD_temp_simulation!B981&lt;&gt;"",input_OLD_temp_simulation!B981,"")</f>
        <v>886307</v>
      </c>
      <c r="C981" s="2">
        <f>IF(input_OLD_temp_simulation!C981&lt;&gt;"",input_OLD_temp_simulation!C981,"")</f>
        <v>44574.197916666657</v>
      </c>
      <c r="D981" s="26">
        <f t="shared" si="209"/>
        <v>3</v>
      </c>
      <c r="E981" s="43">
        <f t="shared" si="200"/>
        <v>0.19791666665696539</v>
      </c>
      <c r="F981" s="2">
        <f t="shared" si="201"/>
        <v>3.1980324073977062</v>
      </c>
      <c r="G981" s="26">
        <f>_xlfn.XLOOKUP(F981,occupancy_schedule!C:C,occupancy_schedule!D:D,,1,2)</f>
        <v>1</v>
      </c>
      <c r="H981" s="50">
        <f t="shared" si="202"/>
        <v>6.7812499999999997E-6</v>
      </c>
      <c r="I981" s="18">
        <f t="shared" si="203"/>
        <v>7.5347222222222218E-2</v>
      </c>
      <c r="J981" s="26">
        <f t="shared" si="204"/>
        <v>74.435763888888914</v>
      </c>
      <c r="K981" s="55">
        <f t="shared" si="205"/>
        <v>1.418011616941015E-2</v>
      </c>
      <c r="L981" s="26" t="b">
        <f>IF(virtualroom!A981="","",J981&gt;ventilation_hysteresis)</f>
        <v>1</v>
      </c>
      <c r="M981" s="29">
        <f t="shared" si="206"/>
        <v>500</v>
      </c>
      <c r="N981" s="13">
        <f t="shared" si="197"/>
        <v>5.5555555555555554</v>
      </c>
      <c r="O981" s="17">
        <f t="shared" si="198"/>
        <v>0.70900580847050754</v>
      </c>
      <c r="P981" s="17">
        <f t="shared" si="207"/>
        <v>0.19500821886749678</v>
      </c>
      <c r="Q981" s="17">
        <f t="shared" si="199"/>
        <v>0.13826195987654324</v>
      </c>
      <c r="R981" s="29">
        <f>IF(R980="cCO2_ppm",CO2_ext_avg_ppm,calculation!R980+calculation!S980)</f>
        <v>874.43576388888891</v>
      </c>
      <c r="S981" s="13">
        <f t="shared" si="208"/>
        <v>-56.623263888888921</v>
      </c>
    </row>
    <row r="982" spans="1:19">
      <c r="A982" s="1">
        <f>IF(input_OLD_temp_simulation!A982&lt;&gt;"",input_OLD_temp_simulation!A982,"")</f>
        <v>980</v>
      </c>
      <c r="B982">
        <f>IF(input_OLD_temp_simulation!B982&lt;&gt;"",input_OLD_temp_simulation!B982,"")</f>
        <v>886307</v>
      </c>
      <c r="C982" s="2">
        <f>IF(input_OLD_temp_simulation!C982&lt;&gt;"",input_OLD_temp_simulation!C982,"")</f>
        <v>44574.208333333343</v>
      </c>
      <c r="D982" s="26">
        <f t="shared" si="209"/>
        <v>3</v>
      </c>
      <c r="E982" s="43">
        <f t="shared" si="200"/>
        <v>0.20833333334303461</v>
      </c>
      <c r="F982" s="2">
        <f t="shared" si="201"/>
        <v>3.2084490740837754</v>
      </c>
      <c r="G982" s="26">
        <f>_xlfn.XLOOKUP(F982,occupancy_schedule!C:C,occupancy_schedule!D:D,,1,2)</f>
        <v>1</v>
      </c>
      <c r="H982" s="50">
        <f t="shared" si="202"/>
        <v>6.7812499999999997E-6</v>
      </c>
      <c r="I982" s="18">
        <f t="shared" si="203"/>
        <v>7.5347222222222218E-2</v>
      </c>
      <c r="J982" s="26">
        <f t="shared" si="204"/>
        <v>17.8125</v>
      </c>
      <c r="K982" s="55">
        <f t="shared" si="205"/>
        <v>1.2432484567901234E-2</v>
      </c>
      <c r="L982" s="26" t="b">
        <f>IF(virtualroom!A982="","",J982&gt;ventilation_hysteresis)</f>
        <v>0</v>
      </c>
      <c r="M982" s="29">
        <f t="shared" si="206"/>
        <v>0</v>
      </c>
      <c r="N982" s="13">
        <f t="shared" si="197"/>
        <v>0</v>
      </c>
      <c r="O982" s="17">
        <f t="shared" si="198"/>
        <v>0</v>
      </c>
      <c r="P982" s="17">
        <f t="shared" si="207"/>
        <v>0</v>
      </c>
      <c r="Q982" s="17">
        <f t="shared" si="199"/>
        <v>1.2432484567901234E-2</v>
      </c>
      <c r="R982" s="29">
        <f>IF(R981="cCO2_ppm",CO2_ext_avg_ppm,calculation!R981+calculation!S981)</f>
        <v>817.8125</v>
      </c>
      <c r="S982" s="13">
        <f t="shared" si="208"/>
        <v>56.623263888888886</v>
      </c>
    </row>
    <row r="983" spans="1:19">
      <c r="A983" s="1">
        <f>IF(input_OLD_temp_simulation!A983&lt;&gt;"",input_OLD_temp_simulation!A983,"")</f>
        <v>981</v>
      </c>
      <c r="B983">
        <f>IF(input_OLD_temp_simulation!B983&lt;&gt;"",input_OLD_temp_simulation!B983,"")</f>
        <v>886307</v>
      </c>
      <c r="C983" s="2">
        <f>IF(input_OLD_temp_simulation!C983&lt;&gt;"",input_OLD_temp_simulation!C983,"")</f>
        <v>44574.21875</v>
      </c>
      <c r="D983" s="26">
        <f t="shared" si="209"/>
        <v>3</v>
      </c>
      <c r="E983" s="43">
        <f t="shared" si="200"/>
        <v>0.21875</v>
      </c>
      <c r="F983" s="2">
        <f t="shared" si="201"/>
        <v>3.2188657407407408</v>
      </c>
      <c r="G983" s="26">
        <f>_xlfn.XLOOKUP(F983,occupancy_schedule!C:C,occupancy_schedule!D:D,,1,2)</f>
        <v>1</v>
      </c>
      <c r="H983" s="50">
        <f t="shared" si="202"/>
        <v>6.7812499999999997E-6</v>
      </c>
      <c r="I983" s="18">
        <f t="shared" si="203"/>
        <v>7.5347222222222218E-2</v>
      </c>
      <c r="J983" s="26">
        <f t="shared" si="204"/>
        <v>74.435763888888914</v>
      </c>
      <c r="K983" s="55">
        <f t="shared" si="205"/>
        <v>1.418011616941015E-2</v>
      </c>
      <c r="L983" s="26" t="b">
        <f>IF(virtualroom!A983="","",J983&gt;ventilation_hysteresis)</f>
        <v>1</v>
      </c>
      <c r="M983" s="29">
        <f t="shared" si="206"/>
        <v>500</v>
      </c>
      <c r="N983" s="13">
        <f t="shared" si="197"/>
        <v>5.5555555555555554</v>
      </c>
      <c r="O983" s="17">
        <f t="shared" si="198"/>
        <v>0.70900580847050754</v>
      </c>
      <c r="P983" s="17">
        <f t="shared" si="207"/>
        <v>0.19500821886749678</v>
      </c>
      <c r="Q983" s="17">
        <f t="shared" si="199"/>
        <v>0.13826195987654324</v>
      </c>
      <c r="R983" s="29">
        <f>IF(R982="cCO2_ppm",CO2_ext_avg_ppm,calculation!R982+calculation!S982)</f>
        <v>874.43576388888891</v>
      </c>
      <c r="S983" s="13">
        <f t="shared" si="208"/>
        <v>-56.623263888888921</v>
      </c>
    </row>
    <row r="984" spans="1:19">
      <c r="A984" s="1">
        <f>IF(input_OLD_temp_simulation!A984&lt;&gt;"",input_OLD_temp_simulation!A984,"")</f>
        <v>982</v>
      </c>
      <c r="B984">
        <f>IF(input_OLD_temp_simulation!B984&lt;&gt;"",input_OLD_temp_simulation!B984,"")</f>
        <v>886307</v>
      </c>
      <c r="C984" s="2">
        <f>IF(input_OLD_temp_simulation!C984&lt;&gt;"",input_OLD_temp_simulation!C984,"")</f>
        <v>44574.229166666657</v>
      </c>
      <c r="D984" s="26">
        <f t="shared" si="209"/>
        <v>3</v>
      </c>
      <c r="E984" s="43">
        <f t="shared" si="200"/>
        <v>0.22916666665696539</v>
      </c>
      <c r="F984" s="2">
        <f t="shared" si="201"/>
        <v>3.2292824073977062</v>
      </c>
      <c r="G984" s="26">
        <f>_xlfn.XLOOKUP(F984,occupancy_schedule!C:C,occupancy_schedule!D:D,,1,2)</f>
        <v>1</v>
      </c>
      <c r="H984" s="50">
        <f t="shared" si="202"/>
        <v>6.7812499999999997E-6</v>
      </c>
      <c r="I984" s="18">
        <f t="shared" si="203"/>
        <v>7.5347222222222218E-2</v>
      </c>
      <c r="J984" s="26">
        <f t="shared" si="204"/>
        <v>17.8125</v>
      </c>
      <c r="K984" s="55">
        <f t="shared" si="205"/>
        <v>1.2432484567901234E-2</v>
      </c>
      <c r="L984" s="26" t="b">
        <f>IF(virtualroom!A984="","",J984&gt;ventilation_hysteresis)</f>
        <v>0</v>
      </c>
      <c r="M984" s="29">
        <f t="shared" si="206"/>
        <v>0</v>
      </c>
      <c r="N984" s="13">
        <f t="shared" si="197"/>
        <v>0</v>
      </c>
      <c r="O984" s="17">
        <f t="shared" si="198"/>
        <v>0</v>
      </c>
      <c r="P984" s="17">
        <f t="shared" si="207"/>
        <v>0</v>
      </c>
      <c r="Q984" s="17">
        <f t="shared" si="199"/>
        <v>1.2432484567901234E-2</v>
      </c>
      <c r="R984" s="29">
        <f>IF(R983="cCO2_ppm",CO2_ext_avg_ppm,calculation!R983+calculation!S983)</f>
        <v>817.8125</v>
      </c>
      <c r="S984" s="13">
        <f t="shared" si="208"/>
        <v>56.623263888888886</v>
      </c>
    </row>
    <row r="985" spans="1:19">
      <c r="A985" s="1">
        <f>IF(input_OLD_temp_simulation!A985&lt;&gt;"",input_OLD_temp_simulation!A985,"")</f>
        <v>983</v>
      </c>
      <c r="B985">
        <f>IF(input_OLD_temp_simulation!B985&lt;&gt;"",input_OLD_temp_simulation!B985,"")</f>
        <v>886307</v>
      </c>
      <c r="C985" s="2">
        <f>IF(input_OLD_temp_simulation!C985&lt;&gt;"",input_OLD_temp_simulation!C985,"")</f>
        <v>44574.239583333343</v>
      </c>
      <c r="D985" s="26">
        <f t="shared" si="209"/>
        <v>3</v>
      </c>
      <c r="E985" s="43">
        <f t="shared" si="200"/>
        <v>0.23958333334303461</v>
      </c>
      <c r="F985" s="2">
        <f t="shared" si="201"/>
        <v>3.2396990740837754</v>
      </c>
      <c r="G985" s="26">
        <f>_xlfn.XLOOKUP(F985,occupancy_schedule!C:C,occupancy_schedule!D:D,,1,2)</f>
        <v>1</v>
      </c>
      <c r="H985" s="50">
        <f t="shared" si="202"/>
        <v>6.7812499999999997E-6</v>
      </c>
      <c r="I985" s="18">
        <f t="shared" si="203"/>
        <v>7.5347222222222218E-2</v>
      </c>
      <c r="J985" s="26">
        <f t="shared" si="204"/>
        <v>74.435763888888914</v>
      </c>
      <c r="K985" s="55">
        <f t="shared" si="205"/>
        <v>1.418011616941015E-2</v>
      </c>
      <c r="L985" s="26" t="b">
        <f>IF(virtualroom!A985="","",J985&gt;ventilation_hysteresis)</f>
        <v>1</v>
      </c>
      <c r="M985" s="29">
        <f t="shared" si="206"/>
        <v>500</v>
      </c>
      <c r="N985" s="13">
        <f t="shared" si="197"/>
        <v>5.5555555555555554</v>
      </c>
      <c r="O985" s="17">
        <f t="shared" si="198"/>
        <v>0.70900580847050754</v>
      </c>
      <c r="P985" s="17">
        <f t="shared" si="207"/>
        <v>0.19500821886749678</v>
      </c>
      <c r="Q985" s="17">
        <f t="shared" si="199"/>
        <v>0.13826195987654324</v>
      </c>
      <c r="R985" s="29">
        <f>IF(R984="cCO2_ppm",CO2_ext_avg_ppm,calculation!R984+calculation!S984)</f>
        <v>874.43576388888891</v>
      </c>
      <c r="S985" s="13">
        <f t="shared" si="208"/>
        <v>-56.623263888888921</v>
      </c>
    </row>
    <row r="986" spans="1:19">
      <c r="A986" s="1">
        <f>IF(input_OLD_temp_simulation!A986&lt;&gt;"",input_OLD_temp_simulation!A986,"")</f>
        <v>984</v>
      </c>
      <c r="B986">
        <f>IF(input_OLD_temp_simulation!B986&lt;&gt;"",input_OLD_temp_simulation!B986,"")</f>
        <v>886307</v>
      </c>
      <c r="C986" s="2">
        <f>IF(input_OLD_temp_simulation!C986&lt;&gt;"",input_OLD_temp_simulation!C986,"")</f>
        <v>44574.25</v>
      </c>
      <c r="D986" s="26">
        <f t="shared" si="209"/>
        <v>3</v>
      </c>
      <c r="E986" s="43">
        <f t="shared" si="200"/>
        <v>0.25</v>
      </c>
      <c r="F986" s="2">
        <f t="shared" si="201"/>
        <v>3.2501157407407408</v>
      </c>
      <c r="G986" s="26">
        <f>_xlfn.XLOOKUP(F986,occupancy_schedule!C:C,occupancy_schedule!D:D,,1,2)</f>
        <v>1</v>
      </c>
      <c r="H986" s="50">
        <f t="shared" si="202"/>
        <v>6.7812499999999997E-6</v>
      </c>
      <c r="I986" s="18">
        <f t="shared" si="203"/>
        <v>7.5347222222222218E-2</v>
      </c>
      <c r="J986" s="26">
        <f t="shared" si="204"/>
        <v>17.8125</v>
      </c>
      <c r="K986" s="55">
        <f t="shared" si="205"/>
        <v>1.2432484567901234E-2</v>
      </c>
      <c r="L986" s="26" t="b">
        <f>IF(virtualroom!A986="","",J986&gt;ventilation_hysteresis)</f>
        <v>0</v>
      </c>
      <c r="M986" s="29">
        <f t="shared" si="206"/>
        <v>0</v>
      </c>
      <c r="N986" s="13">
        <f t="shared" si="197"/>
        <v>0</v>
      </c>
      <c r="O986" s="17">
        <f t="shared" si="198"/>
        <v>0</v>
      </c>
      <c r="P986" s="17">
        <f t="shared" si="207"/>
        <v>0</v>
      </c>
      <c r="Q986" s="17">
        <f t="shared" si="199"/>
        <v>1.2432484567901234E-2</v>
      </c>
      <c r="R986" s="29">
        <f>IF(R985="cCO2_ppm",CO2_ext_avg_ppm,calculation!R985+calculation!S985)</f>
        <v>817.8125</v>
      </c>
      <c r="S986" s="13">
        <f t="shared" si="208"/>
        <v>56.623263888888886</v>
      </c>
    </row>
    <row r="987" spans="1:19">
      <c r="A987" s="1">
        <f>IF(input_OLD_temp_simulation!A987&lt;&gt;"",input_OLD_temp_simulation!A987,"")</f>
        <v>985</v>
      </c>
      <c r="B987">
        <f>IF(input_OLD_temp_simulation!B987&lt;&gt;"",input_OLD_temp_simulation!B987,"")</f>
        <v>886307</v>
      </c>
      <c r="C987" s="2">
        <f>IF(input_OLD_temp_simulation!C987&lt;&gt;"",input_OLD_temp_simulation!C987,"")</f>
        <v>44574.260416666657</v>
      </c>
      <c r="D987" s="26">
        <f t="shared" si="209"/>
        <v>3</v>
      </c>
      <c r="E987" s="43">
        <f t="shared" si="200"/>
        <v>0.26041666665696539</v>
      </c>
      <c r="F987" s="2">
        <f t="shared" si="201"/>
        <v>3.2605324073977062</v>
      </c>
      <c r="G987" s="26">
        <f>_xlfn.XLOOKUP(F987,occupancy_schedule!C:C,occupancy_schedule!D:D,,1,2)</f>
        <v>1</v>
      </c>
      <c r="H987" s="50">
        <f t="shared" si="202"/>
        <v>6.7812499999999997E-6</v>
      </c>
      <c r="I987" s="18">
        <f t="shared" si="203"/>
        <v>7.5347222222222218E-2</v>
      </c>
      <c r="J987" s="26">
        <f t="shared" si="204"/>
        <v>74.435763888888914</v>
      </c>
      <c r="K987" s="55">
        <f t="shared" si="205"/>
        <v>1.418011616941015E-2</v>
      </c>
      <c r="L987" s="26" t="b">
        <f>IF(virtualroom!A987="","",J987&gt;ventilation_hysteresis)</f>
        <v>1</v>
      </c>
      <c r="M987" s="29">
        <f t="shared" si="206"/>
        <v>500</v>
      </c>
      <c r="N987" s="13">
        <f t="shared" si="197"/>
        <v>5.5555555555555554</v>
      </c>
      <c r="O987" s="17">
        <f t="shared" si="198"/>
        <v>0.70900580847050754</v>
      </c>
      <c r="P987" s="17">
        <f t="shared" si="207"/>
        <v>0.19500821886749678</v>
      </c>
      <c r="Q987" s="17">
        <f t="shared" si="199"/>
        <v>0.13826195987654324</v>
      </c>
      <c r="R987" s="29">
        <f>IF(R986="cCO2_ppm",CO2_ext_avg_ppm,calculation!R986+calculation!S986)</f>
        <v>874.43576388888891</v>
      </c>
      <c r="S987" s="13">
        <f t="shared" si="208"/>
        <v>-56.623263888888921</v>
      </c>
    </row>
    <row r="988" spans="1:19">
      <c r="A988" s="1">
        <f>IF(input_OLD_temp_simulation!A988&lt;&gt;"",input_OLD_temp_simulation!A988,"")</f>
        <v>986</v>
      </c>
      <c r="B988">
        <f>IF(input_OLD_temp_simulation!B988&lt;&gt;"",input_OLD_temp_simulation!B988,"")</f>
        <v>886307</v>
      </c>
      <c r="C988" s="2">
        <f>IF(input_OLD_temp_simulation!C988&lt;&gt;"",input_OLD_temp_simulation!C988,"")</f>
        <v>44574.270833333343</v>
      </c>
      <c r="D988" s="26">
        <f t="shared" si="209"/>
        <v>3</v>
      </c>
      <c r="E988" s="43">
        <f t="shared" si="200"/>
        <v>0.27083333334303461</v>
      </c>
      <c r="F988" s="2">
        <f t="shared" si="201"/>
        <v>3.2709490740837754</v>
      </c>
      <c r="G988" s="26">
        <f>_xlfn.XLOOKUP(F988,occupancy_schedule!C:C,occupancy_schedule!D:D,,1,2)</f>
        <v>1</v>
      </c>
      <c r="H988" s="50">
        <f t="shared" si="202"/>
        <v>6.7812499999999997E-6</v>
      </c>
      <c r="I988" s="18">
        <f t="shared" si="203"/>
        <v>7.5347222222222218E-2</v>
      </c>
      <c r="J988" s="26">
        <f t="shared" si="204"/>
        <v>17.8125</v>
      </c>
      <c r="K988" s="55">
        <f t="shared" si="205"/>
        <v>1.2432484567901234E-2</v>
      </c>
      <c r="L988" s="26" t="b">
        <f>IF(virtualroom!A988="","",J988&gt;ventilation_hysteresis)</f>
        <v>0</v>
      </c>
      <c r="M988" s="29">
        <f t="shared" si="206"/>
        <v>0</v>
      </c>
      <c r="N988" s="13">
        <f t="shared" si="197"/>
        <v>0</v>
      </c>
      <c r="O988" s="17">
        <f t="shared" si="198"/>
        <v>0</v>
      </c>
      <c r="P988" s="17">
        <f t="shared" si="207"/>
        <v>0</v>
      </c>
      <c r="Q988" s="17">
        <f t="shared" si="199"/>
        <v>1.2432484567901234E-2</v>
      </c>
      <c r="R988" s="29">
        <f>IF(R987="cCO2_ppm",CO2_ext_avg_ppm,calculation!R987+calculation!S987)</f>
        <v>817.8125</v>
      </c>
      <c r="S988" s="13">
        <f t="shared" si="208"/>
        <v>56.623263888888886</v>
      </c>
    </row>
    <row r="989" spans="1:19">
      <c r="A989" s="1">
        <f>IF(input_OLD_temp_simulation!A989&lt;&gt;"",input_OLD_temp_simulation!A989,"")</f>
        <v>987</v>
      </c>
      <c r="B989">
        <f>IF(input_OLD_temp_simulation!B989&lt;&gt;"",input_OLD_temp_simulation!B989,"")</f>
        <v>886307</v>
      </c>
      <c r="C989" s="2">
        <f>IF(input_OLD_temp_simulation!C989&lt;&gt;"",input_OLD_temp_simulation!C989,"")</f>
        <v>44574.28125</v>
      </c>
      <c r="D989" s="26">
        <f t="shared" si="209"/>
        <v>3</v>
      </c>
      <c r="E989" s="43">
        <f t="shared" si="200"/>
        <v>0.28125</v>
      </c>
      <c r="F989" s="2">
        <f t="shared" si="201"/>
        <v>3.2813657407407408</v>
      </c>
      <c r="G989" s="26">
        <f>_xlfn.XLOOKUP(F989,occupancy_schedule!C:C,occupancy_schedule!D:D,,1,2)</f>
        <v>1</v>
      </c>
      <c r="H989" s="50">
        <f t="shared" si="202"/>
        <v>6.7812499999999997E-6</v>
      </c>
      <c r="I989" s="18">
        <f t="shared" si="203"/>
        <v>7.5347222222222218E-2</v>
      </c>
      <c r="J989" s="26">
        <f t="shared" si="204"/>
        <v>74.435763888888914</v>
      </c>
      <c r="K989" s="55">
        <f t="shared" si="205"/>
        <v>1.418011616941015E-2</v>
      </c>
      <c r="L989" s="26" t="b">
        <f>IF(virtualroom!A989="","",J989&gt;ventilation_hysteresis)</f>
        <v>1</v>
      </c>
      <c r="M989" s="29">
        <f t="shared" si="206"/>
        <v>500</v>
      </c>
      <c r="N989" s="13">
        <f t="shared" si="197"/>
        <v>5.5555555555555554</v>
      </c>
      <c r="O989" s="17">
        <f t="shared" si="198"/>
        <v>0.70900580847050754</v>
      </c>
      <c r="P989" s="17">
        <f t="shared" si="207"/>
        <v>0.19500821886749678</v>
      </c>
      <c r="Q989" s="17">
        <f t="shared" si="199"/>
        <v>0.13826195987654324</v>
      </c>
      <c r="R989" s="29">
        <f>IF(R988="cCO2_ppm",CO2_ext_avg_ppm,calculation!R988+calculation!S988)</f>
        <v>874.43576388888891</v>
      </c>
      <c r="S989" s="13">
        <f t="shared" si="208"/>
        <v>-56.623263888888921</v>
      </c>
    </row>
    <row r="990" spans="1:19">
      <c r="A990" s="1">
        <f>IF(input_OLD_temp_simulation!A990&lt;&gt;"",input_OLD_temp_simulation!A990,"")</f>
        <v>988</v>
      </c>
      <c r="B990">
        <f>IF(input_OLD_temp_simulation!B990&lt;&gt;"",input_OLD_temp_simulation!B990,"")</f>
        <v>886307</v>
      </c>
      <c r="C990" s="2">
        <f>IF(input_OLD_temp_simulation!C990&lt;&gt;"",input_OLD_temp_simulation!C990,"")</f>
        <v>44574.291666666657</v>
      </c>
      <c r="D990" s="26">
        <f t="shared" si="209"/>
        <v>3</v>
      </c>
      <c r="E990" s="43">
        <f t="shared" si="200"/>
        <v>0.29166666665696539</v>
      </c>
      <c r="F990" s="2">
        <f t="shared" si="201"/>
        <v>3.2917824073977062</v>
      </c>
      <c r="G990" s="26">
        <f>_xlfn.XLOOKUP(F990,occupancy_schedule!C:C,occupancy_schedule!D:D,,1,2)</f>
        <v>1</v>
      </c>
      <c r="H990" s="50">
        <f t="shared" si="202"/>
        <v>6.7812499999999997E-6</v>
      </c>
      <c r="I990" s="18">
        <f t="shared" si="203"/>
        <v>7.5347222222222218E-2</v>
      </c>
      <c r="J990" s="26">
        <f t="shared" si="204"/>
        <v>17.8125</v>
      </c>
      <c r="K990" s="55">
        <f t="shared" si="205"/>
        <v>1.2432484567901234E-2</v>
      </c>
      <c r="L990" s="26" t="b">
        <f>IF(virtualroom!A990="","",J990&gt;ventilation_hysteresis)</f>
        <v>0</v>
      </c>
      <c r="M990" s="29">
        <f t="shared" si="206"/>
        <v>0</v>
      </c>
      <c r="N990" s="13">
        <f t="shared" si="197"/>
        <v>0</v>
      </c>
      <c r="O990" s="17">
        <f t="shared" si="198"/>
        <v>0</v>
      </c>
      <c r="P990" s="17">
        <f t="shared" si="207"/>
        <v>0</v>
      </c>
      <c r="Q990" s="17">
        <f t="shared" si="199"/>
        <v>1.2432484567901234E-2</v>
      </c>
      <c r="R990" s="29">
        <f>IF(R989="cCO2_ppm",CO2_ext_avg_ppm,calculation!R989+calculation!S989)</f>
        <v>817.8125</v>
      </c>
      <c r="S990" s="13">
        <f t="shared" si="208"/>
        <v>56.623263888888886</v>
      </c>
    </row>
    <row r="991" spans="1:19">
      <c r="A991" s="1">
        <f>IF(input_OLD_temp_simulation!A991&lt;&gt;"",input_OLD_temp_simulation!A991,"")</f>
        <v>989</v>
      </c>
      <c r="B991">
        <f>IF(input_OLD_temp_simulation!B991&lt;&gt;"",input_OLD_temp_simulation!B991,"")</f>
        <v>886307</v>
      </c>
      <c r="C991" s="2">
        <f>IF(input_OLD_temp_simulation!C991&lt;&gt;"",input_OLD_temp_simulation!C991,"")</f>
        <v>44574.302083333343</v>
      </c>
      <c r="D991" s="26">
        <f t="shared" si="209"/>
        <v>3</v>
      </c>
      <c r="E991" s="43">
        <f t="shared" si="200"/>
        <v>0.30208333334303461</v>
      </c>
      <c r="F991" s="2">
        <f t="shared" si="201"/>
        <v>3.3021990740837754</v>
      </c>
      <c r="G991" s="26">
        <f>_xlfn.XLOOKUP(F991,occupancy_schedule!C:C,occupancy_schedule!D:D,,1,2)</f>
        <v>1</v>
      </c>
      <c r="H991" s="50">
        <f t="shared" si="202"/>
        <v>6.7812499999999997E-6</v>
      </c>
      <c r="I991" s="18">
        <f t="shared" si="203"/>
        <v>7.5347222222222218E-2</v>
      </c>
      <c r="J991" s="26">
        <f t="shared" si="204"/>
        <v>74.435763888888914</v>
      </c>
      <c r="K991" s="55">
        <f t="shared" si="205"/>
        <v>1.418011616941015E-2</v>
      </c>
      <c r="L991" s="26" t="b">
        <f>IF(virtualroom!A991="","",J991&gt;ventilation_hysteresis)</f>
        <v>1</v>
      </c>
      <c r="M991" s="29">
        <f t="shared" si="206"/>
        <v>500</v>
      </c>
      <c r="N991" s="13">
        <f t="shared" si="197"/>
        <v>5.5555555555555554</v>
      </c>
      <c r="O991" s="17">
        <f t="shared" si="198"/>
        <v>0.70900580847050754</v>
      </c>
      <c r="P991" s="17">
        <f t="shared" si="207"/>
        <v>0.19500821886749678</v>
      </c>
      <c r="Q991" s="17">
        <f t="shared" si="199"/>
        <v>0.13826195987654324</v>
      </c>
      <c r="R991" s="29">
        <f>IF(R990="cCO2_ppm",CO2_ext_avg_ppm,calculation!R990+calculation!S990)</f>
        <v>874.43576388888891</v>
      </c>
      <c r="S991" s="13">
        <f t="shared" si="208"/>
        <v>-56.623263888888921</v>
      </c>
    </row>
    <row r="992" spans="1:19">
      <c r="A992" s="1">
        <f>IF(input_OLD_temp_simulation!A992&lt;&gt;"",input_OLD_temp_simulation!A992,"")</f>
        <v>990</v>
      </c>
      <c r="B992">
        <f>IF(input_OLD_temp_simulation!B992&lt;&gt;"",input_OLD_temp_simulation!B992,"")</f>
        <v>886307</v>
      </c>
      <c r="C992" s="2">
        <f>IF(input_OLD_temp_simulation!C992&lt;&gt;"",input_OLD_temp_simulation!C992,"")</f>
        <v>44574.3125</v>
      </c>
      <c r="D992" s="26">
        <f t="shared" si="209"/>
        <v>3</v>
      </c>
      <c r="E992" s="43">
        <f t="shared" si="200"/>
        <v>0.3125</v>
      </c>
      <c r="F992" s="2">
        <f t="shared" si="201"/>
        <v>3.3126157407407408</v>
      </c>
      <c r="G992" s="26">
        <f>_xlfn.XLOOKUP(F992,occupancy_schedule!C:C,occupancy_schedule!D:D,,1,2)</f>
        <v>1</v>
      </c>
      <c r="H992" s="50">
        <f t="shared" si="202"/>
        <v>6.7812499999999997E-6</v>
      </c>
      <c r="I992" s="18">
        <f t="shared" si="203"/>
        <v>7.5347222222222218E-2</v>
      </c>
      <c r="J992" s="26">
        <f t="shared" si="204"/>
        <v>17.8125</v>
      </c>
      <c r="K992" s="55">
        <f t="shared" si="205"/>
        <v>1.2432484567901234E-2</v>
      </c>
      <c r="L992" s="26" t="b">
        <f>IF(virtualroom!A992="","",J992&gt;ventilation_hysteresis)</f>
        <v>0</v>
      </c>
      <c r="M992" s="29">
        <f t="shared" si="206"/>
        <v>0</v>
      </c>
      <c r="N992" s="13">
        <f t="shared" si="197"/>
        <v>0</v>
      </c>
      <c r="O992" s="17">
        <f t="shared" si="198"/>
        <v>0</v>
      </c>
      <c r="P992" s="17">
        <f t="shared" si="207"/>
        <v>0</v>
      </c>
      <c r="Q992" s="17">
        <f t="shared" si="199"/>
        <v>1.2432484567901234E-2</v>
      </c>
      <c r="R992" s="29">
        <f>IF(R991="cCO2_ppm",CO2_ext_avg_ppm,calculation!R991+calculation!S991)</f>
        <v>817.8125</v>
      </c>
      <c r="S992" s="13">
        <f t="shared" si="208"/>
        <v>56.623263888888886</v>
      </c>
    </row>
    <row r="993" spans="1:19">
      <c r="A993" s="1">
        <f>IF(input_OLD_temp_simulation!A993&lt;&gt;"",input_OLD_temp_simulation!A993,"")</f>
        <v>991</v>
      </c>
      <c r="B993">
        <f>IF(input_OLD_temp_simulation!B993&lt;&gt;"",input_OLD_temp_simulation!B993,"")</f>
        <v>886307</v>
      </c>
      <c r="C993" s="2">
        <f>IF(input_OLD_temp_simulation!C993&lt;&gt;"",input_OLD_temp_simulation!C993,"")</f>
        <v>44574.322916666657</v>
      </c>
      <c r="D993" s="26">
        <f t="shared" si="209"/>
        <v>3</v>
      </c>
      <c r="E993" s="43">
        <f t="shared" si="200"/>
        <v>0.32291666665696539</v>
      </c>
      <c r="F993" s="2">
        <f t="shared" si="201"/>
        <v>3.3230324073977062</v>
      </c>
      <c r="G993" s="26">
        <f>_xlfn.XLOOKUP(F993,occupancy_schedule!C:C,occupancy_schedule!D:D,,1,2)</f>
        <v>1</v>
      </c>
      <c r="H993" s="50">
        <f t="shared" si="202"/>
        <v>6.7812499999999997E-6</v>
      </c>
      <c r="I993" s="18">
        <f t="shared" si="203"/>
        <v>7.5347222222222218E-2</v>
      </c>
      <c r="J993" s="26">
        <f t="shared" si="204"/>
        <v>74.435763888888914</v>
      </c>
      <c r="K993" s="55">
        <f t="shared" si="205"/>
        <v>1.418011616941015E-2</v>
      </c>
      <c r="L993" s="26" t="b">
        <f>IF(virtualroom!A993="","",J993&gt;ventilation_hysteresis)</f>
        <v>1</v>
      </c>
      <c r="M993" s="29">
        <f t="shared" si="206"/>
        <v>500</v>
      </c>
      <c r="N993" s="13">
        <f t="shared" si="197"/>
        <v>5.5555555555555554</v>
      </c>
      <c r="O993" s="17">
        <f t="shared" si="198"/>
        <v>0.70900580847050754</v>
      </c>
      <c r="P993" s="17">
        <f t="shared" si="207"/>
        <v>0.19500821886749678</v>
      </c>
      <c r="Q993" s="17">
        <f t="shared" si="199"/>
        <v>0.13826195987654324</v>
      </c>
      <c r="R993" s="29">
        <f>IF(R992="cCO2_ppm",CO2_ext_avg_ppm,calculation!R992+calculation!S992)</f>
        <v>874.43576388888891</v>
      </c>
      <c r="S993" s="13">
        <f t="shared" si="208"/>
        <v>-56.623263888888921</v>
      </c>
    </row>
    <row r="994" spans="1:19">
      <c r="A994" s="1">
        <f>IF(input_OLD_temp_simulation!A994&lt;&gt;"",input_OLD_temp_simulation!A994,"")</f>
        <v>992</v>
      </c>
      <c r="B994">
        <f>IF(input_OLD_temp_simulation!B994&lt;&gt;"",input_OLD_temp_simulation!B994,"")</f>
        <v>886307</v>
      </c>
      <c r="C994" s="2">
        <f>IF(input_OLD_temp_simulation!C994&lt;&gt;"",input_OLD_temp_simulation!C994,"")</f>
        <v>44574.333333333343</v>
      </c>
      <c r="D994" s="26">
        <f t="shared" si="209"/>
        <v>3</v>
      </c>
      <c r="E994" s="43">
        <f t="shared" si="200"/>
        <v>0.33333333334303461</v>
      </c>
      <c r="F994" s="2">
        <f t="shared" si="201"/>
        <v>3.3334490740837754</v>
      </c>
      <c r="G994" s="26">
        <f>_xlfn.XLOOKUP(F994,occupancy_schedule!C:C,occupancy_schedule!D:D,,1,2)</f>
        <v>1</v>
      </c>
      <c r="H994" s="50">
        <f t="shared" si="202"/>
        <v>6.7812499999999997E-6</v>
      </c>
      <c r="I994" s="18">
        <f t="shared" si="203"/>
        <v>7.5347222222222218E-2</v>
      </c>
      <c r="J994" s="26">
        <f t="shared" si="204"/>
        <v>17.8125</v>
      </c>
      <c r="K994" s="55">
        <f t="shared" si="205"/>
        <v>1.2432484567901234E-2</v>
      </c>
      <c r="L994" s="26" t="b">
        <f>IF(virtualroom!A994="","",J994&gt;ventilation_hysteresis)</f>
        <v>0</v>
      </c>
      <c r="M994" s="29">
        <f t="shared" si="206"/>
        <v>0</v>
      </c>
      <c r="N994" s="13">
        <f t="shared" si="197"/>
        <v>0</v>
      </c>
      <c r="O994" s="17">
        <f t="shared" si="198"/>
        <v>0</v>
      </c>
      <c r="P994" s="17">
        <f t="shared" si="207"/>
        <v>0</v>
      </c>
      <c r="Q994" s="17">
        <f t="shared" si="199"/>
        <v>1.2432484567901234E-2</v>
      </c>
      <c r="R994" s="29">
        <f>IF(R993="cCO2_ppm",CO2_ext_avg_ppm,calculation!R993+calculation!S993)</f>
        <v>817.8125</v>
      </c>
      <c r="S994" s="13">
        <f t="shared" si="208"/>
        <v>56.623263888888886</v>
      </c>
    </row>
    <row r="995" spans="1:19">
      <c r="A995" s="1">
        <f>IF(input_OLD_temp_simulation!A995&lt;&gt;"",input_OLD_temp_simulation!A995,"")</f>
        <v>993</v>
      </c>
      <c r="B995">
        <f>IF(input_OLD_temp_simulation!B995&lt;&gt;"",input_OLD_temp_simulation!B995,"")</f>
        <v>886307</v>
      </c>
      <c r="C995" s="2">
        <f>IF(input_OLD_temp_simulation!C995&lt;&gt;"",input_OLD_temp_simulation!C995,"")</f>
        <v>44574.34375</v>
      </c>
      <c r="D995" s="26">
        <f t="shared" si="209"/>
        <v>3</v>
      </c>
      <c r="E995" s="43">
        <f t="shared" si="200"/>
        <v>0.34375</v>
      </c>
      <c r="F995" s="2">
        <f t="shared" si="201"/>
        <v>3.3438657407407408</v>
      </c>
      <c r="G995" s="26">
        <f>_xlfn.XLOOKUP(F995,occupancy_schedule!C:C,occupancy_schedule!D:D,,1,2)</f>
        <v>1</v>
      </c>
      <c r="H995" s="50">
        <f t="shared" si="202"/>
        <v>6.7812499999999997E-6</v>
      </c>
      <c r="I995" s="18">
        <f t="shared" si="203"/>
        <v>7.5347222222222218E-2</v>
      </c>
      <c r="J995" s="26">
        <f t="shared" si="204"/>
        <v>74.435763888888914</v>
      </c>
      <c r="K995" s="55">
        <f t="shared" si="205"/>
        <v>1.418011616941015E-2</v>
      </c>
      <c r="L995" s="26" t="b">
        <f>IF(virtualroom!A995="","",J995&gt;ventilation_hysteresis)</f>
        <v>1</v>
      </c>
      <c r="M995" s="29">
        <f t="shared" si="206"/>
        <v>500</v>
      </c>
      <c r="N995" s="13">
        <f t="shared" si="197"/>
        <v>5.5555555555555554</v>
      </c>
      <c r="O995" s="17">
        <f t="shared" si="198"/>
        <v>0.70900580847050754</v>
      </c>
      <c r="P995" s="17">
        <f t="shared" si="207"/>
        <v>0.19500821886749678</v>
      </c>
      <c r="Q995" s="17">
        <f t="shared" si="199"/>
        <v>0.13826195987654324</v>
      </c>
      <c r="R995" s="29">
        <f>IF(R994="cCO2_ppm",CO2_ext_avg_ppm,calculation!R994+calculation!S994)</f>
        <v>874.43576388888891</v>
      </c>
      <c r="S995" s="13">
        <f t="shared" si="208"/>
        <v>-56.623263888888921</v>
      </c>
    </row>
    <row r="996" spans="1:19">
      <c r="A996" s="1">
        <f>IF(input_OLD_temp_simulation!A996&lt;&gt;"",input_OLD_temp_simulation!A996,"")</f>
        <v>994</v>
      </c>
      <c r="B996">
        <f>IF(input_OLD_temp_simulation!B996&lt;&gt;"",input_OLD_temp_simulation!B996,"")</f>
        <v>886307</v>
      </c>
      <c r="C996" s="2">
        <f>IF(input_OLD_temp_simulation!C996&lt;&gt;"",input_OLD_temp_simulation!C996,"")</f>
        <v>44574.354166666657</v>
      </c>
      <c r="D996" s="26">
        <f t="shared" si="209"/>
        <v>3</v>
      </c>
      <c r="E996" s="43">
        <f t="shared" si="200"/>
        <v>0.35416666665696539</v>
      </c>
      <c r="F996" s="2">
        <f t="shared" si="201"/>
        <v>3.3542824073977062</v>
      </c>
      <c r="G996" s="26">
        <f>_xlfn.XLOOKUP(F996,occupancy_schedule!C:C,occupancy_schedule!D:D,,1,2)</f>
        <v>3</v>
      </c>
      <c r="H996" s="50">
        <f t="shared" si="202"/>
        <v>2.034375E-5</v>
      </c>
      <c r="I996" s="18">
        <f t="shared" si="203"/>
        <v>0.22604166666666667</v>
      </c>
      <c r="J996" s="26">
        <f t="shared" si="204"/>
        <v>17.8125</v>
      </c>
      <c r="K996" s="55">
        <f t="shared" si="205"/>
        <v>1.2432484567901234E-2</v>
      </c>
      <c r="L996" s="26" t="b">
        <f>IF(virtualroom!A996="","",J996&gt;ventilation_hysteresis)</f>
        <v>0</v>
      </c>
      <c r="M996" s="29">
        <f t="shared" si="206"/>
        <v>0</v>
      </c>
      <c r="N996" s="13">
        <f t="shared" si="197"/>
        <v>0</v>
      </c>
      <c r="O996" s="17">
        <f t="shared" si="198"/>
        <v>0</v>
      </c>
      <c r="P996" s="17">
        <f t="shared" si="207"/>
        <v>0</v>
      </c>
      <c r="Q996" s="17">
        <f t="shared" si="199"/>
        <v>1.2432484567901234E-2</v>
      </c>
      <c r="R996" s="29">
        <f>IF(R995="cCO2_ppm",CO2_ext_avg_ppm,calculation!R995+calculation!S995)</f>
        <v>817.8125</v>
      </c>
      <c r="S996" s="13">
        <f t="shared" si="208"/>
        <v>192.24826388888891</v>
      </c>
    </row>
    <row r="997" spans="1:19">
      <c r="A997" s="1">
        <f>IF(input_OLD_temp_simulation!A997&lt;&gt;"",input_OLD_temp_simulation!A997,"")</f>
        <v>995</v>
      </c>
      <c r="B997">
        <f>IF(input_OLD_temp_simulation!B997&lt;&gt;"",input_OLD_temp_simulation!B997,"")</f>
        <v>886307</v>
      </c>
      <c r="C997" s="2">
        <f>IF(input_OLD_temp_simulation!C997&lt;&gt;"",input_OLD_temp_simulation!C997,"")</f>
        <v>44574.364583333343</v>
      </c>
      <c r="D997" s="26">
        <f t="shared" si="209"/>
        <v>3</v>
      </c>
      <c r="E997" s="43">
        <f t="shared" si="200"/>
        <v>0.36458333334303461</v>
      </c>
      <c r="F997" s="2">
        <f t="shared" si="201"/>
        <v>3.3646990740837754</v>
      </c>
      <c r="G997" s="26">
        <f>_xlfn.XLOOKUP(F997,occupancy_schedule!C:C,occupancy_schedule!D:D,,1,2)</f>
        <v>3</v>
      </c>
      <c r="H997" s="50">
        <f t="shared" si="202"/>
        <v>2.034375E-5</v>
      </c>
      <c r="I997" s="18">
        <f t="shared" si="203"/>
        <v>0.22604166666666667</v>
      </c>
      <c r="J997" s="26">
        <f t="shared" si="204"/>
        <v>210.06076388888891</v>
      </c>
      <c r="K997" s="55">
        <f t="shared" si="205"/>
        <v>1.8366072959533606E-2</v>
      </c>
      <c r="L997" s="26" t="b">
        <f>IF(virtualroom!A997="","",J997&gt;ventilation_hysteresis)</f>
        <v>1</v>
      </c>
      <c r="M997" s="29">
        <f t="shared" si="206"/>
        <v>500</v>
      </c>
      <c r="N997" s="13">
        <f t="shared" si="197"/>
        <v>5.5555555555555554</v>
      </c>
      <c r="O997" s="17">
        <f t="shared" si="198"/>
        <v>0.9183036479766804</v>
      </c>
      <c r="P997" s="17">
        <f t="shared" si="207"/>
        <v>0.31466324342460361</v>
      </c>
      <c r="Q997" s="17">
        <f t="shared" si="199"/>
        <v>0.28895640432098768</v>
      </c>
      <c r="R997" s="29">
        <f>IF(R996="cCO2_ppm",CO2_ext_avg_ppm,calculation!R996+calculation!S996)</f>
        <v>1010.0607638888889</v>
      </c>
      <c r="S997" s="13">
        <f t="shared" si="208"/>
        <v>-56.623263888888914</v>
      </c>
    </row>
    <row r="998" spans="1:19">
      <c r="A998" s="1">
        <f>IF(input_OLD_temp_simulation!A998&lt;&gt;"",input_OLD_temp_simulation!A998,"")</f>
        <v>996</v>
      </c>
      <c r="B998">
        <f>IF(input_OLD_temp_simulation!B998&lt;&gt;"",input_OLD_temp_simulation!B998,"")</f>
        <v>886307</v>
      </c>
      <c r="C998" s="2">
        <f>IF(input_OLD_temp_simulation!C998&lt;&gt;"",input_OLD_temp_simulation!C998,"")</f>
        <v>44574.375</v>
      </c>
      <c r="D998" s="26">
        <f t="shared" si="209"/>
        <v>3</v>
      </c>
      <c r="E998" s="43">
        <f t="shared" si="200"/>
        <v>0.375</v>
      </c>
      <c r="F998" s="2">
        <f t="shared" si="201"/>
        <v>3.3751157407407408</v>
      </c>
      <c r="G998" s="26">
        <f>_xlfn.XLOOKUP(F998,occupancy_schedule!C:C,occupancy_schedule!D:D,,1,2)</f>
        <v>2</v>
      </c>
      <c r="H998" s="50">
        <f t="shared" si="202"/>
        <v>1.3562499999999999E-5</v>
      </c>
      <c r="I998" s="18">
        <f t="shared" si="203"/>
        <v>0.15069444444444444</v>
      </c>
      <c r="J998" s="26">
        <f t="shared" si="204"/>
        <v>153.4375</v>
      </c>
      <c r="K998" s="55">
        <f t="shared" si="205"/>
        <v>1.6618441358024691E-2</v>
      </c>
      <c r="L998" s="26" t="b">
        <f>IF(virtualroom!A998="","",J998&gt;ventilation_hysteresis)</f>
        <v>1</v>
      </c>
      <c r="M998" s="29">
        <f t="shared" si="206"/>
        <v>500</v>
      </c>
      <c r="N998" s="13">
        <f t="shared" si="197"/>
        <v>5.5555555555555554</v>
      </c>
      <c r="O998" s="17">
        <f t="shared" si="198"/>
        <v>0.83092206790123457</v>
      </c>
      <c r="P998" s="17">
        <f t="shared" si="207"/>
        <v>0.27203714451538014</v>
      </c>
      <c r="Q998" s="17">
        <f t="shared" si="199"/>
        <v>0.22604166666666667</v>
      </c>
      <c r="R998" s="29">
        <f>IF(R997="cCO2_ppm",CO2_ext_avg_ppm,calculation!R997+calculation!S997)</f>
        <v>953.4375</v>
      </c>
      <c r="S998" s="13">
        <f t="shared" si="208"/>
        <v>-67.812500000000014</v>
      </c>
    </row>
    <row r="999" spans="1:19">
      <c r="A999" s="1">
        <f>IF(input_OLD_temp_simulation!A999&lt;&gt;"",input_OLD_temp_simulation!A999,"")</f>
        <v>997</v>
      </c>
      <c r="B999">
        <f>IF(input_OLD_temp_simulation!B999&lt;&gt;"",input_OLD_temp_simulation!B999,"")</f>
        <v>886307</v>
      </c>
      <c r="C999" s="2">
        <f>IF(input_OLD_temp_simulation!C999&lt;&gt;"",input_OLD_temp_simulation!C999,"")</f>
        <v>44574.385416666657</v>
      </c>
      <c r="D999" s="26">
        <f t="shared" si="209"/>
        <v>3</v>
      </c>
      <c r="E999" s="43">
        <f t="shared" si="200"/>
        <v>0.38541666665696539</v>
      </c>
      <c r="F999" s="2">
        <f t="shared" si="201"/>
        <v>3.3855324073977062</v>
      </c>
      <c r="G999" s="26">
        <f>_xlfn.XLOOKUP(F999,occupancy_schedule!C:C,occupancy_schedule!D:D,,1,2)</f>
        <v>2</v>
      </c>
      <c r="H999" s="50">
        <f t="shared" si="202"/>
        <v>1.3562499999999999E-5</v>
      </c>
      <c r="I999" s="18">
        <f t="shared" si="203"/>
        <v>0.15069444444444444</v>
      </c>
      <c r="J999" s="26">
        <f t="shared" si="204"/>
        <v>85.625</v>
      </c>
      <c r="K999" s="55">
        <f t="shared" si="205"/>
        <v>1.4525462962962962E-2</v>
      </c>
      <c r="L999" s="26" t="b">
        <f>IF(virtualroom!A999="","",J999&gt;ventilation_hysteresis)</f>
        <v>1</v>
      </c>
      <c r="M999" s="29">
        <f t="shared" si="206"/>
        <v>500</v>
      </c>
      <c r="N999" s="13">
        <f t="shared" si="197"/>
        <v>5.5555555555555554</v>
      </c>
      <c r="O999" s="17">
        <f t="shared" si="198"/>
        <v>0.72627314814814814</v>
      </c>
      <c r="P999" s="17">
        <f t="shared" si="207"/>
        <v>0.20749003984063744</v>
      </c>
      <c r="Q999" s="17">
        <f t="shared" si="199"/>
        <v>0.15069444444444444</v>
      </c>
      <c r="R999" s="29">
        <f>IF(R998="cCO2_ppm",CO2_ext_avg_ppm,calculation!R998+calculation!S998)</f>
        <v>885.625</v>
      </c>
      <c r="S999" s="13">
        <f t="shared" si="208"/>
        <v>0</v>
      </c>
    </row>
    <row r="1000" spans="1:19">
      <c r="A1000" s="1">
        <f>IF(input_OLD_temp_simulation!A1000&lt;&gt;"",input_OLD_temp_simulation!A1000,"")</f>
        <v>998</v>
      </c>
      <c r="B1000">
        <f>IF(input_OLD_temp_simulation!B1000&lt;&gt;"",input_OLD_temp_simulation!B1000,"")</f>
        <v>886307</v>
      </c>
      <c r="C1000" s="2">
        <f>IF(input_OLD_temp_simulation!C1000&lt;&gt;"",input_OLD_temp_simulation!C1000,"")</f>
        <v>44574.395833333343</v>
      </c>
      <c r="D1000" s="26">
        <f t="shared" si="209"/>
        <v>3</v>
      </c>
      <c r="E1000" s="43">
        <f t="shared" si="200"/>
        <v>0.39583333334303461</v>
      </c>
      <c r="F1000" s="2">
        <f t="shared" si="201"/>
        <v>3.3959490740837754</v>
      </c>
      <c r="G1000" s="26">
        <f>_xlfn.XLOOKUP(F1000,occupancy_schedule!C:C,occupancy_schedule!D:D,,1,2)</f>
        <v>2</v>
      </c>
      <c r="H1000" s="50">
        <f t="shared" si="202"/>
        <v>1.3562499999999999E-5</v>
      </c>
      <c r="I1000" s="18">
        <f t="shared" si="203"/>
        <v>0.15069444444444444</v>
      </c>
      <c r="J1000" s="26">
        <f t="shared" si="204"/>
        <v>85.625</v>
      </c>
      <c r="K1000" s="55">
        <f t="shared" si="205"/>
        <v>1.4525462962962962E-2</v>
      </c>
      <c r="L1000" s="26" t="b">
        <f>IF(virtualroom!A1000="","",J1000&gt;ventilation_hysteresis)</f>
        <v>1</v>
      </c>
      <c r="M1000" s="29">
        <f t="shared" si="206"/>
        <v>500</v>
      </c>
      <c r="N1000" s="13">
        <f t="shared" ref="N1000:N1063" si="210">M1000/(V_room_m3)</f>
        <v>5.5555555555555554</v>
      </c>
      <c r="O1000" s="17">
        <f t="shared" ref="O1000:O1063" si="211">N1000/s_per_h*(R1000-CO2_ext_avg_ppm)</f>
        <v>0.72627314814814814</v>
      </c>
      <c r="P1000" s="17">
        <f t="shared" si="207"/>
        <v>0.20749003984063744</v>
      </c>
      <c r="Q1000" s="17">
        <f t="shared" si="199"/>
        <v>0.15069444444444444</v>
      </c>
      <c r="R1000" s="29">
        <f>IF(R999="cCO2_ppm",CO2_ext_avg_ppm,calculation!R999+calculation!S999)</f>
        <v>885.625</v>
      </c>
      <c r="S1000" s="13">
        <f t="shared" si="208"/>
        <v>0</v>
      </c>
    </row>
    <row r="1001" spans="1:19">
      <c r="A1001" s="1">
        <f>IF(input_OLD_temp_simulation!A1001&lt;&gt;"",input_OLD_temp_simulation!A1001,"")</f>
        <v>999</v>
      </c>
      <c r="B1001">
        <f>IF(input_OLD_temp_simulation!B1001&lt;&gt;"",input_OLD_temp_simulation!B1001,"")</f>
        <v>886307</v>
      </c>
      <c r="C1001" s="2">
        <f>IF(input_OLD_temp_simulation!C1001&lt;&gt;"",input_OLD_temp_simulation!C1001,"")</f>
        <v>44574.40625</v>
      </c>
      <c r="D1001" s="26">
        <f t="shared" si="209"/>
        <v>3</v>
      </c>
      <c r="E1001" s="43">
        <f t="shared" si="200"/>
        <v>0.40625</v>
      </c>
      <c r="F1001" s="2">
        <f t="shared" si="201"/>
        <v>3.4063657407407408</v>
      </c>
      <c r="G1001" s="26">
        <f>_xlfn.XLOOKUP(F1001,occupancy_schedule!C:C,occupancy_schedule!D:D,,1,2)</f>
        <v>2</v>
      </c>
      <c r="H1001" s="50">
        <f t="shared" si="202"/>
        <v>1.3562499999999999E-5</v>
      </c>
      <c r="I1001" s="18">
        <f t="shared" si="203"/>
        <v>0.15069444444444444</v>
      </c>
      <c r="J1001" s="26">
        <f t="shared" si="204"/>
        <v>85.625</v>
      </c>
      <c r="K1001" s="55">
        <f t="shared" si="205"/>
        <v>1.4525462962962962E-2</v>
      </c>
      <c r="L1001" s="26" t="b">
        <f>IF(virtualroom!A1001="","",J1001&gt;ventilation_hysteresis)</f>
        <v>1</v>
      </c>
      <c r="M1001" s="29">
        <f t="shared" si="206"/>
        <v>500</v>
      </c>
      <c r="N1001" s="13">
        <f t="shared" si="210"/>
        <v>5.5555555555555554</v>
      </c>
      <c r="O1001" s="17">
        <f t="shared" si="211"/>
        <v>0.72627314814814814</v>
      </c>
      <c r="P1001" s="17">
        <f t="shared" si="207"/>
        <v>0.20749003984063744</v>
      </c>
      <c r="Q1001" s="17">
        <f t="shared" ref="Q1001:Q1064" si="212">MAX(O1001*P1001,K1001)</f>
        <v>0.15069444444444444</v>
      </c>
      <c r="R1001" s="29">
        <f>IF(R1000="cCO2_ppm",CO2_ext_avg_ppm,calculation!R1000+calculation!S1000)</f>
        <v>885.625</v>
      </c>
      <c r="S1001" s="13">
        <f t="shared" si="208"/>
        <v>0</v>
      </c>
    </row>
    <row r="1002" spans="1:19">
      <c r="A1002" s="1">
        <f>IF(input_OLD_temp_simulation!A1002&lt;&gt;"",input_OLD_temp_simulation!A1002,"")</f>
        <v>1000</v>
      </c>
      <c r="B1002">
        <f>IF(input_OLD_temp_simulation!B1002&lt;&gt;"",input_OLD_temp_simulation!B1002,"")</f>
        <v>886307</v>
      </c>
      <c r="C1002" s="2">
        <f>IF(input_OLD_temp_simulation!C1002&lt;&gt;"",input_OLD_temp_simulation!C1002,"")</f>
        <v>44574.416666666657</v>
      </c>
      <c r="D1002" s="26">
        <f t="shared" si="209"/>
        <v>3</v>
      </c>
      <c r="E1002" s="43">
        <f t="shared" si="200"/>
        <v>0.41666666665696539</v>
      </c>
      <c r="F1002" s="2">
        <f t="shared" si="201"/>
        <v>3.4167824073977062</v>
      </c>
      <c r="G1002" s="26">
        <f>_xlfn.XLOOKUP(F1002,occupancy_schedule!C:C,occupancy_schedule!D:D,,1,2)</f>
        <v>2</v>
      </c>
      <c r="H1002" s="50">
        <f t="shared" si="202"/>
        <v>1.3562499999999999E-5</v>
      </c>
      <c r="I1002" s="18">
        <f t="shared" si="203"/>
        <v>0.15069444444444444</v>
      </c>
      <c r="J1002" s="26">
        <f t="shared" si="204"/>
        <v>85.625</v>
      </c>
      <c r="K1002" s="55">
        <f t="shared" si="205"/>
        <v>1.4525462962962962E-2</v>
      </c>
      <c r="L1002" s="26" t="b">
        <f>IF(virtualroom!A1002="","",J1002&gt;ventilation_hysteresis)</f>
        <v>1</v>
      </c>
      <c r="M1002" s="29">
        <f t="shared" si="206"/>
        <v>500</v>
      </c>
      <c r="N1002" s="13">
        <f t="shared" si="210"/>
        <v>5.5555555555555554</v>
      </c>
      <c r="O1002" s="17">
        <f t="shared" si="211"/>
        <v>0.72627314814814814</v>
      </c>
      <c r="P1002" s="17">
        <f t="shared" si="207"/>
        <v>0.20749003984063744</v>
      </c>
      <c r="Q1002" s="17">
        <f t="shared" si="212"/>
        <v>0.15069444444444444</v>
      </c>
      <c r="R1002" s="29">
        <f>IF(R1001="cCO2_ppm",CO2_ext_avg_ppm,calculation!R1001+calculation!S1001)</f>
        <v>885.625</v>
      </c>
      <c r="S1002" s="13">
        <f t="shared" si="208"/>
        <v>0</v>
      </c>
    </row>
    <row r="1003" spans="1:19">
      <c r="A1003" s="1">
        <f>IF(input_OLD_temp_simulation!A1003&lt;&gt;"",input_OLD_temp_simulation!A1003,"")</f>
        <v>1001</v>
      </c>
      <c r="B1003">
        <f>IF(input_OLD_temp_simulation!B1003&lt;&gt;"",input_OLD_temp_simulation!B1003,"")</f>
        <v>886307</v>
      </c>
      <c r="C1003" s="2">
        <f>IF(input_OLD_temp_simulation!C1003&lt;&gt;"",input_OLD_temp_simulation!C1003,"")</f>
        <v>44574.427083333343</v>
      </c>
      <c r="D1003" s="26">
        <f t="shared" si="209"/>
        <v>3</v>
      </c>
      <c r="E1003" s="43">
        <f t="shared" si="200"/>
        <v>0.42708333334303461</v>
      </c>
      <c r="F1003" s="2">
        <f t="shared" si="201"/>
        <v>3.4271990740837754</v>
      </c>
      <c r="G1003" s="26">
        <f>_xlfn.XLOOKUP(F1003,occupancy_schedule!C:C,occupancy_schedule!D:D,,1,2)</f>
        <v>2</v>
      </c>
      <c r="H1003" s="50">
        <f t="shared" si="202"/>
        <v>1.3562499999999999E-5</v>
      </c>
      <c r="I1003" s="18">
        <f t="shared" si="203"/>
        <v>0.15069444444444444</v>
      </c>
      <c r="J1003" s="26">
        <f t="shared" si="204"/>
        <v>85.625</v>
      </c>
      <c r="K1003" s="55">
        <f t="shared" si="205"/>
        <v>1.4525462962962962E-2</v>
      </c>
      <c r="L1003" s="26" t="b">
        <f>IF(virtualroom!A1003="","",J1003&gt;ventilation_hysteresis)</f>
        <v>1</v>
      </c>
      <c r="M1003" s="29">
        <f t="shared" si="206"/>
        <v>500</v>
      </c>
      <c r="N1003" s="13">
        <f t="shared" si="210"/>
        <v>5.5555555555555554</v>
      </c>
      <c r="O1003" s="17">
        <f t="shared" si="211"/>
        <v>0.72627314814814814</v>
      </c>
      <c r="P1003" s="17">
        <f t="shared" si="207"/>
        <v>0.20749003984063744</v>
      </c>
      <c r="Q1003" s="17">
        <f t="shared" si="212"/>
        <v>0.15069444444444444</v>
      </c>
      <c r="R1003" s="29">
        <f>IF(R1002="cCO2_ppm",CO2_ext_avg_ppm,calculation!R1002+calculation!S1002)</f>
        <v>885.625</v>
      </c>
      <c r="S1003" s="13">
        <f t="shared" si="208"/>
        <v>0</v>
      </c>
    </row>
    <row r="1004" spans="1:19">
      <c r="A1004" s="1">
        <f>IF(input_OLD_temp_simulation!A1004&lt;&gt;"",input_OLD_temp_simulation!A1004,"")</f>
        <v>1002</v>
      </c>
      <c r="B1004">
        <f>IF(input_OLD_temp_simulation!B1004&lt;&gt;"",input_OLD_temp_simulation!B1004,"")</f>
        <v>886307</v>
      </c>
      <c r="C1004" s="2">
        <f>IF(input_OLD_temp_simulation!C1004&lt;&gt;"",input_OLD_temp_simulation!C1004,"")</f>
        <v>44574.4375</v>
      </c>
      <c r="D1004" s="26">
        <f t="shared" si="209"/>
        <v>3</v>
      </c>
      <c r="E1004" s="43">
        <f t="shared" si="200"/>
        <v>0.4375</v>
      </c>
      <c r="F1004" s="2">
        <f t="shared" si="201"/>
        <v>3.4376157407407408</v>
      </c>
      <c r="G1004" s="26">
        <f>_xlfn.XLOOKUP(F1004,occupancy_schedule!C:C,occupancy_schedule!D:D,,1,2)</f>
        <v>2</v>
      </c>
      <c r="H1004" s="50">
        <f t="shared" si="202"/>
        <v>1.3562499999999999E-5</v>
      </c>
      <c r="I1004" s="18">
        <f t="shared" si="203"/>
        <v>0.15069444444444444</v>
      </c>
      <c r="J1004" s="26">
        <f t="shared" si="204"/>
        <v>85.625</v>
      </c>
      <c r="K1004" s="55">
        <f t="shared" si="205"/>
        <v>1.4525462962962962E-2</v>
      </c>
      <c r="L1004" s="26" t="b">
        <f>IF(virtualroom!A1004="","",J1004&gt;ventilation_hysteresis)</f>
        <v>1</v>
      </c>
      <c r="M1004" s="29">
        <f t="shared" si="206"/>
        <v>500</v>
      </c>
      <c r="N1004" s="13">
        <f t="shared" si="210"/>
        <v>5.5555555555555554</v>
      </c>
      <c r="O1004" s="17">
        <f t="shared" si="211"/>
        <v>0.72627314814814814</v>
      </c>
      <c r="P1004" s="17">
        <f t="shared" si="207"/>
        <v>0.20749003984063744</v>
      </c>
      <c r="Q1004" s="17">
        <f t="shared" si="212"/>
        <v>0.15069444444444444</v>
      </c>
      <c r="R1004" s="29">
        <f>IF(R1003="cCO2_ppm",CO2_ext_avg_ppm,calculation!R1003+calculation!S1003)</f>
        <v>885.625</v>
      </c>
      <c r="S1004" s="13">
        <f t="shared" si="208"/>
        <v>0</v>
      </c>
    </row>
    <row r="1005" spans="1:19">
      <c r="A1005" s="1">
        <f>IF(input_OLD_temp_simulation!A1005&lt;&gt;"",input_OLD_temp_simulation!A1005,"")</f>
        <v>1003</v>
      </c>
      <c r="B1005">
        <f>IF(input_OLD_temp_simulation!B1005&lt;&gt;"",input_OLD_temp_simulation!B1005,"")</f>
        <v>886307</v>
      </c>
      <c r="C1005" s="2">
        <f>IF(input_OLD_temp_simulation!C1005&lt;&gt;"",input_OLD_temp_simulation!C1005,"")</f>
        <v>44574.447916666657</v>
      </c>
      <c r="D1005" s="26">
        <f t="shared" si="209"/>
        <v>3</v>
      </c>
      <c r="E1005" s="43">
        <f t="shared" si="200"/>
        <v>0.44791666665696539</v>
      </c>
      <c r="F1005" s="2">
        <f t="shared" si="201"/>
        <v>3.4480324073977062</v>
      </c>
      <c r="G1005" s="26">
        <f>_xlfn.XLOOKUP(F1005,occupancy_schedule!C:C,occupancy_schedule!D:D,,1,2)</f>
        <v>2</v>
      </c>
      <c r="H1005" s="50">
        <f t="shared" si="202"/>
        <v>1.3562499999999999E-5</v>
      </c>
      <c r="I1005" s="18">
        <f t="shared" si="203"/>
        <v>0.15069444444444444</v>
      </c>
      <c r="J1005" s="26">
        <f t="shared" si="204"/>
        <v>85.625</v>
      </c>
      <c r="K1005" s="55">
        <f t="shared" si="205"/>
        <v>1.4525462962962962E-2</v>
      </c>
      <c r="L1005" s="26" t="b">
        <f>IF(virtualroom!A1005="","",J1005&gt;ventilation_hysteresis)</f>
        <v>1</v>
      </c>
      <c r="M1005" s="29">
        <f t="shared" si="206"/>
        <v>500</v>
      </c>
      <c r="N1005" s="13">
        <f t="shared" si="210"/>
        <v>5.5555555555555554</v>
      </c>
      <c r="O1005" s="17">
        <f t="shared" si="211"/>
        <v>0.72627314814814814</v>
      </c>
      <c r="P1005" s="17">
        <f t="shared" si="207"/>
        <v>0.20749003984063744</v>
      </c>
      <c r="Q1005" s="17">
        <f t="shared" si="212"/>
        <v>0.15069444444444444</v>
      </c>
      <c r="R1005" s="29">
        <f>IF(R1004="cCO2_ppm",CO2_ext_avg_ppm,calculation!R1004+calculation!S1004)</f>
        <v>885.625</v>
      </c>
      <c r="S1005" s="13">
        <f t="shared" si="208"/>
        <v>0</v>
      </c>
    </row>
    <row r="1006" spans="1:19">
      <c r="A1006" s="1">
        <f>IF(input_OLD_temp_simulation!A1006&lt;&gt;"",input_OLD_temp_simulation!A1006,"")</f>
        <v>1004</v>
      </c>
      <c r="B1006">
        <f>IF(input_OLD_temp_simulation!B1006&lt;&gt;"",input_OLD_temp_simulation!B1006,"")</f>
        <v>886307</v>
      </c>
      <c r="C1006" s="2">
        <f>IF(input_OLD_temp_simulation!C1006&lt;&gt;"",input_OLD_temp_simulation!C1006,"")</f>
        <v>44574.458333333343</v>
      </c>
      <c r="D1006" s="26">
        <f t="shared" si="209"/>
        <v>3</v>
      </c>
      <c r="E1006" s="43">
        <f t="shared" si="200"/>
        <v>0.45833333334303461</v>
      </c>
      <c r="F1006" s="2">
        <f t="shared" si="201"/>
        <v>3.4584490740837754</v>
      </c>
      <c r="G1006" s="26">
        <f>_xlfn.XLOOKUP(F1006,occupancy_schedule!C:C,occupancy_schedule!D:D,,1,2)</f>
        <v>2</v>
      </c>
      <c r="H1006" s="50">
        <f t="shared" si="202"/>
        <v>1.3562499999999999E-5</v>
      </c>
      <c r="I1006" s="18">
        <f t="shared" si="203"/>
        <v>0.15069444444444444</v>
      </c>
      <c r="J1006" s="26">
        <f t="shared" si="204"/>
        <v>85.625</v>
      </c>
      <c r="K1006" s="55">
        <f t="shared" si="205"/>
        <v>1.4525462962962962E-2</v>
      </c>
      <c r="L1006" s="26" t="b">
        <f>IF(virtualroom!A1006="","",J1006&gt;ventilation_hysteresis)</f>
        <v>1</v>
      </c>
      <c r="M1006" s="29">
        <f t="shared" si="206"/>
        <v>500</v>
      </c>
      <c r="N1006" s="13">
        <f t="shared" si="210"/>
        <v>5.5555555555555554</v>
      </c>
      <c r="O1006" s="17">
        <f t="shared" si="211"/>
        <v>0.72627314814814814</v>
      </c>
      <c r="P1006" s="17">
        <f t="shared" si="207"/>
        <v>0.20749003984063744</v>
      </c>
      <c r="Q1006" s="17">
        <f t="shared" si="212"/>
        <v>0.15069444444444444</v>
      </c>
      <c r="R1006" s="29">
        <f>IF(R1005="cCO2_ppm",CO2_ext_avg_ppm,calculation!R1005+calculation!S1005)</f>
        <v>885.625</v>
      </c>
      <c r="S1006" s="13">
        <f t="shared" si="208"/>
        <v>0</v>
      </c>
    </row>
    <row r="1007" spans="1:19">
      <c r="A1007" s="1">
        <f>IF(input_OLD_temp_simulation!A1007&lt;&gt;"",input_OLD_temp_simulation!A1007,"")</f>
        <v>1005</v>
      </c>
      <c r="B1007">
        <f>IF(input_OLD_temp_simulation!B1007&lt;&gt;"",input_OLD_temp_simulation!B1007,"")</f>
        <v>886307</v>
      </c>
      <c r="C1007" s="2">
        <f>IF(input_OLD_temp_simulation!C1007&lt;&gt;"",input_OLD_temp_simulation!C1007,"")</f>
        <v>44574.46875</v>
      </c>
      <c r="D1007" s="26">
        <f t="shared" si="209"/>
        <v>3</v>
      </c>
      <c r="E1007" s="43">
        <f t="shared" si="200"/>
        <v>0.46875</v>
      </c>
      <c r="F1007" s="2">
        <f t="shared" si="201"/>
        <v>3.4688657407407408</v>
      </c>
      <c r="G1007" s="26">
        <f>_xlfn.XLOOKUP(F1007,occupancy_schedule!C:C,occupancy_schedule!D:D,,1,2)</f>
        <v>2</v>
      </c>
      <c r="H1007" s="50">
        <f t="shared" si="202"/>
        <v>1.3562499999999999E-5</v>
      </c>
      <c r="I1007" s="18">
        <f t="shared" si="203"/>
        <v>0.15069444444444444</v>
      </c>
      <c r="J1007" s="26">
        <f t="shared" si="204"/>
        <v>85.625</v>
      </c>
      <c r="K1007" s="55">
        <f t="shared" si="205"/>
        <v>1.4525462962962962E-2</v>
      </c>
      <c r="L1007" s="26" t="b">
        <f>IF(virtualroom!A1007="","",J1007&gt;ventilation_hysteresis)</f>
        <v>1</v>
      </c>
      <c r="M1007" s="29">
        <f t="shared" si="206"/>
        <v>500</v>
      </c>
      <c r="N1007" s="13">
        <f t="shared" si="210"/>
        <v>5.5555555555555554</v>
      </c>
      <c r="O1007" s="17">
        <f t="shared" si="211"/>
        <v>0.72627314814814814</v>
      </c>
      <c r="P1007" s="17">
        <f t="shared" si="207"/>
        <v>0.20749003984063744</v>
      </c>
      <c r="Q1007" s="17">
        <f t="shared" si="212"/>
        <v>0.15069444444444444</v>
      </c>
      <c r="R1007" s="29">
        <f>IF(R1006="cCO2_ppm",CO2_ext_avg_ppm,calculation!R1006+calculation!S1006)</f>
        <v>885.625</v>
      </c>
      <c r="S1007" s="13">
        <f t="shared" si="208"/>
        <v>0</v>
      </c>
    </row>
    <row r="1008" spans="1:19">
      <c r="A1008" s="1">
        <f>IF(input_OLD_temp_simulation!A1008&lt;&gt;"",input_OLD_temp_simulation!A1008,"")</f>
        <v>1006</v>
      </c>
      <c r="B1008">
        <f>IF(input_OLD_temp_simulation!B1008&lt;&gt;"",input_OLD_temp_simulation!B1008,"")</f>
        <v>886307</v>
      </c>
      <c r="C1008" s="2">
        <f>IF(input_OLD_temp_simulation!C1008&lt;&gt;"",input_OLD_temp_simulation!C1008,"")</f>
        <v>44574.479166666657</v>
      </c>
      <c r="D1008" s="26">
        <f t="shared" si="209"/>
        <v>3</v>
      </c>
      <c r="E1008" s="43">
        <f t="shared" si="200"/>
        <v>0.47916666665696539</v>
      </c>
      <c r="F1008" s="2">
        <f t="shared" si="201"/>
        <v>3.4792824073977062</v>
      </c>
      <c r="G1008" s="26">
        <f>_xlfn.XLOOKUP(F1008,occupancy_schedule!C:C,occupancy_schedule!D:D,,1,2)</f>
        <v>2</v>
      </c>
      <c r="H1008" s="50">
        <f t="shared" si="202"/>
        <v>1.3562499999999999E-5</v>
      </c>
      <c r="I1008" s="18">
        <f t="shared" si="203"/>
        <v>0.15069444444444444</v>
      </c>
      <c r="J1008" s="26">
        <f t="shared" si="204"/>
        <v>85.625</v>
      </c>
      <c r="K1008" s="55">
        <f t="shared" si="205"/>
        <v>1.4525462962962962E-2</v>
      </c>
      <c r="L1008" s="26" t="b">
        <f>IF(virtualroom!A1008="","",J1008&gt;ventilation_hysteresis)</f>
        <v>1</v>
      </c>
      <c r="M1008" s="29">
        <f t="shared" si="206"/>
        <v>500</v>
      </c>
      <c r="N1008" s="13">
        <f t="shared" si="210"/>
        <v>5.5555555555555554</v>
      </c>
      <c r="O1008" s="17">
        <f t="shared" si="211"/>
        <v>0.72627314814814814</v>
      </c>
      <c r="P1008" s="17">
        <f t="shared" si="207"/>
        <v>0.20749003984063744</v>
      </c>
      <c r="Q1008" s="17">
        <f t="shared" si="212"/>
        <v>0.15069444444444444</v>
      </c>
      <c r="R1008" s="29">
        <f>IF(R1007="cCO2_ppm",CO2_ext_avg_ppm,calculation!R1007+calculation!S1007)</f>
        <v>885.625</v>
      </c>
      <c r="S1008" s="13">
        <f t="shared" si="208"/>
        <v>0</v>
      </c>
    </row>
    <row r="1009" spans="1:19">
      <c r="A1009" s="1">
        <f>IF(input_OLD_temp_simulation!A1009&lt;&gt;"",input_OLD_temp_simulation!A1009,"")</f>
        <v>1007</v>
      </c>
      <c r="B1009">
        <f>IF(input_OLD_temp_simulation!B1009&lt;&gt;"",input_OLD_temp_simulation!B1009,"")</f>
        <v>886307</v>
      </c>
      <c r="C1009" s="2">
        <f>IF(input_OLD_temp_simulation!C1009&lt;&gt;"",input_OLD_temp_simulation!C1009,"")</f>
        <v>44574.489583333343</v>
      </c>
      <c r="D1009" s="26">
        <f t="shared" si="209"/>
        <v>3</v>
      </c>
      <c r="E1009" s="43">
        <f t="shared" si="200"/>
        <v>0.48958333334303461</v>
      </c>
      <c r="F1009" s="2">
        <f t="shared" si="201"/>
        <v>3.4896990740837754</v>
      </c>
      <c r="G1009" s="26">
        <f>_xlfn.XLOOKUP(F1009,occupancy_schedule!C:C,occupancy_schedule!D:D,,1,2)</f>
        <v>2</v>
      </c>
      <c r="H1009" s="50">
        <f t="shared" si="202"/>
        <v>1.3562499999999999E-5</v>
      </c>
      <c r="I1009" s="18">
        <f t="shared" si="203"/>
        <v>0.15069444444444444</v>
      </c>
      <c r="J1009" s="26">
        <f t="shared" si="204"/>
        <v>85.625</v>
      </c>
      <c r="K1009" s="55">
        <f t="shared" si="205"/>
        <v>1.4525462962962962E-2</v>
      </c>
      <c r="L1009" s="26" t="b">
        <f>IF(virtualroom!A1009="","",J1009&gt;ventilation_hysteresis)</f>
        <v>1</v>
      </c>
      <c r="M1009" s="29">
        <f t="shared" si="206"/>
        <v>500</v>
      </c>
      <c r="N1009" s="13">
        <f t="shared" si="210"/>
        <v>5.5555555555555554</v>
      </c>
      <c r="O1009" s="17">
        <f t="shared" si="211"/>
        <v>0.72627314814814814</v>
      </c>
      <c r="P1009" s="17">
        <f t="shared" si="207"/>
        <v>0.20749003984063744</v>
      </c>
      <c r="Q1009" s="17">
        <f t="shared" si="212"/>
        <v>0.15069444444444444</v>
      </c>
      <c r="R1009" s="29">
        <f>IF(R1008="cCO2_ppm",CO2_ext_avg_ppm,calculation!R1008+calculation!S1008)</f>
        <v>885.625</v>
      </c>
      <c r="S1009" s="13">
        <f t="shared" si="208"/>
        <v>0</v>
      </c>
    </row>
    <row r="1010" spans="1:19">
      <c r="A1010" s="1">
        <f>IF(input_OLD_temp_simulation!A1010&lt;&gt;"",input_OLD_temp_simulation!A1010,"")</f>
        <v>1008</v>
      </c>
      <c r="B1010">
        <f>IF(input_OLD_temp_simulation!B1010&lt;&gt;"",input_OLD_temp_simulation!B1010,"")</f>
        <v>886307</v>
      </c>
      <c r="C1010" s="2">
        <f>IF(input_OLD_temp_simulation!C1010&lt;&gt;"",input_OLD_temp_simulation!C1010,"")</f>
        <v>44574.5</v>
      </c>
      <c r="D1010" s="26">
        <f t="shared" si="209"/>
        <v>3</v>
      </c>
      <c r="E1010" s="43">
        <f t="shared" si="200"/>
        <v>0.5</v>
      </c>
      <c r="F1010" s="2">
        <f t="shared" si="201"/>
        <v>3.5001157407407408</v>
      </c>
      <c r="G1010" s="26">
        <f>_xlfn.XLOOKUP(F1010,occupancy_schedule!C:C,occupancy_schedule!D:D,,1,2)</f>
        <v>0</v>
      </c>
      <c r="H1010" s="50">
        <f t="shared" si="202"/>
        <v>0</v>
      </c>
      <c r="I1010" s="18">
        <f t="shared" si="203"/>
        <v>0</v>
      </c>
      <c r="J1010" s="26">
        <f t="shared" si="204"/>
        <v>85.625</v>
      </c>
      <c r="K1010" s="55">
        <f t="shared" si="205"/>
        <v>1.4525462962962962E-2</v>
      </c>
      <c r="L1010" s="26" t="b">
        <f>IF(virtualroom!A1010="","",J1010&gt;ventilation_hysteresis)</f>
        <v>1</v>
      </c>
      <c r="M1010" s="29">
        <f t="shared" si="206"/>
        <v>500</v>
      </c>
      <c r="N1010" s="13">
        <f t="shared" si="210"/>
        <v>5.5555555555555554</v>
      </c>
      <c r="O1010" s="17">
        <f t="shared" si="211"/>
        <v>0.72627314814814814</v>
      </c>
      <c r="P1010" s="17">
        <f t="shared" si="207"/>
        <v>0.20749003984063744</v>
      </c>
      <c r="Q1010" s="17">
        <f t="shared" si="212"/>
        <v>0.15069444444444444</v>
      </c>
      <c r="R1010" s="29">
        <f>IF(R1009="cCO2_ppm",CO2_ext_avg_ppm,calculation!R1009+calculation!S1009)</f>
        <v>885.625</v>
      </c>
      <c r="S1010" s="13">
        <f t="shared" si="208"/>
        <v>-135.625</v>
      </c>
    </row>
    <row r="1011" spans="1:19">
      <c r="A1011" s="1">
        <f>IF(input_OLD_temp_simulation!A1011&lt;&gt;"",input_OLD_temp_simulation!A1011,"")</f>
        <v>1009</v>
      </c>
      <c r="B1011">
        <f>IF(input_OLD_temp_simulation!B1011&lt;&gt;"",input_OLD_temp_simulation!B1011,"")</f>
        <v>886307</v>
      </c>
      <c r="C1011" s="2">
        <f>IF(input_OLD_temp_simulation!C1011&lt;&gt;"",input_OLD_temp_simulation!C1011,"")</f>
        <v>44574.510416666657</v>
      </c>
      <c r="D1011" s="26">
        <f t="shared" si="209"/>
        <v>3</v>
      </c>
      <c r="E1011" s="43">
        <f t="shared" si="200"/>
        <v>0.51041666665696539</v>
      </c>
      <c r="F1011" s="2">
        <f t="shared" si="201"/>
        <v>3.5105324073977062</v>
      </c>
      <c r="G1011" s="26">
        <f>_xlfn.XLOOKUP(F1011,occupancy_schedule!C:C,occupancy_schedule!D:D,,1,2)</f>
        <v>0</v>
      </c>
      <c r="H1011" s="50">
        <f t="shared" si="202"/>
        <v>0</v>
      </c>
      <c r="I1011" s="18">
        <f t="shared" si="203"/>
        <v>0</v>
      </c>
      <c r="J1011" s="26">
        <f t="shared" si="204"/>
        <v>-50</v>
      </c>
      <c r="K1011" s="55">
        <f t="shared" si="205"/>
        <v>1.0339506172839507E-2</v>
      </c>
      <c r="L1011" s="26" t="b">
        <f>IF(virtualroom!A1011="","",J1011&gt;ventilation_hysteresis)</f>
        <v>0</v>
      </c>
      <c r="M1011" s="29">
        <f t="shared" si="206"/>
        <v>0</v>
      </c>
      <c r="N1011" s="13">
        <f t="shared" si="210"/>
        <v>0</v>
      </c>
      <c r="O1011" s="17">
        <f t="shared" si="211"/>
        <v>0</v>
      </c>
      <c r="P1011" s="17">
        <f t="shared" si="207"/>
        <v>0</v>
      </c>
      <c r="Q1011" s="17">
        <f t="shared" si="212"/>
        <v>1.0339506172839507E-2</v>
      </c>
      <c r="R1011" s="29">
        <f>IF(R1010="cCO2_ppm",CO2_ext_avg_ppm,calculation!R1010+calculation!S1010)</f>
        <v>750</v>
      </c>
      <c r="S1011" s="13">
        <f t="shared" si="208"/>
        <v>-9.3055555555555554</v>
      </c>
    </row>
    <row r="1012" spans="1:19">
      <c r="A1012" s="1">
        <f>IF(input_OLD_temp_simulation!A1012&lt;&gt;"",input_OLD_temp_simulation!A1012,"")</f>
        <v>1010</v>
      </c>
      <c r="B1012">
        <f>IF(input_OLD_temp_simulation!B1012&lt;&gt;"",input_OLD_temp_simulation!B1012,"")</f>
        <v>886307</v>
      </c>
      <c r="C1012" s="2">
        <f>IF(input_OLD_temp_simulation!C1012&lt;&gt;"",input_OLD_temp_simulation!C1012,"")</f>
        <v>44574.520833333343</v>
      </c>
      <c r="D1012" s="26">
        <f t="shared" si="209"/>
        <v>3</v>
      </c>
      <c r="E1012" s="43">
        <f t="shared" si="200"/>
        <v>0.52083333334303461</v>
      </c>
      <c r="F1012" s="2">
        <f t="shared" si="201"/>
        <v>3.5209490740837754</v>
      </c>
      <c r="G1012" s="26">
        <f>_xlfn.XLOOKUP(F1012,occupancy_schedule!C:C,occupancy_schedule!D:D,,1,2)</f>
        <v>2</v>
      </c>
      <c r="H1012" s="50">
        <f t="shared" si="202"/>
        <v>1.3562499999999999E-5</v>
      </c>
      <c r="I1012" s="18">
        <f t="shared" si="203"/>
        <v>0.15069444444444444</v>
      </c>
      <c r="J1012" s="26">
        <f t="shared" si="204"/>
        <v>-59.305555555555543</v>
      </c>
      <c r="K1012" s="55">
        <f t="shared" si="205"/>
        <v>1.0052297668038409E-2</v>
      </c>
      <c r="L1012" s="26" t="b">
        <f>IF(virtualroom!A1012="","",J1012&gt;ventilation_hysteresis)</f>
        <v>0</v>
      </c>
      <c r="M1012" s="29">
        <f t="shared" si="206"/>
        <v>0</v>
      </c>
      <c r="N1012" s="13">
        <f t="shared" si="210"/>
        <v>0</v>
      </c>
      <c r="O1012" s="17">
        <f t="shared" si="211"/>
        <v>0</v>
      </c>
      <c r="P1012" s="17">
        <f t="shared" si="207"/>
        <v>0</v>
      </c>
      <c r="Q1012" s="17">
        <f t="shared" si="212"/>
        <v>1.0052297668038409E-2</v>
      </c>
      <c r="R1012" s="29">
        <f>IF(R1011="cCO2_ppm",CO2_ext_avg_ppm,calculation!R1011+calculation!S1011)</f>
        <v>740.69444444444446</v>
      </c>
      <c r="S1012" s="13">
        <f t="shared" si="208"/>
        <v>126.57793209876542</v>
      </c>
    </row>
    <row r="1013" spans="1:19">
      <c r="A1013" s="1">
        <f>IF(input_OLD_temp_simulation!A1013&lt;&gt;"",input_OLD_temp_simulation!A1013,"")</f>
        <v>1011</v>
      </c>
      <c r="B1013">
        <f>IF(input_OLD_temp_simulation!B1013&lt;&gt;"",input_OLD_temp_simulation!B1013,"")</f>
        <v>886307</v>
      </c>
      <c r="C1013" s="2">
        <f>IF(input_OLD_temp_simulation!C1013&lt;&gt;"",input_OLD_temp_simulation!C1013,"")</f>
        <v>44574.53125</v>
      </c>
      <c r="D1013" s="26">
        <f t="shared" si="209"/>
        <v>3</v>
      </c>
      <c r="E1013" s="43">
        <f t="shared" si="200"/>
        <v>0.53125</v>
      </c>
      <c r="F1013" s="2">
        <f t="shared" si="201"/>
        <v>3.5313657407407408</v>
      </c>
      <c r="G1013" s="26">
        <f>_xlfn.XLOOKUP(F1013,occupancy_schedule!C:C,occupancy_schedule!D:D,,1,2)</f>
        <v>2</v>
      </c>
      <c r="H1013" s="50">
        <f t="shared" si="202"/>
        <v>1.3562499999999999E-5</v>
      </c>
      <c r="I1013" s="18">
        <f t="shared" si="203"/>
        <v>0.15069444444444444</v>
      </c>
      <c r="J1013" s="26">
        <f t="shared" si="204"/>
        <v>67.27237654320993</v>
      </c>
      <c r="K1013" s="55">
        <f t="shared" si="205"/>
        <v>1.3959023967383022E-2</v>
      </c>
      <c r="L1013" s="26" t="b">
        <f>IF(virtualroom!A1013="","",J1013&gt;ventilation_hysteresis)</f>
        <v>1</v>
      </c>
      <c r="M1013" s="29">
        <f t="shared" si="206"/>
        <v>500</v>
      </c>
      <c r="N1013" s="13">
        <f t="shared" si="210"/>
        <v>5.5555555555555554</v>
      </c>
      <c r="O1013" s="17">
        <f t="shared" si="211"/>
        <v>0.69795119836915109</v>
      </c>
      <c r="P1013" s="17">
        <f t="shared" si="207"/>
        <v>0.18669305376655956</v>
      </c>
      <c r="Q1013" s="17">
        <f t="shared" si="212"/>
        <v>0.13030264060356661</v>
      </c>
      <c r="R1013" s="29">
        <f>IF(R1012="cCO2_ppm",CO2_ext_avg_ppm,calculation!R1012+calculation!S1012)</f>
        <v>867.27237654320993</v>
      </c>
      <c r="S1013" s="13">
        <f t="shared" si="208"/>
        <v>18.352623456790042</v>
      </c>
    </row>
    <row r="1014" spans="1:19">
      <c r="A1014" s="1">
        <f>IF(input_OLD_temp_simulation!A1014&lt;&gt;"",input_OLD_temp_simulation!A1014,"")</f>
        <v>1012</v>
      </c>
      <c r="B1014">
        <f>IF(input_OLD_temp_simulation!B1014&lt;&gt;"",input_OLD_temp_simulation!B1014,"")</f>
        <v>886307</v>
      </c>
      <c r="C1014" s="2">
        <f>IF(input_OLD_temp_simulation!C1014&lt;&gt;"",input_OLD_temp_simulation!C1014,"")</f>
        <v>44574.541666666657</v>
      </c>
      <c r="D1014" s="26">
        <f t="shared" si="209"/>
        <v>3</v>
      </c>
      <c r="E1014" s="43">
        <f t="shared" ref="E1014:E1077" si="213">MOD(C1014,1)</f>
        <v>0.54166666665696539</v>
      </c>
      <c r="F1014" s="2">
        <f t="shared" ref="F1014:F1077" si="214">D1014+E1014+1/24/60/6</f>
        <v>3.5417824073977062</v>
      </c>
      <c r="G1014" s="26">
        <f>_xlfn.XLOOKUP(F1014,occupancy_schedule!C:C,occupancy_schedule!D:D,,1,2)</f>
        <v>3</v>
      </c>
      <c r="H1014" s="50">
        <f t="shared" si="202"/>
        <v>2.034375E-5</v>
      </c>
      <c r="I1014" s="18">
        <f t="shared" si="203"/>
        <v>0.22604166666666667</v>
      </c>
      <c r="J1014" s="26">
        <f t="shared" si="204"/>
        <v>85.625</v>
      </c>
      <c r="K1014" s="55">
        <f t="shared" si="205"/>
        <v>1.4525462962962962E-2</v>
      </c>
      <c r="L1014" s="26" t="b">
        <f>IF(virtualroom!A1014="","",J1014&gt;ventilation_hysteresis)</f>
        <v>1</v>
      </c>
      <c r="M1014" s="29">
        <f t="shared" si="206"/>
        <v>500</v>
      </c>
      <c r="N1014" s="13">
        <f t="shared" si="210"/>
        <v>5.5555555555555554</v>
      </c>
      <c r="O1014" s="17">
        <f t="shared" si="211"/>
        <v>0.72627314814814814</v>
      </c>
      <c r="P1014" s="17">
        <f t="shared" si="207"/>
        <v>0.20749003984063744</v>
      </c>
      <c r="Q1014" s="17">
        <f t="shared" si="212"/>
        <v>0.15069444444444444</v>
      </c>
      <c r="R1014" s="29">
        <f>IF(R1013="cCO2_ppm",CO2_ext_avg_ppm,calculation!R1013+calculation!S1013)</f>
        <v>885.625</v>
      </c>
      <c r="S1014" s="13">
        <f t="shared" si="208"/>
        <v>67.812500000000014</v>
      </c>
    </row>
    <row r="1015" spans="1:19">
      <c r="A1015" s="1">
        <f>IF(input_OLD_temp_simulation!A1015&lt;&gt;"",input_OLD_temp_simulation!A1015,"")</f>
        <v>1013</v>
      </c>
      <c r="B1015">
        <f>IF(input_OLD_temp_simulation!B1015&lt;&gt;"",input_OLD_temp_simulation!B1015,"")</f>
        <v>886307</v>
      </c>
      <c r="C1015" s="2">
        <f>IF(input_OLD_temp_simulation!C1015&lt;&gt;"",input_OLD_temp_simulation!C1015,"")</f>
        <v>44574.552083333343</v>
      </c>
      <c r="D1015" s="26">
        <f t="shared" si="209"/>
        <v>3</v>
      </c>
      <c r="E1015" s="43">
        <f t="shared" si="213"/>
        <v>0.55208333334303461</v>
      </c>
      <c r="F1015" s="2">
        <f t="shared" si="214"/>
        <v>3.5521990740837754</v>
      </c>
      <c r="G1015" s="26">
        <f>_xlfn.XLOOKUP(F1015,occupancy_schedule!C:C,occupancy_schedule!D:D,,1,2)</f>
        <v>3</v>
      </c>
      <c r="H1015" s="50">
        <f t="shared" si="202"/>
        <v>2.034375E-5</v>
      </c>
      <c r="I1015" s="18">
        <f t="shared" si="203"/>
        <v>0.22604166666666667</v>
      </c>
      <c r="J1015" s="26">
        <f t="shared" si="204"/>
        <v>153.4375</v>
      </c>
      <c r="K1015" s="55">
        <f t="shared" si="205"/>
        <v>1.6618441358024691E-2</v>
      </c>
      <c r="L1015" s="26" t="b">
        <f>IF(virtualroom!A1015="","",J1015&gt;ventilation_hysteresis)</f>
        <v>1</v>
      </c>
      <c r="M1015" s="29">
        <f t="shared" si="206"/>
        <v>500</v>
      </c>
      <c r="N1015" s="13">
        <f t="shared" si="210"/>
        <v>5.5555555555555554</v>
      </c>
      <c r="O1015" s="17">
        <f t="shared" si="211"/>
        <v>0.83092206790123457</v>
      </c>
      <c r="P1015" s="17">
        <f t="shared" si="207"/>
        <v>0.27203714451538014</v>
      </c>
      <c r="Q1015" s="17">
        <f t="shared" si="212"/>
        <v>0.22604166666666667</v>
      </c>
      <c r="R1015" s="29">
        <f>IF(R1014="cCO2_ppm",CO2_ext_avg_ppm,calculation!R1014+calculation!S1014)</f>
        <v>953.4375</v>
      </c>
      <c r="S1015" s="13">
        <f t="shared" si="208"/>
        <v>0</v>
      </c>
    </row>
    <row r="1016" spans="1:19">
      <c r="A1016" s="1">
        <f>IF(input_OLD_temp_simulation!A1016&lt;&gt;"",input_OLD_temp_simulation!A1016,"")</f>
        <v>1014</v>
      </c>
      <c r="B1016">
        <f>IF(input_OLD_temp_simulation!B1016&lt;&gt;"",input_OLD_temp_simulation!B1016,"")</f>
        <v>886307</v>
      </c>
      <c r="C1016" s="2">
        <f>IF(input_OLD_temp_simulation!C1016&lt;&gt;"",input_OLD_temp_simulation!C1016,"")</f>
        <v>44574.5625</v>
      </c>
      <c r="D1016" s="26">
        <f t="shared" si="209"/>
        <v>3</v>
      </c>
      <c r="E1016" s="43">
        <f t="shared" si="213"/>
        <v>0.5625</v>
      </c>
      <c r="F1016" s="2">
        <f t="shared" si="214"/>
        <v>3.5626157407407408</v>
      </c>
      <c r="G1016" s="26">
        <f>_xlfn.XLOOKUP(F1016,occupancy_schedule!C:C,occupancy_schedule!D:D,,1,2)</f>
        <v>2</v>
      </c>
      <c r="H1016" s="50">
        <f t="shared" si="202"/>
        <v>1.3562499999999999E-5</v>
      </c>
      <c r="I1016" s="18">
        <f t="shared" si="203"/>
        <v>0.15069444444444444</v>
      </c>
      <c r="J1016" s="26">
        <f t="shared" si="204"/>
        <v>153.4375</v>
      </c>
      <c r="K1016" s="55">
        <f t="shared" si="205"/>
        <v>1.6618441358024691E-2</v>
      </c>
      <c r="L1016" s="26" t="b">
        <f>IF(virtualroom!A1016="","",J1016&gt;ventilation_hysteresis)</f>
        <v>1</v>
      </c>
      <c r="M1016" s="29">
        <f t="shared" si="206"/>
        <v>500</v>
      </c>
      <c r="N1016" s="13">
        <f t="shared" si="210"/>
        <v>5.5555555555555554</v>
      </c>
      <c r="O1016" s="17">
        <f t="shared" si="211"/>
        <v>0.83092206790123457</v>
      </c>
      <c r="P1016" s="17">
        <f t="shared" si="207"/>
        <v>0.27203714451538014</v>
      </c>
      <c r="Q1016" s="17">
        <f t="shared" si="212"/>
        <v>0.22604166666666667</v>
      </c>
      <c r="R1016" s="29">
        <f>IF(R1015="cCO2_ppm",CO2_ext_avg_ppm,calculation!R1015+calculation!S1015)</f>
        <v>953.4375</v>
      </c>
      <c r="S1016" s="13">
        <f t="shared" si="208"/>
        <v>-67.812500000000014</v>
      </c>
    </row>
    <row r="1017" spans="1:19">
      <c r="A1017" s="1">
        <f>IF(input_OLD_temp_simulation!A1017&lt;&gt;"",input_OLD_temp_simulation!A1017,"")</f>
        <v>1015</v>
      </c>
      <c r="B1017">
        <f>IF(input_OLD_temp_simulation!B1017&lt;&gt;"",input_OLD_temp_simulation!B1017,"")</f>
        <v>886307</v>
      </c>
      <c r="C1017" s="2">
        <f>IF(input_OLD_temp_simulation!C1017&lt;&gt;"",input_OLD_temp_simulation!C1017,"")</f>
        <v>44574.572916666657</v>
      </c>
      <c r="D1017" s="26">
        <f t="shared" si="209"/>
        <v>3</v>
      </c>
      <c r="E1017" s="43">
        <f t="shared" si="213"/>
        <v>0.57291666665696539</v>
      </c>
      <c r="F1017" s="2">
        <f t="shared" si="214"/>
        <v>3.5730324073977062</v>
      </c>
      <c r="G1017" s="26">
        <f>_xlfn.XLOOKUP(F1017,occupancy_schedule!C:C,occupancy_schedule!D:D,,1,2)</f>
        <v>2</v>
      </c>
      <c r="H1017" s="50">
        <f t="shared" si="202"/>
        <v>1.3562499999999999E-5</v>
      </c>
      <c r="I1017" s="18">
        <f t="shared" si="203"/>
        <v>0.15069444444444444</v>
      </c>
      <c r="J1017" s="26">
        <f t="shared" si="204"/>
        <v>85.625</v>
      </c>
      <c r="K1017" s="55">
        <f t="shared" si="205"/>
        <v>1.4525462962962962E-2</v>
      </c>
      <c r="L1017" s="26" t="b">
        <f>IF(virtualroom!A1017="","",J1017&gt;ventilation_hysteresis)</f>
        <v>1</v>
      </c>
      <c r="M1017" s="29">
        <f t="shared" si="206"/>
        <v>500</v>
      </c>
      <c r="N1017" s="13">
        <f t="shared" si="210"/>
        <v>5.5555555555555554</v>
      </c>
      <c r="O1017" s="17">
        <f t="shared" si="211"/>
        <v>0.72627314814814814</v>
      </c>
      <c r="P1017" s="17">
        <f t="shared" si="207"/>
        <v>0.20749003984063744</v>
      </c>
      <c r="Q1017" s="17">
        <f t="shared" si="212"/>
        <v>0.15069444444444444</v>
      </c>
      <c r="R1017" s="29">
        <f>IF(R1016="cCO2_ppm",CO2_ext_avg_ppm,calculation!R1016+calculation!S1016)</f>
        <v>885.625</v>
      </c>
      <c r="S1017" s="13">
        <f t="shared" si="208"/>
        <v>0</v>
      </c>
    </row>
    <row r="1018" spans="1:19">
      <c r="A1018" s="1">
        <f>IF(input_OLD_temp_simulation!A1018&lt;&gt;"",input_OLD_temp_simulation!A1018,"")</f>
        <v>1016</v>
      </c>
      <c r="B1018">
        <f>IF(input_OLD_temp_simulation!B1018&lt;&gt;"",input_OLD_temp_simulation!B1018,"")</f>
        <v>886307</v>
      </c>
      <c r="C1018" s="2">
        <f>IF(input_OLD_temp_simulation!C1018&lt;&gt;"",input_OLD_temp_simulation!C1018,"")</f>
        <v>44574.583333333343</v>
      </c>
      <c r="D1018" s="26">
        <f t="shared" si="209"/>
        <v>3</v>
      </c>
      <c r="E1018" s="43">
        <f t="shared" si="213"/>
        <v>0.58333333334303461</v>
      </c>
      <c r="F1018" s="2">
        <f t="shared" si="214"/>
        <v>3.5834490740837754</v>
      </c>
      <c r="G1018" s="26">
        <f>_xlfn.XLOOKUP(F1018,occupancy_schedule!C:C,occupancy_schedule!D:D,,1,2)</f>
        <v>2</v>
      </c>
      <c r="H1018" s="50">
        <f t="shared" si="202"/>
        <v>1.3562499999999999E-5</v>
      </c>
      <c r="I1018" s="18">
        <f t="shared" si="203"/>
        <v>0.15069444444444444</v>
      </c>
      <c r="J1018" s="26">
        <f t="shared" si="204"/>
        <v>85.625</v>
      </c>
      <c r="K1018" s="55">
        <f t="shared" si="205"/>
        <v>1.4525462962962962E-2</v>
      </c>
      <c r="L1018" s="26" t="b">
        <f>IF(virtualroom!A1018="","",J1018&gt;ventilation_hysteresis)</f>
        <v>1</v>
      </c>
      <c r="M1018" s="29">
        <f t="shared" si="206"/>
        <v>500</v>
      </c>
      <c r="N1018" s="13">
        <f t="shared" si="210"/>
        <v>5.5555555555555554</v>
      </c>
      <c r="O1018" s="17">
        <f t="shared" si="211"/>
        <v>0.72627314814814814</v>
      </c>
      <c r="P1018" s="17">
        <f t="shared" si="207"/>
        <v>0.20749003984063744</v>
      </c>
      <c r="Q1018" s="17">
        <f t="shared" si="212"/>
        <v>0.15069444444444444</v>
      </c>
      <c r="R1018" s="29">
        <f>IF(R1017="cCO2_ppm",CO2_ext_avg_ppm,calculation!R1017+calculation!S1017)</f>
        <v>885.625</v>
      </c>
      <c r="S1018" s="13">
        <f t="shared" si="208"/>
        <v>0</v>
      </c>
    </row>
    <row r="1019" spans="1:19">
      <c r="A1019" s="1">
        <f>IF(input_OLD_temp_simulation!A1019&lt;&gt;"",input_OLD_temp_simulation!A1019,"")</f>
        <v>1017</v>
      </c>
      <c r="B1019">
        <f>IF(input_OLD_temp_simulation!B1019&lt;&gt;"",input_OLD_temp_simulation!B1019,"")</f>
        <v>886307</v>
      </c>
      <c r="C1019" s="2">
        <f>IF(input_OLD_temp_simulation!C1019&lt;&gt;"",input_OLD_temp_simulation!C1019,"")</f>
        <v>44574.59375</v>
      </c>
      <c r="D1019" s="26">
        <f t="shared" si="209"/>
        <v>3</v>
      </c>
      <c r="E1019" s="43">
        <f t="shared" si="213"/>
        <v>0.59375</v>
      </c>
      <c r="F1019" s="2">
        <f t="shared" si="214"/>
        <v>3.5938657407407408</v>
      </c>
      <c r="G1019" s="26">
        <f>_xlfn.XLOOKUP(F1019,occupancy_schedule!C:C,occupancy_schedule!D:D,,1,2)</f>
        <v>2</v>
      </c>
      <c r="H1019" s="50">
        <f t="shared" si="202"/>
        <v>1.3562499999999999E-5</v>
      </c>
      <c r="I1019" s="18">
        <f t="shared" si="203"/>
        <v>0.15069444444444444</v>
      </c>
      <c r="J1019" s="26">
        <f t="shared" si="204"/>
        <v>85.625</v>
      </c>
      <c r="K1019" s="55">
        <f t="shared" si="205"/>
        <v>1.4525462962962962E-2</v>
      </c>
      <c r="L1019" s="26" t="b">
        <f>IF(virtualroom!A1019="","",J1019&gt;ventilation_hysteresis)</f>
        <v>1</v>
      </c>
      <c r="M1019" s="29">
        <f t="shared" si="206"/>
        <v>500</v>
      </c>
      <c r="N1019" s="13">
        <f t="shared" si="210"/>
        <v>5.5555555555555554</v>
      </c>
      <c r="O1019" s="17">
        <f t="shared" si="211"/>
        <v>0.72627314814814814</v>
      </c>
      <c r="P1019" s="17">
        <f t="shared" si="207"/>
        <v>0.20749003984063744</v>
      </c>
      <c r="Q1019" s="17">
        <f t="shared" si="212"/>
        <v>0.15069444444444444</v>
      </c>
      <c r="R1019" s="29">
        <f>IF(R1018="cCO2_ppm",CO2_ext_avg_ppm,calculation!R1018+calculation!S1018)</f>
        <v>885.625</v>
      </c>
      <c r="S1019" s="13">
        <f t="shared" si="208"/>
        <v>0</v>
      </c>
    </row>
    <row r="1020" spans="1:19">
      <c r="A1020" s="1">
        <f>IF(input_OLD_temp_simulation!A1020&lt;&gt;"",input_OLD_temp_simulation!A1020,"")</f>
        <v>1018</v>
      </c>
      <c r="B1020">
        <f>IF(input_OLD_temp_simulation!B1020&lt;&gt;"",input_OLD_temp_simulation!B1020,"")</f>
        <v>886307</v>
      </c>
      <c r="C1020" s="2">
        <f>IF(input_OLD_temp_simulation!C1020&lt;&gt;"",input_OLD_temp_simulation!C1020,"")</f>
        <v>44574.604166666657</v>
      </c>
      <c r="D1020" s="26">
        <f t="shared" si="209"/>
        <v>3</v>
      </c>
      <c r="E1020" s="43">
        <f t="shared" si="213"/>
        <v>0.60416666665696539</v>
      </c>
      <c r="F1020" s="2">
        <f t="shared" si="214"/>
        <v>3.6042824073977062</v>
      </c>
      <c r="G1020" s="26">
        <f>_xlfn.XLOOKUP(F1020,occupancy_schedule!C:C,occupancy_schedule!D:D,,1,2)</f>
        <v>2</v>
      </c>
      <c r="H1020" s="50">
        <f t="shared" si="202"/>
        <v>1.3562499999999999E-5</v>
      </c>
      <c r="I1020" s="18">
        <f t="shared" si="203"/>
        <v>0.15069444444444444</v>
      </c>
      <c r="J1020" s="26">
        <f t="shared" si="204"/>
        <v>85.625</v>
      </c>
      <c r="K1020" s="55">
        <f t="shared" si="205"/>
        <v>1.4525462962962962E-2</v>
      </c>
      <c r="L1020" s="26" t="b">
        <f>IF(virtualroom!A1020="","",J1020&gt;ventilation_hysteresis)</f>
        <v>1</v>
      </c>
      <c r="M1020" s="29">
        <f t="shared" si="206"/>
        <v>500</v>
      </c>
      <c r="N1020" s="13">
        <f t="shared" si="210"/>
        <v>5.5555555555555554</v>
      </c>
      <c r="O1020" s="17">
        <f t="shared" si="211"/>
        <v>0.72627314814814814</v>
      </c>
      <c r="P1020" s="17">
        <f t="shared" si="207"/>
        <v>0.20749003984063744</v>
      </c>
      <c r="Q1020" s="17">
        <f t="shared" si="212"/>
        <v>0.15069444444444444</v>
      </c>
      <c r="R1020" s="29">
        <f>IF(R1019="cCO2_ppm",CO2_ext_avg_ppm,calculation!R1019+calculation!S1019)</f>
        <v>885.625</v>
      </c>
      <c r="S1020" s="13">
        <f t="shared" si="208"/>
        <v>0</v>
      </c>
    </row>
    <row r="1021" spans="1:19">
      <c r="A1021" s="1">
        <f>IF(input_OLD_temp_simulation!A1021&lt;&gt;"",input_OLD_temp_simulation!A1021,"")</f>
        <v>1019</v>
      </c>
      <c r="B1021">
        <f>IF(input_OLD_temp_simulation!B1021&lt;&gt;"",input_OLD_temp_simulation!B1021,"")</f>
        <v>886307</v>
      </c>
      <c r="C1021" s="2">
        <f>IF(input_OLD_temp_simulation!C1021&lt;&gt;"",input_OLD_temp_simulation!C1021,"")</f>
        <v>44574.614583333343</v>
      </c>
      <c r="D1021" s="26">
        <f t="shared" si="209"/>
        <v>3</v>
      </c>
      <c r="E1021" s="43">
        <f t="shared" si="213"/>
        <v>0.61458333334303461</v>
      </c>
      <c r="F1021" s="2">
        <f t="shared" si="214"/>
        <v>3.6146990740837754</v>
      </c>
      <c r="G1021" s="26">
        <f>_xlfn.XLOOKUP(F1021,occupancy_schedule!C:C,occupancy_schedule!D:D,,1,2)</f>
        <v>2</v>
      </c>
      <c r="H1021" s="50">
        <f t="shared" si="202"/>
        <v>1.3562499999999999E-5</v>
      </c>
      <c r="I1021" s="18">
        <f t="shared" si="203"/>
        <v>0.15069444444444444</v>
      </c>
      <c r="J1021" s="26">
        <f t="shared" si="204"/>
        <v>85.625</v>
      </c>
      <c r="K1021" s="55">
        <f t="shared" si="205"/>
        <v>1.4525462962962962E-2</v>
      </c>
      <c r="L1021" s="26" t="b">
        <f>IF(virtualroom!A1021="","",J1021&gt;ventilation_hysteresis)</f>
        <v>1</v>
      </c>
      <c r="M1021" s="29">
        <f t="shared" si="206"/>
        <v>500</v>
      </c>
      <c r="N1021" s="13">
        <f t="shared" si="210"/>
        <v>5.5555555555555554</v>
      </c>
      <c r="O1021" s="17">
        <f t="shared" si="211"/>
        <v>0.72627314814814814</v>
      </c>
      <c r="P1021" s="17">
        <f t="shared" si="207"/>
        <v>0.20749003984063744</v>
      </c>
      <c r="Q1021" s="17">
        <f t="shared" si="212"/>
        <v>0.15069444444444444</v>
      </c>
      <c r="R1021" s="29">
        <f>IF(R1020="cCO2_ppm",CO2_ext_avg_ppm,calculation!R1020+calculation!S1020)</f>
        <v>885.625</v>
      </c>
      <c r="S1021" s="13">
        <f t="shared" si="208"/>
        <v>0</v>
      </c>
    </row>
    <row r="1022" spans="1:19">
      <c r="A1022" s="1">
        <f>IF(input_OLD_temp_simulation!A1022&lt;&gt;"",input_OLD_temp_simulation!A1022,"")</f>
        <v>1020</v>
      </c>
      <c r="B1022">
        <f>IF(input_OLD_temp_simulation!B1022&lt;&gt;"",input_OLD_temp_simulation!B1022,"")</f>
        <v>886307</v>
      </c>
      <c r="C1022" s="2">
        <f>IF(input_OLD_temp_simulation!C1022&lt;&gt;"",input_OLD_temp_simulation!C1022,"")</f>
        <v>44574.625</v>
      </c>
      <c r="D1022" s="26">
        <f t="shared" si="209"/>
        <v>3</v>
      </c>
      <c r="E1022" s="43">
        <f t="shared" si="213"/>
        <v>0.625</v>
      </c>
      <c r="F1022" s="2">
        <f t="shared" si="214"/>
        <v>3.6251157407407408</v>
      </c>
      <c r="G1022" s="26">
        <f>_xlfn.XLOOKUP(F1022,occupancy_schedule!C:C,occupancy_schedule!D:D,,1,2)</f>
        <v>2</v>
      </c>
      <c r="H1022" s="50">
        <f t="shared" si="202"/>
        <v>1.3562499999999999E-5</v>
      </c>
      <c r="I1022" s="18">
        <f t="shared" si="203"/>
        <v>0.15069444444444444</v>
      </c>
      <c r="J1022" s="26">
        <f t="shared" si="204"/>
        <v>85.625</v>
      </c>
      <c r="K1022" s="55">
        <f t="shared" si="205"/>
        <v>1.4525462962962962E-2</v>
      </c>
      <c r="L1022" s="26" t="b">
        <f>IF(virtualroom!A1022="","",J1022&gt;ventilation_hysteresis)</f>
        <v>1</v>
      </c>
      <c r="M1022" s="29">
        <f t="shared" si="206"/>
        <v>500</v>
      </c>
      <c r="N1022" s="13">
        <f t="shared" si="210"/>
        <v>5.5555555555555554</v>
      </c>
      <c r="O1022" s="17">
        <f t="shared" si="211"/>
        <v>0.72627314814814814</v>
      </c>
      <c r="P1022" s="17">
        <f t="shared" si="207"/>
        <v>0.20749003984063744</v>
      </c>
      <c r="Q1022" s="17">
        <f t="shared" si="212"/>
        <v>0.15069444444444444</v>
      </c>
      <c r="R1022" s="29">
        <f>IF(R1021="cCO2_ppm",CO2_ext_avg_ppm,calculation!R1021+calculation!S1021)</f>
        <v>885.625</v>
      </c>
      <c r="S1022" s="13">
        <f t="shared" si="208"/>
        <v>0</v>
      </c>
    </row>
    <row r="1023" spans="1:19">
      <c r="A1023" s="1">
        <f>IF(input_OLD_temp_simulation!A1023&lt;&gt;"",input_OLD_temp_simulation!A1023,"")</f>
        <v>1021</v>
      </c>
      <c r="B1023">
        <f>IF(input_OLD_temp_simulation!B1023&lt;&gt;"",input_OLD_temp_simulation!B1023,"")</f>
        <v>886307</v>
      </c>
      <c r="C1023" s="2">
        <f>IF(input_OLD_temp_simulation!C1023&lt;&gt;"",input_OLD_temp_simulation!C1023,"")</f>
        <v>44574.635416666657</v>
      </c>
      <c r="D1023" s="26">
        <f t="shared" si="209"/>
        <v>3</v>
      </c>
      <c r="E1023" s="43">
        <f t="shared" si="213"/>
        <v>0.63541666665696539</v>
      </c>
      <c r="F1023" s="2">
        <f t="shared" si="214"/>
        <v>3.6355324073977062</v>
      </c>
      <c r="G1023" s="26">
        <f>_xlfn.XLOOKUP(F1023,occupancy_schedule!C:C,occupancy_schedule!D:D,,1,2)</f>
        <v>2</v>
      </c>
      <c r="H1023" s="50">
        <f t="shared" si="202"/>
        <v>1.3562499999999999E-5</v>
      </c>
      <c r="I1023" s="18">
        <f t="shared" si="203"/>
        <v>0.15069444444444444</v>
      </c>
      <c r="J1023" s="26">
        <f t="shared" si="204"/>
        <v>85.625</v>
      </c>
      <c r="K1023" s="55">
        <f t="shared" si="205"/>
        <v>1.4525462962962962E-2</v>
      </c>
      <c r="L1023" s="26" t="b">
        <f>IF(virtualroom!A1023="","",J1023&gt;ventilation_hysteresis)</f>
        <v>1</v>
      </c>
      <c r="M1023" s="29">
        <f t="shared" si="206"/>
        <v>500</v>
      </c>
      <c r="N1023" s="13">
        <f t="shared" si="210"/>
        <v>5.5555555555555554</v>
      </c>
      <c r="O1023" s="17">
        <f t="shared" si="211"/>
        <v>0.72627314814814814</v>
      </c>
      <c r="P1023" s="17">
        <f t="shared" si="207"/>
        <v>0.20749003984063744</v>
      </c>
      <c r="Q1023" s="17">
        <f t="shared" si="212"/>
        <v>0.15069444444444444</v>
      </c>
      <c r="R1023" s="29">
        <f>IF(R1022="cCO2_ppm",CO2_ext_avg_ppm,calculation!R1022+calculation!S1022)</f>
        <v>885.625</v>
      </c>
      <c r="S1023" s="13">
        <f t="shared" si="208"/>
        <v>0</v>
      </c>
    </row>
    <row r="1024" spans="1:19">
      <c r="A1024" s="1">
        <f>IF(input_OLD_temp_simulation!A1024&lt;&gt;"",input_OLD_temp_simulation!A1024,"")</f>
        <v>1022</v>
      </c>
      <c r="B1024">
        <f>IF(input_OLD_temp_simulation!B1024&lt;&gt;"",input_OLD_temp_simulation!B1024,"")</f>
        <v>886307</v>
      </c>
      <c r="C1024" s="2">
        <f>IF(input_OLD_temp_simulation!C1024&lt;&gt;"",input_OLD_temp_simulation!C1024,"")</f>
        <v>44574.645833333343</v>
      </c>
      <c r="D1024" s="26">
        <f t="shared" si="209"/>
        <v>3</v>
      </c>
      <c r="E1024" s="43">
        <f t="shared" si="213"/>
        <v>0.64583333334303461</v>
      </c>
      <c r="F1024" s="2">
        <f t="shared" si="214"/>
        <v>3.6459490740837754</v>
      </c>
      <c r="G1024" s="26">
        <f>_xlfn.XLOOKUP(F1024,occupancy_schedule!C:C,occupancy_schedule!D:D,,1,2)</f>
        <v>2</v>
      </c>
      <c r="H1024" s="50">
        <f t="shared" si="202"/>
        <v>1.3562499999999999E-5</v>
      </c>
      <c r="I1024" s="18">
        <f t="shared" si="203"/>
        <v>0.15069444444444444</v>
      </c>
      <c r="J1024" s="26">
        <f t="shared" si="204"/>
        <v>85.625</v>
      </c>
      <c r="K1024" s="55">
        <f t="shared" si="205"/>
        <v>1.4525462962962962E-2</v>
      </c>
      <c r="L1024" s="26" t="b">
        <f>IF(virtualroom!A1024="","",J1024&gt;ventilation_hysteresis)</f>
        <v>1</v>
      </c>
      <c r="M1024" s="29">
        <f t="shared" si="206"/>
        <v>500</v>
      </c>
      <c r="N1024" s="13">
        <f t="shared" si="210"/>
        <v>5.5555555555555554</v>
      </c>
      <c r="O1024" s="17">
        <f t="shared" si="211"/>
        <v>0.72627314814814814</v>
      </c>
      <c r="P1024" s="17">
        <f t="shared" si="207"/>
        <v>0.20749003984063744</v>
      </c>
      <c r="Q1024" s="17">
        <f t="shared" si="212"/>
        <v>0.15069444444444444</v>
      </c>
      <c r="R1024" s="29">
        <f>IF(R1023="cCO2_ppm",CO2_ext_avg_ppm,calculation!R1023+calculation!S1023)</f>
        <v>885.625</v>
      </c>
      <c r="S1024" s="13">
        <f t="shared" si="208"/>
        <v>0</v>
      </c>
    </row>
    <row r="1025" spans="1:19">
      <c r="A1025" s="1">
        <f>IF(input_OLD_temp_simulation!A1025&lt;&gt;"",input_OLD_temp_simulation!A1025,"")</f>
        <v>1023</v>
      </c>
      <c r="B1025">
        <f>IF(input_OLD_temp_simulation!B1025&lt;&gt;"",input_OLD_temp_simulation!B1025,"")</f>
        <v>886307</v>
      </c>
      <c r="C1025" s="2">
        <f>IF(input_OLD_temp_simulation!C1025&lt;&gt;"",input_OLD_temp_simulation!C1025,"")</f>
        <v>44574.65625</v>
      </c>
      <c r="D1025" s="26">
        <f t="shared" si="209"/>
        <v>3</v>
      </c>
      <c r="E1025" s="43">
        <f t="shared" si="213"/>
        <v>0.65625</v>
      </c>
      <c r="F1025" s="2">
        <f t="shared" si="214"/>
        <v>3.6563657407407408</v>
      </c>
      <c r="G1025" s="26">
        <f>_xlfn.XLOOKUP(F1025,occupancy_schedule!C:C,occupancy_schedule!D:D,,1,2)</f>
        <v>2</v>
      </c>
      <c r="H1025" s="50">
        <f t="shared" si="202"/>
        <v>1.3562499999999999E-5</v>
      </c>
      <c r="I1025" s="18">
        <f t="shared" si="203"/>
        <v>0.15069444444444444</v>
      </c>
      <c r="J1025" s="26">
        <f t="shared" si="204"/>
        <v>85.625</v>
      </c>
      <c r="K1025" s="55">
        <f t="shared" si="205"/>
        <v>1.4525462962962962E-2</v>
      </c>
      <c r="L1025" s="26" t="b">
        <f>IF(virtualroom!A1025="","",J1025&gt;ventilation_hysteresis)</f>
        <v>1</v>
      </c>
      <c r="M1025" s="29">
        <f t="shared" si="206"/>
        <v>500</v>
      </c>
      <c r="N1025" s="13">
        <f t="shared" si="210"/>
        <v>5.5555555555555554</v>
      </c>
      <c r="O1025" s="17">
        <f t="shared" si="211"/>
        <v>0.72627314814814814</v>
      </c>
      <c r="P1025" s="17">
        <f t="shared" si="207"/>
        <v>0.20749003984063744</v>
      </c>
      <c r="Q1025" s="17">
        <f t="shared" si="212"/>
        <v>0.15069444444444444</v>
      </c>
      <c r="R1025" s="29">
        <f>IF(R1024="cCO2_ppm",CO2_ext_avg_ppm,calculation!R1024+calculation!S1024)</f>
        <v>885.625</v>
      </c>
      <c r="S1025" s="13">
        <f t="shared" si="208"/>
        <v>0</v>
      </c>
    </row>
    <row r="1026" spans="1:19">
      <c r="A1026" s="1">
        <f>IF(input_OLD_temp_simulation!A1026&lt;&gt;"",input_OLD_temp_simulation!A1026,"")</f>
        <v>1024</v>
      </c>
      <c r="B1026">
        <f>IF(input_OLD_temp_simulation!B1026&lt;&gt;"",input_OLD_temp_simulation!B1026,"")</f>
        <v>886307</v>
      </c>
      <c r="C1026" s="2">
        <f>IF(input_OLD_temp_simulation!C1026&lt;&gt;"",input_OLD_temp_simulation!C1026,"")</f>
        <v>44574.666666666657</v>
      </c>
      <c r="D1026" s="26">
        <f t="shared" si="209"/>
        <v>3</v>
      </c>
      <c r="E1026" s="43">
        <f t="shared" si="213"/>
        <v>0.66666666665696539</v>
      </c>
      <c r="F1026" s="2">
        <f t="shared" si="214"/>
        <v>3.6667824073977062</v>
      </c>
      <c r="G1026" s="26">
        <f>_xlfn.XLOOKUP(F1026,occupancy_schedule!C:C,occupancy_schedule!D:D,,1,2)</f>
        <v>0</v>
      </c>
      <c r="H1026" s="50">
        <f t="shared" ref="H1026:H1089" si="215">G1026*deskwork_MET*METml_per_kg_min_p*avg_kg_per_p/(s_per_min*ml_per_m3)</f>
        <v>0</v>
      </c>
      <c r="I1026" s="18">
        <f t="shared" ref="I1026:I1089" si="216">H1026/V_room_m3*1000000</f>
        <v>0</v>
      </c>
      <c r="J1026" s="26">
        <f t="shared" ref="J1026:J1089" si="217">R1026-CO2_set</f>
        <v>85.625</v>
      </c>
      <c r="K1026" s="55">
        <f t="shared" ref="K1026:K1089" si="218">(R1026-CO2_ext_avg_ppm)*ACPH_min/s_per_h</f>
        <v>1.4525462962962962E-2</v>
      </c>
      <c r="L1026" s="26" t="b">
        <f>IF(virtualroom!A1026="","",J1026&gt;ventilation_hysteresis)</f>
        <v>1</v>
      </c>
      <c r="M1026" s="29">
        <f t="shared" ref="M1026:M1089" si="219">IF(L1026,maxvent_m3_per_h,0)</f>
        <v>500</v>
      </c>
      <c r="N1026" s="13">
        <f t="shared" si="210"/>
        <v>5.5555555555555554</v>
      </c>
      <c r="O1026" s="17">
        <f t="shared" si="211"/>
        <v>0.72627314814814814</v>
      </c>
      <c r="P1026" s="17">
        <f t="shared" ref="P1026:P1089" si="220">IF(L1026,MAX(0,MIN((J1026+ventilation_hysteresis)/(O1026*timestep_s),1)),0)</f>
        <v>0.20749003984063744</v>
      </c>
      <c r="Q1026" s="17">
        <f t="shared" si="212"/>
        <v>0.15069444444444444</v>
      </c>
      <c r="R1026" s="29">
        <f>IF(R1025="cCO2_ppm",CO2_ext_avg_ppm,calculation!R1025+calculation!S1025)</f>
        <v>885.625</v>
      </c>
      <c r="S1026" s="13">
        <f t="shared" ref="S1026:S1089" si="221">(I1026-Q1026)*timestep_s</f>
        <v>-135.625</v>
      </c>
    </row>
    <row r="1027" spans="1:19">
      <c r="A1027" s="1">
        <f>IF(input_OLD_temp_simulation!A1027&lt;&gt;"",input_OLD_temp_simulation!A1027,"")</f>
        <v>1025</v>
      </c>
      <c r="B1027">
        <f>IF(input_OLD_temp_simulation!B1027&lt;&gt;"",input_OLD_temp_simulation!B1027,"")</f>
        <v>886307</v>
      </c>
      <c r="C1027" s="2">
        <f>IF(input_OLD_temp_simulation!C1027&lt;&gt;"",input_OLD_temp_simulation!C1027,"")</f>
        <v>44574.677083333343</v>
      </c>
      <c r="D1027" s="26">
        <f t="shared" ref="D1027:D1090" si="222">WEEKDAY(C1027,3)</f>
        <v>3</v>
      </c>
      <c r="E1027" s="43">
        <f t="shared" si="213"/>
        <v>0.67708333334303461</v>
      </c>
      <c r="F1027" s="2">
        <f t="shared" si="214"/>
        <v>3.6771990740837754</v>
      </c>
      <c r="G1027" s="26">
        <f>_xlfn.XLOOKUP(F1027,occupancy_schedule!C:C,occupancy_schedule!D:D,,1,2)</f>
        <v>0</v>
      </c>
      <c r="H1027" s="50">
        <f t="shared" si="215"/>
        <v>0</v>
      </c>
      <c r="I1027" s="18">
        <f t="shared" si="216"/>
        <v>0</v>
      </c>
      <c r="J1027" s="26">
        <f t="shared" si="217"/>
        <v>-50</v>
      </c>
      <c r="K1027" s="55">
        <f t="shared" si="218"/>
        <v>1.0339506172839507E-2</v>
      </c>
      <c r="L1027" s="26" t="b">
        <f>IF(virtualroom!A1027="","",J1027&gt;ventilation_hysteresis)</f>
        <v>0</v>
      </c>
      <c r="M1027" s="29">
        <f t="shared" si="219"/>
        <v>0</v>
      </c>
      <c r="N1027" s="13">
        <f t="shared" si="210"/>
        <v>0</v>
      </c>
      <c r="O1027" s="17">
        <f t="shared" si="211"/>
        <v>0</v>
      </c>
      <c r="P1027" s="17">
        <f t="shared" si="220"/>
        <v>0</v>
      </c>
      <c r="Q1027" s="17">
        <f t="shared" si="212"/>
        <v>1.0339506172839507E-2</v>
      </c>
      <c r="R1027" s="29">
        <f>IF(R1026="cCO2_ppm",CO2_ext_avg_ppm,calculation!R1026+calculation!S1026)</f>
        <v>750</v>
      </c>
      <c r="S1027" s="13">
        <f t="shared" si="221"/>
        <v>-9.3055555555555554</v>
      </c>
    </row>
    <row r="1028" spans="1:19">
      <c r="A1028" s="1">
        <f>IF(input_OLD_temp_simulation!A1028&lt;&gt;"",input_OLD_temp_simulation!A1028,"")</f>
        <v>1026</v>
      </c>
      <c r="B1028">
        <f>IF(input_OLD_temp_simulation!B1028&lt;&gt;"",input_OLD_temp_simulation!B1028,"")</f>
        <v>886307</v>
      </c>
      <c r="C1028" s="2">
        <f>IF(input_OLD_temp_simulation!C1028&lt;&gt;"",input_OLD_temp_simulation!C1028,"")</f>
        <v>44574.6875</v>
      </c>
      <c r="D1028" s="26">
        <f t="shared" si="222"/>
        <v>3</v>
      </c>
      <c r="E1028" s="43">
        <f t="shared" si="213"/>
        <v>0.6875</v>
      </c>
      <c r="F1028" s="2">
        <f t="shared" si="214"/>
        <v>3.6876157407407408</v>
      </c>
      <c r="G1028" s="26">
        <f>_xlfn.XLOOKUP(F1028,occupancy_schedule!C:C,occupancy_schedule!D:D,,1,2)</f>
        <v>0</v>
      </c>
      <c r="H1028" s="50">
        <f t="shared" si="215"/>
        <v>0</v>
      </c>
      <c r="I1028" s="18">
        <f t="shared" si="216"/>
        <v>0</v>
      </c>
      <c r="J1028" s="26">
        <f t="shared" si="217"/>
        <v>-59.305555555555543</v>
      </c>
      <c r="K1028" s="55">
        <f t="shared" si="218"/>
        <v>1.0052297668038409E-2</v>
      </c>
      <c r="L1028" s="26" t="b">
        <f>IF(virtualroom!A1028="","",J1028&gt;ventilation_hysteresis)</f>
        <v>0</v>
      </c>
      <c r="M1028" s="29">
        <f t="shared" si="219"/>
        <v>0</v>
      </c>
      <c r="N1028" s="13">
        <f t="shared" si="210"/>
        <v>0</v>
      </c>
      <c r="O1028" s="17">
        <f t="shared" si="211"/>
        <v>0</v>
      </c>
      <c r="P1028" s="17">
        <f t="shared" si="220"/>
        <v>0</v>
      </c>
      <c r="Q1028" s="17">
        <f t="shared" si="212"/>
        <v>1.0052297668038409E-2</v>
      </c>
      <c r="R1028" s="29">
        <f>IF(R1027="cCO2_ppm",CO2_ext_avg_ppm,calculation!R1027+calculation!S1027)</f>
        <v>740.69444444444446</v>
      </c>
      <c r="S1028" s="13">
        <f t="shared" si="221"/>
        <v>-9.0470679012345681</v>
      </c>
    </row>
    <row r="1029" spans="1:19">
      <c r="A1029" s="1">
        <f>IF(input_OLD_temp_simulation!A1029&lt;&gt;"",input_OLD_temp_simulation!A1029,"")</f>
        <v>1027</v>
      </c>
      <c r="B1029">
        <f>IF(input_OLD_temp_simulation!B1029&lt;&gt;"",input_OLD_temp_simulation!B1029,"")</f>
        <v>886307</v>
      </c>
      <c r="C1029" s="2">
        <f>IF(input_OLD_temp_simulation!C1029&lt;&gt;"",input_OLD_temp_simulation!C1029,"")</f>
        <v>44574.697916666657</v>
      </c>
      <c r="D1029" s="26">
        <f t="shared" si="222"/>
        <v>3</v>
      </c>
      <c r="E1029" s="43">
        <f t="shared" si="213"/>
        <v>0.69791666665696539</v>
      </c>
      <c r="F1029" s="2">
        <f t="shared" si="214"/>
        <v>3.6980324073977062</v>
      </c>
      <c r="G1029" s="26">
        <f>_xlfn.XLOOKUP(F1029,occupancy_schedule!C:C,occupancy_schedule!D:D,,1,2)</f>
        <v>0</v>
      </c>
      <c r="H1029" s="50">
        <f t="shared" si="215"/>
        <v>0</v>
      </c>
      <c r="I1029" s="18">
        <f t="shared" si="216"/>
        <v>0</v>
      </c>
      <c r="J1029" s="26">
        <f t="shared" si="217"/>
        <v>-68.35262345679007</v>
      </c>
      <c r="K1029" s="55">
        <f t="shared" si="218"/>
        <v>9.7730671772595663E-3</v>
      </c>
      <c r="L1029" s="26" t="b">
        <f>IF(virtualroom!A1029="","",J1029&gt;ventilation_hysteresis)</f>
        <v>0</v>
      </c>
      <c r="M1029" s="29">
        <f t="shared" si="219"/>
        <v>0</v>
      </c>
      <c r="N1029" s="13">
        <f t="shared" si="210"/>
        <v>0</v>
      </c>
      <c r="O1029" s="17">
        <f t="shared" si="211"/>
        <v>0</v>
      </c>
      <c r="P1029" s="17">
        <f t="shared" si="220"/>
        <v>0</v>
      </c>
      <c r="Q1029" s="17">
        <f t="shared" si="212"/>
        <v>9.7730671772595663E-3</v>
      </c>
      <c r="R1029" s="29">
        <f>IF(R1028="cCO2_ppm",CO2_ext_avg_ppm,calculation!R1028+calculation!S1028)</f>
        <v>731.64737654320993</v>
      </c>
      <c r="S1029" s="13">
        <f t="shared" si="221"/>
        <v>-8.795760459533609</v>
      </c>
    </row>
    <row r="1030" spans="1:19">
      <c r="A1030" s="1">
        <f>IF(input_OLD_temp_simulation!A1030&lt;&gt;"",input_OLD_temp_simulation!A1030,"")</f>
        <v>1028</v>
      </c>
      <c r="B1030">
        <f>IF(input_OLD_temp_simulation!B1030&lt;&gt;"",input_OLD_temp_simulation!B1030,"")</f>
        <v>886307</v>
      </c>
      <c r="C1030" s="2">
        <f>IF(input_OLD_temp_simulation!C1030&lt;&gt;"",input_OLD_temp_simulation!C1030,"")</f>
        <v>44574.708333333343</v>
      </c>
      <c r="D1030" s="26">
        <f t="shared" si="222"/>
        <v>3</v>
      </c>
      <c r="E1030" s="43">
        <f t="shared" si="213"/>
        <v>0.70833333334303461</v>
      </c>
      <c r="F1030" s="2">
        <f t="shared" si="214"/>
        <v>3.7084490740837754</v>
      </c>
      <c r="G1030" s="26">
        <f>_xlfn.XLOOKUP(F1030,occupancy_schedule!C:C,occupancy_schedule!D:D,,1,2)</f>
        <v>0</v>
      </c>
      <c r="H1030" s="50">
        <f t="shared" si="215"/>
        <v>0</v>
      </c>
      <c r="I1030" s="18">
        <f t="shared" si="216"/>
        <v>0</v>
      </c>
      <c r="J1030" s="26">
        <f t="shared" si="217"/>
        <v>-77.148383916323723</v>
      </c>
      <c r="K1030" s="55">
        <f t="shared" si="218"/>
        <v>9.501593089002355E-3</v>
      </c>
      <c r="L1030" s="26" t="b">
        <f>IF(virtualroom!A1030="","",J1030&gt;ventilation_hysteresis)</f>
        <v>0</v>
      </c>
      <c r="M1030" s="29">
        <f t="shared" si="219"/>
        <v>0</v>
      </c>
      <c r="N1030" s="13">
        <f t="shared" si="210"/>
        <v>0</v>
      </c>
      <c r="O1030" s="17">
        <f t="shared" si="211"/>
        <v>0</v>
      </c>
      <c r="P1030" s="17">
        <f t="shared" si="220"/>
        <v>0</v>
      </c>
      <c r="Q1030" s="17">
        <f t="shared" si="212"/>
        <v>9.501593089002355E-3</v>
      </c>
      <c r="R1030" s="29">
        <f>IF(R1029="cCO2_ppm",CO2_ext_avg_ppm,calculation!R1029+calculation!S1029)</f>
        <v>722.85161608367628</v>
      </c>
      <c r="S1030" s="13">
        <f t="shared" si="221"/>
        <v>-8.5514337801021192</v>
      </c>
    </row>
    <row r="1031" spans="1:19">
      <c r="A1031" s="1">
        <f>IF(input_OLD_temp_simulation!A1031&lt;&gt;"",input_OLD_temp_simulation!A1031,"")</f>
        <v>1029</v>
      </c>
      <c r="B1031">
        <f>IF(input_OLD_temp_simulation!B1031&lt;&gt;"",input_OLD_temp_simulation!B1031,"")</f>
        <v>886307</v>
      </c>
      <c r="C1031" s="2">
        <f>IF(input_OLD_temp_simulation!C1031&lt;&gt;"",input_OLD_temp_simulation!C1031,"")</f>
        <v>44574.71875</v>
      </c>
      <c r="D1031" s="26">
        <f t="shared" si="222"/>
        <v>3</v>
      </c>
      <c r="E1031" s="43">
        <f t="shared" si="213"/>
        <v>0.71875</v>
      </c>
      <c r="F1031" s="2">
        <f t="shared" si="214"/>
        <v>3.7188657407407408</v>
      </c>
      <c r="G1031" s="26">
        <f>_xlfn.XLOOKUP(F1031,occupancy_schedule!C:C,occupancy_schedule!D:D,,1,2)</f>
        <v>0</v>
      </c>
      <c r="H1031" s="50">
        <f t="shared" si="215"/>
        <v>0</v>
      </c>
      <c r="I1031" s="18">
        <f t="shared" si="216"/>
        <v>0</v>
      </c>
      <c r="J1031" s="26">
        <f t="shared" si="217"/>
        <v>-85.699817696425839</v>
      </c>
      <c r="K1031" s="55">
        <f t="shared" si="218"/>
        <v>9.2376599476411761E-3</v>
      </c>
      <c r="L1031" s="26" t="b">
        <f>IF(virtualroom!A1031="","",J1031&gt;ventilation_hysteresis)</f>
        <v>0</v>
      </c>
      <c r="M1031" s="29">
        <f t="shared" si="219"/>
        <v>0</v>
      </c>
      <c r="N1031" s="13">
        <f t="shared" si="210"/>
        <v>0</v>
      </c>
      <c r="O1031" s="17">
        <f t="shared" si="211"/>
        <v>0</v>
      </c>
      <c r="P1031" s="17">
        <f t="shared" si="220"/>
        <v>0</v>
      </c>
      <c r="Q1031" s="17">
        <f t="shared" si="212"/>
        <v>9.2376599476411761E-3</v>
      </c>
      <c r="R1031" s="29">
        <f>IF(R1030="cCO2_ppm",CO2_ext_avg_ppm,calculation!R1030+calculation!S1030)</f>
        <v>714.30018230357416</v>
      </c>
      <c r="S1031" s="13">
        <f t="shared" si="221"/>
        <v>-8.3138939528770592</v>
      </c>
    </row>
    <row r="1032" spans="1:19">
      <c r="A1032" s="1">
        <f>IF(input_OLD_temp_simulation!A1032&lt;&gt;"",input_OLD_temp_simulation!A1032,"")</f>
        <v>1030</v>
      </c>
      <c r="B1032">
        <f>IF(input_OLD_temp_simulation!B1032&lt;&gt;"",input_OLD_temp_simulation!B1032,"")</f>
        <v>886307</v>
      </c>
      <c r="C1032" s="2">
        <f>IF(input_OLD_temp_simulation!C1032&lt;&gt;"",input_OLD_temp_simulation!C1032,"")</f>
        <v>44574.729166666657</v>
      </c>
      <c r="D1032" s="26">
        <f t="shared" si="222"/>
        <v>3</v>
      </c>
      <c r="E1032" s="43">
        <f t="shared" si="213"/>
        <v>0.72916666665696539</v>
      </c>
      <c r="F1032" s="2">
        <f t="shared" si="214"/>
        <v>3.7292824073977062</v>
      </c>
      <c r="G1032" s="26">
        <f>_xlfn.XLOOKUP(F1032,occupancy_schedule!C:C,occupancy_schedule!D:D,,1,2)</f>
        <v>0</v>
      </c>
      <c r="H1032" s="50">
        <f t="shared" si="215"/>
        <v>0</v>
      </c>
      <c r="I1032" s="18">
        <f t="shared" si="216"/>
        <v>0</v>
      </c>
      <c r="J1032" s="26">
        <f t="shared" si="217"/>
        <v>-94.013711649302877</v>
      </c>
      <c r="K1032" s="55">
        <f t="shared" si="218"/>
        <v>8.9810582824289241E-3</v>
      </c>
      <c r="L1032" s="26" t="b">
        <f>IF(virtualroom!A1032="","",J1032&gt;ventilation_hysteresis)</f>
        <v>0</v>
      </c>
      <c r="M1032" s="29">
        <f t="shared" si="219"/>
        <v>0</v>
      </c>
      <c r="N1032" s="13">
        <f t="shared" si="210"/>
        <v>0</v>
      </c>
      <c r="O1032" s="17">
        <f t="shared" si="211"/>
        <v>0</v>
      </c>
      <c r="P1032" s="17">
        <f t="shared" si="220"/>
        <v>0</v>
      </c>
      <c r="Q1032" s="17">
        <f t="shared" si="212"/>
        <v>8.9810582824289241E-3</v>
      </c>
      <c r="R1032" s="29">
        <f>IF(R1031="cCO2_ppm",CO2_ext_avg_ppm,calculation!R1031+calculation!S1031)</f>
        <v>705.98628835069712</v>
      </c>
      <c r="S1032" s="13">
        <f t="shared" si="221"/>
        <v>-8.0829524541860316</v>
      </c>
    </row>
    <row r="1033" spans="1:19">
      <c r="A1033" s="1">
        <f>IF(input_OLD_temp_simulation!A1033&lt;&gt;"",input_OLD_temp_simulation!A1033,"")</f>
        <v>1031</v>
      </c>
      <c r="B1033">
        <f>IF(input_OLD_temp_simulation!B1033&lt;&gt;"",input_OLD_temp_simulation!B1033,"")</f>
        <v>886307</v>
      </c>
      <c r="C1033" s="2">
        <f>IF(input_OLD_temp_simulation!C1033&lt;&gt;"",input_OLD_temp_simulation!C1033,"")</f>
        <v>44574.739583333343</v>
      </c>
      <c r="D1033" s="26">
        <f t="shared" si="222"/>
        <v>3</v>
      </c>
      <c r="E1033" s="43">
        <f t="shared" si="213"/>
        <v>0.73958333334303461</v>
      </c>
      <c r="F1033" s="2">
        <f t="shared" si="214"/>
        <v>3.7396990740837754</v>
      </c>
      <c r="G1033" s="26">
        <f>_xlfn.XLOOKUP(F1033,occupancy_schedule!C:C,occupancy_schedule!D:D,,1,2)</f>
        <v>0</v>
      </c>
      <c r="H1033" s="50">
        <f t="shared" si="215"/>
        <v>0</v>
      </c>
      <c r="I1033" s="18">
        <f t="shared" si="216"/>
        <v>0</v>
      </c>
      <c r="J1033" s="26">
        <f t="shared" si="217"/>
        <v>-102.09666410348893</v>
      </c>
      <c r="K1033" s="55">
        <f t="shared" si="218"/>
        <v>8.7315844412503407E-3</v>
      </c>
      <c r="L1033" s="26" t="b">
        <f>IF(virtualroom!A1033="","",J1033&gt;ventilation_hysteresis)</f>
        <v>0</v>
      </c>
      <c r="M1033" s="29">
        <f t="shared" si="219"/>
        <v>0</v>
      </c>
      <c r="N1033" s="13">
        <f t="shared" si="210"/>
        <v>0</v>
      </c>
      <c r="O1033" s="17">
        <f t="shared" si="211"/>
        <v>0</v>
      </c>
      <c r="P1033" s="17">
        <f t="shared" si="220"/>
        <v>0</v>
      </c>
      <c r="Q1033" s="17">
        <f t="shared" si="212"/>
        <v>8.7315844412503407E-3</v>
      </c>
      <c r="R1033" s="29">
        <f>IF(R1032="cCO2_ppm",CO2_ext_avg_ppm,calculation!R1032+calculation!S1032)</f>
        <v>697.90333589651107</v>
      </c>
      <c r="S1033" s="13">
        <f t="shared" si="221"/>
        <v>-7.8584259971253063</v>
      </c>
    </row>
    <row r="1034" spans="1:19">
      <c r="A1034" s="1">
        <f>IF(input_OLD_temp_simulation!A1034&lt;&gt;"",input_OLD_temp_simulation!A1034,"")</f>
        <v>1032</v>
      </c>
      <c r="B1034">
        <f>IF(input_OLD_temp_simulation!B1034&lt;&gt;"",input_OLD_temp_simulation!B1034,"")</f>
        <v>886307</v>
      </c>
      <c r="C1034" s="2">
        <f>IF(input_OLD_temp_simulation!C1034&lt;&gt;"",input_OLD_temp_simulation!C1034,"")</f>
        <v>44574.75</v>
      </c>
      <c r="D1034" s="26">
        <f t="shared" si="222"/>
        <v>3</v>
      </c>
      <c r="E1034" s="43">
        <f t="shared" si="213"/>
        <v>0.75</v>
      </c>
      <c r="F1034" s="2">
        <f t="shared" si="214"/>
        <v>3.7501157407407408</v>
      </c>
      <c r="G1034" s="26">
        <f>_xlfn.XLOOKUP(F1034,occupancy_schedule!C:C,occupancy_schedule!D:D,,1,2)</f>
        <v>0</v>
      </c>
      <c r="H1034" s="50">
        <f t="shared" si="215"/>
        <v>0</v>
      </c>
      <c r="I1034" s="18">
        <f t="shared" si="216"/>
        <v>0</v>
      </c>
      <c r="J1034" s="26">
        <f t="shared" si="217"/>
        <v>-109.95509010061426</v>
      </c>
      <c r="K1034" s="55">
        <f t="shared" si="218"/>
        <v>8.4890404289933875E-3</v>
      </c>
      <c r="L1034" s="26" t="b">
        <f>IF(virtualroom!A1034="","",J1034&gt;ventilation_hysteresis)</f>
        <v>0</v>
      </c>
      <c r="M1034" s="29">
        <f t="shared" si="219"/>
        <v>0</v>
      </c>
      <c r="N1034" s="13">
        <f t="shared" si="210"/>
        <v>0</v>
      </c>
      <c r="O1034" s="17">
        <f t="shared" si="211"/>
        <v>0</v>
      </c>
      <c r="P1034" s="17">
        <f t="shared" si="220"/>
        <v>0</v>
      </c>
      <c r="Q1034" s="17">
        <f t="shared" si="212"/>
        <v>8.4890404289933875E-3</v>
      </c>
      <c r="R1034" s="29">
        <f>IF(R1033="cCO2_ppm",CO2_ext_avg_ppm,calculation!R1033+calculation!S1033)</f>
        <v>690.04490989938574</v>
      </c>
      <c r="S1034" s="13">
        <f t="shared" si="221"/>
        <v>-7.6401363860940483</v>
      </c>
    </row>
    <row r="1035" spans="1:19">
      <c r="A1035" s="1">
        <f>IF(input_OLD_temp_simulation!A1035&lt;&gt;"",input_OLD_temp_simulation!A1035,"")</f>
        <v>1033</v>
      </c>
      <c r="B1035">
        <f>IF(input_OLD_temp_simulation!B1035&lt;&gt;"",input_OLD_temp_simulation!B1035,"")</f>
        <v>886307</v>
      </c>
      <c r="C1035" s="2">
        <f>IF(input_OLD_temp_simulation!C1035&lt;&gt;"",input_OLD_temp_simulation!C1035,"")</f>
        <v>44574.760416666657</v>
      </c>
      <c r="D1035" s="26">
        <f t="shared" si="222"/>
        <v>3</v>
      </c>
      <c r="E1035" s="43">
        <f t="shared" si="213"/>
        <v>0.76041666665696539</v>
      </c>
      <c r="F1035" s="2">
        <f t="shared" si="214"/>
        <v>3.7605324073977062</v>
      </c>
      <c r="G1035" s="26">
        <f>_xlfn.XLOOKUP(F1035,occupancy_schedule!C:C,occupancy_schedule!D:D,,1,2)</f>
        <v>0</v>
      </c>
      <c r="H1035" s="50">
        <f t="shared" si="215"/>
        <v>0</v>
      </c>
      <c r="I1035" s="18">
        <f t="shared" si="216"/>
        <v>0</v>
      </c>
      <c r="J1035" s="26">
        <f t="shared" si="217"/>
        <v>-117.59522648670827</v>
      </c>
      <c r="K1035" s="55">
        <f t="shared" si="218"/>
        <v>8.2532337504102379E-3</v>
      </c>
      <c r="L1035" s="26" t="b">
        <f>IF(virtualroom!A1035="","",J1035&gt;ventilation_hysteresis)</f>
        <v>0</v>
      </c>
      <c r="M1035" s="29">
        <f t="shared" si="219"/>
        <v>0</v>
      </c>
      <c r="N1035" s="13">
        <f t="shared" si="210"/>
        <v>0</v>
      </c>
      <c r="O1035" s="17">
        <f t="shared" si="211"/>
        <v>0</v>
      </c>
      <c r="P1035" s="17">
        <f t="shared" si="220"/>
        <v>0</v>
      </c>
      <c r="Q1035" s="17">
        <f t="shared" si="212"/>
        <v>8.2532337504102379E-3</v>
      </c>
      <c r="R1035" s="29">
        <f>IF(R1034="cCO2_ppm",CO2_ext_avg_ppm,calculation!R1034+calculation!S1034)</f>
        <v>682.40477351329173</v>
      </c>
      <c r="S1035" s="13">
        <f t="shared" si="221"/>
        <v>-7.4279103753692137</v>
      </c>
    </row>
    <row r="1036" spans="1:19">
      <c r="A1036" s="1">
        <f>IF(input_OLD_temp_simulation!A1036&lt;&gt;"",input_OLD_temp_simulation!A1036,"")</f>
        <v>1034</v>
      </c>
      <c r="B1036">
        <f>IF(input_OLD_temp_simulation!B1036&lt;&gt;"",input_OLD_temp_simulation!B1036,"")</f>
        <v>886307</v>
      </c>
      <c r="C1036" s="2">
        <f>IF(input_OLD_temp_simulation!C1036&lt;&gt;"",input_OLD_temp_simulation!C1036,"")</f>
        <v>44574.770833333343</v>
      </c>
      <c r="D1036" s="26">
        <f t="shared" si="222"/>
        <v>3</v>
      </c>
      <c r="E1036" s="43">
        <f t="shared" si="213"/>
        <v>0.77083333334303461</v>
      </c>
      <c r="F1036" s="2">
        <f t="shared" si="214"/>
        <v>3.7709490740837754</v>
      </c>
      <c r="G1036" s="26">
        <f>_xlfn.XLOOKUP(F1036,occupancy_schedule!C:C,occupancy_schedule!D:D,,1,2)</f>
        <v>0</v>
      </c>
      <c r="H1036" s="50">
        <f t="shared" si="215"/>
        <v>0</v>
      </c>
      <c r="I1036" s="18">
        <f t="shared" si="216"/>
        <v>0</v>
      </c>
      <c r="J1036" s="26">
        <f t="shared" si="217"/>
        <v>-125.02313686207754</v>
      </c>
      <c r="K1036" s="55">
        <f t="shared" si="218"/>
        <v>8.0239772573432854E-3</v>
      </c>
      <c r="L1036" s="26" t="b">
        <f>IF(virtualroom!A1036="","",J1036&gt;ventilation_hysteresis)</f>
        <v>0</v>
      </c>
      <c r="M1036" s="29">
        <f t="shared" si="219"/>
        <v>0</v>
      </c>
      <c r="N1036" s="13">
        <f t="shared" si="210"/>
        <v>0</v>
      </c>
      <c r="O1036" s="17">
        <f t="shared" si="211"/>
        <v>0</v>
      </c>
      <c r="P1036" s="17">
        <f t="shared" si="220"/>
        <v>0</v>
      </c>
      <c r="Q1036" s="17">
        <f t="shared" si="212"/>
        <v>8.0239772573432854E-3</v>
      </c>
      <c r="R1036" s="29">
        <f>IF(R1035="cCO2_ppm",CO2_ext_avg_ppm,calculation!R1035+calculation!S1035)</f>
        <v>674.97686313792246</v>
      </c>
      <c r="S1036" s="13">
        <f t="shared" si="221"/>
        <v>-7.221579531608957</v>
      </c>
    </row>
    <row r="1037" spans="1:19">
      <c r="A1037" s="1">
        <f>IF(input_OLD_temp_simulation!A1037&lt;&gt;"",input_OLD_temp_simulation!A1037,"")</f>
        <v>1035</v>
      </c>
      <c r="B1037">
        <f>IF(input_OLD_temp_simulation!B1037&lt;&gt;"",input_OLD_temp_simulation!B1037,"")</f>
        <v>886307</v>
      </c>
      <c r="C1037" s="2">
        <f>IF(input_OLD_temp_simulation!C1037&lt;&gt;"",input_OLD_temp_simulation!C1037,"")</f>
        <v>44574.78125</v>
      </c>
      <c r="D1037" s="26">
        <f t="shared" si="222"/>
        <v>3</v>
      </c>
      <c r="E1037" s="43">
        <f t="shared" si="213"/>
        <v>0.78125</v>
      </c>
      <c r="F1037" s="2">
        <f t="shared" si="214"/>
        <v>3.7813657407407408</v>
      </c>
      <c r="G1037" s="26">
        <f>_xlfn.XLOOKUP(F1037,occupancy_schedule!C:C,occupancy_schedule!D:D,,1,2)</f>
        <v>0</v>
      </c>
      <c r="H1037" s="50">
        <f t="shared" si="215"/>
        <v>0</v>
      </c>
      <c r="I1037" s="18">
        <f t="shared" si="216"/>
        <v>0</v>
      </c>
      <c r="J1037" s="26">
        <f t="shared" si="217"/>
        <v>-132.24471639368653</v>
      </c>
      <c r="K1037" s="55">
        <f t="shared" si="218"/>
        <v>7.8010890001948595E-3</v>
      </c>
      <c r="L1037" s="26" t="b">
        <f>IF(virtualroom!A1037="","",J1037&gt;ventilation_hysteresis)</f>
        <v>0</v>
      </c>
      <c r="M1037" s="29">
        <f t="shared" si="219"/>
        <v>0</v>
      </c>
      <c r="N1037" s="13">
        <f t="shared" si="210"/>
        <v>0</v>
      </c>
      <c r="O1037" s="17">
        <f t="shared" si="211"/>
        <v>0</v>
      </c>
      <c r="P1037" s="17">
        <f t="shared" si="220"/>
        <v>0</v>
      </c>
      <c r="Q1037" s="17">
        <f t="shared" si="212"/>
        <v>7.8010890001948595E-3</v>
      </c>
      <c r="R1037" s="29">
        <f>IF(R1036="cCO2_ppm",CO2_ext_avg_ppm,calculation!R1036+calculation!S1036)</f>
        <v>667.75528360631347</v>
      </c>
      <c r="S1037" s="13">
        <f t="shared" si="221"/>
        <v>-7.0209801001753736</v>
      </c>
    </row>
    <row r="1038" spans="1:19">
      <c r="A1038" s="1">
        <f>IF(input_OLD_temp_simulation!A1038&lt;&gt;"",input_OLD_temp_simulation!A1038,"")</f>
        <v>1036</v>
      </c>
      <c r="B1038">
        <f>IF(input_OLD_temp_simulation!B1038&lt;&gt;"",input_OLD_temp_simulation!B1038,"")</f>
        <v>886307</v>
      </c>
      <c r="C1038" s="2">
        <f>IF(input_OLD_temp_simulation!C1038&lt;&gt;"",input_OLD_temp_simulation!C1038,"")</f>
        <v>44574.791666666657</v>
      </c>
      <c r="D1038" s="26">
        <f t="shared" si="222"/>
        <v>3</v>
      </c>
      <c r="E1038" s="43">
        <f t="shared" si="213"/>
        <v>0.79166666665696539</v>
      </c>
      <c r="F1038" s="2">
        <f t="shared" si="214"/>
        <v>3.7917824073977062</v>
      </c>
      <c r="G1038" s="26">
        <f>_xlfn.XLOOKUP(F1038,occupancy_schedule!C:C,occupancy_schedule!D:D,,1,2)</f>
        <v>0</v>
      </c>
      <c r="H1038" s="50">
        <f t="shared" si="215"/>
        <v>0</v>
      </c>
      <c r="I1038" s="18">
        <f t="shared" si="216"/>
        <v>0</v>
      </c>
      <c r="J1038" s="26">
        <f t="shared" si="217"/>
        <v>-139.26569649386192</v>
      </c>
      <c r="K1038" s="55">
        <f t="shared" si="218"/>
        <v>7.5843920835227795E-3</v>
      </c>
      <c r="L1038" s="26" t="b">
        <f>IF(virtualroom!A1038="","",J1038&gt;ventilation_hysteresis)</f>
        <v>0</v>
      </c>
      <c r="M1038" s="29">
        <f t="shared" si="219"/>
        <v>0</v>
      </c>
      <c r="N1038" s="13">
        <f t="shared" si="210"/>
        <v>0</v>
      </c>
      <c r="O1038" s="17">
        <f t="shared" si="211"/>
        <v>0</v>
      </c>
      <c r="P1038" s="17">
        <f t="shared" si="220"/>
        <v>0</v>
      </c>
      <c r="Q1038" s="17">
        <f t="shared" si="212"/>
        <v>7.5843920835227795E-3</v>
      </c>
      <c r="R1038" s="29">
        <f>IF(R1037="cCO2_ppm",CO2_ext_avg_ppm,calculation!R1037+calculation!S1037)</f>
        <v>660.73430350613808</v>
      </c>
      <c r="S1038" s="13">
        <f t="shared" si="221"/>
        <v>-6.8259528751705014</v>
      </c>
    </row>
    <row r="1039" spans="1:19">
      <c r="A1039" s="1">
        <f>IF(input_OLD_temp_simulation!A1039&lt;&gt;"",input_OLD_temp_simulation!A1039,"")</f>
        <v>1037</v>
      </c>
      <c r="B1039">
        <f>IF(input_OLD_temp_simulation!B1039&lt;&gt;"",input_OLD_temp_simulation!B1039,"")</f>
        <v>886307</v>
      </c>
      <c r="C1039" s="2">
        <f>IF(input_OLD_temp_simulation!C1039&lt;&gt;"",input_OLD_temp_simulation!C1039,"")</f>
        <v>44574.802083333343</v>
      </c>
      <c r="D1039" s="26">
        <f t="shared" si="222"/>
        <v>3</v>
      </c>
      <c r="E1039" s="43">
        <f t="shared" si="213"/>
        <v>0.80208333334303461</v>
      </c>
      <c r="F1039" s="2">
        <f t="shared" si="214"/>
        <v>3.8021990740837754</v>
      </c>
      <c r="G1039" s="26">
        <f>_xlfn.XLOOKUP(F1039,occupancy_schedule!C:C,occupancy_schedule!D:D,,1,2)</f>
        <v>0</v>
      </c>
      <c r="H1039" s="50">
        <f t="shared" si="215"/>
        <v>0</v>
      </c>
      <c r="I1039" s="18">
        <f t="shared" si="216"/>
        <v>0</v>
      </c>
      <c r="J1039" s="26">
        <f t="shared" si="217"/>
        <v>-146.09164936903244</v>
      </c>
      <c r="K1039" s="55">
        <f t="shared" si="218"/>
        <v>7.3737145256471464E-3</v>
      </c>
      <c r="L1039" s="26" t="b">
        <f>IF(virtualroom!A1039="","",J1039&gt;ventilation_hysteresis)</f>
        <v>0</v>
      </c>
      <c r="M1039" s="29">
        <f t="shared" si="219"/>
        <v>0</v>
      </c>
      <c r="N1039" s="13">
        <f t="shared" si="210"/>
        <v>0</v>
      </c>
      <c r="O1039" s="17">
        <f t="shared" si="211"/>
        <v>0</v>
      </c>
      <c r="P1039" s="17">
        <f t="shared" si="220"/>
        <v>0</v>
      </c>
      <c r="Q1039" s="17">
        <f t="shared" si="212"/>
        <v>7.3737145256471464E-3</v>
      </c>
      <c r="R1039" s="29">
        <f>IF(R1038="cCO2_ppm",CO2_ext_avg_ppm,calculation!R1038+calculation!S1038)</f>
        <v>653.90835063096756</v>
      </c>
      <c r="S1039" s="13">
        <f t="shared" si="221"/>
        <v>-6.6363430730824318</v>
      </c>
    </row>
    <row r="1040" spans="1:19">
      <c r="A1040" s="1">
        <f>IF(input_OLD_temp_simulation!A1040&lt;&gt;"",input_OLD_temp_simulation!A1040,"")</f>
        <v>1038</v>
      </c>
      <c r="B1040">
        <f>IF(input_OLD_temp_simulation!B1040&lt;&gt;"",input_OLD_temp_simulation!B1040,"")</f>
        <v>886307</v>
      </c>
      <c r="C1040" s="2">
        <f>IF(input_OLD_temp_simulation!C1040&lt;&gt;"",input_OLD_temp_simulation!C1040,"")</f>
        <v>44574.8125</v>
      </c>
      <c r="D1040" s="26">
        <f t="shared" si="222"/>
        <v>3</v>
      </c>
      <c r="E1040" s="43">
        <f t="shared" si="213"/>
        <v>0.8125</v>
      </c>
      <c r="F1040" s="2">
        <f t="shared" si="214"/>
        <v>3.8126157407407408</v>
      </c>
      <c r="G1040" s="26">
        <f>_xlfn.XLOOKUP(F1040,occupancy_schedule!C:C,occupancy_schedule!D:D,,1,2)</f>
        <v>0</v>
      </c>
      <c r="H1040" s="50">
        <f t="shared" si="215"/>
        <v>0</v>
      </c>
      <c r="I1040" s="18">
        <f t="shared" si="216"/>
        <v>0</v>
      </c>
      <c r="J1040" s="26">
        <f t="shared" si="217"/>
        <v>-152.7279924421149</v>
      </c>
      <c r="K1040" s="55">
        <f t="shared" si="218"/>
        <v>7.1688891221569472E-3</v>
      </c>
      <c r="L1040" s="26" t="b">
        <f>IF(virtualroom!A1040="","",J1040&gt;ventilation_hysteresis)</f>
        <v>0</v>
      </c>
      <c r="M1040" s="29">
        <f t="shared" si="219"/>
        <v>0</v>
      </c>
      <c r="N1040" s="13">
        <f t="shared" si="210"/>
        <v>0</v>
      </c>
      <c r="O1040" s="17">
        <f t="shared" si="211"/>
        <v>0</v>
      </c>
      <c r="P1040" s="17">
        <f t="shared" si="220"/>
        <v>0</v>
      </c>
      <c r="Q1040" s="17">
        <f t="shared" si="212"/>
        <v>7.1688891221569472E-3</v>
      </c>
      <c r="R1040" s="29">
        <f>IF(R1039="cCO2_ppm",CO2_ext_avg_ppm,calculation!R1039+calculation!S1039)</f>
        <v>647.2720075578851</v>
      </c>
      <c r="S1040" s="13">
        <f t="shared" si="221"/>
        <v>-6.4520002099412528</v>
      </c>
    </row>
    <row r="1041" spans="1:19">
      <c r="A1041" s="1">
        <f>IF(input_OLD_temp_simulation!A1041&lt;&gt;"",input_OLD_temp_simulation!A1041,"")</f>
        <v>1039</v>
      </c>
      <c r="B1041">
        <f>IF(input_OLD_temp_simulation!B1041&lt;&gt;"",input_OLD_temp_simulation!B1041,"")</f>
        <v>886307</v>
      </c>
      <c r="C1041" s="2">
        <f>IF(input_OLD_temp_simulation!C1041&lt;&gt;"",input_OLD_temp_simulation!C1041,"")</f>
        <v>44574.822916666657</v>
      </c>
      <c r="D1041" s="26">
        <f t="shared" si="222"/>
        <v>3</v>
      </c>
      <c r="E1041" s="43">
        <f t="shared" si="213"/>
        <v>0.82291666665696539</v>
      </c>
      <c r="F1041" s="2">
        <f t="shared" si="214"/>
        <v>3.8230324073977062</v>
      </c>
      <c r="G1041" s="26">
        <f>_xlfn.XLOOKUP(F1041,occupancy_schedule!C:C,occupancy_schedule!D:D,,1,2)</f>
        <v>0</v>
      </c>
      <c r="H1041" s="50">
        <f t="shared" si="215"/>
        <v>0</v>
      </c>
      <c r="I1041" s="18">
        <f t="shared" si="216"/>
        <v>0</v>
      </c>
      <c r="J1041" s="26">
        <f t="shared" si="217"/>
        <v>-159.17999265205617</v>
      </c>
      <c r="K1041" s="55">
        <f t="shared" si="218"/>
        <v>6.969753313208143E-3</v>
      </c>
      <c r="L1041" s="26" t="b">
        <f>IF(virtualroom!A1041="","",J1041&gt;ventilation_hysteresis)</f>
        <v>0</v>
      </c>
      <c r="M1041" s="29">
        <f t="shared" si="219"/>
        <v>0</v>
      </c>
      <c r="N1041" s="13">
        <f t="shared" si="210"/>
        <v>0</v>
      </c>
      <c r="O1041" s="17">
        <f t="shared" si="211"/>
        <v>0</v>
      </c>
      <c r="P1041" s="17">
        <f t="shared" si="220"/>
        <v>0</v>
      </c>
      <c r="Q1041" s="17">
        <f t="shared" si="212"/>
        <v>6.969753313208143E-3</v>
      </c>
      <c r="R1041" s="29">
        <f>IF(R1040="cCO2_ppm",CO2_ext_avg_ppm,calculation!R1040+calculation!S1040)</f>
        <v>640.82000734794383</v>
      </c>
      <c r="S1041" s="13">
        <f t="shared" si="221"/>
        <v>-6.2727779818873284</v>
      </c>
    </row>
    <row r="1042" spans="1:19">
      <c r="A1042" s="1">
        <f>IF(input_OLD_temp_simulation!A1042&lt;&gt;"",input_OLD_temp_simulation!A1042,"")</f>
        <v>1040</v>
      </c>
      <c r="B1042">
        <f>IF(input_OLD_temp_simulation!B1042&lt;&gt;"",input_OLD_temp_simulation!B1042,"")</f>
        <v>886307</v>
      </c>
      <c r="C1042" s="2">
        <f>IF(input_OLD_temp_simulation!C1042&lt;&gt;"",input_OLD_temp_simulation!C1042,"")</f>
        <v>44574.833333333343</v>
      </c>
      <c r="D1042" s="26">
        <f t="shared" si="222"/>
        <v>3</v>
      </c>
      <c r="E1042" s="43">
        <f t="shared" si="213"/>
        <v>0.83333333334303461</v>
      </c>
      <c r="F1042" s="2">
        <f t="shared" si="214"/>
        <v>3.8334490740837754</v>
      </c>
      <c r="G1042" s="26">
        <f>_xlfn.XLOOKUP(F1042,occupancy_schedule!C:C,occupancy_schedule!D:D,,1,2)</f>
        <v>0</v>
      </c>
      <c r="H1042" s="50">
        <f t="shared" si="215"/>
        <v>0</v>
      </c>
      <c r="I1042" s="18">
        <f t="shared" si="216"/>
        <v>0</v>
      </c>
      <c r="J1042" s="26">
        <f t="shared" si="217"/>
        <v>-165.45277063394349</v>
      </c>
      <c r="K1042" s="55">
        <f t="shared" si="218"/>
        <v>6.7761490545079168E-3</v>
      </c>
      <c r="L1042" s="26" t="b">
        <f>IF(virtualroom!A1042="","",J1042&gt;ventilation_hysteresis)</f>
        <v>0</v>
      </c>
      <c r="M1042" s="29">
        <f t="shared" si="219"/>
        <v>0</v>
      </c>
      <c r="N1042" s="13">
        <f t="shared" si="210"/>
        <v>0</v>
      </c>
      <c r="O1042" s="17">
        <f t="shared" si="211"/>
        <v>0</v>
      </c>
      <c r="P1042" s="17">
        <f t="shared" si="220"/>
        <v>0</v>
      </c>
      <c r="Q1042" s="17">
        <f t="shared" si="212"/>
        <v>6.7761490545079168E-3</v>
      </c>
      <c r="R1042" s="29">
        <f>IF(R1041="cCO2_ppm",CO2_ext_avg_ppm,calculation!R1041+calculation!S1041)</f>
        <v>634.54722936605651</v>
      </c>
      <c r="S1042" s="13">
        <f t="shared" si="221"/>
        <v>-6.0985341490571248</v>
      </c>
    </row>
    <row r="1043" spans="1:19">
      <c r="A1043" s="1">
        <f>IF(input_OLD_temp_simulation!A1043&lt;&gt;"",input_OLD_temp_simulation!A1043,"")</f>
        <v>1041</v>
      </c>
      <c r="B1043">
        <f>IF(input_OLD_temp_simulation!B1043&lt;&gt;"",input_OLD_temp_simulation!B1043,"")</f>
        <v>886307</v>
      </c>
      <c r="C1043" s="2">
        <f>IF(input_OLD_temp_simulation!C1043&lt;&gt;"",input_OLD_temp_simulation!C1043,"")</f>
        <v>44574.84375</v>
      </c>
      <c r="D1043" s="26">
        <f t="shared" si="222"/>
        <v>3</v>
      </c>
      <c r="E1043" s="43">
        <f t="shared" si="213"/>
        <v>0.84375</v>
      </c>
      <c r="F1043" s="2">
        <f t="shared" si="214"/>
        <v>3.8438657407407408</v>
      </c>
      <c r="G1043" s="26">
        <f>_xlfn.XLOOKUP(F1043,occupancy_schedule!C:C,occupancy_schedule!D:D,,1,2)</f>
        <v>0</v>
      </c>
      <c r="H1043" s="50">
        <f t="shared" si="215"/>
        <v>0</v>
      </c>
      <c r="I1043" s="18">
        <f t="shared" si="216"/>
        <v>0</v>
      </c>
      <c r="J1043" s="26">
        <f t="shared" si="217"/>
        <v>-171.55130478300066</v>
      </c>
      <c r="K1043" s="55">
        <f t="shared" si="218"/>
        <v>6.5879226918826956E-3</v>
      </c>
      <c r="L1043" s="26" t="b">
        <f>IF(virtualroom!A1043="","",J1043&gt;ventilation_hysteresis)</f>
        <v>0</v>
      </c>
      <c r="M1043" s="29">
        <f t="shared" si="219"/>
        <v>0</v>
      </c>
      <c r="N1043" s="13">
        <f t="shared" si="210"/>
        <v>0</v>
      </c>
      <c r="O1043" s="17">
        <f t="shared" si="211"/>
        <v>0</v>
      </c>
      <c r="P1043" s="17">
        <f t="shared" si="220"/>
        <v>0</v>
      </c>
      <c r="Q1043" s="17">
        <f t="shared" si="212"/>
        <v>6.5879226918826956E-3</v>
      </c>
      <c r="R1043" s="29">
        <f>IF(R1042="cCO2_ppm",CO2_ext_avg_ppm,calculation!R1042+calculation!S1042)</f>
        <v>628.44869521699934</v>
      </c>
      <c r="S1043" s="13">
        <f t="shared" si="221"/>
        <v>-5.9291304226944259</v>
      </c>
    </row>
    <row r="1044" spans="1:19">
      <c r="A1044" s="1">
        <f>IF(input_OLD_temp_simulation!A1044&lt;&gt;"",input_OLD_temp_simulation!A1044,"")</f>
        <v>1042</v>
      </c>
      <c r="B1044">
        <f>IF(input_OLD_temp_simulation!B1044&lt;&gt;"",input_OLD_temp_simulation!B1044,"")</f>
        <v>886307</v>
      </c>
      <c r="C1044" s="2">
        <f>IF(input_OLD_temp_simulation!C1044&lt;&gt;"",input_OLD_temp_simulation!C1044,"")</f>
        <v>44574.854166666657</v>
      </c>
      <c r="D1044" s="26">
        <f t="shared" si="222"/>
        <v>3</v>
      </c>
      <c r="E1044" s="43">
        <f t="shared" si="213"/>
        <v>0.85416666665696539</v>
      </c>
      <c r="F1044" s="2">
        <f t="shared" si="214"/>
        <v>3.8542824073977062</v>
      </c>
      <c r="G1044" s="26">
        <f>_xlfn.XLOOKUP(F1044,occupancy_schedule!C:C,occupancy_schedule!D:D,,1,2)</f>
        <v>0</v>
      </c>
      <c r="H1044" s="50">
        <f t="shared" si="215"/>
        <v>0</v>
      </c>
      <c r="I1044" s="18">
        <f t="shared" si="216"/>
        <v>0</v>
      </c>
      <c r="J1044" s="26">
        <f t="shared" si="217"/>
        <v>-177.48043520569513</v>
      </c>
      <c r="K1044" s="55">
        <f t="shared" si="218"/>
        <v>6.4049248393303971E-3</v>
      </c>
      <c r="L1044" s="26" t="b">
        <f>IF(virtualroom!A1044="","",J1044&gt;ventilation_hysteresis)</f>
        <v>0</v>
      </c>
      <c r="M1044" s="29">
        <f t="shared" si="219"/>
        <v>0</v>
      </c>
      <c r="N1044" s="13">
        <f t="shared" si="210"/>
        <v>0</v>
      </c>
      <c r="O1044" s="17">
        <f t="shared" si="211"/>
        <v>0</v>
      </c>
      <c r="P1044" s="17">
        <f t="shared" si="220"/>
        <v>0</v>
      </c>
      <c r="Q1044" s="17">
        <f t="shared" si="212"/>
        <v>6.4049248393303971E-3</v>
      </c>
      <c r="R1044" s="29">
        <f>IF(R1043="cCO2_ppm",CO2_ext_avg_ppm,calculation!R1043+calculation!S1043)</f>
        <v>622.51956479430487</v>
      </c>
      <c r="S1044" s="13">
        <f t="shared" si="221"/>
        <v>-5.7644323553973571</v>
      </c>
    </row>
    <row r="1045" spans="1:19">
      <c r="A1045" s="1">
        <f>IF(input_OLD_temp_simulation!A1045&lt;&gt;"",input_OLD_temp_simulation!A1045,"")</f>
        <v>1043</v>
      </c>
      <c r="B1045">
        <f>IF(input_OLD_temp_simulation!B1045&lt;&gt;"",input_OLD_temp_simulation!B1045,"")</f>
        <v>886307</v>
      </c>
      <c r="C1045" s="2">
        <f>IF(input_OLD_temp_simulation!C1045&lt;&gt;"",input_OLD_temp_simulation!C1045,"")</f>
        <v>44574.864583333343</v>
      </c>
      <c r="D1045" s="26">
        <f t="shared" si="222"/>
        <v>3</v>
      </c>
      <c r="E1045" s="43">
        <f t="shared" si="213"/>
        <v>0.86458333334303461</v>
      </c>
      <c r="F1045" s="2">
        <f t="shared" si="214"/>
        <v>3.8646990740837754</v>
      </c>
      <c r="G1045" s="26">
        <f>_xlfn.XLOOKUP(F1045,occupancy_schedule!C:C,occupancy_schedule!D:D,,1,2)</f>
        <v>0</v>
      </c>
      <c r="H1045" s="50">
        <f t="shared" si="215"/>
        <v>0</v>
      </c>
      <c r="I1045" s="18">
        <f t="shared" si="216"/>
        <v>0</v>
      </c>
      <c r="J1045" s="26">
        <f t="shared" si="217"/>
        <v>-183.24486756109252</v>
      </c>
      <c r="K1045" s="55">
        <f t="shared" si="218"/>
        <v>6.2270102604601073E-3</v>
      </c>
      <c r="L1045" s="26" t="b">
        <f>IF(virtualroom!A1045="","",J1045&gt;ventilation_hysteresis)</f>
        <v>0</v>
      </c>
      <c r="M1045" s="29">
        <f t="shared" si="219"/>
        <v>0</v>
      </c>
      <c r="N1045" s="13">
        <f t="shared" si="210"/>
        <v>0</v>
      </c>
      <c r="O1045" s="17">
        <f t="shared" si="211"/>
        <v>0</v>
      </c>
      <c r="P1045" s="17">
        <f t="shared" si="220"/>
        <v>0</v>
      </c>
      <c r="Q1045" s="17">
        <f t="shared" si="212"/>
        <v>6.2270102604601073E-3</v>
      </c>
      <c r="R1045" s="29">
        <f>IF(R1044="cCO2_ppm",CO2_ext_avg_ppm,calculation!R1044+calculation!S1044)</f>
        <v>616.75513243890748</v>
      </c>
      <c r="S1045" s="13">
        <f t="shared" si="221"/>
        <v>-5.6043092344140968</v>
      </c>
    </row>
    <row r="1046" spans="1:19">
      <c r="A1046" s="1">
        <f>IF(input_OLD_temp_simulation!A1046&lt;&gt;"",input_OLD_temp_simulation!A1046,"")</f>
        <v>1044</v>
      </c>
      <c r="B1046">
        <f>IF(input_OLD_temp_simulation!B1046&lt;&gt;"",input_OLD_temp_simulation!B1046,"")</f>
        <v>886307</v>
      </c>
      <c r="C1046" s="2">
        <f>IF(input_OLD_temp_simulation!C1046&lt;&gt;"",input_OLD_temp_simulation!C1046,"")</f>
        <v>44574.875</v>
      </c>
      <c r="D1046" s="26">
        <f t="shared" si="222"/>
        <v>3</v>
      </c>
      <c r="E1046" s="43">
        <f t="shared" si="213"/>
        <v>0.875</v>
      </c>
      <c r="F1046" s="2">
        <f t="shared" si="214"/>
        <v>3.8751157407407408</v>
      </c>
      <c r="G1046" s="26">
        <f>_xlfn.XLOOKUP(F1046,occupancy_schedule!C:C,occupancy_schedule!D:D,,1,2)</f>
        <v>0</v>
      </c>
      <c r="H1046" s="50">
        <f t="shared" si="215"/>
        <v>0</v>
      </c>
      <c r="I1046" s="18">
        <f t="shared" si="216"/>
        <v>0</v>
      </c>
      <c r="J1046" s="26">
        <f t="shared" si="217"/>
        <v>-188.84917679550665</v>
      </c>
      <c r="K1046" s="55">
        <f t="shared" si="218"/>
        <v>6.0540377532251029E-3</v>
      </c>
      <c r="L1046" s="26" t="b">
        <f>IF(virtualroom!A1046="","",J1046&gt;ventilation_hysteresis)</f>
        <v>0</v>
      </c>
      <c r="M1046" s="29">
        <f t="shared" si="219"/>
        <v>0</v>
      </c>
      <c r="N1046" s="13">
        <f t="shared" si="210"/>
        <v>0</v>
      </c>
      <c r="O1046" s="17">
        <f t="shared" si="211"/>
        <v>0</v>
      </c>
      <c r="P1046" s="17">
        <f t="shared" si="220"/>
        <v>0</v>
      </c>
      <c r="Q1046" s="17">
        <f t="shared" si="212"/>
        <v>6.0540377532251029E-3</v>
      </c>
      <c r="R1046" s="29">
        <f>IF(R1045="cCO2_ppm",CO2_ext_avg_ppm,calculation!R1045+calculation!S1045)</f>
        <v>611.15082320449335</v>
      </c>
      <c r="S1046" s="13">
        <f t="shared" si="221"/>
        <v>-5.4486339779025927</v>
      </c>
    </row>
    <row r="1047" spans="1:19">
      <c r="A1047" s="1">
        <f>IF(input_OLD_temp_simulation!A1047&lt;&gt;"",input_OLD_temp_simulation!A1047,"")</f>
        <v>1045</v>
      </c>
      <c r="B1047">
        <f>IF(input_OLD_temp_simulation!B1047&lt;&gt;"",input_OLD_temp_simulation!B1047,"")</f>
        <v>886307</v>
      </c>
      <c r="C1047" s="2">
        <f>IF(input_OLD_temp_simulation!C1047&lt;&gt;"",input_OLD_temp_simulation!C1047,"")</f>
        <v>44574.885416666657</v>
      </c>
      <c r="D1047" s="26">
        <f t="shared" si="222"/>
        <v>3</v>
      </c>
      <c r="E1047" s="43">
        <f t="shared" si="213"/>
        <v>0.88541666665696539</v>
      </c>
      <c r="F1047" s="2">
        <f t="shared" si="214"/>
        <v>3.8855324073977062</v>
      </c>
      <c r="G1047" s="26">
        <f>_xlfn.XLOOKUP(F1047,occupancy_schedule!C:C,occupancy_schedule!D:D,,1,2)</f>
        <v>0</v>
      </c>
      <c r="H1047" s="50">
        <f t="shared" si="215"/>
        <v>0</v>
      </c>
      <c r="I1047" s="18">
        <f t="shared" si="216"/>
        <v>0</v>
      </c>
      <c r="J1047" s="26">
        <f t="shared" si="217"/>
        <v>-194.2978107734092</v>
      </c>
      <c r="K1047" s="55">
        <f t="shared" si="218"/>
        <v>5.8858700378577409E-3</v>
      </c>
      <c r="L1047" s="26" t="b">
        <f>IF(virtualroom!A1047="","",J1047&gt;ventilation_hysteresis)</f>
        <v>0</v>
      </c>
      <c r="M1047" s="29">
        <f t="shared" si="219"/>
        <v>0</v>
      </c>
      <c r="N1047" s="13">
        <f t="shared" si="210"/>
        <v>0</v>
      </c>
      <c r="O1047" s="17">
        <f t="shared" si="211"/>
        <v>0</v>
      </c>
      <c r="P1047" s="17">
        <f t="shared" si="220"/>
        <v>0</v>
      </c>
      <c r="Q1047" s="17">
        <f t="shared" si="212"/>
        <v>5.8858700378577409E-3</v>
      </c>
      <c r="R1047" s="29">
        <f>IF(R1046="cCO2_ppm",CO2_ext_avg_ppm,calculation!R1046+calculation!S1046)</f>
        <v>605.7021892265908</v>
      </c>
      <c r="S1047" s="13">
        <f t="shared" si="221"/>
        <v>-5.2972830340719668</v>
      </c>
    </row>
    <row r="1048" spans="1:19">
      <c r="A1048" s="1">
        <f>IF(input_OLD_temp_simulation!A1048&lt;&gt;"",input_OLD_temp_simulation!A1048,"")</f>
        <v>1046</v>
      </c>
      <c r="B1048">
        <f>IF(input_OLD_temp_simulation!B1048&lt;&gt;"",input_OLD_temp_simulation!B1048,"")</f>
        <v>886307</v>
      </c>
      <c r="C1048" s="2">
        <f>IF(input_OLD_temp_simulation!C1048&lt;&gt;"",input_OLD_temp_simulation!C1048,"")</f>
        <v>44574.895833333343</v>
      </c>
      <c r="D1048" s="26">
        <f t="shared" si="222"/>
        <v>3</v>
      </c>
      <c r="E1048" s="43">
        <f t="shared" si="213"/>
        <v>0.89583333334303461</v>
      </c>
      <c r="F1048" s="2">
        <f t="shared" si="214"/>
        <v>3.8959490740837754</v>
      </c>
      <c r="G1048" s="26">
        <f>_xlfn.XLOOKUP(F1048,occupancy_schedule!C:C,occupancy_schedule!D:D,,1,2)</f>
        <v>0</v>
      </c>
      <c r="H1048" s="50">
        <f t="shared" si="215"/>
        <v>0</v>
      </c>
      <c r="I1048" s="18">
        <f t="shared" si="216"/>
        <v>0</v>
      </c>
      <c r="J1048" s="26">
        <f t="shared" si="217"/>
        <v>-199.59509380748113</v>
      </c>
      <c r="K1048" s="55">
        <f t="shared" si="218"/>
        <v>5.7223736479172487E-3</v>
      </c>
      <c r="L1048" s="26" t="b">
        <f>IF(virtualroom!A1048="","",J1048&gt;ventilation_hysteresis)</f>
        <v>0</v>
      </c>
      <c r="M1048" s="29">
        <f t="shared" si="219"/>
        <v>0</v>
      </c>
      <c r="N1048" s="13">
        <f t="shared" si="210"/>
        <v>0</v>
      </c>
      <c r="O1048" s="17">
        <f t="shared" si="211"/>
        <v>0</v>
      </c>
      <c r="P1048" s="17">
        <f t="shared" si="220"/>
        <v>0</v>
      </c>
      <c r="Q1048" s="17">
        <f t="shared" si="212"/>
        <v>5.7223736479172487E-3</v>
      </c>
      <c r="R1048" s="29">
        <f>IF(R1047="cCO2_ppm",CO2_ext_avg_ppm,calculation!R1047+calculation!S1047)</f>
        <v>600.40490619251887</v>
      </c>
      <c r="S1048" s="13">
        <f t="shared" si="221"/>
        <v>-5.1501362831255237</v>
      </c>
    </row>
    <row r="1049" spans="1:19">
      <c r="A1049" s="1">
        <f>IF(input_OLD_temp_simulation!A1049&lt;&gt;"",input_OLD_temp_simulation!A1049,"")</f>
        <v>1047</v>
      </c>
      <c r="B1049">
        <f>IF(input_OLD_temp_simulation!B1049&lt;&gt;"",input_OLD_temp_simulation!B1049,"")</f>
        <v>886307</v>
      </c>
      <c r="C1049" s="2">
        <f>IF(input_OLD_temp_simulation!C1049&lt;&gt;"",input_OLD_temp_simulation!C1049,"")</f>
        <v>44574.90625</v>
      </c>
      <c r="D1049" s="26">
        <f t="shared" si="222"/>
        <v>3</v>
      </c>
      <c r="E1049" s="43">
        <f t="shared" si="213"/>
        <v>0.90625</v>
      </c>
      <c r="F1049" s="2">
        <f t="shared" si="214"/>
        <v>3.9063657407407408</v>
      </c>
      <c r="G1049" s="26">
        <f>_xlfn.XLOOKUP(F1049,occupancy_schedule!C:C,occupancy_schedule!D:D,,1,2)</f>
        <v>0</v>
      </c>
      <c r="H1049" s="50">
        <f t="shared" si="215"/>
        <v>0</v>
      </c>
      <c r="I1049" s="18">
        <f t="shared" si="216"/>
        <v>0</v>
      </c>
      <c r="J1049" s="26">
        <f t="shared" si="217"/>
        <v>-204.7452300906067</v>
      </c>
      <c r="K1049" s="55">
        <f t="shared" si="218"/>
        <v>5.5634188243639908E-3</v>
      </c>
      <c r="L1049" s="26" t="b">
        <f>IF(virtualroom!A1049="","",J1049&gt;ventilation_hysteresis)</f>
        <v>0</v>
      </c>
      <c r="M1049" s="29">
        <f t="shared" si="219"/>
        <v>0</v>
      </c>
      <c r="N1049" s="13">
        <f t="shared" si="210"/>
        <v>0</v>
      </c>
      <c r="O1049" s="17">
        <f t="shared" si="211"/>
        <v>0</v>
      </c>
      <c r="P1049" s="17">
        <f t="shared" si="220"/>
        <v>0</v>
      </c>
      <c r="Q1049" s="17">
        <f t="shared" si="212"/>
        <v>5.5634188243639908E-3</v>
      </c>
      <c r="R1049" s="29">
        <f>IF(R1048="cCO2_ppm",CO2_ext_avg_ppm,calculation!R1048+calculation!S1048)</f>
        <v>595.2547699093933</v>
      </c>
      <c r="S1049" s="13">
        <f t="shared" si="221"/>
        <v>-5.0070769419275916</v>
      </c>
    </row>
    <row r="1050" spans="1:19">
      <c r="A1050" s="1">
        <f>IF(input_OLD_temp_simulation!A1050&lt;&gt;"",input_OLD_temp_simulation!A1050,"")</f>
        <v>1048</v>
      </c>
      <c r="B1050">
        <f>IF(input_OLD_temp_simulation!B1050&lt;&gt;"",input_OLD_temp_simulation!B1050,"")</f>
        <v>886307</v>
      </c>
      <c r="C1050" s="2">
        <f>IF(input_OLD_temp_simulation!C1050&lt;&gt;"",input_OLD_temp_simulation!C1050,"")</f>
        <v>44574.916666666657</v>
      </c>
      <c r="D1050" s="26">
        <f t="shared" si="222"/>
        <v>3</v>
      </c>
      <c r="E1050" s="43">
        <f t="shared" si="213"/>
        <v>0.91666666665696539</v>
      </c>
      <c r="F1050" s="2">
        <f t="shared" si="214"/>
        <v>3.9167824073977062</v>
      </c>
      <c r="G1050" s="26">
        <f>_xlfn.XLOOKUP(F1050,occupancy_schedule!C:C,occupancy_schedule!D:D,,1,2)</f>
        <v>0</v>
      </c>
      <c r="H1050" s="50">
        <f t="shared" si="215"/>
        <v>0</v>
      </c>
      <c r="I1050" s="18">
        <f t="shared" si="216"/>
        <v>0</v>
      </c>
      <c r="J1050" s="26">
        <f t="shared" si="217"/>
        <v>-209.7523070325343</v>
      </c>
      <c r="K1050" s="55">
        <f t="shared" si="218"/>
        <v>5.408879412576101E-3</v>
      </c>
      <c r="L1050" s="26" t="b">
        <f>IF(virtualroom!A1050="","",J1050&gt;ventilation_hysteresis)</f>
        <v>0</v>
      </c>
      <c r="M1050" s="29">
        <f t="shared" si="219"/>
        <v>0</v>
      </c>
      <c r="N1050" s="13">
        <f t="shared" si="210"/>
        <v>0</v>
      </c>
      <c r="O1050" s="17">
        <f t="shared" si="211"/>
        <v>0</v>
      </c>
      <c r="P1050" s="17">
        <f t="shared" si="220"/>
        <v>0</v>
      </c>
      <c r="Q1050" s="17">
        <f t="shared" si="212"/>
        <v>5.408879412576101E-3</v>
      </c>
      <c r="R1050" s="29">
        <f>IF(R1049="cCO2_ppm",CO2_ext_avg_ppm,calculation!R1049+calculation!S1049)</f>
        <v>590.2476929674657</v>
      </c>
      <c r="S1050" s="13">
        <f t="shared" si="221"/>
        <v>-4.8679914713184909</v>
      </c>
    </row>
    <row r="1051" spans="1:19">
      <c r="A1051" s="1">
        <f>IF(input_OLD_temp_simulation!A1051&lt;&gt;"",input_OLD_temp_simulation!A1051,"")</f>
        <v>1049</v>
      </c>
      <c r="B1051">
        <f>IF(input_OLD_temp_simulation!B1051&lt;&gt;"",input_OLD_temp_simulation!B1051,"")</f>
        <v>886307</v>
      </c>
      <c r="C1051" s="2">
        <f>IF(input_OLD_temp_simulation!C1051&lt;&gt;"",input_OLD_temp_simulation!C1051,"")</f>
        <v>44574.927083333343</v>
      </c>
      <c r="D1051" s="26">
        <f t="shared" si="222"/>
        <v>3</v>
      </c>
      <c r="E1051" s="43">
        <f t="shared" si="213"/>
        <v>0.92708333334303461</v>
      </c>
      <c r="F1051" s="2">
        <f t="shared" si="214"/>
        <v>3.9271990740837754</v>
      </c>
      <c r="G1051" s="26">
        <f>_xlfn.XLOOKUP(F1051,occupancy_schedule!C:C,occupancy_schedule!D:D,,1,2)</f>
        <v>0</v>
      </c>
      <c r="H1051" s="50">
        <f t="shared" si="215"/>
        <v>0</v>
      </c>
      <c r="I1051" s="18">
        <f t="shared" si="216"/>
        <v>0</v>
      </c>
      <c r="J1051" s="26">
        <f t="shared" si="217"/>
        <v>-214.62029850385284</v>
      </c>
      <c r="K1051" s="55">
        <f t="shared" si="218"/>
        <v>5.2586327622267644E-3</v>
      </c>
      <c r="L1051" s="26" t="b">
        <f>IF(virtualroom!A1051="","",J1051&gt;ventilation_hysteresis)</f>
        <v>0</v>
      </c>
      <c r="M1051" s="29">
        <f t="shared" si="219"/>
        <v>0</v>
      </c>
      <c r="N1051" s="13">
        <f t="shared" si="210"/>
        <v>0</v>
      </c>
      <c r="O1051" s="17">
        <f t="shared" si="211"/>
        <v>0</v>
      </c>
      <c r="P1051" s="17">
        <f t="shared" si="220"/>
        <v>0</v>
      </c>
      <c r="Q1051" s="17">
        <f t="shared" si="212"/>
        <v>5.2586327622267644E-3</v>
      </c>
      <c r="R1051" s="29">
        <f>IF(R1050="cCO2_ppm",CO2_ext_avg_ppm,calculation!R1050+calculation!S1050)</f>
        <v>585.37970149614716</v>
      </c>
      <c r="S1051" s="13">
        <f t="shared" si="221"/>
        <v>-4.7327694860040879</v>
      </c>
    </row>
    <row r="1052" spans="1:19">
      <c r="A1052" s="1">
        <f>IF(input_OLD_temp_simulation!A1052&lt;&gt;"",input_OLD_temp_simulation!A1052,"")</f>
        <v>1050</v>
      </c>
      <c r="B1052">
        <f>IF(input_OLD_temp_simulation!B1052&lt;&gt;"",input_OLD_temp_simulation!B1052,"")</f>
        <v>886307</v>
      </c>
      <c r="C1052" s="2">
        <f>IF(input_OLD_temp_simulation!C1052&lt;&gt;"",input_OLD_temp_simulation!C1052,"")</f>
        <v>44574.9375</v>
      </c>
      <c r="D1052" s="26">
        <f t="shared" si="222"/>
        <v>3</v>
      </c>
      <c r="E1052" s="43">
        <f t="shared" si="213"/>
        <v>0.9375</v>
      </c>
      <c r="F1052" s="2">
        <f t="shared" si="214"/>
        <v>3.9376157407407408</v>
      </c>
      <c r="G1052" s="26">
        <f>_xlfn.XLOOKUP(F1052,occupancy_schedule!C:C,occupancy_schedule!D:D,,1,2)</f>
        <v>0</v>
      </c>
      <c r="H1052" s="50">
        <f t="shared" si="215"/>
        <v>0</v>
      </c>
      <c r="I1052" s="18">
        <f t="shared" si="216"/>
        <v>0</v>
      </c>
      <c r="J1052" s="26">
        <f t="shared" si="217"/>
        <v>-219.35306798985698</v>
      </c>
      <c r="K1052" s="55">
        <f t="shared" si="218"/>
        <v>5.1125596299426857E-3</v>
      </c>
      <c r="L1052" s="26" t="b">
        <f>IF(virtualroom!A1052="","",J1052&gt;ventilation_hysteresis)</f>
        <v>0</v>
      </c>
      <c r="M1052" s="29">
        <f t="shared" si="219"/>
        <v>0</v>
      </c>
      <c r="N1052" s="13">
        <f t="shared" si="210"/>
        <v>0</v>
      </c>
      <c r="O1052" s="17">
        <f t="shared" si="211"/>
        <v>0</v>
      </c>
      <c r="P1052" s="17">
        <f t="shared" si="220"/>
        <v>0</v>
      </c>
      <c r="Q1052" s="17">
        <f t="shared" si="212"/>
        <v>5.1125596299426857E-3</v>
      </c>
      <c r="R1052" s="29">
        <f>IF(R1051="cCO2_ppm",CO2_ext_avg_ppm,calculation!R1051+calculation!S1051)</f>
        <v>580.64693201014302</v>
      </c>
      <c r="S1052" s="13">
        <f t="shared" si="221"/>
        <v>-4.6013036669484171</v>
      </c>
    </row>
    <row r="1053" spans="1:19">
      <c r="A1053" s="1">
        <f>IF(input_OLD_temp_simulation!A1053&lt;&gt;"",input_OLD_temp_simulation!A1053,"")</f>
        <v>1051</v>
      </c>
      <c r="B1053">
        <f>IF(input_OLD_temp_simulation!B1053&lt;&gt;"",input_OLD_temp_simulation!B1053,"")</f>
        <v>886307</v>
      </c>
      <c r="C1053" s="2">
        <f>IF(input_OLD_temp_simulation!C1053&lt;&gt;"",input_OLD_temp_simulation!C1053,"")</f>
        <v>44574.947916666657</v>
      </c>
      <c r="D1053" s="26">
        <f t="shared" si="222"/>
        <v>3</v>
      </c>
      <c r="E1053" s="43">
        <f t="shared" si="213"/>
        <v>0.94791666665696539</v>
      </c>
      <c r="F1053" s="2">
        <f t="shared" si="214"/>
        <v>3.9480324073977062</v>
      </c>
      <c r="G1053" s="26">
        <f>_xlfn.XLOOKUP(F1053,occupancy_schedule!C:C,occupancy_schedule!D:D,,1,2)</f>
        <v>0</v>
      </c>
      <c r="H1053" s="50">
        <f t="shared" si="215"/>
        <v>0</v>
      </c>
      <c r="I1053" s="18">
        <f t="shared" si="216"/>
        <v>0</v>
      </c>
      <c r="J1053" s="26">
        <f t="shared" si="217"/>
        <v>-223.95437165680539</v>
      </c>
      <c r="K1053" s="55">
        <f t="shared" si="218"/>
        <v>4.9705440846664999E-3</v>
      </c>
      <c r="L1053" s="26" t="b">
        <f>IF(virtualroom!A1053="","",J1053&gt;ventilation_hysteresis)</f>
        <v>0</v>
      </c>
      <c r="M1053" s="29">
        <f t="shared" si="219"/>
        <v>0</v>
      </c>
      <c r="N1053" s="13">
        <f t="shared" si="210"/>
        <v>0</v>
      </c>
      <c r="O1053" s="17">
        <f t="shared" si="211"/>
        <v>0</v>
      </c>
      <c r="P1053" s="17">
        <f t="shared" si="220"/>
        <v>0</v>
      </c>
      <c r="Q1053" s="17">
        <f t="shared" si="212"/>
        <v>4.9705440846664999E-3</v>
      </c>
      <c r="R1053" s="29">
        <f>IF(R1052="cCO2_ppm",CO2_ext_avg_ppm,calculation!R1052+calculation!S1052)</f>
        <v>576.04562834319461</v>
      </c>
      <c r="S1053" s="13">
        <f t="shared" si="221"/>
        <v>-4.4734896761998497</v>
      </c>
    </row>
    <row r="1054" spans="1:19">
      <c r="A1054" s="1">
        <f>IF(input_OLD_temp_simulation!A1054&lt;&gt;"",input_OLD_temp_simulation!A1054,"")</f>
        <v>1052</v>
      </c>
      <c r="B1054">
        <f>IF(input_OLD_temp_simulation!B1054&lt;&gt;"",input_OLD_temp_simulation!B1054,"")</f>
        <v>886307</v>
      </c>
      <c r="C1054" s="2">
        <f>IF(input_OLD_temp_simulation!C1054&lt;&gt;"",input_OLD_temp_simulation!C1054,"")</f>
        <v>44574.958333333343</v>
      </c>
      <c r="D1054" s="26">
        <f t="shared" si="222"/>
        <v>3</v>
      </c>
      <c r="E1054" s="43">
        <f t="shared" si="213"/>
        <v>0.95833333334303461</v>
      </c>
      <c r="F1054" s="2">
        <f t="shared" si="214"/>
        <v>3.9584490740837754</v>
      </c>
      <c r="G1054" s="26">
        <f>_xlfn.XLOOKUP(F1054,occupancy_schedule!C:C,occupancy_schedule!D:D,,1,2)</f>
        <v>0</v>
      </c>
      <c r="H1054" s="50">
        <f t="shared" si="215"/>
        <v>0</v>
      </c>
      <c r="I1054" s="18">
        <f t="shared" si="216"/>
        <v>0</v>
      </c>
      <c r="J1054" s="26">
        <f t="shared" si="217"/>
        <v>-228.42786133300524</v>
      </c>
      <c r="K1054" s="55">
        <f t="shared" si="218"/>
        <v>4.832473415647986E-3</v>
      </c>
      <c r="L1054" s="26" t="b">
        <f>IF(virtualroom!A1054="","",J1054&gt;ventilation_hysteresis)</f>
        <v>0</v>
      </c>
      <c r="M1054" s="29">
        <f t="shared" si="219"/>
        <v>0</v>
      </c>
      <c r="N1054" s="13">
        <f t="shared" si="210"/>
        <v>0</v>
      </c>
      <c r="O1054" s="17">
        <f t="shared" si="211"/>
        <v>0</v>
      </c>
      <c r="P1054" s="17">
        <f t="shared" si="220"/>
        <v>0</v>
      </c>
      <c r="Q1054" s="17">
        <f t="shared" si="212"/>
        <v>4.832473415647986E-3</v>
      </c>
      <c r="R1054" s="29">
        <f>IF(R1053="cCO2_ppm",CO2_ext_avg_ppm,calculation!R1053+calculation!S1053)</f>
        <v>571.57213866699476</v>
      </c>
      <c r="S1054" s="13">
        <f t="shared" si="221"/>
        <v>-4.3492260740831874</v>
      </c>
    </row>
    <row r="1055" spans="1:19">
      <c r="A1055" s="1">
        <f>IF(input_OLD_temp_simulation!A1055&lt;&gt;"",input_OLD_temp_simulation!A1055,"")</f>
        <v>1053</v>
      </c>
      <c r="B1055">
        <f>IF(input_OLD_temp_simulation!B1055&lt;&gt;"",input_OLD_temp_simulation!B1055,"")</f>
        <v>886307</v>
      </c>
      <c r="C1055" s="2">
        <f>IF(input_OLD_temp_simulation!C1055&lt;&gt;"",input_OLD_temp_simulation!C1055,"")</f>
        <v>44574.96875</v>
      </c>
      <c r="D1055" s="26">
        <f t="shared" si="222"/>
        <v>3</v>
      </c>
      <c r="E1055" s="43">
        <f t="shared" si="213"/>
        <v>0.96875</v>
      </c>
      <c r="F1055" s="2">
        <f t="shared" si="214"/>
        <v>3.9688657407407408</v>
      </c>
      <c r="G1055" s="26">
        <f>_xlfn.XLOOKUP(F1055,occupancy_schedule!C:C,occupancy_schedule!D:D,,1,2)</f>
        <v>0</v>
      </c>
      <c r="H1055" s="50">
        <f t="shared" si="215"/>
        <v>0</v>
      </c>
      <c r="I1055" s="18">
        <f t="shared" si="216"/>
        <v>0</v>
      </c>
      <c r="J1055" s="26">
        <f t="shared" si="217"/>
        <v>-232.7770874070884</v>
      </c>
      <c r="K1055" s="55">
        <f t="shared" si="218"/>
        <v>4.6982380429910989E-3</v>
      </c>
      <c r="L1055" s="26" t="b">
        <f>IF(virtualroom!A1055="","",J1055&gt;ventilation_hysteresis)</f>
        <v>0</v>
      </c>
      <c r="M1055" s="29">
        <f t="shared" si="219"/>
        <v>0</v>
      </c>
      <c r="N1055" s="13">
        <f t="shared" si="210"/>
        <v>0</v>
      </c>
      <c r="O1055" s="17">
        <f t="shared" si="211"/>
        <v>0</v>
      </c>
      <c r="P1055" s="17">
        <f t="shared" si="220"/>
        <v>0</v>
      </c>
      <c r="Q1055" s="17">
        <f t="shared" si="212"/>
        <v>4.6982380429910989E-3</v>
      </c>
      <c r="R1055" s="29">
        <f>IF(R1054="cCO2_ppm",CO2_ext_avg_ppm,calculation!R1054+calculation!S1054)</f>
        <v>567.2229125929116</v>
      </c>
      <c r="S1055" s="13">
        <f t="shared" si="221"/>
        <v>-4.2284142386919887</v>
      </c>
    </row>
    <row r="1056" spans="1:19">
      <c r="A1056" s="1">
        <f>IF(input_OLD_temp_simulation!A1056&lt;&gt;"",input_OLD_temp_simulation!A1056,"")</f>
        <v>1054</v>
      </c>
      <c r="B1056">
        <f>IF(input_OLD_temp_simulation!B1056&lt;&gt;"",input_OLD_temp_simulation!B1056,"")</f>
        <v>886307</v>
      </c>
      <c r="C1056" s="2">
        <f>IF(input_OLD_temp_simulation!C1056&lt;&gt;"",input_OLD_temp_simulation!C1056,"")</f>
        <v>44574.979166666657</v>
      </c>
      <c r="D1056" s="26">
        <f t="shared" si="222"/>
        <v>3</v>
      </c>
      <c r="E1056" s="43">
        <f t="shared" si="213"/>
        <v>0.97916666665696539</v>
      </c>
      <c r="F1056" s="2">
        <f t="shared" si="214"/>
        <v>3.9792824073977062</v>
      </c>
      <c r="G1056" s="26">
        <f>_xlfn.XLOOKUP(F1056,occupancy_schedule!C:C,occupancy_schedule!D:D,,1,2)</f>
        <v>0</v>
      </c>
      <c r="H1056" s="50">
        <f t="shared" si="215"/>
        <v>0</v>
      </c>
      <c r="I1056" s="18">
        <f t="shared" si="216"/>
        <v>0</v>
      </c>
      <c r="J1056" s="26">
        <f t="shared" si="217"/>
        <v>-237.00550164578044</v>
      </c>
      <c r="K1056" s="55">
        <f t="shared" si="218"/>
        <v>4.5677314306857893E-3</v>
      </c>
      <c r="L1056" s="26" t="b">
        <f>IF(virtualroom!A1056="","",J1056&gt;ventilation_hysteresis)</f>
        <v>0</v>
      </c>
      <c r="M1056" s="29">
        <f t="shared" si="219"/>
        <v>0</v>
      </c>
      <c r="N1056" s="13">
        <f t="shared" si="210"/>
        <v>0</v>
      </c>
      <c r="O1056" s="17">
        <f t="shared" si="211"/>
        <v>0</v>
      </c>
      <c r="P1056" s="17">
        <f t="shared" si="220"/>
        <v>0</v>
      </c>
      <c r="Q1056" s="17">
        <f t="shared" si="212"/>
        <v>4.5677314306857893E-3</v>
      </c>
      <c r="R1056" s="29">
        <f>IF(R1055="cCO2_ppm",CO2_ext_avg_ppm,calculation!R1055+calculation!S1055)</f>
        <v>562.99449835421956</v>
      </c>
      <c r="S1056" s="13">
        <f t="shared" si="221"/>
        <v>-4.1109582876172102</v>
      </c>
    </row>
    <row r="1057" spans="1:19">
      <c r="A1057" s="1">
        <f>IF(input_OLD_temp_simulation!A1057&lt;&gt;"",input_OLD_temp_simulation!A1057,"")</f>
        <v>1055</v>
      </c>
      <c r="B1057">
        <f>IF(input_OLD_temp_simulation!B1057&lt;&gt;"",input_OLD_temp_simulation!B1057,"")</f>
        <v>886307</v>
      </c>
      <c r="C1057" s="2">
        <f>IF(input_OLD_temp_simulation!C1057&lt;&gt;"",input_OLD_temp_simulation!C1057,"")</f>
        <v>44574.989583333343</v>
      </c>
      <c r="D1057" s="26">
        <f t="shared" si="222"/>
        <v>3</v>
      </c>
      <c r="E1057" s="43">
        <f t="shared" si="213"/>
        <v>0.98958333334303461</v>
      </c>
      <c r="F1057" s="2">
        <f t="shared" si="214"/>
        <v>3.9896990740837754</v>
      </c>
      <c r="G1057" s="26">
        <f>_xlfn.XLOOKUP(F1057,occupancy_schedule!C:C,occupancy_schedule!D:D,,1,2)</f>
        <v>0</v>
      </c>
      <c r="H1057" s="50">
        <f t="shared" si="215"/>
        <v>0</v>
      </c>
      <c r="I1057" s="18">
        <f t="shared" si="216"/>
        <v>0</v>
      </c>
      <c r="J1057" s="26">
        <f t="shared" si="217"/>
        <v>-241.11645993339766</v>
      </c>
      <c r="K1057" s="55">
        <f t="shared" si="218"/>
        <v>4.4408500020556279E-3</v>
      </c>
      <c r="L1057" s="26" t="b">
        <f>IF(virtualroom!A1057="","",J1057&gt;ventilation_hysteresis)</f>
        <v>0</v>
      </c>
      <c r="M1057" s="29">
        <f t="shared" si="219"/>
        <v>0</v>
      </c>
      <c r="N1057" s="13">
        <f t="shared" si="210"/>
        <v>0</v>
      </c>
      <c r="O1057" s="17">
        <f t="shared" si="211"/>
        <v>0</v>
      </c>
      <c r="P1057" s="17">
        <f t="shared" si="220"/>
        <v>0</v>
      </c>
      <c r="Q1057" s="17">
        <f t="shared" si="212"/>
        <v>4.4408500020556279E-3</v>
      </c>
      <c r="R1057" s="29">
        <f>IF(R1056="cCO2_ppm",CO2_ext_avg_ppm,calculation!R1056+calculation!S1056)</f>
        <v>558.88354006660234</v>
      </c>
      <c r="S1057" s="13">
        <f t="shared" si="221"/>
        <v>-3.9967650018500649</v>
      </c>
    </row>
    <row r="1058" spans="1:19">
      <c r="A1058" s="1">
        <f>IF(input_OLD_temp_simulation!A1058&lt;&gt;"",input_OLD_temp_simulation!A1058,"")</f>
        <v>1056</v>
      </c>
      <c r="B1058">
        <f>IF(input_OLD_temp_simulation!B1058&lt;&gt;"",input_OLD_temp_simulation!B1058,"")</f>
        <v>886307</v>
      </c>
      <c r="C1058" s="2">
        <f>IF(input_OLD_temp_simulation!C1058&lt;&gt;"",input_OLD_temp_simulation!C1058,"")</f>
        <v>44575</v>
      </c>
      <c r="D1058" s="26">
        <f t="shared" si="222"/>
        <v>4</v>
      </c>
      <c r="E1058" s="43">
        <f t="shared" si="213"/>
        <v>0</v>
      </c>
      <c r="F1058" s="2">
        <f t="shared" si="214"/>
        <v>4.0001157407407408</v>
      </c>
      <c r="G1058" s="26">
        <f>_xlfn.XLOOKUP(F1058,occupancy_schedule!C:C,occupancy_schedule!D:D,,1,2)</f>
        <v>1</v>
      </c>
      <c r="H1058" s="50">
        <f t="shared" si="215"/>
        <v>6.7812499999999997E-6</v>
      </c>
      <c r="I1058" s="18">
        <f t="shared" si="216"/>
        <v>7.5347222222222218E-2</v>
      </c>
      <c r="J1058" s="26">
        <f t="shared" si="217"/>
        <v>-245.11322493524767</v>
      </c>
      <c r="K1058" s="55">
        <f t="shared" si="218"/>
        <v>4.3174930575540843E-3</v>
      </c>
      <c r="L1058" s="26" t="b">
        <f>IF(virtualroom!A1058="","",J1058&gt;ventilation_hysteresis)</f>
        <v>0</v>
      </c>
      <c r="M1058" s="29">
        <f t="shared" si="219"/>
        <v>0</v>
      </c>
      <c r="N1058" s="13">
        <f t="shared" si="210"/>
        <v>0</v>
      </c>
      <c r="O1058" s="17">
        <f t="shared" si="211"/>
        <v>0</v>
      </c>
      <c r="P1058" s="17">
        <f t="shared" si="220"/>
        <v>0</v>
      </c>
      <c r="Q1058" s="17">
        <f t="shared" si="212"/>
        <v>4.3174930575540843E-3</v>
      </c>
      <c r="R1058" s="29">
        <f>IF(R1057="cCO2_ppm",CO2_ext_avg_ppm,calculation!R1057+calculation!S1057)</f>
        <v>554.88677506475233</v>
      </c>
      <c r="S1058" s="13">
        <f t="shared" si="221"/>
        <v>63.926756248201329</v>
      </c>
    </row>
    <row r="1059" spans="1:19">
      <c r="A1059" s="1">
        <f>IF(input_OLD_temp_simulation!A1059&lt;&gt;"",input_OLD_temp_simulation!A1059,"")</f>
        <v>1057</v>
      </c>
      <c r="B1059">
        <f>IF(input_OLD_temp_simulation!B1059&lt;&gt;"",input_OLD_temp_simulation!B1059,"")</f>
        <v>886307</v>
      </c>
      <c r="C1059" s="2">
        <f>IF(input_OLD_temp_simulation!C1059&lt;&gt;"",input_OLD_temp_simulation!C1059,"")</f>
        <v>44575.010416666657</v>
      </c>
      <c r="D1059" s="26">
        <f t="shared" si="222"/>
        <v>4</v>
      </c>
      <c r="E1059" s="43">
        <f t="shared" si="213"/>
        <v>1.041666665696539E-2</v>
      </c>
      <c r="F1059" s="2">
        <f t="shared" si="214"/>
        <v>4.0105324073977062</v>
      </c>
      <c r="G1059" s="26">
        <f>_xlfn.XLOOKUP(F1059,occupancy_schedule!C:C,occupancy_schedule!D:D,,1,2)</f>
        <v>1</v>
      </c>
      <c r="H1059" s="50">
        <f t="shared" si="215"/>
        <v>6.7812499999999997E-6</v>
      </c>
      <c r="I1059" s="18">
        <f t="shared" si="216"/>
        <v>7.5347222222222218E-2</v>
      </c>
      <c r="J1059" s="26">
        <f t="shared" si="217"/>
        <v>-181.18646868704639</v>
      </c>
      <c r="K1059" s="55">
        <f t="shared" si="218"/>
        <v>6.2905410899059761E-3</v>
      </c>
      <c r="L1059" s="26" t="b">
        <f>IF(virtualroom!A1059="","",J1059&gt;ventilation_hysteresis)</f>
        <v>0</v>
      </c>
      <c r="M1059" s="29">
        <f t="shared" si="219"/>
        <v>0</v>
      </c>
      <c r="N1059" s="13">
        <f t="shared" si="210"/>
        <v>0</v>
      </c>
      <c r="O1059" s="17">
        <f t="shared" si="211"/>
        <v>0</v>
      </c>
      <c r="P1059" s="17">
        <f t="shared" si="220"/>
        <v>0</v>
      </c>
      <c r="Q1059" s="17">
        <f t="shared" si="212"/>
        <v>6.2905410899059761E-3</v>
      </c>
      <c r="R1059" s="29">
        <f>IF(R1058="cCO2_ppm",CO2_ext_avg_ppm,calculation!R1058+calculation!S1058)</f>
        <v>618.81353131295361</v>
      </c>
      <c r="S1059" s="13">
        <f t="shared" si="221"/>
        <v>62.151013019084616</v>
      </c>
    </row>
    <row r="1060" spans="1:19">
      <c r="A1060" s="1">
        <f>IF(input_OLD_temp_simulation!A1060&lt;&gt;"",input_OLD_temp_simulation!A1060,"")</f>
        <v>1058</v>
      </c>
      <c r="B1060">
        <f>IF(input_OLD_temp_simulation!B1060&lt;&gt;"",input_OLD_temp_simulation!B1060,"")</f>
        <v>886307</v>
      </c>
      <c r="C1060" s="2">
        <f>IF(input_OLD_temp_simulation!C1060&lt;&gt;"",input_OLD_temp_simulation!C1060,"")</f>
        <v>44575.020833333343</v>
      </c>
      <c r="D1060" s="26">
        <f t="shared" si="222"/>
        <v>4</v>
      </c>
      <c r="E1060" s="43">
        <f t="shared" si="213"/>
        <v>2.083333334303461E-2</v>
      </c>
      <c r="F1060" s="2">
        <f t="shared" si="214"/>
        <v>4.0209490740837754</v>
      </c>
      <c r="G1060" s="26">
        <f>_xlfn.XLOOKUP(F1060,occupancy_schedule!C:C,occupancy_schedule!D:D,,1,2)</f>
        <v>1</v>
      </c>
      <c r="H1060" s="50">
        <f t="shared" si="215"/>
        <v>6.7812499999999997E-6</v>
      </c>
      <c r="I1060" s="18">
        <f t="shared" si="216"/>
        <v>7.5347222222222218E-2</v>
      </c>
      <c r="J1060" s="26">
        <f t="shared" si="217"/>
        <v>-119.03545566796174</v>
      </c>
      <c r="K1060" s="55">
        <f t="shared" si="218"/>
        <v>8.2087822324703151E-3</v>
      </c>
      <c r="L1060" s="26" t="b">
        <f>IF(virtualroom!A1060="","",J1060&gt;ventilation_hysteresis)</f>
        <v>0</v>
      </c>
      <c r="M1060" s="29">
        <f t="shared" si="219"/>
        <v>0</v>
      </c>
      <c r="N1060" s="13">
        <f t="shared" si="210"/>
        <v>0</v>
      </c>
      <c r="O1060" s="17">
        <f t="shared" si="211"/>
        <v>0</v>
      </c>
      <c r="P1060" s="17">
        <f t="shared" si="220"/>
        <v>0</v>
      </c>
      <c r="Q1060" s="17">
        <f t="shared" si="212"/>
        <v>8.2087822324703151E-3</v>
      </c>
      <c r="R1060" s="29">
        <f>IF(R1059="cCO2_ppm",CO2_ext_avg_ppm,calculation!R1059+calculation!S1059)</f>
        <v>680.96454433203826</v>
      </c>
      <c r="S1060" s="13">
        <f t="shared" si="221"/>
        <v>60.424595990776709</v>
      </c>
    </row>
    <row r="1061" spans="1:19">
      <c r="A1061" s="1">
        <f>IF(input_OLD_temp_simulation!A1061&lt;&gt;"",input_OLD_temp_simulation!A1061,"")</f>
        <v>1059</v>
      </c>
      <c r="B1061">
        <f>IF(input_OLD_temp_simulation!B1061&lt;&gt;"",input_OLD_temp_simulation!B1061,"")</f>
        <v>886307</v>
      </c>
      <c r="C1061" s="2">
        <f>IF(input_OLD_temp_simulation!C1061&lt;&gt;"",input_OLD_temp_simulation!C1061,"")</f>
        <v>44575.03125</v>
      </c>
      <c r="D1061" s="26">
        <f t="shared" si="222"/>
        <v>4</v>
      </c>
      <c r="E1061" s="43">
        <f t="shared" si="213"/>
        <v>3.125E-2</v>
      </c>
      <c r="F1061" s="2">
        <f t="shared" si="214"/>
        <v>4.0313657407407408</v>
      </c>
      <c r="G1061" s="26">
        <f>_xlfn.XLOOKUP(F1061,occupancy_schedule!C:C,occupancy_schedule!D:D,,1,2)</f>
        <v>1</v>
      </c>
      <c r="H1061" s="50">
        <f t="shared" si="215"/>
        <v>6.7812499999999997E-6</v>
      </c>
      <c r="I1061" s="18">
        <f t="shared" si="216"/>
        <v>7.5347222222222218E-2</v>
      </c>
      <c r="J1061" s="26">
        <f t="shared" si="217"/>
        <v>-58.61085967718509</v>
      </c>
      <c r="K1061" s="55">
        <f t="shared" si="218"/>
        <v>1.0073738898852313E-2</v>
      </c>
      <c r="L1061" s="26" t="b">
        <f>IF(virtualroom!A1061="","",J1061&gt;ventilation_hysteresis)</f>
        <v>0</v>
      </c>
      <c r="M1061" s="29">
        <f t="shared" si="219"/>
        <v>0</v>
      </c>
      <c r="N1061" s="13">
        <f t="shared" si="210"/>
        <v>0</v>
      </c>
      <c r="O1061" s="17">
        <f t="shared" si="211"/>
        <v>0</v>
      </c>
      <c r="P1061" s="17">
        <f t="shared" si="220"/>
        <v>0</v>
      </c>
      <c r="Q1061" s="17">
        <f t="shared" si="212"/>
        <v>1.0073738898852313E-2</v>
      </c>
      <c r="R1061" s="29">
        <f>IF(R1060="cCO2_ppm",CO2_ext_avg_ppm,calculation!R1060+calculation!S1060)</f>
        <v>741.38914032281491</v>
      </c>
      <c r="S1061" s="13">
        <f t="shared" si="221"/>
        <v>58.746134991032918</v>
      </c>
    </row>
    <row r="1062" spans="1:19">
      <c r="A1062" s="1">
        <f>IF(input_OLD_temp_simulation!A1062&lt;&gt;"",input_OLD_temp_simulation!A1062,"")</f>
        <v>1060</v>
      </c>
      <c r="B1062">
        <f>IF(input_OLD_temp_simulation!B1062&lt;&gt;"",input_OLD_temp_simulation!B1062,"")</f>
        <v>886307</v>
      </c>
      <c r="C1062" s="2">
        <f>IF(input_OLD_temp_simulation!C1062&lt;&gt;"",input_OLD_temp_simulation!C1062,"")</f>
        <v>44575.041666666657</v>
      </c>
      <c r="D1062" s="26">
        <f t="shared" si="222"/>
        <v>4</v>
      </c>
      <c r="E1062" s="43">
        <f t="shared" si="213"/>
        <v>4.166666665696539E-2</v>
      </c>
      <c r="F1062" s="2">
        <f t="shared" si="214"/>
        <v>4.0417824073977062</v>
      </c>
      <c r="G1062" s="26">
        <f>_xlfn.XLOOKUP(F1062,occupancy_schedule!C:C,occupancy_schedule!D:D,,1,2)</f>
        <v>1</v>
      </c>
      <c r="H1062" s="50">
        <f t="shared" si="215"/>
        <v>6.7812499999999997E-6</v>
      </c>
      <c r="I1062" s="18">
        <f t="shared" si="216"/>
        <v>7.5347222222222218E-2</v>
      </c>
      <c r="J1062" s="26">
        <f t="shared" si="217"/>
        <v>0.13527531384784197</v>
      </c>
      <c r="K1062" s="55">
        <f t="shared" si="218"/>
        <v>1.1886891213390365E-2</v>
      </c>
      <c r="L1062" s="26" t="b">
        <f>IF(virtualroom!A1062="","",J1062&gt;ventilation_hysteresis)</f>
        <v>0</v>
      </c>
      <c r="M1062" s="29">
        <f t="shared" si="219"/>
        <v>0</v>
      </c>
      <c r="N1062" s="13">
        <f t="shared" si="210"/>
        <v>0</v>
      </c>
      <c r="O1062" s="17">
        <f t="shared" si="211"/>
        <v>0</v>
      </c>
      <c r="P1062" s="17">
        <f t="shared" si="220"/>
        <v>0</v>
      </c>
      <c r="Q1062" s="17">
        <f t="shared" si="212"/>
        <v>1.1886891213390365E-2</v>
      </c>
      <c r="R1062" s="29">
        <f>IF(R1061="cCO2_ppm",CO2_ext_avg_ppm,calculation!R1061+calculation!S1061)</f>
        <v>800.13527531384784</v>
      </c>
      <c r="S1062" s="13">
        <f t="shared" si="221"/>
        <v>57.114297907948675</v>
      </c>
    </row>
    <row r="1063" spans="1:19">
      <c r="A1063" s="1">
        <f>IF(input_OLD_temp_simulation!A1063&lt;&gt;"",input_OLD_temp_simulation!A1063,"")</f>
        <v>1061</v>
      </c>
      <c r="B1063">
        <f>IF(input_OLD_temp_simulation!B1063&lt;&gt;"",input_OLD_temp_simulation!B1063,"")</f>
        <v>886307</v>
      </c>
      <c r="C1063" s="2">
        <f>IF(input_OLD_temp_simulation!C1063&lt;&gt;"",input_OLD_temp_simulation!C1063,"")</f>
        <v>44575.052083333343</v>
      </c>
      <c r="D1063" s="26">
        <f t="shared" si="222"/>
        <v>4</v>
      </c>
      <c r="E1063" s="43">
        <f t="shared" si="213"/>
        <v>5.208333334303461E-2</v>
      </c>
      <c r="F1063" s="2">
        <f t="shared" si="214"/>
        <v>4.0521990740837754</v>
      </c>
      <c r="G1063" s="26">
        <f>_xlfn.XLOOKUP(F1063,occupancy_schedule!C:C,occupancy_schedule!D:D,,1,2)</f>
        <v>1</v>
      </c>
      <c r="H1063" s="50">
        <f t="shared" si="215"/>
        <v>6.7812499999999997E-6</v>
      </c>
      <c r="I1063" s="18">
        <f t="shared" si="216"/>
        <v>7.5347222222222218E-2</v>
      </c>
      <c r="J1063" s="26">
        <f t="shared" si="217"/>
        <v>57.249573221796481</v>
      </c>
      <c r="K1063" s="55">
        <f t="shared" si="218"/>
        <v>1.3649678185857916E-2</v>
      </c>
      <c r="L1063" s="26" t="b">
        <f>IF(virtualroom!A1063="","",J1063&gt;ventilation_hysteresis)</f>
        <v>1</v>
      </c>
      <c r="M1063" s="29">
        <f t="shared" si="219"/>
        <v>500</v>
      </c>
      <c r="N1063" s="13">
        <f t="shared" si="210"/>
        <v>5.5555555555555554</v>
      </c>
      <c r="O1063" s="17">
        <f t="shared" si="211"/>
        <v>0.68248390929289582</v>
      </c>
      <c r="P1063" s="17">
        <f t="shared" si="220"/>
        <v>0.17460659635496434</v>
      </c>
      <c r="Q1063" s="17">
        <f t="shared" si="212"/>
        <v>0.11916619246866275</v>
      </c>
      <c r="R1063" s="29">
        <f>IF(R1062="cCO2_ppm",CO2_ext_avg_ppm,calculation!R1062+calculation!S1062)</f>
        <v>857.24957322179648</v>
      </c>
      <c r="S1063" s="13">
        <f t="shared" si="221"/>
        <v>-39.437073221796481</v>
      </c>
    </row>
    <row r="1064" spans="1:19">
      <c r="A1064" s="1">
        <f>IF(input_OLD_temp_simulation!A1064&lt;&gt;"",input_OLD_temp_simulation!A1064,"")</f>
        <v>1062</v>
      </c>
      <c r="B1064">
        <f>IF(input_OLD_temp_simulation!B1064&lt;&gt;"",input_OLD_temp_simulation!B1064,"")</f>
        <v>886307</v>
      </c>
      <c r="C1064" s="2">
        <f>IF(input_OLD_temp_simulation!C1064&lt;&gt;"",input_OLD_temp_simulation!C1064,"")</f>
        <v>44575.0625</v>
      </c>
      <c r="D1064" s="26">
        <f t="shared" si="222"/>
        <v>4</v>
      </c>
      <c r="E1064" s="43">
        <f t="shared" si="213"/>
        <v>6.25E-2</v>
      </c>
      <c r="F1064" s="2">
        <f t="shared" si="214"/>
        <v>4.0626157407407408</v>
      </c>
      <c r="G1064" s="26">
        <f>_xlfn.XLOOKUP(F1064,occupancy_schedule!C:C,occupancy_schedule!D:D,,1,2)</f>
        <v>1</v>
      </c>
      <c r="H1064" s="50">
        <f t="shared" si="215"/>
        <v>6.7812499999999997E-6</v>
      </c>
      <c r="I1064" s="18">
        <f t="shared" si="216"/>
        <v>7.5347222222222218E-2</v>
      </c>
      <c r="J1064" s="26">
        <f t="shared" si="217"/>
        <v>17.8125</v>
      </c>
      <c r="K1064" s="55">
        <f t="shared" si="218"/>
        <v>1.2432484567901234E-2</v>
      </c>
      <c r="L1064" s="26" t="b">
        <f>IF(virtualroom!A1064="","",J1064&gt;ventilation_hysteresis)</f>
        <v>0</v>
      </c>
      <c r="M1064" s="29">
        <f t="shared" si="219"/>
        <v>0</v>
      </c>
      <c r="N1064" s="13">
        <f t="shared" ref="N1064:N1127" si="223">M1064/(V_room_m3)</f>
        <v>0</v>
      </c>
      <c r="O1064" s="17">
        <f t="shared" ref="O1064:O1127" si="224">N1064/s_per_h*(R1064-CO2_ext_avg_ppm)</f>
        <v>0</v>
      </c>
      <c r="P1064" s="17">
        <f t="shared" si="220"/>
        <v>0</v>
      </c>
      <c r="Q1064" s="17">
        <f t="shared" si="212"/>
        <v>1.2432484567901234E-2</v>
      </c>
      <c r="R1064" s="29">
        <f>IF(R1063="cCO2_ppm",CO2_ext_avg_ppm,calculation!R1063+calculation!S1063)</f>
        <v>817.8125</v>
      </c>
      <c r="S1064" s="13">
        <f t="shared" si="221"/>
        <v>56.623263888888886</v>
      </c>
    </row>
    <row r="1065" spans="1:19">
      <c r="A1065" s="1">
        <f>IF(input_OLD_temp_simulation!A1065&lt;&gt;"",input_OLD_temp_simulation!A1065,"")</f>
        <v>1063</v>
      </c>
      <c r="B1065">
        <f>IF(input_OLD_temp_simulation!B1065&lt;&gt;"",input_OLD_temp_simulation!B1065,"")</f>
        <v>886307</v>
      </c>
      <c r="C1065" s="2">
        <f>IF(input_OLD_temp_simulation!C1065&lt;&gt;"",input_OLD_temp_simulation!C1065,"")</f>
        <v>44575.072916666657</v>
      </c>
      <c r="D1065" s="26">
        <f t="shared" si="222"/>
        <v>4</v>
      </c>
      <c r="E1065" s="43">
        <f t="shared" si="213"/>
        <v>7.291666665696539E-2</v>
      </c>
      <c r="F1065" s="2">
        <f t="shared" si="214"/>
        <v>4.0730324073977062</v>
      </c>
      <c r="G1065" s="26">
        <f>_xlfn.XLOOKUP(F1065,occupancy_schedule!C:C,occupancy_schedule!D:D,,1,2)</f>
        <v>1</v>
      </c>
      <c r="H1065" s="50">
        <f t="shared" si="215"/>
        <v>6.7812499999999997E-6</v>
      </c>
      <c r="I1065" s="18">
        <f t="shared" si="216"/>
        <v>7.5347222222222218E-2</v>
      </c>
      <c r="J1065" s="26">
        <f t="shared" si="217"/>
        <v>74.435763888888914</v>
      </c>
      <c r="K1065" s="55">
        <f t="shared" si="218"/>
        <v>1.418011616941015E-2</v>
      </c>
      <c r="L1065" s="26" t="b">
        <f>IF(virtualroom!A1065="","",J1065&gt;ventilation_hysteresis)</f>
        <v>1</v>
      </c>
      <c r="M1065" s="29">
        <f t="shared" si="219"/>
        <v>500</v>
      </c>
      <c r="N1065" s="13">
        <f t="shared" si="223"/>
        <v>5.5555555555555554</v>
      </c>
      <c r="O1065" s="17">
        <f t="shared" si="224"/>
        <v>0.70900580847050754</v>
      </c>
      <c r="P1065" s="17">
        <f t="shared" si="220"/>
        <v>0.19500821886749678</v>
      </c>
      <c r="Q1065" s="17">
        <f t="shared" ref="Q1065:Q1128" si="225">MAX(O1065*P1065,K1065)</f>
        <v>0.13826195987654324</v>
      </c>
      <c r="R1065" s="29">
        <f>IF(R1064="cCO2_ppm",CO2_ext_avg_ppm,calculation!R1064+calculation!S1064)</f>
        <v>874.43576388888891</v>
      </c>
      <c r="S1065" s="13">
        <f t="shared" si="221"/>
        <v>-56.623263888888921</v>
      </c>
    </row>
    <row r="1066" spans="1:19">
      <c r="A1066" s="1">
        <f>IF(input_OLD_temp_simulation!A1066&lt;&gt;"",input_OLD_temp_simulation!A1066,"")</f>
        <v>1064</v>
      </c>
      <c r="B1066">
        <f>IF(input_OLD_temp_simulation!B1066&lt;&gt;"",input_OLD_temp_simulation!B1066,"")</f>
        <v>886307</v>
      </c>
      <c r="C1066" s="2">
        <f>IF(input_OLD_temp_simulation!C1066&lt;&gt;"",input_OLD_temp_simulation!C1066,"")</f>
        <v>44575.083333333343</v>
      </c>
      <c r="D1066" s="26">
        <f t="shared" si="222"/>
        <v>4</v>
      </c>
      <c r="E1066" s="43">
        <f t="shared" si="213"/>
        <v>8.333333334303461E-2</v>
      </c>
      <c r="F1066" s="2">
        <f t="shared" si="214"/>
        <v>4.0834490740837754</v>
      </c>
      <c r="G1066" s="26">
        <f>_xlfn.XLOOKUP(F1066,occupancy_schedule!C:C,occupancy_schedule!D:D,,1,2)</f>
        <v>1</v>
      </c>
      <c r="H1066" s="50">
        <f t="shared" si="215"/>
        <v>6.7812499999999997E-6</v>
      </c>
      <c r="I1066" s="18">
        <f t="shared" si="216"/>
        <v>7.5347222222222218E-2</v>
      </c>
      <c r="J1066" s="26">
        <f t="shared" si="217"/>
        <v>17.8125</v>
      </c>
      <c r="K1066" s="55">
        <f t="shared" si="218"/>
        <v>1.2432484567901234E-2</v>
      </c>
      <c r="L1066" s="26" t="b">
        <f>IF(virtualroom!A1066="","",J1066&gt;ventilation_hysteresis)</f>
        <v>0</v>
      </c>
      <c r="M1066" s="29">
        <f t="shared" si="219"/>
        <v>0</v>
      </c>
      <c r="N1066" s="13">
        <f t="shared" si="223"/>
        <v>0</v>
      </c>
      <c r="O1066" s="17">
        <f t="shared" si="224"/>
        <v>0</v>
      </c>
      <c r="P1066" s="17">
        <f t="shared" si="220"/>
        <v>0</v>
      </c>
      <c r="Q1066" s="17">
        <f t="shared" si="225"/>
        <v>1.2432484567901234E-2</v>
      </c>
      <c r="R1066" s="29">
        <f>IF(R1065="cCO2_ppm",CO2_ext_avg_ppm,calculation!R1065+calculation!S1065)</f>
        <v>817.8125</v>
      </c>
      <c r="S1066" s="13">
        <f t="shared" si="221"/>
        <v>56.623263888888886</v>
      </c>
    </row>
    <row r="1067" spans="1:19">
      <c r="A1067" s="1">
        <f>IF(input_OLD_temp_simulation!A1067&lt;&gt;"",input_OLD_temp_simulation!A1067,"")</f>
        <v>1065</v>
      </c>
      <c r="B1067">
        <f>IF(input_OLD_temp_simulation!B1067&lt;&gt;"",input_OLD_temp_simulation!B1067,"")</f>
        <v>886307</v>
      </c>
      <c r="C1067" s="2">
        <f>IF(input_OLD_temp_simulation!C1067&lt;&gt;"",input_OLD_temp_simulation!C1067,"")</f>
        <v>44575.09375</v>
      </c>
      <c r="D1067" s="26">
        <f t="shared" si="222"/>
        <v>4</v>
      </c>
      <c r="E1067" s="43">
        <f t="shared" si="213"/>
        <v>9.375E-2</v>
      </c>
      <c r="F1067" s="2">
        <f t="shared" si="214"/>
        <v>4.0938657407407408</v>
      </c>
      <c r="G1067" s="26">
        <f>_xlfn.XLOOKUP(F1067,occupancy_schedule!C:C,occupancy_schedule!D:D,,1,2)</f>
        <v>1</v>
      </c>
      <c r="H1067" s="50">
        <f t="shared" si="215"/>
        <v>6.7812499999999997E-6</v>
      </c>
      <c r="I1067" s="18">
        <f t="shared" si="216"/>
        <v>7.5347222222222218E-2</v>
      </c>
      <c r="J1067" s="26">
        <f t="shared" si="217"/>
        <v>74.435763888888914</v>
      </c>
      <c r="K1067" s="55">
        <f t="shared" si="218"/>
        <v>1.418011616941015E-2</v>
      </c>
      <c r="L1067" s="26" t="b">
        <f>IF(virtualroom!A1067="","",J1067&gt;ventilation_hysteresis)</f>
        <v>1</v>
      </c>
      <c r="M1067" s="29">
        <f t="shared" si="219"/>
        <v>500</v>
      </c>
      <c r="N1067" s="13">
        <f t="shared" si="223"/>
        <v>5.5555555555555554</v>
      </c>
      <c r="O1067" s="17">
        <f t="shared" si="224"/>
        <v>0.70900580847050754</v>
      </c>
      <c r="P1067" s="17">
        <f t="shared" si="220"/>
        <v>0.19500821886749678</v>
      </c>
      <c r="Q1067" s="17">
        <f t="shared" si="225"/>
        <v>0.13826195987654324</v>
      </c>
      <c r="R1067" s="29">
        <f>IF(R1066="cCO2_ppm",CO2_ext_avg_ppm,calculation!R1066+calculation!S1066)</f>
        <v>874.43576388888891</v>
      </c>
      <c r="S1067" s="13">
        <f t="shared" si="221"/>
        <v>-56.623263888888921</v>
      </c>
    </row>
    <row r="1068" spans="1:19">
      <c r="A1068" s="1">
        <f>IF(input_OLD_temp_simulation!A1068&lt;&gt;"",input_OLD_temp_simulation!A1068,"")</f>
        <v>1066</v>
      </c>
      <c r="B1068">
        <f>IF(input_OLD_temp_simulation!B1068&lt;&gt;"",input_OLD_temp_simulation!B1068,"")</f>
        <v>886307</v>
      </c>
      <c r="C1068" s="2">
        <f>IF(input_OLD_temp_simulation!C1068&lt;&gt;"",input_OLD_temp_simulation!C1068,"")</f>
        <v>44575.104166666657</v>
      </c>
      <c r="D1068" s="26">
        <f t="shared" si="222"/>
        <v>4</v>
      </c>
      <c r="E1068" s="43">
        <f t="shared" si="213"/>
        <v>0.10416666665696539</v>
      </c>
      <c r="F1068" s="2">
        <f t="shared" si="214"/>
        <v>4.1042824073977062</v>
      </c>
      <c r="G1068" s="26">
        <f>_xlfn.XLOOKUP(F1068,occupancy_schedule!C:C,occupancy_schedule!D:D,,1,2)</f>
        <v>1</v>
      </c>
      <c r="H1068" s="50">
        <f t="shared" si="215"/>
        <v>6.7812499999999997E-6</v>
      </c>
      <c r="I1068" s="18">
        <f t="shared" si="216"/>
        <v>7.5347222222222218E-2</v>
      </c>
      <c r="J1068" s="26">
        <f t="shared" si="217"/>
        <v>17.8125</v>
      </c>
      <c r="K1068" s="55">
        <f t="shared" si="218"/>
        <v>1.2432484567901234E-2</v>
      </c>
      <c r="L1068" s="26" t="b">
        <f>IF(virtualroom!A1068="","",J1068&gt;ventilation_hysteresis)</f>
        <v>0</v>
      </c>
      <c r="M1068" s="29">
        <f t="shared" si="219"/>
        <v>0</v>
      </c>
      <c r="N1068" s="13">
        <f t="shared" si="223"/>
        <v>0</v>
      </c>
      <c r="O1068" s="17">
        <f t="shared" si="224"/>
        <v>0</v>
      </c>
      <c r="P1068" s="17">
        <f t="shared" si="220"/>
        <v>0</v>
      </c>
      <c r="Q1068" s="17">
        <f t="shared" si="225"/>
        <v>1.2432484567901234E-2</v>
      </c>
      <c r="R1068" s="29">
        <f>IF(R1067="cCO2_ppm",CO2_ext_avg_ppm,calculation!R1067+calculation!S1067)</f>
        <v>817.8125</v>
      </c>
      <c r="S1068" s="13">
        <f t="shared" si="221"/>
        <v>56.623263888888886</v>
      </c>
    </row>
    <row r="1069" spans="1:19">
      <c r="A1069" s="1">
        <f>IF(input_OLD_temp_simulation!A1069&lt;&gt;"",input_OLD_temp_simulation!A1069,"")</f>
        <v>1067</v>
      </c>
      <c r="B1069">
        <f>IF(input_OLD_temp_simulation!B1069&lt;&gt;"",input_OLD_temp_simulation!B1069,"")</f>
        <v>886307</v>
      </c>
      <c r="C1069" s="2">
        <f>IF(input_OLD_temp_simulation!C1069&lt;&gt;"",input_OLD_temp_simulation!C1069,"")</f>
        <v>44575.114583333343</v>
      </c>
      <c r="D1069" s="26">
        <f t="shared" si="222"/>
        <v>4</v>
      </c>
      <c r="E1069" s="43">
        <f t="shared" si="213"/>
        <v>0.11458333334303461</v>
      </c>
      <c r="F1069" s="2">
        <f t="shared" si="214"/>
        <v>4.1146990740837754</v>
      </c>
      <c r="G1069" s="26">
        <f>_xlfn.XLOOKUP(F1069,occupancy_schedule!C:C,occupancy_schedule!D:D,,1,2)</f>
        <v>1</v>
      </c>
      <c r="H1069" s="50">
        <f t="shared" si="215"/>
        <v>6.7812499999999997E-6</v>
      </c>
      <c r="I1069" s="18">
        <f t="shared" si="216"/>
        <v>7.5347222222222218E-2</v>
      </c>
      <c r="J1069" s="26">
        <f t="shared" si="217"/>
        <v>74.435763888888914</v>
      </c>
      <c r="K1069" s="55">
        <f t="shared" si="218"/>
        <v>1.418011616941015E-2</v>
      </c>
      <c r="L1069" s="26" t="b">
        <f>IF(virtualroom!A1069="","",J1069&gt;ventilation_hysteresis)</f>
        <v>1</v>
      </c>
      <c r="M1069" s="29">
        <f t="shared" si="219"/>
        <v>500</v>
      </c>
      <c r="N1069" s="13">
        <f t="shared" si="223"/>
        <v>5.5555555555555554</v>
      </c>
      <c r="O1069" s="17">
        <f t="shared" si="224"/>
        <v>0.70900580847050754</v>
      </c>
      <c r="P1069" s="17">
        <f t="shared" si="220"/>
        <v>0.19500821886749678</v>
      </c>
      <c r="Q1069" s="17">
        <f t="shared" si="225"/>
        <v>0.13826195987654324</v>
      </c>
      <c r="R1069" s="29">
        <f>IF(R1068="cCO2_ppm",CO2_ext_avg_ppm,calculation!R1068+calculation!S1068)</f>
        <v>874.43576388888891</v>
      </c>
      <c r="S1069" s="13">
        <f t="shared" si="221"/>
        <v>-56.623263888888921</v>
      </c>
    </row>
    <row r="1070" spans="1:19">
      <c r="A1070" s="1">
        <f>IF(input_OLD_temp_simulation!A1070&lt;&gt;"",input_OLD_temp_simulation!A1070,"")</f>
        <v>1068</v>
      </c>
      <c r="B1070">
        <f>IF(input_OLD_temp_simulation!B1070&lt;&gt;"",input_OLD_temp_simulation!B1070,"")</f>
        <v>886307</v>
      </c>
      <c r="C1070" s="2">
        <f>IF(input_OLD_temp_simulation!C1070&lt;&gt;"",input_OLD_temp_simulation!C1070,"")</f>
        <v>44575.125</v>
      </c>
      <c r="D1070" s="26">
        <f t="shared" si="222"/>
        <v>4</v>
      </c>
      <c r="E1070" s="43">
        <f t="shared" si="213"/>
        <v>0.125</v>
      </c>
      <c r="F1070" s="2">
        <f t="shared" si="214"/>
        <v>4.1251157407407408</v>
      </c>
      <c r="G1070" s="26">
        <f>_xlfn.XLOOKUP(F1070,occupancy_schedule!C:C,occupancy_schedule!D:D,,1,2)</f>
        <v>1</v>
      </c>
      <c r="H1070" s="50">
        <f t="shared" si="215"/>
        <v>6.7812499999999997E-6</v>
      </c>
      <c r="I1070" s="18">
        <f t="shared" si="216"/>
        <v>7.5347222222222218E-2</v>
      </c>
      <c r="J1070" s="26">
        <f t="shared" si="217"/>
        <v>17.8125</v>
      </c>
      <c r="K1070" s="55">
        <f t="shared" si="218"/>
        <v>1.2432484567901234E-2</v>
      </c>
      <c r="L1070" s="26" t="b">
        <f>IF(virtualroom!A1070="","",J1070&gt;ventilation_hysteresis)</f>
        <v>0</v>
      </c>
      <c r="M1070" s="29">
        <f t="shared" si="219"/>
        <v>0</v>
      </c>
      <c r="N1070" s="13">
        <f t="shared" si="223"/>
        <v>0</v>
      </c>
      <c r="O1070" s="17">
        <f t="shared" si="224"/>
        <v>0</v>
      </c>
      <c r="P1070" s="17">
        <f t="shared" si="220"/>
        <v>0</v>
      </c>
      <c r="Q1070" s="17">
        <f t="shared" si="225"/>
        <v>1.2432484567901234E-2</v>
      </c>
      <c r="R1070" s="29">
        <f>IF(R1069="cCO2_ppm",CO2_ext_avg_ppm,calculation!R1069+calculation!S1069)</f>
        <v>817.8125</v>
      </c>
      <c r="S1070" s="13">
        <f t="shared" si="221"/>
        <v>56.623263888888886</v>
      </c>
    </row>
    <row r="1071" spans="1:19">
      <c r="A1071" s="1">
        <f>IF(input_OLD_temp_simulation!A1071&lt;&gt;"",input_OLD_temp_simulation!A1071,"")</f>
        <v>1069</v>
      </c>
      <c r="B1071">
        <f>IF(input_OLD_temp_simulation!B1071&lt;&gt;"",input_OLD_temp_simulation!B1071,"")</f>
        <v>886307</v>
      </c>
      <c r="C1071" s="2">
        <f>IF(input_OLD_temp_simulation!C1071&lt;&gt;"",input_OLD_temp_simulation!C1071,"")</f>
        <v>44575.135416666657</v>
      </c>
      <c r="D1071" s="26">
        <f t="shared" si="222"/>
        <v>4</v>
      </c>
      <c r="E1071" s="43">
        <f t="shared" si="213"/>
        <v>0.13541666665696539</v>
      </c>
      <c r="F1071" s="2">
        <f t="shared" si="214"/>
        <v>4.1355324073977062</v>
      </c>
      <c r="G1071" s="26">
        <f>_xlfn.XLOOKUP(F1071,occupancy_schedule!C:C,occupancy_schedule!D:D,,1,2)</f>
        <v>1</v>
      </c>
      <c r="H1071" s="50">
        <f t="shared" si="215"/>
        <v>6.7812499999999997E-6</v>
      </c>
      <c r="I1071" s="18">
        <f t="shared" si="216"/>
        <v>7.5347222222222218E-2</v>
      </c>
      <c r="J1071" s="26">
        <f t="shared" si="217"/>
        <v>74.435763888888914</v>
      </c>
      <c r="K1071" s="55">
        <f t="shared" si="218"/>
        <v>1.418011616941015E-2</v>
      </c>
      <c r="L1071" s="26" t="b">
        <f>IF(virtualroom!A1071="","",J1071&gt;ventilation_hysteresis)</f>
        <v>1</v>
      </c>
      <c r="M1071" s="29">
        <f t="shared" si="219"/>
        <v>500</v>
      </c>
      <c r="N1071" s="13">
        <f t="shared" si="223"/>
        <v>5.5555555555555554</v>
      </c>
      <c r="O1071" s="17">
        <f t="shared" si="224"/>
        <v>0.70900580847050754</v>
      </c>
      <c r="P1071" s="17">
        <f t="shared" si="220"/>
        <v>0.19500821886749678</v>
      </c>
      <c r="Q1071" s="17">
        <f t="shared" si="225"/>
        <v>0.13826195987654324</v>
      </c>
      <c r="R1071" s="29">
        <f>IF(R1070="cCO2_ppm",CO2_ext_avg_ppm,calculation!R1070+calculation!S1070)</f>
        <v>874.43576388888891</v>
      </c>
      <c r="S1071" s="13">
        <f t="shared" si="221"/>
        <v>-56.623263888888921</v>
      </c>
    </row>
    <row r="1072" spans="1:19">
      <c r="A1072" s="1">
        <f>IF(input_OLD_temp_simulation!A1072&lt;&gt;"",input_OLD_temp_simulation!A1072,"")</f>
        <v>1070</v>
      </c>
      <c r="B1072">
        <f>IF(input_OLD_temp_simulation!B1072&lt;&gt;"",input_OLD_temp_simulation!B1072,"")</f>
        <v>886307</v>
      </c>
      <c r="C1072" s="2">
        <f>IF(input_OLD_temp_simulation!C1072&lt;&gt;"",input_OLD_temp_simulation!C1072,"")</f>
        <v>44575.145833333343</v>
      </c>
      <c r="D1072" s="26">
        <f t="shared" si="222"/>
        <v>4</v>
      </c>
      <c r="E1072" s="43">
        <f t="shared" si="213"/>
        <v>0.14583333334303461</v>
      </c>
      <c r="F1072" s="2">
        <f t="shared" si="214"/>
        <v>4.1459490740837754</v>
      </c>
      <c r="G1072" s="26">
        <f>_xlfn.XLOOKUP(F1072,occupancy_schedule!C:C,occupancy_schedule!D:D,,1,2)</f>
        <v>1</v>
      </c>
      <c r="H1072" s="50">
        <f t="shared" si="215"/>
        <v>6.7812499999999997E-6</v>
      </c>
      <c r="I1072" s="18">
        <f t="shared" si="216"/>
        <v>7.5347222222222218E-2</v>
      </c>
      <c r="J1072" s="26">
        <f t="shared" si="217"/>
        <v>17.8125</v>
      </c>
      <c r="K1072" s="55">
        <f t="shared" si="218"/>
        <v>1.2432484567901234E-2</v>
      </c>
      <c r="L1072" s="26" t="b">
        <f>IF(virtualroom!A1072="","",J1072&gt;ventilation_hysteresis)</f>
        <v>0</v>
      </c>
      <c r="M1072" s="29">
        <f t="shared" si="219"/>
        <v>0</v>
      </c>
      <c r="N1072" s="13">
        <f t="shared" si="223"/>
        <v>0</v>
      </c>
      <c r="O1072" s="17">
        <f t="shared" si="224"/>
        <v>0</v>
      </c>
      <c r="P1072" s="17">
        <f t="shared" si="220"/>
        <v>0</v>
      </c>
      <c r="Q1072" s="17">
        <f t="shared" si="225"/>
        <v>1.2432484567901234E-2</v>
      </c>
      <c r="R1072" s="29">
        <f>IF(R1071="cCO2_ppm",CO2_ext_avg_ppm,calculation!R1071+calculation!S1071)</f>
        <v>817.8125</v>
      </c>
      <c r="S1072" s="13">
        <f t="shared" si="221"/>
        <v>56.623263888888886</v>
      </c>
    </row>
    <row r="1073" spans="1:19">
      <c r="A1073" s="1">
        <f>IF(input_OLD_temp_simulation!A1073&lt;&gt;"",input_OLD_temp_simulation!A1073,"")</f>
        <v>1071</v>
      </c>
      <c r="B1073">
        <f>IF(input_OLD_temp_simulation!B1073&lt;&gt;"",input_OLD_temp_simulation!B1073,"")</f>
        <v>886307</v>
      </c>
      <c r="C1073" s="2">
        <f>IF(input_OLD_temp_simulation!C1073&lt;&gt;"",input_OLD_temp_simulation!C1073,"")</f>
        <v>44575.15625</v>
      </c>
      <c r="D1073" s="26">
        <f t="shared" si="222"/>
        <v>4</v>
      </c>
      <c r="E1073" s="43">
        <f t="shared" si="213"/>
        <v>0.15625</v>
      </c>
      <c r="F1073" s="2">
        <f t="shared" si="214"/>
        <v>4.1563657407407408</v>
      </c>
      <c r="G1073" s="26">
        <f>_xlfn.XLOOKUP(F1073,occupancy_schedule!C:C,occupancy_schedule!D:D,,1,2)</f>
        <v>1</v>
      </c>
      <c r="H1073" s="50">
        <f t="shared" si="215"/>
        <v>6.7812499999999997E-6</v>
      </c>
      <c r="I1073" s="18">
        <f t="shared" si="216"/>
        <v>7.5347222222222218E-2</v>
      </c>
      <c r="J1073" s="26">
        <f t="shared" si="217"/>
        <v>74.435763888888914</v>
      </c>
      <c r="K1073" s="55">
        <f t="shared" si="218"/>
        <v>1.418011616941015E-2</v>
      </c>
      <c r="L1073" s="26" t="b">
        <f>IF(virtualroom!A1073="","",J1073&gt;ventilation_hysteresis)</f>
        <v>1</v>
      </c>
      <c r="M1073" s="29">
        <f t="shared" si="219"/>
        <v>500</v>
      </c>
      <c r="N1073" s="13">
        <f t="shared" si="223"/>
        <v>5.5555555555555554</v>
      </c>
      <c r="O1073" s="17">
        <f t="shared" si="224"/>
        <v>0.70900580847050754</v>
      </c>
      <c r="P1073" s="17">
        <f t="shared" si="220"/>
        <v>0.19500821886749678</v>
      </c>
      <c r="Q1073" s="17">
        <f t="shared" si="225"/>
        <v>0.13826195987654324</v>
      </c>
      <c r="R1073" s="29">
        <f>IF(R1072="cCO2_ppm",CO2_ext_avg_ppm,calculation!R1072+calculation!S1072)</f>
        <v>874.43576388888891</v>
      </c>
      <c r="S1073" s="13">
        <f t="shared" si="221"/>
        <v>-56.623263888888921</v>
      </c>
    </row>
    <row r="1074" spans="1:19">
      <c r="A1074" s="1">
        <f>IF(input_OLD_temp_simulation!A1074&lt;&gt;"",input_OLD_temp_simulation!A1074,"")</f>
        <v>1072</v>
      </c>
      <c r="B1074">
        <f>IF(input_OLD_temp_simulation!B1074&lt;&gt;"",input_OLD_temp_simulation!B1074,"")</f>
        <v>886307</v>
      </c>
      <c r="C1074" s="2">
        <f>IF(input_OLD_temp_simulation!C1074&lt;&gt;"",input_OLD_temp_simulation!C1074,"")</f>
        <v>44575.166666666657</v>
      </c>
      <c r="D1074" s="26">
        <f t="shared" si="222"/>
        <v>4</v>
      </c>
      <c r="E1074" s="43">
        <f t="shared" si="213"/>
        <v>0.16666666665696539</v>
      </c>
      <c r="F1074" s="2">
        <f t="shared" si="214"/>
        <v>4.1667824073977062</v>
      </c>
      <c r="G1074" s="26">
        <f>_xlfn.XLOOKUP(F1074,occupancy_schedule!C:C,occupancy_schedule!D:D,,1,2)</f>
        <v>1</v>
      </c>
      <c r="H1074" s="50">
        <f t="shared" si="215"/>
        <v>6.7812499999999997E-6</v>
      </c>
      <c r="I1074" s="18">
        <f t="shared" si="216"/>
        <v>7.5347222222222218E-2</v>
      </c>
      <c r="J1074" s="26">
        <f t="shared" si="217"/>
        <v>17.8125</v>
      </c>
      <c r="K1074" s="55">
        <f t="shared" si="218"/>
        <v>1.2432484567901234E-2</v>
      </c>
      <c r="L1074" s="26" t="b">
        <f>IF(virtualroom!A1074="","",J1074&gt;ventilation_hysteresis)</f>
        <v>0</v>
      </c>
      <c r="M1074" s="29">
        <f t="shared" si="219"/>
        <v>0</v>
      </c>
      <c r="N1074" s="13">
        <f t="shared" si="223"/>
        <v>0</v>
      </c>
      <c r="O1074" s="17">
        <f t="shared" si="224"/>
        <v>0</v>
      </c>
      <c r="P1074" s="17">
        <f t="shared" si="220"/>
        <v>0</v>
      </c>
      <c r="Q1074" s="17">
        <f t="shared" si="225"/>
        <v>1.2432484567901234E-2</v>
      </c>
      <c r="R1074" s="29">
        <f>IF(R1073="cCO2_ppm",CO2_ext_avg_ppm,calculation!R1073+calculation!S1073)</f>
        <v>817.8125</v>
      </c>
      <c r="S1074" s="13">
        <f t="shared" si="221"/>
        <v>56.623263888888886</v>
      </c>
    </row>
    <row r="1075" spans="1:19">
      <c r="A1075" s="1">
        <f>IF(input_OLD_temp_simulation!A1075&lt;&gt;"",input_OLD_temp_simulation!A1075,"")</f>
        <v>1073</v>
      </c>
      <c r="B1075">
        <f>IF(input_OLD_temp_simulation!B1075&lt;&gt;"",input_OLD_temp_simulation!B1075,"")</f>
        <v>886307</v>
      </c>
      <c r="C1075" s="2">
        <f>IF(input_OLD_temp_simulation!C1075&lt;&gt;"",input_OLD_temp_simulation!C1075,"")</f>
        <v>44575.177083333343</v>
      </c>
      <c r="D1075" s="26">
        <f t="shared" si="222"/>
        <v>4</v>
      </c>
      <c r="E1075" s="43">
        <f t="shared" si="213"/>
        <v>0.17708333334303461</v>
      </c>
      <c r="F1075" s="2">
        <f t="shared" si="214"/>
        <v>4.1771990740837754</v>
      </c>
      <c r="G1075" s="26">
        <f>_xlfn.XLOOKUP(F1075,occupancy_schedule!C:C,occupancy_schedule!D:D,,1,2)</f>
        <v>1</v>
      </c>
      <c r="H1075" s="50">
        <f t="shared" si="215"/>
        <v>6.7812499999999997E-6</v>
      </c>
      <c r="I1075" s="18">
        <f t="shared" si="216"/>
        <v>7.5347222222222218E-2</v>
      </c>
      <c r="J1075" s="26">
        <f t="shared" si="217"/>
        <v>74.435763888888914</v>
      </c>
      <c r="K1075" s="55">
        <f t="shared" si="218"/>
        <v>1.418011616941015E-2</v>
      </c>
      <c r="L1075" s="26" t="b">
        <f>IF(virtualroom!A1075="","",J1075&gt;ventilation_hysteresis)</f>
        <v>1</v>
      </c>
      <c r="M1075" s="29">
        <f t="shared" si="219"/>
        <v>500</v>
      </c>
      <c r="N1075" s="13">
        <f t="shared" si="223"/>
        <v>5.5555555555555554</v>
      </c>
      <c r="O1075" s="17">
        <f t="shared" si="224"/>
        <v>0.70900580847050754</v>
      </c>
      <c r="P1075" s="17">
        <f t="shared" si="220"/>
        <v>0.19500821886749678</v>
      </c>
      <c r="Q1075" s="17">
        <f t="shared" si="225"/>
        <v>0.13826195987654324</v>
      </c>
      <c r="R1075" s="29">
        <f>IF(R1074="cCO2_ppm",CO2_ext_avg_ppm,calculation!R1074+calculation!S1074)</f>
        <v>874.43576388888891</v>
      </c>
      <c r="S1075" s="13">
        <f t="shared" si="221"/>
        <v>-56.623263888888921</v>
      </c>
    </row>
    <row r="1076" spans="1:19">
      <c r="A1076" s="1">
        <f>IF(input_OLD_temp_simulation!A1076&lt;&gt;"",input_OLD_temp_simulation!A1076,"")</f>
        <v>1074</v>
      </c>
      <c r="B1076">
        <f>IF(input_OLD_temp_simulation!B1076&lt;&gt;"",input_OLD_temp_simulation!B1076,"")</f>
        <v>886307</v>
      </c>
      <c r="C1076" s="2">
        <f>IF(input_OLD_temp_simulation!C1076&lt;&gt;"",input_OLD_temp_simulation!C1076,"")</f>
        <v>44575.1875</v>
      </c>
      <c r="D1076" s="26">
        <f t="shared" si="222"/>
        <v>4</v>
      </c>
      <c r="E1076" s="43">
        <f t="shared" si="213"/>
        <v>0.1875</v>
      </c>
      <c r="F1076" s="2">
        <f t="shared" si="214"/>
        <v>4.1876157407407408</v>
      </c>
      <c r="G1076" s="26">
        <f>_xlfn.XLOOKUP(F1076,occupancy_schedule!C:C,occupancy_schedule!D:D,,1,2)</f>
        <v>1</v>
      </c>
      <c r="H1076" s="50">
        <f t="shared" si="215"/>
        <v>6.7812499999999997E-6</v>
      </c>
      <c r="I1076" s="18">
        <f t="shared" si="216"/>
        <v>7.5347222222222218E-2</v>
      </c>
      <c r="J1076" s="26">
        <f t="shared" si="217"/>
        <v>17.8125</v>
      </c>
      <c r="K1076" s="55">
        <f t="shared" si="218"/>
        <v>1.2432484567901234E-2</v>
      </c>
      <c r="L1076" s="26" t="b">
        <f>IF(virtualroom!A1076="","",J1076&gt;ventilation_hysteresis)</f>
        <v>0</v>
      </c>
      <c r="M1076" s="29">
        <f t="shared" si="219"/>
        <v>0</v>
      </c>
      <c r="N1076" s="13">
        <f t="shared" si="223"/>
        <v>0</v>
      </c>
      <c r="O1076" s="17">
        <f t="shared" si="224"/>
        <v>0</v>
      </c>
      <c r="P1076" s="17">
        <f t="shared" si="220"/>
        <v>0</v>
      </c>
      <c r="Q1076" s="17">
        <f t="shared" si="225"/>
        <v>1.2432484567901234E-2</v>
      </c>
      <c r="R1076" s="29">
        <f>IF(R1075="cCO2_ppm",CO2_ext_avg_ppm,calculation!R1075+calculation!S1075)</f>
        <v>817.8125</v>
      </c>
      <c r="S1076" s="13">
        <f t="shared" si="221"/>
        <v>56.623263888888886</v>
      </c>
    </row>
    <row r="1077" spans="1:19">
      <c r="A1077" s="1">
        <f>IF(input_OLD_temp_simulation!A1077&lt;&gt;"",input_OLD_temp_simulation!A1077,"")</f>
        <v>1075</v>
      </c>
      <c r="B1077">
        <f>IF(input_OLD_temp_simulation!B1077&lt;&gt;"",input_OLD_temp_simulation!B1077,"")</f>
        <v>886307</v>
      </c>
      <c r="C1077" s="2">
        <f>IF(input_OLD_temp_simulation!C1077&lt;&gt;"",input_OLD_temp_simulation!C1077,"")</f>
        <v>44575.197916666657</v>
      </c>
      <c r="D1077" s="26">
        <f t="shared" si="222"/>
        <v>4</v>
      </c>
      <c r="E1077" s="43">
        <f t="shared" si="213"/>
        <v>0.19791666665696539</v>
      </c>
      <c r="F1077" s="2">
        <f t="shared" si="214"/>
        <v>4.1980324073977062</v>
      </c>
      <c r="G1077" s="26">
        <f>_xlfn.XLOOKUP(F1077,occupancy_schedule!C:C,occupancy_schedule!D:D,,1,2)</f>
        <v>1</v>
      </c>
      <c r="H1077" s="50">
        <f t="shared" si="215"/>
        <v>6.7812499999999997E-6</v>
      </c>
      <c r="I1077" s="18">
        <f t="shared" si="216"/>
        <v>7.5347222222222218E-2</v>
      </c>
      <c r="J1077" s="26">
        <f t="shared" si="217"/>
        <v>74.435763888888914</v>
      </c>
      <c r="K1077" s="55">
        <f t="shared" si="218"/>
        <v>1.418011616941015E-2</v>
      </c>
      <c r="L1077" s="26" t="b">
        <f>IF(virtualroom!A1077="","",J1077&gt;ventilation_hysteresis)</f>
        <v>1</v>
      </c>
      <c r="M1077" s="29">
        <f t="shared" si="219"/>
        <v>500</v>
      </c>
      <c r="N1077" s="13">
        <f t="shared" si="223"/>
        <v>5.5555555555555554</v>
      </c>
      <c r="O1077" s="17">
        <f t="shared" si="224"/>
        <v>0.70900580847050754</v>
      </c>
      <c r="P1077" s="17">
        <f t="shared" si="220"/>
        <v>0.19500821886749678</v>
      </c>
      <c r="Q1077" s="17">
        <f t="shared" si="225"/>
        <v>0.13826195987654324</v>
      </c>
      <c r="R1077" s="29">
        <f>IF(R1076="cCO2_ppm",CO2_ext_avg_ppm,calculation!R1076+calculation!S1076)</f>
        <v>874.43576388888891</v>
      </c>
      <c r="S1077" s="13">
        <f t="shared" si="221"/>
        <v>-56.623263888888921</v>
      </c>
    </row>
    <row r="1078" spans="1:19">
      <c r="A1078" s="1">
        <f>IF(input_OLD_temp_simulation!A1078&lt;&gt;"",input_OLD_temp_simulation!A1078,"")</f>
        <v>1076</v>
      </c>
      <c r="B1078">
        <f>IF(input_OLD_temp_simulation!B1078&lt;&gt;"",input_OLD_temp_simulation!B1078,"")</f>
        <v>886307</v>
      </c>
      <c r="C1078" s="2">
        <f>IF(input_OLD_temp_simulation!C1078&lt;&gt;"",input_OLD_temp_simulation!C1078,"")</f>
        <v>44575.208333333343</v>
      </c>
      <c r="D1078" s="26">
        <f t="shared" si="222"/>
        <v>4</v>
      </c>
      <c r="E1078" s="43">
        <f t="shared" ref="E1078:E1141" si="226">MOD(C1078,1)</f>
        <v>0.20833333334303461</v>
      </c>
      <c r="F1078" s="2">
        <f t="shared" ref="F1078:F1141" si="227">D1078+E1078+1/24/60/6</f>
        <v>4.2084490740837754</v>
      </c>
      <c r="G1078" s="26">
        <f>_xlfn.XLOOKUP(F1078,occupancy_schedule!C:C,occupancy_schedule!D:D,,1,2)</f>
        <v>1</v>
      </c>
      <c r="H1078" s="50">
        <f t="shared" si="215"/>
        <v>6.7812499999999997E-6</v>
      </c>
      <c r="I1078" s="18">
        <f t="shared" si="216"/>
        <v>7.5347222222222218E-2</v>
      </c>
      <c r="J1078" s="26">
        <f t="shared" si="217"/>
        <v>17.8125</v>
      </c>
      <c r="K1078" s="55">
        <f t="shared" si="218"/>
        <v>1.2432484567901234E-2</v>
      </c>
      <c r="L1078" s="26" t="b">
        <f>IF(virtualroom!A1078="","",J1078&gt;ventilation_hysteresis)</f>
        <v>0</v>
      </c>
      <c r="M1078" s="29">
        <f t="shared" si="219"/>
        <v>0</v>
      </c>
      <c r="N1078" s="13">
        <f t="shared" si="223"/>
        <v>0</v>
      </c>
      <c r="O1078" s="17">
        <f t="shared" si="224"/>
        <v>0</v>
      </c>
      <c r="P1078" s="17">
        <f t="shared" si="220"/>
        <v>0</v>
      </c>
      <c r="Q1078" s="17">
        <f t="shared" si="225"/>
        <v>1.2432484567901234E-2</v>
      </c>
      <c r="R1078" s="29">
        <f>IF(R1077="cCO2_ppm",CO2_ext_avg_ppm,calculation!R1077+calculation!S1077)</f>
        <v>817.8125</v>
      </c>
      <c r="S1078" s="13">
        <f t="shared" si="221"/>
        <v>56.623263888888886</v>
      </c>
    </row>
    <row r="1079" spans="1:19">
      <c r="A1079" s="1">
        <f>IF(input_OLD_temp_simulation!A1079&lt;&gt;"",input_OLD_temp_simulation!A1079,"")</f>
        <v>1077</v>
      </c>
      <c r="B1079">
        <f>IF(input_OLD_temp_simulation!B1079&lt;&gt;"",input_OLD_temp_simulation!B1079,"")</f>
        <v>886307</v>
      </c>
      <c r="C1079" s="2">
        <f>IF(input_OLD_temp_simulation!C1079&lt;&gt;"",input_OLD_temp_simulation!C1079,"")</f>
        <v>44575.21875</v>
      </c>
      <c r="D1079" s="26">
        <f t="shared" si="222"/>
        <v>4</v>
      </c>
      <c r="E1079" s="43">
        <f t="shared" si="226"/>
        <v>0.21875</v>
      </c>
      <c r="F1079" s="2">
        <f t="shared" si="227"/>
        <v>4.2188657407407408</v>
      </c>
      <c r="G1079" s="26">
        <f>_xlfn.XLOOKUP(F1079,occupancy_schedule!C:C,occupancy_schedule!D:D,,1,2)</f>
        <v>1</v>
      </c>
      <c r="H1079" s="50">
        <f t="shared" si="215"/>
        <v>6.7812499999999997E-6</v>
      </c>
      <c r="I1079" s="18">
        <f t="shared" si="216"/>
        <v>7.5347222222222218E-2</v>
      </c>
      <c r="J1079" s="26">
        <f t="shared" si="217"/>
        <v>74.435763888888914</v>
      </c>
      <c r="K1079" s="55">
        <f t="shared" si="218"/>
        <v>1.418011616941015E-2</v>
      </c>
      <c r="L1079" s="26" t="b">
        <f>IF(virtualroom!A1079="","",J1079&gt;ventilation_hysteresis)</f>
        <v>1</v>
      </c>
      <c r="M1079" s="29">
        <f t="shared" si="219"/>
        <v>500</v>
      </c>
      <c r="N1079" s="13">
        <f t="shared" si="223"/>
        <v>5.5555555555555554</v>
      </c>
      <c r="O1079" s="17">
        <f t="shared" si="224"/>
        <v>0.70900580847050754</v>
      </c>
      <c r="P1079" s="17">
        <f t="shared" si="220"/>
        <v>0.19500821886749678</v>
      </c>
      <c r="Q1079" s="17">
        <f t="shared" si="225"/>
        <v>0.13826195987654324</v>
      </c>
      <c r="R1079" s="29">
        <f>IF(R1078="cCO2_ppm",CO2_ext_avg_ppm,calculation!R1078+calculation!S1078)</f>
        <v>874.43576388888891</v>
      </c>
      <c r="S1079" s="13">
        <f t="shared" si="221"/>
        <v>-56.623263888888921</v>
      </c>
    </row>
    <row r="1080" spans="1:19">
      <c r="A1080" s="1">
        <f>IF(input_OLD_temp_simulation!A1080&lt;&gt;"",input_OLD_temp_simulation!A1080,"")</f>
        <v>1078</v>
      </c>
      <c r="B1080">
        <f>IF(input_OLD_temp_simulation!B1080&lt;&gt;"",input_OLD_temp_simulation!B1080,"")</f>
        <v>886307</v>
      </c>
      <c r="C1080" s="2">
        <f>IF(input_OLD_temp_simulation!C1080&lt;&gt;"",input_OLD_temp_simulation!C1080,"")</f>
        <v>44575.229166666657</v>
      </c>
      <c r="D1080" s="26">
        <f t="shared" si="222"/>
        <v>4</v>
      </c>
      <c r="E1080" s="43">
        <f t="shared" si="226"/>
        <v>0.22916666665696539</v>
      </c>
      <c r="F1080" s="2">
        <f t="shared" si="227"/>
        <v>4.2292824073977062</v>
      </c>
      <c r="G1080" s="26">
        <f>_xlfn.XLOOKUP(F1080,occupancy_schedule!C:C,occupancy_schedule!D:D,,1,2)</f>
        <v>1</v>
      </c>
      <c r="H1080" s="50">
        <f t="shared" si="215"/>
        <v>6.7812499999999997E-6</v>
      </c>
      <c r="I1080" s="18">
        <f t="shared" si="216"/>
        <v>7.5347222222222218E-2</v>
      </c>
      <c r="J1080" s="26">
        <f t="shared" si="217"/>
        <v>17.8125</v>
      </c>
      <c r="K1080" s="55">
        <f t="shared" si="218"/>
        <v>1.2432484567901234E-2</v>
      </c>
      <c r="L1080" s="26" t="b">
        <f>IF(virtualroom!A1080="","",J1080&gt;ventilation_hysteresis)</f>
        <v>0</v>
      </c>
      <c r="M1080" s="29">
        <f t="shared" si="219"/>
        <v>0</v>
      </c>
      <c r="N1080" s="13">
        <f t="shared" si="223"/>
        <v>0</v>
      </c>
      <c r="O1080" s="17">
        <f t="shared" si="224"/>
        <v>0</v>
      </c>
      <c r="P1080" s="17">
        <f t="shared" si="220"/>
        <v>0</v>
      </c>
      <c r="Q1080" s="17">
        <f t="shared" si="225"/>
        <v>1.2432484567901234E-2</v>
      </c>
      <c r="R1080" s="29">
        <f>IF(R1079="cCO2_ppm",CO2_ext_avg_ppm,calculation!R1079+calculation!S1079)</f>
        <v>817.8125</v>
      </c>
      <c r="S1080" s="13">
        <f t="shared" si="221"/>
        <v>56.623263888888886</v>
      </c>
    </row>
    <row r="1081" spans="1:19">
      <c r="A1081" s="1">
        <f>IF(input_OLD_temp_simulation!A1081&lt;&gt;"",input_OLD_temp_simulation!A1081,"")</f>
        <v>1079</v>
      </c>
      <c r="B1081">
        <f>IF(input_OLD_temp_simulation!B1081&lt;&gt;"",input_OLD_temp_simulation!B1081,"")</f>
        <v>886307</v>
      </c>
      <c r="C1081" s="2">
        <f>IF(input_OLD_temp_simulation!C1081&lt;&gt;"",input_OLD_temp_simulation!C1081,"")</f>
        <v>44575.239583333343</v>
      </c>
      <c r="D1081" s="26">
        <f t="shared" si="222"/>
        <v>4</v>
      </c>
      <c r="E1081" s="43">
        <f t="shared" si="226"/>
        <v>0.23958333334303461</v>
      </c>
      <c r="F1081" s="2">
        <f t="shared" si="227"/>
        <v>4.2396990740837754</v>
      </c>
      <c r="G1081" s="26">
        <f>_xlfn.XLOOKUP(F1081,occupancy_schedule!C:C,occupancy_schedule!D:D,,1,2)</f>
        <v>1</v>
      </c>
      <c r="H1081" s="50">
        <f t="shared" si="215"/>
        <v>6.7812499999999997E-6</v>
      </c>
      <c r="I1081" s="18">
        <f t="shared" si="216"/>
        <v>7.5347222222222218E-2</v>
      </c>
      <c r="J1081" s="26">
        <f t="shared" si="217"/>
        <v>74.435763888888914</v>
      </c>
      <c r="K1081" s="55">
        <f t="shared" si="218"/>
        <v>1.418011616941015E-2</v>
      </c>
      <c r="L1081" s="26" t="b">
        <f>IF(virtualroom!A1081="","",J1081&gt;ventilation_hysteresis)</f>
        <v>1</v>
      </c>
      <c r="M1081" s="29">
        <f t="shared" si="219"/>
        <v>500</v>
      </c>
      <c r="N1081" s="13">
        <f t="shared" si="223"/>
        <v>5.5555555555555554</v>
      </c>
      <c r="O1081" s="17">
        <f t="shared" si="224"/>
        <v>0.70900580847050754</v>
      </c>
      <c r="P1081" s="17">
        <f t="shared" si="220"/>
        <v>0.19500821886749678</v>
      </c>
      <c r="Q1081" s="17">
        <f t="shared" si="225"/>
        <v>0.13826195987654324</v>
      </c>
      <c r="R1081" s="29">
        <f>IF(R1080="cCO2_ppm",CO2_ext_avg_ppm,calculation!R1080+calculation!S1080)</f>
        <v>874.43576388888891</v>
      </c>
      <c r="S1081" s="13">
        <f t="shared" si="221"/>
        <v>-56.623263888888921</v>
      </c>
    </row>
    <row r="1082" spans="1:19">
      <c r="A1082" s="1">
        <f>IF(input_OLD_temp_simulation!A1082&lt;&gt;"",input_OLD_temp_simulation!A1082,"")</f>
        <v>1080</v>
      </c>
      <c r="B1082">
        <f>IF(input_OLD_temp_simulation!B1082&lt;&gt;"",input_OLD_temp_simulation!B1082,"")</f>
        <v>886307</v>
      </c>
      <c r="C1082" s="2">
        <f>IF(input_OLD_temp_simulation!C1082&lt;&gt;"",input_OLD_temp_simulation!C1082,"")</f>
        <v>44575.25</v>
      </c>
      <c r="D1082" s="26">
        <f t="shared" si="222"/>
        <v>4</v>
      </c>
      <c r="E1082" s="43">
        <f t="shared" si="226"/>
        <v>0.25</v>
      </c>
      <c r="F1082" s="2">
        <f t="shared" si="227"/>
        <v>4.2501157407407408</v>
      </c>
      <c r="G1082" s="26">
        <f>_xlfn.XLOOKUP(F1082,occupancy_schedule!C:C,occupancy_schedule!D:D,,1,2)</f>
        <v>1</v>
      </c>
      <c r="H1082" s="50">
        <f t="shared" si="215"/>
        <v>6.7812499999999997E-6</v>
      </c>
      <c r="I1082" s="18">
        <f t="shared" si="216"/>
        <v>7.5347222222222218E-2</v>
      </c>
      <c r="J1082" s="26">
        <f t="shared" si="217"/>
        <v>17.8125</v>
      </c>
      <c r="K1082" s="55">
        <f t="shared" si="218"/>
        <v>1.2432484567901234E-2</v>
      </c>
      <c r="L1082" s="26" t="b">
        <f>IF(virtualroom!A1082="","",J1082&gt;ventilation_hysteresis)</f>
        <v>0</v>
      </c>
      <c r="M1082" s="29">
        <f t="shared" si="219"/>
        <v>0</v>
      </c>
      <c r="N1082" s="13">
        <f t="shared" si="223"/>
        <v>0</v>
      </c>
      <c r="O1082" s="17">
        <f t="shared" si="224"/>
        <v>0</v>
      </c>
      <c r="P1082" s="17">
        <f t="shared" si="220"/>
        <v>0</v>
      </c>
      <c r="Q1082" s="17">
        <f t="shared" si="225"/>
        <v>1.2432484567901234E-2</v>
      </c>
      <c r="R1082" s="29">
        <f>IF(R1081="cCO2_ppm",CO2_ext_avg_ppm,calculation!R1081+calculation!S1081)</f>
        <v>817.8125</v>
      </c>
      <c r="S1082" s="13">
        <f t="shared" si="221"/>
        <v>56.623263888888886</v>
      </c>
    </row>
    <row r="1083" spans="1:19">
      <c r="A1083" s="1">
        <f>IF(input_OLD_temp_simulation!A1083&lt;&gt;"",input_OLD_temp_simulation!A1083,"")</f>
        <v>1081</v>
      </c>
      <c r="B1083">
        <f>IF(input_OLD_temp_simulation!B1083&lt;&gt;"",input_OLD_temp_simulation!B1083,"")</f>
        <v>886307</v>
      </c>
      <c r="C1083" s="2">
        <f>IF(input_OLD_temp_simulation!C1083&lt;&gt;"",input_OLD_temp_simulation!C1083,"")</f>
        <v>44575.260416666657</v>
      </c>
      <c r="D1083" s="26">
        <f t="shared" si="222"/>
        <v>4</v>
      </c>
      <c r="E1083" s="43">
        <f t="shared" si="226"/>
        <v>0.26041666665696539</v>
      </c>
      <c r="F1083" s="2">
        <f t="shared" si="227"/>
        <v>4.2605324073977062</v>
      </c>
      <c r="G1083" s="26">
        <f>_xlfn.XLOOKUP(F1083,occupancy_schedule!C:C,occupancy_schedule!D:D,,1,2)</f>
        <v>1</v>
      </c>
      <c r="H1083" s="50">
        <f t="shared" si="215"/>
        <v>6.7812499999999997E-6</v>
      </c>
      <c r="I1083" s="18">
        <f t="shared" si="216"/>
        <v>7.5347222222222218E-2</v>
      </c>
      <c r="J1083" s="26">
        <f t="shared" si="217"/>
        <v>74.435763888888914</v>
      </c>
      <c r="K1083" s="55">
        <f t="shared" si="218"/>
        <v>1.418011616941015E-2</v>
      </c>
      <c r="L1083" s="26" t="b">
        <f>IF(virtualroom!A1083="","",J1083&gt;ventilation_hysteresis)</f>
        <v>1</v>
      </c>
      <c r="M1083" s="29">
        <f t="shared" si="219"/>
        <v>500</v>
      </c>
      <c r="N1083" s="13">
        <f t="shared" si="223"/>
        <v>5.5555555555555554</v>
      </c>
      <c r="O1083" s="17">
        <f t="shared" si="224"/>
        <v>0.70900580847050754</v>
      </c>
      <c r="P1083" s="17">
        <f t="shared" si="220"/>
        <v>0.19500821886749678</v>
      </c>
      <c r="Q1083" s="17">
        <f t="shared" si="225"/>
        <v>0.13826195987654324</v>
      </c>
      <c r="R1083" s="29">
        <f>IF(R1082="cCO2_ppm",CO2_ext_avg_ppm,calculation!R1082+calculation!S1082)</f>
        <v>874.43576388888891</v>
      </c>
      <c r="S1083" s="13">
        <f t="shared" si="221"/>
        <v>-56.623263888888921</v>
      </c>
    </row>
    <row r="1084" spans="1:19">
      <c r="A1084" s="1">
        <f>IF(input_OLD_temp_simulation!A1084&lt;&gt;"",input_OLD_temp_simulation!A1084,"")</f>
        <v>1082</v>
      </c>
      <c r="B1084">
        <f>IF(input_OLD_temp_simulation!B1084&lt;&gt;"",input_OLD_temp_simulation!B1084,"")</f>
        <v>886307</v>
      </c>
      <c r="C1084" s="2">
        <f>IF(input_OLD_temp_simulation!C1084&lt;&gt;"",input_OLD_temp_simulation!C1084,"")</f>
        <v>44575.270833333343</v>
      </c>
      <c r="D1084" s="26">
        <f t="shared" si="222"/>
        <v>4</v>
      </c>
      <c r="E1084" s="43">
        <f t="shared" si="226"/>
        <v>0.27083333334303461</v>
      </c>
      <c r="F1084" s="2">
        <f t="shared" si="227"/>
        <v>4.2709490740837754</v>
      </c>
      <c r="G1084" s="26">
        <f>_xlfn.XLOOKUP(F1084,occupancy_schedule!C:C,occupancy_schedule!D:D,,1,2)</f>
        <v>1</v>
      </c>
      <c r="H1084" s="50">
        <f t="shared" si="215"/>
        <v>6.7812499999999997E-6</v>
      </c>
      <c r="I1084" s="18">
        <f t="shared" si="216"/>
        <v>7.5347222222222218E-2</v>
      </c>
      <c r="J1084" s="26">
        <f t="shared" si="217"/>
        <v>17.8125</v>
      </c>
      <c r="K1084" s="55">
        <f t="shared" si="218"/>
        <v>1.2432484567901234E-2</v>
      </c>
      <c r="L1084" s="26" t="b">
        <f>IF(virtualroom!A1084="","",J1084&gt;ventilation_hysteresis)</f>
        <v>0</v>
      </c>
      <c r="M1084" s="29">
        <f t="shared" si="219"/>
        <v>0</v>
      </c>
      <c r="N1084" s="13">
        <f t="shared" si="223"/>
        <v>0</v>
      </c>
      <c r="O1084" s="17">
        <f t="shared" si="224"/>
        <v>0</v>
      </c>
      <c r="P1084" s="17">
        <f t="shared" si="220"/>
        <v>0</v>
      </c>
      <c r="Q1084" s="17">
        <f t="shared" si="225"/>
        <v>1.2432484567901234E-2</v>
      </c>
      <c r="R1084" s="29">
        <f>IF(R1083="cCO2_ppm",CO2_ext_avg_ppm,calculation!R1083+calculation!S1083)</f>
        <v>817.8125</v>
      </c>
      <c r="S1084" s="13">
        <f t="shared" si="221"/>
        <v>56.623263888888886</v>
      </c>
    </row>
    <row r="1085" spans="1:19">
      <c r="A1085" s="1">
        <f>IF(input_OLD_temp_simulation!A1085&lt;&gt;"",input_OLD_temp_simulation!A1085,"")</f>
        <v>1083</v>
      </c>
      <c r="B1085">
        <f>IF(input_OLD_temp_simulation!B1085&lt;&gt;"",input_OLD_temp_simulation!B1085,"")</f>
        <v>886307</v>
      </c>
      <c r="C1085" s="2">
        <f>IF(input_OLD_temp_simulation!C1085&lt;&gt;"",input_OLD_temp_simulation!C1085,"")</f>
        <v>44575.28125</v>
      </c>
      <c r="D1085" s="26">
        <f t="shared" si="222"/>
        <v>4</v>
      </c>
      <c r="E1085" s="43">
        <f t="shared" si="226"/>
        <v>0.28125</v>
      </c>
      <c r="F1085" s="2">
        <f t="shared" si="227"/>
        <v>4.2813657407407408</v>
      </c>
      <c r="G1085" s="26">
        <f>_xlfn.XLOOKUP(F1085,occupancy_schedule!C:C,occupancy_schedule!D:D,,1,2)</f>
        <v>1</v>
      </c>
      <c r="H1085" s="50">
        <f t="shared" si="215"/>
        <v>6.7812499999999997E-6</v>
      </c>
      <c r="I1085" s="18">
        <f t="shared" si="216"/>
        <v>7.5347222222222218E-2</v>
      </c>
      <c r="J1085" s="26">
        <f t="shared" si="217"/>
        <v>74.435763888888914</v>
      </c>
      <c r="K1085" s="55">
        <f t="shared" si="218"/>
        <v>1.418011616941015E-2</v>
      </c>
      <c r="L1085" s="26" t="b">
        <f>IF(virtualroom!A1085="","",J1085&gt;ventilation_hysteresis)</f>
        <v>1</v>
      </c>
      <c r="M1085" s="29">
        <f t="shared" si="219"/>
        <v>500</v>
      </c>
      <c r="N1085" s="13">
        <f t="shared" si="223"/>
        <v>5.5555555555555554</v>
      </c>
      <c r="O1085" s="17">
        <f t="shared" si="224"/>
        <v>0.70900580847050754</v>
      </c>
      <c r="P1085" s="17">
        <f t="shared" si="220"/>
        <v>0.19500821886749678</v>
      </c>
      <c r="Q1085" s="17">
        <f t="shared" si="225"/>
        <v>0.13826195987654324</v>
      </c>
      <c r="R1085" s="29">
        <f>IF(R1084="cCO2_ppm",CO2_ext_avg_ppm,calculation!R1084+calculation!S1084)</f>
        <v>874.43576388888891</v>
      </c>
      <c r="S1085" s="13">
        <f t="shared" si="221"/>
        <v>-56.623263888888921</v>
      </c>
    </row>
    <row r="1086" spans="1:19">
      <c r="A1086" s="1">
        <f>IF(input_OLD_temp_simulation!A1086&lt;&gt;"",input_OLD_temp_simulation!A1086,"")</f>
        <v>1084</v>
      </c>
      <c r="B1086">
        <f>IF(input_OLD_temp_simulation!B1086&lt;&gt;"",input_OLD_temp_simulation!B1086,"")</f>
        <v>886307</v>
      </c>
      <c r="C1086" s="2">
        <f>IF(input_OLD_temp_simulation!C1086&lt;&gt;"",input_OLD_temp_simulation!C1086,"")</f>
        <v>44575.291666666657</v>
      </c>
      <c r="D1086" s="26">
        <f t="shared" si="222"/>
        <v>4</v>
      </c>
      <c r="E1086" s="43">
        <f t="shared" si="226"/>
        <v>0.29166666665696539</v>
      </c>
      <c r="F1086" s="2">
        <f t="shared" si="227"/>
        <v>4.2917824073977062</v>
      </c>
      <c r="G1086" s="26">
        <f>_xlfn.XLOOKUP(F1086,occupancy_schedule!C:C,occupancy_schedule!D:D,,1,2)</f>
        <v>1</v>
      </c>
      <c r="H1086" s="50">
        <f t="shared" si="215"/>
        <v>6.7812499999999997E-6</v>
      </c>
      <c r="I1086" s="18">
        <f t="shared" si="216"/>
        <v>7.5347222222222218E-2</v>
      </c>
      <c r="J1086" s="26">
        <f t="shared" si="217"/>
        <v>17.8125</v>
      </c>
      <c r="K1086" s="55">
        <f t="shared" si="218"/>
        <v>1.2432484567901234E-2</v>
      </c>
      <c r="L1086" s="26" t="b">
        <f>IF(virtualroom!A1086="","",J1086&gt;ventilation_hysteresis)</f>
        <v>0</v>
      </c>
      <c r="M1086" s="29">
        <f t="shared" si="219"/>
        <v>0</v>
      </c>
      <c r="N1086" s="13">
        <f t="shared" si="223"/>
        <v>0</v>
      </c>
      <c r="O1086" s="17">
        <f t="shared" si="224"/>
        <v>0</v>
      </c>
      <c r="P1086" s="17">
        <f t="shared" si="220"/>
        <v>0</v>
      </c>
      <c r="Q1086" s="17">
        <f t="shared" si="225"/>
        <v>1.2432484567901234E-2</v>
      </c>
      <c r="R1086" s="29">
        <f>IF(R1085="cCO2_ppm",CO2_ext_avg_ppm,calculation!R1085+calculation!S1085)</f>
        <v>817.8125</v>
      </c>
      <c r="S1086" s="13">
        <f t="shared" si="221"/>
        <v>56.623263888888886</v>
      </c>
    </row>
    <row r="1087" spans="1:19">
      <c r="A1087" s="1">
        <f>IF(input_OLD_temp_simulation!A1087&lt;&gt;"",input_OLD_temp_simulation!A1087,"")</f>
        <v>1085</v>
      </c>
      <c r="B1087">
        <f>IF(input_OLD_temp_simulation!B1087&lt;&gt;"",input_OLD_temp_simulation!B1087,"")</f>
        <v>886307</v>
      </c>
      <c r="C1087" s="2">
        <f>IF(input_OLD_temp_simulation!C1087&lt;&gt;"",input_OLD_temp_simulation!C1087,"")</f>
        <v>44575.302083333343</v>
      </c>
      <c r="D1087" s="26">
        <f t="shared" si="222"/>
        <v>4</v>
      </c>
      <c r="E1087" s="43">
        <f t="shared" si="226"/>
        <v>0.30208333334303461</v>
      </c>
      <c r="F1087" s="2">
        <f t="shared" si="227"/>
        <v>4.3021990740837754</v>
      </c>
      <c r="G1087" s="26">
        <f>_xlfn.XLOOKUP(F1087,occupancy_schedule!C:C,occupancy_schedule!D:D,,1,2)</f>
        <v>1</v>
      </c>
      <c r="H1087" s="50">
        <f t="shared" si="215"/>
        <v>6.7812499999999997E-6</v>
      </c>
      <c r="I1087" s="18">
        <f t="shared" si="216"/>
        <v>7.5347222222222218E-2</v>
      </c>
      <c r="J1087" s="26">
        <f t="shared" si="217"/>
        <v>74.435763888888914</v>
      </c>
      <c r="K1087" s="55">
        <f t="shared" si="218"/>
        <v>1.418011616941015E-2</v>
      </c>
      <c r="L1087" s="26" t="b">
        <f>IF(virtualroom!A1087="","",J1087&gt;ventilation_hysteresis)</f>
        <v>1</v>
      </c>
      <c r="M1087" s="29">
        <f t="shared" si="219"/>
        <v>500</v>
      </c>
      <c r="N1087" s="13">
        <f t="shared" si="223"/>
        <v>5.5555555555555554</v>
      </c>
      <c r="O1087" s="17">
        <f t="shared" si="224"/>
        <v>0.70900580847050754</v>
      </c>
      <c r="P1087" s="17">
        <f t="shared" si="220"/>
        <v>0.19500821886749678</v>
      </c>
      <c r="Q1087" s="17">
        <f t="shared" si="225"/>
        <v>0.13826195987654324</v>
      </c>
      <c r="R1087" s="29">
        <f>IF(R1086="cCO2_ppm",CO2_ext_avg_ppm,calculation!R1086+calculation!S1086)</f>
        <v>874.43576388888891</v>
      </c>
      <c r="S1087" s="13">
        <f t="shared" si="221"/>
        <v>-56.623263888888921</v>
      </c>
    </row>
    <row r="1088" spans="1:19">
      <c r="A1088" s="1">
        <f>IF(input_OLD_temp_simulation!A1088&lt;&gt;"",input_OLD_temp_simulation!A1088,"")</f>
        <v>1086</v>
      </c>
      <c r="B1088">
        <f>IF(input_OLD_temp_simulation!B1088&lt;&gt;"",input_OLD_temp_simulation!B1088,"")</f>
        <v>886307</v>
      </c>
      <c r="C1088" s="2">
        <f>IF(input_OLD_temp_simulation!C1088&lt;&gt;"",input_OLD_temp_simulation!C1088,"")</f>
        <v>44575.3125</v>
      </c>
      <c r="D1088" s="26">
        <f t="shared" si="222"/>
        <v>4</v>
      </c>
      <c r="E1088" s="43">
        <f t="shared" si="226"/>
        <v>0.3125</v>
      </c>
      <c r="F1088" s="2">
        <f t="shared" si="227"/>
        <v>4.3126157407407408</v>
      </c>
      <c r="G1088" s="26">
        <f>_xlfn.XLOOKUP(F1088,occupancy_schedule!C:C,occupancy_schedule!D:D,,1,2)</f>
        <v>1</v>
      </c>
      <c r="H1088" s="50">
        <f t="shared" si="215"/>
        <v>6.7812499999999997E-6</v>
      </c>
      <c r="I1088" s="18">
        <f t="shared" si="216"/>
        <v>7.5347222222222218E-2</v>
      </c>
      <c r="J1088" s="26">
        <f t="shared" si="217"/>
        <v>17.8125</v>
      </c>
      <c r="K1088" s="55">
        <f t="shared" si="218"/>
        <v>1.2432484567901234E-2</v>
      </c>
      <c r="L1088" s="26" t="b">
        <f>IF(virtualroom!A1088="","",J1088&gt;ventilation_hysteresis)</f>
        <v>0</v>
      </c>
      <c r="M1088" s="29">
        <f t="shared" si="219"/>
        <v>0</v>
      </c>
      <c r="N1088" s="13">
        <f t="shared" si="223"/>
        <v>0</v>
      </c>
      <c r="O1088" s="17">
        <f t="shared" si="224"/>
        <v>0</v>
      </c>
      <c r="P1088" s="17">
        <f t="shared" si="220"/>
        <v>0</v>
      </c>
      <c r="Q1088" s="17">
        <f t="shared" si="225"/>
        <v>1.2432484567901234E-2</v>
      </c>
      <c r="R1088" s="29">
        <f>IF(R1087="cCO2_ppm",CO2_ext_avg_ppm,calculation!R1087+calculation!S1087)</f>
        <v>817.8125</v>
      </c>
      <c r="S1088" s="13">
        <f t="shared" si="221"/>
        <v>56.623263888888886</v>
      </c>
    </row>
    <row r="1089" spans="1:19">
      <c r="A1089" s="1">
        <f>IF(input_OLD_temp_simulation!A1089&lt;&gt;"",input_OLD_temp_simulation!A1089,"")</f>
        <v>1087</v>
      </c>
      <c r="B1089">
        <f>IF(input_OLD_temp_simulation!B1089&lt;&gt;"",input_OLD_temp_simulation!B1089,"")</f>
        <v>886307</v>
      </c>
      <c r="C1089" s="2">
        <f>IF(input_OLD_temp_simulation!C1089&lt;&gt;"",input_OLD_temp_simulation!C1089,"")</f>
        <v>44575.322916666657</v>
      </c>
      <c r="D1089" s="26">
        <f t="shared" si="222"/>
        <v>4</v>
      </c>
      <c r="E1089" s="43">
        <f t="shared" si="226"/>
        <v>0.32291666665696539</v>
      </c>
      <c r="F1089" s="2">
        <f t="shared" si="227"/>
        <v>4.3230324073977062</v>
      </c>
      <c r="G1089" s="26">
        <f>_xlfn.XLOOKUP(F1089,occupancy_schedule!C:C,occupancy_schedule!D:D,,1,2)</f>
        <v>1</v>
      </c>
      <c r="H1089" s="50">
        <f t="shared" si="215"/>
        <v>6.7812499999999997E-6</v>
      </c>
      <c r="I1089" s="18">
        <f t="shared" si="216"/>
        <v>7.5347222222222218E-2</v>
      </c>
      <c r="J1089" s="26">
        <f t="shared" si="217"/>
        <v>74.435763888888914</v>
      </c>
      <c r="K1089" s="55">
        <f t="shared" si="218"/>
        <v>1.418011616941015E-2</v>
      </c>
      <c r="L1089" s="26" t="b">
        <f>IF(virtualroom!A1089="","",J1089&gt;ventilation_hysteresis)</f>
        <v>1</v>
      </c>
      <c r="M1089" s="29">
        <f t="shared" si="219"/>
        <v>500</v>
      </c>
      <c r="N1089" s="13">
        <f t="shared" si="223"/>
        <v>5.5555555555555554</v>
      </c>
      <c r="O1089" s="17">
        <f t="shared" si="224"/>
        <v>0.70900580847050754</v>
      </c>
      <c r="P1089" s="17">
        <f t="shared" si="220"/>
        <v>0.19500821886749678</v>
      </c>
      <c r="Q1089" s="17">
        <f t="shared" si="225"/>
        <v>0.13826195987654324</v>
      </c>
      <c r="R1089" s="29">
        <f>IF(R1088="cCO2_ppm",CO2_ext_avg_ppm,calculation!R1088+calculation!S1088)</f>
        <v>874.43576388888891</v>
      </c>
      <c r="S1089" s="13">
        <f t="shared" si="221"/>
        <v>-56.623263888888921</v>
      </c>
    </row>
    <row r="1090" spans="1:19">
      <c r="A1090" s="1">
        <f>IF(input_OLD_temp_simulation!A1090&lt;&gt;"",input_OLD_temp_simulation!A1090,"")</f>
        <v>1088</v>
      </c>
      <c r="B1090">
        <f>IF(input_OLD_temp_simulation!B1090&lt;&gt;"",input_OLD_temp_simulation!B1090,"")</f>
        <v>886307</v>
      </c>
      <c r="C1090" s="2">
        <f>IF(input_OLD_temp_simulation!C1090&lt;&gt;"",input_OLD_temp_simulation!C1090,"")</f>
        <v>44575.333333333343</v>
      </c>
      <c r="D1090" s="26">
        <f t="shared" si="222"/>
        <v>4</v>
      </c>
      <c r="E1090" s="43">
        <f t="shared" si="226"/>
        <v>0.33333333334303461</v>
      </c>
      <c r="F1090" s="2">
        <f t="shared" si="227"/>
        <v>4.3334490740837754</v>
      </c>
      <c r="G1090" s="26">
        <f>_xlfn.XLOOKUP(F1090,occupancy_schedule!C:C,occupancy_schedule!D:D,,1,2)</f>
        <v>1</v>
      </c>
      <c r="H1090" s="50">
        <f t="shared" ref="H1090:H1153" si="228">G1090*deskwork_MET*METml_per_kg_min_p*avg_kg_per_p/(s_per_min*ml_per_m3)</f>
        <v>6.7812499999999997E-6</v>
      </c>
      <c r="I1090" s="18">
        <f t="shared" ref="I1090:I1153" si="229">H1090/V_room_m3*1000000</f>
        <v>7.5347222222222218E-2</v>
      </c>
      <c r="J1090" s="26">
        <f t="shared" ref="J1090:J1153" si="230">R1090-CO2_set</f>
        <v>17.8125</v>
      </c>
      <c r="K1090" s="55">
        <f t="shared" ref="K1090:K1153" si="231">(R1090-CO2_ext_avg_ppm)*ACPH_min/s_per_h</f>
        <v>1.2432484567901234E-2</v>
      </c>
      <c r="L1090" s="26" t="b">
        <f>IF(virtualroom!A1090="","",J1090&gt;ventilation_hysteresis)</f>
        <v>0</v>
      </c>
      <c r="M1090" s="29">
        <f t="shared" ref="M1090:M1153" si="232">IF(L1090,maxvent_m3_per_h,0)</f>
        <v>0</v>
      </c>
      <c r="N1090" s="13">
        <f t="shared" si="223"/>
        <v>0</v>
      </c>
      <c r="O1090" s="17">
        <f t="shared" si="224"/>
        <v>0</v>
      </c>
      <c r="P1090" s="17">
        <f t="shared" ref="P1090:P1153" si="233">IF(L1090,MAX(0,MIN((J1090+ventilation_hysteresis)/(O1090*timestep_s),1)),0)</f>
        <v>0</v>
      </c>
      <c r="Q1090" s="17">
        <f t="shared" si="225"/>
        <v>1.2432484567901234E-2</v>
      </c>
      <c r="R1090" s="29">
        <f>IF(R1089="cCO2_ppm",CO2_ext_avg_ppm,calculation!R1089+calculation!S1089)</f>
        <v>817.8125</v>
      </c>
      <c r="S1090" s="13">
        <f t="shared" ref="S1090:S1153" si="234">(I1090-Q1090)*timestep_s</f>
        <v>56.623263888888886</v>
      </c>
    </row>
    <row r="1091" spans="1:19">
      <c r="A1091" s="1">
        <f>IF(input_OLD_temp_simulation!A1091&lt;&gt;"",input_OLD_temp_simulation!A1091,"")</f>
        <v>1089</v>
      </c>
      <c r="B1091">
        <f>IF(input_OLD_temp_simulation!B1091&lt;&gt;"",input_OLD_temp_simulation!B1091,"")</f>
        <v>886307</v>
      </c>
      <c r="C1091" s="2">
        <f>IF(input_OLD_temp_simulation!C1091&lt;&gt;"",input_OLD_temp_simulation!C1091,"")</f>
        <v>44575.34375</v>
      </c>
      <c r="D1091" s="26">
        <f t="shared" ref="D1091:D1154" si="235">WEEKDAY(C1091,3)</f>
        <v>4</v>
      </c>
      <c r="E1091" s="43">
        <f t="shared" si="226"/>
        <v>0.34375</v>
      </c>
      <c r="F1091" s="2">
        <f t="shared" si="227"/>
        <v>4.3438657407407408</v>
      </c>
      <c r="G1091" s="26">
        <f>_xlfn.XLOOKUP(F1091,occupancy_schedule!C:C,occupancy_schedule!D:D,,1,2)</f>
        <v>1</v>
      </c>
      <c r="H1091" s="50">
        <f t="shared" si="228"/>
        <v>6.7812499999999997E-6</v>
      </c>
      <c r="I1091" s="18">
        <f t="shared" si="229"/>
        <v>7.5347222222222218E-2</v>
      </c>
      <c r="J1091" s="26">
        <f t="shared" si="230"/>
        <v>74.435763888888914</v>
      </c>
      <c r="K1091" s="55">
        <f t="shared" si="231"/>
        <v>1.418011616941015E-2</v>
      </c>
      <c r="L1091" s="26" t="b">
        <f>IF(virtualroom!A1091="","",J1091&gt;ventilation_hysteresis)</f>
        <v>1</v>
      </c>
      <c r="M1091" s="29">
        <f t="shared" si="232"/>
        <v>500</v>
      </c>
      <c r="N1091" s="13">
        <f t="shared" si="223"/>
        <v>5.5555555555555554</v>
      </c>
      <c r="O1091" s="17">
        <f t="shared" si="224"/>
        <v>0.70900580847050754</v>
      </c>
      <c r="P1091" s="17">
        <f t="shared" si="233"/>
        <v>0.19500821886749678</v>
      </c>
      <c r="Q1091" s="17">
        <f t="shared" si="225"/>
        <v>0.13826195987654324</v>
      </c>
      <c r="R1091" s="29">
        <f>IF(R1090="cCO2_ppm",CO2_ext_avg_ppm,calculation!R1090+calculation!S1090)</f>
        <v>874.43576388888891</v>
      </c>
      <c r="S1091" s="13">
        <f t="shared" si="234"/>
        <v>-56.623263888888921</v>
      </c>
    </row>
    <row r="1092" spans="1:19">
      <c r="A1092" s="1">
        <f>IF(input_OLD_temp_simulation!A1092&lt;&gt;"",input_OLD_temp_simulation!A1092,"")</f>
        <v>1090</v>
      </c>
      <c r="B1092">
        <f>IF(input_OLD_temp_simulation!B1092&lt;&gt;"",input_OLD_temp_simulation!B1092,"")</f>
        <v>886307</v>
      </c>
      <c r="C1092" s="2">
        <f>IF(input_OLD_temp_simulation!C1092&lt;&gt;"",input_OLD_temp_simulation!C1092,"")</f>
        <v>44575.354166666657</v>
      </c>
      <c r="D1092" s="26">
        <f t="shared" si="235"/>
        <v>4</v>
      </c>
      <c r="E1092" s="43">
        <f t="shared" si="226"/>
        <v>0.35416666665696539</v>
      </c>
      <c r="F1092" s="2">
        <f t="shared" si="227"/>
        <v>4.3542824073977062</v>
      </c>
      <c r="G1092" s="26">
        <f>_xlfn.XLOOKUP(F1092,occupancy_schedule!C:C,occupancy_schedule!D:D,,1,2)</f>
        <v>3</v>
      </c>
      <c r="H1092" s="50">
        <f t="shared" si="228"/>
        <v>2.034375E-5</v>
      </c>
      <c r="I1092" s="18">
        <f t="shared" si="229"/>
        <v>0.22604166666666667</v>
      </c>
      <c r="J1092" s="26">
        <f t="shared" si="230"/>
        <v>17.8125</v>
      </c>
      <c r="K1092" s="55">
        <f t="shared" si="231"/>
        <v>1.2432484567901234E-2</v>
      </c>
      <c r="L1092" s="26" t="b">
        <f>IF(virtualroom!A1092="","",J1092&gt;ventilation_hysteresis)</f>
        <v>0</v>
      </c>
      <c r="M1092" s="29">
        <f t="shared" si="232"/>
        <v>0</v>
      </c>
      <c r="N1092" s="13">
        <f t="shared" si="223"/>
        <v>0</v>
      </c>
      <c r="O1092" s="17">
        <f t="shared" si="224"/>
        <v>0</v>
      </c>
      <c r="P1092" s="17">
        <f t="shared" si="233"/>
        <v>0</v>
      </c>
      <c r="Q1092" s="17">
        <f t="shared" si="225"/>
        <v>1.2432484567901234E-2</v>
      </c>
      <c r="R1092" s="29">
        <f>IF(R1091="cCO2_ppm",CO2_ext_avg_ppm,calculation!R1091+calculation!S1091)</f>
        <v>817.8125</v>
      </c>
      <c r="S1092" s="13">
        <f t="shared" si="234"/>
        <v>192.24826388888891</v>
      </c>
    </row>
    <row r="1093" spans="1:19">
      <c r="A1093" s="1">
        <f>IF(input_OLD_temp_simulation!A1093&lt;&gt;"",input_OLD_temp_simulation!A1093,"")</f>
        <v>1091</v>
      </c>
      <c r="B1093">
        <f>IF(input_OLD_temp_simulation!B1093&lt;&gt;"",input_OLD_temp_simulation!B1093,"")</f>
        <v>886307</v>
      </c>
      <c r="C1093" s="2">
        <f>IF(input_OLD_temp_simulation!C1093&lt;&gt;"",input_OLD_temp_simulation!C1093,"")</f>
        <v>44575.364583333343</v>
      </c>
      <c r="D1093" s="26">
        <f t="shared" si="235"/>
        <v>4</v>
      </c>
      <c r="E1093" s="43">
        <f t="shared" si="226"/>
        <v>0.36458333334303461</v>
      </c>
      <c r="F1093" s="2">
        <f t="shared" si="227"/>
        <v>4.3646990740837754</v>
      </c>
      <c r="G1093" s="26">
        <f>_xlfn.XLOOKUP(F1093,occupancy_schedule!C:C,occupancy_schedule!D:D,,1,2)</f>
        <v>3</v>
      </c>
      <c r="H1093" s="50">
        <f t="shared" si="228"/>
        <v>2.034375E-5</v>
      </c>
      <c r="I1093" s="18">
        <f t="shared" si="229"/>
        <v>0.22604166666666667</v>
      </c>
      <c r="J1093" s="26">
        <f t="shared" si="230"/>
        <v>210.06076388888891</v>
      </c>
      <c r="K1093" s="55">
        <f t="shared" si="231"/>
        <v>1.8366072959533606E-2</v>
      </c>
      <c r="L1093" s="26" t="b">
        <f>IF(virtualroom!A1093="","",J1093&gt;ventilation_hysteresis)</f>
        <v>1</v>
      </c>
      <c r="M1093" s="29">
        <f t="shared" si="232"/>
        <v>500</v>
      </c>
      <c r="N1093" s="13">
        <f t="shared" si="223"/>
        <v>5.5555555555555554</v>
      </c>
      <c r="O1093" s="17">
        <f t="shared" si="224"/>
        <v>0.9183036479766804</v>
      </c>
      <c r="P1093" s="17">
        <f t="shared" si="233"/>
        <v>0.31466324342460361</v>
      </c>
      <c r="Q1093" s="17">
        <f t="shared" si="225"/>
        <v>0.28895640432098768</v>
      </c>
      <c r="R1093" s="29">
        <f>IF(R1092="cCO2_ppm",CO2_ext_avg_ppm,calculation!R1092+calculation!S1092)</f>
        <v>1010.0607638888889</v>
      </c>
      <c r="S1093" s="13">
        <f t="shared" si="234"/>
        <v>-56.623263888888914</v>
      </c>
    </row>
    <row r="1094" spans="1:19">
      <c r="A1094" s="1">
        <f>IF(input_OLD_temp_simulation!A1094&lt;&gt;"",input_OLD_temp_simulation!A1094,"")</f>
        <v>1092</v>
      </c>
      <c r="B1094">
        <f>IF(input_OLD_temp_simulation!B1094&lt;&gt;"",input_OLD_temp_simulation!B1094,"")</f>
        <v>886307</v>
      </c>
      <c r="C1094" s="2">
        <f>IF(input_OLD_temp_simulation!C1094&lt;&gt;"",input_OLD_temp_simulation!C1094,"")</f>
        <v>44575.375</v>
      </c>
      <c r="D1094" s="26">
        <f t="shared" si="235"/>
        <v>4</v>
      </c>
      <c r="E1094" s="43">
        <f t="shared" si="226"/>
        <v>0.375</v>
      </c>
      <c r="F1094" s="2">
        <f t="shared" si="227"/>
        <v>4.3751157407407408</v>
      </c>
      <c r="G1094" s="26">
        <f>_xlfn.XLOOKUP(F1094,occupancy_schedule!C:C,occupancy_schedule!D:D,,1,2)</f>
        <v>2</v>
      </c>
      <c r="H1094" s="50">
        <f t="shared" si="228"/>
        <v>1.3562499999999999E-5</v>
      </c>
      <c r="I1094" s="18">
        <f t="shared" si="229"/>
        <v>0.15069444444444444</v>
      </c>
      <c r="J1094" s="26">
        <f t="shared" si="230"/>
        <v>153.4375</v>
      </c>
      <c r="K1094" s="55">
        <f t="shared" si="231"/>
        <v>1.6618441358024691E-2</v>
      </c>
      <c r="L1094" s="26" t="b">
        <f>IF(virtualroom!A1094="","",J1094&gt;ventilation_hysteresis)</f>
        <v>1</v>
      </c>
      <c r="M1094" s="29">
        <f t="shared" si="232"/>
        <v>500</v>
      </c>
      <c r="N1094" s="13">
        <f t="shared" si="223"/>
        <v>5.5555555555555554</v>
      </c>
      <c r="O1094" s="17">
        <f t="shared" si="224"/>
        <v>0.83092206790123457</v>
      </c>
      <c r="P1094" s="17">
        <f t="shared" si="233"/>
        <v>0.27203714451538014</v>
      </c>
      <c r="Q1094" s="17">
        <f t="shared" si="225"/>
        <v>0.22604166666666667</v>
      </c>
      <c r="R1094" s="29">
        <f>IF(R1093="cCO2_ppm",CO2_ext_avg_ppm,calculation!R1093+calculation!S1093)</f>
        <v>953.4375</v>
      </c>
      <c r="S1094" s="13">
        <f t="shared" si="234"/>
        <v>-67.812500000000014</v>
      </c>
    </row>
    <row r="1095" spans="1:19">
      <c r="A1095" s="1">
        <f>IF(input_OLD_temp_simulation!A1095&lt;&gt;"",input_OLD_temp_simulation!A1095,"")</f>
        <v>1093</v>
      </c>
      <c r="B1095">
        <f>IF(input_OLD_temp_simulation!B1095&lt;&gt;"",input_OLD_temp_simulation!B1095,"")</f>
        <v>886307</v>
      </c>
      <c r="C1095" s="2">
        <f>IF(input_OLD_temp_simulation!C1095&lt;&gt;"",input_OLD_temp_simulation!C1095,"")</f>
        <v>44575.385416666657</v>
      </c>
      <c r="D1095" s="26">
        <f t="shared" si="235"/>
        <v>4</v>
      </c>
      <c r="E1095" s="43">
        <f t="shared" si="226"/>
        <v>0.38541666665696539</v>
      </c>
      <c r="F1095" s="2">
        <f t="shared" si="227"/>
        <v>4.3855324073977062</v>
      </c>
      <c r="G1095" s="26">
        <f>_xlfn.XLOOKUP(F1095,occupancy_schedule!C:C,occupancy_schedule!D:D,,1,2)</f>
        <v>2</v>
      </c>
      <c r="H1095" s="50">
        <f t="shared" si="228"/>
        <v>1.3562499999999999E-5</v>
      </c>
      <c r="I1095" s="18">
        <f t="shared" si="229"/>
        <v>0.15069444444444444</v>
      </c>
      <c r="J1095" s="26">
        <f t="shared" si="230"/>
        <v>85.625</v>
      </c>
      <c r="K1095" s="55">
        <f t="shared" si="231"/>
        <v>1.4525462962962962E-2</v>
      </c>
      <c r="L1095" s="26" t="b">
        <f>IF(virtualroom!A1095="","",J1095&gt;ventilation_hysteresis)</f>
        <v>1</v>
      </c>
      <c r="M1095" s="29">
        <f t="shared" si="232"/>
        <v>500</v>
      </c>
      <c r="N1095" s="13">
        <f t="shared" si="223"/>
        <v>5.5555555555555554</v>
      </c>
      <c r="O1095" s="17">
        <f t="shared" si="224"/>
        <v>0.72627314814814814</v>
      </c>
      <c r="P1095" s="17">
        <f t="shared" si="233"/>
        <v>0.20749003984063744</v>
      </c>
      <c r="Q1095" s="17">
        <f t="shared" si="225"/>
        <v>0.15069444444444444</v>
      </c>
      <c r="R1095" s="29">
        <f>IF(R1094="cCO2_ppm",CO2_ext_avg_ppm,calculation!R1094+calculation!S1094)</f>
        <v>885.625</v>
      </c>
      <c r="S1095" s="13">
        <f t="shared" si="234"/>
        <v>0</v>
      </c>
    </row>
    <row r="1096" spans="1:19">
      <c r="A1096" s="1">
        <f>IF(input_OLD_temp_simulation!A1096&lt;&gt;"",input_OLD_temp_simulation!A1096,"")</f>
        <v>1094</v>
      </c>
      <c r="B1096">
        <f>IF(input_OLD_temp_simulation!B1096&lt;&gt;"",input_OLD_temp_simulation!B1096,"")</f>
        <v>886307</v>
      </c>
      <c r="C1096" s="2">
        <f>IF(input_OLD_temp_simulation!C1096&lt;&gt;"",input_OLD_temp_simulation!C1096,"")</f>
        <v>44575.395833333343</v>
      </c>
      <c r="D1096" s="26">
        <f t="shared" si="235"/>
        <v>4</v>
      </c>
      <c r="E1096" s="43">
        <f t="shared" si="226"/>
        <v>0.39583333334303461</v>
      </c>
      <c r="F1096" s="2">
        <f t="shared" si="227"/>
        <v>4.3959490740837754</v>
      </c>
      <c r="G1096" s="26">
        <f>_xlfn.XLOOKUP(F1096,occupancy_schedule!C:C,occupancy_schedule!D:D,,1,2)</f>
        <v>2</v>
      </c>
      <c r="H1096" s="50">
        <f t="shared" si="228"/>
        <v>1.3562499999999999E-5</v>
      </c>
      <c r="I1096" s="18">
        <f t="shared" si="229"/>
        <v>0.15069444444444444</v>
      </c>
      <c r="J1096" s="26">
        <f t="shared" si="230"/>
        <v>85.625</v>
      </c>
      <c r="K1096" s="55">
        <f t="shared" si="231"/>
        <v>1.4525462962962962E-2</v>
      </c>
      <c r="L1096" s="26" t="b">
        <f>IF(virtualroom!A1096="","",J1096&gt;ventilation_hysteresis)</f>
        <v>1</v>
      </c>
      <c r="M1096" s="29">
        <f t="shared" si="232"/>
        <v>500</v>
      </c>
      <c r="N1096" s="13">
        <f t="shared" si="223"/>
        <v>5.5555555555555554</v>
      </c>
      <c r="O1096" s="17">
        <f t="shared" si="224"/>
        <v>0.72627314814814814</v>
      </c>
      <c r="P1096" s="17">
        <f t="shared" si="233"/>
        <v>0.20749003984063744</v>
      </c>
      <c r="Q1096" s="17">
        <f t="shared" si="225"/>
        <v>0.15069444444444444</v>
      </c>
      <c r="R1096" s="29">
        <f>IF(R1095="cCO2_ppm",CO2_ext_avg_ppm,calculation!R1095+calculation!S1095)</f>
        <v>885.625</v>
      </c>
      <c r="S1096" s="13">
        <f t="shared" si="234"/>
        <v>0</v>
      </c>
    </row>
    <row r="1097" spans="1:19">
      <c r="A1097" s="1">
        <f>IF(input_OLD_temp_simulation!A1097&lt;&gt;"",input_OLD_temp_simulation!A1097,"")</f>
        <v>1095</v>
      </c>
      <c r="B1097">
        <f>IF(input_OLD_temp_simulation!B1097&lt;&gt;"",input_OLD_temp_simulation!B1097,"")</f>
        <v>886307</v>
      </c>
      <c r="C1097" s="2">
        <f>IF(input_OLD_temp_simulation!C1097&lt;&gt;"",input_OLD_temp_simulation!C1097,"")</f>
        <v>44575.40625</v>
      </c>
      <c r="D1097" s="26">
        <f t="shared" si="235"/>
        <v>4</v>
      </c>
      <c r="E1097" s="43">
        <f t="shared" si="226"/>
        <v>0.40625</v>
      </c>
      <c r="F1097" s="2">
        <f t="shared" si="227"/>
        <v>4.4063657407407408</v>
      </c>
      <c r="G1097" s="26">
        <f>_xlfn.XLOOKUP(F1097,occupancy_schedule!C:C,occupancy_schedule!D:D,,1,2)</f>
        <v>2</v>
      </c>
      <c r="H1097" s="50">
        <f t="shared" si="228"/>
        <v>1.3562499999999999E-5</v>
      </c>
      <c r="I1097" s="18">
        <f t="shared" si="229"/>
        <v>0.15069444444444444</v>
      </c>
      <c r="J1097" s="26">
        <f t="shared" si="230"/>
        <v>85.625</v>
      </c>
      <c r="K1097" s="55">
        <f t="shared" si="231"/>
        <v>1.4525462962962962E-2</v>
      </c>
      <c r="L1097" s="26" t="b">
        <f>IF(virtualroom!A1097="","",J1097&gt;ventilation_hysteresis)</f>
        <v>1</v>
      </c>
      <c r="M1097" s="29">
        <f t="shared" si="232"/>
        <v>500</v>
      </c>
      <c r="N1097" s="13">
        <f t="shared" si="223"/>
        <v>5.5555555555555554</v>
      </c>
      <c r="O1097" s="17">
        <f t="shared" si="224"/>
        <v>0.72627314814814814</v>
      </c>
      <c r="P1097" s="17">
        <f t="shared" si="233"/>
        <v>0.20749003984063744</v>
      </c>
      <c r="Q1097" s="17">
        <f t="shared" si="225"/>
        <v>0.15069444444444444</v>
      </c>
      <c r="R1097" s="29">
        <f>IF(R1096="cCO2_ppm",CO2_ext_avg_ppm,calculation!R1096+calculation!S1096)</f>
        <v>885.625</v>
      </c>
      <c r="S1097" s="13">
        <f t="shared" si="234"/>
        <v>0</v>
      </c>
    </row>
    <row r="1098" spans="1:19">
      <c r="A1098" s="1">
        <f>IF(input_OLD_temp_simulation!A1098&lt;&gt;"",input_OLD_temp_simulation!A1098,"")</f>
        <v>1096</v>
      </c>
      <c r="B1098">
        <f>IF(input_OLD_temp_simulation!B1098&lt;&gt;"",input_OLD_temp_simulation!B1098,"")</f>
        <v>886307</v>
      </c>
      <c r="C1098" s="2">
        <f>IF(input_OLD_temp_simulation!C1098&lt;&gt;"",input_OLD_temp_simulation!C1098,"")</f>
        <v>44575.416666666657</v>
      </c>
      <c r="D1098" s="26">
        <f t="shared" si="235"/>
        <v>4</v>
      </c>
      <c r="E1098" s="43">
        <f t="shared" si="226"/>
        <v>0.41666666665696539</v>
      </c>
      <c r="F1098" s="2">
        <f t="shared" si="227"/>
        <v>4.4167824073977062</v>
      </c>
      <c r="G1098" s="26">
        <f>_xlfn.XLOOKUP(F1098,occupancy_schedule!C:C,occupancy_schedule!D:D,,1,2)</f>
        <v>2</v>
      </c>
      <c r="H1098" s="50">
        <f t="shared" si="228"/>
        <v>1.3562499999999999E-5</v>
      </c>
      <c r="I1098" s="18">
        <f t="shared" si="229"/>
        <v>0.15069444444444444</v>
      </c>
      <c r="J1098" s="26">
        <f t="shared" si="230"/>
        <v>85.625</v>
      </c>
      <c r="K1098" s="55">
        <f t="shared" si="231"/>
        <v>1.4525462962962962E-2</v>
      </c>
      <c r="L1098" s="26" t="b">
        <f>IF(virtualroom!A1098="","",J1098&gt;ventilation_hysteresis)</f>
        <v>1</v>
      </c>
      <c r="M1098" s="29">
        <f t="shared" si="232"/>
        <v>500</v>
      </c>
      <c r="N1098" s="13">
        <f t="shared" si="223"/>
        <v>5.5555555555555554</v>
      </c>
      <c r="O1098" s="17">
        <f t="shared" si="224"/>
        <v>0.72627314814814814</v>
      </c>
      <c r="P1098" s="17">
        <f t="shared" si="233"/>
        <v>0.20749003984063744</v>
      </c>
      <c r="Q1098" s="17">
        <f t="shared" si="225"/>
        <v>0.15069444444444444</v>
      </c>
      <c r="R1098" s="29">
        <f>IF(R1097="cCO2_ppm",CO2_ext_avg_ppm,calculation!R1097+calculation!S1097)</f>
        <v>885.625</v>
      </c>
      <c r="S1098" s="13">
        <f t="shared" si="234"/>
        <v>0</v>
      </c>
    </row>
    <row r="1099" spans="1:19">
      <c r="A1099" s="1">
        <f>IF(input_OLD_temp_simulation!A1099&lt;&gt;"",input_OLD_temp_simulation!A1099,"")</f>
        <v>1097</v>
      </c>
      <c r="B1099">
        <f>IF(input_OLD_temp_simulation!B1099&lt;&gt;"",input_OLD_temp_simulation!B1099,"")</f>
        <v>886307</v>
      </c>
      <c r="C1099" s="2">
        <f>IF(input_OLD_temp_simulation!C1099&lt;&gt;"",input_OLD_temp_simulation!C1099,"")</f>
        <v>44575.427083333343</v>
      </c>
      <c r="D1099" s="26">
        <f t="shared" si="235"/>
        <v>4</v>
      </c>
      <c r="E1099" s="43">
        <f t="shared" si="226"/>
        <v>0.42708333334303461</v>
      </c>
      <c r="F1099" s="2">
        <f t="shared" si="227"/>
        <v>4.4271990740837754</v>
      </c>
      <c r="G1099" s="26">
        <f>_xlfn.XLOOKUP(F1099,occupancy_schedule!C:C,occupancy_schedule!D:D,,1,2)</f>
        <v>2</v>
      </c>
      <c r="H1099" s="50">
        <f t="shared" si="228"/>
        <v>1.3562499999999999E-5</v>
      </c>
      <c r="I1099" s="18">
        <f t="shared" si="229"/>
        <v>0.15069444444444444</v>
      </c>
      <c r="J1099" s="26">
        <f t="shared" si="230"/>
        <v>85.625</v>
      </c>
      <c r="K1099" s="55">
        <f t="shared" si="231"/>
        <v>1.4525462962962962E-2</v>
      </c>
      <c r="L1099" s="26" t="b">
        <f>IF(virtualroom!A1099="","",J1099&gt;ventilation_hysteresis)</f>
        <v>1</v>
      </c>
      <c r="M1099" s="29">
        <f t="shared" si="232"/>
        <v>500</v>
      </c>
      <c r="N1099" s="13">
        <f t="shared" si="223"/>
        <v>5.5555555555555554</v>
      </c>
      <c r="O1099" s="17">
        <f t="shared" si="224"/>
        <v>0.72627314814814814</v>
      </c>
      <c r="P1099" s="17">
        <f t="shared" si="233"/>
        <v>0.20749003984063744</v>
      </c>
      <c r="Q1099" s="17">
        <f t="shared" si="225"/>
        <v>0.15069444444444444</v>
      </c>
      <c r="R1099" s="29">
        <f>IF(R1098="cCO2_ppm",CO2_ext_avg_ppm,calculation!R1098+calculation!S1098)</f>
        <v>885.625</v>
      </c>
      <c r="S1099" s="13">
        <f t="shared" si="234"/>
        <v>0</v>
      </c>
    </row>
    <row r="1100" spans="1:19">
      <c r="A1100" s="1">
        <f>IF(input_OLD_temp_simulation!A1100&lt;&gt;"",input_OLD_temp_simulation!A1100,"")</f>
        <v>1098</v>
      </c>
      <c r="B1100">
        <f>IF(input_OLD_temp_simulation!B1100&lt;&gt;"",input_OLD_temp_simulation!B1100,"")</f>
        <v>886307</v>
      </c>
      <c r="C1100" s="2">
        <f>IF(input_OLD_temp_simulation!C1100&lt;&gt;"",input_OLD_temp_simulation!C1100,"")</f>
        <v>44575.4375</v>
      </c>
      <c r="D1100" s="26">
        <f t="shared" si="235"/>
        <v>4</v>
      </c>
      <c r="E1100" s="43">
        <f t="shared" si="226"/>
        <v>0.4375</v>
      </c>
      <c r="F1100" s="2">
        <f t="shared" si="227"/>
        <v>4.4376157407407408</v>
      </c>
      <c r="G1100" s="26">
        <f>_xlfn.XLOOKUP(F1100,occupancy_schedule!C:C,occupancy_schedule!D:D,,1,2)</f>
        <v>2</v>
      </c>
      <c r="H1100" s="50">
        <f t="shared" si="228"/>
        <v>1.3562499999999999E-5</v>
      </c>
      <c r="I1100" s="18">
        <f t="shared" si="229"/>
        <v>0.15069444444444444</v>
      </c>
      <c r="J1100" s="26">
        <f t="shared" si="230"/>
        <v>85.625</v>
      </c>
      <c r="K1100" s="55">
        <f t="shared" si="231"/>
        <v>1.4525462962962962E-2</v>
      </c>
      <c r="L1100" s="26" t="b">
        <f>IF(virtualroom!A1100="","",J1100&gt;ventilation_hysteresis)</f>
        <v>1</v>
      </c>
      <c r="M1100" s="29">
        <f t="shared" si="232"/>
        <v>500</v>
      </c>
      <c r="N1100" s="13">
        <f t="shared" si="223"/>
        <v>5.5555555555555554</v>
      </c>
      <c r="O1100" s="17">
        <f t="shared" si="224"/>
        <v>0.72627314814814814</v>
      </c>
      <c r="P1100" s="17">
        <f t="shared" si="233"/>
        <v>0.20749003984063744</v>
      </c>
      <c r="Q1100" s="17">
        <f t="shared" si="225"/>
        <v>0.15069444444444444</v>
      </c>
      <c r="R1100" s="29">
        <f>IF(R1099="cCO2_ppm",CO2_ext_avg_ppm,calculation!R1099+calculation!S1099)</f>
        <v>885.625</v>
      </c>
      <c r="S1100" s="13">
        <f t="shared" si="234"/>
        <v>0</v>
      </c>
    </row>
    <row r="1101" spans="1:19">
      <c r="A1101" s="1">
        <f>IF(input_OLD_temp_simulation!A1101&lt;&gt;"",input_OLD_temp_simulation!A1101,"")</f>
        <v>1099</v>
      </c>
      <c r="B1101">
        <f>IF(input_OLD_temp_simulation!B1101&lt;&gt;"",input_OLD_temp_simulation!B1101,"")</f>
        <v>886307</v>
      </c>
      <c r="C1101" s="2">
        <f>IF(input_OLD_temp_simulation!C1101&lt;&gt;"",input_OLD_temp_simulation!C1101,"")</f>
        <v>44575.447916666657</v>
      </c>
      <c r="D1101" s="26">
        <f t="shared" si="235"/>
        <v>4</v>
      </c>
      <c r="E1101" s="43">
        <f t="shared" si="226"/>
        <v>0.44791666665696539</v>
      </c>
      <c r="F1101" s="2">
        <f t="shared" si="227"/>
        <v>4.4480324073977062</v>
      </c>
      <c r="G1101" s="26">
        <f>_xlfn.XLOOKUP(F1101,occupancy_schedule!C:C,occupancy_schedule!D:D,,1,2)</f>
        <v>2</v>
      </c>
      <c r="H1101" s="50">
        <f t="shared" si="228"/>
        <v>1.3562499999999999E-5</v>
      </c>
      <c r="I1101" s="18">
        <f t="shared" si="229"/>
        <v>0.15069444444444444</v>
      </c>
      <c r="J1101" s="26">
        <f t="shared" si="230"/>
        <v>85.625</v>
      </c>
      <c r="K1101" s="55">
        <f t="shared" si="231"/>
        <v>1.4525462962962962E-2</v>
      </c>
      <c r="L1101" s="26" t="b">
        <f>IF(virtualroom!A1101="","",J1101&gt;ventilation_hysteresis)</f>
        <v>1</v>
      </c>
      <c r="M1101" s="29">
        <f t="shared" si="232"/>
        <v>500</v>
      </c>
      <c r="N1101" s="13">
        <f t="shared" si="223"/>
        <v>5.5555555555555554</v>
      </c>
      <c r="O1101" s="17">
        <f t="shared" si="224"/>
        <v>0.72627314814814814</v>
      </c>
      <c r="P1101" s="17">
        <f t="shared" si="233"/>
        <v>0.20749003984063744</v>
      </c>
      <c r="Q1101" s="17">
        <f t="shared" si="225"/>
        <v>0.15069444444444444</v>
      </c>
      <c r="R1101" s="29">
        <f>IF(R1100="cCO2_ppm",CO2_ext_avg_ppm,calculation!R1100+calculation!S1100)</f>
        <v>885.625</v>
      </c>
      <c r="S1101" s="13">
        <f t="shared" si="234"/>
        <v>0</v>
      </c>
    </row>
    <row r="1102" spans="1:19">
      <c r="A1102" s="1">
        <f>IF(input_OLD_temp_simulation!A1102&lt;&gt;"",input_OLD_temp_simulation!A1102,"")</f>
        <v>1100</v>
      </c>
      <c r="B1102">
        <f>IF(input_OLD_temp_simulation!B1102&lt;&gt;"",input_OLD_temp_simulation!B1102,"")</f>
        <v>886307</v>
      </c>
      <c r="C1102" s="2">
        <f>IF(input_OLD_temp_simulation!C1102&lt;&gt;"",input_OLD_temp_simulation!C1102,"")</f>
        <v>44575.458333333343</v>
      </c>
      <c r="D1102" s="26">
        <f t="shared" si="235"/>
        <v>4</v>
      </c>
      <c r="E1102" s="43">
        <f t="shared" si="226"/>
        <v>0.45833333334303461</v>
      </c>
      <c r="F1102" s="2">
        <f t="shared" si="227"/>
        <v>4.4584490740837754</v>
      </c>
      <c r="G1102" s="26">
        <f>_xlfn.XLOOKUP(F1102,occupancy_schedule!C:C,occupancy_schedule!D:D,,1,2)</f>
        <v>2</v>
      </c>
      <c r="H1102" s="50">
        <f t="shared" si="228"/>
        <v>1.3562499999999999E-5</v>
      </c>
      <c r="I1102" s="18">
        <f t="shared" si="229"/>
        <v>0.15069444444444444</v>
      </c>
      <c r="J1102" s="26">
        <f t="shared" si="230"/>
        <v>85.625</v>
      </c>
      <c r="K1102" s="55">
        <f t="shared" si="231"/>
        <v>1.4525462962962962E-2</v>
      </c>
      <c r="L1102" s="26" t="b">
        <f>IF(virtualroom!A1102="","",J1102&gt;ventilation_hysteresis)</f>
        <v>1</v>
      </c>
      <c r="M1102" s="29">
        <f t="shared" si="232"/>
        <v>500</v>
      </c>
      <c r="N1102" s="13">
        <f t="shared" si="223"/>
        <v>5.5555555555555554</v>
      </c>
      <c r="O1102" s="17">
        <f t="shared" si="224"/>
        <v>0.72627314814814814</v>
      </c>
      <c r="P1102" s="17">
        <f t="shared" si="233"/>
        <v>0.20749003984063744</v>
      </c>
      <c r="Q1102" s="17">
        <f t="shared" si="225"/>
        <v>0.15069444444444444</v>
      </c>
      <c r="R1102" s="29">
        <f>IF(R1101="cCO2_ppm",CO2_ext_avg_ppm,calculation!R1101+calculation!S1101)</f>
        <v>885.625</v>
      </c>
      <c r="S1102" s="13">
        <f t="shared" si="234"/>
        <v>0</v>
      </c>
    </row>
    <row r="1103" spans="1:19">
      <c r="A1103" s="1">
        <f>IF(input_OLD_temp_simulation!A1103&lt;&gt;"",input_OLD_temp_simulation!A1103,"")</f>
        <v>1101</v>
      </c>
      <c r="B1103">
        <f>IF(input_OLD_temp_simulation!B1103&lt;&gt;"",input_OLD_temp_simulation!B1103,"")</f>
        <v>886307</v>
      </c>
      <c r="C1103" s="2">
        <f>IF(input_OLD_temp_simulation!C1103&lt;&gt;"",input_OLD_temp_simulation!C1103,"")</f>
        <v>44575.46875</v>
      </c>
      <c r="D1103" s="26">
        <f t="shared" si="235"/>
        <v>4</v>
      </c>
      <c r="E1103" s="43">
        <f t="shared" si="226"/>
        <v>0.46875</v>
      </c>
      <c r="F1103" s="2">
        <f t="shared" si="227"/>
        <v>4.4688657407407408</v>
      </c>
      <c r="G1103" s="26">
        <f>_xlfn.XLOOKUP(F1103,occupancy_schedule!C:C,occupancy_schedule!D:D,,1,2)</f>
        <v>2</v>
      </c>
      <c r="H1103" s="50">
        <f t="shared" si="228"/>
        <v>1.3562499999999999E-5</v>
      </c>
      <c r="I1103" s="18">
        <f t="shared" si="229"/>
        <v>0.15069444444444444</v>
      </c>
      <c r="J1103" s="26">
        <f t="shared" si="230"/>
        <v>85.625</v>
      </c>
      <c r="K1103" s="55">
        <f t="shared" si="231"/>
        <v>1.4525462962962962E-2</v>
      </c>
      <c r="L1103" s="26" t="b">
        <f>IF(virtualroom!A1103="","",J1103&gt;ventilation_hysteresis)</f>
        <v>1</v>
      </c>
      <c r="M1103" s="29">
        <f t="shared" si="232"/>
        <v>500</v>
      </c>
      <c r="N1103" s="13">
        <f t="shared" si="223"/>
        <v>5.5555555555555554</v>
      </c>
      <c r="O1103" s="17">
        <f t="shared" si="224"/>
        <v>0.72627314814814814</v>
      </c>
      <c r="P1103" s="17">
        <f t="shared" si="233"/>
        <v>0.20749003984063744</v>
      </c>
      <c r="Q1103" s="17">
        <f t="shared" si="225"/>
        <v>0.15069444444444444</v>
      </c>
      <c r="R1103" s="29">
        <f>IF(R1102="cCO2_ppm",CO2_ext_avg_ppm,calculation!R1102+calculation!S1102)</f>
        <v>885.625</v>
      </c>
      <c r="S1103" s="13">
        <f t="shared" si="234"/>
        <v>0</v>
      </c>
    </row>
    <row r="1104" spans="1:19">
      <c r="A1104" s="1">
        <f>IF(input_OLD_temp_simulation!A1104&lt;&gt;"",input_OLD_temp_simulation!A1104,"")</f>
        <v>1102</v>
      </c>
      <c r="B1104">
        <f>IF(input_OLD_temp_simulation!B1104&lt;&gt;"",input_OLD_temp_simulation!B1104,"")</f>
        <v>886307</v>
      </c>
      <c r="C1104" s="2">
        <f>IF(input_OLD_temp_simulation!C1104&lt;&gt;"",input_OLD_temp_simulation!C1104,"")</f>
        <v>44575.479166666657</v>
      </c>
      <c r="D1104" s="26">
        <f t="shared" si="235"/>
        <v>4</v>
      </c>
      <c r="E1104" s="43">
        <f t="shared" si="226"/>
        <v>0.47916666665696539</v>
      </c>
      <c r="F1104" s="2">
        <f t="shared" si="227"/>
        <v>4.4792824073977062</v>
      </c>
      <c r="G1104" s="26">
        <f>_xlfn.XLOOKUP(F1104,occupancy_schedule!C:C,occupancy_schedule!D:D,,1,2)</f>
        <v>2</v>
      </c>
      <c r="H1104" s="50">
        <f t="shared" si="228"/>
        <v>1.3562499999999999E-5</v>
      </c>
      <c r="I1104" s="18">
        <f t="shared" si="229"/>
        <v>0.15069444444444444</v>
      </c>
      <c r="J1104" s="26">
        <f t="shared" si="230"/>
        <v>85.625</v>
      </c>
      <c r="K1104" s="55">
        <f t="shared" si="231"/>
        <v>1.4525462962962962E-2</v>
      </c>
      <c r="L1104" s="26" t="b">
        <f>IF(virtualroom!A1104="","",J1104&gt;ventilation_hysteresis)</f>
        <v>1</v>
      </c>
      <c r="M1104" s="29">
        <f t="shared" si="232"/>
        <v>500</v>
      </c>
      <c r="N1104" s="13">
        <f t="shared" si="223"/>
        <v>5.5555555555555554</v>
      </c>
      <c r="O1104" s="17">
        <f t="shared" si="224"/>
        <v>0.72627314814814814</v>
      </c>
      <c r="P1104" s="17">
        <f t="shared" si="233"/>
        <v>0.20749003984063744</v>
      </c>
      <c r="Q1104" s="17">
        <f t="shared" si="225"/>
        <v>0.15069444444444444</v>
      </c>
      <c r="R1104" s="29">
        <f>IF(R1103="cCO2_ppm",CO2_ext_avg_ppm,calculation!R1103+calculation!S1103)</f>
        <v>885.625</v>
      </c>
      <c r="S1104" s="13">
        <f t="shared" si="234"/>
        <v>0</v>
      </c>
    </row>
    <row r="1105" spans="1:19">
      <c r="A1105" s="1">
        <f>IF(input_OLD_temp_simulation!A1105&lt;&gt;"",input_OLD_temp_simulation!A1105,"")</f>
        <v>1103</v>
      </c>
      <c r="B1105">
        <f>IF(input_OLD_temp_simulation!B1105&lt;&gt;"",input_OLD_temp_simulation!B1105,"")</f>
        <v>886307</v>
      </c>
      <c r="C1105" s="2">
        <f>IF(input_OLD_temp_simulation!C1105&lt;&gt;"",input_OLD_temp_simulation!C1105,"")</f>
        <v>44575.489583333343</v>
      </c>
      <c r="D1105" s="26">
        <f t="shared" si="235"/>
        <v>4</v>
      </c>
      <c r="E1105" s="43">
        <f t="shared" si="226"/>
        <v>0.48958333334303461</v>
      </c>
      <c r="F1105" s="2">
        <f t="shared" si="227"/>
        <v>4.4896990740837754</v>
      </c>
      <c r="G1105" s="26">
        <f>_xlfn.XLOOKUP(F1105,occupancy_schedule!C:C,occupancy_schedule!D:D,,1,2)</f>
        <v>2</v>
      </c>
      <c r="H1105" s="50">
        <f t="shared" si="228"/>
        <v>1.3562499999999999E-5</v>
      </c>
      <c r="I1105" s="18">
        <f t="shared" si="229"/>
        <v>0.15069444444444444</v>
      </c>
      <c r="J1105" s="26">
        <f t="shared" si="230"/>
        <v>85.625</v>
      </c>
      <c r="K1105" s="55">
        <f t="shared" si="231"/>
        <v>1.4525462962962962E-2</v>
      </c>
      <c r="L1105" s="26" t="b">
        <f>IF(virtualroom!A1105="","",J1105&gt;ventilation_hysteresis)</f>
        <v>1</v>
      </c>
      <c r="M1105" s="29">
        <f t="shared" si="232"/>
        <v>500</v>
      </c>
      <c r="N1105" s="13">
        <f t="shared" si="223"/>
        <v>5.5555555555555554</v>
      </c>
      <c r="O1105" s="17">
        <f t="shared" si="224"/>
        <v>0.72627314814814814</v>
      </c>
      <c r="P1105" s="17">
        <f t="shared" si="233"/>
        <v>0.20749003984063744</v>
      </c>
      <c r="Q1105" s="17">
        <f t="shared" si="225"/>
        <v>0.15069444444444444</v>
      </c>
      <c r="R1105" s="29">
        <f>IF(R1104="cCO2_ppm",CO2_ext_avg_ppm,calculation!R1104+calculation!S1104)</f>
        <v>885.625</v>
      </c>
      <c r="S1105" s="13">
        <f t="shared" si="234"/>
        <v>0</v>
      </c>
    </row>
    <row r="1106" spans="1:19">
      <c r="A1106" s="1">
        <f>IF(input_OLD_temp_simulation!A1106&lt;&gt;"",input_OLD_temp_simulation!A1106,"")</f>
        <v>1104</v>
      </c>
      <c r="B1106">
        <f>IF(input_OLD_temp_simulation!B1106&lt;&gt;"",input_OLD_temp_simulation!B1106,"")</f>
        <v>886307</v>
      </c>
      <c r="C1106" s="2">
        <f>IF(input_OLD_temp_simulation!C1106&lt;&gt;"",input_OLD_temp_simulation!C1106,"")</f>
        <v>44575.5</v>
      </c>
      <c r="D1106" s="26">
        <f t="shared" si="235"/>
        <v>4</v>
      </c>
      <c r="E1106" s="43">
        <f t="shared" si="226"/>
        <v>0.5</v>
      </c>
      <c r="F1106" s="2">
        <f t="shared" si="227"/>
        <v>4.5001157407407408</v>
      </c>
      <c r="G1106" s="26">
        <f>_xlfn.XLOOKUP(F1106,occupancy_schedule!C:C,occupancy_schedule!D:D,,1,2)</f>
        <v>0</v>
      </c>
      <c r="H1106" s="50">
        <f t="shared" si="228"/>
        <v>0</v>
      </c>
      <c r="I1106" s="18">
        <f t="shared" si="229"/>
        <v>0</v>
      </c>
      <c r="J1106" s="26">
        <f t="shared" si="230"/>
        <v>85.625</v>
      </c>
      <c r="K1106" s="55">
        <f t="shared" si="231"/>
        <v>1.4525462962962962E-2</v>
      </c>
      <c r="L1106" s="26" t="b">
        <f>IF(virtualroom!A1106="","",J1106&gt;ventilation_hysteresis)</f>
        <v>1</v>
      </c>
      <c r="M1106" s="29">
        <f t="shared" si="232"/>
        <v>500</v>
      </c>
      <c r="N1106" s="13">
        <f t="shared" si="223"/>
        <v>5.5555555555555554</v>
      </c>
      <c r="O1106" s="17">
        <f t="shared" si="224"/>
        <v>0.72627314814814814</v>
      </c>
      <c r="P1106" s="17">
        <f t="shared" si="233"/>
        <v>0.20749003984063744</v>
      </c>
      <c r="Q1106" s="17">
        <f t="shared" si="225"/>
        <v>0.15069444444444444</v>
      </c>
      <c r="R1106" s="29">
        <f>IF(R1105="cCO2_ppm",CO2_ext_avg_ppm,calculation!R1105+calculation!S1105)</f>
        <v>885.625</v>
      </c>
      <c r="S1106" s="13">
        <f t="shared" si="234"/>
        <v>-135.625</v>
      </c>
    </row>
    <row r="1107" spans="1:19">
      <c r="A1107" s="1">
        <f>IF(input_OLD_temp_simulation!A1107&lt;&gt;"",input_OLD_temp_simulation!A1107,"")</f>
        <v>1105</v>
      </c>
      <c r="B1107">
        <f>IF(input_OLD_temp_simulation!B1107&lt;&gt;"",input_OLD_temp_simulation!B1107,"")</f>
        <v>886307</v>
      </c>
      <c r="C1107" s="2">
        <f>IF(input_OLD_temp_simulation!C1107&lt;&gt;"",input_OLD_temp_simulation!C1107,"")</f>
        <v>44575.510416666657</v>
      </c>
      <c r="D1107" s="26">
        <f t="shared" si="235"/>
        <v>4</v>
      </c>
      <c r="E1107" s="43">
        <f t="shared" si="226"/>
        <v>0.51041666665696539</v>
      </c>
      <c r="F1107" s="2">
        <f t="shared" si="227"/>
        <v>4.5105324073977062</v>
      </c>
      <c r="G1107" s="26">
        <f>_xlfn.XLOOKUP(F1107,occupancy_schedule!C:C,occupancy_schedule!D:D,,1,2)</f>
        <v>0</v>
      </c>
      <c r="H1107" s="50">
        <f t="shared" si="228"/>
        <v>0</v>
      </c>
      <c r="I1107" s="18">
        <f t="shared" si="229"/>
        <v>0</v>
      </c>
      <c r="J1107" s="26">
        <f t="shared" si="230"/>
        <v>-50</v>
      </c>
      <c r="K1107" s="55">
        <f t="shared" si="231"/>
        <v>1.0339506172839507E-2</v>
      </c>
      <c r="L1107" s="26" t="b">
        <f>IF(virtualroom!A1107="","",J1107&gt;ventilation_hysteresis)</f>
        <v>0</v>
      </c>
      <c r="M1107" s="29">
        <f t="shared" si="232"/>
        <v>0</v>
      </c>
      <c r="N1107" s="13">
        <f t="shared" si="223"/>
        <v>0</v>
      </c>
      <c r="O1107" s="17">
        <f t="shared" si="224"/>
        <v>0</v>
      </c>
      <c r="P1107" s="17">
        <f t="shared" si="233"/>
        <v>0</v>
      </c>
      <c r="Q1107" s="17">
        <f t="shared" si="225"/>
        <v>1.0339506172839507E-2</v>
      </c>
      <c r="R1107" s="29">
        <f>IF(R1106="cCO2_ppm",CO2_ext_avg_ppm,calculation!R1106+calculation!S1106)</f>
        <v>750</v>
      </c>
      <c r="S1107" s="13">
        <f t="shared" si="234"/>
        <v>-9.3055555555555554</v>
      </c>
    </row>
    <row r="1108" spans="1:19">
      <c r="A1108" s="1">
        <f>IF(input_OLD_temp_simulation!A1108&lt;&gt;"",input_OLD_temp_simulation!A1108,"")</f>
        <v>1106</v>
      </c>
      <c r="B1108">
        <f>IF(input_OLD_temp_simulation!B1108&lt;&gt;"",input_OLD_temp_simulation!B1108,"")</f>
        <v>886307</v>
      </c>
      <c r="C1108" s="2">
        <f>IF(input_OLD_temp_simulation!C1108&lt;&gt;"",input_OLD_temp_simulation!C1108,"")</f>
        <v>44575.520833333343</v>
      </c>
      <c r="D1108" s="26">
        <f t="shared" si="235"/>
        <v>4</v>
      </c>
      <c r="E1108" s="43">
        <f t="shared" si="226"/>
        <v>0.52083333334303461</v>
      </c>
      <c r="F1108" s="2">
        <f t="shared" si="227"/>
        <v>4.5209490740837754</v>
      </c>
      <c r="G1108" s="26">
        <f>_xlfn.XLOOKUP(F1108,occupancy_schedule!C:C,occupancy_schedule!D:D,,1,2)</f>
        <v>2</v>
      </c>
      <c r="H1108" s="50">
        <f t="shared" si="228"/>
        <v>1.3562499999999999E-5</v>
      </c>
      <c r="I1108" s="18">
        <f t="shared" si="229"/>
        <v>0.15069444444444444</v>
      </c>
      <c r="J1108" s="26">
        <f t="shared" si="230"/>
        <v>-59.305555555555543</v>
      </c>
      <c r="K1108" s="55">
        <f t="shared" si="231"/>
        <v>1.0052297668038409E-2</v>
      </c>
      <c r="L1108" s="26" t="b">
        <f>IF(virtualroom!A1108="","",J1108&gt;ventilation_hysteresis)</f>
        <v>0</v>
      </c>
      <c r="M1108" s="29">
        <f t="shared" si="232"/>
        <v>0</v>
      </c>
      <c r="N1108" s="13">
        <f t="shared" si="223"/>
        <v>0</v>
      </c>
      <c r="O1108" s="17">
        <f t="shared" si="224"/>
        <v>0</v>
      </c>
      <c r="P1108" s="17">
        <f t="shared" si="233"/>
        <v>0</v>
      </c>
      <c r="Q1108" s="17">
        <f t="shared" si="225"/>
        <v>1.0052297668038409E-2</v>
      </c>
      <c r="R1108" s="29">
        <f>IF(R1107="cCO2_ppm",CO2_ext_avg_ppm,calculation!R1107+calculation!S1107)</f>
        <v>740.69444444444446</v>
      </c>
      <c r="S1108" s="13">
        <f t="shared" si="234"/>
        <v>126.57793209876542</v>
      </c>
    </row>
    <row r="1109" spans="1:19">
      <c r="A1109" s="1">
        <f>IF(input_OLD_temp_simulation!A1109&lt;&gt;"",input_OLD_temp_simulation!A1109,"")</f>
        <v>1107</v>
      </c>
      <c r="B1109">
        <f>IF(input_OLD_temp_simulation!B1109&lt;&gt;"",input_OLD_temp_simulation!B1109,"")</f>
        <v>886307</v>
      </c>
      <c r="C1109" s="2">
        <f>IF(input_OLD_temp_simulation!C1109&lt;&gt;"",input_OLD_temp_simulation!C1109,"")</f>
        <v>44575.53125</v>
      </c>
      <c r="D1109" s="26">
        <f t="shared" si="235"/>
        <v>4</v>
      </c>
      <c r="E1109" s="43">
        <f t="shared" si="226"/>
        <v>0.53125</v>
      </c>
      <c r="F1109" s="2">
        <f t="shared" si="227"/>
        <v>4.5313657407407408</v>
      </c>
      <c r="G1109" s="26">
        <f>_xlfn.XLOOKUP(F1109,occupancy_schedule!C:C,occupancy_schedule!D:D,,1,2)</f>
        <v>2</v>
      </c>
      <c r="H1109" s="50">
        <f t="shared" si="228"/>
        <v>1.3562499999999999E-5</v>
      </c>
      <c r="I1109" s="18">
        <f t="shared" si="229"/>
        <v>0.15069444444444444</v>
      </c>
      <c r="J1109" s="26">
        <f t="shared" si="230"/>
        <v>67.27237654320993</v>
      </c>
      <c r="K1109" s="55">
        <f t="shared" si="231"/>
        <v>1.3959023967383022E-2</v>
      </c>
      <c r="L1109" s="26" t="b">
        <f>IF(virtualroom!A1109="","",J1109&gt;ventilation_hysteresis)</f>
        <v>1</v>
      </c>
      <c r="M1109" s="29">
        <f t="shared" si="232"/>
        <v>500</v>
      </c>
      <c r="N1109" s="13">
        <f t="shared" si="223"/>
        <v>5.5555555555555554</v>
      </c>
      <c r="O1109" s="17">
        <f t="shared" si="224"/>
        <v>0.69795119836915109</v>
      </c>
      <c r="P1109" s="17">
        <f t="shared" si="233"/>
        <v>0.18669305376655956</v>
      </c>
      <c r="Q1109" s="17">
        <f t="shared" si="225"/>
        <v>0.13030264060356661</v>
      </c>
      <c r="R1109" s="29">
        <f>IF(R1108="cCO2_ppm",CO2_ext_avg_ppm,calculation!R1108+calculation!S1108)</f>
        <v>867.27237654320993</v>
      </c>
      <c r="S1109" s="13">
        <f t="shared" si="234"/>
        <v>18.352623456790042</v>
      </c>
    </row>
    <row r="1110" spans="1:19">
      <c r="A1110" s="1">
        <f>IF(input_OLD_temp_simulation!A1110&lt;&gt;"",input_OLD_temp_simulation!A1110,"")</f>
        <v>1108</v>
      </c>
      <c r="B1110">
        <f>IF(input_OLD_temp_simulation!B1110&lt;&gt;"",input_OLD_temp_simulation!B1110,"")</f>
        <v>886307</v>
      </c>
      <c r="C1110" s="2">
        <f>IF(input_OLD_temp_simulation!C1110&lt;&gt;"",input_OLD_temp_simulation!C1110,"")</f>
        <v>44575.541666666657</v>
      </c>
      <c r="D1110" s="26">
        <f t="shared" si="235"/>
        <v>4</v>
      </c>
      <c r="E1110" s="43">
        <f t="shared" si="226"/>
        <v>0.54166666665696539</v>
      </c>
      <c r="F1110" s="2">
        <f t="shared" si="227"/>
        <v>4.5417824073977062</v>
      </c>
      <c r="G1110" s="26">
        <f>_xlfn.XLOOKUP(F1110,occupancy_schedule!C:C,occupancy_schedule!D:D,,1,2)</f>
        <v>3</v>
      </c>
      <c r="H1110" s="50">
        <f t="shared" si="228"/>
        <v>2.034375E-5</v>
      </c>
      <c r="I1110" s="18">
        <f t="shared" si="229"/>
        <v>0.22604166666666667</v>
      </c>
      <c r="J1110" s="26">
        <f t="shared" si="230"/>
        <v>85.625</v>
      </c>
      <c r="K1110" s="55">
        <f t="shared" si="231"/>
        <v>1.4525462962962962E-2</v>
      </c>
      <c r="L1110" s="26" t="b">
        <f>IF(virtualroom!A1110="","",J1110&gt;ventilation_hysteresis)</f>
        <v>1</v>
      </c>
      <c r="M1110" s="29">
        <f t="shared" si="232"/>
        <v>500</v>
      </c>
      <c r="N1110" s="13">
        <f t="shared" si="223"/>
        <v>5.5555555555555554</v>
      </c>
      <c r="O1110" s="17">
        <f t="shared" si="224"/>
        <v>0.72627314814814814</v>
      </c>
      <c r="P1110" s="17">
        <f t="shared" si="233"/>
        <v>0.20749003984063744</v>
      </c>
      <c r="Q1110" s="17">
        <f t="shared" si="225"/>
        <v>0.15069444444444444</v>
      </c>
      <c r="R1110" s="29">
        <f>IF(R1109="cCO2_ppm",CO2_ext_avg_ppm,calculation!R1109+calculation!S1109)</f>
        <v>885.625</v>
      </c>
      <c r="S1110" s="13">
        <f t="shared" si="234"/>
        <v>67.812500000000014</v>
      </c>
    </row>
    <row r="1111" spans="1:19">
      <c r="A1111" s="1">
        <f>IF(input_OLD_temp_simulation!A1111&lt;&gt;"",input_OLD_temp_simulation!A1111,"")</f>
        <v>1109</v>
      </c>
      <c r="B1111">
        <f>IF(input_OLD_temp_simulation!B1111&lt;&gt;"",input_OLD_temp_simulation!B1111,"")</f>
        <v>886307</v>
      </c>
      <c r="C1111" s="2">
        <f>IF(input_OLD_temp_simulation!C1111&lt;&gt;"",input_OLD_temp_simulation!C1111,"")</f>
        <v>44575.552083333343</v>
      </c>
      <c r="D1111" s="26">
        <f t="shared" si="235"/>
        <v>4</v>
      </c>
      <c r="E1111" s="43">
        <f t="shared" si="226"/>
        <v>0.55208333334303461</v>
      </c>
      <c r="F1111" s="2">
        <f t="shared" si="227"/>
        <v>4.5521990740837754</v>
      </c>
      <c r="G1111" s="26">
        <f>_xlfn.XLOOKUP(F1111,occupancy_schedule!C:C,occupancy_schedule!D:D,,1,2)</f>
        <v>3</v>
      </c>
      <c r="H1111" s="50">
        <f t="shared" si="228"/>
        <v>2.034375E-5</v>
      </c>
      <c r="I1111" s="18">
        <f t="shared" si="229"/>
        <v>0.22604166666666667</v>
      </c>
      <c r="J1111" s="26">
        <f t="shared" si="230"/>
        <v>153.4375</v>
      </c>
      <c r="K1111" s="55">
        <f t="shared" si="231"/>
        <v>1.6618441358024691E-2</v>
      </c>
      <c r="L1111" s="26" t="b">
        <f>IF(virtualroom!A1111="","",J1111&gt;ventilation_hysteresis)</f>
        <v>1</v>
      </c>
      <c r="M1111" s="29">
        <f t="shared" si="232"/>
        <v>500</v>
      </c>
      <c r="N1111" s="13">
        <f t="shared" si="223"/>
        <v>5.5555555555555554</v>
      </c>
      <c r="O1111" s="17">
        <f t="shared" si="224"/>
        <v>0.83092206790123457</v>
      </c>
      <c r="P1111" s="17">
        <f t="shared" si="233"/>
        <v>0.27203714451538014</v>
      </c>
      <c r="Q1111" s="17">
        <f t="shared" si="225"/>
        <v>0.22604166666666667</v>
      </c>
      <c r="R1111" s="29">
        <f>IF(R1110="cCO2_ppm",CO2_ext_avg_ppm,calculation!R1110+calculation!S1110)</f>
        <v>953.4375</v>
      </c>
      <c r="S1111" s="13">
        <f t="shared" si="234"/>
        <v>0</v>
      </c>
    </row>
    <row r="1112" spans="1:19">
      <c r="A1112" s="1">
        <f>IF(input_OLD_temp_simulation!A1112&lt;&gt;"",input_OLD_temp_simulation!A1112,"")</f>
        <v>1110</v>
      </c>
      <c r="B1112">
        <f>IF(input_OLD_temp_simulation!B1112&lt;&gt;"",input_OLD_temp_simulation!B1112,"")</f>
        <v>886307</v>
      </c>
      <c r="C1112" s="2">
        <f>IF(input_OLD_temp_simulation!C1112&lt;&gt;"",input_OLD_temp_simulation!C1112,"")</f>
        <v>44575.5625</v>
      </c>
      <c r="D1112" s="26">
        <f t="shared" si="235"/>
        <v>4</v>
      </c>
      <c r="E1112" s="43">
        <f t="shared" si="226"/>
        <v>0.5625</v>
      </c>
      <c r="F1112" s="2">
        <f t="shared" si="227"/>
        <v>4.5626157407407408</v>
      </c>
      <c r="G1112" s="26">
        <f>_xlfn.XLOOKUP(F1112,occupancy_schedule!C:C,occupancy_schedule!D:D,,1,2)</f>
        <v>2</v>
      </c>
      <c r="H1112" s="50">
        <f t="shared" si="228"/>
        <v>1.3562499999999999E-5</v>
      </c>
      <c r="I1112" s="18">
        <f t="shared" si="229"/>
        <v>0.15069444444444444</v>
      </c>
      <c r="J1112" s="26">
        <f t="shared" si="230"/>
        <v>153.4375</v>
      </c>
      <c r="K1112" s="55">
        <f t="shared" si="231"/>
        <v>1.6618441358024691E-2</v>
      </c>
      <c r="L1112" s="26" t="b">
        <f>IF(virtualroom!A1112="","",J1112&gt;ventilation_hysteresis)</f>
        <v>1</v>
      </c>
      <c r="M1112" s="29">
        <f t="shared" si="232"/>
        <v>500</v>
      </c>
      <c r="N1112" s="13">
        <f t="shared" si="223"/>
        <v>5.5555555555555554</v>
      </c>
      <c r="O1112" s="17">
        <f t="shared" si="224"/>
        <v>0.83092206790123457</v>
      </c>
      <c r="P1112" s="17">
        <f t="shared" si="233"/>
        <v>0.27203714451538014</v>
      </c>
      <c r="Q1112" s="17">
        <f t="shared" si="225"/>
        <v>0.22604166666666667</v>
      </c>
      <c r="R1112" s="29">
        <f>IF(R1111="cCO2_ppm",CO2_ext_avg_ppm,calculation!R1111+calculation!S1111)</f>
        <v>953.4375</v>
      </c>
      <c r="S1112" s="13">
        <f t="shared" si="234"/>
        <v>-67.812500000000014</v>
      </c>
    </row>
    <row r="1113" spans="1:19">
      <c r="A1113" s="1">
        <f>IF(input_OLD_temp_simulation!A1113&lt;&gt;"",input_OLD_temp_simulation!A1113,"")</f>
        <v>1111</v>
      </c>
      <c r="B1113">
        <f>IF(input_OLD_temp_simulation!B1113&lt;&gt;"",input_OLD_temp_simulation!B1113,"")</f>
        <v>886307</v>
      </c>
      <c r="C1113" s="2">
        <f>IF(input_OLD_temp_simulation!C1113&lt;&gt;"",input_OLD_temp_simulation!C1113,"")</f>
        <v>44575.572916666657</v>
      </c>
      <c r="D1113" s="26">
        <f t="shared" si="235"/>
        <v>4</v>
      </c>
      <c r="E1113" s="43">
        <f t="shared" si="226"/>
        <v>0.57291666665696539</v>
      </c>
      <c r="F1113" s="2">
        <f t="shared" si="227"/>
        <v>4.5730324073977062</v>
      </c>
      <c r="G1113" s="26">
        <f>_xlfn.XLOOKUP(F1113,occupancy_schedule!C:C,occupancy_schedule!D:D,,1,2)</f>
        <v>2</v>
      </c>
      <c r="H1113" s="50">
        <f t="shared" si="228"/>
        <v>1.3562499999999999E-5</v>
      </c>
      <c r="I1113" s="18">
        <f t="shared" si="229"/>
        <v>0.15069444444444444</v>
      </c>
      <c r="J1113" s="26">
        <f t="shared" si="230"/>
        <v>85.625</v>
      </c>
      <c r="K1113" s="55">
        <f t="shared" si="231"/>
        <v>1.4525462962962962E-2</v>
      </c>
      <c r="L1113" s="26" t="b">
        <f>IF(virtualroom!A1113="","",J1113&gt;ventilation_hysteresis)</f>
        <v>1</v>
      </c>
      <c r="M1113" s="29">
        <f t="shared" si="232"/>
        <v>500</v>
      </c>
      <c r="N1113" s="13">
        <f t="shared" si="223"/>
        <v>5.5555555555555554</v>
      </c>
      <c r="O1113" s="17">
        <f t="shared" si="224"/>
        <v>0.72627314814814814</v>
      </c>
      <c r="P1113" s="17">
        <f t="shared" si="233"/>
        <v>0.20749003984063744</v>
      </c>
      <c r="Q1113" s="17">
        <f t="shared" si="225"/>
        <v>0.15069444444444444</v>
      </c>
      <c r="R1113" s="29">
        <f>IF(R1112="cCO2_ppm",CO2_ext_avg_ppm,calculation!R1112+calculation!S1112)</f>
        <v>885.625</v>
      </c>
      <c r="S1113" s="13">
        <f t="shared" si="234"/>
        <v>0</v>
      </c>
    </row>
    <row r="1114" spans="1:19">
      <c r="A1114" s="1">
        <f>IF(input_OLD_temp_simulation!A1114&lt;&gt;"",input_OLD_temp_simulation!A1114,"")</f>
        <v>1112</v>
      </c>
      <c r="B1114">
        <f>IF(input_OLD_temp_simulation!B1114&lt;&gt;"",input_OLD_temp_simulation!B1114,"")</f>
        <v>886307</v>
      </c>
      <c r="C1114" s="2">
        <f>IF(input_OLD_temp_simulation!C1114&lt;&gt;"",input_OLD_temp_simulation!C1114,"")</f>
        <v>44575.583333333343</v>
      </c>
      <c r="D1114" s="26">
        <f t="shared" si="235"/>
        <v>4</v>
      </c>
      <c r="E1114" s="43">
        <f t="shared" si="226"/>
        <v>0.58333333334303461</v>
      </c>
      <c r="F1114" s="2">
        <f t="shared" si="227"/>
        <v>4.5834490740837754</v>
      </c>
      <c r="G1114" s="26">
        <f>_xlfn.XLOOKUP(F1114,occupancy_schedule!C:C,occupancy_schedule!D:D,,1,2)</f>
        <v>2</v>
      </c>
      <c r="H1114" s="50">
        <f t="shared" si="228"/>
        <v>1.3562499999999999E-5</v>
      </c>
      <c r="I1114" s="18">
        <f t="shared" si="229"/>
        <v>0.15069444444444444</v>
      </c>
      <c r="J1114" s="26">
        <f t="shared" si="230"/>
        <v>85.625</v>
      </c>
      <c r="K1114" s="55">
        <f t="shared" si="231"/>
        <v>1.4525462962962962E-2</v>
      </c>
      <c r="L1114" s="26" t="b">
        <f>IF(virtualroom!A1114="","",J1114&gt;ventilation_hysteresis)</f>
        <v>1</v>
      </c>
      <c r="M1114" s="29">
        <f t="shared" si="232"/>
        <v>500</v>
      </c>
      <c r="N1114" s="13">
        <f t="shared" si="223"/>
        <v>5.5555555555555554</v>
      </c>
      <c r="O1114" s="17">
        <f t="shared" si="224"/>
        <v>0.72627314814814814</v>
      </c>
      <c r="P1114" s="17">
        <f t="shared" si="233"/>
        <v>0.20749003984063744</v>
      </c>
      <c r="Q1114" s="17">
        <f t="shared" si="225"/>
        <v>0.15069444444444444</v>
      </c>
      <c r="R1114" s="29">
        <f>IF(R1113="cCO2_ppm",CO2_ext_avg_ppm,calculation!R1113+calculation!S1113)</f>
        <v>885.625</v>
      </c>
      <c r="S1114" s="13">
        <f t="shared" si="234"/>
        <v>0</v>
      </c>
    </row>
    <row r="1115" spans="1:19">
      <c r="A1115" s="1">
        <f>IF(input_OLD_temp_simulation!A1115&lt;&gt;"",input_OLD_temp_simulation!A1115,"")</f>
        <v>1113</v>
      </c>
      <c r="B1115">
        <f>IF(input_OLD_temp_simulation!B1115&lt;&gt;"",input_OLD_temp_simulation!B1115,"")</f>
        <v>886307</v>
      </c>
      <c r="C1115" s="2">
        <f>IF(input_OLD_temp_simulation!C1115&lt;&gt;"",input_OLD_temp_simulation!C1115,"")</f>
        <v>44575.59375</v>
      </c>
      <c r="D1115" s="26">
        <f t="shared" si="235"/>
        <v>4</v>
      </c>
      <c r="E1115" s="43">
        <f t="shared" si="226"/>
        <v>0.59375</v>
      </c>
      <c r="F1115" s="2">
        <f t="shared" si="227"/>
        <v>4.5938657407407408</v>
      </c>
      <c r="G1115" s="26">
        <f>_xlfn.XLOOKUP(F1115,occupancy_schedule!C:C,occupancy_schedule!D:D,,1,2)</f>
        <v>2</v>
      </c>
      <c r="H1115" s="50">
        <f t="shared" si="228"/>
        <v>1.3562499999999999E-5</v>
      </c>
      <c r="I1115" s="18">
        <f t="shared" si="229"/>
        <v>0.15069444444444444</v>
      </c>
      <c r="J1115" s="26">
        <f t="shared" si="230"/>
        <v>85.625</v>
      </c>
      <c r="K1115" s="55">
        <f t="shared" si="231"/>
        <v>1.4525462962962962E-2</v>
      </c>
      <c r="L1115" s="26" t="b">
        <f>IF(virtualroom!A1115="","",J1115&gt;ventilation_hysteresis)</f>
        <v>1</v>
      </c>
      <c r="M1115" s="29">
        <f t="shared" si="232"/>
        <v>500</v>
      </c>
      <c r="N1115" s="13">
        <f t="shared" si="223"/>
        <v>5.5555555555555554</v>
      </c>
      <c r="O1115" s="17">
        <f t="shared" si="224"/>
        <v>0.72627314814814814</v>
      </c>
      <c r="P1115" s="17">
        <f t="shared" si="233"/>
        <v>0.20749003984063744</v>
      </c>
      <c r="Q1115" s="17">
        <f t="shared" si="225"/>
        <v>0.15069444444444444</v>
      </c>
      <c r="R1115" s="29">
        <f>IF(R1114="cCO2_ppm",CO2_ext_avg_ppm,calculation!R1114+calculation!S1114)</f>
        <v>885.625</v>
      </c>
      <c r="S1115" s="13">
        <f t="shared" si="234"/>
        <v>0</v>
      </c>
    </row>
    <row r="1116" spans="1:19">
      <c r="A1116" s="1">
        <f>IF(input_OLD_temp_simulation!A1116&lt;&gt;"",input_OLD_temp_simulation!A1116,"")</f>
        <v>1114</v>
      </c>
      <c r="B1116">
        <f>IF(input_OLD_temp_simulation!B1116&lt;&gt;"",input_OLD_temp_simulation!B1116,"")</f>
        <v>886307</v>
      </c>
      <c r="C1116" s="2">
        <f>IF(input_OLD_temp_simulation!C1116&lt;&gt;"",input_OLD_temp_simulation!C1116,"")</f>
        <v>44575.604166666657</v>
      </c>
      <c r="D1116" s="26">
        <f t="shared" si="235"/>
        <v>4</v>
      </c>
      <c r="E1116" s="43">
        <f t="shared" si="226"/>
        <v>0.60416666665696539</v>
      </c>
      <c r="F1116" s="2">
        <f t="shared" si="227"/>
        <v>4.6042824073977062</v>
      </c>
      <c r="G1116" s="26">
        <f>_xlfn.XLOOKUP(F1116,occupancy_schedule!C:C,occupancy_schedule!D:D,,1,2)</f>
        <v>2</v>
      </c>
      <c r="H1116" s="50">
        <f t="shared" si="228"/>
        <v>1.3562499999999999E-5</v>
      </c>
      <c r="I1116" s="18">
        <f t="shared" si="229"/>
        <v>0.15069444444444444</v>
      </c>
      <c r="J1116" s="26">
        <f t="shared" si="230"/>
        <v>85.625</v>
      </c>
      <c r="K1116" s="55">
        <f t="shared" si="231"/>
        <v>1.4525462962962962E-2</v>
      </c>
      <c r="L1116" s="26" t="b">
        <f>IF(virtualroom!A1116="","",J1116&gt;ventilation_hysteresis)</f>
        <v>1</v>
      </c>
      <c r="M1116" s="29">
        <f t="shared" si="232"/>
        <v>500</v>
      </c>
      <c r="N1116" s="13">
        <f t="shared" si="223"/>
        <v>5.5555555555555554</v>
      </c>
      <c r="O1116" s="17">
        <f t="shared" si="224"/>
        <v>0.72627314814814814</v>
      </c>
      <c r="P1116" s="17">
        <f t="shared" si="233"/>
        <v>0.20749003984063744</v>
      </c>
      <c r="Q1116" s="17">
        <f t="shared" si="225"/>
        <v>0.15069444444444444</v>
      </c>
      <c r="R1116" s="29">
        <f>IF(R1115="cCO2_ppm",CO2_ext_avg_ppm,calculation!R1115+calculation!S1115)</f>
        <v>885.625</v>
      </c>
      <c r="S1116" s="13">
        <f t="shared" si="234"/>
        <v>0</v>
      </c>
    </row>
    <row r="1117" spans="1:19">
      <c r="A1117" s="1">
        <f>IF(input_OLD_temp_simulation!A1117&lt;&gt;"",input_OLD_temp_simulation!A1117,"")</f>
        <v>1115</v>
      </c>
      <c r="B1117">
        <f>IF(input_OLD_temp_simulation!B1117&lt;&gt;"",input_OLD_temp_simulation!B1117,"")</f>
        <v>886307</v>
      </c>
      <c r="C1117" s="2">
        <f>IF(input_OLD_temp_simulation!C1117&lt;&gt;"",input_OLD_temp_simulation!C1117,"")</f>
        <v>44575.614583333343</v>
      </c>
      <c r="D1117" s="26">
        <f t="shared" si="235"/>
        <v>4</v>
      </c>
      <c r="E1117" s="43">
        <f t="shared" si="226"/>
        <v>0.61458333334303461</v>
      </c>
      <c r="F1117" s="2">
        <f t="shared" si="227"/>
        <v>4.6146990740837754</v>
      </c>
      <c r="G1117" s="26">
        <f>_xlfn.XLOOKUP(F1117,occupancy_schedule!C:C,occupancy_schedule!D:D,,1,2)</f>
        <v>2</v>
      </c>
      <c r="H1117" s="50">
        <f t="shared" si="228"/>
        <v>1.3562499999999999E-5</v>
      </c>
      <c r="I1117" s="18">
        <f t="shared" si="229"/>
        <v>0.15069444444444444</v>
      </c>
      <c r="J1117" s="26">
        <f t="shared" si="230"/>
        <v>85.625</v>
      </c>
      <c r="K1117" s="55">
        <f t="shared" si="231"/>
        <v>1.4525462962962962E-2</v>
      </c>
      <c r="L1117" s="26" t="b">
        <f>IF(virtualroom!A1117="","",J1117&gt;ventilation_hysteresis)</f>
        <v>1</v>
      </c>
      <c r="M1117" s="29">
        <f t="shared" si="232"/>
        <v>500</v>
      </c>
      <c r="N1117" s="13">
        <f t="shared" si="223"/>
        <v>5.5555555555555554</v>
      </c>
      <c r="O1117" s="17">
        <f t="shared" si="224"/>
        <v>0.72627314814814814</v>
      </c>
      <c r="P1117" s="17">
        <f t="shared" si="233"/>
        <v>0.20749003984063744</v>
      </c>
      <c r="Q1117" s="17">
        <f t="shared" si="225"/>
        <v>0.15069444444444444</v>
      </c>
      <c r="R1117" s="29">
        <f>IF(R1116="cCO2_ppm",CO2_ext_avg_ppm,calculation!R1116+calculation!S1116)</f>
        <v>885.625</v>
      </c>
      <c r="S1117" s="13">
        <f t="shared" si="234"/>
        <v>0</v>
      </c>
    </row>
    <row r="1118" spans="1:19">
      <c r="A1118" s="1">
        <f>IF(input_OLD_temp_simulation!A1118&lt;&gt;"",input_OLD_temp_simulation!A1118,"")</f>
        <v>1116</v>
      </c>
      <c r="B1118">
        <f>IF(input_OLD_temp_simulation!B1118&lt;&gt;"",input_OLD_temp_simulation!B1118,"")</f>
        <v>886307</v>
      </c>
      <c r="C1118" s="2">
        <f>IF(input_OLD_temp_simulation!C1118&lt;&gt;"",input_OLD_temp_simulation!C1118,"")</f>
        <v>44575.625</v>
      </c>
      <c r="D1118" s="26">
        <f t="shared" si="235"/>
        <v>4</v>
      </c>
      <c r="E1118" s="43">
        <f t="shared" si="226"/>
        <v>0.625</v>
      </c>
      <c r="F1118" s="2">
        <f t="shared" si="227"/>
        <v>4.6251157407407408</v>
      </c>
      <c r="G1118" s="26">
        <f>_xlfn.XLOOKUP(F1118,occupancy_schedule!C:C,occupancy_schedule!D:D,,1,2)</f>
        <v>2</v>
      </c>
      <c r="H1118" s="50">
        <f t="shared" si="228"/>
        <v>1.3562499999999999E-5</v>
      </c>
      <c r="I1118" s="18">
        <f t="shared" si="229"/>
        <v>0.15069444444444444</v>
      </c>
      <c r="J1118" s="26">
        <f t="shared" si="230"/>
        <v>85.625</v>
      </c>
      <c r="K1118" s="55">
        <f t="shared" si="231"/>
        <v>1.4525462962962962E-2</v>
      </c>
      <c r="L1118" s="26" t="b">
        <f>IF(virtualroom!A1118="","",J1118&gt;ventilation_hysteresis)</f>
        <v>1</v>
      </c>
      <c r="M1118" s="29">
        <f t="shared" si="232"/>
        <v>500</v>
      </c>
      <c r="N1118" s="13">
        <f t="shared" si="223"/>
        <v>5.5555555555555554</v>
      </c>
      <c r="O1118" s="17">
        <f t="shared" si="224"/>
        <v>0.72627314814814814</v>
      </c>
      <c r="P1118" s="17">
        <f t="shared" si="233"/>
        <v>0.20749003984063744</v>
      </c>
      <c r="Q1118" s="17">
        <f t="shared" si="225"/>
        <v>0.15069444444444444</v>
      </c>
      <c r="R1118" s="29">
        <f>IF(R1117="cCO2_ppm",CO2_ext_avg_ppm,calculation!R1117+calculation!S1117)</f>
        <v>885.625</v>
      </c>
      <c r="S1118" s="13">
        <f t="shared" si="234"/>
        <v>0</v>
      </c>
    </row>
    <row r="1119" spans="1:19">
      <c r="A1119" s="1">
        <f>IF(input_OLD_temp_simulation!A1119&lt;&gt;"",input_OLD_temp_simulation!A1119,"")</f>
        <v>1117</v>
      </c>
      <c r="B1119">
        <f>IF(input_OLD_temp_simulation!B1119&lt;&gt;"",input_OLD_temp_simulation!B1119,"")</f>
        <v>886307</v>
      </c>
      <c r="C1119" s="2">
        <f>IF(input_OLD_temp_simulation!C1119&lt;&gt;"",input_OLD_temp_simulation!C1119,"")</f>
        <v>44575.635416666657</v>
      </c>
      <c r="D1119" s="26">
        <f t="shared" si="235"/>
        <v>4</v>
      </c>
      <c r="E1119" s="43">
        <f t="shared" si="226"/>
        <v>0.63541666665696539</v>
      </c>
      <c r="F1119" s="2">
        <f t="shared" si="227"/>
        <v>4.6355324073977062</v>
      </c>
      <c r="G1119" s="26">
        <f>_xlfn.XLOOKUP(F1119,occupancy_schedule!C:C,occupancy_schedule!D:D,,1,2)</f>
        <v>2</v>
      </c>
      <c r="H1119" s="50">
        <f t="shared" si="228"/>
        <v>1.3562499999999999E-5</v>
      </c>
      <c r="I1119" s="18">
        <f t="shared" si="229"/>
        <v>0.15069444444444444</v>
      </c>
      <c r="J1119" s="26">
        <f t="shared" si="230"/>
        <v>85.625</v>
      </c>
      <c r="K1119" s="55">
        <f t="shared" si="231"/>
        <v>1.4525462962962962E-2</v>
      </c>
      <c r="L1119" s="26" t="b">
        <f>IF(virtualroom!A1119="","",J1119&gt;ventilation_hysteresis)</f>
        <v>1</v>
      </c>
      <c r="M1119" s="29">
        <f t="shared" si="232"/>
        <v>500</v>
      </c>
      <c r="N1119" s="13">
        <f t="shared" si="223"/>
        <v>5.5555555555555554</v>
      </c>
      <c r="O1119" s="17">
        <f t="shared" si="224"/>
        <v>0.72627314814814814</v>
      </c>
      <c r="P1119" s="17">
        <f t="shared" si="233"/>
        <v>0.20749003984063744</v>
      </c>
      <c r="Q1119" s="17">
        <f t="shared" si="225"/>
        <v>0.15069444444444444</v>
      </c>
      <c r="R1119" s="29">
        <f>IF(R1118="cCO2_ppm",CO2_ext_avg_ppm,calculation!R1118+calculation!S1118)</f>
        <v>885.625</v>
      </c>
      <c r="S1119" s="13">
        <f t="shared" si="234"/>
        <v>0</v>
      </c>
    </row>
    <row r="1120" spans="1:19">
      <c r="A1120" s="1">
        <f>IF(input_OLD_temp_simulation!A1120&lt;&gt;"",input_OLD_temp_simulation!A1120,"")</f>
        <v>1118</v>
      </c>
      <c r="B1120">
        <f>IF(input_OLD_temp_simulation!B1120&lt;&gt;"",input_OLD_temp_simulation!B1120,"")</f>
        <v>886307</v>
      </c>
      <c r="C1120" s="2">
        <f>IF(input_OLD_temp_simulation!C1120&lt;&gt;"",input_OLD_temp_simulation!C1120,"")</f>
        <v>44575.645833333343</v>
      </c>
      <c r="D1120" s="26">
        <f t="shared" si="235"/>
        <v>4</v>
      </c>
      <c r="E1120" s="43">
        <f t="shared" si="226"/>
        <v>0.64583333334303461</v>
      </c>
      <c r="F1120" s="2">
        <f t="shared" si="227"/>
        <v>4.6459490740837754</v>
      </c>
      <c r="G1120" s="26">
        <f>_xlfn.XLOOKUP(F1120,occupancy_schedule!C:C,occupancy_schedule!D:D,,1,2)</f>
        <v>2</v>
      </c>
      <c r="H1120" s="50">
        <f t="shared" si="228"/>
        <v>1.3562499999999999E-5</v>
      </c>
      <c r="I1120" s="18">
        <f t="shared" si="229"/>
        <v>0.15069444444444444</v>
      </c>
      <c r="J1120" s="26">
        <f t="shared" si="230"/>
        <v>85.625</v>
      </c>
      <c r="K1120" s="55">
        <f t="shared" si="231"/>
        <v>1.4525462962962962E-2</v>
      </c>
      <c r="L1120" s="26" t="b">
        <f>IF(virtualroom!A1120="","",J1120&gt;ventilation_hysteresis)</f>
        <v>1</v>
      </c>
      <c r="M1120" s="29">
        <f t="shared" si="232"/>
        <v>500</v>
      </c>
      <c r="N1120" s="13">
        <f t="shared" si="223"/>
        <v>5.5555555555555554</v>
      </c>
      <c r="O1120" s="17">
        <f t="shared" si="224"/>
        <v>0.72627314814814814</v>
      </c>
      <c r="P1120" s="17">
        <f t="shared" si="233"/>
        <v>0.20749003984063744</v>
      </c>
      <c r="Q1120" s="17">
        <f t="shared" si="225"/>
        <v>0.15069444444444444</v>
      </c>
      <c r="R1120" s="29">
        <f>IF(R1119="cCO2_ppm",CO2_ext_avg_ppm,calculation!R1119+calculation!S1119)</f>
        <v>885.625</v>
      </c>
      <c r="S1120" s="13">
        <f t="shared" si="234"/>
        <v>0</v>
      </c>
    </row>
    <row r="1121" spans="1:19">
      <c r="A1121" s="1">
        <f>IF(input_OLD_temp_simulation!A1121&lt;&gt;"",input_OLD_temp_simulation!A1121,"")</f>
        <v>1119</v>
      </c>
      <c r="B1121">
        <f>IF(input_OLD_temp_simulation!B1121&lt;&gt;"",input_OLD_temp_simulation!B1121,"")</f>
        <v>886307</v>
      </c>
      <c r="C1121" s="2">
        <f>IF(input_OLD_temp_simulation!C1121&lt;&gt;"",input_OLD_temp_simulation!C1121,"")</f>
        <v>44575.65625</v>
      </c>
      <c r="D1121" s="26">
        <f t="shared" si="235"/>
        <v>4</v>
      </c>
      <c r="E1121" s="43">
        <f t="shared" si="226"/>
        <v>0.65625</v>
      </c>
      <c r="F1121" s="2">
        <f t="shared" si="227"/>
        <v>4.6563657407407408</v>
      </c>
      <c r="G1121" s="26">
        <f>_xlfn.XLOOKUP(F1121,occupancy_schedule!C:C,occupancy_schedule!D:D,,1,2)</f>
        <v>2</v>
      </c>
      <c r="H1121" s="50">
        <f t="shared" si="228"/>
        <v>1.3562499999999999E-5</v>
      </c>
      <c r="I1121" s="18">
        <f t="shared" si="229"/>
        <v>0.15069444444444444</v>
      </c>
      <c r="J1121" s="26">
        <f t="shared" si="230"/>
        <v>85.625</v>
      </c>
      <c r="K1121" s="55">
        <f t="shared" si="231"/>
        <v>1.4525462962962962E-2</v>
      </c>
      <c r="L1121" s="26" t="b">
        <f>IF(virtualroom!A1121="","",J1121&gt;ventilation_hysteresis)</f>
        <v>1</v>
      </c>
      <c r="M1121" s="29">
        <f t="shared" si="232"/>
        <v>500</v>
      </c>
      <c r="N1121" s="13">
        <f t="shared" si="223"/>
        <v>5.5555555555555554</v>
      </c>
      <c r="O1121" s="17">
        <f t="shared" si="224"/>
        <v>0.72627314814814814</v>
      </c>
      <c r="P1121" s="17">
        <f t="shared" si="233"/>
        <v>0.20749003984063744</v>
      </c>
      <c r="Q1121" s="17">
        <f t="shared" si="225"/>
        <v>0.15069444444444444</v>
      </c>
      <c r="R1121" s="29">
        <f>IF(R1120="cCO2_ppm",CO2_ext_avg_ppm,calculation!R1120+calculation!S1120)</f>
        <v>885.625</v>
      </c>
      <c r="S1121" s="13">
        <f t="shared" si="234"/>
        <v>0</v>
      </c>
    </row>
    <row r="1122" spans="1:19">
      <c r="A1122" s="1">
        <f>IF(input_OLD_temp_simulation!A1122&lt;&gt;"",input_OLD_temp_simulation!A1122,"")</f>
        <v>1120</v>
      </c>
      <c r="B1122">
        <f>IF(input_OLD_temp_simulation!B1122&lt;&gt;"",input_OLD_temp_simulation!B1122,"")</f>
        <v>886307</v>
      </c>
      <c r="C1122" s="2">
        <f>IF(input_OLD_temp_simulation!C1122&lt;&gt;"",input_OLD_temp_simulation!C1122,"")</f>
        <v>44575.666666666657</v>
      </c>
      <c r="D1122" s="26">
        <f t="shared" si="235"/>
        <v>4</v>
      </c>
      <c r="E1122" s="43">
        <f t="shared" si="226"/>
        <v>0.66666666665696539</v>
      </c>
      <c r="F1122" s="2">
        <f t="shared" si="227"/>
        <v>4.6667824073977062</v>
      </c>
      <c r="G1122" s="26">
        <f>_xlfn.XLOOKUP(F1122,occupancy_schedule!C:C,occupancy_schedule!D:D,,1,2)</f>
        <v>0</v>
      </c>
      <c r="H1122" s="50">
        <f t="shared" si="228"/>
        <v>0</v>
      </c>
      <c r="I1122" s="18">
        <f t="shared" si="229"/>
        <v>0</v>
      </c>
      <c r="J1122" s="26">
        <f t="shared" si="230"/>
        <v>85.625</v>
      </c>
      <c r="K1122" s="55">
        <f t="shared" si="231"/>
        <v>1.4525462962962962E-2</v>
      </c>
      <c r="L1122" s="26" t="b">
        <f>IF(virtualroom!A1122="","",J1122&gt;ventilation_hysteresis)</f>
        <v>1</v>
      </c>
      <c r="M1122" s="29">
        <f t="shared" si="232"/>
        <v>500</v>
      </c>
      <c r="N1122" s="13">
        <f t="shared" si="223"/>
        <v>5.5555555555555554</v>
      </c>
      <c r="O1122" s="17">
        <f t="shared" si="224"/>
        <v>0.72627314814814814</v>
      </c>
      <c r="P1122" s="17">
        <f t="shared" si="233"/>
        <v>0.20749003984063744</v>
      </c>
      <c r="Q1122" s="17">
        <f t="shared" si="225"/>
        <v>0.15069444444444444</v>
      </c>
      <c r="R1122" s="29">
        <f>IF(R1121="cCO2_ppm",CO2_ext_avg_ppm,calculation!R1121+calculation!S1121)</f>
        <v>885.625</v>
      </c>
      <c r="S1122" s="13">
        <f t="shared" si="234"/>
        <v>-135.625</v>
      </c>
    </row>
    <row r="1123" spans="1:19">
      <c r="A1123" s="1">
        <f>IF(input_OLD_temp_simulation!A1123&lt;&gt;"",input_OLD_temp_simulation!A1123,"")</f>
        <v>1121</v>
      </c>
      <c r="B1123">
        <f>IF(input_OLD_temp_simulation!B1123&lt;&gt;"",input_OLD_temp_simulation!B1123,"")</f>
        <v>886307</v>
      </c>
      <c r="C1123" s="2">
        <f>IF(input_OLD_temp_simulation!C1123&lt;&gt;"",input_OLD_temp_simulation!C1123,"")</f>
        <v>44575.677083333343</v>
      </c>
      <c r="D1123" s="26">
        <f t="shared" si="235"/>
        <v>4</v>
      </c>
      <c r="E1123" s="43">
        <f t="shared" si="226"/>
        <v>0.67708333334303461</v>
      </c>
      <c r="F1123" s="2">
        <f t="shared" si="227"/>
        <v>4.6771990740837754</v>
      </c>
      <c r="G1123" s="26">
        <f>_xlfn.XLOOKUP(F1123,occupancy_schedule!C:C,occupancy_schedule!D:D,,1,2)</f>
        <v>0</v>
      </c>
      <c r="H1123" s="50">
        <f t="shared" si="228"/>
        <v>0</v>
      </c>
      <c r="I1123" s="18">
        <f t="shared" si="229"/>
        <v>0</v>
      </c>
      <c r="J1123" s="26">
        <f t="shared" si="230"/>
        <v>-50</v>
      </c>
      <c r="K1123" s="55">
        <f t="shared" si="231"/>
        <v>1.0339506172839507E-2</v>
      </c>
      <c r="L1123" s="26" t="b">
        <f>IF(virtualroom!A1123="","",J1123&gt;ventilation_hysteresis)</f>
        <v>0</v>
      </c>
      <c r="M1123" s="29">
        <f t="shared" si="232"/>
        <v>0</v>
      </c>
      <c r="N1123" s="13">
        <f t="shared" si="223"/>
        <v>0</v>
      </c>
      <c r="O1123" s="17">
        <f t="shared" si="224"/>
        <v>0</v>
      </c>
      <c r="P1123" s="17">
        <f t="shared" si="233"/>
        <v>0</v>
      </c>
      <c r="Q1123" s="17">
        <f t="shared" si="225"/>
        <v>1.0339506172839507E-2</v>
      </c>
      <c r="R1123" s="29">
        <f>IF(R1122="cCO2_ppm",CO2_ext_avg_ppm,calculation!R1122+calculation!S1122)</f>
        <v>750</v>
      </c>
      <c r="S1123" s="13">
        <f t="shared" si="234"/>
        <v>-9.3055555555555554</v>
      </c>
    </row>
    <row r="1124" spans="1:19">
      <c r="A1124" s="1">
        <f>IF(input_OLD_temp_simulation!A1124&lt;&gt;"",input_OLD_temp_simulation!A1124,"")</f>
        <v>1122</v>
      </c>
      <c r="B1124">
        <f>IF(input_OLD_temp_simulation!B1124&lt;&gt;"",input_OLD_temp_simulation!B1124,"")</f>
        <v>886307</v>
      </c>
      <c r="C1124" s="2">
        <f>IF(input_OLD_temp_simulation!C1124&lt;&gt;"",input_OLD_temp_simulation!C1124,"")</f>
        <v>44575.6875</v>
      </c>
      <c r="D1124" s="26">
        <f t="shared" si="235"/>
        <v>4</v>
      </c>
      <c r="E1124" s="43">
        <f t="shared" si="226"/>
        <v>0.6875</v>
      </c>
      <c r="F1124" s="2">
        <f t="shared" si="227"/>
        <v>4.6876157407407408</v>
      </c>
      <c r="G1124" s="26">
        <f>_xlfn.XLOOKUP(F1124,occupancy_schedule!C:C,occupancy_schedule!D:D,,1,2)</f>
        <v>0</v>
      </c>
      <c r="H1124" s="50">
        <f t="shared" si="228"/>
        <v>0</v>
      </c>
      <c r="I1124" s="18">
        <f t="shared" si="229"/>
        <v>0</v>
      </c>
      <c r="J1124" s="26">
        <f t="shared" si="230"/>
        <v>-59.305555555555543</v>
      </c>
      <c r="K1124" s="55">
        <f t="shared" si="231"/>
        <v>1.0052297668038409E-2</v>
      </c>
      <c r="L1124" s="26" t="b">
        <f>IF(virtualroom!A1124="","",J1124&gt;ventilation_hysteresis)</f>
        <v>0</v>
      </c>
      <c r="M1124" s="29">
        <f t="shared" si="232"/>
        <v>0</v>
      </c>
      <c r="N1124" s="13">
        <f t="shared" si="223"/>
        <v>0</v>
      </c>
      <c r="O1124" s="17">
        <f t="shared" si="224"/>
        <v>0</v>
      </c>
      <c r="P1124" s="17">
        <f t="shared" si="233"/>
        <v>0</v>
      </c>
      <c r="Q1124" s="17">
        <f t="shared" si="225"/>
        <v>1.0052297668038409E-2</v>
      </c>
      <c r="R1124" s="29">
        <f>IF(R1123="cCO2_ppm",CO2_ext_avg_ppm,calculation!R1123+calculation!S1123)</f>
        <v>740.69444444444446</v>
      </c>
      <c r="S1124" s="13">
        <f t="shared" si="234"/>
        <v>-9.0470679012345681</v>
      </c>
    </row>
    <row r="1125" spans="1:19">
      <c r="A1125" s="1">
        <f>IF(input_OLD_temp_simulation!A1125&lt;&gt;"",input_OLD_temp_simulation!A1125,"")</f>
        <v>1123</v>
      </c>
      <c r="B1125">
        <f>IF(input_OLD_temp_simulation!B1125&lt;&gt;"",input_OLD_temp_simulation!B1125,"")</f>
        <v>886307</v>
      </c>
      <c r="C1125" s="2">
        <f>IF(input_OLD_temp_simulation!C1125&lt;&gt;"",input_OLD_temp_simulation!C1125,"")</f>
        <v>44575.697916666657</v>
      </c>
      <c r="D1125" s="26">
        <f t="shared" si="235"/>
        <v>4</v>
      </c>
      <c r="E1125" s="43">
        <f t="shared" si="226"/>
        <v>0.69791666665696539</v>
      </c>
      <c r="F1125" s="2">
        <f t="shared" si="227"/>
        <v>4.6980324073977062</v>
      </c>
      <c r="G1125" s="26">
        <f>_xlfn.XLOOKUP(F1125,occupancy_schedule!C:C,occupancy_schedule!D:D,,1,2)</f>
        <v>0</v>
      </c>
      <c r="H1125" s="50">
        <f t="shared" si="228"/>
        <v>0</v>
      </c>
      <c r="I1125" s="18">
        <f t="shared" si="229"/>
        <v>0</v>
      </c>
      <c r="J1125" s="26">
        <f t="shared" si="230"/>
        <v>-68.35262345679007</v>
      </c>
      <c r="K1125" s="55">
        <f t="shared" si="231"/>
        <v>9.7730671772595663E-3</v>
      </c>
      <c r="L1125" s="26" t="b">
        <f>IF(virtualroom!A1125="","",J1125&gt;ventilation_hysteresis)</f>
        <v>0</v>
      </c>
      <c r="M1125" s="29">
        <f t="shared" si="232"/>
        <v>0</v>
      </c>
      <c r="N1125" s="13">
        <f t="shared" si="223"/>
        <v>0</v>
      </c>
      <c r="O1125" s="17">
        <f t="shared" si="224"/>
        <v>0</v>
      </c>
      <c r="P1125" s="17">
        <f t="shared" si="233"/>
        <v>0</v>
      </c>
      <c r="Q1125" s="17">
        <f t="shared" si="225"/>
        <v>9.7730671772595663E-3</v>
      </c>
      <c r="R1125" s="29">
        <f>IF(R1124="cCO2_ppm",CO2_ext_avg_ppm,calculation!R1124+calculation!S1124)</f>
        <v>731.64737654320993</v>
      </c>
      <c r="S1125" s="13">
        <f t="shared" si="234"/>
        <v>-8.795760459533609</v>
      </c>
    </row>
    <row r="1126" spans="1:19">
      <c r="A1126" s="1">
        <f>IF(input_OLD_temp_simulation!A1126&lt;&gt;"",input_OLD_temp_simulation!A1126,"")</f>
        <v>1124</v>
      </c>
      <c r="B1126">
        <f>IF(input_OLD_temp_simulation!B1126&lt;&gt;"",input_OLD_temp_simulation!B1126,"")</f>
        <v>886307</v>
      </c>
      <c r="C1126" s="2">
        <f>IF(input_OLD_temp_simulation!C1126&lt;&gt;"",input_OLD_temp_simulation!C1126,"")</f>
        <v>44575.708333333343</v>
      </c>
      <c r="D1126" s="26">
        <f t="shared" si="235"/>
        <v>4</v>
      </c>
      <c r="E1126" s="43">
        <f t="shared" si="226"/>
        <v>0.70833333334303461</v>
      </c>
      <c r="F1126" s="2">
        <f t="shared" si="227"/>
        <v>4.7084490740837754</v>
      </c>
      <c r="G1126" s="26">
        <f>_xlfn.XLOOKUP(F1126,occupancy_schedule!C:C,occupancy_schedule!D:D,,1,2)</f>
        <v>0</v>
      </c>
      <c r="H1126" s="50">
        <f t="shared" si="228"/>
        <v>0</v>
      </c>
      <c r="I1126" s="18">
        <f t="shared" si="229"/>
        <v>0</v>
      </c>
      <c r="J1126" s="26">
        <f t="shared" si="230"/>
        <v>-77.148383916323723</v>
      </c>
      <c r="K1126" s="55">
        <f t="shared" si="231"/>
        <v>9.501593089002355E-3</v>
      </c>
      <c r="L1126" s="26" t="b">
        <f>IF(virtualroom!A1126="","",J1126&gt;ventilation_hysteresis)</f>
        <v>0</v>
      </c>
      <c r="M1126" s="29">
        <f t="shared" si="232"/>
        <v>0</v>
      </c>
      <c r="N1126" s="13">
        <f t="shared" si="223"/>
        <v>0</v>
      </c>
      <c r="O1126" s="17">
        <f t="shared" si="224"/>
        <v>0</v>
      </c>
      <c r="P1126" s="17">
        <f t="shared" si="233"/>
        <v>0</v>
      </c>
      <c r="Q1126" s="17">
        <f t="shared" si="225"/>
        <v>9.501593089002355E-3</v>
      </c>
      <c r="R1126" s="29">
        <f>IF(R1125="cCO2_ppm",CO2_ext_avg_ppm,calculation!R1125+calculation!S1125)</f>
        <v>722.85161608367628</v>
      </c>
      <c r="S1126" s="13">
        <f t="shared" si="234"/>
        <v>-8.5514337801021192</v>
      </c>
    </row>
    <row r="1127" spans="1:19">
      <c r="A1127" s="1">
        <f>IF(input_OLD_temp_simulation!A1127&lt;&gt;"",input_OLD_temp_simulation!A1127,"")</f>
        <v>1125</v>
      </c>
      <c r="B1127">
        <f>IF(input_OLD_temp_simulation!B1127&lt;&gt;"",input_OLD_temp_simulation!B1127,"")</f>
        <v>886307</v>
      </c>
      <c r="C1127" s="2">
        <f>IF(input_OLD_temp_simulation!C1127&lt;&gt;"",input_OLD_temp_simulation!C1127,"")</f>
        <v>44575.71875</v>
      </c>
      <c r="D1127" s="26">
        <f t="shared" si="235"/>
        <v>4</v>
      </c>
      <c r="E1127" s="43">
        <f t="shared" si="226"/>
        <v>0.71875</v>
      </c>
      <c r="F1127" s="2">
        <f t="shared" si="227"/>
        <v>4.7188657407407408</v>
      </c>
      <c r="G1127" s="26">
        <f>_xlfn.XLOOKUP(F1127,occupancy_schedule!C:C,occupancy_schedule!D:D,,1,2)</f>
        <v>0</v>
      </c>
      <c r="H1127" s="50">
        <f t="shared" si="228"/>
        <v>0</v>
      </c>
      <c r="I1127" s="18">
        <f t="shared" si="229"/>
        <v>0</v>
      </c>
      <c r="J1127" s="26">
        <f t="shared" si="230"/>
        <v>-85.699817696425839</v>
      </c>
      <c r="K1127" s="55">
        <f t="shared" si="231"/>
        <v>9.2376599476411761E-3</v>
      </c>
      <c r="L1127" s="26" t="b">
        <f>IF(virtualroom!A1127="","",J1127&gt;ventilation_hysteresis)</f>
        <v>0</v>
      </c>
      <c r="M1127" s="29">
        <f t="shared" si="232"/>
        <v>0</v>
      </c>
      <c r="N1127" s="13">
        <f t="shared" si="223"/>
        <v>0</v>
      </c>
      <c r="O1127" s="17">
        <f t="shared" si="224"/>
        <v>0</v>
      </c>
      <c r="P1127" s="17">
        <f t="shared" si="233"/>
        <v>0</v>
      </c>
      <c r="Q1127" s="17">
        <f t="shared" si="225"/>
        <v>9.2376599476411761E-3</v>
      </c>
      <c r="R1127" s="29">
        <f>IF(R1126="cCO2_ppm",CO2_ext_avg_ppm,calculation!R1126+calculation!S1126)</f>
        <v>714.30018230357416</v>
      </c>
      <c r="S1127" s="13">
        <f t="shared" si="234"/>
        <v>-8.3138939528770592</v>
      </c>
    </row>
    <row r="1128" spans="1:19">
      <c r="A1128" s="1">
        <f>IF(input_OLD_temp_simulation!A1128&lt;&gt;"",input_OLD_temp_simulation!A1128,"")</f>
        <v>1126</v>
      </c>
      <c r="B1128">
        <f>IF(input_OLD_temp_simulation!B1128&lt;&gt;"",input_OLD_temp_simulation!B1128,"")</f>
        <v>886307</v>
      </c>
      <c r="C1128" s="2">
        <f>IF(input_OLD_temp_simulation!C1128&lt;&gt;"",input_OLD_temp_simulation!C1128,"")</f>
        <v>44575.729166666657</v>
      </c>
      <c r="D1128" s="26">
        <f t="shared" si="235"/>
        <v>4</v>
      </c>
      <c r="E1128" s="43">
        <f t="shared" si="226"/>
        <v>0.72916666665696539</v>
      </c>
      <c r="F1128" s="2">
        <f t="shared" si="227"/>
        <v>4.7292824073977062</v>
      </c>
      <c r="G1128" s="26">
        <f>_xlfn.XLOOKUP(F1128,occupancy_schedule!C:C,occupancy_schedule!D:D,,1,2)</f>
        <v>0</v>
      </c>
      <c r="H1128" s="50">
        <f t="shared" si="228"/>
        <v>0</v>
      </c>
      <c r="I1128" s="18">
        <f t="shared" si="229"/>
        <v>0</v>
      </c>
      <c r="J1128" s="26">
        <f t="shared" si="230"/>
        <v>-94.013711649302877</v>
      </c>
      <c r="K1128" s="55">
        <f t="shared" si="231"/>
        <v>8.9810582824289241E-3</v>
      </c>
      <c r="L1128" s="26" t="b">
        <f>IF(virtualroom!A1128="","",J1128&gt;ventilation_hysteresis)</f>
        <v>0</v>
      </c>
      <c r="M1128" s="29">
        <f t="shared" si="232"/>
        <v>0</v>
      </c>
      <c r="N1128" s="13">
        <f t="shared" ref="N1128:N1191" si="236">M1128/(V_room_m3)</f>
        <v>0</v>
      </c>
      <c r="O1128" s="17">
        <f t="shared" ref="O1128:O1191" si="237">N1128/s_per_h*(R1128-CO2_ext_avg_ppm)</f>
        <v>0</v>
      </c>
      <c r="P1128" s="17">
        <f t="shared" si="233"/>
        <v>0</v>
      </c>
      <c r="Q1128" s="17">
        <f t="shared" si="225"/>
        <v>8.9810582824289241E-3</v>
      </c>
      <c r="R1128" s="29">
        <f>IF(R1127="cCO2_ppm",CO2_ext_avg_ppm,calculation!R1127+calculation!S1127)</f>
        <v>705.98628835069712</v>
      </c>
      <c r="S1128" s="13">
        <f t="shared" si="234"/>
        <v>-8.0829524541860316</v>
      </c>
    </row>
    <row r="1129" spans="1:19">
      <c r="A1129" s="1">
        <f>IF(input_OLD_temp_simulation!A1129&lt;&gt;"",input_OLD_temp_simulation!A1129,"")</f>
        <v>1127</v>
      </c>
      <c r="B1129">
        <f>IF(input_OLD_temp_simulation!B1129&lt;&gt;"",input_OLD_temp_simulation!B1129,"")</f>
        <v>886307</v>
      </c>
      <c r="C1129" s="2">
        <f>IF(input_OLD_temp_simulation!C1129&lt;&gt;"",input_OLD_temp_simulation!C1129,"")</f>
        <v>44575.739583333343</v>
      </c>
      <c r="D1129" s="26">
        <f t="shared" si="235"/>
        <v>4</v>
      </c>
      <c r="E1129" s="43">
        <f t="shared" si="226"/>
        <v>0.73958333334303461</v>
      </c>
      <c r="F1129" s="2">
        <f t="shared" si="227"/>
        <v>4.7396990740837754</v>
      </c>
      <c r="G1129" s="26">
        <f>_xlfn.XLOOKUP(F1129,occupancy_schedule!C:C,occupancy_schedule!D:D,,1,2)</f>
        <v>0</v>
      </c>
      <c r="H1129" s="50">
        <f t="shared" si="228"/>
        <v>0</v>
      </c>
      <c r="I1129" s="18">
        <f t="shared" si="229"/>
        <v>0</v>
      </c>
      <c r="J1129" s="26">
        <f t="shared" si="230"/>
        <v>-102.09666410348893</v>
      </c>
      <c r="K1129" s="55">
        <f t="shared" si="231"/>
        <v>8.7315844412503407E-3</v>
      </c>
      <c r="L1129" s="26" t="b">
        <f>IF(virtualroom!A1129="","",J1129&gt;ventilation_hysteresis)</f>
        <v>0</v>
      </c>
      <c r="M1129" s="29">
        <f t="shared" si="232"/>
        <v>0</v>
      </c>
      <c r="N1129" s="13">
        <f t="shared" si="236"/>
        <v>0</v>
      </c>
      <c r="O1129" s="17">
        <f t="shared" si="237"/>
        <v>0</v>
      </c>
      <c r="P1129" s="17">
        <f t="shared" si="233"/>
        <v>0</v>
      </c>
      <c r="Q1129" s="17">
        <f t="shared" ref="Q1129:Q1192" si="238">MAX(O1129*P1129,K1129)</f>
        <v>8.7315844412503407E-3</v>
      </c>
      <c r="R1129" s="29">
        <f>IF(R1128="cCO2_ppm",CO2_ext_avg_ppm,calculation!R1128+calculation!S1128)</f>
        <v>697.90333589651107</v>
      </c>
      <c r="S1129" s="13">
        <f t="shared" si="234"/>
        <v>-7.8584259971253063</v>
      </c>
    </row>
    <row r="1130" spans="1:19">
      <c r="A1130" s="1">
        <f>IF(input_OLD_temp_simulation!A1130&lt;&gt;"",input_OLD_temp_simulation!A1130,"")</f>
        <v>1128</v>
      </c>
      <c r="B1130">
        <f>IF(input_OLD_temp_simulation!B1130&lt;&gt;"",input_OLD_temp_simulation!B1130,"")</f>
        <v>886307</v>
      </c>
      <c r="C1130" s="2">
        <f>IF(input_OLD_temp_simulation!C1130&lt;&gt;"",input_OLD_temp_simulation!C1130,"")</f>
        <v>44575.75</v>
      </c>
      <c r="D1130" s="26">
        <f t="shared" si="235"/>
        <v>4</v>
      </c>
      <c r="E1130" s="43">
        <f t="shared" si="226"/>
        <v>0.75</v>
      </c>
      <c r="F1130" s="2">
        <f t="shared" si="227"/>
        <v>4.7501157407407408</v>
      </c>
      <c r="G1130" s="26">
        <f>_xlfn.XLOOKUP(F1130,occupancy_schedule!C:C,occupancy_schedule!D:D,,1,2)</f>
        <v>0</v>
      </c>
      <c r="H1130" s="50">
        <f t="shared" si="228"/>
        <v>0</v>
      </c>
      <c r="I1130" s="18">
        <f t="shared" si="229"/>
        <v>0</v>
      </c>
      <c r="J1130" s="26">
        <f t="shared" si="230"/>
        <v>-109.95509010061426</v>
      </c>
      <c r="K1130" s="55">
        <f t="shared" si="231"/>
        <v>8.4890404289933875E-3</v>
      </c>
      <c r="L1130" s="26" t="b">
        <f>IF(virtualroom!A1130="","",J1130&gt;ventilation_hysteresis)</f>
        <v>0</v>
      </c>
      <c r="M1130" s="29">
        <f t="shared" si="232"/>
        <v>0</v>
      </c>
      <c r="N1130" s="13">
        <f t="shared" si="236"/>
        <v>0</v>
      </c>
      <c r="O1130" s="17">
        <f t="shared" si="237"/>
        <v>0</v>
      </c>
      <c r="P1130" s="17">
        <f t="shared" si="233"/>
        <v>0</v>
      </c>
      <c r="Q1130" s="17">
        <f t="shared" si="238"/>
        <v>8.4890404289933875E-3</v>
      </c>
      <c r="R1130" s="29">
        <f>IF(R1129="cCO2_ppm",CO2_ext_avg_ppm,calculation!R1129+calculation!S1129)</f>
        <v>690.04490989938574</v>
      </c>
      <c r="S1130" s="13">
        <f t="shared" si="234"/>
        <v>-7.6401363860940483</v>
      </c>
    </row>
    <row r="1131" spans="1:19">
      <c r="A1131" s="1">
        <f>IF(input_OLD_temp_simulation!A1131&lt;&gt;"",input_OLD_temp_simulation!A1131,"")</f>
        <v>1129</v>
      </c>
      <c r="B1131">
        <f>IF(input_OLD_temp_simulation!B1131&lt;&gt;"",input_OLD_temp_simulation!B1131,"")</f>
        <v>886307</v>
      </c>
      <c r="C1131" s="2">
        <f>IF(input_OLD_temp_simulation!C1131&lt;&gt;"",input_OLD_temp_simulation!C1131,"")</f>
        <v>44575.760416666657</v>
      </c>
      <c r="D1131" s="26">
        <f t="shared" si="235"/>
        <v>4</v>
      </c>
      <c r="E1131" s="43">
        <f t="shared" si="226"/>
        <v>0.76041666665696539</v>
      </c>
      <c r="F1131" s="2">
        <f t="shared" si="227"/>
        <v>4.7605324073977062</v>
      </c>
      <c r="G1131" s="26">
        <f>_xlfn.XLOOKUP(F1131,occupancy_schedule!C:C,occupancy_schedule!D:D,,1,2)</f>
        <v>0</v>
      </c>
      <c r="H1131" s="50">
        <f t="shared" si="228"/>
        <v>0</v>
      </c>
      <c r="I1131" s="18">
        <f t="shared" si="229"/>
        <v>0</v>
      </c>
      <c r="J1131" s="26">
        <f t="shared" si="230"/>
        <v>-117.59522648670827</v>
      </c>
      <c r="K1131" s="55">
        <f t="shared" si="231"/>
        <v>8.2532337504102379E-3</v>
      </c>
      <c r="L1131" s="26" t="b">
        <f>IF(virtualroom!A1131="","",J1131&gt;ventilation_hysteresis)</f>
        <v>0</v>
      </c>
      <c r="M1131" s="29">
        <f t="shared" si="232"/>
        <v>0</v>
      </c>
      <c r="N1131" s="13">
        <f t="shared" si="236"/>
        <v>0</v>
      </c>
      <c r="O1131" s="17">
        <f t="shared" si="237"/>
        <v>0</v>
      </c>
      <c r="P1131" s="17">
        <f t="shared" si="233"/>
        <v>0</v>
      </c>
      <c r="Q1131" s="17">
        <f t="shared" si="238"/>
        <v>8.2532337504102379E-3</v>
      </c>
      <c r="R1131" s="29">
        <f>IF(R1130="cCO2_ppm",CO2_ext_avg_ppm,calculation!R1130+calculation!S1130)</f>
        <v>682.40477351329173</v>
      </c>
      <c r="S1131" s="13">
        <f t="shared" si="234"/>
        <v>-7.4279103753692137</v>
      </c>
    </row>
    <row r="1132" spans="1:19">
      <c r="A1132" s="1">
        <f>IF(input_OLD_temp_simulation!A1132&lt;&gt;"",input_OLD_temp_simulation!A1132,"")</f>
        <v>1130</v>
      </c>
      <c r="B1132">
        <f>IF(input_OLD_temp_simulation!B1132&lt;&gt;"",input_OLD_temp_simulation!B1132,"")</f>
        <v>886307</v>
      </c>
      <c r="C1132" s="2">
        <f>IF(input_OLD_temp_simulation!C1132&lt;&gt;"",input_OLD_temp_simulation!C1132,"")</f>
        <v>44575.770833333343</v>
      </c>
      <c r="D1132" s="26">
        <f t="shared" si="235"/>
        <v>4</v>
      </c>
      <c r="E1132" s="43">
        <f t="shared" si="226"/>
        <v>0.77083333334303461</v>
      </c>
      <c r="F1132" s="2">
        <f t="shared" si="227"/>
        <v>4.7709490740837754</v>
      </c>
      <c r="G1132" s="26">
        <f>_xlfn.XLOOKUP(F1132,occupancy_schedule!C:C,occupancy_schedule!D:D,,1,2)</f>
        <v>0</v>
      </c>
      <c r="H1132" s="50">
        <f t="shared" si="228"/>
        <v>0</v>
      </c>
      <c r="I1132" s="18">
        <f t="shared" si="229"/>
        <v>0</v>
      </c>
      <c r="J1132" s="26">
        <f t="shared" si="230"/>
        <v>-125.02313686207754</v>
      </c>
      <c r="K1132" s="55">
        <f t="shared" si="231"/>
        <v>8.0239772573432854E-3</v>
      </c>
      <c r="L1132" s="26" t="b">
        <f>IF(virtualroom!A1132="","",J1132&gt;ventilation_hysteresis)</f>
        <v>0</v>
      </c>
      <c r="M1132" s="29">
        <f t="shared" si="232"/>
        <v>0</v>
      </c>
      <c r="N1132" s="13">
        <f t="shared" si="236"/>
        <v>0</v>
      </c>
      <c r="O1132" s="17">
        <f t="shared" si="237"/>
        <v>0</v>
      </c>
      <c r="P1132" s="17">
        <f t="shared" si="233"/>
        <v>0</v>
      </c>
      <c r="Q1132" s="17">
        <f t="shared" si="238"/>
        <v>8.0239772573432854E-3</v>
      </c>
      <c r="R1132" s="29">
        <f>IF(R1131="cCO2_ppm",CO2_ext_avg_ppm,calculation!R1131+calculation!S1131)</f>
        <v>674.97686313792246</v>
      </c>
      <c r="S1132" s="13">
        <f t="shared" si="234"/>
        <v>-7.221579531608957</v>
      </c>
    </row>
    <row r="1133" spans="1:19">
      <c r="A1133" s="1">
        <f>IF(input_OLD_temp_simulation!A1133&lt;&gt;"",input_OLD_temp_simulation!A1133,"")</f>
        <v>1131</v>
      </c>
      <c r="B1133">
        <f>IF(input_OLD_temp_simulation!B1133&lt;&gt;"",input_OLD_temp_simulation!B1133,"")</f>
        <v>886307</v>
      </c>
      <c r="C1133" s="2">
        <f>IF(input_OLD_temp_simulation!C1133&lt;&gt;"",input_OLD_temp_simulation!C1133,"")</f>
        <v>44575.78125</v>
      </c>
      <c r="D1133" s="26">
        <f t="shared" si="235"/>
        <v>4</v>
      </c>
      <c r="E1133" s="43">
        <f t="shared" si="226"/>
        <v>0.78125</v>
      </c>
      <c r="F1133" s="2">
        <f t="shared" si="227"/>
        <v>4.7813657407407408</v>
      </c>
      <c r="G1133" s="26">
        <f>_xlfn.XLOOKUP(F1133,occupancy_schedule!C:C,occupancy_schedule!D:D,,1,2)</f>
        <v>0</v>
      </c>
      <c r="H1133" s="50">
        <f t="shared" si="228"/>
        <v>0</v>
      </c>
      <c r="I1133" s="18">
        <f t="shared" si="229"/>
        <v>0</v>
      </c>
      <c r="J1133" s="26">
        <f t="shared" si="230"/>
        <v>-132.24471639368653</v>
      </c>
      <c r="K1133" s="55">
        <f t="shared" si="231"/>
        <v>7.8010890001948595E-3</v>
      </c>
      <c r="L1133" s="26" t="b">
        <f>IF(virtualroom!A1133="","",J1133&gt;ventilation_hysteresis)</f>
        <v>0</v>
      </c>
      <c r="M1133" s="29">
        <f t="shared" si="232"/>
        <v>0</v>
      </c>
      <c r="N1133" s="13">
        <f t="shared" si="236"/>
        <v>0</v>
      </c>
      <c r="O1133" s="17">
        <f t="shared" si="237"/>
        <v>0</v>
      </c>
      <c r="P1133" s="17">
        <f t="shared" si="233"/>
        <v>0</v>
      </c>
      <c r="Q1133" s="17">
        <f t="shared" si="238"/>
        <v>7.8010890001948595E-3</v>
      </c>
      <c r="R1133" s="29">
        <f>IF(R1132="cCO2_ppm",CO2_ext_avg_ppm,calculation!R1132+calculation!S1132)</f>
        <v>667.75528360631347</v>
      </c>
      <c r="S1133" s="13">
        <f t="shared" si="234"/>
        <v>-7.0209801001753736</v>
      </c>
    </row>
    <row r="1134" spans="1:19">
      <c r="A1134" s="1">
        <f>IF(input_OLD_temp_simulation!A1134&lt;&gt;"",input_OLD_temp_simulation!A1134,"")</f>
        <v>1132</v>
      </c>
      <c r="B1134">
        <f>IF(input_OLD_temp_simulation!B1134&lt;&gt;"",input_OLD_temp_simulation!B1134,"")</f>
        <v>886307</v>
      </c>
      <c r="C1134" s="2">
        <f>IF(input_OLD_temp_simulation!C1134&lt;&gt;"",input_OLD_temp_simulation!C1134,"")</f>
        <v>44575.791666666657</v>
      </c>
      <c r="D1134" s="26">
        <f t="shared" si="235"/>
        <v>4</v>
      </c>
      <c r="E1134" s="43">
        <f t="shared" si="226"/>
        <v>0.79166666665696539</v>
      </c>
      <c r="F1134" s="2">
        <f t="shared" si="227"/>
        <v>4.7917824073977062</v>
      </c>
      <c r="G1134" s="26">
        <f>_xlfn.XLOOKUP(F1134,occupancy_schedule!C:C,occupancy_schedule!D:D,,1,2)</f>
        <v>0</v>
      </c>
      <c r="H1134" s="50">
        <f t="shared" si="228"/>
        <v>0</v>
      </c>
      <c r="I1134" s="18">
        <f t="shared" si="229"/>
        <v>0</v>
      </c>
      <c r="J1134" s="26">
        <f t="shared" si="230"/>
        <v>-139.26569649386192</v>
      </c>
      <c r="K1134" s="55">
        <f t="shared" si="231"/>
        <v>7.5843920835227795E-3</v>
      </c>
      <c r="L1134" s="26" t="b">
        <f>IF(virtualroom!A1134="","",J1134&gt;ventilation_hysteresis)</f>
        <v>0</v>
      </c>
      <c r="M1134" s="29">
        <f t="shared" si="232"/>
        <v>0</v>
      </c>
      <c r="N1134" s="13">
        <f t="shared" si="236"/>
        <v>0</v>
      </c>
      <c r="O1134" s="17">
        <f t="shared" si="237"/>
        <v>0</v>
      </c>
      <c r="P1134" s="17">
        <f t="shared" si="233"/>
        <v>0</v>
      </c>
      <c r="Q1134" s="17">
        <f t="shared" si="238"/>
        <v>7.5843920835227795E-3</v>
      </c>
      <c r="R1134" s="29">
        <f>IF(R1133="cCO2_ppm",CO2_ext_avg_ppm,calculation!R1133+calculation!S1133)</f>
        <v>660.73430350613808</v>
      </c>
      <c r="S1134" s="13">
        <f t="shared" si="234"/>
        <v>-6.8259528751705014</v>
      </c>
    </row>
    <row r="1135" spans="1:19">
      <c r="A1135" s="1">
        <f>IF(input_OLD_temp_simulation!A1135&lt;&gt;"",input_OLD_temp_simulation!A1135,"")</f>
        <v>1133</v>
      </c>
      <c r="B1135">
        <f>IF(input_OLD_temp_simulation!B1135&lt;&gt;"",input_OLD_temp_simulation!B1135,"")</f>
        <v>886307</v>
      </c>
      <c r="C1135" s="2">
        <f>IF(input_OLD_temp_simulation!C1135&lt;&gt;"",input_OLD_temp_simulation!C1135,"")</f>
        <v>44575.802083333343</v>
      </c>
      <c r="D1135" s="26">
        <f t="shared" si="235"/>
        <v>4</v>
      </c>
      <c r="E1135" s="43">
        <f t="shared" si="226"/>
        <v>0.80208333334303461</v>
      </c>
      <c r="F1135" s="2">
        <f t="shared" si="227"/>
        <v>4.8021990740837754</v>
      </c>
      <c r="G1135" s="26">
        <f>_xlfn.XLOOKUP(F1135,occupancy_schedule!C:C,occupancy_schedule!D:D,,1,2)</f>
        <v>0</v>
      </c>
      <c r="H1135" s="50">
        <f t="shared" si="228"/>
        <v>0</v>
      </c>
      <c r="I1135" s="18">
        <f t="shared" si="229"/>
        <v>0</v>
      </c>
      <c r="J1135" s="26">
        <f t="shared" si="230"/>
        <v>-146.09164936903244</v>
      </c>
      <c r="K1135" s="55">
        <f t="shared" si="231"/>
        <v>7.3737145256471464E-3</v>
      </c>
      <c r="L1135" s="26" t="b">
        <f>IF(virtualroom!A1135="","",J1135&gt;ventilation_hysteresis)</f>
        <v>0</v>
      </c>
      <c r="M1135" s="29">
        <f t="shared" si="232"/>
        <v>0</v>
      </c>
      <c r="N1135" s="13">
        <f t="shared" si="236"/>
        <v>0</v>
      </c>
      <c r="O1135" s="17">
        <f t="shared" si="237"/>
        <v>0</v>
      </c>
      <c r="P1135" s="17">
        <f t="shared" si="233"/>
        <v>0</v>
      </c>
      <c r="Q1135" s="17">
        <f t="shared" si="238"/>
        <v>7.3737145256471464E-3</v>
      </c>
      <c r="R1135" s="29">
        <f>IF(R1134="cCO2_ppm",CO2_ext_avg_ppm,calculation!R1134+calculation!S1134)</f>
        <v>653.90835063096756</v>
      </c>
      <c r="S1135" s="13">
        <f t="shared" si="234"/>
        <v>-6.6363430730824318</v>
      </c>
    </row>
    <row r="1136" spans="1:19">
      <c r="A1136" s="1">
        <f>IF(input_OLD_temp_simulation!A1136&lt;&gt;"",input_OLD_temp_simulation!A1136,"")</f>
        <v>1134</v>
      </c>
      <c r="B1136">
        <f>IF(input_OLD_temp_simulation!B1136&lt;&gt;"",input_OLD_temp_simulation!B1136,"")</f>
        <v>886307</v>
      </c>
      <c r="C1136" s="2">
        <f>IF(input_OLD_temp_simulation!C1136&lt;&gt;"",input_OLD_temp_simulation!C1136,"")</f>
        <v>44575.8125</v>
      </c>
      <c r="D1136" s="26">
        <f t="shared" si="235"/>
        <v>4</v>
      </c>
      <c r="E1136" s="43">
        <f t="shared" si="226"/>
        <v>0.8125</v>
      </c>
      <c r="F1136" s="2">
        <f t="shared" si="227"/>
        <v>4.8126157407407408</v>
      </c>
      <c r="G1136" s="26">
        <f>_xlfn.XLOOKUP(F1136,occupancy_schedule!C:C,occupancy_schedule!D:D,,1,2)</f>
        <v>0</v>
      </c>
      <c r="H1136" s="50">
        <f t="shared" si="228"/>
        <v>0</v>
      </c>
      <c r="I1136" s="18">
        <f t="shared" si="229"/>
        <v>0</v>
      </c>
      <c r="J1136" s="26">
        <f t="shared" si="230"/>
        <v>-152.7279924421149</v>
      </c>
      <c r="K1136" s="55">
        <f t="shared" si="231"/>
        <v>7.1688891221569472E-3</v>
      </c>
      <c r="L1136" s="26" t="b">
        <f>IF(virtualroom!A1136="","",J1136&gt;ventilation_hysteresis)</f>
        <v>0</v>
      </c>
      <c r="M1136" s="29">
        <f t="shared" si="232"/>
        <v>0</v>
      </c>
      <c r="N1136" s="13">
        <f t="shared" si="236"/>
        <v>0</v>
      </c>
      <c r="O1136" s="17">
        <f t="shared" si="237"/>
        <v>0</v>
      </c>
      <c r="P1136" s="17">
        <f t="shared" si="233"/>
        <v>0</v>
      </c>
      <c r="Q1136" s="17">
        <f t="shared" si="238"/>
        <v>7.1688891221569472E-3</v>
      </c>
      <c r="R1136" s="29">
        <f>IF(R1135="cCO2_ppm",CO2_ext_avg_ppm,calculation!R1135+calculation!S1135)</f>
        <v>647.2720075578851</v>
      </c>
      <c r="S1136" s="13">
        <f t="shared" si="234"/>
        <v>-6.4520002099412528</v>
      </c>
    </row>
    <row r="1137" spans="1:19">
      <c r="A1137" s="1">
        <f>IF(input_OLD_temp_simulation!A1137&lt;&gt;"",input_OLD_temp_simulation!A1137,"")</f>
        <v>1135</v>
      </c>
      <c r="B1137">
        <f>IF(input_OLD_temp_simulation!B1137&lt;&gt;"",input_OLD_temp_simulation!B1137,"")</f>
        <v>886307</v>
      </c>
      <c r="C1137" s="2">
        <f>IF(input_OLD_temp_simulation!C1137&lt;&gt;"",input_OLD_temp_simulation!C1137,"")</f>
        <v>44575.822916666657</v>
      </c>
      <c r="D1137" s="26">
        <f t="shared" si="235"/>
        <v>4</v>
      </c>
      <c r="E1137" s="43">
        <f t="shared" si="226"/>
        <v>0.82291666665696539</v>
      </c>
      <c r="F1137" s="2">
        <f t="shared" si="227"/>
        <v>4.8230324073977062</v>
      </c>
      <c r="G1137" s="26">
        <f>_xlfn.XLOOKUP(F1137,occupancy_schedule!C:C,occupancy_schedule!D:D,,1,2)</f>
        <v>0</v>
      </c>
      <c r="H1137" s="50">
        <f t="shared" si="228"/>
        <v>0</v>
      </c>
      <c r="I1137" s="18">
        <f t="shared" si="229"/>
        <v>0</v>
      </c>
      <c r="J1137" s="26">
        <f t="shared" si="230"/>
        <v>-159.17999265205617</v>
      </c>
      <c r="K1137" s="55">
        <f t="shared" si="231"/>
        <v>6.969753313208143E-3</v>
      </c>
      <c r="L1137" s="26" t="b">
        <f>IF(virtualroom!A1137="","",J1137&gt;ventilation_hysteresis)</f>
        <v>0</v>
      </c>
      <c r="M1137" s="29">
        <f t="shared" si="232"/>
        <v>0</v>
      </c>
      <c r="N1137" s="13">
        <f t="shared" si="236"/>
        <v>0</v>
      </c>
      <c r="O1137" s="17">
        <f t="shared" si="237"/>
        <v>0</v>
      </c>
      <c r="P1137" s="17">
        <f t="shared" si="233"/>
        <v>0</v>
      </c>
      <c r="Q1137" s="17">
        <f t="shared" si="238"/>
        <v>6.969753313208143E-3</v>
      </c>
      <c r="R1137" s="29">
        <f>IF(R1136="cCO2_ppm",CO2_ext_avg_ppm,calculation!R1136+calculation!S1136)</f>
        <v>640.82000734794383</v>
      </c>
      <c r="S1137" s="13">
        <f t="shared" si="234"/>
        <v>-6.2727779818873284</v>
      </c>
    </row>
    <row r="1138" spans="1:19">
      <c r="A1138" s="1">
        <f>IF(input_OLD_temp_simulation!A1138&lt;&gt;"",input_OLD_temp_simulation!A1138,"")</f>
        <v>1136</v>
      </c>
      <c r="B1138">
        <f>IF(input_OLD_temp_simulation!B1138&lt;&gt;"",input_OLD_temp_simulation!B1138,"")</f>
        <v>886307</v>
      </c>
      <c r="C1138" s="2">
        <f>IF(input_OLD_temp_simulation!C1138&lt;&gt;"",input_OLD_temp_simulation!C1138,"")</f>
        <v>44575.833333333343</v>
      </c>
      <c r="D1138" s="26">
        <f t="shared" si="235"/>
        <v>4</v>
      </c>
      <c r="E1138" s="43">
        <f t="shared" si="226"/>
        <v>0.83333333334303461</v>
      </c>
      <c r="F1138" s="2">
        <f t="shared" si="227"/>
        <v>4.8334490740837754</v>
      </c>
      <c r="G1138" s="26">
        <f>_xlfn.XLOOKUP(F1138,occupancy_schedule!C:C,occupancy_schedule!D:D,,1,2)</f>
        <v>0</v>
      </c>
      <c r="H1138" s="50">
        <f t="shared" si="228"/>
        <v>0</v>
      </c>
      <c r="I1138" s="18">
        <f t="shared" si="229"/>
        <v>0</v>
      </c>
      <c r="J1138" s="26">
        <f t="shared" si="230"/>
        <v>-165.45277063394349</v>
      </c>
      <c r="K1138" s="55">
        <f t="shared" si="231"/>
        <v>6.7761490545079168E-3</v>
      </c>
      <c r="L1138" s="26" t="b">
        <f>IF(virtualroom!A1138="","",J1138&gt;ventilation_hysteresis)</f>
        <v>0</v>
      </c>
      <c r="M1138" s="29">
        <f t="shared" si="232"/>
        <v>0</v>
      </c>
      <c r="N1138" s="13">
        <f t="shared" si="236"/>
        <v>0</v>
      </c>
      <c r="O1138" s="17">
        <f t="shared" si="237"/>
        <v>0</v>
      </c>
      <c r="P1138" s="17">
        <f t="shared" si="233"/>
        <v>0</v>
      </c>
      <c r="Q1138" s="17">
        <f t="shared" si="238"/>
        <v>6.7761490545079168E-3</v>
      </c>
      <c r="R1138" s="29">
        <f>IF(R1137="cCO2_ppm",CO2_ext_avg_ppm,calculation!R1137+calculation!S1137)</f>
        <v>634.54722936605651</v>
      </c>
      <c r="S1138" s="13">
        <f t="shared" si="234"/>
        <v>-6.0985341490571248</v>
      </c>
    </row>
    <row r="1139" spans="1:19">
      <c r="A1139" s="1">
        <f>IF(input_OLD_temp_simulation!A1139&lt;&gt;"",input_OLD_temp_simulation!A1139,"")</f>
        <v>1137</v>
      </c>
      <c r="B1139">
        <f>IF(input_OLD_temp_simulation!B1139&lt;&gt;"",input_OLD_temp_simulation!B1139,"")</f>
        <v>886307</v>
      </c>
      <c r="C1139" s="2">
        <f>IF(input_OLD_temp_simulation!C1139&lt;&gt;"",input_OLD_temp_simulation!C1139,"")</f>
        <v>44575.84375</v>
      </c>
      <c r="D1139" s="26">
        <f t="shared" si="235"/>
        <v>4</v>
      </c>
      <c r="E1139" s="43">
        <f t="shared" si="226"/>
        <v>0.84375</v>
      </c>
      <c r="F1139" s="2">
        <f t="shared" si="227"/>
        <v>4.8438657407407408</v>
      </c>
      <c r="G1139" s="26">
        <f>_xlfn.XLOOKUP(F1139,occupancy_schedule!C:C,occupancy_schedule!D:D,,1,2)</f>
        <v>0</v>
      </c>
      <c r="H1139" s="50">
        <f t="shared" si="228"/>
        <v>0</v>
      </c>
      <c r="I1139" s="18">
        <f t="shared" si="229"/>
        <v>0</v>
      </c>
      <c r="J1139" s="26">
        <f t="shared" si="230"/>
        <v>-171.55130478300066</v>
      </c>
      <c r="K1139" s="55">
        <f t="shared" si="231"/>
        <v>6.5879226918826956E-3</v>
      </c>
      <c r="L1139" s="26" t="b">
        <f>IF(virtualroom!A1139="","",J1139&gt;ventilation_hysteresis)</f>
        <v>0</v>
      </c>
      <c r="M1139" s="29">
        <f t="shared" si="232"/>
        <v>0</v>
      </c>
      <c r="N1139" s="13">
        <f t="shared" si="236"/>
        <v>0</v>
      </c>
      <c r="O1139" s="17">
        <f t="shared" si="237"/>
        <v>0</v>
      </c>
      <c r="P1139" s="17">
        <f t="shared" si="233"/>
        <v>0</v>
      </c>
      <c r="Q1139" s="17">
        <f t="shared" si="238"/>
        <v>6.5879226918826956E-3</v>
      </c>
      <c r="R1139" s="29">
        <f>IF(R1138="cCO2_ppm",CO2_ext_avg_ppm,calculation!R1138+calculation!S1138)</f>
        <v>628.44869521699934</v>
      </c>
      <c r="S1139" s="13">
        <f t="shared" si="234"/>
        <v>-5.9291304226944259</v>
      </c>
    </row>
    <row r="1140" spans="1:19">
      <c r="A1140" s="1">
        <f>IF(input_OLD_temp_simulation!A1140&lt;&gt;"",input_OLD_temp_simulation!A1140,"")</f>
        <v>1138</v>
      </c>
      <c r="B1140">
        <f>IF(input_OLD_temp_simulation!B1140&lt;&gt;"",input_OLD_temp_simulation!B1140,"")</f>
        <v>886307</v>
      </c>
      <c r="C1140" s="2">
        <f>IF(input_OLD_temp_simulation!C1140&lt;&gt;"",input_OLD_temp_simulation!C1140,"")</f>
        <v>44575.854166666657</v>
      </c>
      <c r="D1140" s="26">
        <f t="shared" si="235"/>
        <v>4</v>
      </c>
      <c r="E1140" s="43">
        <f t="shared" si="226"/>
        <v>0.85416666665696539</v>
      </c>
      <c r="F1140" s="2">
        <f t="shared" si="227"/>
        <v>4.8542824073977062</v>
      </c>
      <c r="G1140" s="26">
        <f>_xlfn.XLOOKUP(F1140,occupancy_schedule!C:C,occupancy_schedule!D:D,,1,2)</f>
        <v>0</v>
      </c>
      <c r="H1140" s="50">
        <f t="shared" si="228"/>
        <v>0</v>
      </c>
      <c r="I1140" s="18">
        <f t="shared" si="229"/>
        <v>0</v>
      </c>
      <c r="J1140" s="26">
        <f t="shared" si="230"/>
        <v>-177.48043520569513</v>
      </c>
      <c r="K1140" s="55">
        <f t="shared" si="231"/>
        <v>6.4049248393303971E-3</v>
      </c>
      <c r="L1140" s="26" t="b">
        <f>IF(virtualroom!A1140="","",J1140&gt;ventilation_hysteresis)</f>
        <v>0</v>
      </c>
      <c r="M1140" s="29">
        <f t="shared" si="232"/>
        <v>0</v>
      </c>
      <c r="N1140" s="13">
        <f t="shared" si="236"/>
        <v>0</v>
      </c>
      <c r="O1140" s="17">
        <f t="shared" si="237"/>
        <v>0</v>
      </c>
      <c r="P1140" s="17">
        <f t="shared" si="233"/>
        <v>0</v>
      </c>
      <c r="Q1140" s="17">
        <f t="shared" si="238"/>
        <v>6.4049248393303971E-3</v>
      </c>
      <c r="R1140" s="29">
        <f>IF(R1139="cCO2_ppm",CO2_ext_avg_ppm,calculation!R1139+calculation!S1139)</f>
        <v>622.51956479430487</v>
      </c>
      <c r="S1140" s="13">
        <f t="shared" si="234"/>
        <v>-5.7644323553973571</v>
      </c>
    </row>
    <row r="1141" spans="1:19">
      <c r="A1141" s="1">
        <f>IF(input_OLD_temp_simulation!A1141&lt;&gt;"",input_OLD_temp_simulation!A1141,"")</f>
        <v>1139</v>
      </c>
      <c r="B1141">
        <f>IF(input_OLD_temp_simulation!B1141&lt;&gt;"",input_OLD_temp_simulation!B1141,"")</f>
        <v>886307</v>
      </c>
      <c r="C1141" s="2">
        <f>IF(input_OLD_temp_simulation!C1141&lt;&gt;"",input_OLD_temp_simulation!C1141,"")</f>
        <v>44575.864583333343</v>
      </c>
      <c r="D1141" s="26">
        <f t="shared" si="235"/>
        <v>4</v>
      </c>
      <c r="E1141" s="43">
        <f t="shared" si="226"/>
        <v>0.86458333334303461</v>
      </c>
      <c r="F1141" s="2">
        <f t="shared" si="227"/>
        <v>4.8646990740837754</v>
      </c>
      <c r="G1141" s="26">
        <f>_xlfn.XLOOKUP(F1141,occupancy_schedule!C:C,occupancy_schedule!D:D,,1,2)</f>
        <v>0</v>
      </c>
      <c r="H1141" s="50">
        <f t="shared" si="228"/>
        <v>0</v>
      </c>
      <c r="I1141" s="18">
        <f t="shared" si="229"/>
        <v>0</v>
      </c>
      <c r="J1141" s="26">
        <f t="shared" si="230"/>
        <v>-183.24486756109252</v>
      </c>
      <c r="K1141" s="55">
        <f t="shared" si="231"/>
        <v>6.2270102604601073E-3</v>
      </c>
      <c r="L1141" s="26" t="b">
        <f>IF(virtualroom!A1141="","",J1141&gt;ventilation_hysteresis)</f>
        <v>0</v>
      </c>
      <c r="M1141" s="29">
        <f t="shared" si="232"/>
        <v>0</v>
      </c>
      <c r="N1141" s="13">
        <f t="shared" si="236"/>
        <v>0</v>
      </c>
      <c r="O1141" s="17">
        <f t="shared" si="237"/>
        <v>0</v>
      </c>
      <c r="P1141" s="17">
        <f t="shared" si="233"/>
        <v>0</v>
      </c>
      <c r="Q1141" s="17">
        <f t="shared" si="238"/>
        <v>6.2270102604601073E-3</v>
      </c>
      <c r="R1141" s="29">
        <f>IF(R1140="cCO2_ppm",CO2_ext_avg_ppm,calculation!R1140+calculation!S1140)</f>
        <v>616.75513243890748</v>
      </c>
      <c r="S1141" s="13">
        <f t="shared" si="234"/>
        <v>-5.6043092344140968</v>
      </c>
    </row>
    <row r="1142" spans="1:19">
      <c r="A1142" s="1">
        <f>IF(input_OLD_temp_simulation!A1142&lt;&gt;"",input_OLD_temp_simulation!A1142,"")</f>
        <v>1140</v>
      </c>
      <c r="B1142">
        <f>IF(input_OLD_temp_simulation!B1142&lt;&gt;"",input_OLD_temp_simulation!B1142,"")</f>
        <v>886307</v>
      </c>
      <c r="C1142" s="2">
        <f>IF(input_OLD_temp_simulation!C1142&lt;&gt;"",input_OLD_temp_simulation!C1142,"")</f>
        <v>44575.875</v>
      </c>
      <c r="D1142" s="26">
        <f t="shared" si="235"/>
        <v>4</v>
      </c>
      <c r="E1142" s="43">
        <f t="shared" ref="E1142:E1205" si="239">MOD(C1142,1)</f>
        <v>0.875</v>
      </c>
      <c r="F1142" s="2">
        <f t="shared" ref="F1142:F1205" si="240">D1142+E1142+1/24/60/6</f>
        <v>4.8751157407407408</v>
      </c>
      <c r="G1142" s="26">
        <f>_xlfn.XLOOKUP(F1142,occupancy_schedule!C:C,occupancy_schedule!D:D,,1,2)</f>
        <v>0</v>
      </c>
      <c r="H1142" s="50">
        <f t="shared" si="228"/>
        <v>0</v>
      </c>
      <c r="I1142" s="18">
        <f t="shared" si="229"/>
        <v>0</v>
      </c>
      <c r="J1142" s="26">
        <f t="shared" si="230"/>
        <v>-188.84917679550665</v>
      </c>
      <c r="K1142" s="55">
        <f t="shared" si="231"/>
        <v>6.0540377532251029E-3</v>
      </c>
      <c r="L1142" s="26" t="b">
        <f>IF(virtualroom!A1142="","",J1142&gt;ventilation_hysteresis)</f>
        <v>0</v>
      </c>
      <c r="M1142" s="29">
        <f t="shared" si="232"/>
        <v>0</v>
      </c>
      <c r="N1142" s="13">
        <f t="shared" si="236"/>
        <v>0</v>
      </c>
      <c r="O1142" s="17">
        <f t="shared" si="237"/>
        <v>0</v>
      </c>
      <c r="P1142" s="17">
        <f t="shared" si="233"/>
        <v>0</v>
      </c>
      <c r="Q1142" s="17">
        <f t="shared" si="238"/>
        <v>6.0540377532251029E-3</v>
      </c>
      <c r="R1142" s="29">
        <f>IF(R1141="cCO2_ppm",CO2_ext_avg_ppm,calculation!R1141+calculation!S1141)</f>
        <v>611.15082320449335</v>
      </c>
      <c r="S1142" s="13">
        <f t="shared" si="234"/>
        <v>-5.4486339779025927</v>
      </c>
    </row>
    <row r="1143" spans="1:19">
      <c r="A1143" s="1">
        <f>IF(input_OLD_temp_simulation!A1143&lt;&gt;"",input_OLD_temp_simulation!A1143,"")</f>
        <v>1141</v>
      </c>
      <c r="B1143">
        <f>IF(input_OLD_temp_simulation!B1143&lt;&gt;"",input_OLD_temp_simulation!B1143,"")</f>
        <v>886307</v>
      </c>
      <c r="C1143" s="2">
        <f>IF(input_OLD_temp_simulation!C1143&lt;&gt;"",input_OLD_temp_simulation!C1143,"")</f>
        <v>44575.885416666657</v>
      </c>
      <c r="D1143" s="26">
        <f t="shared" si="235"/>
        <v>4</v>
      </c>
      <c r="E1143" s="43">
        <f t="shared" si="239"/>
        <v>0.88541666665696539</v>
      </c>
      <c r="F1143" s="2">
        <f t="shared" si="240"/>
        <v>4.8855324073977062</v>
      </c>
      <c r="G1143" s="26">
        <f>_xlfn.XLOOKUP(F1143,occupancy_schedule!C:C,occupancy_schedule!D:D,,1,2)</f>
        <v>0</v>
      </c>
      <c r="H1143" s="50">
        <f t="shared" si="228"/>
        <v>0</v>
      </c>
      <c r="I1143" s="18">
        <f t="shared" si="229"/>
        <v>0</v>
      </c>
      <c r="J1143" s="26">
        <f t="shared" si="230"/>
        <v>-194.2978107734092</v>
      </c>
      <c r="K1143" s="55">
        <f t="shared" si="231"/>
        <v>5.8858700378577409E-3</v>
      </c>
      <c r="L1143" s="26" t="b">
        <f>IF(virtualroom!A1143="","",J1143&gt;ventilation_hysteresis)</f>
        <v>0</v>
      </c>
      <c r="M1143" s="29">
        <f t="shared" si="232"/>
        <v>0</v>
      </c>
      <c r="N1143" s="13">
        <f t="shared" si="236"/>
        <v>0</v>
      </c>
      <c r="O1143" s="17">
        <f t="shared" si="237"/>
        <v>0</v>
      </c>
      <c r="P1143" s="17">
        <f t="shared" si="233"/>
        <v>0</v>
      </c>
      <c r="Q1143" s="17">
        <f t="shared" si="238"/>
        <v>5.8858700378577409E-3</v>
      </c>
      <c r="R1143" s="29">
        <f>IF(R1142="cCO2_ppm",CO2_ext_avg_ppm,calculation!R1142+calculation!S1142)</f>
        <v>605.7021892265908</v>
      </c>
      <c r="S1143" s="13">
        <f t="shared" si="234"/>
        <v>-5.2972830340719668</v>
      </c>
    </row>
    <row r="1144" spans="1:19">
      <c r="A1144" s="1">
        <f>IF(input_OLD_temp_simulation!A1144&lt;&gt;"",input_OLD_temp_simulation!A1144,"")</f>
        <v>1142</v>
      </c>
      <c r="B1144">
        <f>IF(input_OLD_temp_simulation!B1144&lt;&gt;"",input_OLD_temp_simulation!B1144,"")</f>
        <v>886307</v>
      </c>
      <c r="C1144" s="2">
        <f>IF(input_OLD_temp_simulation!C1144&lt;&gt;"",input_OLD_temp_simulation!C1144,"")</f>
        <v>44575.895833333343</v>
      </c>
      <c r="D1144" s="26">
        <f t="shared" si="235"/>
        <v>4</v>
      </c>
      <c r="E1144" s="43">
        <f t="shared" si="239"/>
        <v>0.89583333334303461</v>
      </c>
      <c r="F1144" s="2">
        <f t="shared" si="240"/>
        <v>4.8959490740837754</v>
      </c>
      <c r="G1144" s="26">
        <f>_xlfn.XLOOKUP(F1144,occupancy_schedule!C:C,occupancy_schedule!D:D,,1,2)</f>
        <v>0</v>
      </c>
      <c r="H1144" s="50">
        <f t="shared" si="228"/>
        <v>0</v>
      </c>
      <c r="I1144" s="18">
        <f t="shared" si="229"/>
        <v>0</v>
      </c>
      <c r="J1144" s="26">
        <f t="shared" si="230"/>
        <v>-199.59509380748113</v>
      </c>
      <c r="K1144" s="55">
        <f t="shared" si="231"/>
        <v>5.7223736479172487E-3</v>
      </c>
      <c r="L1144" s="26" t="b">
        <f>IF(virtualroom!A1144="","",J1144&gt;ventilation_hysteresis)</f>
        <v>0</v>
      </c>
      <c r="M1144" s="29">
        <f t="shared" si="232"/>
        <v>0</v>
      </c>
      <c r="N1144" s="13">
        <f t="shared" si="236"/>
        <v>0</v>
      </c>
      <c r="O1144" s="17">
        <f t="shared" si="237"/>
        <v>0</v>
      </c>
      <c r="P1144" s="17">
        <f t="shared" si="233"/>
        <v>0</v>
      </c>
      <c r="Q1144" s="17">
        <f t="shared" si="238"/>
        <v>5.7223736479172487E-3</v>
      </c>
      <c r="R1144" s="29">
        <f>IF(R1143="cCO2_ppm",CO2_ext_avg_ppm,calculation!R1143+calculation!S1143)</f>
        <v>600.40490619251887</v>
      </c>
      <c r="S1144" s="13">
        <f t="shared" si="234"/>
        <v>-5.1501362831255237</v>
      </c>
    </row>
    <row r="1145" spans="1:19">
      <c r="A1145" s="1">
        <f>IF(input_OLD_temp_simulation!A1145&lt;&gt;"",input_OLD_temp_simulation!A1145,"")</f>
        <v>1143</v>
      </c>
      <c r="B1145">
        <f>IF(input_OLD_temp_simulation!B1145&lt;&gt;"",input_OLD_temp_simulation!B1145,"")</f>
        <v>886307</v>
      </c>
      <c r="C1145" s="2">
        <f>IF(input_OLD_temp_simulation!C1145&lt;&gt;"",input_OLD_temp_simulation!C1145,"")</f>
        <v>44575.90625</v>
      </c>
      <c r="D1145" s="26">
        <f t="shared" si="235"/>
        <v>4</v>
      </c>
      <c r="E1145" s="43">
        <f t="shared" si="239"/>
        <v>0.90625</v>
      </c>
      <c r="F1145" s="2">
        <f t="shared" si="240"/>
        <v>4.9063657407407408</v>
      </c>
      <c r="G1145" s="26">
        <f>_xlfn.XLOOKUP(F1145,occupancy_schedule!C:C,occupancy_schedule!D:D,,1,2)</f>
        <v>0</v>
      </c>
      <c r="H1145" s="50">
        <f t="shared" si="228"/>
        <v>0</v>
      </c>
      <c r="I1145" s="18">
        <f t="shared" si="229"/>
        <v>0</v>
      </c>
      <c r="J1145" s="26">
        <f t="shared" si="230"/>
        <v>-204.7452300906067</v>
      </c>
      <c r="K1145" s="55">
        <f t="shared" si="231"/>
        <v>5.5634188243639908E-3</v>
      </c>
      <c r="L1145" s="26" t="b">
        <f>IF(virtualroom!A1145="","",J1145&gt;ventilation_hysteresis)</f>
        <v>0</v>
      </c>
      <c r="M1145" s="29">
        <f t="shared" si="232"/>
        <v>0</v>
      </c>
      <c r="N1145" s="13">
        <f t="shared" si="236"/>
        <v>0</v>
      </c>
      <c r="O1145" s="17">
        <f t="shared" si="237"/>
        <v>0</v>
      </c>
      <c r="P1145" s="17">
        <f t="shared" si="233"/>
        <v>0</v>
      </c>
      <c r="Q1145" s="17">
        <f t="shared" si="238"/>
        <v>5.5634188243639908E-3</v>
      </c>
      <c r="R1145" s="29">
        <f>IF(R1144="cCO2_ppm",CO2_ext_avg_ppm,calculation!R1144+calculation!S1144)</f>
        <v>595.2547699093933</v>
      </c>
      <c r="S1145" s="13">
        <f t="shared" si="234"/>
        <v>-5.0070769419275916</v>
      </c>
    </row>
    <row r="1146" spans="1:19">
      <c r="A1146" s="1">
        <f>IF(input_OLD_temp_simulation!A1146&lt;&gt;"",input_OLD_temp_simulation!A1146,"")</f>
        <v>1144</v>
      </c>
      <c r="B1146">
        <f>IF(input_OLD_temp_simulation!B1146&lt;&gt;"",input_OLD_temp_simulation!B1146,"")</f>
        <v>886307</v>
      </c>
      <c r="C1146" s="2">
        <f>IF(input_OLD_temp_simulation!C1146&lt;&gt;"",input_OLD_temp_simulation!C1146,"")</f>
        <v>44575.916666666657</v>
      </c>
      <c r="D1146" s="26">
        <f t="shared" si="235"/>
        <v>4</v>
      </c>
      <c r="E1146" s="43">
        <f t="shared" si="239"/>
        <v>0.91666666665696539</v>
      </c>
      <c r="F1146" s="2">
        <f t="shared" si="240"/>
        <v>4.9167824073977062</v>
      </c>
      <c r="G1146" s="26">
        <f>_xlfn.XLOOKUP(F1146,occupancy_schedule!C:C,occupancy_schedule!D:D,,1,2)</f>
        <v>0</v>
      </c>
      <c r="H1146" s="50">
        <f t="shared" si="228"/>
        <v>0</v>
      </c>
      <c r="I1146" s="18">
        <f t="shared" si="229"/>
        <v>0</v>
      </c>
      <c r="J1146" s="26">
        <f t="shared" si="230"/>
        <v>-209.7523070325343</v>
      </c>
      <c r="K1146" s="55">
        <f t="shared" si="231"/>
        <v>5.408879412576101E-3</v>
      </c>
      <c r="L1146" s="26" t="b">
        <f>IF(virtualroom!A1146="","",J1146&gt;ventilation_hysteresis)</f>
        <v>0</v>
      </c>
      <c r="M1146" s="29">
        <f t="shared" si="232"/>
        <v>0</v>
      </c>
      <c r="N1146" s="13">
        <f t="shared" si="236"/>
        <v>0</v>
      </c>
      <c r="O1146" s="17">
        <f t="shared" si="237"/>
        <v>0</v>
      </c>
      <c r="P1146" s="17">
        <f t="shared" si="233"/>
        <v>0</v>
      </c>
      <c r="Q1146" s="17">
        <f t="shared" si="238"/>
        <v>5.408879412576101E-3</v>
      </c>
      <c r="R1146" s="29">
        <f>IF(R1145="cCO2_ppm",CO2_ext_avg_ppm,calculation!R1145+calculation!S1145)</f>
        <v>590.2476929674657</v>
      </c>
      <c r="S1146" s="13">
        <f t="shared" si="234"/>
        <v>-4.8679914713184909</v>
      </c>
    </row>
    <row r="1147" spans="1:19">
      <c r="A1147" s="1">
        <f>IF(input_OLD_temp_simulation!A1147&lt;&gt;"",input_OLD_temp_simulation!A1147,"")</f>
        <v>1145</v>
      </c>
      <c r="B1147">
        <f>IF(input_OLD_temp_simulation!B1147&lt;&gt;"",input_OLD_temp_simulation!B1147,"")</f>
        <v>886307</v>
      </c>
      <c r="C1147" s="2">
        <f>IF(input_OLD_temp_simulation!C1147&lt;&gt;"",input_OLD_temp_simulation!C1147,"")</f>
        <v>44575.927083333343</v>
      </c>
      <c r="D1147" s="26">
        <f t="shared" si="235"/>
        <v>4</v>
      </c>
      <c r="E1147" s="43">
        <f t="shared" si="239"/>
        <v>0.92708333334303461</v>
      </c>
      <c r="F1147" s="2">
        <f t="shared" si="240"/>
        <v>4.9271990740837754</v>
      </c>
      <c r="G1147" s="26">
        <f>_xlfn.XLOOKUP(F1147,occupancy_schedule!C:C,occupancy_schedule!D:D,,1,2)</f>
        <v>0</v>
      </c>
      <c r="H1147" s="50">
        <f t="shared" si="228"/>
        <v>0</v>
      </c>
      <c r="I1147" s="18">
        <f t="shared" si="229"/>
        <v>0</v>
      </c>
      <c r="J1147" s="26">
        <f t="shared" si="230"/>
        <v>-214.62029850385284</v>
      </c>
      <c r="K1147" s="55">
        <f t="shared" si="231"/>
        <v>5.2586327622267644E-3</v>
      </c>
      <c r="L1147" s="26" t="b">
        <f>IF(virtualroom!A1147="","",J1147&gt;ventilation_hysteresis)</f>
        <v>0</v>
      </c>
      <c r="M1147" s="29">
        <f t="shared" si="232"/>
        <v>0</v>
      </c>
      <c r="N1147" s="13">
        <f t="shared" si="236"/>
        <v>0</v>
      </c>
      <c r="O1147" s="17">
        <f t="shared" si="237"/>
        <v>0</v>
      </c>
      <c r="P1147" s="17">
        <f t="shared" si="233"/>
        <v>0</v>
      </c>
      <c r="Q1147" s="17">
        <f t="shared" si="238"/>
        <v>5.2586327622267644E-3</v>
      </c>
      <c r="R1147" s="29">
        <f>IF(R1146="cCO2_ppm",CO2_ext_avg_ppm,calculation!R1146+calculation!S1146)</f>
        <v>585.37970149614716</v>
      </c>
      <c r="S1147" s="13">
        <f t="shared" si="234"/>
        <v>-4.7327694860040879</v>
      </c>
    </row>
    <row r="1148" spans="1:19">
      <c r="A1148" s="1">
        <f>IF(input_OLD_temp_simulation!A1148&lt;&gt;"",input_OLD_temp_simulation!A1148,"")</f>
        <v>1146</v>
      </c>
      <c r="B1148">
        <f>IF(input_OLD_temp_simulation!B1148&lt;&gt;"",input_OLD_temp_simulation!B1148,"")</f>
        <v>886307</v>
      </c>
      <c r="C1148" s="2">
        <f>IF(input_OLD_temp_simulation!C1148&lt;&gt;"",input_OLD_temp_simulation!C1148,"")</f>
        <v>44575.9375</v>
      </c>
      <c r="D1148" s="26">
        <f t="shared" si="235"/>
        <v>4</v>
      </c>
      <c r="E1148" s="43">
        <f t="shared" si="239"/>
        <v>0.9375</v>
      </c>
      <c r="F1148" s="2">
        <f t="shared" si="240"/>
        <v>4.9376157407407408</v>
      </c>
      <c r="G1148" s="26">
        <f>_xlfn.XLOOKUP(F1148,occupancy_schedule!C:C,occupancy_schedule!D:D,,1,2)</f>
        <v>0</v>
      </c>
      <c r="H1148" s="50">
        <f t="shared" si="228"/>
        <v>0</v>
      </c>
      <c r="I1148" s="18">
        <f t="shared" si="229"/>
        <v>0</v>
      </c>
      <c r="J1148" s="26">
        <f t="shared" si="230"/>
        <v>-219.35306798985698</v>
      </c>
      <c r="K1148" s="55">
        <f t="shared" si="231"/>
        <v>5.1125596299426857E-3</v>
      </c>
      <c r="L1148" s="26" t="b">
        <f>IF(virtualroom!A1148="","",J1148&gt;ventilation_hysteresis)</f>
        <v>0</v>
      </c>
      <c r="M1148" s="29">
        <f t="shared" si="232"/>
        <v>0</v>
      </c>
      <c r="N1148" s="13">
        <f t="shared" si="236"/>
        <v>0</v>
      </c>
      <c r="O1148" s="17">
        <f t="shared" si="237"/>
        <v>0</v>
      </c>
      <c r="P1148" s="17">
        <f t="shared" si="233"/>
        <v>0</v>
      </c>
      <c r="Q1148" s="17">
        <f t="shared" si="238"/>
        <v>5.1125596299426857E-3</v>
      </c>
      <c r="R1148" s="29">
        <f>IF(R1147="cCO2_ppm",CO2_ext_avg_ppm,calculation!R1147+calculation!S1147)</f>
        <v>580.64693201014302</v>
      </c>
      <c r="S1148" s="13">
        <f t="shared" si="234"/>
        <v>-4.6013036669484171</v>
      </c>
    </row>
    <row r="1149" spans="1:19">
      <c r="A1149" s="1">
        <f>IF(input_OLD_temp_simulation!A1149&lt;&gt;"",input_OLD_temp_simulation!A1149,"")</f>
        <v>1147</v>
      </c>
      <c r="B1149">
        <f>IF(input_OLD_temp_simulation!B1149&lt;&gt;"",input_OLD_temp_simulation!B1149,"")</f>
        <v>886307</v>
      </c>
      <c r="C1149" s="2">
        <f>IF(input_OLD_temp_simulation!C1149&lt;&gt;"",input_OLD_temp_simulation!C1149,"")</f>
        <v>44575.947916666657</v>
      </c>
      <c r="D1149" s="26">
        <f t="shared" si="235"/>
        <v>4</v>
      </c>
      <c r="E1149" s="43">
        <f t="shared" si="239"/>
        <v>0.94791666665696539</v>
      </c>
      <c r="F1149" s="2">
        <f t="shared" si="240"/>
        <v>4.9480324073977062</v>
      </c>
      <c r="G1149" s="26">
        <f>_xlfn.XLOOKUP(F1149,occupancy_schedule!C:C,occupancy_schedule!D:D,,1,2)</f>
        <v>0</v>
      </c>
      <c r="H1149" s="50">
        <f t="shared" si="228"/>
        <v>0</v>
      </c>
      <c r="I1149" s="18">
        <f t="shared" si="229"/>
        <v>0</v>
      </c>
      <c r="J1149" s="26">
        <f t="shared" si="230"/>
        <v>-223.95437165680539</v>
      </c>
      <c r="K1149" s="55">
        <f t="shared" si="231"/>
        <v>4.9705440846664999E-3</v>
      </c>
      <c r="L1149" s="26" t="b">
        <f>IF(virtualroom!A1149="","",J1149&gt;ventilation_hysteresis)</f>
        <v>0</v>
      </c>
      <c r="M1149" s="29">
        <f t="shared" si="232"/>
        <v>0</v>
      </c>
      <c r="N1149" s="13">
        <f t="shared" si="236"/>
        <v>0</v>
      </c>
      <c r="O1149" s="17">
        <f t="shared" si="237"/>
        <v>0</v>
      </c>
      <c r="P1149" s="17">
        <f t="shared" si="233"/>
        <v>0</v>
      </c>
      <c r="Q1149" s="17">
        <f t="shared" si="238"/>
        <v>4.9705440846664999E-3</v>
      </c>
      <c r="R1149" s="29">
        <f>IF(R1148="cCO2_ppm",CO2_ext_avg_ppm,calculation!R1148+calculation!S1148)</f>
        <v>576.04562834319461</v>
      </c>
      <c r="S1149" s="13">
        <f t="shared" si="234"/>
        <v>-4.4734896761998497</v>
      </c>
    </row>
    <row r="1150" spans="1:19">
      <c r="A1150" s="1">
        <f>IF(input_OLD_temp_simulation!A1150&lt;&gt;"",input_OLD_temp_simulation!A1150,"")</f>
        <v>1148</v>
      </c>
      <c r="B1150">
        <f>IF(input_OLD_temp_simulation!B1150&lt;&gt;"",input_OLD_temp_simulation!B1150,"")</f>
        <v>886307</v>
      </c>
      <c r="C1150" s="2">
        <f>IF(input_OLD_temp_simulation!C1150&lt;&gt;"",input_OLD_temp_simulation!C1150,"")</f>
        <v>44575.958333333343</v>
      </c>
      <c r="D1150" s="26">
        <f t="shared" si="235"/>
        <v>4</v>
      </c>
      <c r="E1150" s="43">
        <f t="shared" si="239"/>
        <v>0.95833333334303461</v>
      </c>
      <c r="F1150" s="2">
        <f t="shared" si="240"/>
        <v>4.9584490740837754</v>
      </c>
      <c r="G1150" s="26">
        <f>_xlfn.XLOOKUP(F1150,occupancy_schedule!C:C,occupancy_schedule!D:D,,1,2)</f>
        <v>0</v>
      </c>
      <c r="H1150" s="50">
        <f t="shared" si="228"/>
        <v>0</v>
      </c>
      <c r="I1150" s="18">
        <f t="shared" si="229"/>
        <v>0</v>
      </c>
      <c r="J1150" s="26">
        <f t="shared" si="230"/>
        <v>-228.42786133300524</v>
      </c>
      <c r="K1150" s="55">
        <f t="shared" si="231"/>
        <v>4.832473415647986E-3</v>
      </c>
      <c r="L1150" s="26" t="b">
        <f>IF(virtualroom!A1150="","",J1150&gt;ventilation_hysteresis)</f>
        <v>0</v>
      </c>
      <c r="M1150" s="29">
        <f t="shared" si="232"/>
        <v>0</v>
      </c>
      <c r="N1150" s="13">
        <f t="shared" si="236"/>
        <v>0</v>
      </c>
      <c r="O1150" s="17">
        <f t="shared" si="237"/>
        <v>0</v>
      </c>
      <c r="P1150" s="17">
        <f t="shared" si="233"/>
        <v>0</v>
      </c>
      <c r="Q1150" s="17">
        <f t="shared" si="238"/>
        <v>4.832473415647986E-3</v>
      </c>
      <c r="R1150" s="29">
        <f>IF(R1149="cCO2_ppm",CO2_ext_avg_ppm,calculation!R1149+calculation!S1149)</f>
        <v>571.57213866699476</v>
      </c>
      <c r="S1150" s="13">
        <f t="shared" si="234"/>
        <v>-4.3492260740831874</v>
      </c>
    </row>
    <row r="1151" spans="1:19">
      <c r="A1151" s="1">
        <f>IF(input_OLD_temp_simulation!A1151&lt;&gt;"",input_OLD_temp_simulation!A1151,"")</f>
        <v>1149</v>
      </c>
      <c r="B1151">
        <f>IF(input_OLD_temp_simulation!B1151&lt;&gt;"",input_OLD_temp_simulation!B1151,"")</f>
        <v>886307</v>
      </c>
      <c r="C1151" s="2">
        <f>IF(input_OLD_temp_simulation!C1151&lt;&gt;"",input_OLD_temp_simulation!C1151,"")</f>
        <v>44575.96875</v>
      </c>
      <c r="D1151" s="26">
        <f t="shared" si="235"/>
        <v>4</v>
      </c>
      <c r="E1151" s="43">
        <f t="shared" si="239"/>
        <v>0.96875</v>
      </c>
      <c r="F1151" s="2">
        <f t="shared" si="240"/>
        <v>4.9688657407407408</v>
      </c>
      <c r="G1151" s="26">
        <f>_xlfn.XLOOKUP(F1151,occupancy_schedule!C:C,occupancy_schedule!D:D,,1,2)</f>
        <v>0</v>
      </c>
      <c r="H1151" s="50">
        <f t="shared" si="228"/>
        <v>0</v>
      </c>
      <c r="I1151" s="18">
        <f t="shared" si="229"/>
        <v>0</v>
      </c>
      <c r="J1151" s="26">
        <f t="shared" si="230"/>
        <v>-232.7770874070884</v>
      </c>
      <c r="K1151" s="55">
        <f t="shared" si="231"/>
        <v>4.6982380429910989E-3</v>
      </c>
      <c r="L1151" s="26" t="b">
        <f>IF(virtualroom!A1151="","",J1151&gt;ventilation_hysteresis)</f>
        <v>0</v>
      </c>
      <c r="M1151" s="29">
        <f t="shared" si="232"/>
        <v>0</v>
      </c>
      <c r="N1151" s="13">
        <f t="shared" si="236"/>
        <v>0</v>
      </c>
      <c r="O1151" s="17">
        <f t="shared" si="237"/>
        <v>0</v>
      </c>
      <c r="P1151" s="17">
        <f t="shared" si="233"/>
        <v>0</v>
      </c>
      <c r="Q1151" s="17">
        <f t="shared" si="238"/>
        <v>4.6982380429910989E-3</v>
      </c>
      <c r="R1151" s="29">
        <f>IF(R1150="cCO2_ppm",CO2_ext_avg_ppm,calculation!R1150+calculation!S1150)</f>
        <v>567.2229125929116</v>
      </c>
      <c r="S1151" s="13">
        <f t="shared" si="234"/>
        <v>-4.2284142386919887</v>
      </c>
    </row>
    <row r="1152" spans="1:19">
      <c r="A1152" s="1">
        <f>IF(input_OLD_temp_simulation!A1152&lt;&gt;"",input_OLD_temp_simulation!A1152,"")</f>
        <v>1150</v>
      </c>
      <c r="B1152">
        <f>IF(input_OLD_temp_simulation!B1152&lt;&gt;"",input_OLD_temp_simulation!B1152,"")</f>
        <v>886307</v>
      </c>
      <c r="C1152" s="2">
        <f>IF(input_OLD_temp_simulation!C1152&lt;&gt;"",input_OLD_temp_simulation!C1152,"")</f>
        <v>44575.979166666657</v>
      </c>
      <c r="D1152" s="26">
        <f t="shared" si="235"/>
        <v>4</v>
      </c>
      <c r="E1152" s="43">
        <f t="shared" si="239"/>
        <v>0.97916666665696539</v>
      </c>
      <c r="F1152" s="2">
        <f t="shared" si="240"/>
        <v>4.9792824073977062</v>
      </c>
      <c r="G1152" s="26">
        <f>_xlfn.XLOOKUP(F1152,occupancy_schedule!C:C,occupancy_schedule!D:D,,1,2)</f>
        <v>0</v>
      </c>
      <c r="H1152" s="50">
        <f t="shared" si="228"/>
        <v>0</v>
      </c>
      <c r="I1152" s="18">
        <f t="shared" si="229"/>
        <v>0</v>
      </c>
      <c r="J1152" s="26">
        <f t="shared" si="230"/>
        <v>-237.00550164578044</v>
      </c>
      <c r="K1152" s="55">
        <f t="shared" si="231"/>
        <v>4.5677314306857893E-3</v>
      </c>
      <c r="L1152" s="26" t="b">
        <f>IF(virtualroom!A1152="","",J1152&gt;ventilation_hysteresis)</f>
        <v>0</v>
      </c>
      <c r="M1152" s="29">
        <f t="shared" si="232"/>
        <v>0</v>
      </c>
      <c r="N1152" s="13">
        <f t="shared" si="236"/>
        <v>0</v>
      </c>
      <c r="O1152" s="17">
        <f t="shared" si="237"/>
        <v>0</v>
      </c>
      <c r="P1152" s="17">
        <f t="shared" si="233"/>
        <v>0</v>
      </c>
      <c r="Q1152" s="17">
        <f t="shared" si="238"/>
        <v>4.5677314306857893E-3</v>
      </c>
      <c r="R1152" s="29">
        <f>IF(R1151="cCO2_ppm",CO2_ext_avg_ppm,calculation!R1151+calculation!S1151)</f>
        <v>562.99449835421956</v>
      </c>
      <c r="S1152" s="13">
        <f t="shared" si="234"/>
        <v>-4.1109582876172102</v>
      </c>
    </row>
    <row r="1153" spans="1:19">
      <c r="A1153" s="1">
        <f>IF(input_OLD_temp_simulation!A1153&lt;&gt;"",input_OLD_temp_simulation!A1153,"")</f>
        <v>1151</v>
      </c>
      <c r="B1153">
        <f>IF(input_OLD_temp_simulation!B1153&lt;&gt;"",input_OLD_temp_simulation!B1153,"")</f>
        <v>886307</v>
      </c>
      <c r="C1153" s="2">
        <f>IF(input_OLD_temp_simulation!C1153&lt;&gt;"",input_OLD_temp_simulation!C1153,"")</f>
        <v>44575.989583333343</v>
      </c>
      <c r="D1153" s="26">
        <f t="shared" si="235"/>
        <v>4</v>
      </c>
      <c r="E1153" s="43">
        <f t="shared" si="239"/>
        <v>0.98958333334303461</v>
      </c>
      <c r="F1153" s="2">
        <f t="shared" si="240"/>
        <v>4.9896990740837754</v>
      </c>
      <c r="G1153" s="26">
        <f>_xlfn.XLOOKUP(F1153,occupancy_schedule!C:C,occupancy_schedule!D:D,,1,2)</f>
        <v>0</v>
      </c>
      <c r="H1153" s="50">
        <f t="shared" si="228"/>
        <v>0</v>
      </c>
      <c r="I1153" s="18">
        <f t="shared" si="229"/>
        <v>0</v>
      </c>
      <c r="J1153" s="26">
        <f t="shared" si="230"/>
        <v>-241.11645993339766</v>
      </c>
      <c r="K1153" s="55">
        <f t="shared" si="231"/>
        <v>4.4408500020556279E-3</v>
      </c>
      <c r="L1153" s="26" t="b">
        <f>IF(virtualroom!A1153="","",J1153&gt;ventilation_hysteresis)</f>
        <v>0</v>
      </c>
      <c r="M1153" s="29">
        <f t="shared" si="232"/>
        <v>0</v>
      </c>
      <c r="N1153" s="13">
        <f t="shared" si="236"/>
        <v>0</v>
      </c>
      <c r="O1153" s="17">
        <f t="shared" si="237"/>
        <v>0</v>
      </c>
      <c r="P1153" s="17">
        <f t="shared" si="233"/>
        <v>0</v>
      </c>
      <c r="Q1153" s="17">
        <f t="shared" si="238"/>
        <v>4.4408500020556279E-3</v>
      </c>
      <c r="R1153" s="29">
        <f>IF(R1152="cCO2_ppm",CO2_ext_avg_ppm,calculation!R1152+calculation!S1152)</f>
        <v>558.88354006660234</v>
      </c>
      <c r="S1153" s="13">
        <f t="shared" si="234"/>
        <v>-3.9967650018500649</v>
      </c>
    </row>
    <row r="1154" spans="1:19">
      <c r="A1154" s="1">
        <f>IF(input_OLD_temp_simulation!A1154&lt;&gt;"",input_OLD_temp_simulation!A1154,"")</f>
        <v>1152</v>
      </c>
      <c r="B1154">
        <f>IF(input_OLD_temp_simulation!B1154&lt;&gt;"",input_OLD_temp_simulation!B1154,"")</f>
        <v>886307</v>
      </c>
      <c r="C1154" s="2">
        <f>IF(input_OLD_temp_simulation!C1154&lt;&gt;"",input_OLD_temp_simulation!C1154,"")</f>
        <v>44576</v>
      </c>
      <c r="D1154" s="26">
        <f t="shared" si="235"/>
        <v>5</v>
      </c>
      <c r="E1154" s="43">
        <f t="shared" si="239"/>
        <v>0</v>
      </c>
      <c r="F1154" s="2">
        <f t="shared" si="240"/>
        <v>5.0001157407407408</v>
      </c>
      <c r="G1154" s="26">
        <f>_xlfn.XLOOKUP(F1154,occupancy_schedule!C:C,occupancy_schedule!D:D,,1,2)</f>
        <v>1</v>
      </c>
      <c r="H1154" s="50">
        <f t="shared" ref="H1154:H1217" si="241">G1154*deskwork_MET*METml_per_kg_min_p*avg_kg_per_p/(s_per_min*ml_per_m3)</f>
        <v>6.7812499999999997E-6</v>
      </c>
      <c r="I1154" s="18">
        <f t="shared" ref="I1154:I1217" si="242">H1154/V_room_m3*1000000</f>
        <v>7.5347222222222218E-2</v>
      </c>
      <c r="J1154" s="26">
        <f t="shared" ref="J1154:J1217" si="243">R1154-CO2_set</f>
        <v>-245.11322493524767</v>
      </c>
      <c r="K1154" s="55">
        <f t="shared" ref="K1154:K1217" si="244">(R1154-CO2_ext_avg_ppm)*ACPH_min/s_per_h</f>
        <v>4.3174930575540843E-3</v>
      </c>
      <c r="L1154" s="26" t="b">
        <f>IF(virtualroom!A1154="","",J1154&gt;ventilation_hysteresis)</f>
        <v>0</v>
      </c>
      <c r="M1154" s="29">
        <f t="shared" ref="M1154:M1217" si="245">IF(L1154,maxvent_m3_per_h,0)</f>
        <v>0</v>
      </c>
      <c r="N1154" s="13">
        <f t="shared" si="236"/>
        <v>0</v>
      </c>
      <c r="O1154" s="17">
        <f t="shared" si="237"/>
        <v>0</v>
      </c>
      <c r="P1154" s="17">
        <f t="shared" ref="P1154:P1217" si="246">IF(L1154,MAX(0,MIN((J1154+ventilation_hysteresis)/(O1154*timestep_s),1)),0)</f>
        <v>0</v>
      </c>
      <c r="Q1154" s="17">
        <f t="shared" si="238"/>
        <v>4.3174930575540843E-3</v>
      </c>
      <c r="R1154" s="29">
        <f>IF(R1153="cCO2_ppm",CO2_ext_avg_ppm,calculation!R1153+calculation!S1153)</f>
        <v>554.88677506475233</v>
      </c>
      <c r="S1154" s="13">
        <f t="shared" ref="S1154:S1217" si="247">(I1154-Q1154)*timestep_s</f>
        <v>63.926756248201329</v>
      </c>
    </row>
    <row r="1155" spans="1:19">
      <c r="A1155" s="1">
        <f>IF(input_OLD_temp_simulation!A1155&lt;&gt;"",input_OLD_temp_simulation!A1155,"")</f>
        <v>1153</v>
      </c>
      <c r="B1155">
        <f>IF(input_OLD_temp_simulation!B1155&lt;&gt;"",input_OLD_temp_simulation!B1155,"")</f>
        <v>886307</v>
      </c>
      <c r="C1155" s="2">
        <f>IF(input_OLD_temp_simulation!C1155&lt;&gt;"",input_OLD_temp_simulation!C1155,"")</f>
        <v>44576.010416666657</v>
      </c>
      <c r="D1155" s="26">
        <f t="shared" ref="D1155:D1218" si="248">WEEKDAY(C1155,3)</f>
        <v>5</v>
      </c>
      <c r="E1155" s="43">
        <f t="shared" si="239"/>
        <v>1.041666665696539E-2</v>
      </c>
      <c r="F1155" s="2">
        <f t="shared" si="240"/>
        <v>5.0105324073977062</v>
      </c>
      <c r="G1155" s="26">
        <f>_xlfn.XLOOKUP(F1155,occupancy_schedule!C:C,occupancy_schedule!D:D,,1,2)</f>
        <v>1</v>
      </c>
      <c r="H1155" s="50">
        <f t="shared" si="241"/>
        <v>6.7812499999999997E-6</v>
      </c>
      <c r="I1155" s="18">
        <f t="shared" si="242"/>
        <v>7.5347222222222218E-2</v>
      </c>
      <c r="J1155" s="26">
        <f t="shared" si="243"/>
        <v>-181.18646868704639</v>
      </c>
      <c r="K1155" s="55">
        <f t="shared" si="244"/>
        <v>6.2905410899059761E-3</v>
      </c>
      <c r="L1155" s="26" t="b">
        <f>IF(virtualroom!A1155="","",J1155&gt;ventilation_hysteresis)</f>
        <v>0</v>
      </c>
      <c r="M1155" s="29">
        <f t="shared" si="245"/>
        <v>0</v>
      </c>
      <c r="N1155" s="13">
        <f t="shared" si="236"/>
        <v>0</v>
      </c>
      <c r="O1155" s="17">
        <f t="shared" si="237"/>
        <v>0</v>
      </c>
      <c r="P1155" s="17">
        <f t="shared" si="246"/>
        <v>0</v>
      </c>
      <c r="Q1155" s="17">
        <f t="shared" si="238"/>
        <v>6.2905410899059761E-3</v>
      </c>
      <c r="R1155" s="29">
        <f>IF(R1154="cCO2_ppm",CO2_ext_avg_ppm,calculation!R1154+calculation!S1154)</f>
        <v>618.81353131295361</v>
      </c>
      <c r="S1155" s="13">
        <f t="shared" si="247"/>
        <v>62.151013019084616</v>
      </c>
    </row>
    <row r="1156" spans="1:19">
      <c r="A1156" s="1">
        <f>IF(input_OLD_temp_simulation!A1156&lt;&gt;"",input_OLD_temp_simulation!A1156,"")</f>
        <v>1154</v>
      </c>
      <c r="B1156">
        <f>IF(input_OLD_temp_simulation!B1156&lt;&gt;"",input_OLD_temp_simulation!B1156,"")</f>
        <v>886307</v>
      </c>
      <c r="C1156" s="2">
        <f>IF(input_OLD_temp_simulation!C1156&lt;&gt;"",input_OLD_temp_simulation!C1156,"")</f>
        <v>44576.020833333343</v>
      </c>
      <c r="D1156" s="26">
        <f t="shared" si="248"/>
        <v>5</v>
      </c>
      <c r="E1156" s="43">
        <f t="shared" si="239"/>
        <v>2.083333334303461E-2</v>
      </c>
      <c r="F1156" s="2">
        <f t="shared" si="240"/>
        <v>5.0209490740837754</v>
      </c>
      <c r="G1156" s="26">
        <f>_xlfn.XLOOKUP(F1156,occupancy_schedule!C:C,occupancy_schedule!D:D,,1,2)</f>
        <v>1</v>
      </c>
      <c r="H1156" s="50">
        <f t="shared" si="241"/>
        <v>6.7812499999999997E-6</v>
      </c>
      <c r="I1156" s="18">
        <f t="shared" si="242"/>
        <v>7.5347222222222218E-2</v>
      </c>
      <c r="J1156" s="26">
        <f t="shared" si="243"/>
        <v>-119.03545566796174</v>
      </c>
      <c r="K1156" s="55">
        <f t="shared" si="244"/>
        <v>8.2087822324703151E-3</v>
      </c>
      <c r="L1156" s="26" t="b">
        <f>IF(virtualroom!A1156="","",J1156&gt;ventilation_hysteresis)</f>
        <v>0</v>
      </c>
      <c r="M1156" s="29">
        <f t="shared" si="245"/>
        <v>0</v>
      </c>
      <c r="N1156" s="13">
        <f t="shared" si="236"/>
        <v>0</v>
      </c>
      <c r="O1156" s="17">
        <f t="shared" si="237"/>
        <v>0</v>
      </c>
      <c r="P1156" s="17">
        <f t="shared" si="246"/>
        <v>0</v>
      </c>
      <c r="Q1156" s="17">
        <f t="shared" si="238"/>
        <v>8.2087822324703151E-3</v>
      </c>
      <c r="R1156" s="29">
        <f>IF(R1155="cCO2_ppm",CO2_ext_avg_ppm,calculation!R1155+calculation!S1155)</f>
        <v>680.96454433203826</v>
      </c>
      <c r="S1156" s="13">
        <f t="shared" si="247"/>
        <v>60.424595990776709</v>
      </c>
    </row>
    <row r="1157" spans="1:19">
      <c r="A1157" s="1">
        <f>IF(input_OLD_temp_simulation!A1157&lt;&gt;"",input_OLD_temp_simulation!A1157,"")</f>
        <v>1155</v>
      </c>
      <c r="B1157">
        <f>IF(input_OLD_temp_simulation!B1157&lt;&gt;"",input_OLD_temp_simulation!B1157,"")</f>
        <v>886307</v>
      </c>
      <c r="C1157" s="2">
        <f>IF(input_OLD_temp_simulation!C1157&lt;&gt;"",input_OLD_temp_simulation!C1157,"")</f>
        <v>44576.03125</v>
      </c>
      <c r="D1157" s="26">
        <f t="shared" si="248"/>
        <v>5</v>
      </c>
      <c r="E1157" s="43">
        <f t="shared" si="239"/>
        <v>3.125E-2</v>
      </c>
      <c r="F1157" s="2">
        <f t="shared" si="240"/>
        <v>5.0313657407407408</v>
      </c>
      <c r="G1157" s="26">
        <f>_xlfn.XLOOKUP(F1157,occupancy_schedule!C:C,occupancy_schedule!D:D,,1,2)</f>
        <v>1</v>
      </c>
      <c r="H1157" s="50">
        <f t="shared" si="241"/>
        <v>6.7812499999999997E-6</v>
      </c>
      <c r="I1157" s="18">
        <f t="shared" si="242"/>
        <v>7.5347222222222218E-2</v>
      </c>
      <c r="J1157" s="26">
        <f t="shared" si="243"/>
        <v>-58.61085967718509</v>
      </c>
      <c r="K1157" s="55">
        <f t="shared" si="244"/>
        <v>1.0073738898852313E-2</v>
      </c>
      <c r="L1157" s="26" t="b">
        <f>IF(virtualroom!A1157="","",J1157&gt;ventilation_hysteresis)</f>
        <v>0</v>
      </c>
      <c r="M1157" s="29">
        <f t="shared" si="245"/>
        <v>0</v>
      </c>
      <c r="N1157" s="13">
        <f t="shared" si="236"/>
        <v>0</v>
      </c>
      <c r="O1157" s="17">
        <f t="shared" si="237"/>
        <v>0</v>
      </c>
      <c r="P1157" s="17">
        <f t="shared" si="246"/>
        <v>0</v>
      </c>
      <c r="Q1157" s="17">
        <f t="shared" si="238"/>
        <v>1.0073738898852313E-2</v>
      </c>
      <c r="R1157" s="29">
        <f>IF(R1156="cCO2_ppm",CO2_ext_avg_ppm,calculation!R1156+calculation!S1156)</f>
        <v>741.38914032281491</v>
      </c>
      <c r="S1157" s="13">
        <f t="shared" si="247"/>
        <v>58.746134991032918</v>
      </c>
    </row>
    <row r="1158" spans="1:19">
      <c r="A1158" s="1">
        <f>IF(input_OLD_temp_simulation!A1158&lt;&gt;"",input_OLD_temp_simulation!A1158,"")</f>
        <v>1156</v>
      </c>
      <c r="B1158">
        <f>IF(input_OLD_temp_simulation!B1158&lt;&gt;"",input_OLD_temp_simulation!B1158,"")</f>
        <v>886307</v>
      </c>
      <c r="C1158" s="2">
        <f>IF(input_OLD_temp_simulation!C1158&lt;&gt;"",input_OLD_temp_simulation!C1158,"")</f>
        <v>44576.041666666657</v>
      </c>
      <c r="D1158" s="26">
        <f t="shared" si="248"/>
        <v>5</v>
      </c>
      <c r="E1158" s="43">
        <f t="shared" si="239"/>
        <v>4.166666665696539E-2</v>
      </c>
      <c r="F1158" s="2">
        <f t="shared" si="240"/>
        <v>5.0417824073977062</v>
      </c>
      <c r="G1158" s="26">
        <f>_xlfn.XLOOKUP(F1158,occupancy_schedule!C:C,occupancy_schedule!D:D,,1,2)</f>
        <v>1</v>
      </c>
      <c r="H1158" s="50">
        <f t="shared" si="241"/>
        <v>6.7812499999999997E-6</v>
      </c>
      <c r="I1158" s="18">
        <f t="shared" si="242"/>
        <v>7.5347222222222218E-2</v>
      </c>
      <c r="J1158" s="26">
        <f t="shared" si="243"/>
        <v>0.13527531384784197</v>
      </c>
      <c r="K1158" s="55">
        <f t="shared" si="244"/>
        <v>1.1886891213390365E-2</v>
      </c>
      <c r="L1158" s="26" t="b">
        <f>IF(virtualroom!A1158="","",J1158&gt;ventilation_hysteresis)</f>
        <v>0</v>
      </c>
      <c r="M1158" s="29">
        <f t="shared" si="245"/>
        <v>0</v>
      </c>
      <c r="N1158" s="13">
        <f t="shared" si="236"/>
        <v>0</v>
      </c>
      <c r="O1158" s="17">
        <f t="shared" si="237"/>
        <v>0</v>
      </c>
      <c r="P1158" s="17">
        <f t="shared" si="246"/>
        <v>0</v>
      </c>
      <c r="Q1158" s="17">
        <f t="shared" si="238"/>
        <v>1.1886891213390365E-2</v>
      </c>
      <c r="R1158" s="29">
        <f>IF(R1157="cCO2_ppm",CO2_ext_avg_ppm,calculation!R1157+calculation!S1157)</f>
        <v>800.13527531384784</v>
      </c>
      <c r="S1158" s="13">
        <f t="shared" si="247"/>
        <v>57.114297907948675</v>
      </c>
    </row>
    <row r="1159" spans="1:19">
      <c r="A1159" s="1">
        <f>IF(input_OLD_temp_simulation!A1159&lt;&gt;"",input_OLD_temp_simulation!A1159,"")</f>
        <v>1157</v>
      </c>
      <c r="B1159">
        <f>IF(input_OLD_temp_simulation!B1159&lt;&gt;"",input_OLD_temp_simulation!B1159,"")</f>
        <v>886307</v>
      </c>
      <c r="C1159" s="2">
        <f>IF(input_OLD_temp_simulation!C1159&lt;&gt;"",input_OLD_temp_simulation!C1159,"")</f>
        <v>44576.052083333343</v>
      </c>
      <c r="D1159" s="26">
        <f t="shared" si="248"/>
        <v>5</v>
      </c>
      <c r="E1159" s="43">
        <f t="shared" si="239"/>
        <v>5.208333334303461E-2</v>
      </c>
      <c r="F1159" s="2">
        <f t="shared" si="240"/>
        <v>5.0521990740837754</v>
      </c>
      <c r="G1159" s="26">
        <f>_xlfn.XLOOKUP(F1159,occupancy_schedule!C:C,occupancy_schedule!D:D,,1,2)</f>
        <v>1</v>
      </c>
      <c r="H1159" s="50">
        <f t="shared" si="241"/>
        <v>6.7812499999999997E-6</v>
      </c>
      <c r="I1159" s="18">
        <f t="shared" si="242"/>
        <v>7.5347222222222218E-2</v>
      </c>
      <c r="J1159" s="26">
        <f t="shared" si="243"/>
        <v>57.249573221796481</v>
      </c>
      <c r="K1159" s="55">
        <f t="shared" si="244"/>
        <v>1.3649678185857916E-2</v>
      </c>
      <c r="L1159" s="26" t="b">
        <f>IF(virtualroom!A1159="","",J1159&gt;ventilation_hysteresis)</f>
        <v>1</v>
      </c>
      <c r="M1159" s="29">
        <f t="shared" si="245"/>
        <v>500</v>
      </c>
      <c r="N1159" s="13">
        <f t="shared" si="236"/>
        <v>5.5555555555555554</v>
      </c>
      <c r="O1159" s="17">
        <f t="shared" si="237"/>
        <v>0.68248390929289582</v>
      </c>
      <c r="P1159" s="17">
        <f t="shared" si="246"/>
        <v>0.17460659635496434</v>
      </c>
      <c r="Q1159" s="17">
        <f t="shared" si="238"/>
        <v>0.11916619246866275</v>
      </c>
      <c r="R1159" s="29">
        <f>IF(R1158="cCO2_ppm",CO2_ext_avg_ppm,calculation!R1158+calculation!S1158)</f>
        <v>857.24957322179648</v>
      </c>
      <c r="S1159" s="13">
        <f t="shared" si="247"/>
        <v>-39.437073221796481</v>
      </c>
    </row>
    <row r="1160" spans="1:19">
      <c r="A1160" s="1">
        <f>IF(input_OLD_temp_simulation!A1160&lt;&gt;"",input_OLD_temp_simulation!A1160,"")</f>
        <v>1158</v>
      </c>
      <c r="B1160">
        <f>IF(input_OLD_temp_simulation!B1160&lt;&gt;"",input_OLD_temp_simulation!B1160,"")</f>
        <v>886307</v>
      </c>
      <c r="C1160" s="2">
        <f>IF(input_OLD_temp_simulation!C1160&lt;&gt;"",input_OLD_temp_simulation!C1160,"")</f>
        <v>44576.0625</v>
      </c>
      <c r="D1160" s="26">
        <f t="shared" si="248"/>
        <v>5</v>
      </c>
      <c r="E1160" s="43">
        <f t="shared" si="239"/>
        <v>6.25E-2</v>
      </c>
      <c r="F1160" s="2">
        <f t="shared" si="240"/>
        <v>5.0626157407407408</v>
      </c>
      <c r="G1160" s="26">
        <f>_xlfn.XLOOKUP(F1160,occupancy_schedule!C:C,occupancy_schedule!D:D,,1,2)</f>
        <v>1</v>
      </c>
      <c r="H1160" s="50">
        <f t="shared" si="241"/>
        <v>6.7812499999999997E-6</v>
      </c>
      <c r="I1160" s="18">
        <f t="shared" si="242"/>
        <v>7.5347222222222218E-2</v>
      </c>
      <c r="J1160" s="26">
        <f t="shared" si="243"/>
        <v>17.8125</v>
      </c>
      <c r="K1160" s="55">
        <f t="shared" si="244"/>
        <v>1.2432484567901234E-2</v>
      </c>
      <c r="L1160" s="26" t="b">
        <f>IF(virtualroom!A1160="","",J1160&gt;ventilation_hysteresis)</f>
        <v>0</v>
      </c>
      <c r="M1160" s="29">
        <f t="shared" si="245"/>
        <v>0</v>
      </c>
      <c r="N1160" s="13">
        <f t="shared" si="236"/>
        <v>0</v>
      </c>
      <c r="O1160" s="17">
        <f t="shared" si="237"/>
        <v>0</v>
      </c>
      <c r="P1160" s="17">
        <f t="shared" si="246"/>
        <v>0</v>
      </c>
      <c r="Q1160" s="17">
        <f t="shared" si="238"/>
        <v>1.2432484567901234E-2</v>
      </c>
      <c r="R1160" s="29">
        <f>IF(R1159="cCO2_ppm",CO2_ext_avg_ppm,calculation!R1159+calculation!S1159)</f>
        <v>817.8125</v>
      </c>
      <c r="S1160" s="13">
        <f t="shared" si="247"/>
        <v>56.623263888888886</v>
      </c>
    </row>
    <row r="1161" spans="1:19">
      <c r="A1161" s="1">
        <f>IF(input_OLD_temp_simulation!A1161&lt;&gt;"",input_OLD_temp_simulation!A1161,"")</f>
        <v>1159</v>
      </c>
      <c r="B1161">
        <f>IF(input_OLD_temp_simulation!B1161&lt;&gt;"",input_OLD_temp_simulation!B1161,"")</f>
        <v>886307</v>
      </c>
      <c r="C1161" s="2">
        <f>IF(input_OLD_temp_simulation!C1161&lt;&gt;"",input_OLD_temp_simulation!C1161,"")</f>
        <v>44576.072916666657</v>
      </c>
      <c r="D1161" s="26">
        <f t="shared" si="248"/>
        <v>5</v>
      </c>
      <c r="E1161" s="43">
        <f t="shared" si="239"/>
        <v>7.291666665696539E-2</v>
      </c>
      <c r="F1161" s="2">
        <f t="shared" si="240"/>
        <v>5.0730324073977062</v>
      </c>
      <c r="G1161" s="26">
        <f>_xlfn.XLOOKUP(F1161,occupancy_schedule!C:C,occupancy_schedule!D:D,,1,2)</f>
        <v>1</v>
      </c>
      <c r="H1161" s="50">
        <f t="shared" si="241"/>
        <v>6.7812499999999997E-6</v>
      </c>
      <c r="I1161" s="18">
        <f t="shared" si="242"/>
        <v>7.5347222222222218E-2</v>
      </c>
      <c r="J1161" s="26">
        <f t="shared" si="243"/>
        <v>74.435763888888914</v>
      </c>
      <c r="K1161" s="55">
        <f t="shared" si="244"/>
        <v>1.418011616941015E-2</v>
      </c>
      <c r="L1161" s="26" t="b">
        <f>IF(virtualroom!A1161="","",J1161&gt;ventilation_hysteresis)</f>
        <v>1</v>
      </c>
      <c r="M1161" s="29">
        <f t="shared" si="245"/>
        <v>500</v>
      </c>
      <c r="N1161" s="13">
        <f t="shared" si="236"/>
        <v>5.5555555555555554</v>
      </c>
      <c r="O1161" s="17">
        <f t="shared" si="237"/>
        <v>0.70900580847050754</v>
      </c>
      <c r="P1161" s="17">
        <f t="shared" si="246"/>
        <v>0.19500821886749678</v>
      </c>
      <c r="Q1161" s="17">
        <f t="shared" si="238"/>
        <v>0.13826195987654324</v>
      </c>
      <c r="R1161" s="29">
        <f>IF(R1160="cCO2_ppm",CO2_ext_avg_ppm,calculation!R1160+calculation!S1160)</f>
        <v>874.43576388888891</v>
      </c>
      <c r="S1161" s="13">
        <f t="shared" si="247"/>
        <v>-56.623263888888921</v>
      </c>
    </row>
    <row r="1162" spans="1:19">
      <c r="A1162" s="1">
        <f>IF(input_OLD_temp_simulation!A1162&lt;&gt;"",input_OLD_temp_simulation!A1162,"")</f>
        <v>1160</v>
      </c>
      <c r="B1162">
        <f>IF(input_OLD_temp_simulation!B1162&lt;&gt;"",input_OLD_temp_simulation!B1162,"")</f>
        <v>886307</v>
      </c>
      <c r="C1162" s="2">
        <f>IF(input_OLD_temp_simulation!C1162&lt;&gt;"",input_OLD_temp_simulation!C1162,"")</f>
        <v>44576.083333333343</v>
      </c>
      <c r="D1162" s="26">
        <f t="shared" si="248"/>
        <v>5</v>
      </c>
      <c r="E1162" s="43">
        <f t="shared" si="239"/>
        <v>8.333333334303461E-2</v>
      </c>
      <c r="F1162" s="2">
        <f t="shared" si="240"/>
        <v>5.0834490740837754</v>
      </c>
      <c r="G1162" s="26">
        <f>_xlfn.XLOOKUP(F1162,occupancy_schedule!C:C,occupancy_schedule!D:D,,1,2)</f>
        <v>1</v>
      </c>
      <c r="H1162" s="50">
        <f t="shared" si="241"/>
        <v>6.7812499999999997E-6</v>
      </c>
      <c r="I1162" s="18">
        <f t="shared" si="242"/>
        <v>7.5347222222222218E-2</v>
      </c>
      <c r="J1162" s="26">
        <f t="shared" si="243"/>
        <v>17.8125</v>
      </c>
      <c r="K1162" s="55">
        <f t="shared" si="244"/>
        <v>1.2432484567901234E-2</v>
      </c>
      <c r="L1162" s="26" t="b">
        <f>IF(virtualroom!A1162="","",J1162&gt;ventilation_hysteresis)</f>
        <v>0</v>
      </c>
      <c r="M1162" s="29">
        <f t="shared" si="245"/>
        <v>0</v>
      </c>
      <c r="N1162" s="13">
        <f t="shared" si="236"/>
        <v>0</v>
      </c>
      <c r="O1162" s="17">
        <f t="shared" si="237"/>
        <v>0</v>
      </c>
      <c r="P1162" s="17">
        <f t="shared" si="246"/>
        <v>0</v>
      </c>
      <c r="Q1162" s="17">
        <f t="shared" si="238"/>
        <v>1.2432484567901234E-2</v>
      </c>
      <c r="R1162" s="29">
        <f>IF(R1161="cCO2_ppm",CO2_ext_avg_ppm,calculation!R1161+calculation!S1161)</f>
        <v>817.8125</v>
      </c>
      <c r="S1162" s="13">
        <f t="shared" si="247"/>
        <v>56.623263888888886</v>
      </c>
    </row>
    <row r="1163" spans="1:19">
      <c r="A1163" s="1">
        <f>IF(input_OLD_temp_simulation!A1163&lt;&gt;"",input_OLD_temp_simulation!A1163,"")</f>
        <v>1161</v>
      </c>
      <c r="B1163">
        <f>IF(input_OLD_temp_simulation!B1163&lt;&gt;"",input_OLD_temp_simulation!B1163,"")</f>
        <v>886307</v>
      </c>
      <c r="C1163" s="2">
        <f>IF(input_OLD_temp_simulation!C1163&lt;&gt;"",input_OLD_temp_simulation!C1163,"")</f>
        <v>44576.09375</v>
      </c>
      <c r="D1163" s="26">
        <f t="shared" si="248"/>
        <v>5</v>
      </c>
      <c r="E1163" s="43">
        <f t="shared" si="239"/>
        <v>9.375E-2</v>
      </c>
      <c r="F1163" s="2">
        <f t="shared" si="240"/>
        <v>5.0938657407407408</v>
      </c>
      <c r="G1163" s="26">
        <f>_xlfn.XLOOKUP(F1163,occupancy_schedule!C:C,occupancy_schedule!D:D,,1,2)</f>
        <v>1</v>
      </c>
      <c r="H1163" s="50">
        <f t="shared" si="241"/>
        <v>6.7812499999999997E-6</v>
      </c>
      <c r="I1163" s="18">
        <f t="shared" si="242"/>
        <v>7.5347222222222218E-2</v>
      </c>
      <c r="J1163" s="26">
        <f t="shared" si="243"/>
        <v>74.435763888888914</v>
      </c>
      <c r="K1163" s="55">
        <f t="shared" si="244"/>
        <v>1.418011616941015E-2</v>
      </c>
      <c r="L1163" s="26" t="b">
        <f>IF(virtualroom!A1163="","",J1163&gt;ventilation_hysteresis)</f>
        <v>1</v>
      </c>
      <c r="M1163" s="29">
        <f t="shared" si="245"/>
        <v>500</v>
      </c>
      <c r="N1163" s="13">
        <f t="shared" si="236"/>
        <v>5.5555555555555554</v>
      </c>
      <c r="O1163" s="17">
        <f t="shared" si="237"/>
        <v>0.70900580847050754</v>
      </c>
      <c r="P1163" s="17">
        <f t="shared" si="246"/>
        <v>0.19500821886749678</v>
      </c>
      <c r="Q1163" s="17">
        <f t="shared" si="238"/>
        <v>0.13826195987654324</v>
      </c>
      <c r="R1163" s="29">
        <f>IF(R1162="cCO2_ppm",CO2_ext_avg_ppm,calculation!R1162+calculation!S1162)</f>
        <v>874.43576388888891</v>
      </c>
      <c r="S1163" s="13">
        <f t="shared" si="247"/>
        <v>-56.623263888888921</v>
      </c>
    </row>
    <row r="1164" spans="1:19">
      <c r="A1164" s="1">
        <f>IF(input_OLD_temp_simulation!A1164&lt;&gt;"",input_OLD_temp_simulation!A1164,"")</f>
        <v>1162</v>
      </c>
      <c r="B1164">
        <f>IF(input_OLD_temp_simulation!B1164&lt;&gt;"",input_OLD_temp_simulation!B1164,"")</f>
        <v>886307</v>
      </c>
      <c r="C1164" s="2">
        <f>IF(input_OLD_temp_simulation!C1164&lt;&gt;"",input_OLD_temp_simulation!C1164,"")</f>
        <v>44576.104166666657</v>
      </c>
      <c r="D1164" s="26">
        <f t="shared" si="248"/>
        <v>5</v>
      </c>
      <c r="E1164" s="43">
        <f t="shared" si="239"/>
        <v>0.10416666665696539</v>
      </c>
      <c r="F1164" s="2">
        <f t="shared" si="240"/>
        <v>5.1042824073977062</v>
      </c>
      <c r="G1164" s="26">
        <f>_xlfn.XLOOKUP(F1164,occupancy_schedule!C:C,occupancy_schedule!D:D,,1,2)</f>
        <v>1</v>
      </c>
      <c r="H1164" s="50">
        <f t="shared" si="241"/>
        <v>6.7812499999999997E-6</v>
      </c>
      <c r="I1164" s="18">
        <f t="shared" si="242"/>
        <v>7.5347222222222218E-2</v>
      </c>
      <c r="J1164" s="26">
        <f t="shared" si="243"/>
        <v>17.8125</v>
      </c>
      <c r="K1164" s="55">
        <f t="shared" si="244"/>
        <v>1.2432484567901234E-2</v>
      </c>
      <c r="L1164" s="26" t="b">
        <f>IF(virtualroom!A1164="","",J1164&gt;ventilation_hysteresis)</f>
        <v>0</v>
      </c>
      <c r="M1164" s="29">
        <f t="shared" si="245"/>
        <v>0</v>
      </c>
      <c r="N1164" s="13">
        <f t="shared" si="236"/>
        <v>0</v>
      </c>
      <c r="O1164" s="17">
        <f t="shared" si="237"/>
        <v>0</v>
      </c>
      <c r="P1164" s="17">
        <f t="shared" si="246"/>
        <v>0</v>
      </c>
      <c r="Q1164" s="17">
        <f t="shared" si="238"/>
        <v>1.2432484567901234E-2</v>
      </c>
      <c r="R1164" s="29">
        <f>IF(R1163="cCO2_ppm",CO2_ext_avg_ppm,calculation!R1163+calculation!S1163)</f>
        <v>817.8125</v>
      </c>
      <c r="S1164" s="13">
        <f t="shared" si="247"/>
        <v>56.623263888888886</v>
      </c>
    </row>
    <row r="1165" spans="1:19">
      <c r="A1165" s="1">
        <f>IF(input_OLD_temp_simulation!A1165&lt;&gt;"",input_OLD_temp_simulation!A1165,"")</f>
        <v>1163</v>
      </c>
      <c r="B1165">
        <f>IF(input_OLD_temp_simulation!B1165&lt;&gt;"",input_OLD_temp_simulation!B1165,"")</f>
        <v>886307</v>
      </c>
      <c r="C1165" s="2">
        <f>IF(input_OLD_temp_simulation!C1165&lt;&gt;"",input_OLD_temp_simulation!C1165,"")</f>
        <v>44576.114583333343</v>
      </c>
      <c r="D1165" s="26">
        <f t="shared" si="248"/>
        <v>5</v>
      </c>
      <c r="E1165" s="43">
        <f t="shared" si="239"/>
        <v>0.11458333334303461</v>
      </c>
      <c r="F1165" s="2">
        <f t="shared" si="240"/>
        <v>5.1146990740837754</v>
      </c>
      <c r="G1165" s="26">
        <f>_xlfn.XLOOKUP(F1165,occupancy_schedule!C:C,occupancy_schedule!D:D,,1,2)</f>
        <v>1</v>
      </c>
      <c r="H1165" s="50">
        <f t="shared" si="241"/>
        <v>6.7812499999999997E-6</v>
      </c>
      <c r="I1165" s="18">
        <f t="shared" si="242"/>
        <v>7.5347222222222218E-2</v>
      </c>
      <c r="J1165" s="26">
        <f t="shared" si="243"/>
        <v>74.435763888888914</v>
      </c>
      <c r="K1165" s="55">
        <f t="shared" si="244"/>
        <v>1.418011616941015E-2</v>
      </c>
      <c r="L1165" s="26" t="b">
        <f>IF(virtualroom!A1165="","",J1165&gt;ventilation_hysteresis)</f>
        <v>1</v>
      </c>
      <c r="M1165" s="29">
        <f t="shared" si="245"/>
        <v>500</v>
      </c>
      <c r="N1165" s="13">
        <f t="shared" si="236"/>
        <v>5.5555555555555554</v>
      </c>
      <c r="O1165" s="17">
        <f t="shared" si="237"/>
        <v>0.70900580847050754</v>
      </c>
      <c r="P1165" s="17">
        <f t="shared" si="246"/>
        <v>0.19500821886749678</v>
      </c>
      <c r="Q1165" s="17">
        <f t="shared" si="238"/>
        <v>0.13826195987654324</v>
      </c>
      <c r="R1165" s="29">
        <f>IF(R1164="cCO2_ppm",CO2_ext_avg_ppm,calculation!R1164+calculation!S1164)</f>
        <v>874.43576388888891</v>
      </c>
      <c r="S1165" s="13">
        <f t="shared" si="247"/>
        <v>-56.623263888888921</v>
      </c>
    </row>
    <row r="1166" spans="1:19">
      <c r="A1166" s="1">
        <f>IF(input_OLD_temp_simulation!A1166&lt;&gt;"",input_OLD_temp_simulation!A1166,"")</f>
        <v>1164</v>
      </c>
      <c r="B1166">
        <f>IF(input_OLD_temp_simulation!B1166&lt;&gt;"",input_OLD_temp_simulation!B1166,"")</f>
        <v>886307</v>
      </c>
      <c r="C1166" s="2">
        <f>IF(input_OLD_temp_simulation!C1166&lt;&gt;"",input_OLD_temp_simulation!C1166,"")</f>
        <v>44576.125</v>
      </c>
      <c r="D1166" s="26">
        <f t="shared" si="248"/>
        <v>5</v>
      </c>
      <c r="E1166" s="43">
        <f t="shared" si="239"/>
        <v>0.125</v>
      </c>
      <c r="F1166" s="2">
        <f t="shared" si="240"/>
        <v>5.1251157407407408</v>
      </c>
      <c r="G1166" s="26">
        <f>_xlfn.XLOOKUP(F1166,occupancy_schedule!C:C,occupancy_schedule!D:D,,1,2)</f>
        <v>1</v>
      </c>
      <c r="H1166" s="50">
        <f t="shared" si="241"/>
        <v>6.7812499999999997E-6</v>
      </c>
      <c r="I1166" s="18">
        <f t="shared" si="242"/>
        <v>7.5347222222222218E-2</v>
      </c>
      <c r="J1166" s="26">
        <f t="shared" si="243"/>
        <v>17.8125</v>
      </c>
      <c r="K1166" s="55">
        <f t="shared" si="244"/>
        <v>1.2432484567901234E-2</v>
      </c>
      <c r="L1166" s="26" t="b">
        <f>IF(virtualroom!A1166="","",J1166&gt;ventilation_hysteresis)</f>
        <v>0</v>
      </c>
      <c r="M1166" s="29">
        <f t="shared" si="245"/>
        <v>0</v>
      </c>
      <c r="N1166" s="13">
        <f t="shared" si="236"/>
        <v>0</v>
      </c>
      <c r="O1166" s="17">
        <f t="shared" si="237"/>
        <v>0</v>
      </c>
      <c r="P1166" s="17">
        <f t="shared" si="246"/>
        <v>0</v>
      </c>
      <c r="Q1166" s="17">
        <f t="shared" si="238"/>
        <v>1.2432484567901234E-2</v>
      </c>
      <c r="R1166" s="29">
        <f>IF(R1165="cCO2_ppm",CO2_ext_avg_ppm,calculation!R1165+calculation!S1165)</f>
        <v>817.8125</v>
      </c>
      <c r="S1166" s="13">
        <f t="shared" si="247"/>
        <v>56.623263888888886</v>
      </c>
    </row>
    <row r="1167" spans="1:19">
      <c r="A1167" s="1">
        <f>IF(input_OLD_temp_simulation!A1167&lt;&gt;"",input_OLD_temp_simulation!A1167,"")</f>
        <v>1165</v>
      </c>
      <c r="B1167">
        <f>IF(input_OLD_temp_simulation!B1167&lt;&gt;"",input_OLD_temp_simulation!B1167,"")</f>
        <v>886307</v>
      </c>
      <c r="C1167" s="2">
        <f>IF(input_OLD_temp_simulation!C1167&lt;&gt;"",input_OLD_temp_simulation!C1167,"")</f>
        <v>44576.135416666657</v>
      </c>
      <c r="D1167" s="26">
        <f t="shared" si="248"/>
        <v>5</v>
      </c>
      <c r="E1167" s="43">
        <f t="shared" si="239"/>
        <v>0.13541666665696539</v>
      </c>
      <c r="F1167" s="2">
        <f t="shared" si="240"/>
        <v>5.1355324073977062</v>
      </c>
      <c r="G1167" s="26">
        <f>_xlfn.XLOOKUP(F1167,occupancy_schedule!C:C,occupancy_schedule!D:D,,1,2)</f>
        <v>1</v>
      </c>
      <c r="H1167" s="50">
        <f t="shared" si="241"/>
        <v>6.7812499999999997E-6</v>
      </c>
      <c r="I1167" s="18">
        <f t="shared" si="242"/>
        <v>7.5347222222222218E-2</v>
      </c>
      <c r="J1167" s="26">
        <f t="shared" si="243"/>
        <v>74.435763888888914</v>
      </c>
      <c r="K1167" s="55">
        <f t="shared" si="244"/>
        <v>1.418011616941015E-2</v>
      </c>
      <c r="L1167" s="26" t="b">
        <f>IF(virtualroom!A1167="","",J1167&gt;ventilation_hysteresis)</f>
        <v>1</v>
      </c>
      <c r="M1167" s="29">
        <f t="shared" si="245"/>
        <v>500</v>
      </c>
      <c r="N1167" s="13">
        <f t="shared" si="236"/>
        <v>5.5555555555555554</v>
      </c>
      <c r="O1167" s="17">
        <f t="shared" si="237"/>
        <v>0.70900580847050754</v>
      </c>
      <c r="P1167" s="17">
        <f t="shared" si="246"/>
        <v>0.19500821886749678</v>
      </c>
      <c r="Q1167" s="17">
        <f t="shared" si="238"/>
        <v>0.13826195987654324</v>
      </c>
      <c r="R1167" s="29">
        <f>IF(R1166="cCO2_ppm",CO2_ext_avg_ppm,calculation!R1166+calculation!S1166)</f>
        <v>874.43576388888891</v>
      </c>
      <c r="S1167" s="13">
        <f t="shared" si="247"/>
        <v>-56.623263888888921</v>
      </c>
    </row>
    <row r="1168" spans="1:19">
      <c r="A1168" s="1">
        <f>IF(input_OLD_temp_simulation!A1168&lt;&gt;"",input_OLD_temp_simulation!A1168,"")</f>
        <v>1166</v>
      </c>
      <c r="B1168">
        <f>IF(input_OLD_temp_simulation!B1168&lt;&gt;"",input_OLD_temp_simulation!B1168,"")</f>
        <v>886307</v>
      </c>
      <c r="C1168" s="2">
        <f>IF(input_OLD_temp_simulation!C1168&lt;&gt;"",input_OLD_temp_simulation!C1168,"")</f>
        <v>44576.145833333343</v>
      </c>
      <c r="D1168" s="26">
        <f t="shared" si="248"/>
        <v>5</v>
      </c>
      <c r="E1168" s="43">
        <f t="shared" si="239"/>
        <v>0.14583333334303461</v>
      </c>
      <c r="F1168" s="2">
        <f t="shared" si="240"/>
        <v>5.1459490740837754</v>
      </c>
      <c r="G1168" s="26">
        <f>_xlfn.XLOOKUP(F1168,occupancy_schedule!C:C,occupancy_schedule!D:D,,1,2)</f>
        <v>1</v>
      </c>
      <c r="H1168" s="50">
        <f t="shared" si="241"/>
        <v>6.7812499999999997E-6</v>
      </c>
      <c r="I1168" s="18">
        <f t="shared" si="242"/>
        <v>7.5347222222222218E-2</v>
      </c>
      <c r="J1168" s="26">
        <f t="shared" si="243"/>
        <v>17.8125</v>
      </c>
      <c r="K1168" s="55">
        <f t="shared" si="244"/>
        <v>1.2432484567901234E-2</v>
      </c>
      <c r="L1168" s="26" t="b">
        <f>IF(virtualroom!A1168="","",J1168&gt;ventilation_hysteresis)</f>
        <v>0</v>
      </c>
      <c r="M1168" s="29">
        <f t="shared" si="245"/>
        <v>0</v>
      </c>
      <c r="N1168" s="13">
        <f t="shared" si="236"/>
        <v>0</v>
      </c>
      <c r="O1168" s="17">
        <f t="shared" si="237"/>
        <v>0</v>
      </c>
      <c r="P1168" s="17">
        <f t="shared" si="246"/>
        <v>0</v>
      </c>
      <c r="Q1168" s="17">
        <f t="shared" si="238"/>
        <v>1.2432484567901234E-2</v>
      </c>
      <c r="R1168" s="29">
        <f>IF(R1167="cCO2_ppm",CO2_ext_avg_ppm,calculation!R1167+calculation!S1167)</f>
        <v>817.8125</v>
      </c>
      <c r="S1168" s="13">
        <f t="shared" si="247"/>
        <v>56.623263888888886</v>
      </c>
    </row>
    <row r="1169" spans="1:19">
      <c r="A1169" s="1">
        <f>IF(input_OLD_temp_simulation!A1169&lt;&gt;"",input_OLD_temp_simulation!A1169,"")</f>
        <v>1167</v>
      </c>
      <c r="B1169">
        <f>IF(input_OLD_temp_simulation!B1169&lt;&gt;"",input_OLD_temp_simulation!B1169,"")</f>
        <v>886307</v>
      </c>
      <c r="C1169" s="2">
        <f>IF(input_OLD_temp_simulation!C1169&lt;&gt;"",input_OLD_temp_simulation!C1169,"")</f>
        <v>44576.15625</v>
      </c>
      <c r="D1169" s="26">
        <f t="shared" si="248"/>
        <v>5</v>
      </c>
      <c r="E1169" s="43">
        <f t="shared" si="239"/>
        <v>0.15625</v>
      </c>
      <c r="F1169" s="2">
        <f t="shared" si="240"/>
        <v>5.1563657407407408</v>
      </c>
      <c r="G1169" s="26">
        <f>_xlfn.XLOOKUP(F1169,occupancy_schedule!C:C,occupancy_schedule!D:D,,1,2)</f>
        <v>1</v>
      </c>
      <c r="H1169" s="50">
        <f t="shared" si="241"/>
        <v>6.7812499999999997E-6</v>
      </c>
      <c r="I1169" s="18">
        <f t="shared" si="242"/>
        <v>7.5347222222222218E-2</v>
      </c>
      <c r="J1169" s="26">
        <f t="shared" si="243"/>
        <v>74.435763888888914</v>
      </c>
      <c r="K1169" s="55">
        <f t="shared" si="244"/>
        <v>1.418011616941015E-2</v>
      </c>
      <c r="L1169" s="26" t="b">
        <f>IF(virtualroom!A1169="","",J1169&gt;ventilation_hysteresis)</f>
        <v>1</v>
      </c>
      <c r="M1169" s="29">
        <f t="shared" si="245"/>
        <v>500</v>
      </c>
      <c r="N1169" s="13">
        <f t="shared" si="236"/>
        <v>5.5555555555555554</v>
      </c>
      <c r="O1169" s="17">
        <f t="shared" si="237"/>
        <v>0.70900580847050754</v>
      </c>
      <c r="P1169" s="17">
        <f t="shared" si="246"/>
        <v>0.19500821886749678</v>
      </c>
      <c r="Q1169" s="17">
        <f t="shared" si="238"/>
        <v>0.13826195987654324</v>
      </c>
      <c r="R1169" s="29">
        <f>IF(R1168="cCO2_ppm",CO2_ext_avg_ppm,calculation!R1168+calculation!S1168)</f>
        <v>874.43576388888891</v>
      </c>
      <c r="S1169" s="13">
        <f t="shared" si="247"/>
        <v>-56.623263888888921</v>
      </c>
    </row>
    <row r="1170" spans="1:19">
      <c r="A1170" s="1">
        <f>IF(input_OLD_temp_simulation!A1170&lt;&gt;"",input_OLD_temp_simulation!A1170,"")</f>
        <v>1168</v>
      </c>
      <c r="B1170">
        <f>IF(input_OLD_temp_simulation!B1170&lt;&gt;"",input_OLD_temp_simulation!B1170,"")</f>
        <v>886307</v>
      </c>
      <c r="C1170" s="2">
        <f>IF(input_OLD_temp_simulation!C1170&lt;&gt;"",input_OLD_temp_simulation!C1170,"")</f>
        <v>44576.166666666657</v>
      </c>
      <c r="D1170" s="26">
        <f t="shared" si="248"/>
        <v>5</v>
      </c>
      <c r="E1170" s="43">
        <f t="shared" si="239"/>
        <v>0.16666666665696539</v>
      </c>
      <c r="F1170" s="2">
        <f t="shared" si="240"/>
        <v>5.1667824073977062</v>
      </c>
      <c r="G1170" s="26">
        <f>_xlfn.XLOOKUP(F1170,occupancy_schedule!C:C,occupancy_schedule!D:D,,1,2)</f>
        <v>1</v>
      </c>
      <c r="H1170" s="50">
        <f t="shared" si="241"/>
        <v>6.7812499999999997E-6</v>
      </c>
      <c r="I1170" s="18">
        <f t="shared" si="242"/>
        <v>7.5347222222222218E-2</v>
      </c>
      <c r="J1170" s="26">
        <f t="shared" si="243"/>
        <v>17.8125</v>
      </c>
      <c r="K1170" s="55">
        <f t="shared" si="244"/>
        <v>1.2432484567901234E-2</v>
      </c>
      <c r="L1170" s="26" t="b">
        <f>IF(virtualroom!A1170="","",J1170&gt;ventilation_hysteresis)</f>
        <v>0</v>
      </c>
      <c r="M1170" s="29">
        <f t="shared" si="245"/>
        <v>0</v>
      </c>
      <c r="N1170" s="13">
        <f t="shared" si="236"/>
        <v>0</v>
      </c>
      <c r="O1170" s="17">
        <f t="shared" si="237"/>
        <v>0</v>
      </c>
      <c r="P1170" s="17">
        <f t="shared" si="246"/>
        <v>0</v>
      </c>
      <c r="Q1170" s="17">
        <f t="shared" si="238"/>
        <v>1.2432484567901234E-2</v>
      </c>
      <c r="R1170" s="29">
        <f>IF(R1169="cCO2_ppm",CO2_ext_avg_ppm,calculation!R1169+calculation!S1169)</f>
        <v>817.8125</v>
      </c>
      <c r="S1170" s="13">
        <f t="shared" si="247"/>
        <v>56.623263888888886</v>
      </c>
    </row>
    <row r="1171" spans="1:19">
      <c r="A1171" s="1">
        <f>IF(input_OLD_temp_simulation!A1171&lt;&gt;"",input_OLD_temp_simulation!A1171,"")</f>
        <v>1169</v>
      </c>
      <c r="B1171">
        <f>IF(input_OLD_temp_simulation!B1171&lt;&gt;"",input_OLD_temp_simulation!B1171,"")</f>
        <v>886307</v>
      </c>
      <c r="C1171" s="2">
        <f>IF(input_OLD_temp_simulation!C1171&lt;&gt;"",input_OLD_temp_simulation!C1171,"")</f>
        <v>44576.177083333343</v>
      </c>
      <c r="D1171" s="26">
        <f t="shared" si="248"/>
        <v>5</v>
      </c>
      <c r="E1171" s="43">
        <f t="shared" si="239"/>
        <v>0.17708333334303461</v>
      </c>
      <c r="F1171" s="2">
        <f t="shared" si="240"/>
        <v>5.1771990740837754</v>
      </c>
      <c r="G1171" s="26">
        <f>_xlfn.XLOOKUP(F1171,occupancy_schedule!C:C,occupancy_schedule!D:D,,1,2)</f>
        <v>1</v>
      </c>
      <c r="H1171" s="50">
        <f t="shared" si="241"/>
        <v>6.7812499999999997E-6</v>
      </c>
      <c r="I1171" s="18">
        <f t="shared" si="242"/>
        <v>7.5347222222222218E-2</v>
      </c>
      <c r="J1171" s="26">
        <f t="shared" si="243"/>
        <v>74.435763888888914</v>
      </c>
      <c r="K1171" s="55">
        <f t="shared" si="244"/>
        <v>1.418011616941015E-2</v>
      </c>
      <c r="L1171" s="26" t="b">
        <f>IF(virtualroom!A1171="","",J1171&gt;ventilation_hysteresis)</f>
        <v>1</v>
      </c>
      <c r="M1171" s="29">
        <f t="shared" si="245"/>
        <v>500</v>
      </c>
      <c r="N1171" s="13">
        <f t="shared" si="236"/>
        <v>5.5555555555555554</v>
      </c>
      <c r="O1171" s="17">
        <f t="shared" si="237"/>
        <v>0.70900580847050754</v>
      </c>
      <c r="P1171" s="17">
        <f t="shared" si="246"/>
        <v>0.19500821886749678</v>
      </c>
      <c r="Q1171" s="17">
        <f t="shared" si="238"/>
        <v>0.13826195987654324</v>
      </c>
      <c r="R1171" s="29">
        <f>IF(R1170="cCO2_ppm",CO2_ext_avg_ppm,calculation!R1170+calculation!S1170)</f>
        <v>874.43576388888891</v>
      </c>
      <c r="S1171" s="13">
        <f t="shared" si="247"/>
        <v>-56.623263888888921</v>
      </c>
    </row>
    <row r="1172" spans="1:19">
      <c r="A1172" s="1">
        <f>IF(input_OLD_temp_simulation!A1172&lt;&gt;"",input_OLD_temp_simulation!A1172,"")</f>
        <v>1170</v>
      </c>
      <c r="B1172">
        <f>IF(input_OLD_temp_simulation!B1172&lt;&gt;"",input_OLD_temp_simulation!B1172,"")</f>
        <v>886307</v>
      </c>
      <c r="C1172" s="2">
        <f>IF(input_OLD_temp_simulation!C1172&lt;&gt;"",input_OLD_temp_simulation!C1172,"")</f>
        <v>44576.1875</v>
      </c>
      <c r="D1172" s="26">
        <f t="shared" si="248"/>
        <v>5</v>
      </c>
      <c r="E1172" s="43">
        <f t="shared" si="239"/>
        <v>0.1875</v>
      </c>
      <c r="F1172" s="2">
        <f t="shared" si="240"/>
        <v>5.1876157407407408</v>
      </c>
      <c r="G1172" s="26">
        <f>_xlfn.XLOOKUP(F1172,occupancy_schedule!C:C,occupancy_schedule!D:D,,1,2)</f>
        <v>1</v>
      </c>
      <c r="H1172" s="50">
        <f t="shared" si="241"/>
        <v>6.7812499999999997E-6</v>
      </c>
      <c r="I1172" s="18">
        <f t="shared" si="242"/>
        <v>7.5347222222222218E-2</v>
      </c>
      <c r="J1172" s="26">
        <f t="shared" si="243"/>
        <v>17.8125</v>
      </c>
      <c r="K1172" s="55">
        <f t="shared" si="244"/>
        <v>1.2432484567901234E-2</v>
      </c>
      <c r="L1172" s="26" t="b">
        <f>IF(virtualroom!A1172="","",J1172&gt;ventilation_hysteresis)</f>
        <v>0</v>
      </c>
      <c r="M1172" s="29">
        <f t="shared" si="245"/>
        <v>0</v>
      </c>
      <c r="N1172" s="13">
        <f t="shared" si="236"/>
        <v>0</v>
      </c>
      <c r="O1172" s="17">
        <f t="shared" si="237"/>
        <v>0</v>
      </c>
      <c r="P1172" s="17">
        <f t="shared" si="246"/>
        <v>0</v>
      </c>
      <c r="Q1172" s="17">
        <f t="shared" si="238"/>
        <v>1.2432484567901234E-2</v>
      </c>
      <c r="R1172" s="29">
        <f>IF(R1171="cCO2_ppm",CO2_ext_avg_ppm,calculation!R1171+calculation!S1171)</f>
        <v>817.8125</v>
      </c>
      <c r="S1172" s="13">
        <f t="shared" si="247"/>
        <v>56.623263888888886</v>
      </c>
    </row>
    <row r="1173" spans="1:19">
      <c r="A1173" s="1">
        <f>IF(input_OLD_temp_simulation!A1173&lt;&gt;"",input_OLD_temp_simulation!A1173,"")</f>
        <v>1171</v>
      </c>
      <c r="B1173">
        <f>IF(input_OLD_temp_simulation!B1173&lt;&gt;"",input_OLD_temp_simulation!B1173,"")</f>
        <v>886307</v>
      </c>
      <c r="C1173" s="2">
        <f>IF(input_OLD_temp_simulation!C1173&lt;&gt;"",input_OLD_temp_simulation!C1173,"")</f>
        <v>44576.197916666657</v>
      </c>
      <c r="D1173" s="26">
        <f t="shared" si="248"/>
        <v>5</v>
      </c>
      <c r="E1173" s="43">
        <f t="shared" si="239"/>
        <v>0.19791666665696539</v>
      </c>
      <c r="F1173" s="2">
        <f t="shared" si="240"/>
        <v>5.1980324073977062</v>
      </c>
      <c r="G1173" s="26">
        <f>_xlfn.XLOOKUP(F1173,occupancy_schedule!C:C,occupancy_schedule!D:D,,1,2)</f>
        <v>1</v>
      </c>
      <c r="H1173" s="50">
        <f t="shared" si="241"/>
        <v>6.7812499999999997E-6</v>
      </c>
      <c r="I1173" s="18">
        <f t="shared" si="242"/>
        <v>7.5347222222222218E-2</v>
      </c>
      <c r="J1173" s="26">
        <f t="shared" si="243"/>
        <v>74.435763888888914</v>
      </c>
      <c r="K1173" s="55">
        <f t="shared" si="244"/>
        <v>1.418011616941015E-2</v>
      </c>
      <c r="L1173" s="26" t="b">
        <f>IF(virtualroom!A1173="","",J1173&gt;ventilation_hysteresis)</f>
        <v>1</v>
      </c>
      <c r="M1173" s="29">
        <f t="shared" si="245"/>
        <v>500</v>
      </c>
      <c r="N1173" s="13">
        <f t="shared" si="236"/>
        <v>5.5555555555555554</v>
      </c>
      <c r="O1173" s="17">
        <f t="shared" si="237"/>
        <v>0.70900580847050754</v>
      </c>
      <c r="P1173" s="17">
        <f t="shared" si="246"/>
        <v>0.19500821886749678</v>
      </c>
      <c r="Q1173" s="17">
        <f t="shared" si="238"/>
        <v>0.13826195987654324</v>
      </c>
      <c r="R1173" s="29">
        <f>IF(R1172="cCO2_ppm",CO2_ext_avg_ppm,calculation!R1172+calculation!S1172)</f>
        <v>874.43576388888891</v>
      </c>
      <c r="S1173" s="13">
        <f t="shared" si="247"/>
        <v>-56.623263888888921</v>
      </c>
    </row>
    <row r="1174" spans="1:19">
      <c r="A1174" s="1">
        <f>IF(input_OLD_temp_simulation!A1174&lt;&gt;"",input_OLD_temp_simulation!A1174,"")</f>
        <v>1172</v>
      </c>
      <c r="B1174">
        <f>IF(input_OLD_temp_simulation!B1174&lt;&gt;"",input_OLD_temp_simulation!B1174,"")</f>
        <v>886307</v>
      </c>
      <c r="C1174" s="2">
        <f>IF(input_OLD_temp_simulation!C1174&lt;&gt;"",input_OLD_temp_simulation!C1174,"")</f>
        <v>44576.208333333343</v>
      </c>
      <c r="D1174" s="26">
        <f t="shared" si="248"/>
        <v>5</v>
      </c>
      <c r="E1174" s="43">
        <f t="shared" si="239"/>
        <v>0.20833333334303461</v>
      </c>
      <c r="F1174" s="2">
        <f t="shared" si="240"/>
        <v>5.2084490740837754</v>
      </c>
      <c r="G1174" s="26">
        <f>_xlfn.XLOOKUP(F1174,occupancy_schedule!C:C,occupancy_schedule!D:D,,1,2)</f>
        <v>1</v>
      </c>
      <c r="H1174" s="50">
        <f t="shared" si="241"/>
        <v>6.7812499999999997E-6</v>
      </c>
      <c r="I1174" s="18">
        <f t="shared" si="242"/>
        <v>7.5347222222222218E-2</v>
      </c>
      <c r="J1174" s="26">
        <f t="shared" si="243"/>
        <v>17.8125</v>
      </c>
      <c r="K1174" s="55">
        <f t="shared" si="244"/>
        <v>1.2432484567901234E-2</v>
      </c>
      <c r="L1174" s="26" t="b">
        <f>IF(virtualroom!A1174="","",J1174&gt;ventilation_hysteresis)</f>
        <v>0</v>
      </c>
      <c r="M1174" s="29">
        <f t="shared" si="245"/>
        <v>0</v>
      </c>
      <c r="N1174" s="13">
        <f t="shared" si="236"/>
        <v>0</v>
      </c>
      <c r="O1174" s="17">
        <f t="shared" si="237"/>
        <v>0</v>
      </c>
      <c r="P1174" s="17">
        <f t="shared" si="246"/>
        <v>0</v>
      </c>
      <c r="Q1174" s="17">
        <f t="shared" si="238"/>
        <v>1.2432484567901234E-2</v>
      </c>
      <c r="R1174" s="29">
        <f>IF(R1173="cCO2_ppm",CO2_ext_avg_ppm,calculation!R1173+calculation!S1173)</f>
        <v>817.8125</v>
      </c>
      <c r="S1174" s="13">
        <f t="shared" si="247"/>
        <v>56.623263888888886</v>
      </c>
    </row>
    <row r="1175" spans="1:19">
      <c r="A1175" s="1">
        <f>IF(input_OLD_temp_simulation!A1175&lt;&gt;"",input_OLD_temp_simulation!A1175,"")</f>
        <v>1173</v>
      </c>
      <c r="B1175">
        <f>IF(input_OLD_temp_simulation!B1175&lt;&gt;"",input_OLD_temp_simulation!B1175,"")</f>
        <v>886307</v>
      </c>
      <c r="C1175" s="2">
        <f>IF(input_OLD_temp_simulation!C1175&lt;&gt;"",input_OLD_temp_simulation!C1175,"")</f>
        <v>44576.21875</v>
      </c>
      <c r="D1175" s="26">
        <f t="shared" si="248"/>
        <v>5</v>
      </c>
      <c r="E1175" s="43">
        <f t="shared" si="239"/>
        <v>0.21875</v>
      </c>
      <c r="F1175" s="2">
        <f t="shared" si="240"/>
        <v>5.2188657407407408</v>
      </c>
      <c r="G1175" s="26">
        <f>_xlfn.XLOOKUP(F1175,occupancy_schedule!C:C,occupancy_schedule!D:D,,1,2)</f>
        <v>1</v>
      </c>
      <c r="H1175" s="50">
        <f t="shared" si="241"/>
        <v>6.7812499999999997E-6</v>
      </c>
      <c r="I1175" s="18">
        <f t="shared" si="242"/>
        <v>7.5347222222222218E-2</v>
      </c>
      <c r="J1175" s="26">
        <f t="shared" si="243"/>
        <v>74.435763888888914</v>
      </c>
      <c r="K1175" s="55">
        <f t="shared" si="244"/>
        <v>1.418011616941015E-2</v>
      </c>
      <c r="L1175" s="26" t="b">
        <f>IF(virtualroom!A1175="","",J1175&gt;ventilation_hysteresis)</f>
        <v>1</v>
      </c>
      <c r="M1175" s="29">
        <f t="shared" si="245"/>
        <v>500</v>
      </c>
      <c r="N1175" s="13">
        <f t="shared" si="236"/>
        <v>5.5555555555555554</v>
      </c>
      <c r="O1175" s="17">
        <f t="shared" si="237"/>
        <v>0.70900580847050754</v>
      </c>
      <c r="P1175" s="17">
        <f t="shared" si="246"/>
        <v>0.19500821886749678</v>
      </c>
      <c r="Q1175" s="17">
        <f t="shared" si="238"/>
        <v>0.13826195987654324</v>
      </c>
      <c r="R1175" s="29">
        <f>IF(R1174="cCO2_ppm",CO2_ext_avg_ppm,calculation!R1174+calculation!S1174)</f>
        <v>874.43576388888891</v>
      </c>
      <c r="S1175" s="13">
        <f t="shared" si="247"/>
        <v>-56.623263888888921</v>
      </c>
    </row>
    <row r="1176" spans="1:19">
      <c r="A1176" s="1">
        <f>IF(input_OLD_temp_simulation!A1176&lt;&gt;"",input_OLD_temp_simulation!A1176,"")</f>
        <v>1174</v>
      </c>
      <c r="B1176">
        <f>IF(input_OLD_temp_simulation!B1176&lt;&gt;"",input_OLD_temp_simulation!B1176,"")</f>
        <v>886307</v>
      </c>
      <c r="C1176" s="2">
        <f>IF(input_OLD_temp_simulation!C1176&lt;&gt;"",input_OLD_temp_simulation!C1176,"")</f>
        <v>44576.229166666657</v>
      </c>
      <c r="D1176" s="26">
        <f t="shared" si="248"/>
        <v>5</v>
      </c>
      <c r="E1176" s="43">
        <f t="shared" si="239"/>
        <v>0.22916666665696539</v>
      </c>
      <c r="F1176" s="2">
        <f t="shared" si="240"/>
        <v>5.2292824073977062</v>
      </c>
      <c r="G1176" s="26">
        <f>_xlfn.XLOOKUP(F1176,occupancy_schedule!C:C,occupancy_schedule!D:D,,1,2)</f>
        <v>1</v>
      </c>
      <c r="H1176" s="50">
        <f t="shared" si="241"/>
        <v>6.7812499999999997E-6</v>
      </c>
      <c r="I1176" s="18">
        <f t="shared" si="242"/>
        <v>7.5347222222222218E-2</v>
      </c>
      <c r="J1176" s="26">
        <f t="shared" si="243"/>
        <v>17.8125</v>
      </c>
      <c r="K1176" s="55">
        <f t="shared" si="244"/>
        <v>1.2432484567901234E-2</v>
      </c>
      <c r="L1176" s="26" t="b">
        <f>IF(virtualroom!A1176="","",J1176&gt;ventilation_hysteresis)</f>
        <v>0</v>
      </c>
      <c r="M1176" s="29">
        <f t="shared" si="245"/>
        <v>0</v>
      </c>
      <c r="N1176" s="13">
        <f t="shared" si="236"/>
        <v>0</v>
      </c>
      <c r="O1176" s="17">
        <f t="shared" si="237"/>
        <v>0</v>
      </c>
      <c r="P1176" s="17">
        <f t="shared" si="246"/>
        <v>0</v>
      </c>
      <c r="Q1176" s="17">
        <f t="shared" si="238"/>
        <v>1.2432484567901234E-2</v>
      </c>
      <c r="R1176" s="29">
        <f>IF(R1175="cCO2_ppm",CO2_ext_avg_ppm,calculation!R1175+calculation!S1175)</f>
        <v>817.8125</v>
      </c>
      <c r="S1176" s="13">
        <f t="shared" si="247"/>
        <v>56.623263888888886</v>
      </c>
    </row>
    <row r="1177" spans="1:19">
      <c r="A1177" s="1">
        <f>IF(input_OLD_temp_simulation!A1177&lt;&gt;"",input_OLD_temp_simulation!A1177,"")</f>
        <v>1175</v>
      </c>
      <c r="B1177">
        <f>IF(input_OLD_temp_simulation!B1177&lt;&gt;"",input_OLD_temp_simulation!B1177,"")</f>
        <v>886307</v>
      </c>
      <c r="C1177" s="2">
        <f>IF(input_OLD_temp_simulation!C1177&lt;&gt;"",input_OLD_temp_simulation!C1177,"")</f>
        <v>44576.239583333343</v>
      </c>
      <c r="D1177" s="26">
        <f t="shared" si="248"/>
        <v>5</v>
      </c>
      <c r="E1177" s="43">
        <f t="shared" si="239"/>
        <v>0.23958333334303461</v>
      </c>
      <c r="F1177" s="2">
        <f t="shared" si="240"/>
        <v>5.2396990740837754</v>
      </c>
      <c r="G1177" s="26">
        <f>_xlfn.XLOOKUP(F1177,occupancy_schedule!C:C,occupancy_schedule!D:D,,1,2)</f>
        <v>1</v>
      </c>
      <c r="H1177" s="50">
        <f t="shared" si="241"/>
        <v>6.7812499999999997E-6</v>
      </c>
      <c r="I1177" s="18">
        <f t="shared" si="242"/>
        <v>7.5347222222222218E-2</v>
      </c>
      <c r="J1177" s="26">
        <f t="shared" si="243"/>
        <v>74.435763888888914</v>
      </c>
      <c r="K1177" s="55">
        <f t="shared" si="244"/>
        <v>1.418011616941015E-2</v>
      </c>
      <c r="L1177" s="26" t="b">
        <f>IF(virtualroom!A1177="","",J1177&gt;ventilation_hysteresis)</f>
        <v>1</v>
      </c>
      <c r="M1177" s="29">
        <f t="shared" si="245"/>
        <v>500</v>
      </c>
      <c r="N1177" s="13">
        <f t="shared" si="236"/>
        <v>5.5555555555555554</v>
      </c>
      <c r="O1177" s="17">
        <f t="shared" si="237"/>
        <v>0.70900580847050754</v>
      </c>
      <c r="P1177" s="17">
        <f t="shared" si="246"/>
        <v>0.19500821886749678</v>
      </c>
      <c r="Q1177" s="17">
        <f t="shared" si="238"/>
        <v>0.13826195987654324</v>
      </c>
      <c r="R1177" s="29">
        <f>IF(R1176="cCO2_ppm",CO2_ext_avg_ppm,calculation!R1176+calculation!S1176)</f>
        <v>874.43576388888891</v>
      </c>
      <c r="S1177" s="13">
        <f t="shared" si="247"/>
        <v>-56.623263888888921</v>
      </c>
    </row>
    <row r="1178" spans="1:19">
      <c r="A1178" s="1">
        <f>IF(input_OLD_temp_simulation!A1178&lt;&gt;"",input_OLD_temp_simulation!A1178,"")</f>
        <v>1176</v>
      </c>
      <c r="B1178">
        <f>IF(input_OLD_temp_simulation!B1178&lt;&gt;"",input_OLD_temp_simulation!B1178,"")</f>
        <v>886307</v>
      </c>
      <c r="C1178" s="2">
        <f>IF(input_OLD_temp_simulation!C1178&lt;&gt;"",input_OLD_temp_simulation!C1178,"")</f>
        <v>44576.25</v>
      </c>
      <c r="D1178" s="26">
        <f t="shared" si="248"/>
        <v>5</v>
      </c>
      <c r="E1178" s="43">
        <f t="shared" si="239"/>
        <v>0.25</v>
      </c>
      <c r="F1178" s="2">
        <f t="shared" si="240"/>
        <v>5.2501157407407408</v>
      </c>
      <c r="G1178" s="26">
        <f>_xlfn.XLOOKUP(F1178,occupancy_schedule!C:C,occupancy_schedule!D:D,,1,2)</f>
        <v>1</v>
      </c>
      <c r="H1178" s="50">
        <f t="shared" si="241"/>
        <v>6.7812499999999997E-6</v>
      </c>
      <c r="I1178" s="18">
        <f t="shared" si="242"/>
        <v>7.5347222222222218E-2</v>
      </c>
      <c r="J1178" s="26">
        <f t="shared" si="243"/>
        <v>17.8125</v>
      </c>
      <c r="K1178" s="55">
        <f t="shared" si="244"/>
        <v>1.2432484567901234E-2</v>
      </c>
      <c r="L1178" s="26" t="b">
        <f>IF(virtualroom!A1178="","",J1178&gt;ventilation_hysteresis)</f>
        <v>0</v>
      </c>
      <c r="M1178" s="29">
        <f t="shared" si="245"/>
        <v>0</v>
      </c>
      <c r="N1178" s="13">
        <f t="shared" si="236"/>
        <v>0</v>
      </c>
      <c r="O1178" s="17">
        <f t="shared" si="237"/>
        <v>0</v>
      </c>
      <c r="P1178" s="17">
        <f t="shared" si="246"/>
        <v>0</v>
      </c>
      <c r="Q1178" s="17">
        <f t="shared" si="238"/>
        <v>1.2432484567901234E-2</v>
      </c>
      <c r="R1178" s="29">
        <f>IF(R1177="cCO2_ppm",CO2_ext_avg_ppm,calculation!R1177+calculation!S1177)</f>
        <v>817.8125</v>
      </c>
      <c r="S1178" s="13">
        <f t="shared" si="247"/>
        <v>56.623263888888886</v>
      </c>
    </row>
    <row r="1179" spans="1:19">
      <c r="A1179" s="1">
        <f>IF(input_OLD_temp_simulation!A1179&lt;&gt;"",input_OLD_temp_simulation!A1179,"")</f>
        <v>1177</v>
      </c>
      <c r="B1179">
        <f>IF(input_OLD_temp_simulation!B1179&lt;&gt;"",input_OLD_temp_simulation!B1179,"")</f>
        <v>886307</v>
      </c>
      <c r="C1179" s="2">
        <f>IF(input_OLD_temp_simulation!C1179&lt;&gt;"",input_OLD_temp_simulation!C1179,"")</f>
        <v>44576.260416666657</v>
      </c>
      <c r="D1179" s="26">
        <f t="shared" si="248"/>
        <v>5</v>
      </c>
      <c r="E1179" s="43">
        <f t="shared" si="239"/>
        <v>0.26041666665696539</v>
      </c>
      <c r="F1179" s="2">
        <f t="shared" si="240"/>
        <v>5.2605324073977062</v>
      </c>
      <c r="G1179" s="26">
        <f>_xlfn.XLOOKUP(F1179,occupancy_schedule!C:C,occupancy_schedule!D:D,,1,2)</f>
        <v>1</v>
      </c>
      <c r="H1179" s="50">
        <f t="shared" si="241"/>
        <v>6.7812499999999997E-6</v>
      </c>
      <c r="I1179" s="18">
        <f t="shared" si="242"/>
        <v>7.5347222222222218E-2</v>
      </c>
      <c r="J1179" s="26">
        <f t="shared" si="243"/>
        <v>74.435763888888914</v>
      </c>
      <c r="K1179" s="55">
        <f t="shared" si="244"/>
        <v>1.418011616941015E-2</v>
      </c>
      <c r="L1179" s="26" t="b">
        <f>IF(virtualroom!A1179="","",J1179&gt;ventilation_hysteresis)</f>
        <v>1</v>
      </c>
      <c r="M1179" s="29">
        <f t="shared" si="245"/>
        <v>500</v>
      </c>
      <c r="N1179" s="13">
        <f t="shared" si="236"/>
        <v>5.5555555555555554</v>
      </c>
      <c r="O1179" s="17">
        <f t="shared" si="237"/>
        <v>0.70900580847050754</v>
      </c>
      <c r="P1179" s="17">
        <f t="shared" si="246"/>
        <v>0.19500821886749678</v>
      </c>
      <c r="Q1179" s="17">
        <f t="shared" si="238"/>
        <v>0.13826195987654324</v>
      </c>
      <c r="R1179" s="29">
        <f>IF(R1178="cCO2_ppm",CO2_ext_avg_ppm,calculation!R1178+calculation!S1178)</f>
        <v>874.43576388888891</v>
      </c>
      <c r="S1179" s="13">
        <f t="shared" si="247"/>
        <v>-56.623263888888921</v>
      </c>
    </row>
    <row r="1180" spans="1:19">
      <c r="A1180" s="1">
        <f>IF(input_OLD_temp_simulation!A1180&lt;&gt;"",input_OLD_temp_simulation!A1180,"")</f>
        <v>1178</v>
      </c>
      <c r="B1180">
        <f>IF(input_OLD_temp_simulation!B1180&lt;&gt;"",input_OLD_temp_simulation!B1180,"")</f>
        <v>886307</v>
      </c>
      <c r="C1180" s="2">
        <f>IF(input_OLD_temp_simulation!C1180&lt;&gt;"",input_OLD_temp_simulation!C1180,"")</f>
        <v>44576.270833333343</v>
      </c>
      <c r="D1180" s="26">
        <f t="shared" si="248"/>
        <v>5</v>
      </c>
      <c r="E1180" s="43">
        <f t="shared" si="239"/>
        <v>0.27083333334303461</v>
      </c>
      <c r="F1180" s="2">
        <f t="shared" si="240"/>
        <v>5.2709490740837754</v>
      </c>
      <c r="G1180" s="26">
        <f>_xlfn.XLOOKUP(F1180,occupancy_schedule!C:C,occupancy_schedule!D:D,,1,2)</f>
        <v>1</v>
      </c>
      <c r="H1180" s="50">
        <f t="shared" si="241"/>
        <v>6.7812499999999997E-6</v>
      </c>
      <c r="I1180" s="18">
        <f t="shared" si="242"/>
        <v>7.5347222222222218E-2</v>
      </c>
      <c r="J1180" s="26">
        <f t="shared" si="243"/>
        <v>17.8125</v>
      </c>
      <c r="K1180" s="55">
        <f t="shared" si="244"/>
        <v>1.2432484567901234E-2</v>
      </c>
      <c r="L1180" s="26" t="b">
        <f>IF(virtualroom!A1180="","",J1180&gt;ventilation_hysteresis)</f>
        <v>0</v>
      </c>
      <c r="M1180" s="29">
        <f t="shared" si="245"/>
        <v>0</v>
      </c>
      <c r="N1180" s="13">
        <f t="shared" si="236"/>
        <v>0</v>
      </c>
      <c r="O1180" s="17">
        <f t="shared" si="237"/>
        <v>0</v>
      </c>
      <c r="P1180" s="17">
        <f t="shared" si="246"/>
        <v>0</v>
      </c>
      <c r="Q1180" s="17">
        <f t="shared" si="238"/>
        <v>1.2432484567901234E-2</v>
      </c>
      <c r="R1180" s="29">
        <f>IF(R1179="cCO2_ppm",CO2_ext_avg_ppm,calculation!R1179+calculation!S1179)</f>
        <v>817.8125</v>
      </c>
      <c r="S1180" s="13">
        <f t="shared" si="247"/>
        <v>56.623263888888886</v>
      </c>
    </row>
    <row r="1181" spans="1:19">
      <c r="A1181" s="1">
        <f>IF(input_OLD_temp_simulation!A1181&lt;&gt;"",input_OLD_temp_simulation!A1181,"")</f>
        <v>1179</v>
      </c>
      <c r="B1181">
        <f>IF(input_OLD_temp_simulation!B1181&lt;&gt;"",input_OLD_temp_simulation!B1181,"")</f>
        <v>886307</v>
      </c>
      <c r="C1181" s="2">
        <f>IF(input_OLD_temp_simulation!C1181&lt;&gt;"",input_OLD_temp_simulation!C1181,"")</f>
        <v>44576.28125</v>
      </c>
      <c r="D1181" s="26">
        <f t="shared" si="248"/>
        <v>5</v>
      </c>
      <c r="E1181" s="43">
        <f t="shared" si="239"/>
        <v>0.28125</v>
      </c>
      <c r="F1181" s="2">
        <f t="shared" si="240"/>
        <v>5.2813657407407408</v>
      </c>
      <c r="G1181" s="26">
        <f>_xlfn.XLOOKUP(F1181,occupancy_schedule!C:C,occupancy_schedule!D:D,,1,2)</f>
        <v>1</v>
      </c>
      <c r="H1181" s="50">
        <f t="shared" si="241"/>
        <v>6.7812499999999997E-6</v>
      </c>
      <c r="I1181" s="18">
        <f t="shared" si="242"/>
        <v>7.5347222222222218E-2</v>
      </c>
      <c r="J1181" s="26">
        <f t="shared" si="243"/>
        <v>74.435763888888914</v>
      </c>
      <c r="K1181" s="55">
        <f t="shared" si="244"/>
        <v>1.418011616941015E-2</v>
      </c>
      <c r="L1181" s="26" t="b">
        <f>IF(virtualroom!A1181="","",J1181&gt;ventilation_hysteresis)</f>
        <v>1</v>
      </c>
      <c r="M1181" s="29">
        <f t="shared" si="245"/>
        <v>500</v>
      </c>
      <c r="N1181" s="13">
        <f t="shared" si="236"/>
        <v>5.5555555555555554</v>
      </c>
      <c r="O1181" s="17">
        <f t="shared" si="237"/>
        <v>0.70900580847050754</v>
      </c>
      <c r="P1181" s="17">
        <f t="shared" si="246"/>
        <v>0.19500821886749678</v>
      </c>
      <c r="Q1181" s="17">
        <f t="shared" si="238"/>
        <v>0.13826195987654324</v>
      </c>
      <c r="R1181" s="29">
        <f>IF(R1180="cCO2_ppm",CO2_ext_avg_ppm,calculation!R1180+calculation!S1180)</f>
        <v>874.43576388888891</v>
      </c>
      <c r="S1181" s="13">
        <f t="shared" si="247"/>
        <v>-56.623263888888921</v>
      </c>
    </row>
    <row r="1182" spans="1:19">
      <c r="A1182" s="1">
        <f>IF(input_OLD_temp_simulation!A1182&lt;&gt;"",input_OLD_temp_simulation!A1182,"")</f>
        <v>1180</v>
      </c>
      <c r="B1182">
        <f>IF(input_OLD_temp_simulation!B1182&lt;&gt;"",input_OLD_temp_simulation!B1182,"")</f>
        <v>886307</v>
      </c>
      <c r="C1182" s="2">
        <f>IF(input_OLD_temp_simulation!C1182&lt;&gt;"",input_OLD_temp_simulation!C1182,"")</f>
        <v>44576.291666666657</v>
      </c>
      <c r="D1182" s="26">
        <f t="shared" si="248"/>
        <v>5</v>
      </c>
      <c r="E1182" s="43">
        <f t="shared" si="239"/>
        <v>0.29166666665696539</v>
      </c>
      <c r="F1182" s="2">
        <f t="shared" si="240"/>
        <v>5.2917824073977062</v>
      </c>
      <c r="G1182" s="26">
        <f>_xlfn.XLOOKUP(F1182,occupancy_schedule!C:C,occupancy_schedule!D:D,,1,2)</f>
        <v>1</v>
      </c>
      <c r="H1182" s="50">
        <f t="shared" si="241"/>
        <v>6.7812499999999997E-6</v>
      </c>
      <c r="I1182" s="18">
        <f t="shared" si="242"/>
        <v>7.5347222222222218E-2</v>
      </c>
      <c r="J1182" s="26">
        <f t="shared" si="243"/>
        <v>17.8125</v>
      </c>
      <c r="K1182" s="55">
        <f t="shared" si="244"/>
        <v>1.2432484567901234E-2</v>
      </c>
      <c r="L1182" s="26" t="b">
        <f>IF(virtualroom!A1182="","",J1182&gt;ventilation_hysteresis)</f>
        <v>0</v>
      </c>
      <c r="M1182" s="29">
        <f t="shared" si="245"/>
        <v>0</v>
      </c>
      <c r="N1182" s="13">
        <f t="shared" si="236"/>
        <v>0</v>
      </c>
      <c r="O1182" s="17">
        <f t="shared" si="237"/>
        <v>0</v>
      </c>
      <c r="P1182" s="17">
        <f t="shared" si="246"/>
        <v>0</v>
      </c>
      <c r="Q1182" s="17">
        <f t="shared" si="238"/>
        <v>1.2432484567901234E-2</v>
      </c>
      <c r="R1182" s="29">
        <f>IF(R1181="cCO2_ppm",CO2_ext_avg_ppm,calculation!R1181+calculation!S1181)</f>
        <v>817.8125</v>
      </c>
      <c r="S1182" s="13">
        <f t="shared" si="247"/>
        <v>56.623263888888886</v>
      </c>
    </row>
    <row r="1183" spans="1:19">
      <c r="A1183" s="1">
        <f>IF(input_OLD_temp_simulation!A1183&lt;&gt;"",input_OLD_temp_simulation!A1183,"")</f>
        <v>1181</v>
      </c>
      <c r="B1183">
        <f>IF(input_OLD_temp_simulation!B1183&lt;&gt;"",input_OLD_temp_simulation!B1183,"")</f>
        <v>886307</v>
      </c>
      <c r="C1183" s="2">
        <f>IF(input_OLD_temp_simulation!C1183&lt;&gt;"",input_OLD_temp_simulation!C1183,"")</f>
        <v>44576.302083333343</v>
      </c>
      <c r="D1183" s="26">
        <f t="shared" si="248"/>
        <v>5</v>
      </c>
      <c r="E1183" s="43">
        <f t="shared" si="239"/>
        <v>0.30208333334303461</v>
      </c>
      <c r="F1183" s="2">
        <f t="shared" si="240"/>
        <v>5.3021990740837754</v>
      </c>
      <c r="G1183" s="26">
        <f>_xlfn.XLOOKUP(F1183,occupancy_schedule!C:C,occupancy_schedule!D:D,,1,2)</f>
        <v>1</v>
      </c>
      <c r="H1183" s="50">
        <f t="shared" si="241"/>
        <v>6.7812499999999997E-6</v>
      </c>
      <c r="I1183" s="18">
        <f t="shared" si="242"/>
        <v>7.5347222222222218E-2</v>
      </c>
      <c r="J1183" s="26">
        <f t="shared" si="243"/>
        <v>74.435763888888914</v>
      </c>
      <c r="K1183" s="55">
        <f t="shared" si="244"/>
        <v>1.418011616941015E-2</v>
      </c>
      <c r="L1183" s="26" t="b">
        <f>IF(virtualroom!A1183="","",J1183&gt;ventilation_hysteresis)</f>
        <v>1</v>
      </c>
      <c r="M1183" s="29">
        <f t="shared" si="245"/>
        <v>500</v>
      </c>
      <c r="N1183" s="13">
        <f t="shared" si="236"/>
        <v>5.5555555555555554</v>
      </c>
      <c r="O1183" s="17">
        <f t="shared" si="237"/>
        <v>0.70900580847050754</v>
      </c>
      <c r="P1183" s="17">
        <f t="shared" si="246"/>
        <v>0.19500821886749678</v>
      </c>
      <c r="Q1183" s="17">
        <f t="shared" si="238"/>
        <v>0.13826195987654324</v>
      </c>
      <c r="R1183" s="29">
        <f>IF(R1182="cCO2_ppm",CO2_ext_avg_ppm,calculation!R1182+calculation!S1182)</f>
        <v>874.43576388888891</v>
      </c>
      <c r="S1183" s="13">
        <f t="shared" si="247"/>
        <v>-56.623263888888921</v>
      </c>
    </row>
    <row r="1184" spans="1:19">
      <c r="A1184" s="1">
        <f>IF(input_OLD_temp_simulation!A1184&lt;&gt;"",input_OLD_temp_simulation!A1184,"")</f>
        <v>1182</v>
      </c>
      <c r="B1184">
        <f>IF(input_OLD_temp_simulation!B1184&lt;&gt;"",input_OLD_temp_simulation!B1184,"")</f>
        <v>886307</v>
      </c>
      <c r="C1184" s="2">
        <f>IF(input_OLD_temp_simulation!C1184&lt;&gt;"",input_OLD_temp_simulation!C1184,"")</f>
        <v>44576.3125</v>
      </c>
      <c r="D1184" s="26">
        <f t="shared" si="248"/>
        <v>5</v>
      </c>
      <c r="E1184" s="43">
        <f t="shared" si="239"/>
        <v>0.3125</v>
      </c>
      <c r="F1184" s="2">
        <f t="shared" si="240"/>
        <v>5.3126157407407408</v>
      </c>
      <c r="G1184" s="26">
        <f>_xlfn.XLOOKUP(F1184,occupancy_schedule!C:C,occupancy_schedule!D:D,,1,2)</f>
        <v>1</v>
      </c>
      <c r="H1184" s="50">
        <f t="shared" si="241"/>
        <v>6.7812499999999997E-6</v>
      </c>
      <c r="I1184" s="18">
        <f t="shared" si="242"/>
        <v>7.5347222222222218E-2</v>
      </c>
      <c r="J1184" s="26">
        <f t="shared" si="243"/>
        <v>17.8125</v>
      </c>
      <c r="K1184" s="55">
        <f t="shared" si="244"/>
        <v>1.2432484567901234E-2</v>
      </c>
      <c r="L1184" s="26" t="b">
        <f>IF(virtualroom!A1184="","",J1184&gt;ventilation_hysteresis)</f>
        <v>0</v>
      </c>
      <c r="M1184" s="29">
        <f t="shared" si="245"/>
        <v>0</v>
      </c>
      <c r="N1184" s="13">
        <f t="shared" si="236"/>
        <v>0</v>
      </c>
      <c r="O1184" s="17">
        <f t="shared" si="237"/>
        <v>0</v>
      </c>
      <c r="P1184" s="17">
        <f t="shared" si="246"/>
        <v>0</v>
      </c>
      <c r="Q1184" s="17">
        <f t="shared" si="238"/>
        <v>1.2432484567901234E-2</v>
      </c>
      <c r="R1184" s="29">
        <f>IF(R1183="cCO2_ppm",CO2_ext_avg_ppm,calculation!R1183+calculation!S1183)</f>
        <v>817.8125</v>
      </c>
      <c r="S1184" s="13">
        <f t="shared" si="247"/>
        <v>56.623263888888886</v>
      </c>
    </row>
    <row r="1185" spans="1:19">
      <c r="A1185" s="1">
        <f>IF(input_OLD_temp_simulation!A1185&lt;&gt;"",input_OLD_temp_simulation!A1185,"")</f>
        <v>1183</v>
      </c>
      <c r="B1185">
        <f>IF(input_OLD_temp_simulation!B1185&lt;&gt;"",input_OLD_temp_simulation!B1185,"")</f>
        <v>886307</v>
      </c>
      <c r="C1185" s="2">
        <f>IF(input_OLD_temp_simulation!C1185&lt;&gt;"",input_OLD_temp_simulation!C1185,"")</f>
        <v>44576.322916666657</v>
      </c>
      <c r="D1185" s="26">
        <f t="shared" si="248"/>
        <v>5</v>
      </c>
      <c r="E1185" s="43">
        <f t="shared" si="239"/>
        <v>0.32291666665696539</v>
      </c>
      <c r="F1185" s="2">
        <f t="shared" si="240"/>
        <v>5.3230324073977062</v>
      </c>
      <c r="G1185" s="26">
        <f>_xlfn.XLOOKUP(F1185,occupancy_schedule!C:C,occupancy_schedule!D:D,,1,2)</f>
        <v>1</v>
      </c>
      <c r="H1185" s="50">
        <f t="shared" si="241"/>
        <v>6.7812499999999997E-6</v>
      </c>
      <c r="I1185" s="18">
        <f t="shared" si="242"/>
        <v>7.5347222222222218E-2</v>
      </c>
      <c r="J1185" s="26">
        <f t="shared" si="243"/>
        <v>74.435763888888914</v>
      </c>
      <c r="K1185" s="55">
        <f t="shared" si="244"/>
        <v>1.418011616941015E-2</v>
      </c>
      <c r="L1185" s="26" t="b">
        <f>IF(virtualroom!A1185="","",J1185&gt;ventilation_hysteresis)</f>
        <v>1</v>
      </c>
      <c r="M1185" s="29">
        <f t="shared" si="245"/>
        <v>500</v>
      </c>
      <c r="N1185" s="13">
        <f t="shared" si="236"/>
        <v>5.5555555555555554</v>
      </c>
      <c r="O1185" s="17">
        <f t="shared" si="237"/>
        <v>0.70900580847050754</v>
      </c>
      <c r="P1185" s="17">
        <f t="shared" si="246"/>
        <v>0.19500821886749678</v>
      </c>
      <c r="Q1185" s="17">
        <f t="shared" si="238"/>
        <v>0.13826195987654324</v>
      </c>
      <c r="R1185" s="29">
        <f>IF(R1184="cCO2_ppm",CO2_ext_avg_ppm,calculation!R1184+calculation!S1184)</f>
        <v>874.43576388888891</v>
      </c>
      <c r="S1185" s="13">
        <f t="shared" si="247"/>
        <v>-56.623263888888921</v>
      </c>
    </row>
    <row r="1186" spans="1:19">
      <c r="A1186" s="1">
        <f>IF(input_OLD_temp_simulation!A1186&lt;&gt;"",input_OLD_temp_simulation!A1186,"")</f>
        <v>1184</v>
      </c>
      <c r="B1186">
        <f>IF(input_OLD_temp_simulation!B1186&lt;&gt;"",input_OLD_temp_simulation!B1186,"")</f>
        <v>886307</v>
      </c>
      <c r="C1186" s="2">
        <f>IF(input_OLD_temp_simulation!C1186&lt;&gt;"",input_OLD_temp_simulation!C1186,"")</f>
        <v>44576.333333333343</v>
      </c>
      <c r="D1186" s="26">
        <f t="shared" si="248"/>
        <v>5</v>
      </c>
      <c r="E1186" s="43">
        <f t="shared" si="239"/>
        <v>0.33333333334303461</v>
      </c>
      <c r="F1186" s="2">
        <f t="shared" si="240"/>
        <v>5.3334490740837754</v>
      </c>
      <c r="G1186" s="26">
        <f>_xlfn.XLOOKUP(F1186,occupancy_schedule!C:C,occupancy_schedule!D:D,,1,2)</f>
        <v>1</v>
      </c>
      <c r="H1186" s="50">
        <f t="shared" si="241"/>
        <v>6.7812499999999997E-6</v>
      </c>
      <c r="I1186" s="18">
        <f t="shared" si="242"/>
        <v>7.5347222222222218E-2</v>
      </c>
      <c r="J1186" s="26">
        <f t="shared" si="243"/>
        <v>17.8125</v>
      </c>
      <c r="K1186" s="55">
        <f t="shared" si="244"/>
        <v>1.2432484567901234E-2</v>
      </c>
      <c r="L1186" s="26" t="b">
        <f>IF(virtualroom!A1186="","",J1186&gt;ventilation_hysteresis)</f>
        <v>0</v>
      </c>
      <c r="M1186" s="29">
        <f t="shared" si="245"/>
        <v>0</v>
      </c>
      <c r="N1186" s="13">
        <f t="shared" si="236"/>
        <v>0</v>
      </c>
      <c r="O1186" s="17">
        <f t="shared" si="237"/>
        <v>0</v>
      </c>
      <c r="P1186" s="17">
        <f t="shared" si="246"/>
        <v>0</v>
      </c>
      <c r="Q1186" s="17">
        <f t="shared" si="238"/>
        <v>1.2432484567901234E-2</v>
      </c>
      <c r="R1186" s="29">
        <f>IF(R1185="cCO2_ppm",CO2_ext_avg_ppm,calculation!R1185+calculation!S1185)</f>
        <v>817.8125</v>
      </c>
      <c r="S1186" s="13">
        <f t="shared" si="247"/>
        <v>56.623263888888886</v>
      </c>
    </row>
    <row r="1187" spans="1:19">
      <c r="A1187" s="1">
        <f>IF(input_OLD_temp_simulation!A1187&lt;&gt;"",input_OLD_temp_simulation!A1187,"")</f>
        <v>1185</v>
      </c>
      <c r="B1187">
        <f>IF(input_OLD_temp_simulation!B1187&lt;&gt;"",input_OLD_temp_simulation!B1187,"")</f>
        <v>886307</v>
      </c>
      <c r="C1187" s="2">
        <f>IF(input_OLD_temp_simulation!C1187&lt;&gt;"",input_OLD_temp_simulation!C1187,"")</f>
        <v>44576.34375</v>
      </c>
      <c r="D1187" s="26">
        <f t="shared" si="248"/>
        <v>5</v>
      </c>
      <c r="E1187" s="43">
        <f t="shared" si="239"/>
        <v>0.34375</v>
      </c>
      <c r="F1187" s="2">
        <f t="shared" si="240"/>
        <v>5.3438657407407408</v>
      </c>
      <c r="G1187" s="26">
        <f>_xlfn.XLOOKUP(F1187,occupancy_schedule!C:C,occupancy_schedule!D:D,,1,2)</f>
        <v>1</v>
      </c>
      <c r="H1187" s="50">
        <f t="shared" si="241"/>
        <v>6.7812499999999997E-6</v>
      </c>
      <c r="I1187" s="18">
        <f t="shared" si="242"/>
        <v>7.5347222222222218E-2</v>
      </c>
      <c r="J1187" s="26">
        <f t="shared" si="243"/>
        <v>74.435763888888914</v>
      </c>
      <c r="K1187" s="55">
        <f t="shared" si="244"/>
        <v>1.418011616941015E-2</v>
      </c>
      <c r="L1187" s="26" t="b">
        <f>IF(virtualroom!A1187="","",J1187&gt;ventilation_hysteresis)</f>
        <v>1</v>
      </c>
      <c r="M1187" s="29">
        <f t="shared" si="245"/>
        <v>500</v>
      </c>
      <c r="N1187" s="13">
        <f t="shared" si="236"/>
        <v>5.5555555555555554</v>
      </c>
      <c r="O1187" s="17">
        <f t="shared" si="237"/>
        <v>0.70900580847050754</v>
      </c>
      <c r="P1187" s="17">
        <f t="shared" si="246"/>
        <v>0.19500821886749678</v>
      </c>
      <c r="Q1187" s="17">
        <f t="shared" si="238"/>
        <v>0.13826195987654324</v>
      </c>
      <c r="R1187" s="29">
        <f>IF(R1186="cCO2_ppm",CO2_ext_avg_ppm,calculation!R1186+calculation!S1186)</f>
        <v>874.43576388888891</v>
      </c>
      <c r="S1187" s="13">
        <f t="shared" si="247"/>
        <v>-56.623263888888921</v>
      </c>
    </row>
    <row r="1188" spans="1:19">
      <c r="A1188" s="1">
        <f>IF(input_OLD_temp_simulation!A1188&lt;&gt;"",input_OLD_temp_simulation!A1188,"")</f>
        <v>1186</v>
      </c>
      <c r="B1188">
        <f>IF(input_OLD_temp_simulation!B1188&lt;&gt;"",input_OLD_temp_simulation!B1188,"")</f>
        <v>886307</v>
      </c>
      <c r="C1188" s="2">
        <f>IF(input_OLD_temp_simulation!C1188&lt;&gt;"",input_OLD_temp_simulation!C1188,"")</f>
        <v>44576.354166666657</v>
      </c>
      <c r="D1188" s="26">
        <f t="shared" si="248"/>
        <v>5</v>
      </c>
      <c r="E1188" s="43">
        <f t="shared" si="239"/>
        <v>0.35416666665696539</v>
      </c>
      <c r="F1188" s="2">
        <f t="shared" si="240"/>
        <v>5.3542824073977062</v>
      </c>
      <c r="G1188" s="26">
        <f>_xlfn.XLOOKUP(F1188,occupancy_schedule!C:C,occupancy_schedule!D:D,,1,2)</f>
        <v>3</v>
      </c>
      <c r="H1188" s="50">
        <f t="shared" si="241"/>
        <v>2.034375E-5</v>
      </c>
      <c r="I1188" s="18">
        <f t="shared" si="242"/>
        <v>0.22604166666666667</v>
      </c>
      <c r="J1188" s="26">
        <f t="shared" si="243"/>
        <v>17.8125</v>
      </c>
      <c r="K1188" s="55">
        <f t="shared" si="244"/>
        <v>1.2432484567901234E-2</v>
      </c>
      <c r="L1188" s="26" t="b">
        <f>IF(virtualroom!A1188="","",J1188&gt;ventilation_hysteresis)</f>
        <v>0</v>
      </c>
      <c r="M1188" s="29">
        <f t="shared" si="245"/>
        <v>0</v>
      </c>
      <c r="N1188" s="13">
        <f t="shared" si="236"/>
        <v>0</v>
      </c>
      <c r="O1188" s="17">
        <f t="shared" si="237"/>
        <v>0</v>
      </c>
      <c r="P1188" s="17">
        <f t="shared" si="246"/>
        <v>0</v>
      </c>
      <c r="Q1188" s="17">
        <f t="shared" si="238"/>
        <v>1.2432484567901234E-2</v>
      </c>
      <c r="R1188" s="29">
        <f>IF(R1187="cCO2_ppm",CO2_ext_avg_ppm,calculation!R1187+calculation!S1187)</f>
        <v>817.8125</v>
      </c>
      <c r="S1188" s="13">
        <f t="shared" si="247"/>
        <v>192.24826388888891</v>
      </c>
    </row>
    <row r="1189" spans="1:19">
      <c r="A1189" s="1">
        <f>IF(input_OLD_temp_simulation!A1189&lt;&gt;"",input_OLD_temp_simulation!A1189,"")</f>
        <v>1187</v>
      </c>
      <c r="B1189">
        <f>IF(input_OLD_temp_simulation!B1189&lt;&gt;"",input_OLD_temp_simulation!B1189,"")</f>
        <v>886307</v>
      </c>
      <c r="C1189" s="2">
        <f>IF(input_OLD_temp_simulation!C1189&lt;&gt;"",input_OLD_temp_simulation!C1189,"")</f>
        <v>44576.364583333343</v>
      </c>
      <c r="D1189" s="26">
        <f t="shared" si="248"/>
        <v>5</v>
      </c>
      <c r="E1189" s="43">
        <f t="shared" si="239"/>
        <v>0.36458333334303461</v>
      </c>
      <c r="F1189" s="2">
        <f t="shared" si="240"/>
        <v>5.3646990740837754</v>
      </c>
      <c r="G1189" s="26">
        <f>_xlfn.XLOOKUP(F1189,occupancy_schedule!C:C,occupancy_schedule!D:D,,1,2)</f>
        <v>3</v>
      </c>
      <c r="H1189" s="50">
        <f t="shared" si="241"/>
        <v>2.034375E-5</v>
      </c>
      <c r="I1189" s="18">
        <f t="shared" si="242"/>
        <v>0.22604166666666667</v>
      </c>
      <c r="J1189" s="26">
        <f t="shared" si="243"/>
        <v>210.06076388888891</v>
      </c>
      <c r="K1189" s="55">
        <f t="shared" si="244"/>
        <v>1.8366072959533606E-2</v>
      </c>
      <c r="L1189" s="26" t="b">
        <f>IF(virtualroom!A1189="","",J1189&gt;ventilation_hysteresis)</f>
        <v>1</v>
      </c>
      <c r="M1189" s="29">
        <f t="shared" si="245"/>
        <v>500</v>
      </c>
      <c r="N1189" s="13">
        <f t="shared" si="236"/>
        <v>5.5555555555555554</v>
      </c>
      <c r="O1189" s="17">
        <f t="shared" si="237"/>
        <v>0.9183036479766804</v>
      </c>
      <c r="P1189" s="17">
        <f t="shared" si="246"/>
        <v>0.31466324342460361</v>
      </c>
      <c r="Q1189" s="17">
        <f t="shared" si="238"/>
        <v>0.28895640432098768</v>
      </c>
      <c r="R1189" s="29">
        <f>IF(R1188="cCO2_ppm",CO2_ext_avg_ppm,calculation!R1188+calculation!S1188)</f>
        <v>1010.0607638888889</v>
      </c>
      <c r="S1189" s="13">
        <f t="shared" si="247"/>
        <v>-56.623263888888914</v>
      </c>
    </row>
    <row r="1190" spans="1:19">
      <c r="A1190" s="1">
        <f>IF(input_OLD_temp_simulation!A1190&lt;&gt;"",input_OLD_temp_simulation!A1190,"")</f>
        <v>1188</v>
      </c>
      <c r="B1190">
        <f>IF(input_OLD_temp_simulation!B1190&lt;&gt;"",input_OLD_temp_simulation!B1190,"")</f>
        <v>886307</v>
      </c>
      <c r="C1190" s="2">
        <f>IF(input_OLD_temp_simulation!C1190&lt;&gt;"",input_OLD_temp_simulation!C1190,"")</f>
        <v>44576.375</v>
      </c>
      <c r="D1190" s="26">
        <f t="shared" si="248"/>
        <v>5</v>
      </c>
      <c r="E1190" s="43">
        <f t="shared" si="239"/>
        <v>0.375</v>
      </c>
      <c r="F1190" s="2">
        <f t="shared" si="240"/>
        <v>5.3751157407407408</v>
      </c>
      <c r="G1190" s="26">
        <f>_xlfn.XLOOKUP(F1190,occupancy_schedule!C:C,occupancy_schedule!D:D,,1,2)</f>
        <v>2</v>
      </c>
      <c r="H1190" s="50">
        <f t="shared" si="241"/>
        <v>1.3562499999999999E-5</v>
      </c>
      <c r="I1190" s="18">
        <f t="shared" si="242"/>
        <v>0.15069444444444444</v>
      </c>
      <c r="J1190" s="26">
        <f t="shared" si="243"/>
        <v>153.4375</v>
      </c>
      <c r="K1190" s="55">
        <f t="shared" si="244"/>
        <v>1.6618441358024691E-2</v>
      </c>
      <c r="L1190" s="26" t="b">
        <f>IF(virtualroom!A1190="","",J1190&gt;ventilation_hysteresis)</f>
        <v>1</v>
      </c>
      <c r="M1190" s="29">
        <f t="shared" si="245"/>
        <v>500</v>
      </c>
      <c r="N1190" s="13">
        <f t="shared" si="236"/>
        <v>5.5555555555555554</v>
      </c>
      <c r="O1190" s="17">
        <f t="shared" si="237"/>
        <v>0.83092206790123457</v>
      </c>
      <c r="P1190" s="17">
        <f t="shared" si="246"/>
        <v>0.27203714451538014</v>
      </c>
      <c r="Q1190" s="17">
        <f t="shared" si="238"/>
        <v>0.22604166666666667</v>
      </c>
      <c r="R1190" s="29">
        <f>IF(R1189="cCO2_ppm",CO2_ext_avg_ppm,calculation!R1189+calculation!S1189)</f>
        <v>953.4375</v>
      </c>
      <c r="S1190" s="13">
        <f t="shared" si="247"/>
        <v>-67.812500000000014</v>
      </c>
    </row>
    <row r="1191" spans="1:19">
      <c r="A1191" s="1">
        <f>IF(input_OLD_temp_simulation!A1191&lt;&gt;"",input_OLD_temp_simulation!A1191,"")</f>
        <v>1189</v>
      </c>
      <c r="B1191">
        <f>IF(input_OLD_temp_simulation!B1191&lt;&gt;"",input_OLD_temp_simulation!B1191,"")</f>
        <v>886307</v>
      </c>
      <c r="C1191" s="2">
        <f>IF(input_OLD_temp_simulation!C1191&lt;&gt;"",input_OLD_temp_simulation!C1191,"")</f>
        <v>44576.385416666657</v>
      </c>
      <c r="D1191" s="26">
        <f t="shared" si="248"/>
        <v>5</v>
      </c>
      <c r="E1191" s="43">
        <f t="shared" si="239"/>
        <v>0.38541666665696539</v>
      </c>
      <c r="F1191" s="2">
        <f t="shared" si="240"/>
        <v>5.3855324073977062</v>
      </c>
      <c r="G1191" s="26">
        <f>_xlfn.XLOOKUP(F1191,occupancy_schedule!C:C,occupancy_schedule!D:D,,1,2)</f>
        <v>2</v>
      </c>
      <c r="H1191" s="50">
        <f t="shared" si="241"/>
        <v>1.3562499999999999E-5</v>
      </c>
      <c r="I1191" s="18">
        <f t="shared" si="242"/>
        <v>0.15069444444444444</v>
      </c>
      <c r="J1191" s="26">
        <f t="shared" si="243"/>
        <v>85.625</v>
      </c>
      <c r="K1191" s="55">
        <f t="shared" si="244"/>
        <v>1.4525462962962962E-2</v>
      </c>
      <c r="L1191" s="26" t="b">
        <f>IF(virtualroom!A1191="","",J1191&gt;ventilation_hysteresis)</f>
        <v>1</v>
      </c>
      <c r="M1191" s="29">
        <f t="shared" si="245"/>
        <v>500</v>
      </c>
      <c r="N1191" s="13">
        <f t="shared" si="236"/>
        <v>5.5555555555555554</v>
      </c>
      <c r="O1191" s="17">
        <f t="shared" si="237"/>
        <v>0.72627314814814814</v>
      </c>
      <c r="P1191" s="17">
        <f t="shared" si="246"/>
        <v>0.20749003984063744</v>
      </c>
      <c r="Q1191" s="17">
        <f t="shared" si="238"/>
        <v>0.15069444444444444</v>
      </c>
      <c r="R1191" s="29">
        <f>IF(R1190="cCO2_ppm",CO2_ext_avg_ppm,calculation!R1190+calculation!S1190)</f>
        <v>885.625</v>
      </c>
      <c r="S1191" s="13">
        <f t="shared" si="247"/>
        <v>0</v>
      </c>
    </row>
    <row r="1192" spans="1:19">
      <c r="A1192" s="1">
        <f>IF(input_OLD_temp_simulation!A1192&lt;&gt;"",input_OLD_temp_simulation!A1192,"")</f>
        <v>1190</v>
      </c>
      <c r="B1192">
        <f>IF(input_OLD_temp_simulation!B1192&lt;&gt;"",input_OLD_temp_simulation!B1192,"")</f>
        <v>886307</v>
      </c>
      <c r="C1192" s="2">
        <f>IF(input_OLD_temp_simulation!C1192&lt;&gt;"",input_OLD_temp_simulation!C1192,"")</f>
        <v>44576.395833333343</v>
      </c>
      <c r="D1192" s="26">
        <f t="shared" si="248"/>
        <v>5</v>
      </c>
      <c r="E1192" s="43">
        <f t="shared" si="239"/>
        <v>0.39583333334303461</v>
      </c>
      <c r="F1192" s="2">
        <f t="shared" si="240"/>
        <v>5.3959490740837754</v>
      </c>
      <c r="G1192" s="26">
        <f>_xlfn.XLOOKUP(F1192,occupancy_schedule!C:C,occupancy_schedule!D:D,,1,2)</f>
        <v>2</v>
      </c>
      <c r="H1192" s="50">
        <f t="shared" si="241"/>
        <v>1.3562499999999999E-5</v>
      </c>
      <c r="I1192" s="18">
        <f t="shared" si="242"/>
        <v>0.15069444444444444</v>
      </c>
      <c r="J1192" s="26">
        <f t="shared" si="243"/>
        <v>85.625</v>
      </c>
      <c r="K1192" s="55">
        <f t="shared" si="244"/>
        <v>1.4525462962962962E-2</v>
      </c>
      <c r="L1192" s="26" t="b">
        <f>IF(virtualroom!A1192="","",J1192&gt;ventilation_hysteresis)</f>
        <v>1</v>
      </c>
      <c r="M1192" s="29">
        <f t="shared" si="245"/>
        <v>500</v>
      </c>
      <c r="N1192" s="13">
        <f t="shared" ref="N1192:N1255" si="249">M1192/(V_room_m3)</f>
        <v>5.5555555555555554</v>
      </c>
      <c r="O1192" s="17">
        <f t="shared" ref="O1192:O1255" si="250">N1192/s_per_h*(R1192-CO2_ext_avg_ppm)</f>
        <v>0.72627314814814814</v>
      </c>
      <c r="P1192" s="17">
        <f t="shared" si="246"/>
        <v>0.20749003984063744</v>
      </c>
      <c r="Q1192" s="17">
        <f t="shared" si="238"/>
        <v>0.15069444444444444</v>
      </c>
      <c r="R1192" s="29">
        <f>IF(R1191="cCO2_ppm",CO2_ext_avg_ppm,calculation!R1191+calculation!S1191)</f>
        <v>885.625</v>
      </c>
      <c r="S1192" s="13">
        <f t="shared" si="247"/>
        <v>0</v>
      </c>
    </row>
    <row r="1193" spans="1:19">
      <c r="A1193" s="1">
        <f>IF(input_OLD_temp_simulation!A1193&lt;&gt;"",input_OLD_temp_simulation!A1193,"")</f>
        <v>1191</v>
      </c>
      <c r="B1193">
        <f>IF(input_OLD_temp_simulation!B1193&lt;&gt;"",input_OLD_temp_simulation!B1193,"")</f>
        <v>886307</v>
      </c>
      <c r="C1193" s="2">
        <f>IF(input_OLD_temp_simulation!C1193&lt;&gt;"",input_OLD_temp_simulation!C1193,"")</f>
        <v>44576.40625</v>
      </c>
      <c r="D1193" s="26">
        <f t="shared" si="248"/>
        <v>5</v>
      </c>
      <c r="E1193" s="43">
        <f t="shared" si="239"/>
        <v>0.40625</v>
      </c>
      <c r="F1193" s="2">
        <f t="shared" si="240"/>
        <v>5.4063657407407408</v>
      </c>
      <c r="G1193" s="26">
        <f>_xlfn.XLOOKUP(F1193,occupancy_schedule!C:C,occupancy_schedule!D:D,,1,2)</f>
        <v>2</v>
      </c>
      <c r="H1193" s="50">
        <f t="shared" si="241"/>
        <v>1.3562499999999999E-5</v>
      </c>
      <c r="I1193" s="18">
        <f t="shared" si="242"/>
        <v>0.15069444444444444</v>
      </c>
      <c r="J1193" s="26">
        <f t="shared" si="243"/>
        <v>85.625</v>
      </c>
      <c r="K1193" s="55">
        <f t="shared" si="244"/>
        <v>1.4525462962962962E-2</v>
      </c>
      <c r="L1193" s="26" t="b">
        <f>IF(virtualroom!A1193="","",J1193&gt;ventilation_hysteresis)</f>
        <v>1</v>
      </c>
      <c r="M1193" s="29">
        <f t="shared" si="245"/>
        <v>500</v>
      </c>
      <c r="N1193" s="13">
        <f t="shared" si="249"/>
        <v>5.5555555555555554</v>
      </c>
      <c r="O1193" s="17">
        <f t="shared" si="250"/>
        <v>0.72627314814814814</v>
      </c>
      <c r="P1193" s="17">
        <f t="shared" si="246"/>
        <v>0.20749003984063744</v>
      </c>
      <c r="Q1193" s="17">
        <f t="shared" ref="Q1193:Q1256" si="251">MAX(O1193*P1193,K1193)</f>
        <v>0.15069444444444444</v>
      </c>
      <c r="R1193" s="29">
        <f>IF(R1192="cCO2_ppm",CO2_ext_avg_ppm,calculation!R1192+calculation!S1192)</f>
        <v>885.625</v>
      </c>
      <c r="S1193" s="13">
        <f t="shared" si="247"/>
        <v>0</v>
      </c>
    </row>
    <row r="1194" spans="1:19">
      <c r="A1194" s="1">
        <f>IF(input_OLD_temp_simulation!A1194&lt;&gt;"",input_OLD_temp_simulation!A1194,"")</f>
        <v>1192</v>
      </c>
      <c r="B1194">
        <f>IF(input_OLD_temp_simulation!B1194&lt;&gt;"",input_OLD_temp_simulation!B1194,"")</f>
        <v>886307</v>
      </c>
      <c r="C1194" s="2">
        <f>IF(input_OLD_temp_simulation!C1194&lt;&gt;"",input_OLD_temp_simulation!C1194,"")</f>
        <v>44576.416666666657</v>
      </c>
      <c r="D1194" s="26">
        <f t="shared" si="248"/>
        <v>5</v>
      </c>
      <c r="E1194" s="43">
        <f t="shared" si="239"/>
        <v>0.41666666665696539</v>
      </c>
      <c r="F1194" s="2">
        <f t="shared" si="240"/>
        <v>5.4167824073977062</v>
      </c>
      <c r="G1194" s="26">
        <f>_xlfn.XLOOKUP(F1194,occupancy_schedule!C:C,occupancy_schedule!D:D,,1,2)</f>
        <v>2</v>
      </c>
      <c r="H1194" s="50">
        <f t="shared" si="241"/>
        <v>1.3562499999999999E-5</v>
      </c>
      <c r="I1194" s="18">
        <f t="shared" si="242"/>
        <v>0.15069444444444444</v>
      </c>
      <c r="J1194" s="26">
        <f t="shared" si="243"/>
        <v>85.625</v>
      </c>
      <c r="K1194" s="55">
        <f t="shared" si="244"/>
        <v>1.4525462962962962E-2</v>
      </c>
      <c r="L1194" s="26" t="b">
        <f>IF(virtualroom!A1194="","",J1194&gt;ventilation_hysteresis)</f>
        <v>1</v>
      </c>
      <c r="M1194" s="29">
        <f t="shared" si="245"/>
        <v>500</v>
      </c>
      <c r="N1194" s="13">
        <f t="shared" si="249"/>
        <v>5.5555555555555554</v>
      </c>
      <c r="O1194" s="17">
        <f t="shared" si="250"/>
        <v>0.72627314814814814</v>
      </c>
      <c r="P1194" s="17">
        <f t="shared" si="246"/>
        <v>0.20749003984063744</v>
      </c>
      <c r="Q1194" s="17">
        <f t="shared" si="251"/>
        <v>0.15069444444444444</v>
      </c>
      <c r="R1194" s="29">
        <f>IF(R1193="cCO2_ppm",CO2_ext_avg_ppm,calculation!R1193+calculation!S1193)</f>
        <v>885.625</v>
      </c>
      <c r="S1194" s="13">
        <f t="shared" si="247"/>
        <v>0</v>
      </c>
    </row>
    <row r="1195" spans="1:19">
      <c r="A1195" s="1">
        <f>IF(input_OLD_temp_simulation!A1195&lt;&gt;"",input_OLD_temp_simulation!A1195,"")</f>
        <v>1193</v>
      </c>
      <c r="B1195">
        <f>IF(input_OLD_temp_simulation!B1195&lt;&gt;"",input_OLD_temp_simulation!B1195,"")</f>
        <v>886307</v>
      </c>
      <c r="C1195" s="2">
        <f>IF(input_OLD_temp_simulation!C1195&lt;&gt;"",input_OLD_temp_simulation!C1195,"")</f>
        <v>44576.427083333343</v>
      </c>
      <c r="D1195" s="26">
        <f t="shared" si="248"/>
        <v>5</v>
      </c>
      <c r="E1195" s="43">
        <f t="shared" si="239"/>
        <v>0.42708333334303461</v>
      </c>
      <c r="F1195" s="2">
        <f t="shared" si="240"/>
        <v>5.4271990740837754</v>
      </c>
      <c r="G1195" s="26">
        <f>_xlfn.XLOOKUP(F1195,occupancy_schedule!C:C,occupancy_schedule!D:D,,1,2)</f>
        <v>2</v>
      </c>
      <c r="H1195" s="50">
        <f t="shared" si="241"/>
        <v>1.3562499999999999E-5</v>
      </c>
      <c r="I1195" s="18">
        <f t="shared" si="242"/>
        <v>0.15069444444444444</v>
      </c>
      <c r="J1195" s="26">
        <f t="shared" si="243"/>
        <v>85.625</v>
      </c>
      <c r="K1195" s="55">
        <f t="shared" si="244"/>
        <v>1.4525462962962962E-2</v>
      </c>
      <c r="L1195" s="26" t="b">
        <f>IF(virtualroom!A1195="","",J1195&gt;ventilation_hysteresis)</f>
        <v>1</v>
      </c>
      <c r="M1195" s="29">
        <f t="shared" si="245"/>
        <v>500</v>
      </c>
      <c r="N1195" s="13">
        <f t="shared" si="249"/>
        <v>5.5555555555555554</v>
      </c>
      <c r="O1195" s="17">
        <f t="shared" si="250"/>
        <v>0.72627314814814814</v>
      </c>
      <c r="P1195" s="17">
        <f t="shared" si="246"/>
        <v>0.20749003984063744</v>
      </c>
      <c r="Q1195" s="17">
        <f t="shared" si="251"/>
        <v>0.15069444444444444</v>
      </c>
      <c r="R1195" s="29">
        <f>IF(R1194="cCO2_ppm",CO2_ext_avg_ppm,calculation!R1194+calculation!S1194)</f>
        <v>885.625</v>
      </c>
      <c r="S1195" s="13">
        <f t="shared" si="247"/>
        <v>0</v>
      </c>
    </row>
    <row r="1196" spans="1:19">
      <c r="A1196" s="1">
        <f>IF(input_OLD_temp_simulation!A1196&lt;&gt;"",input_OLD_temp_simulation!A1196,"")</f>
        <v>1194</v>
      </c>
      <c r="B1196">
        <f>IF(input_OLD_temp_simulation!B1196&lt;&gt;"",input_OLD_temp_simulation!B1196,"")</f>
        <v>886307</v>
      </c>
      <c r="C1196" s="2">
        <f>IF(input_OLD_temp_simulation!C1196&lt;&gt;"",input_OLD_temp_simulation!C1196,"")</f>
        <v>44576.4375</v>
      </c>
      <c r="D1196" s="26">
        <f t="shared" si="248"/>
        <v>5</v>
      </c>
      <c r="E1196" s="43">
        <f t="shared" si="239"/>
        <v>0.4375</v>
      </c>
      <c r="F1196" s="2">
        <f t="shared" si="240"/>
        <v>5.4376157407407408</v>
      </c>
      <c r="G1196" s="26">
        <f>_xlfn.XLOOKUP(F1196,occupancy_schedule!C:C,occupancy_schedule!D:D,,1,2)</f>
        <v>2</v>
      </c>
      <c r="H1196" s="50">
        <f t="shared" si="241"/>
        <v>1.3562499999999999E-5</v>
      </c>
      <c r="I1196" s="18">
        <f t="shared" si="242"/>
        <v>0.15069444444444444</v>
      </c>
      <c r="J1196" s="26">
        <f t="shared" si="243"/>
        <v>85.625</v>
      </c>
      <c r="K1196" s="55">
        <f t="shared" si="244"/>
        <v>1.4525462962962962E-2</v>
      </c>
      <c r="L1196" s="26" t="b">
        <f>IF(virtualroom!A1196="","",J1196&gt;ventilation_hysteresis)</f>
        <v>1</v>
      </c>
      <c r="M1196" s="29">
        <f t="shared" si="245"/>
        <v>500</v>
      </c>
      <c r="N1196" s="13">
        <f t="shared" si="249"/>
        <v>5.5555555555555554</v>
      </c>
      <c r="O1196" s="17">
        <f t="shared" si="250"/>
        <v>0.72627314814814814</v>
      </c>
      <c r="P1196" s="17">
        <f t="shared" si="246"/>
        <v>0.20749003984063744</v>
      </c>
      <c r="Q1196" s="17">
        <f t="shared" si="251"/>
        <v>0.15069444444444444</v>
      </c>
      <c r="R1196" s="29">
        <f>IF(R1195="cCO2_ppm",CO2_ext_avg_ppm,calculation!R1195+calculation!S1195)</f>
        <v>885.625</v>
      </c>
      <c r="S1196" s="13">
        <f t="shared" si="247"/>
        <v>0</v>
      </c>
    </row>
    <row r="1197" spans="1:19">
      <c r="A1197" s="1">
        <f>IF(input_OLD_temp_simulation!A1197&lt;&gt;"",input_OLD_temp_simulation!A1197,"")</f>
        <v>1195</v>
      </c>
      <c r="B1197">
        <f>IF(input_OLD_temp_simulation!B1197&lt;&gt;"",input_OLD_temp_simulation!B1197,"")</f>
        <v>886307</v>
      </c>
      <c r="C1197" s="2">
        <f>IF(input_OLD_temp_simulation!C1197&lt;&gt;"",input_OLD_temp_simulation!C1197,"")</f>
        <v>44576.447916666657</v>
      </c>
      <c r="D1197" s="26">
        <f t="shared" si="248"/>
        <v>5</v>
      </c>
      <c r="E1197" s="43">
        <f t="shared" si="239"/>
        <v>0.44791666665696539</v>
      </c>
      <c r="F1197" s="2">
        <f t="shared" si="240"/>
        <v>5.4480324073977062</v>
      </c>
      <c r="G1197" s="26">
        <f>_xlfn.XLOOKUP(F1197,occupancy_schedule!C:C,occupancy_schedule!D:D,,1,2)</f>
        <v>2</v>
      </c>
      <c r="H1197" s="50">
        <f t="shared" si="241"/>
        <v>1.3562499999999999E-5</v>
      </c>
      <c r="I1197" s="18">
        <f t="shared" si="242"/>
        <v>0.15069444444444444</v>
      </c>
      <c r="J1197" s="26">
        <f t="shared" si="243"/>
        <v>85.625</v>
      </c>
      <c r="K1197" s="55">
        <f t="shared" si="244"/>
        <v>1.4525462962962962E-2</v>
      </c>
      <c r="L1197" s="26" t="b">
        <f>IF(virtualroom!A1197="","",J1197&gt;ventilation_hysteresis)</f>
        <v>1</v>
      </c>
      <c r="M1197" s="29">
        <f t="shared" si="245"/>
        <v>500</v>
      </c>
      <c r="N1197" s="13">
        <f t="shared" si="249"/>
        <v>5.5555555555555554</v>
      </c>
      <c r="O1197" s="17">
        <f t="shared" si="250"/>
        <v>0.72627314814814814</v>
      </c>
      <c r="P1197" s="17">
        <f t="shared" si="246"/>
        <v>0.20749003984063744</v>
      </c>
      <c r="Q1197" s="17">
        <f t="shared" si="251"/>
        <v>0.15069444444444444</v>
      </c>
      <c r="R1197" s="29">
        <f>IF(R1196="cCO2_ppm",CO2_ext_avg_ppm,calculation!R1196+calculation!S1196)</f>
        <v>885.625</v>
      </c>
      <c r="S1197" s="13">
        <f t="shared" si="247"/>
        <v>0</v>
      </c>
    </row>
    <row r="1198" spans="1:19">
      <c r="A1198" s="1">
        <f>IF(input_OLD_temp_simulation!A1198&lt;&gt;"",input_OLD_temp_simulation!A1198,"")</f>
        <v>1196</v>
      </c>
      <c r="B1198">
        <f>IF(input_OLD_temp_simulation!B1198&lt;&gt;"",input_OLD_temp_simulation!B1198,"")</f>
        <v>886307</v>
      </c>
      <c r="C1198" s="2">
        <f>IF(input_OLD_temp_simulation!C1198&lt;&gt;"",input_OLD_temp_simulation!C1198,"")</f>
        <v>44576.458333333343</v>
      </c>
      <c r="D1198" s="26">
        <f t="shared" si="248"/>
        <v>5</v>
      </c>
      <c r="E1198" s="43">
        <f t="shared" si="239"/>
        <v>0.45833333334303461</v>
      </c>
      <c r="F1198" s="2">
        <f t="shared" si="240"/>
        <v>5.4584490740837754</v>
      </c>
      <c r="G1198" s="26">
        <f>_xlfn.XLOOKUP(F1198,occupancy_schedule!C:C,occupancy_schedule!D:D,,1,2)</f>
        <v>2</v>
      </c>
      <c r="H1198" s="50">
        <f t="shared" si="241"/>
        <v>1.3562499999999999E-5</v>
      </c>
      <c r="I1198" s="18">
        <f t="shared" si="242"/>
        <v>0.15069444444444444</v>
      </c>
      <c r="J1198" s="26">
        <f t="shared" si="243"/>
        <v>85.625</v>
      </c>
      <c r="K1198" s="55">
        <f t="shared" si="244"/>
        <v>1.4525462962962962E-2</v>
      </c>
      <c r="L1198" s="26" t="b">
        <f>IF(virtualroom!A1198="","",J1198&gt;ventilation_hysteresis)</f>
        <v>1</v>
      </c>
      <c r="M1198" s="29">
        <f t="shared" si="245"/>
        <v>500</v>
      </c>
      <c r="N1198" s="13">
        <f t="shared" si="249"/>
        <v>5.5555555555555554</v>
      </c>
      <c r="O1198" s="17">
        <f t="shared" si="250"/>
        <v>0.72627314814814814</v>
      </c>
      <c r="P1198" s="17">
        <f t="shared" si="246"/>
        <v>0.20749003984063744</v>
      </c>
      <c r="Q1198" s="17">
        <f t="shared" si="251"/>
        <v>0.15069444444444444</v>
      </c>
      <c r="R1198" s="29">
        <f>IF(R1197="cCO2_ppm",CO2_ext_avg_ppm,calculation!R1197+calculation!S1197)</f>
        <v>885.625</v>
      </c>
      <c r="S1198" s="13">
        <f t="shared" si="247"/>
        <v>0</v>
      </c>
    </row>
    <row r="1199" spans="1:19">
      <c r="A1199" s="1">
        <f>IF(input_OLD_temp_simulation!A1199&lt;&gt;"",input_OLD_temp_simulation!A1199,"")</f>
        <v>1197</v>
      </c>
      <c r="B1199">
        <f>IF(input_OLD_temp_simulation!B1199&lt;&gt;"",input_OLD_temp_simulation!B1199,"")</f>
        <v>886307</v>
      </c>
      <c r="C1199" s="2">
        <f>IF(input_OLD_temp_simulation!C1199&lt;&gt;"",input_OLD_temp_simulation!C1199,"")</f>
        <v>44576.46875</v>
      </c>
      <c r="D1199" s="26">
        <f t="shared" si="248"/>
        <v>5</v>
      </c>
      <c r="E1199" s="43">
        <f t="shared" si="239"/>
        <v>0.46875</v>
      </c>
      <c r="F1199" s="2">
        <f t="shared" si="240"/>
        <v>5.4688657407407408</v>
      </c>
      <c r="G1199" s="26">
        <f>_xlfn.XLOOKUP(F1199,occupancy_schedule!C:C,occupancy_schedule!D:D,,1,2)</f>
        <v>2</v>
      </c>
      <c r="H1199" s="50">
        <f t="shared" si="241"/>
        <v>1.3562499999999999E-5</v>
      </c>
      <c r="I1199" s="18">
        <f t="shared" si="242"/>
        <v>0.15069444444444444</v>
      </c>
      <c r="J1199" s="26">
        <f t="shared" si="243"/>
        <v>85.625</v>
      </c>
      <c r="K1199" s="55">
        <f t="shared" si="244"/>
        <v>1.4525462962962962E-2</v>
      </c>
      <c r="L1199" s="26" t="b">
        <f>IF(virtualroom!A1199="","",J1199&gt;ventilation_hysteresis)</f>
        <v>1</v>
      </c>
      <c r="M1199" s="29">
        <f t="shared" si="245"/>
        <v>500</v>
      </c>
      <c r="N1199" s="13">
        <f t="shared" si="249"/>
        <v>5.5555555555555554</v>
      </c>
      <c r="O1199" s="17">
        <f t="shared" si="250"/>
        <v>0.72627314814814814</v>
      </c>
      <c r="P1199" s="17">
        <f t="shared" si="246"/>
        <v>0.20749003984063744</v>
      </c>
      <c r="Q1199" s="17">
        <f t="shared" si="251"/>
        <v>0.15069444444444444</v>
      </c>
      <c r="R1199" s="29">
        <f>IF(R1198="cCO2_ppm",CO2_ext_avg_ppm,calculation!R1198+calculation!S1198)</f>
        <v>885.625</v>
      </c>
      <c r="S1199" s="13">
        <f t="shared" si="247"/>
        <v>0</v>
      </c>
    </row>
    <row r="1200" spans="1:19">
      <c r="A1200" s="1">
        <f>IF(input_OLD_temp_simulation!A1200&lt;&gt;"",input_OLD_temp_simulation!A1200,"")</f>
        <v>1198</v>
      </c>
      <c r="B1200">
        <f>IF(input_OLD_temp_simulation!B1200&lt;&gt;"",input_OLD_temp_simulation!B1200,"")</f>
        <v>886307</v>
      </c>
      <c r="C1200" s="2">
        <f>IF(input_OLD_temp_simulation!C1200&lt;&gt;"",input_OLD_temp_simulation!C1200,"")</f>
        <v>44576.479166666657</v>
      </c>
      <c r="D1200" s="26">
        <f t="shared" si="248"/>
        <v>5</v>
      </c>
      <c r="E1200" s="43">
        <f t="shared" si="239"/>
        <v>0.47916666665696539</v>
      </c>
      <c r="F1200" s="2">
        <f t="shared" si="240"/>
        <v>5.4792824073977062</v>
      </c>
      <c r="G1200" s="26">
        <f>_xlfn.XLOOKUP(F1200,occupancy_schedule!C:C,occupancy_schedule!D:D,,1,2)</f>
        <v>2</v>
      </c>
      <c r="H1200" s="50">
        <f t="shared" si="241"/>
        <v>1.3562499999999999E-5</v>
      </c>
      <c r="I1200" s="18">
        <f t="shared" si="242"/>
        <v>0.15069444444444444</v>
      </c>
      <c r="J1200" s="26">
        <f t="shared" si="243"/>
        <v>85.625</v>
      </c>
      <c r="K1200" s="55">
        <f t="shared" si="244"/>
        <v>1.4525462962962962E-2</v>
      </c>
      <c r="L1200" s="26" t="b">
        <f>IF(virtualroom!A1200="","",J1200&gt;ventilation_hysteresis)</f>
        <v>1</v>
      </c>
      <c r="M1200" s="29">
        <f t="shared" si="245"/>
        <v>500</v>
      </c>
      <c r="N1200" s="13">
        <f t="shared" si="249"/>
        <v>5.5555555555555554</v>
      </c>
      <c r="O1200" s="17">
        <f t="shared" si="250"/>
        <v>0.72627314814814814</v>
      </c>
      <c r="P1200" s="17">
        <f t="shared" si="246"/>
        <v>0.20749003984063744</v>
      </c>
      <c r="Q1200" s="17">
        <f t="shared" si="251"/>
        <v>0.15069444444444444</v>
      </c>
      <c r="R1200" s="29">
        <f>IF(R1199="cCO2_ppm",CO2_ext_avg_ppm,calculation!R1199+calculation!S1199)</f>
        <v>885.625</v>
      </c>
      <c r="S1200" s="13">
        <f t="shared" si="247"/>
        <v>0</v>
      </c>
    </row>
    <row r="1201" spans="1:19">
      <c r="A1201" s="1">
        <f>IF(input_OLD_temp_simulation!A1201&lt;&gt;"",input_OLD_temp_simulation!A1201,"")</f>
        <v>1199</v>
      </c>
      <c r="B1201">
        <f>IF(input_OLD_temp_simulation!B1201&lt;&gt;"",input_OLD_temp_simulation!B1201,"")</f>
        <v>886307</v>
      </c>
      <c r="C1201" s="2">
        <f>IF(input_OLD_temp_simulation!C1201&lt;&gt;"",input_OLD_temp_simulation!C1201,"")</f>
        <v>44576.489583333343</v>
      </c>
      <c r="D1201" s="26">
        <f t="shared" si="248"/>
        <v>5</v>
      </c>
      <c r="E1201" s="43">
        <f t="shared" si="239"/>
        <v>0.48958333334303461</v>
      </c>
      <c r="F1201" s="2">
        <f t="shared" si="240"/>
        <v>5.4896990740837754</v>
      </c>
      <c r="G1201" s="26">
        <f>_xlfn.XLOOKUP(F1201,occupancy_schedule!C:C,occupancy_schedule!D:D,,1,2)</f>
        <v>2</v>
      </c>
      <c r="H1201" s="50">
        <f t="shared" si="241"/>
        <v>1.3562499999999999E-5</v>
      </c>
      <c r="I1201" s="18">
        <f t="shared" si="242"/>
        <v>0.15069444444444444</v>
      </c>
      <c r="J1201" s="26">
        <f t="shared" si="243"/>
        <v>85.625</v>
      </c>
      <c r="K1201" s="55">
        <f t="shared" si="244"/>
        <v>1.4525462962962962E-2</v>
      </c>
      <c r="L1201" s="26" t="b">
        <f>IF(virtualroom!A1201="","",J1201&gt;ventilation_hysteresis)</f>
        <v>1</v>
      </c>
      <c r="M1201" s="29">
        <f t="shared" si="245"/>
        <v>500</v>
      </c>
      <c r="N1201" s="13">
        <f t="shared" si="249"/>
        <v>5.5555555555555554</v>
      </c>
      <c r="O1201" s="17">
        <f t="shared" si="250"/>
        <v>0.72627314814814814</v>
      </c>
      <c r="P1201" s="17">
        <f t="shared" si="246"/>
        <v>0.20749003984063744</v>
      </c>
      <c r="Q1201" s="17">
        <f t="shared" si="251"/>
        <v>0.15069444444444444</v>
      </c>
      <c r="R1201" s="29">
        <f>IF(R1200="cCO2_ppm",CO2_ext_avg_ppm,calculation!R1200+calculation!S1200)</f>
        <v>885.625</v>
      </c>
      <c r="S1201" s="13">
        <f t="shared" si="247"/>
        <v>0</v>
      </c>
    </row>
    <row r="1202" spans="1:19">
      <c r="A1202" s="1">
        <f>IF(input_OLD_temp_simulation!A1202&lt;&gt;"",input_OLD_temp_simulation!A1202,"")</f>
        <v>1200</v>
      </c>
      <c r="B1202">
        <f>IF(input_OLD_temp_simulation!B1202&lt;&gt;"",input_OLD_temp_simulation!B1202,"")</f>
        <v>886307</v>
      </c>
      <c r="C1202" s="2">
        <f>IF(input_OLD_temp_simulation!C1202&lt;&gt;"",input_OLD_temp_simulation!C1202,"")</f>
        <v>44576.5</v>
      </c>
      <c r="D1202" s="26">
        <f t="shared" si="248"/>
        <v>5</v>
      </c>
      <c r="E1202" s="43">
        <f t="shared" si="239"/>
        <v>0.5</v>
      </c>
      <c r="F1202" s="2">
        <f t="shared" si="240"/>
        <v>5.5001157407407408</v>
      </c>
      <c r="G1202" s="26">
        <f>_xlfn.XLOOKUP(F1202,occupancy_schedule!C:C,occupancy_schedule!D:D,,1,2)</f>
        <v>0</v>
      </c>
      <c r="H1202" s="50">
        <f t="shared" si="241"/>
        <v>0</v>
      </c>
      <c r="I1202" s="18">
        <f t="shared" si="242"/>
        <v>0</v>
      </c>
      <c r="J1202" s="26">
        <f t="shared" si="243"/>
        <v>85.625</v>
      </c>
      <c r="K1202" s="55">
        <f t="shared" si="244"/>
        <v>1.4525462962962962E-2</v>
      </c>
      <c r="L1202" s="26" t="b">
        <f>IF(virtualroom!A1202="","",J1202&gt;ventilation_hysteresis)</f>
        <v>1</v>
      </c>
      <c r="M1202" s="29">
        <f t="shared" si="245"/>
        <v>500</v>
      </c>
      <c r="N1202" s="13">
        <f t="shared" si="249"/>
        <v>5.5555555555555554</v>
      </c>
      <c r="O1202" s="17">
        <f t="shared" si="250"/>
        <v>0.72627314814814814</v>
      </c>
      <c r="P1202" s="17">
        <f t="shared" si="246"/>
        <v>0.20749003984063744</v>
      </c>
      <c r="Q1202" s="17">
        <f t="shared" si="251"/>
        <v>0.15069444444444444</v>
      </c>
      <c r="R1202" s="29">
        <f>IF(R1201="cCO2_ppm",CO2_ext_avg_ppm,calculation!R1201+calculation!S1201)</f>
        <v>885.625</v>
      </c>
      <c r="S1202" s="13">
        <f t="shared" si="247"/>
        <v>-135.625</v>
      </c>
    </row>
    <row r="1203" spans="1:19">
      <c r="A1203" s="1">
        <f>IF(input_OLD_temp_simulation!A1203&lt;&gt;"",input_OLD_temp_simulation!A1203,"")</f>
        <v>1201</v>
      </c>
      <c r="B1203">
        <f>IF(input_OLD_temp_simulation!B1203&lt;&gt;"",input_OLD_temp_simulation!B1203,"")</f>
        <v>886307</v>
      </c>
      <c r="C1203" s="2">
        <f>IF(input_OLD_temp_simulation!C1203&lt;&gt;"",input_OLD_temp_simulation!C1203,"")</f>
        <v>44576.510416666657</v>
      </c>
      <c r="D1203" s="26">
        <f t="shared" si="248"/>
        <v>5</v>
      </c>
      <c r="E1203" s="43">
        <f t="shared" si="239"/>
        <v>0.51041666665696539</v>
      </c>
      <c r="F1203" s="2">
        <f t="shared" si="240"/>
        <v>5.5105324073977062</v>
      </c>
      <c r="G1203" s="26">
        <f>_xlfn.XLOOKUP(F1203,occupancy_schedule!C:C,occupancy_schedule!D:D,,1,2)</f>
        <v>0</v>
      </c>
      <c r="H1203" s="50">
        <f t="shared" si="241"/>
        <v>0</v>
      </c>
      <c r="I1203" s="18">
        <f t="shared" si="242"/>
        <v>0</v>
      </c>
      <c r="J1203" s="26">
        <f t="shared" si="243"/>
        <v>-50</v>
      </c>
      <c r="K1203" s="55">
        <f t="shared" si="244"/>
        <v>1.0339506172839507E-2</v>
      </c>
      <c r="L1203" s="26" t="b">
        <f>IF(virtualroom!A1203="","",J1203&gt;ventilation_hysteresis)</f>
        <v>0</v>
      </c>
      <c r="M1203" s="29">
        <f t="shared" si="245"/>
        <v>0</v>
      </c>
      <c r="N1203" s="13">
        <f t="shared" si="249"/>
        <v>0</v>
      </c>
      <c r="O1203" s="17">
        <f t="shared" si="250"/>
        <v>0</v>
      </c>
      <c r="P1203" s="17">
        <f t="shared" si="246"/>
        <v>0</v>
      </c>
      <c r="Q1203" s="17">
        <f t="shared" si="251"/>
        <v>1.0339506172839507E-2</v>
      </c>
      <c r="R1203" s="29">
        <f>IF(R1202="cCO2_ppm",CO2_ext_avg_ppm,calculation!R1202+calculation!S1202)</f>
        <v>750</v>
      </c>
      <c r="S1203" s="13">
        <f t="shared" si="247"/>
        <v>-9.3055555555555554</v>
      </c>
    </row>
    <row r="1204" spans="1:19">
      <c r="A1204" s="1">
        <f>IF(input_OLD_temp_simulation!A1204&lt;&gt;"",input_OLD_temp_simulation!A1204,"")</f>
        <v>1202</v>
      </c>
      <c r="B1204">
        <f>IF(input_OLD_temp_simulation!B1204&lt;&gt;"",input_OLD_temp_simulation!B1204,"")</f>
        <v>886307</v>
      </c>
      <c r="C1204" s="2">
        <f>IF(input_OLD_temp_simulation!C1204&lt;&gt;"",input_OLD_temp_simulation!C1204,"")</f>
        <v>44576.520833333343</v>
      </c>
      <c r="D1204" s="26">
        <f t="shared" si="248"/>
        <v>5</v>
      </c>
      <c r="E1204" s="43">
        <f t="shared" si="239"/>
        <v>0.52083333334303461</v>
      </c>
      <c r="F1204" s="2">
        <f t="shared" si="240"/>
        <v>5.5209490740837754</v>
      </c>
      <c r="G1204" s="26">
        <f>_xlfn.XLOOKUP(F1204,occupancy_schedule!C:C,occupancy_schedule!D:D,,1,2)</f>
        <v>2</v>
      </c>
      <c r="H1204" s="50">
        <f t="shared" si="241"/>
        <v>1.3562499999999999E-5</v>
      </c>
      <c r="I1204" s="18">
        <f t="shared" si="242"/>
        <v>0.15069444444444444</v>
      </c>
      <c r="J1204" s="26">
        <f t="shared" si="243"/>
        <v>-59.305555555555543</v>
      </c>
      <c r="K1204" s="55">
        <f t="shared" si="244"/>
        <v>1.0052297668038409E-2</v>
      </c>
      <c r="L1204" s="26" t="b">
        <f>IF(virtualroom!A1204="","",J1204&gt;ventilation_hysteresis)</f>
        <v>0</v>
      </c>
      <c r="M1204" s="29">
        <f t="shared" si="245"/>
        <v>0</v>
      </c>
      <c r="N1204" s="13">
        <f t="shared" si="249"/>
        <v>0</v>
      </c>
      <c r="O1204" s="17">
        <f t="shared" si="250"/>
        <v>0</v>
      </c>
      <c r="P1204" s="17">
        <f t="shared" si="246"/>
        <v>0</v>
      </c>
      <c r="Q1204" s="17">
        <f t="shared" si="251"/>
        <v>1.0052297668038409E-2</v>
      </c>
      <c r="R1204" s="29">
        <f>IF(R1203="cCO2_ppm",CO2_ext_avg_ppm,calculation!R1203+calculation!S1203)</f>
        <v>740.69444444444446</v>
      </c>
      <c r="S1204" s="13">
        <f t="shared" si="247"/>
        <v>126.57793209876542</v>
      </c>
    </row>
    <row r="1205" spans="1:19">
      <c r="A1205" s="1">
        <f>IF(input_OLD_temp_simulation!A1205&lt;&gt;"",input_OLD_temp_simulation!A1205,"")</f>
        <v>1203</v>
      </c>
      <c r="B1205">
        <f>IF(input_OLD_temp_simulation!B1205&lt;&gt;"",input_OLD_temp_simulation!B1205,"")</f>
        <v>886307</v>
      </c>
      <c r="C1205" s="2">
        <f>IF(input_OLD_temp_simulation!C1205&lt;&gt;"",input_OLD_temp_simulation!C1205,"")</f>
        <v>44576.53125</v>
      </c>
      <c r="D1205" s="26">
        <f t="shared" si="248"/>
        <v>5</v>
      </c>
      <c r="E1205" s="43">
        <f t="shared" si="239"/>
        <v>0.53125</v>
      </c>
      <c r="F1205" s="2">
        <f t="shared" si="240"/>
        <v>5.5313657407407408</v>
      </c>
      <c r="G1205" s="26">
        <f>_xlfn.XLOOKUP(F1205,occupancy_schedule!C:C,occupancy_schedule!D:D,,1,2)</f>
        <v>2</v>
      </c>
      <c r="H1205" s="50">
        <f t="shared" si="241"/>
        <v>1.3562499999999999E-5</v>
      </c>
      <c r="I1205" s="18">
        <f t="shared" si="242"/>
        <v>0.15069444444444444</v>
      </c>
      <c r="J1205" s="26">
        <f t="shared" si="243"/>
        <v>67.27237654320993</v>
      </c>
      <c r="K1205" s="55">
        <f t="shared" si="244"/>
        <v>1.3959023967383022E-2</v>
      </c>
      <c r="L1205" s="26" t="b">
        <f>IF(virtualroom!A1205="","",J1205&gt;ventilation_hysteresis)</f>
        <v>1</v>
      </c>
      <c r="M1205" s="29">
        <f t="shared" si="245"/>
        <v>500</v>
      </c>
      <c r="N1205" s="13">
        <f t="shared" si="249"/>
        <v>5.5555555555555554</v>
      </c>
      <c r="O1205" s="17">
        <f t="shared" si="250"/>
        <v>0.69795119836915109</v>
      </c>
      <c r="P1205" s="17">
        <f t="shared" si="246"/>
        <v>0.18669305376655956</v>
      </c>
      <c r="Q1205" s="17">
        <f t="shared" si="251"/>
        <v>0.13030264060356661</v>
      </c>
      <c r="R1205" s="29">
        <f>IF(R1204="cCO2_ppm",CO2_ext_avg_ppm,calculation!R1204+calculation!S1204)</f>
        <v>867.27237654320993</v>
      </c>
      <c r="S1205" s="13">
        <f t="shared" si="247"/>
        <v>18.352623456790042</v>
      </c>
    </row>
    <row r="1206" spans="1:19">
      <c r="A1206" s="1">
        <f>IF(input_OLD_temp_simulation!A1206&lt;&gt;"",input_OLD_temp_simulation!A1206,"")</f>
        <v>1204</v>
      </c>
      <c r="B1206">
        <f>IF(input_OLD_temp_simulation!B1206&lt;&gt;"",input_OLD_temp_simulation!B1206,"")</f>
        <v>886307</v>
      </c>
      <c r="C1206" s="2">
        <f>IF(input_OLD_temp_simulation!C1206&lt;&gt;"",input_OLD_temp_simulation!C1206,"")</f>
        <v>44576.541666666657</v>
      </c>
      <c r="D1206" s="26">
        <f t="shared" si="248"/>
        <v>5</v>
      </c>
      <c r="E1206" s="43">
        <f t="shared" ref="E1206:E1269" si="252">MOD(C1206,1)</f>
        <v>0.54166666665696539</v>
      </c>
      <c r="F1206" s="2">
        <f t="shared" ref="F1206:F1269" si="253">D1206+E1206+1/24/60/6</f>
        <v>5.5417824073977062</v>
      </c>
      <c r="G1206" s="26">
        <f>_xlfn.XLOOKUP(F1206,occupancy_schedule!C:C,occupancy_schedule!D:D,,1,2)</f>
        <v>1</v>
      </c>
      <c r="H1206" s="50">
        <f t="shared" si="241"/>
        <v>6.7812499999999997E-6</v>
      </c>
      <c r="I1206" s="18">
        <f t="shared" si="242"/>
        <v>7.5347222222222218E-2</v>
      </c>
      <c r="J1206" s="26">
        <f t="shared" si="243"/>
        <v>85.625</v>
      </c>
      <c r="K1206" s="55">
        <f t="shared" si="244"/>
        <v>1.4525462962962962E-2</v>
      </c>
      <c r="L1206" s="26" t="b">
        <f>IF(virtualroom!A1206="","",J1206&gt;ventilation_hysteresis)</f>
        <v>1</v>
      </c>
      <c r="M1206" s="29">
        <f t="shared" si="245"/>
        <v>500</v>
      </c>
      <c r="N1206" s="13">
        <f t="shared" si="249"/>
        <v>5.5555555555555554</v>
      </c>
      <c r="O1206" s="17">
        <f t="shared" si="250"/>
        <v>0.72627314814814814</v>
      </c>
      <c r="P1206" s="17">
        <f t="shared" si="246"/>
        <v>0.20749003984063744</v>
      </c>
      <c r="Q1206" s="17">
        <f t="shared" si="251"/>
        <v>0.15069444444444444</v>
      </c>
      <c r="R1206" s="29">
        <f>IF(R1205="cCO2_ppm",CO2_ext_avg_ppm,calculation!R1205+calculation!S1205)</f>
        <v>885.625</v>
      </c>
      <c r="S1206" s="13">
        <f t="shared" si="247"/>
        <v>-67.8125</v>
      </c>
    </row>
    <row r="1207" spans="1:19">
      <c r="A1207" s="1">
        <f>IF(input_OLD_temp_simulation!A1207&lt;&gt;"",input_OLD_temp_simulation!A1207,"")</f>
        <v>1205</v>
      </c>
      <c r="B1207">
        <f>IF(input_OLD_temp_simulation!B1207&lt;&gt;"",input_OLD_temp_simulation!B1207,"")</f>
        <v>886307</v>
      </c>
      <c r="C1207" s="2">
        <f>IF(input_OLD_temp_simulation!C1207&lt;&gt;"",input_OLD_temp_simulation!C1207,"")</f>
        <v>44576.552083333343</v>
      </c>
      <c r="D1207" s="26">
        <f t="shared" si="248"/>
        <v>5</v>
      </c>
      <c r="E1207" s="43">
        <f t="shared" si="252"/>
        <v>0.55208333334303461</v>
      </c>
      <c r="F1207" s="2">
        <f t="shared" si="253"/>
        <v>5.5521990740837754</v>
      </c>
      <c r="G1207" s="26">
        <f>_xlfn.XLOOKUP(F1207,occupancy_schedule!C:C,occupancy_schedule!D:D,,1,2)</f>
        <v>1</v>
      </c>
      <c r="H1207" s="50">
        <f t="shared" si="241"/>
        <v>6.7812499999999997E-6</v>
      </c>
      <c r="I1207" s="18">
        <f t="shared" si="242"/>
        <v>7.5347222222222218E-2</v>
      </c>
      <c r="J1207" s="26">
        <f t="shared" si="243"/>
        <v>17.8125</v>
      </c>
      <c r="K1207" s="55">
        <f t="shared" si="244"/>
        <v>1.2432484567901234E-2</v>
      </c>
      <c r="L1207" s="26" t="b">
        <f>IF(virtualroom!A1207="","",J1207&gt;ventilation_hysteresis)</f>
        <v>0</v>
      </c>
      <c r="M1207" s="29">
        <f t="shared" si="245"/>
        <v>0</v>
      </c>
      <c r="N1207" s="13">
        <f t="shared" si="249"/>
        <v>0</v>
      </c>
      <c r="O1207" s="17">
        <f t="shared" si="250"/>
        <v>0</v>
      </c>
      <c r="P1207" s="17">
        <f t="shared" si="246"/>
        <v>0</v>
      </c>
      <c r="Q1207" s="17">
        <f t="shared" si="251"/>
        <v>1.2432484567901234E-2</v>
      </c>
      <c r="R1207" s="29">
        <f>IF(R1206="cCO2_ppm",CO2_ext_avg_ppm,calculation!R1206+calculation!S1206)</f>
        <v>817.8125</v>
      </c>
      <c r="S1207" s="13">
        <f t="shared" si="247"/>
        <v>56.623263888888886</v>
      </c>
    </row>
    <row r="1208" spans="1:19">
      <c r="A1208" s="1">
        <f>IF(input_OLD_temp_simulation!A1208&lt;&gt;"",input_OLD_temp_simulation!A1208,"")</f>
        <v>1206</v>
      </c>
      <c r="B1208">
        <f>IF(input_OLD_temp_simulation!B1208&lt;&gt;"",input_OLD_temp_simulation!B1208,"")</f>
        <v>886307</v>
      </c>
      <c r="C1208" s="2">
        <f>IF(input_OLD_temp_simulation!C1208&lt;&gt;"",input_OLD_temp_simulation!C1208,"")</f>
        <v>44576.5625</v>
      </c>
      <c r="D1208" s="26">
        <f t="shared" si="248"/>
        <v>5</v>
      </c>
      <c r="E1208" s="43">
        <f t="shared" si="252"/>
        <v>0.5625</v>
      </c>
      <c r="F1208" s="2">
        <f t="shared" si="253"/>
        <v>5.5626157407407408</v>
      </c>
      <c r="G1208" s="26">
        <f>_xlfn.XLOOKUP(F1208,occupancy_schedule!C:C,occupancy_schedule!D:D,,1,2)</f>
        <v>0</v>
      </c>
      <c r="H1208" s="50">
        <f t="shared" si="241"/>
        <v>0</v>
      </c>
      <c r="I1208" s="18">
        <f t="shared" si="242"/>
        <v>0</v>
      </c>
      <c r="J1208" s="26">
        <f t="shared" si="243"/>
        <v>74.435763888888914</v>
      </c>
      <c r="K1208" s="55">
        <f t="shared" si="244"/>
        <v>1.418011616941015E-2</v>
      </c>
      <c r="L1208" s="26" t="b">
        <f>IF(virtualroom!A1208="","",J1208&gt;ventilation_hysteresis)</f>
        <v>1</v>
      </c>
      <c r="M1208" s="29">
        <f t="shared" si="245"/>
        <v>500</v>
      </c>
      <c r="N1208" s="13">
        <f t="shared" si="249"/>
        <v>5.5555555555555554</v>
      </c>
      <c r="O1208" s="17">
        <f t="shared" si="250"/>
        <v>0.70900580847050754</v>
      </c>
      <c r="P1208" s="17">
        <f t="shared" si="246"/>
        <v>0.19500821886749678</v>
      </c>
      <c r="Q1208" s="17">
        <f t="shared" si="251"/>
        <v>0.13826195987654324</v>
      </c>
      <c r="R1208" s="29">
        <f>IF(R1207="cCO2_ppm",CO2_ext_avg_ppm,calculation!R1207+calculation!S1207)</f>
        <v>874.43576388888891</v>
      </c>
      <c r="S1208" s="13">
        <f t="shared" si="247"/>
        <v>-124.43576388888891</v>
      </c>
    </row>
    <row r="1209" spans="1:19">
      <c r="A1209" s="1">
        <f>IF(input_OLD_temp_simulation!A1209&lt;&gt;"",input_OLD_temp_simulation!A1209,"")</f>
        <v>1207</v>
      </c>
      <c r="B1209">
        <f>IF(input_OLD_temp_simulation!B1209&lt;&gt;"",input_OLD_temp_simulation!B1209,"")</f>
        <v>886307</v>
      </c>
      <c r="C1209" s="2">
        <f>IF(input_OLD_temp_simulation!C1209&lt;&gt;"",input_OLD_temp_simulation!C1209,"")</f>
        <v>44576.572916666657</v>
      </c>
      <c r="D1209" s="26">
        <f t="shared" si="248"/>
        <v>5</v>
      </c>
      <c r="E1209" s="43">
        <f t="shared" si="252"/>
        <v>0.57291666665696539</v>
      </c>
      <c r="F1209" s="2">
        <f t="shared" si="253"/>
        <v>5.5730324073977062</v>
      </c>
      <c r="G1209" s="26">
        <f>_xlfn.XLOOKUP(F1209,occupancy_schedule!C:C,occupancy_schedule!D:D,,1,2)</f>
        <v>0</v>
      </c>
      <c r="H1209" s="50">
        <f t="shared" si="241"/>
        <v>0</v>
      </c>
      <c r="I1209" s="18">
        <f t="shared" si="242"/>
        <v>0</v>
      </c>
      <c r="J1209" s="26">
        <f t="shared" si="243"/>
        <v>-50</v>
      </c>
      <c r="K1209" s="55">
        <f t="shared" si="244"/>
        <v>1.0339506172839507E-2</v>
      </c>
      <c r="L1209" s="26" t="b">
        <f>IF(virtualroom!A1209="","",J1209&gt;ventilation_hysteresis)</f>
        <v>0</v>
      </c>
      <c r="M1209" s="29">
        <f t="shared" si="245"/>
        <v>0</v>
      </c>
      <c r="N1209" s="13">
        <f t="shared" si="249"/>
        <v>0</v>
      </c>
      <c r="O1209" s="17">
        <f t="shared" si="250"/>
        <v>0</v>
      </c>
      <c r="P1209" s="17">
        <f t="shared" si="246"/>
        <v>0</v>
      </c>
      <c r="Q1209" s="17">
        <f t="shared" si="251"/>
        <v>1.0339506172839507E-2</v>
      </c>
      <c r="R1209" s="29">
        <f>IF(R1208="cCO2_ppm",CO2_ext_avg_ppm,calculation!R1208+calculation!S1208)</f>
        <v>750</v>
      </c>
      <c r="S1209" s="13">
        <f t="shared" si="247"/>
        <v>-9.3055555555555554</v>
      </c>
    </row>
    <row r="1210" spans="1:19">
      <c r="A1210" s="1">
        <f>IF(input_OLD_temp_simulation!A1210&lt;&gt;"",input_OLD_temp_simulation!A1210,"")</f>
        <v>1208</v>
      </c>
      <c r="B1210">
        <f>IF(input_OLD_temp_simulation!B1210&lt;&gt;"",input_OLD_temp_simulation!B1210,"")</f>
        <v>886307</v>
      </c>
      <c r="C1210" s="2">
        <f>IF(input_OLD_temp_simulation!C1210&lt;&gt;"",input_OLD_temp_simulation!C1210,"")</f>
        <v>44576.583333333343</v>
      </c>
      <c r="D1210" s="26">
        <f t="shared" si="248"/>
        <v>5</v>
      </c>
      <c r="E1210" s="43">
        <f t="shared" si="252"/>
        <v>0.58333333334303461</v>
      </c>
      <c r="F1210" s="2">
        <f t="shared" si="253"/>
        <v>5.5834490740837754</v>
      </c>
      <c r="G1210" s="26">
        <f>_xlfn.XLOOKUP(F1210,occupancy_schedule!C:C,occupancy_schedule!D:D,,1,2)</f>
        <v>0</v>
      </c>
      <c r="H1210" s="50">
        <f t="shared" si="241"/>
        <v>0</v>
      </c>
      <c r="I1210" s="18">
        <f t="shared" si="242"/>
        <v>0</v>
      </c>
      <c r="J1210" s="26">
        <f t="shared" si="243"/>
        <v>-59.305555555555543</v>
      </c>
      <c r="K1210" s="55">
        <f t="shared" si="244"/>
        <v>1.0052297668038409E-2</v>
      </c>
      <c r="L1210" s="26" t="b">
        <f>IF(virtualroom!A1210="","",J1210&gt;ventilation_hysteresis)</f>
        <v>0</v>
      </c>
      <c r="M1210" s="29">
        <f t="shared" si="245"/>
        <v>0</v>
      </c>
      <c r="N1210" s="13">
        <f t="shared" si="249"/>
        <v>0</v>
      </c>
      <c r="O1210" s="17">
        <f t="shared" si="250"/>
        <v>0</v>
      </c>
      <c r="P1210" s="17">
        <f t="shared" si="246"/>
        <v>0</v>
      </c>
      <c r="Q1210" s="17">
        <f t="shared" si="251"/>
        <v>1.0052297668038409E-2</v>
      </c>
      <c r="R1210" s="29">
        <f>IF(R1209="cCO2_ppm",CO2_ext_avg_ppm,calculation!R1209+calculation!S1209)</f>
        <v>740.69444444444446</v>
      </c>
      <c r="S1210" s="13">
        <f t="shared" si="247"/>
        <v>-9.0470679012345681</v>
      </c>
    </row>
    <row r="1211" spans="1:19">
      <c r="A1211" s="1">
        <f>IF(input_OLD_temp_simulation!A1211&lt;&gt;"",input_OLD_temp_simulation!A1211,"")</f>
        <v>1209</v>
      </c>
      <c r="B1211">
        <f>IF(input_OLD_temp_simulation!B1211&lt;&gt;"",input_OLD_temp_simulation!B1211,"")</f>
        <v>886307</v>
      </c>
      <c r="C1211" s="2">
        <f>IF(input_OLD_temp_simulation!C1211&lt;&gt;"",input_OLD_temp_simulation!C1211,"")</f>
        <v>44576.59375</v>
      </c>
      <c r="D1211" s="26">
        <f t="shared" si="248"/>
        <v>5</v>
      </c>
      <c r="E1211" s="43">
        <f t="shared" si="252"/>
        <v>0.59375</v>
      </c>
      <c r="F1211" s="2">
        <f t="shared" si="253"/>
        <v>5.5938657407407408</v>
      </c>
      <c r="G1211" s="26">
        <f>_xlfn.XLOOKUP(F1211,occupancy_schedule!C:C,occupancy_schedule!D:D,,1,2)</f>
        <v>0</v>
      </c>
      <c r="H1211" s="50">
        <f t="shared" si="241"/>
        <v>0</v>
      </c>
      <c r="I1211" s="18">
        <f t="shared" si="242"/>
        <v>0</v>
      </c>
      <c r="J1211" s="26">
        <f t="shared" si="243"/>
        <v>-68.35262345679007</v>
      </c>
      <c r="K1211" s="55">
        <f t="shared" si="244"/>
        <v>9.7730671772595663E-3</v>
      </c>
      <c r="L1211" s="26" t="b">
        <f>IF(virtualroom!A1211="","",J1211&gt;ventilation_hysteresis)</f>
        <v>0</v>
      </c>
      <c r="M1211" s="29">
        <f t="shared" si="245"/>
        <v>0</v>
      </c>
      <c r="N1211" s="13">
        <f t="shared" si="249"/>
        <v>0</v>
      </c>
      <c r="O1211" s="17">
        <f t="shared" si="250"/>
        <v>0</v>
      </c>
      <c r="P1211" s="17">
        <f t="shared" si="246"/>
        <v>0</v>
      </c>
      <c r="Q1211" s="17">
        <f t="shared" si="251"/>
        <v>9.7730671772595663E-3</v>
      </c>
      <c r="R1211" s="29">
        <f>IF(R1210="cCO2_ppm",CO2_ext_avg_ppm,calculation!R1210+calculation!S1210)</f>
        <v>731.64737654320993</v>
      </c>
      <c r="S1211" s="13">
        <f t="shared" si="247"/>
        <v>-8.795760459533609</v>
      </c>
    </row>
    <row r="1212" spans="1:19">
      <c r="A1212" s="1">
        <f>IF(input_OLD_temp_simulation!A1212&lt;&gt;"",input_OLD_temp_simulation!A1212,"")</f>
        <v>1210</v>
      </c>
      <c r="B1212">
        <f>IF(input_OLD_temp_simulation!B1212&lt;&gt;"",input_OLD_temp_simulation!B1212,"")</f>
        <v>886307</v>
      </c>
      <c r="C1212" s="2">
        <f>IF(input_OLD_temp_simulation!C1212&lt;&gt;"",input_OLD_temp_simulation!C1212,"")</f>
        <v>44576.604166666657</v>
      </c>
      <c r="D1212" s="26">
        <f t="shared" si="248"/>
        <v>5</v>
      </c>
      <c r="E1212" s="43">
        <f t="shared" si="252"/>
        <v>0.60416666665696539</v>
      </c>
      <c r="F1212" s="2">
        <f t="shared" si="253"/>
        <v>5.6042824073977062</v>
      </c>
      <c r="G1212" s="26">
        <f>_xlfn.XLOOKUP(F1212,occupancy_schedule!C:C,occupancy_schedule!D:D,,1,2)</f>
        <v>0</v>
      </c>
      <c r="H1212" s="50">
        <f t="shared" si="241"/>
        <v>0</v>
      </c>
      <c r="I1212" s="18">
        <f t="shared" si="242"/>
        <v>0</v>
      </c>
      <c r="J1212" s="26">
        <f t="shared" si="243"/>
        <v>-77.148383916323723</v>
      </c>
      <c r="K1212" s="55">
        <f t="shared" si="244"/>
        <v>9.501593089002355E-3</v>
      </c>
      <c r="L1212" s="26" t="b">
        <f>IF(virtualroom!A1212="","",J1212&gt;ventilation_hysteresis)</f>
        <v>0</v>
      </c>
      <c r="M1212" s="29">
        <f t="shared" si="245"/>
        <v>0</v>
      </c>
      <c r="N1212" s="13">
        <f t="shared" si="249"/>
        <v>0</v>
      </c>
      <c r="O1212" s="17">
        <f t="shared" si="250"/>
        <v>0</v>
      </c>
      <c r="P1212" s="17">
        <f t="shared" si="246"/>
        <v>0</v>
      </c>
      <c r="Q1212" s="17">
        <f t="shared" si="251"/>
        <v>9.501593089002355E-3</v>
      </c>
      <c r="R1212" s="29">
        <f>IF(R1211="cCO2_ppm",CO2_ext_avg_ppm,calculation!R1211+calculation!S1211)</f>
        <v>722.85161608367628</v>
      </c>
      <c r="S1212" s="13">
        <f t="shared" si="247"/>
        <v>-8.5514337801021192</v>
      </c>
    </row>
    <row r="1213" spans="1:19">
      <c r="A1213" s="1">
        <f>IF(input_OLD_temp_simulation!A1213&lt;&gt;"",input_OLD_temp_simulation!A1213,"")</f>
        <v>1211</v>
      </c>
      <c r="B1213">
        <f>IF(input_OLD_temp_simulation!B1213&lt;&gt;"",input_OLD_temp_simulation!B1213,"")</f>
        <v>886307</v>
      </c>
      <c r="C1213" s="2">
        <f>IF(input_OLD_temp_simulation!C1213&lt;&gt;"",input_OLD_temp_simulation!C1213,"")</f>
        <v>44576.614583333343</v>
      </c>
      <c r="D1213" s="26">
        <f t="shared" si="248"/>
        <v>5</v>
      </c>
      <c r="E1213" s="43">
        <f t="shared" si="252"/>
        <v>0.61458333334303461</v>
      </c>
      <c r="F1213" s="2">
        <f t="shared" si="253"/>
        <v>5.6146990740837754</v>
      </c>
      <c r="G1213" s="26">
        <f>_xlfn.XLOOKUP(F1213,occupancy_schedule!C:C,occupancy_schedule!D:D,,1,2)</f>
        <v>0</v>
      </c>
      <c r="H1213" s="50">
        <f t="shared" si="241"/>
        <v>0</v>
      </c>
      <c r="I1213" s="18">
        <f t="shared" si="242"/>
        <v>0</v>
      </c>
      <c r="J1213" s="26">
        <f t="shared" si="243"/>
        <v>-85.699817696425839</v>
      </c>
      <c r="K1213" s="55">
        <f t="shared" si="244"/>
        <v>9.2376599476411761E-3</v>
      </c>
      <c r="L1213" s="26" t="b">
        <f>IF(virtualroom!A1213="","",J1213&gt;ventilation_hysteresis)</f>
        <v>0</v>
      </c>
      <c r="M1213" s="29">
        <f t="shared" si="245"/>
        <v>0</v>
      </c>
      <c r="N1213" s="13">
        <f t="shared" si="249"/>
        <v>0</v>
      </c>
      <c r="O1213" s="17">
        <f t="shared" si="250"/>
        <v>0</v>
      </c>
      <c r="P1213" s="17">
        <f t="shared" si="246"/>
        <v>0</v>
      </c>
      <c r="Q1213" s="17">
        <f t="shared" si="251"/>
        <v>9.2376599476411761E-3</v>
      </c>
      <c r="R1213" s="29">
        <f>IF(R1212="cCO2_ppm",CO2_ext_avg_ppm,calculation!R1212+calculation!S1212)</f>
        <v>714.30018230357416</v>
      </c>
      <c r="S1213" s="13">
        <f t="shared" si="247"/>
        <v>-8.3138939528770592</v>
      </c>
    </row>
    <row r="1214" spans="1:19">
      <c r="A1214" s="1">
        <f>IF(input_OLD_temp_simulation!A1214&lt;&gt;"",input_OLD_temp_simulation!A1214,"")</f>
        <v>1212</v>
      </c>
      <c r="B1214">
        <f>IF(input_OLD_temp_simulation!B1214&lt;&gt;"",input_OLD_temp_simulation!B1214,"")</f>
        <v>886307</v>
      </c>
      <c r="C1214" s="2">
        <f>IF(input_OLD_temp_simulation!C1214&lt;&gt;"",input_OLD_temp_simulation!C1214,"")</f>
        <v>44576.625</v>
      </c>
      <c r="D1214" s="26">
        <f t="shared" si="248"/>
        <v>5</v>
      </c>
      <c r="E1214" s="43">
        <f t="shared" si="252"/>
        <v>0.625</v>
      </c>
      <c r="F1214" s="2">
        <f t="shared" si="253"/>
        <v>5.6251157407407408</v>
      </c>
      <c r="G1214" s="26">
        <f>_xlfn.XLOOKUP(F1214,occupancy_schedule!C:C,occupancy_schedule!D:D,,1,2)</f>
        <v>0</v>
      </c>
      <c r="H1214" s="50">
        <f t="shared" si="241"/>
        <v>0</v>
      </c>
      <c r="I1214" s="18">
        <f t="shared" si="242"/>
        <v>0</v>
      </c>
      <c r="J1214" s="26">
        <f t="shared" si="243"/>
        <v>-94.013711649302877</v>
      </c>
      <c r="K1214" s="55">
        <f t="shared" si="244"/>
        <v>8.9810582824289241E-3</v>
      </c>
      <c r="L1214" s="26" t="b">
        <f>IF(virtualroom!A1214="","",J1214&gt;ventilation_hysteresis)</f>
        <v>0</v>
      </c>
      <c r="M1214" s="29">
        <f t="shared" si="245"/>
        <v>0</v>
      </c>
      <c r="N1214" s="13">
        <f t="shared" si="249"/>
        <v>0</v>
      </c>
      <c r="O1214" s="17">
        <f t="shared" si="250"/>
        <v>0</v>
      </c>
      <c r="P1214" s="17">
        <f t="shared" si="246"/>
        <v>0</v>
      </c>
      <c r="Q1214" s="17">
        <f t="shared" si="251"/>
        <v>8.9810582824289241E-3</v>
      </c>
      <c r="R1214" s="29">
        <f>IF(R1213="cCO2_ppm",CO2_ext_avg_ppm,calculation!R1213+calculation!S1213)</f>
        <v>705.98628835069712</v>
      </c>
      <c r="S1214" s="13">
        <f t="shared" si="247"/>
        <v>-8.0829524541860316</v>
      </c>
    </row>
    <row r="1215" spans="1:19">
      <c r="A1215" s="1">
        <f>IF(input_OLD_temp_simulation!A1215&lt;&gt;"",input_OLD_temp_simulation!A1215,"")</f>
        <v>1213</v>
      </c>
      <c r="B1215">
        <f>IF(input_OLD_temp_simulation!B1215&lt;&gt;"",input_OLD_temp_simulation!B1215,"")</f>
        <v>886307</v>
      </c>
      <c r="C1215" s="2">
        <f>IF(input_OLD_temp_simulation!C1215&lt;&gt;"",input_OLD_temp_simulation!C1215,"")</f>
        <v>44576.635416666657</v>
      </c>
      <c r="D1215" s="26">
        <f t="shared" si="248"/>
        <v>5</v>
      </c>
      <c r="E1215" s="43">
        <f t="shared" si="252"/>
        <v>0.63541666665696539</v>
      </c>
      <c r="F1215" s="2">
        <f t="shared" si="253"/>
        <v>5.6355324073977062</v>
      </c>
      <c r="G1215" s="26">
        <f>_xlfn.XLOOKUP(F1215,occupancy_schedule!C:C,occupancy_schedule!D:D,,1,2)</f>
        <v>0</v>
      </c>
      <c r="H1215" s="50">
        <f t="shared" si="241"/>
        <v>0</v>
      </c>
      <c r="I1215" s="18">
        <f t="shared" si="242"/>
        <v>0</v>
      </c>
      <c r="J1215" s="26">
        <f t="shared" si="243"/>
        <v>-102.09666410348893</v>
      </c>
      <c r="K1215" s="55">
        <f t="shared" si="244"/>
        <v>8.7315844412503407E-3</v>
      </c>
      <c r="L1215" s="26" t="b">
        <f>IF(virtualroom!A1215="","",J1215&gt;ventilation_hysteresis)</f>
        <v>0</v>
      </c>
      <c r="M1215" s="29">
        <f t="shared" si="245"/>
        <v>0</v>
      </c>
      <c r="N1215" s="13">
        <f t="shared" si="249"/>
        <v>0</v>
      </c>
      <c r="O1215" s="17">
        <f t="shared" si="250"/>
        <v>0</v>
      </c>
      <c r="P1215" s="17">
        <f t="shared" si="246"/>
        <v>0</v>
      </c>
      <c r="Q1215" s="17">
        <f t="shared" si="251"/>
        <v>8.7315844412503407E-3</v>
      </c>
      <c r="R1215" s="29">
        <f>IF(R1214="cCO2_ppm",CO2_ext_avg_ppm,calculation!R1214+calculation!S1214)</f>
        <v>697.90333589651107</v>
      </c>
      <c r="S1215" s="13">
        <f t="shared" si="247"/>
        <v>-7.8584259971253063</v>
      </c>
    </row>
    <row r="1216" spans="1:19">
      <c r="A1216" s="1">
        <f>IF(input_OLD_temp_simulation!A1216&lt;&gt;"",input_OLD_temp_simulation!A1216,"")</f>
        <v>1214</v>
      </c>
      <c r="B1216">
        <f>IF(input_OLD_temp_simulation!B1216&lt;&gt;"",input_OLD_temp_simulation!B1216,"")</f>
        <v>886307</v>
      </c>
      <c r="C1216" s="2">
        <f>IF(input_OLD_temp_simulation!C1216&lt;&gt;"",input_OLD_temp_simulation!C1216,"")</f>
        <v>44576.645833333343</v>
      </c>
      <c r="D1216" s="26">
        <f t="shared" si="248"/>
        <v>5</v>
      </c>
      <c r="E1216" s="43">
        <f t="shared" si="252"/>
        <v>0.64583333334303461</v>
      </c>
      <c r="F1216" s="2">
        <f t="shared" si="253"/>
        <v>5.6459490740837754</v>
      </c>
      <c r="G1216" s="26">
        <f>_xlfn.XLOOKUP(F1216,occupancy_schedule!C:C,occupancy_schedule!D:D,,1,2)</f>
        <v>0</v>
      </c>
      <c r="H1216" s="50">
        <f t="shared" si="241"/>
        <v>0</v>
      </c>
      <c r="I1216" s="18">
        <f t="shared" si="242"/>
        <v>0</v>
      </c>
      <c r="J1216" s="26">
        <f t="shared" si="243"/>
        <v>-109.95509010061426</v>
      </c>
      <c r="K1216" s="55">
        <f t="shared" si="244"/>
        <v>8.4890404289933875E-3</v>
      </c>
      <c r="L1216" s="26" t="b">
        <f>IF(virtualroom!A1216="","",J1216&gt;ventilation_hysteresis)</f>
        <v>0</v>
      </c>
      <c r="M1216" s="29">
        <f t="shared" si="245"/>
        <v>0</v>
      </c>
      <c r="N1216" s="13">
        <f t="shared" si="249"/>
        <v>0</v>
      </c>
      <c r="O1216" s="17">
        <f t="shared" si="250"/>
        <v>0</v>
      </c>
      <c r="P1216" s="17">
        <f t="shared" si="246"/>
        <v>0</v>
      </c>
      <c r="Q1216" s="17">
        <f t="shared" si="251"/>
        <v>8.4890404289933875E-3</v>
      </c>
      <c r="R1216" s="29">
        <f>IF(R1215="cCO2_ppm",CO2_ext_avg_ppm,calculation!R1215+calculation!S1215)</f>
        <v>690.04490989938574</v>
      </c>
      <c r="S1216" s="13">
        <f t="shared" si="247"/>
        <v>-7.6401363860940483</v>
      </c>
    </row>
    <row r="1217" spans="1:19">
      <c r="A1217" s="1">
        <f>IF(input_OLD_temp_simulation!A1217&lt;&gt;"",input_OLD_temp_simulation!A1217,"")</f>
        <v>1215</v>
      </c>
      <c r="B1217">
        <f>IF(input_OLD_temp_simulation!B1217&lt;&gt;"",input_OLD_temp_simulation!B1217,"")</f>
        <v>886307</v>
      </c>
      <c r="C1217" s="2">
        <f>IF(input_OLD_temp_simulation!C1217&lt;&gt;"",input_OLD_temp_simulation!C1217,"")</f>
        <v>44576.65625</v>
      </c>
      <c r="D1217" s="26">
        <f t="shared" si="248"/>
        <v>5</v>
      </c>
      <c r="E1217" s="43">
        <f t="shared" si="252"/>
        <v>0.65625</v>
      </c>
      <c r="F1217" s="2">
        <f t="shared" si="253"/>
        <v>5.6563657407407408</v>
      </c>
      <c r="G1217" s="26">
        <f>_xlfn.XLOOKUP(F1217,occupancy_schedule!C:C,occupancy_schedule!D:D,,1,2)</f>
        <v>0</v>
      </c>
      <c r="H1217" s="50">
        <f t="shared" si="241"/>
        <v>0</v>
      </c>
      <c r="I1217" s="18">
        <f t="shared" si="242"/>
        <v>0</v>
      </c>
      <c r="J1217" s="26">
        <f t="shared" si="243"/>
        <v>-117.59522648670827</v>
      </c>
      <c r="K1217" s="55">
        <f t="shared" si="244"/>
        <v>8.2532337504102379E-3</v>
      </c>
      <c r="L1217" s="26" t="b">
        <f>IF(virtualroom!A1217="","",J1217&gt;ventilation_hysteresis)</f>
        <v>0</v>
      </c>
      <c r="M1217" s="29">
        <f t="shared" si="245"/>
        <v>0</v>
      </c>
      <c r="N1217" s="13">
        <f t="shared" si="249"/>
        <v>0</v>
      </c>
      <c r="O1217" s="17">
        <f t="shared" si="250"/>
        <v>0</v>
      </c>
      <c r="P1217" s="17">
        <f t="shared" si="246"/>
        <v>0</v>
      </c>
      <c r="Q1217" s="17">
        <f t="shared" si="251"/>
        <v>8.2532337504102379E-3</v>
      </c>
      <c r="R1217" s="29">
        <f>IF(R1216="cCO2_ppm",CO2_ext_avg_ppm,calculation!R1216+calculation!S1216)</f>
        <v>682.40477351329173</v>
      </c>
      <c r="S1217" s="13">
        <f t="shared" si="247"/>
        <v>-7.4279103753692137</v>
      </c>
    </row>
    <row r="1218" spans="1:19">
      <c r="A1218" s="1">
        <f>IF(input_OLD_temp_simulation!A1218&lt;&gt;"",input_OLD_temp_simulation!A1218,"")</f>
        <v>1216</v>
      </c>
      <c r="B1218">
        <f>IF(input_OLD_temp_simulation!B1218&lt;&gt;"",input_OLD_temp_simulation!B1218,"")</f>
        <v>886307</v>
      </c>
      <c r="C1218" s="2">
        <f>IF(input_OLD_temp_simulation!C1218&lt;&gt;"",input_OLD_temp_simulation!C1218,"")</f>
        <v>44576.666666666657</v>
      </c>
      <c r="D1218" s="26">
        <f t="shared" si="248"/>
        <v>5</v>
      </c>
      <c r="E1218" s="43">
        <f t="shared" si="252"/>
        <v>0.66666666665696539</v>
      </c>
      <c r="F1218" s="2">
        <f t="shared" si="253"/>
        <v>5.6667824073977062</v>
      </c>
      <c r="G1218" s="26">
        <f>_xlfn.XLOOKUP(F1218,occupancy_schedule!C:C,occupancy_schedule!D:D,,1,2)</f>
        <v>0</v>
      </c>
      <c r="H1218" s="50">
        <f t="shared" ref="H1218:H1281" si="254">G1218*deskwork_MET*METml_per_kg_min_p*avg_kg_per_p/(s_per_min*ml_per_m3)</f>
        <v>0</v>
      </c>
      <c r="I1218" s="18">
        <f t="shared" ref="I1218:I1281" si="255">H1218/V_room_m3*1000000</f>
        <v>0</v>
      </c>
      <c r="J1218" s="26">
        <f t="shared" ref="J1218:J1281" si="256">R1218-CO2_set</f>
        <v>-125.02313686207754</v>
      </c>
      <c r="K1218" s="55">
        <f t="shared" ref="K1218:K1281" si="257">(R1218-CO2_ext_avg_ppm)*ACPH_min/s_per_h</f>
        <v>8.0239772573432854E-3</v>
      </c>
      <c r="L1218" s="26" t="b">
        <f>IF(virtualroom!A1218="","",J1218&gt;ventilation_hysteresis)</f>
        <v>0</v>
      </c>
      <c r="M1218" s="29">
        <f t="shared" ref="M1218:M1281" si="258">IF(L1218,maxvent_m3_per_h,0)</f>
        <v>0</v>
      </c>
      <c r="N1218" s="13">
        <f t="shared" si="249"/>
        <v>0</v>
      </c>
      <c r="O1218" s="17">
        <f t="shared" si="250"/>
        <v>0</v>
      </c>
      <c r="P1218" s="17">
        <f t="shared" ref="P1218:P1281" si="259">IF(L1218,MAX(0,MIN((J1218+ventilation_hysteresis)/(O1218*timestep_s),1)),0)</f>
        <v>0</v>
      </c>
      <c r="Q1218" s="17">
        <f t="shared" si="251"/>
        <v>8.0239772573432854E-3</v>
      </c>
      <c r="R1218" s="29">
        <f>IF(R1217="cCO2_ppm",CO2_ext_avg_ppm,calculation!R1217+calculation!S1217)</f>
        <v>674.97686313792246</v>
      </c>
      <c r="S1218" s="13">
        <f t="shared" ref="S1218:S1281" si="260">(I1218-Q1218)*timestep_s</f>
        <v>-7.221579531608957</v>
      </c>
    </row>
    <row r="1219" spans="1:19">
      <c r="A1219" s="1">
        <f>IF(input_OLD_temp_simulation!A1219&lt;&gt;"",input_OLD_temp_simulation!A1219,"")</f>
        <v>1217</v>
      </c>
      <c r="B1219">
        <f>IF(input_OLD_temp_simulation!B1219&lt;&gt;"",input_OLD_temp_simulation!B1219,"")</f>
        <v>886307</v>
      </c>
      <c r="C1219" s="2">
        <f>IF(input_OLD_temp_simulation!C1219&lt;&gt;"",input_OLD_temp_simulation!C1219,"")</f>
        <v>44576.677083333343</v>
      </c>
      <c r="D1219" s="26">
        <f t="shared" ref="D1219:D1282" si="261">WEEKDAY(C1219,3)</f>
        <v>5</v>
      </c>
      <c r="E1219" s="43">
        <f t="shared" si="252"/>
        <v>0.67708333334303461</v>
      </c>
      <c r="F1219" s="2">
        <f t="shared" si="253"/>
        <v>5.6771990740837754</v>
      </c>
      <c r="G1219" s="26">
        <f>_xlfn.XLOOKUP(F1219,occupancy_schedule!C:C,occupancy_schedule!D:D,,1,2)</f>
        <v>0</v>
      </c>
      <c r="H1219" s="50">
        <f t="shared" si="254"/>
        <v>0</v>
      </c>
      <c r="I1219" s="18">
        <f t="shared" si="255"/>
        <v>0</v>
      </c>
      <c r="J1219" s="26">
        <f t="shared" si="256"/>
        <v>-132.24471639368653</v>
      </c>
      <c r="K1219" s="55">
        <f t="shared" si="257"/>
        <v>7.8010890001948595E-3</v>
      </c>
      <c r="L1219" s="26" t="b">
        <f>IF(virtualroom!A1219="","",J1219&gt;ventilation_hysteresis)</f>
        <v>0</v>
      </c>
      <c r="M1219" s="29">
        <f t="shared" si="258"/>
        <v>0</v>
      </c>
      <c r="N1219" s="13">
        <f t="shared" si="249"/>
        <v>0</v>
      </c>
      <c r="O1219" s="17">
        <f t="shared" si="250"/>
        <v>0</v>
      </c>
      <c r="P1219" s="17">
        <f t="shared" si="259"/>
        <v>0</v>
      </c>
      <c r="Q1219" s="17">
        <f t="shared" si="251"/>
        <v>7.8010890001948595E-3</v>
      </c>
      <c r="R1219" s="29">
        <f>IF(R1218="cCO2_ppm",CO2_ext_avg_ppm,calculation!R1218+calculation!S1218)</f>
        <v>667.75528360631347</v>
      </c>
      <c r="S1219" s="13">
        <f t="shared" si="260"/>
        <v>-7.0209801001753736</v>
      </c>
    </row>
    <row r="1220" spans="1:19">
      <c r="A1220" s="1">
        <f>IF(input_OLD_temp_simulation!A1220&lt;&gt;"",input_OLD_temp_simulation!A1220,"")</f>
        <v>1218</v>
      </c>
      <c r="B1220">
        <f>IF(input_OLD_temp_simulation!B1220&lt;&gt;"",input_OLD_temp_simulation!B1220,"")</f>
        <v>886307</v>
      </c>
      <c r="C1220" s="2">
        <f>IF(input_OLD_temp_simulation!C1220&lt;&gt;"",input_OLD_temp_simulation!C1220,"")</f>
        <v>44576.6875</v>
      </c>
      <c r="D1220" s="26">
        <f t="shared" si="261"/>
        <v>5</v>
      </c>
      <c r="E1220" s="43">
        <f t="shared" si="252"/>
        <v>0.6875</v>
      </c>
      <c r="F1220" s="2">
        <f t="shared" si="253"/>
        <v>5.6876157407407408</v>
      </c>
      <c r="G1220" s="26">
        <f>_xlfn.XLOOKUP(F1220,occupancy_schedule!C:C,occupancy_schedule!D:D,,1,2)</f>
        <v>0</v>
      </c>
      <c r="H1220" s="50">
        <f t="shared" si="254"/>
        <v>0</v>
      </c>
      <c r="I1220" s="18">
        <f t="shared" si="255"/>
        <v>0</v>
      </c>
      <c r="J1220" s="26">
        <f t="shared" si="256"/>
        <v>-139.26569649386192</v>
      </c>
      <c r="K1220" s="55">
        <f t="shared" si="257"/>
        <v>7.5843920835227795E-3</v>
      </c>
      <c r="L1220" s="26" t="b">
        <f>IF(virtualroom!A1220="","",J1220&gt;ventilation_hysteresis)</f>
        <v>0</v>
      </c>
      <c r="M1220" s="29">
        <f t="shared" si="258"/>
        <v>0</v>
      </c>
      <c r="N1220" s="13">
        <f t="shared" si="249"/>
        <v>0</v>
      </c>
      <c r="O1220" s="17">
        <f t="shared" si="250"/>
        <v>0</v>
      </c>
      <c r="P1220" s="17">
        <f t="shared" si="259"/>
        <v>0</v>
      </c>
      <c r="Q1220" s="17">
        <f t="shared" si="251"/>
        <v>7.5843920835227795E-3</v>
      </c>
      <c r="R1220" s="29">
        <f>IF(R1219="cCO2_ppm",CO2_ext_avg_ppm,calculation!R1219+calculation!S1219)</f>
        <v>660.73430350613808</v>
      </c>
      <c r="S1220" s="13">
        <f t="shared" si="260"/>
        <v>-6.8259528751705014</v>
      </c>
    </row>
    <row r="1221" spans="1:19">
      <c r="A1221" s="1">
        <f>IF(input_OLD_temp_simulation!A1221&lt;&gt;"",input_OLD_temp_simulation!A1221,"")</f>
        <v>1219</v>
      </c>
      <c r="B1221">
        <f>IF(input_OLD_temp_simulation!B1221&lt;&gt;"",input_OLD_temp_simulation!B1221,"")</f>
        <v>886307</v>
      </c>
      <c r="C1221" s="2">
        <f>IF(input_OLD_temp_simulation!C1221&lt;&gt;"",input_OLD_temp_simulation!C1221,"")</f>
        <v>44576.697916666657</v>
      </c>
      <c r="D1221" s="26">
        <f t="shared" si="261"/>
        <v>5</v>
      </c>
      <c r="E1221" s="43">
        <f t="shared" si="252"/>
        <v>0.69791666665696539</v>
      </c>
      <c r="F1221" s="2">
        <f t="shared" si="253"/>
        <v>5.6980324073977062</v>
      </c>
      <c r="G1221" s="26">
        <f>_xlfn.XLOOKUP(F1221,occupancy_schedule!C:C,occupancy_schedule!D:D,,1,2)</f>
        <v>0</v>
      </c>
      <c r="H1221" s="50">
        <f t="shared" si="254"/>
        <v>0</v>
      </c>
      <c r="I1221" s="18">
        <f t="shared" si="255"/>
        <v>0</v>
      </c>
      <c r="J1221" s="26">
        <f t="shared" si="256"/>
        <v>-146.09164936903244</v>
      </c>
      <c r="K1221" s="55">
        <f t="shared" si="257"/>
        <v>7.3737145256471464E-3</v>
      </c>
      <c r="L1221" s="26" t="b">
        <f>IF(virtualroom!A1221="","",J1221&gt;ventilation_hysteresis)</f>
        <v>0</v>
      </c>
      <c r="M1221" s="29">
        <f t="shared" si="258"/>
        <v>0</v>
      </c>
      <c r="N1221" s="13">
        <f t="shared" si="249"/>
        <v>0</v>
      </c>
      <c r="O1221" s="17">
        <f t="shared" si="250"/>
        <v>0</v>
      </c>
      <c r="P1221" s="17">
        <f t="shared" si="259"/>
        <v>0</v>
      </c>
      <c r="Q1221" s="17">
        <f t="shared" si="251"/>
        <v>7.3737145256471464E-3</v>
      </c>
      <c r="R1221" s="29">
        <f>IF(R1220="cCO2_ppm",CO2_ext_avg_ppm,calculation!R1220+calculation!S1220)</f>
        <v>653.90835063096756</v>
      </c>
      <c r="S1221" s="13">
        <f t="shared" si="260"/>
        <v>-6.6363430730824318</v>
      </c>
    </row>
    <row r="1222" spans="1:19">
      <c r="A1222" s="1">
        <f>IF(input_OLD_temp_simulation!A1222&lt;&gt;"",input_OLD_temp_simulation!A1222,"")</f>
        <v>1220</v>
      </c>
      <c r="B1222">
        <f>IF(input_OLD_temp_simulation!B1222&lt;&gt;"",input_OLD_temp_simulation!B1222,"")</f>
        <v>886307</v>
      </c>
      <c r="C1222" s="2">
        <f>IF(input_OLD_temp_simulation!C1222&lt;&gt;"",input_OLD_temp_simulation!C1222,"")</f>
        <v>44576.708333333343</v>
      </c>
      <c r="D1222" s="26">
        <f t="shared" si="261"/>
        <v>5</v>
      </c>
      <c r="E1222" s="43">
        <f t="shared" si="252"/>
        <v>0.70833333334303461</v>
      </c>
      <c r="F1222" s="2">
        <f t="shared" si="253"/>
        <v>5.7084490740837754</v>
      </c>
      <c r="G1222" s="26">
        <f>_xlfn.XLOOKUP(F1222,occupancy_schedule!C:C,occupancy_schedule!D:D,,1,2)</f>
        <v>0</v>
      </c>
      <c r="H1222" s="50">
        <f t="shared" si="254"/>
        <v>0</v>
      </c>
      <c r="I1222" s="18">
        <f t="shared" si="255"/>
        <v>0</v>
      </c>
      <c r="J1222" s="26">
        <f t="shared" si="256"/>
        <v>-152.7279924421149</v>
      </c>
      <c r="K1222" s="55">
        <f t="shared" si="257"/>
        <v>7.1688891221569472E-3</v>
      </c>
      <c r="L1222" s="26" t="b">
        <f>IF(virtualroom!A1222="","",J1222&gt;ventilation_hysteresis)</f>
        <v>0</v>
      </c>
      <c r="M1222" s="29">
        <f t="shared" si="258"/>
        <v>0</v>
      </c>
      <c r="N1222" s="13">
        <f t="shared" si="249"/>
        <v>0</v>
      </c>
      <c r="O1222" s="17">
        <f t="shared" si="250"/>
        <v>0</v>
      </c>
      <c r="P1222" s="17">
        <f t="shared" si="259"/>
        <v>0</v>
      </c>
      <c r="Q1222" s="17">
        <f t="shared" si="251"/>
        <v>7.1688891221569472E-3</v>
      </c>
      <c r="R1222" s="29">
        <f>IF(R1221="cCO2_ppm",CO2_ext_avg_ppm,calculation!R1221+calculation!S1221)</f>
        <v>647.2720075578851</v>
      </c>
      <c r="S1222" s="13">
        <f t="shared" si="260"/>
        <v>-6.4520002099412528</v>
      </c>
    </row>
    <row r="1223" spans="1:19">
      <c r="A1223" s="1">
        <f>IF(input_OLD_temp_simulation!A1223&lt;&gt;"",input_OLD_temp_simulation!A1223,"")</f>
        <v>1221</v>
      </c>
      <c r="B1223">
        <f>IF(input_OLD_temp_simulation!B1223&lt;&gt;"",input_OLD_temp_simulation!B1223,"")</f>
        <v>886307</v>
      </c>
      <c r="C1223" s="2">
        <f>IF(input_OLD_temp_simulation!C1223&lt;&gt;"",input_OLD_temp_simulation!C1223,"")</f>
        <v>44576.71875</v>
      </c>
      <c r="D1223" s="26">
        <f t="shared" si="261"/>
        <v>5</v>
      </c>
      <c r="E1223" s="43">
        <f t="shared" si="252"/>
        <v>0.71875</v>
      </c>
      <c r="F1223" s="2">
        <f t="shared" si="253"/>
        <v>5.7188657407407408</v>
      </c>
      <c r="G1223" s="26">
        <f>_xlfn.XLOOKUP(F1223,occupancy_schedule!C:C,occupancy_schedule!D:D,,1,2)</f>
        <v>0</v>
      </c>
      <c r="H1223" s="50">
        <f t="shared" si="254"/>
        <v>0</v>
      </c>
      <c r="I1223" s="18">
        <f t="shared" si="255"/>
        <v>0</v>
      </c>
      <c r="J1223" s="26">
        <f t="shared" si="256"/>
        <v>-159.17999265205617</v>
      </c>
      <c r="K1223" s="55">
        <f t="shared" si="257"/>
        <v>6.969753313208143E-3</v>
      </c>
      <c r="L1223" s="26" t="b">
        <f>IF(virtualroom!A1223="","",J1223&gt;ventilation_hysteresis)</f>
        <v>0</v>
      </c>
      <c r="M1223" s="29">
        <f t="shared" si="258"/>
        <v>0</v>
      </c>
      <c r="N1223" s="13">
        <f t="shared" si="249"/>
        <v>0</v>
      </c>
      <c r="O1223" s="17">
        <f t="shared" si="250"/>
        <v>0</v>
      </c>
      <c r="P1223" s="17">
        <f t="shared" si="259"/>
        <v>0</v>
      </c>
      <c r="Q1223" s="17">
        <f t="shared" si="251"/>
        <v>6.969753313208143E-3</v>
      </c>
      <c r="R1223" s="29">
        <f>IF(R1222="cCO2_ppm",CO2_ext_avg_ppm,calculation!R1222+calculation!S1222)</f>
        <v>640.82000734794383</v>
      </c>
      <c r="S1223" s="13">
        <f t="shared" si="260"/>
        <v>-6.2727779818873284</v>
      </c>
    </row>
    <row r="1224" spans="1:19">
      <c r="A1224" s="1">
        <f>IF(input_OLD_temp_simulation!A1224&lt;&gt;"",input_OLD_temp_simulation!A1224,"")</f>
        <v>1222</v>
      </c>
      <c r="B1224">
        <f>IF(input_OLD_temp_simulation!B1224&lt;&gt;"",input_OLD_temp_simulation!B1224,"")</f>
        <v>886307</v>
      </c>
      <c r="C1224" s="2">
        <f>IF(input_OLD_temp_simulation!C1224&lt;&gt;"",input_OLD_temp_simulation!C1224,"")</f>
        <v>44576.729166666657</v>
      </c>
      <c r="D1224" s="26">
        <f t="shared" si="261"/>
        <v>5</v>
      </c>
      <c r="E1224" s="43">
        <f t="shared" si="252"/>
        <v>0.72916666665696539</v>
      </c>
      <c r="F1224" s="2">
        <f t="shared" si="253"/>
        <v>5.7292824073977062</v>
      </c>
      <c r="G1224" s="26">
        <f>_xlfn.XLOOKUP(F1224,occupancy_schedule!C:C,occupancy_schedule!D:D,,1,2)</f>
        <v>0</v>
      </c>
      <c r="H1224" s="50">
        <f t="shared" si="254"/>
        <v>0</v>
      </c>
      <c r="I1224" s="18">
        <f t="shared" si="255"/>
        <v>0</v>
      </c>
      <c r="J1224" s="26">
        <f t="shared" si="256"/>
        <v>-165.45277063394349</v>
      </c>
      <c r="K1224" s="55">
        <f t="shared" si="257"/>
        <v>6.7761490545079168E-3</v>
      </c>
      <c r="L1224" s="26" t="b">
        <f>IF(virtualroom!A1224="","",J1224&gt;ventilation_hysteresis)</f>
        <v>0</v>
      </c>
      <c r="M1224" s="29">
        <f t="shared" si="258"/>
        <v>0</v>
      </c>
      <c r="N1224" s="13">
        <f t="shared" si="249"/>
        <v>0</v>
      </c>
      <c r="O1224" s="17">
        <f t="shared" si="250"/>
        <v>0</v>
      </c>
      <c r="P1224" s="17">
        <f t="shared" si="259"/>
        <v>0</v>
      </c>
      <c r="Q1224" s="17">
        <f t="shared" si="251"/>
        <v>6.7761490545079168E-3</v>
      </c>
      <c r="R1224" s="29">
        <f>IF(R1223="cCO2_ppm",CO2_ext_avg_ppm,calculation!R1223+calculation!S1223)</f>
        <v>634.54722936605651</v>
      </c>
      <c r="S1224" s="13">
        <f t="shared" si="260"/>
        <v>-6.0985341490571248</v>
      </c>
    </row>
    <row r="1225" spans="1:19">
      <c r="A1225" s="1">
        <f>IF(input_OLD_temp_simulation!A1225&lt;&gt;"",input_OLD_temp_simulation!A1225,"")</f>
        <v>1223</v>
      </c>
      <c r="B1225">
        <f>IF(input_OLD_temp_simulation!B1225&lt;&gt;"",input_OLD_temp_simulation!B1225,"")</f>
        <v>886307</v>
      </c>
      <c r="C1225" s="2">
        <f>IF(input_OLD_temp_simulation!C1225&lt;&gt;"",input_OLD_temp_simulation!C1225,"")</f>
        <v>44576.739583333343</v>
      </c>
      <c r="D1225" s="26">
        <f t="shared" si="261"/>
        <v>5</v>
      </c>
      <c r="E1225" s="43">
        <f t="shared" si="252"/>
        <v>0.73958333334303461</v>
      </c>
      <c r="F1225" s="2">
        <f t="shared" si="253"/>
        <v>5.7396990740837754</v>
      </c>
      <c r="G1225" s="26">
        <f>_xlfn.XLOOKUP(F1225,occupancy_schedule!C:C,occupancy_schedule!D:D,,1,2)</f>
        <v>0</v>
      </c>
      <c r="H1225" s="50">
        <f t="shared" si="254"/>
        <v>0</v>
      </c>
      <c r="I1225" s="18">
        <f t="shared" si="255"/>
        <v>0</v>
      </c>
      <c r="J1225" s="26">
        <f t="shared" si="256"/>
        <v>-171.55130478300066</v>
      </c>
      <c r="K1225" s="55">
        <f t="shared" si="257"/>
        <v>6.5879226918826956E-3</v>
      </c>
      <c r="L1225" s="26" t="b">
        <f>IF(virtualroom!A1225="","",J1225&gt;ventilation_hysteresis)</f>
        <v>0</v>
      </c>
      <c r="M1225" s="29">
        <f t="shared" si="258"/>
        <v>0</v>
      </c>
      <c r="N1225" s="13">
        <f t="shared" si="249"/>
        <v>0</v>
      </c>
      <c r="O1225" s="17">
        <f t="shared" si="250"/>
        <v>0</v>
      </c>
      <c r="P1225" s="17">
        <f t="shared" si="259"/>
        <v>0</v>
      </c>
      <c r="Q1225" s="17">
        <f t="shared" si="251"/>
        <v>6.5879226918826956E-3</v>
      </c>
      <c r="R1225" s="29">
        <f>IF(R1224="cCO2_ppm",CO2_ext_avg_ppm,calculation!R1224+calculation!S1224)</f>
        <v>628.44869521699934</v>
      </c>
      <c r="S1225" s="13">
        <f t="shared" si="260"/>
        <v>-5.9291304226944259</v>
      </c>
    </row>
    <row r="1226" spans="1:19">
      <c r="A1226" s="1">
        <f>IF(input_OLD_temp_simulation!A1226&lt;&gt;"",input_OLD_temp_simulation!A1226,"")</f>
        <v>1224</v>
      </c>
      <c r="B1226">
        <f>IF(input_OLD_temp_simulation!B1226&lt;&gt;"",input_OLD_temp_simulation!B1226,"")</f>
        <v>886307</v>
      </c>
      <c r="C1226" s="2">
        <f>IF(input_OLD_temp_simulation!C1226&lt;&gt;"",input_OLD_temp_simulation!C1226,"")</f>
        <v>44576.75</v>
      </c>
      <c r="D1226" s="26">
        <f t="shared" si="261"/>
        <v>5</v>
      </c>
      <c r="E1226" s="43">
        <f t="shared" si="252"/>
        <v>0.75</v>
      </c>
      <c r="F1226" s="2">
        <f t="shared" si="253"/>
        <v>5.7501157407407408</v>
      </c>
      <c r="G1226" s="26">
        <f>_xlfn.XLOOKUP(F1226,occupancy_schedule!C:C,occupancy_schedule!D:D,,1,2)</f>
        <v>0</v>
      </c>
      <c r="H1226" s="50">
        <f t="shared" si="254"/>
        <v>0</v>
      </c>
      <c r="I1226" s="18">
        <f t="shared" si="255"/>
        <v>0</v>
      </c>
      <c r="J1226" s="26">
        <f t="shared" si="256"/>
        <v>-177.48043520569513</v>
      </c>
      <c r="K1226" s="55">
        <f t="shared" si="257"/>
        <v>6.4049248393303971E-3</v>
      </c>
      <c r="L1226" s="26" t="b">
        <f>IF(virtualroom!A1226="","",J1226&gt;ventilation_hysteresis)</f>
        <v>0</v>
      </c>
      <c r="M1226" s="29">
        <f t="shared" si="258"/>
        <v>0</v>
      </c>
      <c r="N1226" s="13">
        <f t="shared" si="249"/>
        <v>0</v>
      </c>
      <c r="O1226" s="17">
        <f t="shared" si="250"/>
        <v>0</v>
      </c>
      <c r="P1226" s="17">
        <f t="shared" si="259"/>
        <v>0</v>
      </c>
      <c r="Q1226" s="17">
        <f t="shared" si="251"/>
        <v>6.4049248393303971E-3</v>
      </c>
      <c r="R1226" s="29">
        <f>IF(R1225="cCO2_ppm",CO2_ext_avg_ppm,calculation!R1225+calculation!S1225)</f>
        <v>622.51956479430487</v>
      </c>
      <c r="S1226" s="13">
        <f t="shared" si="260"/>
        <v>-5.7644323553973571</v>
      </c>
    </row>
    <row r="1227" spans="1:19">
      <c r="A1227" s="1">
        <f>IF(input_OLD_temp_simulation!A1227&lt;&gt;"",input_OLD_temp_simulation!A1227,"")</f>
        <v>1225</v>
      </c>
      <c r="B1227">
        <f>IF(input_OLD_temp_simulation!B1227&lt;&gt;"",input_OLD_temp_simulation!B1227,"")</f>
        <v>886307</v>
      </c>
      <c r="C1227" s="2">
        <f>IF(input_OLD_temp_simulation!C1227&lt;&gt;"",input_OLD_temp_simulation!C1227,"")</f>
        <v>44576.760416666657</v>
      </c>
      <c r="D1227" s="26">
        <f t="shared" si="261"/>
        <v>5</v>
      </c>
      <c r="E1227" s="43">
        <f t="shared" si="252"/>
        <v>0.76041666665696539</v>
      </c>
      <c r="F1227" s="2">
        <f t="shared" si="253"/>
        <v>5.7605324073977062</v>
      </c>
      <c r="G1227" s="26">
        <f>_xlfn.XLOOKUP(F1227,occupancy_schedule!C:C,occupancy_schedule!D:D,,1,2)</f>
        <v>0</v>
      </c>
      <c r="H1227" s="50">
        <f t="shared" si="254"/>
        <v>0</v>
      </c>
      <c r="I1227" s="18">
        <f t="shared" si="255"/>
        <v>0</v>
      </c>
      <c r="J1227" s="26">
        <f t="shared" si="256"/>
        <v>-183.24486756109252</v>
      </c>
      <c r="K1227" s="55">
        <f t="shared" si="257"/>
        <v>6.2270102604601073E-3</v>
      </c>
      <c r="L1227" s="26" t="b">
        <f>IF(virtualroom!A1227="","",J1227&gt;ventilation_hysteresis)</f>
        <v>0</v>
      </c>
      <c r="M1227" s="29">
        <f t="shared" si="258"/>
        <v>0</v>
      </c>
      <c r="N1227" s="13">
        <f t="shared" si="249"/>
        <v>0</v>
      </c>
      <c r="O1227" s="17">
        <f t="shared" si="250"/>
        <v>0</v>
      </c>
      <c r="P1227" s="17">
        <f t="shared" si="259"/>
        <v>0</v>
      </c>
      <c r="Q1227" s="17">
        <f t="shared" si="251"/>
        <v>6.2270102604601073E-3</v>
      </c>
      <c r="R1227" s="29">
        <f>IF(R1226="cCO2_ppm",CO2_ext_avg_ppm,calculation!R1226+calculation!S1226)</f>
        <v>616.75513243890748</v>
      </c>
      <c r="S1227" s="13">
        <f t="shared" si="260"/>
        <v>-5.6043092344140968</v>
      </c>
    </row>
    <row r="1228" spans="1:19">
      <c r="A1228" s="1">
        <f>IF(input_OLD_temp_simulation!A1228&lt;&gt;"",input_OLD_temp_simulation!A1228,"")</f>
        <v>1226</v>
      </c>
      <c r="B1228">
        <f>IF(input_OLD_temp_simulation!B1228&lt;&gt;"",input_OLD_temp_simulation!B1228,"")</f>
        <v>886307</v>
      </c>
      <c r="C1228" s="2">
        <f>IF(input_OLD_temp_simulation!C1228&lt;&gt;"",input_OLD_temp_simulation!C1228,"")</f>
        <v>44576.770833333343</v>
      </c>
      <c r="D1228" s="26">
        <f t="shared" si="261"/>
        <v>5</v>
      </c>
      <c r="E1228" s="43">
        <f t="shared" si="252"/>
        <v>0.77083333334303461</v>
      </c>
      <c r="F1228" s="2">
        <f t="shared" si="253"/>
        <v>5.7709490740837754</v>
      </c>
      <c r="G1228" s="26">
        <f>_xlfn.XLOOKUP(F1228,occupancy_schedule!C:C,occupancy_schedule!D:D,,1,2)</f>
        <v>0</v>
      </c>
      <c r="H1228" s="50">
        <f t="shared" si="254"/>
        <v>0</v>
      </c>
      <c r="I1228" s="18">
        <f t="shared" si="255"/>
        <v>0</v>
      </c>
      <c r="J1228" s="26">
        <f t="shared" si="256"/>
        <v>-188.84917679550665</v>
      </c>
      <c r="K1228" s="55">
        <f t="shared" si="257"/>
        <v>6.0540377532251029E-3</v>
      </c>
      <c r="L1228" s="26" t="b">
        <f>IF(virtualroom!A1228="","",J1228&gt;ventilation_hysteresis)</f>
        <v>0</v>
      </c>
      <c r="M1228" s="29">
        <f t="shared" si="258"/>
        <v>0</v>
      </c>
      <c r="N1228" s="13">
        <f t="shared" si="249"/>
        <v>0</v>
      </c>
      <c r="O1228" s="17">
        <f t="shared" si="250"/>
        <v>0</v>
      </c>
      <c r="P1228" s="17">
        <f t="shared" si="259"/>
        <v>0</v>
      </c>
      <c r="Q1228" s="17">
        <f t="shared" si="251"/>
        <v>6.0540377532251029E-3</v>
      </c>
      <c r="R1228" s="29">
        <f>IF(R1227="cCO2_ppm",CO2_ext_avg_ppm,calculation!R1227+calculation!S1227)</f>
        <v>611.15082320449335</v>
      </c>
      <c r="S1228" s="13">
        <f t="shared" si="260"/>
        <v>-5.4486339779025927</v>
      </c>
    </row>
    <row r="1229" spans="1:19">
      <c r="A1229" s="1">
        <f>IF(input_OLD_temp_simulation!A1229&lt;&gt;"",input_OLD_temp_simulation!A1229,"")</f>
        <v>1227</v>
      </c>
      <c r="B1229">
        <f>IF(input_OLD_temp_simulation!B1229&lt;&gt;"",input_OLD_temp_simulation!B1229,"")</f>
        <v>886307</v>
      </c>
      <c r="C1229" s="2">
        <f>IF(input_OLD_temp_simulation!C1229&lt;&gt;"",input_OLD_temp_simulation!C1229,"")</f>
        <v>44576.78125</v>
      </c>
      <c r="D1229" s="26">
        <f t="shared" si="261"/>
        <v>5</v>
      </c>
      <c r="E1229" s="43">
        <f t="shared" si="252"/>
        <v>0.78125</v>
      </c>
      <c r="F1229" s="2">
        <f t="shared" si="253"/>
        <v>5.7813657407407408</v>
      </c>
      <c r="G1229" s="26">
        <f>_xlfn.XLOOKUP(F1229,occupancy_schedule!C:C,occupancy_schedule!D:D,,1,2)</f>
        <v>0</v>
      </c>
      <c r="H1229" s="50">
        <f t="shared" si="254"/>
        <v>0</v>
      </c>
      <c r="I1229" s="18">
        <f t="shared" si="255"/>
        <v>0</v>
      </c>
      <c r="J1229" s="26">
        <f t="shared" si="256"/>
        <v>-194.2978107734092</v>
      </c>
      <c r="K1229" s="55">
        <f t="shared" si="257"/>
        <v>5.8858700378577409E-3</v>
      </c>
      <c r="L1229" s="26" t="b">
        <f>IF(virtualroom!A1229="","",J1229&gt;ventilation_hysteresis)</f>
        <v>0</v>
      </c>
      <c r="M1229" s="29">
        <f t="shared" si="258"/>
        <v>0</v>
      </c>
      <c r="N1229" s="13">
        <f t="shared" si="249"/>
        <v>0</v>
      </c>
      <c r="O1229" s="17">
        <f t="shared" si="250"/>
        <v>0</v>
      </c>
      <c r="P1229" s="17">
        <f t="shared" si="259"/>
        <v>0</v>
      </c>
      <c r="Q1229" s="17">
        <f t="shared" si="251"/>
        <v>5.8858700378577409E-3</v>
      </c>
      <c r="R1229" s="29">
        <f>IF(R1228="cCO2_ppm",CO2_ext_avg_ppm,calculation!R1228+calculation!S1228)</f>
        <v>605.7021892265908</v>
      </c>
      <c r="S1229" s="13">
        <f t="shared" si="260"/>
        <v>-5.2972830340719668</v>
      </c>
    </row>
    <row r="1230" spans="1:19">
      <c r="A1230" s="1">
        <f>IF(input_OLD_temp_simulation!A1230&lt;&gt;"",input_OLD_temp_simulation!A1230,"")</f>
        <v>1228</v>
      </c>
      <c r="B1230">
        <f>IF(input_OLD_temp_simulation!B1230&lt;&gt;"",input_OLD_temp_simulation!B1230,"")</f>
        <v>886307</v>
      </c>
      <c r="C1230" s="2">
        <f>IF(input_OLD_temp_simulation!C1230&lt;&gt;"",input_OLD_temp_simulation!C1230,"")</f>
        <v>44576.791666666657</v>
      </c>
      <c r="D1230" s="26">
        <f t="shared" si="261"/>
        <v>5</v>
      </c>
      <c r="E1230" s="43">
        <f t="shared" si="252"/>
        <v>0.79166666665696539</v>
      </c>
      <c r="F1230" s="2">
        <f t="shared" si="253"/>
        <v>5.7917824073977062</v>
      </c>
      <c r="G1230" s="26">
        <f>_xlfn.XLOOKUP(F1230,occupancy_schedule!C:C,occupancy_schedule!D:D,,1,2)</f>
        <v>0</v>
      </c>
      <c r="H1230" s="50">
        <f t="shared" si="254"/>
        <v>0</v>
      </c>
      <c r="I1230" s="18">
        <f t="shared" si="255"/>
        <v>0</v>
      </c>
      <c r="J1230" s="26">
        <f t="shared" si="256"/>
        <v>-199.59509380748113</v>
      </c>
      <c r="K1230" s="55">
        <f t="shared" si="257"/>
        <v>5.7223736479172487E-3</v>
      </c>
      <c r="L1230" s="26" t="b">
        <f>IF(virtualroom!A1230="","",J1230&gt;ventilation_hysteresis)</f>
        <v>0</v>
      </c>
      <c r="M1230" s="29">
        <f t="shared" si="258"/>
        <v>0</v>
      </c>
      <c r="N1230" s="13">
        <f t="shared" si="249"/>
        <v>0</v>
      </c>
      <c r="O1230" s="17">
        <f t="shared" si="250"/>
        <v>0</v>
      </c>
      <c r="P1230" s="17">
        <f t="shared" si="259"/>
        <v>0</v>
      </c>
      <c r="Q1230" s="17">
        <f t="shared" si="251"/>
        <v>5.7223736479172487E-3</v>
      </c>
      <c r="R1230" s="29">
        <f>IF(R1229="cCO2_ppm",CO2_ext_avg_ppm,calculation!R1229+calculation!S1229)</f>
        <v>600.40490619251887</v>
      </c>
      <c r="S1230" s="13">
        <f t="shared" si="260"/>
        <v>-5.1501362831255237</v>
      </c>
    </row>
    <row r="1231" spans="1:19">
      <c r="A1231" s="1">
        <f>IF(input_OLD_temp_simulation!A1231&lt;&gt;"",input_OLD_temp_simulation!A1231,"")</f>
        <v>1229</v>
      </c>
      <c r="B1231">
        <f>IF(input_OLD_temp_simulation!B1231&lt;&gt;"",input_OLD_temp_simulation!B1231,"")</f>
        <v>886307</v>
      </c>
      <c r="C1231" s="2">
        <f>IF(input_OLD_temp_simulation!C1231&lt;&gt;"",input_OLD_temp_simulation!C1231,"")</f>
        <v>44576.802083333343</v>
      </c>
      <c r="D1231" s="26">
        <f t="shared" si="261"/>
        <v>5</v>
      </c>
      <c r="E1231" s="43">
        <f t="shared" si="252"/>
        <v>0.80208333334303461</v>
      </c>
      <c r="F1231" s="2">
        <f t="shared" si="253"/>
        <v>5.8021990740837754</v>
      </c>
      <c r="G1231" s="26">
        <f>_xlfn.XLOOKUP(F1231,occupancy_schedule!C:C,occupancy_schedule!D:D,,1,2)</f>
        <v>0</v>
      </c>
      <c r="H1231" s="50">
        <f t="shared" si="254"/>
        <v>0</v>
      </c>
      <c r="I1231" s="18">
        <f t="shared" si="255"/>
        <v>0</v>
      </c>
      <c r="J1231" s="26">
        <f t="shared" si="256"/>
        <v>-204.7452300906067</v>
      </c>
      <c r="K1231" s="55">
        <f t="shared" si="257"/>
        <v>5.5634188243639908E-3</v>
      </c>
      <c r="L1231" s="26" t="b">
        <f>IF(virtualroom!A1231="","",J1231&gt;ventilation_hysteresis)</f>
        <v>0</v>
      </c>
      <c r="M1231" s="29">
        <f t="shared" si="258"/>
        <v>0</v>
      </c>
      <c r="N1231" s="13">
        <f t="shared" si="249"/>
        <v>0</v>
      </c>
      <c r="O1231" s="17">
        <f t="shared" si="250"/>
        <v>0</v>
      </c>
      <c r="P1231" s="17">
        <f t="shared" si="259"/>
        <v>0</v>
      </c>
      <c r="Q1231" s="17">
        <f t="shared" si="251"/>
        <v>5.5634188243639908E-3</v>
      </c>
      <c r="R1231" s="29">
        <f>IF(R1230="cCO2_ppm",CO2_ext_avg_ppm,calculation!R1230+calculation!S1230)</f>
        <v>595.2547699093933</v>
      </c>
      <c r="S1231" s="13">
        <f t="shared" si="260"/>
        <v>-5.0070769419275916</v>
      </c>
    </row>
    <row r="1232" spans="1:19">
      <c r="A1232" s="1">
        <f>IF(input_OLD_temp_simulation!A1232&lt;&gt;"",input_OLD_temp_simulation!A1232,"")</f>
        <v>1230</v>
      </c>
      <c r="B1232">
        <f>IF(input_OLD_temp_simulation!B1232&lt;&gt;"",input_OLD_temp_simulation!B1232,"")</f>
        <v>886307</v>
      </c>
      <c r="C1232" s="2">
        <f>IF(input_OLD_temp_simulation!C1232&lt;&gt;"",input_OLD_temp_simulation!C1232,"")</f>
        <v>44576.8125</v>
      </c>
      <c r="D1232" s="26">
        <f t="shared" si="261"/>
        <v>5</v>
      </c>
      <c r="E1232" s="43">
        <f t="shared" si="252"/>
        <v>0.8125</v>
      </c>
      <c r="F1232" s="2">
        <f t="shared" si="253"/>
        <v>5.8126157407407408</v>
      </c>
      <c r="G1232" s="26">
        <f>_xlfn.XLOOKUP(F1232,occupancy_schedule!C:C,occupancy_schedule!D:D,,1,2)</f>
        <v>0</v>
      </c>
      <c r="H1232" s="50">
        <f t="shared" si="254"/>
        <v>0</v>
      </c>
      <c r="I1232" s="18">
        <f t="shared" si="255"/>
        <v>0</v>
      </c>
      <c r="J1232" s="26">
        <f t="shared" si="256"/>
        <v>-209.7523070325343</v>
      </c>
      <c r="K1232" s="55">
        <f t="shared" si="257"/>
        <v>5.408879412576101E-3</v>
      </c>
      <c r="L1232" s="26" t="b">
        <f>IF(virtualroom!A1232="","",J1232&gt;ventilation_hysteresis)</f>
        <v>0</v>
      </c>
      <c r="M1232" s="29">
        <f t="shared" si="258"/>
        <v>0</v>
      </c>
      <c r="N1232" s="13">
        <f t="shared" si="249"/>
        <v>0</v>
      </c>
      <c r="O1232" s="17">
        <f t="shared" si="250"/>
        <v>0</v>
      </c>
      <c r="P1232" s="17">
        <f t="shared" si="259"/>
        <v>0</v>
      </c>
      <c r="Q1232" s="17">
        <f t="shared" si="251"/>
        <v>5.408879412576101E-3</v>
      </c>
      <c r="R1232" s="29">
        <f>IF(R1231="cCO2_ppm",CO2_ext_avg_ppm,calculation!R1231+calculation!S1231)</f>
        <v>590.2476929674657</v>
      </c>
      <c r="S1232" s="13">
        <f t="shared" si="260"/>
        <v>-4.8679914713184909</v>
      </c>
    </row>
    <row r="1233" spans="1:19">
      <c r="A1233" s="1">
        <f>IF(input_OLD_temp_simulation!A1233&lt;&gt;"",input_OLD_temp_simulation!A1233,"")</f>
        <v>1231</v>
      </c>
      <c r="B1233">
        <f>IF(input_OLD_temp_simulation!B1233&lt;&gt;"",input_OLD_temp_simulation!B1233,"")</f>
        <v>886307</v>
      </c>
      <c r="C1233" s="2">
        <f>IF(input_OLD_temp_simulation!C1233&lt;&gt;"",input_OLD_temp_simulation!C1233,"")</f>
        <v>44576.822916666657</v>
      </c>
      <c r="D1233" s="26">
        <f t="shared" si="261"/>
        <v>5</v>
      </c>
      <c r="E1233" s="43">
        <f t="shared" si="252"/>
        <v>0.82291666665696539</v>
      </c>
      <c r="F1233" s="2">
        <f t="shared" si="253"/>
        <v>5.8230324073977062</v>
      </c>
      <c r="G1233" s="26">
        <f>_xlfn.XLOOKUP(F1233,occupancy_schedule!C:C,occupancy_schedule!D:D,,1,2)</f>
        <v>0</v>
      </c>
      <c r="H1233" s="50">
        <f t="shared" si="254"/>
        <v>0</v>
      </c>
      <c r="I1233" s="18">
        <f t="shared" si="255"/>
        <v>0</v>
      </c>
      <c r="J1233" s="26">
        <f t="shared" si="256"/>
        <v>-214.62029850385284</v>
      </c>
      <c r="K1233" s="55">
        <f t="shared" si="257"/>
        <v>5.2586327622267644E-3</v>
      </c>
      <c r="L1233" s="26" t="b">
        <f>IF(virtualroom!A1233="","",J1233&gt;ventilation_hysteresis)</f>
        <v>0</v>
      </c>
      <c r="M1233" s="29">
        <f t="shared" si="258"/>
        <v>0</v>
      </c>
      <c r="N1233" s="13">
        <f t="shared" si="249"/>
        <v>0</v>
      </c>
      <c r="O1233" s="17">
        <f t="shared" si="250"/>
        <v>0</v>
      </c>
      <c r="P1233" s="17">
        <f t="shared" si="259"/>
        <v>0</v>
      </c>
      <c r="Q1233" s="17">
        <f t="shared" si="251"/>
        <v>5.2586327622267644E-3</v>
      </c>
      <c r="R1233" s="29">
        <f>IF(R1232="cCO2_ppm",CO2_ext_avg_ppm,calculation!R1232+calculation!S1232)</f>
        <v>585.37970149614716</v>
      </c>
      <c r="S1233" s="13">
        <f t="shared" si="260"/>
        <v>-4.7327694860040879</v>
      </c>
    </row>
    <row r="1234" spans="1:19">
      <c r="A1234" s="1">
        <f>IF(input_OLD_temp_simulation!A1234&lt;&gt;"",input_OLD_temp_simulation!A1234,"")</f>
        <v>1232</v>
      </c>
      <c r="B1234">
        <f>IF(input_OLD_temp_simulation!B1234&lt;&gt;"",input_OLD_temp_simulation!B1234,"")</f>
        <v>886307</v>
      </c>
      <c r="C1234" s="2">
        <f>IF(input_OLD_temp_simulation!C1234&lt;&gt;"",input_OLD_temp_simulation!C1234,"")</f>
        <v>44576.833333333343</v>
      </c>
      <c r="D1234" s="26">
        <f t="shared" si="261"/>
        <v>5</v>
      </c>
      <c r="E1234" s="43">
        <f t="shared" si="252"/>
        <v>0.83333333334303461</v>
      </c>
      <c r="F1234" s="2">
        <f t="shared" si="253"/>
        <v>5.8334490740837754</v>
      </c>
      <c r="G1234" s="26">
        <f>_xlfn.XLOOKUP(F1234,occupancy_schedule!C:C,occupancy_schedule!D:D,,1,2)</f>
        <v>0</v>
      </c>
      <c r="H1234" s="50">
        <f t="shared" si="254"/>
        <v>0</v>
      </c>
      <c r="I1234" s="18">
        <f t="shared" si="255"/>
        <v>0</v>
      </c>
      <c r="J1234" s="26">
        <f t="shared" si="256"/>
        <v>-219.35306798985698</v>
      </c>
      <c r="K1234" s="55">
        <f t="shared" si="257"/>
        <v>5.1125596299426857E-3</v>
      </c>
      <c r="L1234" s="26" t="b">
        <f>IF(virtualroom!A1234="","",J1234&gt;ventilation_hysteresis)</f>
        <v>0</v>
      </c>
      <c r="M1234" s="29">
        <f t="shared" si="258"/>
        <v>0</v>
      </c>
      <c r="N1234" s="13">
        <f t="shared" si="249"/>
        <v>0</v>
      </c>
      <c r="O1234" s="17">
        <f t="shared" si="250"/>
        <v>0</v>
      </c>
      <c r="P1234" s="17">
        <f t="shared" si="259"/>
        <v>0</v>
      </c>
      <c r="Q1234" s="17">
        <f t="shared" si="251"/>
        <v>5.1125596299426857E-3</v>
      </c>
      <c r="R1234" s="29">
        <f>IF(R1233="cCO2_ppm",CO2_ext_avg_ppm,calculation!R1233+calculation!S1233)</f>
        <v>580.64693201014302</v>
      </c>
      <c r="S1234" s="13">
        <f t="shared" si="260"/>
        <v>-4.6013036669484171</v>
      </c>
    </row>
    <row r="1235" spans="1:19">
      <c r="A1235" s="1">
        <f>IF(input_OLD_temp_simulation!A1235&lt;&gt;"",input_OLD_temp_simulation!A1235,"")</f>
        <v>1233</v>
      </c>
      <c r="B1235">
        <f>IF(input_OLD_temp_simulation!B1235&lt;&gt;"",input_OLD_temp_simulation!B1235,"")</f>
        <v>886307</v>
      </c>
      <c r="C1235" s="2">
        <f>IF(input_OLD_temp_simulation!C1235&lt;&gt;"",input_OLD_temp_simulation!C1235,"")</f>
        <v>44576.84375</v>
      </c>
      <c r="D1235" s="26">
        <f t="shared" si="261"/>
        <v>5</v>
      </c>
      <c r="E1235" s="43">
        <f t="shared" si="252"/>
        <v>0.84375</v>
      </c>
      <c r="F1235" s="2">
        <f t="shared" si="253"/>
        <v>5.8438657407407408</v>
      </c>
      <c r="G1235" s="26">
        <f>_xlfn.XLOOKUP(F1235,occupancy_schedule!C:C,occupancy_schedule!D:D,,1,2)</f>
        <v>0</v>
      </c>
      <c r="H1235" s="50">
        <f t="shared" si="254"/>
        <v>0</v>
      </c>
      <c r="I1235" s="18">
        <f t="shared" si="255"/>
        <v>0</v>
      </c>
      <c r="J1235" s="26">
        <f t="shared" si="256"/>
        <v>-223.95437165680539</v>
      </c>
      <c r="K1235" s="55">
        <f t="shared" si="257"/>
        <v>4.9705440846664999E-3</v>
      </c>
      <c r="L1235" s="26" t="b">
        <f>IF(virtualroom!A1235="","",J1235&gt;ventilation_hysteresis)</f>
        <v>0</v>
      </c>
      <c r="M1235" s="29">
        <f t="shared" si="258"/>
        <v>0</v>
      </c>
      <c r="N1235" s="13">
        <f t="shared" si="249"/>
        <v>0</v>
      </c>
      <c r="O1235" s="17">
        <f t="shared" si="250"/>
        <v>0</v>
      </c>
      <c r="P1235" s="17">
        <f t="shared" si="259"/>
        <v>0</v>
      </c>
      <c r="Q1235" s="17">
        <f t="shared" si="251"/>
        <v>4.9705440846664999E-3</v>
      </c>
      <c r="R1235" s="29">
        <f>IF(R1234="cCO2_ppm",CO2_ext_avg_ppm,calculation!R1234+calculation!S1234)</f>
        <v>576.04562834319461</v>
      </c>
      <c r="S1235" s="13">
        <f t="shared" si="260"/>
        <v>-4.4734896761998497</v>
      </c>
    </row>
    <row r="1236" spans="1:19">
      <c r="A1236" s="1">
        <f>IF(input_OLD_temp_simulation!A1236&lt;&gt;"",input_OLD_temp_simulation!A1236,"")</f>
        <v>1234</v>
      </c>
      <c r="B1236">
        <f>IF(input_OLD_temp_simulation!B1236&lt;&gt;"",input_OLD_temp_simulation!B1236,"")</f>
        <v>886307</v>
      </c>
      <c r="C1236" s="2">
        <f>IF(input_OLD_temp_simulation!C1236&lt;&gt;"",input_OLD_temp_simulation!C1236,"")</f>
        <v>44576.854166666657</v>
      </c>
      <c r="D1236" s="26">
        <f t="shared" si="261"/>
        <v>5</v>
      </c>
      <c r="E1236" s="43">
        <f t="shared" si="252"/>
        <v>0.85416666665696539</v>
      </c>
      <c r="F1236" s="2">
        <f t="shared" si="253"/>
        <v>5.8542824073977062</v>
      </c>
      <c r="G1236" s="26">
        <f>_xlfn.XLOOKUP(F1236,occupancy_schedule!C:C,occupancy_schedule!D:D,,1,2)</f>
        <v>0</v>
      </c>
      <c r="H1236" s="50">
        <f t="shared" si="254"/>
        <v>0</v>
      </c>
      <c r="I1236" s="18">
        <f t="shared" si="255"/>
        <v>0</v>
      </c>
      <c r="J1236" s="26">
        <f t="shared" si="256"/>
        <v>-228.42786133300524</v>
      </c>
      <c r="K1236" s="55">
        <f t="shared" si="257"/>
        <v>4.832473415647986E-3</v>
      </c>
      <c r="L1236" s="26" t="b">
        <f>IF(virtualroom!A1236="","",J1236&gt;ventilation_hysteresis)</f>
        <v>0</v>
      </c>
      <c r="M1236" s="29">
        <f t="shared" si="258"/>
        <v>0</v>
      </c>
      <c r="N1236" s="13">
        <f t="shared" si="249"/>
        <v>0</v>
      </c>
      <c r="O1236" s="17">
        <f t="shared" si="250"/>
        <v>0</v>
      </c>
      <c r="P1236" s="17">
        <f t="shared" si="259"/>
        <v>0</v>
      </c>
      <c r="Q1236" s="17">
        <f t="shared" si="251"/>
        <v>4.832473415647986E-3</v>
      </c>
      <c r="R1236" s="29">
        <f>IF(R1235="cCO2_ppm",CO2_ext_avg_ppm,calculation!R1235+calculation!S1235)</f>
        <v>571.57213866699476</v>
      </c>
      <c r="S1236" s="13">
        <f t="shared" si="260"/>
        <v>-4.3492260740831874</v>
      </c>
    </row>
    <row r="1237" spans="1:19">
      <c r="A1237" s="1">
        <f>IF(input_OLD_temp_simulation!A1237&lt;&gt;"",input_OLD_temp_simulation!A1237,"")</f>
        <v>1235</v>
      </c>
      <c r="B1237">
        <f>IF(input_OLD_temp_simulation!B1237&lt;&gt;"",input_OLD_temp_simulation!B1237,"")</f>
        <v>886307</v>
      </c>
      <c r="C1237" s="2">
        <f>IF(input_OLD_temp_simulation!C1237&lt;&gt;"",input_OLD_temp_simulation!C1237,"")</f>
        <v>44576.864583333343</v>
      </c>
      <c r="D1237" s="26">
        <f t="shared" si="261"/>
        <v>5</v>
      </c>
      <c r="E1237" s="43">
        <f t="shared" si="252"/>
        <v>0.86458333334303461</v>
      </c>
      <c r="F1237" s="2">
        <f t="shared" si="253"/>
        <v>5.8646990740837754</v>
      </c>
      <c r="G1237" s="26">
        <f>_xlfn.XLOOKUP(F1237,occupancy_schedule!C:C,occupancy_schedule!D:D,,1,2)</f>
        <v>0</v>
      </c>
      <c r="H1237" s="50">
        <f t="shared" si="254"/>
        <v>0</v>
      </c>
      <c r="I1237" s="18">
        <f t="shared" si="255"/>
        <v>0</v>
      </c>
      <c r="J1237" s="26">
        <f t="shared" si="256"/>
        <v>-232.7770874070884</v>
      </c>
      <c r="K1237" s="55">
        <f t="shared" si="257"/>
        <v>4.6982380429910989E-3</v>
      </c>
      <c r="L1237" s="26" t="b">
        <f>IF(virtualroom!A1237="","",J1237&gt;ventilation_hysteresis)</f>
        <v>0</v>
      </c>
      <c r="M1237" s="29">
        <f t="shared" si="258"/>
        <v>0</v>
      </c>
      <c r="N1237" s="13">
        <f t="shared" si="249"/>
        <v>0</v>
      </c>
      <c r="O1237" s="17">
        <f t="shared" si="250"/>
        <v>0</v>
      </c>
      <c r="P1237" s="17">
        <f t="shared" si="259"/>
        <v>0</v>
      </c>
      <c r="Q1237" s="17">
        <f t="shared" si="251"/>
        <v>4.6982380429910989E-3</v>
      </c>
      <c r="R1237" s="29">
        <f>IF(R1236="cCO2_ppm",CO2_ext_avg_ppm,calculation!R1236+calculation!S1236)</f>
        <v>567.2229125929116</v>
      </c>
      <c r="S1237" s="13">
        <f t="shared" si="260"/>
        <v>-4.2284142386919887</v>
      </c>
    </row>
    <row r="1238" spans="1:19">
      <c r="A1238" s="1">
        <f>IF(input_OLD_temp_simulation!A1238&lt;&gt;"",input_OLD_temp_simulation!A1238,"")</f>
        <v>1236</v>
      </c>
      <c r="B1238">
        <f>IF(input_OLD_temp_simulation!B1238&lt;&gt;"",input_OLD_temp_simulation!B1238,"")</f>
        <v>886307</v>
      </c>
      <c r="C1238" s="2">
        <f>IF(input_OLD_temp_simulation!C1238&lt;&gt;"",input_OLD_temp_simulation!C1238,"")</f>
        <v>44576.875</v>
      </c>
      <c r="D1238" s="26">
        <f t="shared" si="261"/>
        <v>5</v>
      </c>
      <c r="E1238" s="43">
        <f t="shared" si="252"/>
        <v>0.875</v>
      </c>
      <c r="F1238" s="2">
        <f t="shared" si="253"/>
        <v>5.8751157407407408</v>
      </c>
      <c r="G1238" s="26">
        <f>_xlfn.XLOOKUP(F1238,occupancy_schedule!C:C,occupancy_schedule!D:D,,1,2)</f>
        <v>0</v>
      </c>
      <c r="H1238" s="50">
        <f t="shared" si="254"/>
        <v>0</v>
      </c>
      <c r="I1238" s="18">
        <f t="shared" si="255"/>
        <v>0</v>
      </c>
      <c r="J1238" s="26">
        <f t="shared" si="256"/>
        <v>-237.00550164578044</v>
      </c>
      <c r="K1238" s="55">
        <f t="shared" si="257"/>
        <v>4.5677314306857893E-3</v>
      </c>
      <c r="L1238" s="26" t="b">
        <f>IF(virtualroom!A1238="","",J1238&gt;ventilation_hysteresis)</f>
        <v>0</v>
      </c>
      <c r="M1238" s="29">
        <f t="shared" si="258"/>
        <v>0</v>
      </c>
      <c r="N1238" s="13">
        <f t="shared" si="249"/>
        <v>0</v>
      </c>
      <c r="O1238" s="17">
        <f t="shared" si="250"/>
        <v>0</v>
      </c>
      <c r="P1238" s="17">
        <f t="shared" si="259"/>
        <v>0</v>
      </c>
      <c r="Q1238" s="17">
        <f t="shared" si="251"/>
        <v>4.5677314306857893E-3</v>
      </c>
      <c r="R1238" s="29">
        <f>IF(R1237="cCO2_ppm",CO2_ext_avg_ppm,calculation!R1237+calculation!S1237)</f>
        <v>562.99449835421956</v>
      </c>
      <c r="S1238" s="13">
        <f t="shared" si="260"/>
        <v>-4.1109582876172102</v>
      </c>
    </row>
    <row r="1239" spans="1:19">
      <c r="A1239" s="1">
        <f>IF(input_OLD_temp_simulation!A1239&lt;&gt;"",input_OLD_temp_simulation!A1239,"")</f>
        <v>1237</v>
      </c>
      <c r="B1239">
        <f>IF(input_OLD_temp_simulation!B1239&lt;&gt;"",input_OLD_temp_simulation!B1239,"")</f>
        <v>886307</v>
      </c>
      <c r="C1239" s="2">
        <f>IF(input_OLD_temp_simulation!C1239&lt;&gt;"",input_OLD_temp_simulation!C1239,"")</f>
        <v>44576.885416666657</v>
      </c>
      <c r="D1239" s="26">
        <f t="shared" si="261"/>
        <v>5</v>
      </c>
      <c r="E1239" s="43">
        <f t="shared" si="252"/>
        <v>0.88541666665696539</v>
      </c>
      <c r="F1239" s="2">
        <f t="shared" si="253"/>
        <v>5.8855324073977062</v>
      </c>
      <c r="G1239" s="26">
        <f>_xlfn.XLOOKUP(F1239,occupancy_schedule!C:C,occupancy_schedule!D:D,,1,2)</f>
        <v>0</v>
      </c>
      <c r="H1239" s="50">
        <f t="shared" si="254"/>
        <v>0</v>
      </c>
      <c r="I1239" s="18">
        <f t="shared" si="255"/>
        <v>0</v>
      </c>
      <c r="J1239" s="26">
        <f t="shared" si="256"/>
        <v>-241.11645993339766</v>
      </c>
      <c r="K1239" s="55">
        <f t="shared" si="257"/>
        <v>4.4408500020556279E-3</v>
      </c>
      <c r="L1239" s="26" t="b">
        <f>IF(virtualroom!A1239="","",J1239&gt;ventilation_hysteresis)</f>
        <v>0</v>
      </c>
      <c r="M1239" s="29">
        <f t="shared" si="258"/>
        <v>0</v>
      </c>
      <c r="N1239" s="13">
        <f t="shared" si="249"/>
        <v>0</v>
      </c>
      <c r="O1239" s="17">
        <f t="shared" si="250"/>
        <v>0</v>
      </c>
      <c r="P1239" s="17">
        <f t="shared" si="259"/>
        <v>0</v>
      </c>
      <c r="Q1239" s="17">
        <f t="shared" si="251"/>
        <v>4.4408500020556279E-3</v>
      </c>
      <c r="R1239" s="29">
        <f>IF(R1238="cCO2_ppm",CO2_ext_avg_ppm,calculation!R1238+calculation!S1238)</f>
        <v>558.88354006660234</v>
      </c>
      <c r="S1239" s="13">
        <f t="shared" si="260"/>
        <v>-3.9967650018500649</v>
      </c>
    </row>
    <row r="1240" spans="1:19">
      <c r="A1240" s="1">
        <f>IF(input_OLD_temp_simulation!A1240&lt;&gt;"",input_OLD_temp_simulation!A1240,"")</f>
        <v>1238</v>
      </c>
      <c r="B1240">
        <f>IF(input_OLD_temp_simulation!B1240&lt;&gt;"",input_OLD_temp_simulation!B1240,"")</f>
        <v>886307</v>
      </c>
      <c r="C1240" s="2">
        <f>IF(input_OLD_temp_simulation!C1240&lt;&gt;"",input_OLD_temp_simulation!C1240,"")</f>
        <v>44576.895833333343</v>
      </c>
      <c r="D1240" s="26">
        <f t="shared" si="261"/>
        <v>5</v>
      </c>
      <c r="E1240" s="43">
        <f t="shared" si="252"/>
        <v>0.89583333334303461</v>
      </c>
      <c r="F1240" s="2">
        <f t="shared" si="253"/>
        <v>5.8959490740837754</v>
      </c>
      <c r="G1240" s="26">
        <f>_xlfn.XLOOKUP(F1240,occupancy_schedule!C:C,occupancy_schedule!D:D,,1,2)</f>
        <v>0</v>
      </c>
      <c r="H1240" s="50">
        <f t="shared" si="254"/>
        <v>0</v>
      </c>
      <c r="I1240" s="18">
        <f t="shared" si="255"/>
        <v>0</v>
      </c>
      <c r="J1240" s="26">
        <f t="shared" si="256"/>
        <v>-245.11322493524767</v>
      </c>
      <c r="K1240" s="55">
        <f t="shared" si="257"/>
        <v>4.3174930575540843E-3</v>
      </c>
      <c r="L1240" s="26" t="b">
        <f>IF(virtualroom!A1240="","",J1240&gt;ventilation_hysteresis)</f>
        <v>0</v>
      </c>
      <c r="M1240" s="29">
        <f t="shared" si="258"/>
        <v>0</v>
      </c>
      <c r="N1240" s="13">
        <f t="shared" si="249"/>
        <v>0</v>
      </c>
      <c r="O1240" s="17">
        <f t="shared" si="250"/>
        <v>0</v>
      </c>
      <c r="P1240" s="17">
        <f t="shared" si="259"/>
        <v>0</v>
      </c>
      <c r="Q1240" s="17">
        <f t="shared" si="251"/>
        <v>4.3174930575540843E-3</v>
      </c>
      <c r="R1240" s="29">
        <f>IF(R1239="cCO2_ppm",CO2_ext_avg_ppm,calculation!R1239+calculation!S1239)</f>
        <v>554.88677506475233</v>
      </c>
      <c r="S1240" s="13">
        <f t="shared" si="260"/>
        <v>-3.8857437517986759</v>
      </c>
    </row>
    <row r="1241" spans="1:19">
      <c r="A1241" s="1">
        <f>IF(input_OLD_temp_simulation!A1241&lt;&gt;"",input_OLD_temp_simulation!A1241,"")</f>
        <v>1239</v>
      </c>
      <c r="B1241">
        <f>IF(input_OLD_temp_simulation!B1241&lt;&gt;"",input_OLD_temp_simulation!B1241,"")</f>
        <v>886307</v>
      </c>
      <c r="C1241" s="2">
        <f>IF(input_OLD_temp_simulation!C1241&lt;&gt;"",input_OLD_temp_simulation!C1241,"")</f>
        <v>44576.90625</v>
      </c>
      <c r="D1241" s="26">
        <f t="shared" si="261"/>
        <v>5</v>
      </c>
      <c r="E1241" s="43">
        <f t="shared" si="252"/>
        <v>0.90625</v>
      </c>
      <c r="F1241" s="2">
        <f t="shared" si="253"/>
        <v>5.9063657407407408</v>
      </c>
      <c r="G1241" s="26">
        <f>_xlfn.XLOOKUP(F1241,occupancy_schedule!C:C,occupancy_schedule!D:D,,1,2)</f>
        <v>0</v>
      </c>
      <c r="H1241" s="50">
        <f t="shared" si="254"/>
        <v>0</v>
      </c>
      <c r="I1241" s="18">
        <f t="shared" si="255"/>
        <v>0</v>
      </c>
      <c r="J1241" s="26">
        <f t="shared" si="256"/>
        <v>-248.99896868704639</v>
      </c>
      <c r="K1241" s="55">
        <f t="shared" si="257"/>
        <v>4.1975626948442474E-3</v>
      </c>
      <c r="L1241" s="26" t="b">
        <f>IF(virtualroom!A1241="","",J1241&gt;ventilation_hysteresis)</f>
        <v>0</v>
      </c>
      <c r="M1241" s="29">
        <f t="shared" si="258"/>
        <v>0</v>
      </c>
      <c r="N1241" s="13">
        <f t="shared" si="249"/>
        <v>0</v>
      </c>
      <c r="O1241" s="17">
        <f t="shared" si="250"/>
        <v>0</v>
      </c>
      <c r="P1241" s="17">
        <f t="shared" si="259"/>
        <v>0</v>
      </c>
      <c r="Q1241" s="17">
        <f t="shared" si="251"/>
        <v>4.1975626948442474E-3</v>
      </c>
      <c r="R1241" s="29">
        <f>IF(R1240="cCO2_ppm",CO2_ext_avg_ppm,calculation!R1240+calculation!S1240)</f>
        <v>551.00103131295361</v>
      </c>
      <c r="S1241" s="13">
        <f t="shared" si="260"/>
        <v>-3.7778064253598225</v>
      </c>
    </row>
    <row r="1242" spans="1:19">
      <c r="A1242" s="1">
        <f>IF(input_OLD_temp_simulation!A1242&lt;&gt;"",input_OLD_temp_simulation!A1242,"")</f>
        <v>1240</v>
      </c>
      <c r="B1242">
        <f>IF(input_OLD_temp_simulation!B1242&lt;&gt;"",input_OLD_temp_simulation!B1242,"")</f>
        <v>886307</v>
      </c>
      <c r="C1242" s="2">
        <f>IF(input_OLD_temp_simulation!C1242&lt;&gt;"",input_OLD_temp_simulation!C1242,"")</f>
        <v>44576.916666666657</v>
      </c>
      <c r="D1242" s="26">
        <f t="shared" si="261"/>
        <v>5</v>
      </c>
      <c r="E1242" s="43">
        <f t="shared" si="252"/>
        <v>0.91666666665696539</v>
      </c>
      <c r="F1242" s="2">
        <f t="shared" si="253"/>
        <v>5.9167824073977062</v>
      </c>
      <c r="G1242" s="26">
        <f>_xlfn.XLOOKUP(F1242,occupancy_schedule!C:C,occupancy_schedule!D:D,,1,2)</f>
        <v>0</v>
      </c>
      <c r="H1242" s="50">
        <f t="shared" si="254"/>
        <v>0</v>
      </c>
      <c r="I1242" s="18">
        <f t="shared" si="255"/>
        <v>0</v>
      </c>
      <c r="J1242" s="26">
        <f t="shared" si="256"/>
        <v>-252.7767751124062</v>
      </c>
      <c r="K1242" s="55">
        <f t="shared" si="257"/>
        <v>4.080963731098574E-3</v>
      </c>
      <c r="L1242" s="26" t="b">
        <f>IF(virtualroom!A1242="","",J1242&gt;ventilation_hysteresis)</f>
        <v>0</v>
      </c>
      <c r="M1242" s="29">
        <f t="shared" si="258"/>
        <v>0</v>
      </c>
      <c r="N1242" s="13">
        <f t="shared" si="249"/>
        <v>0</v>
      </c>
      <c r="O1242" s="17">
        <f t="shared" si="250"/>
        <v>0</v>
      </c>
      <c r="P1242" s="17">
        <f t="shared" si="259"/>
        <v>0</v>
      </c>
      <c r="Q1242" s="17">
        <f t="shared" si="251"/>
        <v>4.080963731098574E-3</v>
      </c>
      <c r="R1242" s="29">
        <f>IF(R1241="cCO2_ppm",CO2_ext_avg_ppm,calculation!R1241+calculation!S1241)</f>
        <v>547.2232248875938</v>
      </c>
      <c r="S1242" s="13">
        <f t="shared" si="260"/>
        <v>-3.6728673579887166</v>
      </c>
    </row>
    <row r="1243" spans="1:19">
      <c r="A1243" s="1">
        <f>IF(input_OLD_temp_simulation!A1243&lt;&gt;"",input_OLD_temp_simulation!A1243,"")</f>
        <v>1241</v>
      </c>
      <c r="B1243">
        <f>IF(input_OLD_temp_simulation!B1243&lt;&gt;"",input_OLD_temp_simulation!B1243,"")</f>
        <v>886307</v>
      </c>
      <c r="C1243" s="2">
        <f>IF(input_OLD_temp_simulation!C1243&lt;&gt;"",input_OLD_temp_simulation!C1243,"")</f>
        <v>44576.927083333343</v>
      </c>
      <c r="D1243" s="26">
        <f t="shared" si="261"/>
        <v>5</v>
      </c>
      <c r="E1243" s="43">
        <f t="shared" si="252"/>
        <v>0.92708333334303461</v>
      </c>
      <c r="F1243" s="2">
        <f t="shared" si="253"/>
        <v>5.9271990740837754</v>
      </c>
      <c r="G1243" s="26">
        <f>_xlfn.XLOOKUP(F1243,occupancy_schedule!C:C,occupancy_schedule!D:D,,1,2)</f>
        <v>0</v>
      </c>
      <c r="H1243" s="50">
        <f t="shared" si="254"/>
        <v>0</v>
      </c>
      <c r="I1243" s="18">
        <f t="shared" si="255"/>
        <v>0</v>
      </c>
      <c r="J1243" s="26">
        <f t="shared" si="256"/>
        <v>-256.44964247039491</v>
      </c>
      <c r="K1243" s="55">
        <f t="shared" si="257"/>
        <v>3.9676036274569476E-3</v>
      </c>
      <c r="L1243" s="26" t="b">
        <f>IF(virtualroom!A1243="","",J1243&gt;ventilation_hysteresis)</f>
        <v>0</v>
      </c>
      <c r="M1243" s="29">
        <f t="shared" si="258"/>
        <v>0</v>
      </c>
      <c r="N1243" s="13">
        <f t="shared" si="249"/>
        <v>0</v>
      </c>
      <c r="O1243" s="17">
        <f t="shared" si="250"/>
        <v>0</v>
      </c>
      <c r="P1243" s="17">
        <f t="shared" si="259"/>
        <v>0</v>
      </c>
      <c r="Q1243" s="17">
        <f t="shared" si="251"/>
        <v>3.9676036274569476E-3</v>
      </c>
      <c r="R1243" s="29">
        <f>IF(R1242="cCO2_ppm",CO2_ext_avg_ppm,calculation!R1242+calculation!S1242)</f>
        <v>543.55035752960509</v>
      </c>
      <c r="S1243" s="13">
        <f t="shared" si="260"/>
        <v>-3.5708432647112529</v>
      </c>
    </row>
    <row r="1244" spans="1:19">
      <c r="A1244" s="1">
        <f>IF(input_OLD_temp_simulation!A1244&lt;&gt;"",input_OLD_temp_simulation!A1244,"")</f>
        <v>1242</v>
      </c>
      <c r="B1244">
        <f>IF(input_OLD_temp_simulation!B1244&lt;&gt;"",input_OLD_temp_simulation!B1244,"")</f>
        <v>886307</v>
      </c>
      <c r="C1244" s="2">
        <f>IF(input_OLD_temp_simulation!C1244&lt;&gt;"",input_OLD_temp_simulation!C1244,"")</f>
        <v>44576.9375</v>
      </c>
      <c r="D1244" s="26">
        <f t="shared" si="261"/>
        <v>5</v>
      </c>
      <c r="E1244" s="43">
        <f t="shared" si="252"/>
        <v>0.9375</v>
      </c>
      <c r="F1244" s="2">
        <f t="shared" si="253"/>
        <v>5.9376157407407408</v>
      </c>
      <c r="G1244" s="26">
        <f>_xlfn.XLOOKUP(F1244,occupancy_schedule!C:C,occupancy_schedule!D:D,,1,2)</f>
        <v>0</v>
      </c>
      <c r="H1244" s="50">
        <f t="shared" si="254"/>
        <v>0</v>
      </c>
      <c r="I1244" s="18">
        <f t="shared" si="255"/>
        <v>0</v>
      </c>
      <c r="J1244" s="26">
        <f t="shared" si="256"/>
        <v>-260.02048573510615</v>
      </c>
      <c r="K1244" s="55">
        <f t="shared" si="257"/>
        <v>3.8573924155831433E-3</v>
      </c>
      <c r="L1244" s="26" t="b">
        <f>IF(virtualroom!A1244="","",J1244&gt;ventilation_hysteresis)</f>
        <v>0</v>
      </c>
      <c r="M1244" s="29">
        <f t="shared" si="258"/>
        <v>0</v>
      </c>
      <c r="N1244" s="13">
        <f t="shared" si="249"/>
        <v>0</v>
      </c>
      <c r="O1244" s="17">
        <f t="shared" si="250"/>
        <v>0</v>
      </c>
      <c r="P1244" s="17">
        <f t="shared" si="259"/>
        <v>0</v>
      </c>
      <c r="Q1244" s="17">
        <f t="shared" si="251"/>
        <v>3.8573924155831433E-3</v>
      </c>
      <c r="R1244" s="29">
        <f>IF(R1243="cCO2_ppm",CO2_ext_avg_ppm,calculation!R1243+calculation!S1243)</f>
        <v>539.97951426489385</v>
      </c>
      <c r="S1244" s="13">
        <f t="shared" si="260"/>
        <v>-3.4716531740248291</v>
      </c>
    </row>
    <row r="1245" spans="1:19">
      <c r="A1245" s="1">
        <f>IF(input_OLD_temp_simulation!A1245&lt;&gt;"",input_OLD_temp_simulation!A1245,"")</f>
        <v>1243</v>
      </c>
      <c r="B1245">
        <f>IF(input_OLD_temp_simulation!B1245&lt;&gt;"",input_OLD_temp_simulation!B1245,"")</f>
        <v>886307</v>
      </c>
      <c r="C1245" s="2">
        <f>IF(input_OLD_temp_simulation!C1245&lt;&gt;"",input_OLD_temp_simulation!C1245,"")</f>
        <v>44576.947916666657</v>
      </c>
      <c r="D1245" s="26">
        <f t="shared" si="261"/>
        <v>5</v>
      </c>
      <c r="E1245" s="43">
        <f t="shared" si="252"/>
        <v>0.94791666665696539</v>
      </c>
      <c r="F1245" s="2">
        <f t="shared" si="253"/>
        <v>5.9480324073977062</v>
      </c>
      <c r="G1245" s="26">
        <f>_xlfn.XLOOKUP(F1245,occupancy_schedule!C:C,occupancy_schedule!D:D,,1,2)</f>
        <v>0</v>
      </c>
      <c r="H1245" s="50">
        <f t="shared" si="254"/>
        <v>0</v>
      </c>
      <c r="I1245" s="18">
        <f t="shared" si="255"/>
        <v>0</v>
      </c>
      <c r="J1245" s="26">
        <f t="shared" si="256"/>
        <v>-263.49213890913097</v>
      </c>
      <c r="K1245" s="55">
        <f t="shared" si="257"/>
        <v>3.7502426262613895E-3</v>
      </c>
      <c r="L1245" s="26" t="b">
        <f>IF(virtualroom!A1245="","",J1245&gt;ventilation_hysteresis)</f>
        <v>0</v>
      </c>
      <c r="M1245" s="29">
        <f t="shared" si="258"/>
        <v>0</v>
      </c>
      <c r="N1245" s="13">
        <f t="shared" si="249"/>
        <v>0</v>
      </c>
      <c r="O1245" s="17">
        <f t="shared" si="250"/>
        <v>0</v>
      </c>
      <c r="P1245" s="17">
        <f t="shared" si="259"/>
        <v>0</v>
      </c>
      <c r="Q1245" s="17">
        <f t="shared" si="251"/>
        <v>3.7502426262613895E-3</v>
      </c>
      <c r="R1245" s="29">
        <f>IF(R1244="cCO2_ppm",CO2_ext_avg_ppm,calculation!R1244+calculation!S1244)</f>
        <v>536.50786109086903</v>
      </c>
      <c r="S1245" s="13">
        <f t="shared" si="260"/>
        <v>-3.3752183636352506</v>
      </c>
    </row>
    <row r="1246" spans="1:19">
      <c r="A1246" s="1">
        <f>IF(input_OLD_temp_simulation!A1246&lt;&gt;"",input_OLD_temp_simulation!A1246,"")</f>
        <v>1244</v>
      </c>
      <c r="B1246">
        <f>IF(input_OLD_temp_simulation!B1246&lt;&gt;"",input_OLD_temp_simulation!B1246,"")</f>
        <v>886307</v>
      </c>
      <c r="C1246" s="2">
        <f>IF(input_OLD_temp_simulation!C1246&lt;&gt;"",input_OLD_temp_simulation!C1246,"")</f>
        <v>44576.958333333343</v>
      </c>
      <c r="D1246" s="26">
        <f t="shared" si="261"/>
        <v>5</v>
      </c>
      <c r="E1246" s="43">
        <f t="shared" si="252"/>
        <v>0.95833333334303461</v>
      </c>
      <c r="F1246" s="2">
        <f t="shared" si="253"/>
        <v>5.9584490740837754</v>
      </c>
      <c r="G1246" s="26">
        <f>_xlfn.XLOOKUP(F1246,occupancy_schedule!C:C,occupancy_schedule!D:D,,1,2)</f>
        <v>0</v>
      </c>
      <c r="H1246" s="50">
        <f t="shared" si="254"/>
        <v>0</v>
      </c>
      <c r="I1246" s="18">
        <f t="shared" si="255"/>
        <v>0</v>
      </c>
      <c r="J1246" s="26">
        <f t="shared" si="256"/>
        <v>-266.86735727276618</v>
      </c>
      <c r="K1246" s="55">
        <f t="shared" si="257"/>
        <v>3.6460692199763519E-3</v>
      </c>
      <c r="L1246" s="26" t="b">
        <f>IF(virtualroom!A1246="","",J1246&gt;ventilation_hysteresis)</f>
        <v>0</v>
      </c>
      <c r="M1246" s="29">
        <f t="shared" si="258"/>
        <v>0</v>
      </c>
      <c r="N1246" s="13">
        <f t="shared" si="249"/>
        <v>0</v>
      </c>
      <c r="O1246" s="17">
        <f t="shared" si="250"/>
        <v>0</v>
      </c>
      <c r="P1246" s="17">
        <f t="shared" si="259"/>
        <v>0</v>
      </c>
      <c r="Q1246" s="17">
        <f t="shared" si="251"/>
        <v>3.6460692199763519E-3</v>
      </c>
      <c r="R1246" s="29">
        <f>IF(R1245="cCO2_ppm",CO2_ext_avg_ppm,calculation!R1245+calculation!S1245)</f>
        <v>533.13264272723382</v>
      </c>
      <c r="S1246" s="13">
        <f t="shared" si="260"/>
        <v>-3.2814622979787167</v>
      </c>
    </row>
    <row r="1247" spans="1:19">
      <c r="A1247" s="1">
        <f>IF(input_OLD_temp_simulation!A1247&lt;&gt;"",input_OLD_temp_simulation!A1247,"")</f>
        <v>1245</v>
      </c>
      <c r="B1247">
        <f>IF(input_OLD_temp_simulation!B1247&lt;&gt;"",input_OLD_temp_simulation!B1247,"")</f>
        <v>886307</v>
      </c>
      <c r="C1247" s="2">
        <f>IF(input_OLD_temp_simulation!C1247&lt;&gt;"",input_OLD_temp_simulation!C1247,"")</f>
        <v>44576.96875</v>
      </c>
      <c r="D1247" s="26">
        <f t="shared" si="261"/>
        <v>5</v>
      </c>
      <c r="E1247" s="43">
        <f t="shared" si="252"/>
        <v>0.96875</v>
      </c>
      <c r="F1247" s="2">
        <f t="shared" si="253"/>
        <v>5.9688657407407408</v>
      </c>
      <c r="G1247" s="26">
        <f>_xlfn.XLOOKUP(F1247,occupancy_schedule!C:C,occupancy_schedule!D:D,,1,2)</f>
        <v>0</v>
      </c>
      <c r="H1247" s="50">
        <f t="shared" si="254"/>
        <v>0</v>
      </c>
      <c r="I1247" s="18">
        <f t="shared" si="255"/>
        <v>0</v>
      </c>
      <c r="J1247" s="26">
        <f t="shared" si="256"/>
        <v>-270.14881957074488</v>
      </c>
      <c r="K1247" s="55">
        <f t="shared" si="257"/>
        <v>3.5447895194214542E-3</v>
      </c>
      <c r="L1247" s="26" t="b">
        <f>IF(virtualroom!A1247="","",J1247&gt;ventilation_hysteresis)</f>
        <v>0</v>
      </c>
      <c r="M1247" s="29">
        <f t="shared" si="258"/>
        <v>0</v>
      </c>
      <c r="N1247" s="13">
        <f t="shared" si="249"/>
        <v>0</v>
      </c>
      <c r="O1247" s="17">
        <f t="shared" si="250"/>
        <v>0</v>
      </c>
      <c r="P1247" s="17">
        <f t="shared" si="259"/>
        <v>0</v>
      </c>
      <c r="Q1247" s="17">
        <f t="shared" si="251"/>
        <v>3.5447895194214542E-3</v>
      </c>
      <c r="R1247" s="29">
        <f>IF(R1246="cCO2_ppm",CO2_ext_avg_ppm,calculation!R1246+calculation!S1246)</f>
        <v>529.85118042925512</v>
      </c>
      <c r="S1247" s="13">
        <f t="shared" si="260"/>
        <v>-3.1903105674793086</v>
      </c>
    </row>
    <row r="1248" spans="1:19">
      <c r="A1248" s="1">
        <f>IF(input_OLD_temp_simulation!A1248&lt;&gt;"",input_OLD_temp_simulation!A1248,"")</f>
        <v>1246</v>
      </c>
      <c r="B1248">
        <f>IF(input_OLD_temp_simulation!B1248&lt;&gt;"",input_OLD_temp_simulation!B1248,"")</f>
        <v>886307</v>
      </c>
      <c r="C1248" s="2">
        <f>IF(input_OLD_temp_simulation!C1248&lt;&gt;"",input_OLD_temp_simulation!C1248,"")</f>
        <v>44576.979166666657</v>
      </c>
      <c r="D1248" s="26">
        <f t="shared" si="261"/>
        <v>5</v>
      </c>
      <c r="E1248" s="43">
        <f t="shared" si="252"/>
        <v>0.97916666665696539</v>
      </c>
      <c r="F1248" s="2">
        <f t="shared" si="253"/>
        <v>5.9792824073977062</v>
      </c>
      <c r="G1248" s="26">
        <f>_xlfn.XLOOKUP(F1248,occupancy_schedule!C:C,occupancy_schedule!D:D,,1,2)</f>
        <v>0</v>
      </c>
      <c r="H1248" s="50">
        <f t="shared" si="254"/>
        <v>0</v>
      </c>
      <c r="I1248" s="18">
        <f t="shared" si="255"/>
        <v>0</v>
      </c>
      <c r="J1248" s="26">
        <f t="shared" si="256"/>
        <v>-273.33913013822416</v>
      </c>
      <c r="K1248" s="55">
        <f t="shared" si="257"/>
        <v>3.4463231438819704E-3</v>
      </c>
      <c r="L1248" s="26" t="b">
        <f>IF(virtualroom!A1248="","",J1248&gt;ventilation_hysteresis)</f>
        <v>0</v>
      </c>
      <c r="M1248" s="29">
        <f t="shared" si="258"/>
        <v>0</v>
      </c>
      <c r="N1248" s="13">
        <f t="shared" si="249"/>
        <v>0</v>
      </c>
      <c r="O1248" s="17">
        <f t="shared" si="250"/>
        <v>0</v>
      </c>
      <c r="P1248" s="17">
        <f t="shared" si="259"/>
        <v>0</v>
      </c>
      <c r="Q1248" s="17">
        <f t="shared" si="251"/>
        <v>3.4463231438819704E-3</v>
      </c>
      <c r="R1248" s="29">
        <f>IF(R1247="cCO2_ppm",CO2_ext_avg_ppm,calculation!R1247+calculation!S1247)</f>
        <v>526.66086986177584</v>
      </c>
      <c r="S1248" s="13">
        <f t="shared" si="260"/>
        <v>-3.1016908294937733</v>
      </c>
    </row>
    <row r="1249" spans="1:19">
      <c r="A1249" s="1">
        <f>IF(input_OLD_temp_simulation!A1249&lt;&gt;"",input_OLD_temp_simulation!A1249,"")</f>
        <v>1247</v>
      </c>
      <c r="B1249">
        <f>IF(input_OLD_temp_simulation!B1249&lt;&gt;"",input_OLD_temp_simulation!B1249,"")</f>
        <v>886307</v>
      </c>
      <c r="C1249" s="2">
        <f>IF(input_OLD_temp_simulation!C1249&lt;&gt;"",input_OLD_temp_simulation!C1249,"")</f>
        <v>44576.989583333343</v>
      </c>
      <c r="D1249" s="26">
        <f t="shared" si="261"/>
        <v>5</v>
      </c>
      <c r="E1249" s="43">
        <f t="shared" si="252"/>
        <v>0.98958333334303461</v>
      </c>
      <c r="F1249" s="2">
        <f t="shared" si="253"/>
        <v>5.9896990740837754</v>
      </c>
      <c r="G1249" s="26">
        <f>_xlfn.XLOOKUP(F1249,occupancy_schedule!C:C,occupancy_schedule!D:D,,1,2)</f>
        <v>0</v>
      </c>
      <c r="H1249" s="50">
        <f t="shared" si="254"/>
        <v>0</v>
      </c>
      <c r="I1249" s="18">
        <f t="shared" si="255"/>
        <v>0</v>
      </c>
      <c r="J1249" s="26">
        <f t="shared" si="256"/>
        <v>-276.44082096771797</v>
      </c>
      <c r="K1249" s="55">
        <f t="shared" si="257"/>
        <v>3.3505919454408033E-3</v>
      </c>
      <c r="L1249" s="26" t="b">
        <f>IF(virtualroom!A1249="","",J1249&gt;ventilation_hysteresis)</f>
        <v>0</v>
      </c>
      <c r="M1249" s="29">
        <f t="shared" si="258"/>
        <v>0</v>
      </c>
      <c r="N1249" s="13">
        <f t="shared" si="249"/>
        <v>0</v>
      </c>
      <c r="O1249" s="17">
        <f t="shared" si="250"/>
        <v>0</v>
      </c>
      <c r="P1249" s="17">
        <f t="shared" si="259"/>
        <v>0</v>
      </c>
      <c r="Q1249" s="17">
        <f t="shared" si="251"/>
        <v>3.3505919454408033E-3</v>
      </c>
      <c r="R1249" s="29">
        <f>IF(R1248="cCO2_ppm",CO2_ext_avg_ppm,calculation!R1248+calculation!S1248)</f>
        <v>523.55917903228203</v>
      </c>
      <c r="S1249" s="13">
        <f t="shared" si="260"/>
        <v>-3.0155327508967229</v>
      </c>
    </row>
    <row r="1250" spans="1:19">
      <c r="A1250" s="1">
        <f>IF(input_OLD_temp_simulation!A1250&lt;&gt;"",input_OLD_temp_simulation!A1250,"")</f>
        <v>1248</v>
      </c>
      <c r="B1250">
        <f>IF(input_OLD_temp_simulation!B1250&lt;&gt;"",input_OLD_temp_simulation!B1250,"")</f>
        <v>886307</v>
      </c>
      <c r="C1250" s="2">
        <f>IF(input_OLD_temp_simulation!C1250&lt;&gt;"",input_OLD_temp_simulation!C1250,"")</f>
        <v>44577</v>
      </c>
      <c r="D1250" s="26">
        <f t="shared" si="261"/>
        <v>6</v>
      </c>
      <c r="E1250" s="43">
        <f t="shared" si="252"/>
        <v>0</v>
      </c>
      <c r="F1250" s="2">
        <f t="shared" si="253"/>
        <v>6.0001157407407408</v>
      </c>
      <c r="G1250" s="26">
        <f>_xlfn.XLOOKUP(F1250,occupancy_schedule!C:C,occupancy_schedule!D:D,,1,2)</f>
        <v>0</v>
      </c>
      <c r="H1250" s="50">
        <f t="shared" si="254"/>
        <v>0</v>
      </c>
      <c r="I1250" s="18">
        <f t="shared" si="255"/>
        <v>0</v>
      </c>
      <c r="J1250" s="26">
        <f t="shared" si="256"/>
        <v>-279.45635371861465</v>
      </c>
      <c r="K1250" s="55">
        <f t="shared" si="257"/>
        <v>3.2575199469563375E-3</v>
      </c>
      <c r="L1250" s="26" t="b">
        <f>IF(virtualroom!A1250="","",J1250&gt;ventilation_hysteresis)</f>
        <v>0</v>
      </c>
      <c r="M1250" s="29">
        <f t="shared" si="258"/>
        <v>0</v>
      </c>
      <c r="N1250" s="13">
        <f t="shared" si="249"/>
        <v>0</v>
      </c>
      <c r="O1250" s="17">
        <f t="shared" si="250"/>
        <v>0</v>
      </c>
      <c r="P1250" s="17">
        <f t="shared" si="259"/>
        <v>0</v>
      </c>
      <c r="Q1250" s="17">
        <f t="shared" si="251"/>
        <v>3.2575199469563375E-3</v>
      </c>
      <c r="R1250" s="29">
        <f>IF(R1249="cCO2_ppm",CO2_ext_avg_ppm,calculation!R1249+calculation!S1249)</f>
        <v>520.54364628138535</v>
      </c>
      <c r="S1250" s="13">
        <f t="shared" si="260"/>
        <v>-2.9317679522607039</v>
      </c>
    </row>
    <row r="1251" spans="1:19">
      <c r="A1251" s="1">
        <f>IF(input_OLD_temp_simulation!A1251&lt;&gt;"",input_OLD_temp_simulation!A1251,"")</f>
        <v>1249</v>
      </c>
      <c r="B1251">
        <f>IF(input_OLD_temp_simulation!B1251&lt;&gt;"",input_OLD_temp_simulation!B1251,"")</f>
        <v>886307</v>
      </c>
      <c r="C1251" s="2">
        <f>IF(input_OLD_temp_simulation!C1251&lt;&gt;"",input_OLD_temp_simulation!C1251,"")</f>
        <v>44577.010416666657</v>
      </c>
      <c r="D1251" s="26">
        <f t="shared" si="261"/>
        <v>6</v>
      </c>
      <c r="E1251" s="43">
        <f t="shared" si="252"/>
        <v>1.041666665696539E-2</v>
      </c>
      <c r="F1251" s="2">
        <f t="shared" si="253"/>
        <v>6.0105324073977062</v>
      </c>
      <c r="G1251" s="26">
        <f>_xlfn.XLOOKUP(F1251,occupancy_schedule!C:C,occupancy_schedule!D:D,,1,2)</f>
        <v>0</v>
      </c>
      <c r="H1251" s="50">
        <f t="shared" si="254"/>
        <v>0</v>
      </c>
      <c r="I1251" s="18">
        <f t="shared" si="255"/>
        <v>0</v>
      </c>
      <c r="J1251" s="26">
        <f t="shared" si="256"/>
        <v>-282.38812167087531</v>
      </c>
      <c r="K1251" s="55">
        <f t="shared" si="257"/>
        <v>3.1670332817631077E-3</v>
      </c>
      <c r="L1251" s="26" t="b">
        <f>IF(virtualroom!A1251="","",J1251&gt;ventilation_hysteresis)</f>
        <v>0</v>
      </c>
      <c r="M1251" s="29">
        <f t="shared" si="258"/>
        <v>0</v>
      </c>
      <c r="N1251" s="13">
        <f t="shared" si="249"/>
        <v>0</v>
      </c>
      <c r="O1251" s="17">
        <f t="shared" si="250"/>
        <v>0</v>
      </c>
      <c r="P1251" s="17">
        <f t="shared" si="259"/>
        <v>0</v>
      </c>
      <c r="Q1251" s="17">
        <f t="shared" si="251"/>
        <v>3.1670332817631077E-3</v>
      </c>
      <c r="R1251" s="29">
        <f>IF(R1250="cCO2_ppm",CO2_ext_avg_ppm,calculation!R1250+calculation!S1250)</f>
        <v>517.61187832912469</v>
      </c>
      <c r="S1251" s="13">
        <f t="shared" si="260"/>
        <v>-2.850329953586797</v>
      </c>
    </row>
    <row r="1252" spans="1:19">
      <c r="A1252" s="1">
        <f>IF(input_OLD_temp_simulation!A1252&lt;&gt;"",input_OLD_temp_simulation!A1252,"")</f>
        <v>1250</v>
      </c>
      <c r="B1252">
        <f>IF(input_OLD_temp_simulation!B1252&lt;&gt;"",input_OLD_temp_simulation!B1252,"")</f>
        <v>886307</v>
      </c>
      <c r="C1252" s="2">
        <f>IF(input_OLD_temp_simulation!C1252&lt;&gt;"",input_OLD_temp_simulation!C1252,"")</f>
        <v>44577.020833333343</v>
      </c>
      <c r="D1252" s="26">
        <f t="shared" si="261"/>
        <v>6</v>
      </c>
      <c r="E1252" s="43">
        <f t="shared" si="252"/>
        <v>2.083333334303461E-2</v>
      </c>
      <c r="F1252" s="2">
        <f t="shared" si="253"/>
        <v>6.0209490740837754</v>
      </c>
      <c r="G1252" s="26">
        <f>_xlfn.XLOOKUP(F1252,occupancy_schedule!C:C,occupancy_schedule!D:D,,1,2)</f>
        <v>0</v>
      </c>
      <c r="H1252" s="50">
        <f t="shared" si="254"/>
        <v>0</v>
      </c>
      <c r="I1252" s="18">
        <f t="shared" si="255"/>
        <v>0</v>
      </c>
      <c r="J1252" s="26">
        <f t="shared" si="256"/>
        <v>-285.23845162446207</v>
      </c>
      <c r="K1252" s="55">
        <f t="shared" si="257"/>
        <v>3.0790601350474665E-3</v>
      </c>
      <c r="L1252" s="26" t="b">
        <f>IF(virtualroom!A1252="","",J1252&gt;ventilation_hysteresis)</f>
        <v>0</v>
      </c>
      <c r="M1252" s="29">
        <f t="shared" si="258"/>
        <v>0</v>
      </c>
      <c r="N1252" s="13">
        <f t="shared" si="249"/>
        <v>0</v>
      </c>
      <c r="O1252" s="17">
        <f t="shared" si="250"/>
        <v>0</v>
      </c>
      <c r="P1252" s="17">
        <f t="shared" si="259"/>
        <v>0</v>
      </c>
      <c r="Q1252" s="17">
        <f t="shared" si="251"/>
        <v>3.0790601350474665E-3</v>
      </c>
      <c r="R1252" s="29">
        <f>IF(R1251="cCO2_ppm",CO2_ext_avg_ppm,calculation!R1251+calculation!S1251)</f>
        <v>514.76154837553793</v>
      </c>
      <c r="S1252" s="13">
        <f t="shared" si="260"/>
        <v>-2.77115412154272</v>
      </c>
    </row>
    <row r="1253" spans="1:19">
      <c r="A1253" s="1">
        <f>IF(input_OLD_temp_simulation!A1253&lt;&gt;"",input_OLD_temp_simulation!A1253,"")</f>
        <v>1251</v>
      </c>
      <c r="B1253">
        <f>IF(input_OLD_temp_simulation!B1253&lt;&gt;"",input_OLD_temp_simulation!B1253,"")</f>
        <v>886307</v>
      </c>
      <c r="C1253" s="2">
        <f>IF(input_OLD_temp_simulation!C1253&lt;&gt;"",input_OLD_temp_simulation!C1253,"")</f>
        <v>44577.03125</v>
      </c>
      <c r="D1253" s="26">
        <f t="shared" si="261"/>
        <v>6</v>
      </c>
      <c r="E1253" s="43">
        <f t="shared" si="252"/>
        <v>3.125E-2</v>
      </c>
      <c r="F1253" s="2">
        <f t="shared" si="253"/>
        <v>6.0313657407407408</v>
      </c>
      <c r="G1253" s="26">
        <f>_xlfn.XLOOKUP(F1253,occupancy_schedule!C:C,occupancy_schedule!D:D,,1,2)</f>
        <v>0</v>
      </c>
      <c r="H1253" s="50">
        <f t="shared" si="254"/>
        <v>0</v>
      </c>
      <c r="I1253" s="18">
        <f t="shared" si="255"/>
        <v>0</v>
      </c>
      <c r="J1253" s="26">
        <f t="shared" si="256"/>
        <v>-288.00960574600481</v>
      </c>
      <c r="K1253" s="55">
        <f t="shared" si="257"/>
        <v>2.993530686851703E-3</v>
      </c>
      <c r="L1253" s="26" t="b">
        <f>IF(virtualroom!A1253="","",J1253&gt;ventilation_hysteresis)</f>
        <v>0</v>
      </c>
      <c r="M1253" s="29">
        <f t="shared" si="258"/>
        <v>0</v>
      </c>
      <c r="N1253" s="13">
        <f t="shared" si="249"/>
        <v>0</v>
      </c>
      <c r="O1253" s="17">
        <f t="shared" si="250"/>
        <v>0</v>
      </c>
      <c r="P1253" s="17">
        <f t="shared" si="259"/>
        <v>0</v>
      </c>
      <c r="Q1253" s="17">
        <f t="shared" si="251"/>
        <v>2.993530686851703E-3</v>
      </c>
      <c r="R1253" s="29">
        <f>IF(R1252="cCO2_ppm",CO2_ext_avg_ppm,calculation!R1252+calculation!S1252)</f>
        <v>511.99039425399519</v>
      </c>
      <c r="S1253" s="13">
        <f t="shared" si="260"/>
        <v>-2.6941776181665329</v>
      </c>
    </row>
    <row r="1254" spans="1:19">
      <c r="A1254" s="1">
        <f>IF(input_OLD_temp_simulation!A1254&lt;&gt;"",input_OLD_temp_simulation!A1254,"")</f>
        <v>1252</v>
      </c>
      <c r="B1254">
        <f>IF(input_OLD_temp_simulation!B1254&lt;&gt;"",input_OLD_temp_simulation!B1254,"")</f>
        <v>886307</v>
      </c>
      <c r="C1254" s="2">
        <f>IF(input_OLD_temp_simulation!C1254&lt;&gt;"",input_OLD_temp_simulation!C1254,"")</f>
        <v>44577.041666666657</v>
      </c>
      <c r="D1254" s="26">
        <f t="shared" si="261"/>
        <v>6</v>
      </c>
      <c r="E1254" s="43">
        <f t="shared" si="252"/>
        <v>4.166666665696539E-2</v>
      </c>
      <c r="F1254" s="2">
        <f t="shared" si="253"/>
        <v>6.0417824073977062</v>
      </c>
      <c r="G1254" s="26">
        <f>_xlfn.XLOOKUP(F1254,occupancy_schedule!C:C,occupancy_schedule!D:D,,1,2)</f>
        <v>0</v>
      </c>
      <c r="H1254" s="50">
        <f t="shared" si="254"/>
        <v>0</v>
      </c>
      <c r="I1254" s="18">
        <f t="shared" si="255"/>
        <v>0</v>
      </c>
      <c r="J1254" s="26">
        <f t="shared" si="256"/>
        <v>-290.70378336417133</v>
      </c>
      <c r="K1254" s="55">
        <f t="shared" si="257"/>
        <v>2.9103770566613783E-3</v>
      </c>
      <c r="L1254" s="26" t="b">
        <f>IF(virtualroom!A1254="","",J1254&gt;ventilation_hysteresis)</f>
        <v>0</v>
      </c>
      <c r="M1254" s="29">
        <f t="shared" si="258"/>
        <v>0</v>
      </c>
      <c r="N1254" s="13">
        <f t="shared" si="249"/>
        <v>0</v>
      </c>
      <c r="O1254" s="17">
        <f t="shared" si="250"/>
        <v>0</v>
      </c>
      <c r="P1254" s="17">
        <f t="shared" si="259"/>
        <v>0</v>
      </c>
      <c r="Q1254" s="17">
        <f t="shared" si="251"/>
        <v>2.9103770566613783E-3</v>
      </c>
      <c r="R1254" s="29">
        <f>IF(R1253="cCO2_ppm",CO2_ext_avg_ppm,calculation!R1253+calculation!S1253)</f>
        <v>509.29621663582867</v>
      </c>
      <c r="S1254" s="13">
        <f t="shared" si="260"/>
        <v>-2.6193393509952405</v>
      </c>
    </row>
    <row r="1255" spans="1:19">
      <c r="A1255" s="1">
        <f>IF(input_OLD_temp_simulation!A1255&lt;&gt;"",input_OLD_temp_simulation!A1255,"")</f>
        <v>1253</v>
      </c>
      <c r="B1255">
        <f>IF(input_OLD_temp_simulation!B1255&lt;&gt;"",input_OLD_temp_simulation!B1255,"")</f>
        <v>886307</v>
      </c>
      <c r="C1255" s="2">
        <f>IF(input_OLD_temp_simulation!C1255&lt;&gt;"",input_OLD_temp_simulation!C1255,"")</f>
        <v>44577.052083333343</v>
      </c>
      <c r="D1255" s="26">
        <f t="shared" si="261"/>
        <v>6</v>
      </c>
      <c r="E1255" s="43">
        <f t="shared" si="252"/>
        <v>5.208333334303461E-2</v>
      </c>
      <c r="F1255" s="2">
        <f t="shared" si="253"/>
        <v>6.0521990740837754</v>
      </c>
      <c r="G1255" s="26">
        <f>_xlfn.XLOOKUP(F1255,occupancy_schedule!C:C,occupancy_schedule!D:D,,1,2)</f>
        <v>0</v>
      </c>
      <c r="H1255" s="50">
        <f t="shared" si="254"/>
        <v>0</v>
      </c>
      <c r="I1255" s="18">
        <f t="shared" si="255"/>
        <v>0</v>
      </c>
      <c r="J1255" s="26">
        <f t="shared" si="256"/>
        <v>-293.32312271516656</v>
      </c>
      <c r="K1255" s="55">
        <f t="shared" si="257"/>
        <v>2.829533249531896E-3</v>
      </c>
      <c r="L1255" s="26" t="b">
        <f>IF(virtualroom!A1255="","",J1255&gt;ventilation_hysteresis)</f>
        <v>0</v>
      </c>
      <c r="M1255" s="29">
        <f t="shared" si="258"/>
        <v>0</v>
      </c>
      <c r="N1255" s="13">
        <f t="shared" si="249"/>
        <v>0</v>
      </c>
      <c r="O1255" s="17">
        <f t="shared" si="250"/>
        <v>0</v>
      </c>
      <c r="P1255" s="17">
        <f t="shared" si="259"/>
        <v>0</v>
      </c>
      <c r="Q1255" s="17">
        <f t="shared" si="251"/>
        <v>2.829533249531896E-3</v>
      </c>
      <c r="R1255" s="29">
        <f>IF(R1254="cCO2_ppm",CO2_ext_avg_ppm,calculation!R1254+calculation!S1254)</f>
        <v>506.67687728483344</v>
      </c>
      <c r="S1255" s="13">
        <f t="shared" si="260"/>
        <v>-2.5465799245787064</v>
      </c>
    </row>
    <row r="1256" spans="1:19">
      <c r="A1256" s="1">
        <f>IF(input_OLD_temp_simulation!A1256&lt;&gt;"",input_OLD_temp_simulation!A1256,"")</f>
        <v>1254</v>
      </c>
      <c r="B1256">
        <f>IF(input_OLD_temp_simulation!B1256&lt;&gt;"",input_OLD_temp_simulation!B1256,"")</f>
        <v>886307</v>
      </c>
      <c r="C1256" s="2">
        <f>IF(input_OLD_temp_simulation!C1256&lt;&gt;"",input_OLD_temp_simulation!C1256,"")</f>
        <v>44577.0625</v>
      </c>
      <c r="D1256" s="26">
        <f t="shared" si="261"/>
        <v>6</v>
      </c>
      <c r="E1256" s="43">
        <f t="shared" si="252"/>
        <v>6.25E-2</v>
      </c>
      <c r="F1256" s="2">
        <f t="shared" si="253"/>
        <v>6.0626157407407408</v>
      </c>
      <c r="G1256" s="26">
        <f>_xlfn.XLOOKUP(F1256,occupancy_schedule!C:C,occupancy_schedule!D:D,,1,2)</f>
        <v>0</v>
      </c>
      <c r="H1256" s="50">
        <f t="shared" si="254"/>
        <v>0</v>
      </c>
      <c r="I1256" s="18">
        <f t="shared" si="255"/>
        <v>0</v>
      </c>
      <c r="J1256" s="26">
        <f t="shared" si="256"/>
        <v>-295.86970263974524</v>
      </c>
      <c r="K1256" s="55">
        <f t="shared" si="257"/>
        <v>2.7509351037115662E-3</v>
      </c>
      <c r="L1256" s="26" t="b">
        <f>IF(virtualroom!A1256="","",J1256&gt;ventilation_hysteresis)</f>
        <v>0</v>
      </c>
      <c r="M1256" s="29">
        <f t="shared" si="258"/>
        <v>0</v>
      </c>
      <c r="N1256" s="13">
        <f t="shared" ref="N1256:N1319" si="262">M1256/(V_room_m3)</f>
        <v>0</v>
      </c>
      <c r="O1256" s="17">
        <f t="shared" ref="O1256:O1319" si="263">N1256/s_per_h*(R1256-CO2_ext_avg_ppm)</f>
        <v>0</v>
      </c>
      <c r="P1256" s="17">
        <f t="shared" si="259"/>
        <v>0</v>
      </c>
      <c r="Q1256" s="17">
        <f t="shared" si="251"/>
        <v>2.7509351037115662E-3</v>
      </c>
      <c r="R1256" s="29">
        <f>IF(R1255="cCO2_ppm",CO2_ext_avg_ppm,calculation!R1255+calculation!S1255)</f>
        <v>504.13029736025476</v>
      </c>
      <c r="S1256" s="13">
        <f t="shared" si="260"/>
        <v>-2.4758415933404097</v>
      </c>
    </row>
    <row r="1257" spans="1:19">
      <c r="A1257" s="1">
        <f>IF(input_OLD_temp_simulation!A1257&lt;&gt;"",input_OLD_temp_simulation!A1257,"")</f>
        <v>1255</v>
      </c>
      <c r="B1257">
        <f>IF(input_OLD_temp_simulation!B1257&lt;&gt;"",input_OLD_temp_simulation!B1257,"")</f>
        <v>886307</v>
      </c>
      <c r="C1257" s="2">
        <f>IF(input_OLD_temp_simulation!C1257&lt;&gt;"",input_OLD_temp_simulation!C1257,"")</f>
        <v>44577.072916666657</v>
      </c>
      <c r="D1257" s="26">
        <f t="shared" si="261"/>
        <v>6</v>
      </c>
      <c r="E1257" s="43">
        <f t="shared" si="252"/>
        <v>7.291666665696539E-2</v>
      </c>
      <c r="F1257" s="2">
        <f t="shared" si="253"/>
        <v>6.0730324073977062</v>
      </c>
      <c r="G1257" s="26">
        <f>_xlfn.XLOOKUP(F1257,occupancy_schedule!C:C,occupancy_schedule!D:D,,1,2)</f>
        <v>0</v>
      </c>
      <c r="H1257" s="50">
        <f t="shared" si="254"/>
        <v>0</v>
      </c>
      <c r="I1257" s="18">
        <f t="shared" si="255"/>
        <v>0</v>
      </c>
      <c r="J1257" s="26">
        <f t="shared" si="256"/>
        <v>-298.34554423308566</v>
      </c>
      <c r="K1257" s="55">
        <f t="shared" si="257"/>
        <v>2.6745202397195781E-3</v>
      </c>
      <c r="L1257" s="26" t="b">
        <f>IF(virtualroom!A1257="","",J1257&gt;ventilation_hysteresis)</f>
        <v>0</v>
      </c>
      <c r="M1257" s="29">
        <f t="shared" si="258"/>
        <v>0</v>
      </c>
      <c r="N1257" s="13">
        <f t="shared" si="262"/>
        <v>0</v>
      </c>
      <c r="O1257" s="17">
        <f t="shared" si="263"/>
        <v>0</v>
      </c>
      <c r="P1257" s="17">
        <f t="shared" si="259"/>
        <v>0</v>
      </c>
      <c r="Q1257" s="17">
        <f t="shared" ref="Q1257:Q1320" si="264">MAX(O1257*P1257,K1257)</f>
        <v>2.6745202397195781E-3</v>
      </c>
      <c r="R1257" s="29">
        <f>IF(R1256="cCO2_ppm",CO2_ext_avg_ppm,calculation!R1256+calculation!S1256)</f>
        <v>501.65445576691434</v>
      </c>
      <c r="S1257" s="13">
        <f t="shared" si="260"/>
        <v>-2.4070682157476204</v>
      </c>
    </row>
    <row r="1258" spans="1:19">
      <c r="A1258" s="1">
        <f>IF(input_OLD_temp_simulation!A1258&lt;&gt;"",input_OLD_temp_simulation!A1258,"")</f>
        <v>1256</v>
      </c>
      <c r="B1258">
        <f>IF(input_OLD_temp_simulation!B1258&lt;&gt;"",input_OLD_temp_simulation!B1258,"")</f>
        <v>886307</v>
      </c>
      <c r="C1258" s="2">
        <f>IF(input_OLD_temp_simulation!C1258&lt;&gt;"",input_OLD_temp_simulation!C1258,"")</f>
        <v>44577.083333333343</v>
      </c>
      <c r="D1258" s="26">
        <f t="shared" si="261"/>
        <v>6</v>
      </c>
      <c r="E1258" s="43">
        <f t="shared" si="252"/>
        <v>8.333333334303461E-2</v>
      </c>
      <c r="F1258" s="2">
        <f t="shared" si="253"/>
        <v>6.0834490740837754</v>
      </c>
      <c r="G1258" s="26">
        <f>_xlfn.XLOOKUP(F1258,occupancy_schedule!C:C,occupancy_schedule!D:D,,1,2)</f>
        <v>0</v>
      </c>
      <c r="H1258" s="50">
        <f t="shared" si="254"/>
        <v>0</v>
      </c>
      <c r="I1258" s="18">
        <f t="shared" si="255"/>
        <v>0</v>
      </c>
      <c r="J1258" s="26">
        <f t="shared" si="256"/>
        <v>-300.7526124488333</v>
      </c>
      <c r="K1258" s="55">
        <f t="shared" si="257"/>
        <v>2.6002280108384781E-3</v>
      </c>
      <c r="L1258" s="26" t="b">
        <f>IF(virtualroom!A1258="","",J1258&gt;ventilation_hysteresis)</f>
        <v>0</v>
      </c>
      <c r="M1258" s="29">
        <f t="shared" si="258"/>
        <v>0</v>
      </c>
      <c r="N1258" s="13">
        <f t="shared" si="262"/>
        <v>0</v>
      </c>
      <c r="O1258" s="17">
        <f t="shared" si="263"/>
        <v>0</v>
      </c>
      <c r="P1258" s="17">
        <f t="shared" si="259"/>
        <v>0</v>
      </c>
      <c r="Q1258" s="17">
        <f t="shared" si="264"/>
        <v>2.6002280108384781E-3</v>
      </c>
      <c r="R1258" s="29">
        <f>IF(R1257="cCO2_ppm",CO2_ext_avg_ppm,calculation!R1257+calculation!S1257)</f>
        <v>499.2473875511667</v>
      </c>
      <c r="S1258" s="13">
        <f t="shared" si="260"/>
        <v>-2.3402052097546302</v>
      </c>
    </row>
    <row r="1259" spans="1:19">
      <c r="A1259" s="1">
        <f>IF(input_OLD_temp_simulation!A1259&lt;&gt;"",input_OLD_temp_simulation!A1259,"")</f>
        <v>1257</v>
      </c>
      <c r="B1259">
        <f>IF(input_OLD_temp_simulation!B1259&lt;&gt;"",input_OLD_temp_simulation!B1259,"")</f>
        <v>886307</v>
      </c>
      <c r="C1259" s="2">
        <f>IF(input_OLD_temp_simulation!C1259&lt;&gt;"",input_OLD_temp_simulation!C1259,"")</f>
        <v>44577.09375</v>
      </c>
      <c r="D1259" s="26">
        <f t="shared" si="261"/>
        <v>6</v>
      </c>
      <c r="E1259" s="43">
        <f t="shared" si="252"/>
        <v>9.375E-2</v>
      </c>
      <c r="F1259" s="2">
        <f t="shared" si="253"/>
        <v>6.0938657407407408</v>
      </c>
      <c r="G1259" s="26">
        <f>_xlfn.XLOOKUP(F1259,occupancy_schedule!C:C,occupancy_schedule!D:D,,1,2)</f>
        <v>0</v>
      </c>
      <c r="H1259" s="50">
        <f t="shared" si="254"/>
        <v>0</v>
      </c>
      <c r="I1259" s="18">
        <f t="shared" si="255"/>
        <v>0</v>
      </c>
      <c r="J1259" s="26">
        <f t="shared" si="256"/>
        <v>-303.09281765858793</v>
      </c>
      <c r="K1259" s="55">
        <f t="shared" si="257"/>
        <v>2.5279994549818538E-3</v>
      </c>
      <c r="L1259" s="26" t="b">
        <f>IF(virtualroom!A1259="","",J1259&gt;ventilation_hysteresis)</f>
        <v>0</v>
      </c>
      <c r="M1259" s="29">
        <f t="shared" si="258"/>
        <v>0</v>
      </c>
      <c r="N1259" s="13">
        <f t="shared" si="262"/>
        <v>0</v>
      </c>
      <c r="O1259" s="17">
        <f t="shared" si="263"/>
        <v>0</v>
      </c>
      <c r="P1259" s="17">
        <f t="shared" si="259"/>
        <v>0</v>
      </c>
      <c r="Q1259" s="17">
        <f t="shared" si="264"/>
        <v>2.5279994549818538E-3</v>
      </c>
      <c r="R1259" s="29">
        <f>IF(R1258="cCO2_ppm",CO2_ext_avg_ppm,calculation!R1258+calculation!S1258)</f>
        <v>496.90718234141207</v>
      </c>
      <c r="S1259" s="13">
        <f t="shared" si="260"/>
        <v>-2.2751995094836683</v>
      </c>
    </row>
    <row r="1260" spans="1:19">
      <c r="A1260" s="1">
        <f>IF(input_OLD_temp_simulation!A1260&lt;&gt;"",input_OLD_temp_simulation!A1260,"")</f>
        <v>1258</v>
      </c>
      <c r="B1260">
        <f>IF(input_OLD_temp_simulation!B1260&lt;&gt;"",input_OLD_temp_simulation!B1260,"")</f>
        <v>886307</v>
      </c>
      <c r="C1260" s="2">
        <f>IF(input_OLD_temp_simulation!C1260&lt;&gt;"",input_OLD_temp_simulation!C1260,"")</f>
        <v>44577.104166666657</v>
      </c>
      <c r="D1260" s="26">
        <f t="shared" si="261"/>
        <v>6</v>
      </c>
      <c r="E1260" s="43">
        <f t="shared" si="252"/>
        <v>0.10416666665696539</v>
      </c>
      <c r="F1260" s="2">
        <f t="shared" si="253"/>
        <v>6.1042824073977062</v>
      </c>
      <c r="G1260" s="26">
        <f>_xlfn.XLOOKUP(F1260,occupancy_schedule!C:C,occupancy_schedule!D:D,,1,2)</f>
        <v>0</v>
      </c>
      <c r="H1260" s="50">
        <f t="shared" si="254"/>
        <v>0</v>
      </c>
      <c r="I1260" s="18">
        <f t="shared" si="255"/>
        <v>0</v>
      </c>
      <c r="J1260" s="26">
        <f t="shared" si="256"/>
        <v>-305.36801716807162</v>
      </c>
      <c r="K1260" s="55">
        <f t="shared" si="257"/>
        <v>2.4577772478990242E-3</v>
      </c>
      <c r="L1260" s="26" t="b">
        <f>IF(virtualroom!A1260="","",J1260&gt;ventilation_hysteresis)</f>
        <v>0</v>
      </c>
      <c r="M1260" s="29">
        <f t="shared" si="258"/>
        <v>0</v>
      </c>
      <c r="N1260" s="13">
        <f t="shared" si="262"/>
        <v>0</v>
      </c>
      <c r="O1260" s="17">
        <f t="shared" si="263"/>
        <v>0</v>
      </c>
      <c r="P1260" s="17">
        <f t="shared" si="259"/>
        <v>0</v>
      </c>
      <c r="Q1260" s="17">
        <f t="shared" si="264"/>
        <v>2.4577772478990242E-3</v>
      </c>
      <c r="R1260" s="29">
        <f>IF(R1259="cCO2_ppm",CO2_ext_avg_ppm,calculation!R1259+calculation!S1259)</f>
        <v>494.63198283192838</v>
      </c>
      <c r="S1260" s="13">
        <f t="shared" si="260"/>
        <v>-2.2119995231091218</v>
      </c>
    </row>
    <row r="1261" spans="1:19">
      <c r="A1261" s="1">
        <f>IF(input_OLD_temp_simulation!A1261&lt;&gt;"",input_OLD_temp_simulation!A1261,"")</f>
        <v>1259</v>
      </c>
      <c r="B1261">
        <f>IF(input_OLD_temp_simulation!B1261&lt;&gt;"",input_OLD_temp_simulation!B1261,"")</f>
        <v>886307</v>
      </c>
      <c r="C1261" s="2">
        <f>IF(input_OLD_temp_simulation!C1261&lt;&gt;"",input_OLD_temp_simulation!C1261,"")</f>
        <v>44577.114583333343</v>
      </c>
      <c r="D1261" s="26">
        <f t="shared" si="261"/>
        <v>6</v>
      </c>
      <c r="E1261" s="43">
        <f t="shared" si="252"/>
        <v>0.11458333334303461</v>
      </c>
      <c r="F1261" s="2">
        <f t="shared" si="253"/>
        <v>6.1146990740837754</v>
      </c>
      <c r="G1261" s="26">
        <f>_xlfn.XLOOKUP(F1261,occupancy_schedule!C:C,occupancy_schedule!D:D,,1,2)</f>
        <v>0</v>
      </c>
      <c r="H1261" s="50">
        <f t="shared" si="254"/>
        <v>0</v>
      </c>
      <c r="I1261" s="18">
        <f t="shared" si="255"/>
        <v>0</v>
      </c>
      <c r="J1261" s="26">
        <f t="shared" si="256"/>
        <v>-307.58001669118073</v>
      </c>
      <c r="K1261" s="55">
        <f t="shared" si="257"/>
        <v>2.3895056576796066E-3</v>
      </c>
      <c r="L1261" s="26" t="b">
        <f>IF(virtualroom!A1261="","",J1261&gt;ventilation_hysteresis)</f>
        <v>0</v>
      </c>
      <c r="M1261" s="29">
        <f t="shared" si="258"/>
        <v>0</v>
      </c>
      <c r="N1261" s="13">
        <f t="shared" si="262"/>
        <v>0</v>
      </c>
      <c r="O1261" s="17">
        <f t="shared" si="263"/>
        <v>0</v>
      </c>
      <c r="P1261" s="17">
        <f t="shared" si="259"/>
        <v>0</v>
      </c>
      <c r="Q1261" s="17">
        <f t="shared" si="264"/>
        <v>2.3895056576796066E-3</v>
      </c>
      <c r="R1261" s="29">
        <f>IF(R1260="cCO2_ppm",CO2_ext_avg_ppm,calculation!R1260+calculation!S1260)</f>
        <v>492.41998330881927</v>
      </c>
      <c r="S1261" s="13">
        <f t="shared" si="260"/>
        <v>-2.1505550919116461</v>
      </c>
    </row>
    <row r="1262" spans="1:19">
      <c r="A1262" s="1">
        <f>IF(input_OLD_temp_simulation!A1262&lt;&gt;"",input_OLD_temp_simulation!A1262,"")</f>
        <v>1260</v>
      </c>
      <c r="B1262">
        <f>IF(input_OLD_temp_simulation!B1262&lt;&gt;"",input_OLD_temp_simulation!B1262,"")</f>
        <v>886307</v>
      </c>
      <c r="C1262" s="2">
        <f>IF(input_OLD_temp_simulation!C1262&lt;&gt;"",input_OLD_temp_simulation!C1262,"")</f>
        <v>44577.125</v>
      </c>
      <c r="D1262" s="26">
        <f t="shared" si="261"/>
        <v>6</v>
      </c>
      <c r="E1262" s="43">
        <f t="shared" si="252"/>
        <v>0.125</v>
      </c>
      <c r="F1262" s="2">
        <f t="shared" si="253"/>
        <v>6.1251157407407408</v>
      </c>
      <c r="G1262" s="26">
        <f>_xlfn.XLOOKUP(F1262,occupancy_schedule!C:C,occupancy_schedule!D:D,,1,2)</f>
        <v>0</v>
      </c>
      <c r="H1262" s="50">
        <f t="shared" si="254"/>
        <v>0</v>
      </c>
      <c r="I1262" s="18">
        <f t="shared" si="255"/>
        <v>0</v>
      </c>
      <c r="J1262" s="26">
        <f t="shared" si="256"/>
        <v>-309.73057178309239</v>
      </c>
      <c r="K1262" s="55">
        <f t="shared" si="257"/>
        <v>2.3231305005218398E-3</v>
      </c>
      <c r="L1262" s="26" t="b">
        <f>IF(virtualroom!A1262="","",J1262&gt;ventilation_hysteresis)</f>
        <v>0</v>
      </c>
      <c r="M1262" s="29">
        <f t="shared" si="258"/>
        <v>0</v>
      </c>
      <c r="N1262" s="13">
        <f t="shared" si="262"/>
        <v>0</v>
      </c>
      <c r="O1262" s="17">
        <f t="shared" si="263"/>
        <v>0</v>
      </c>
      <c r="P1262" s="17">
        <f t="shared" si="259"/>
        <v>0</v>
      </c>
      <c r="Q1262" s="17">
        <f t="shared" si="264"/>
        <v>2.3231305005218398E-3</v>
      </c>
      <c r="R1262" s="29">
        <f>IF(R1261="cCO2_ppm",CO2_ext_avg_ppm,calculation!R1261+calculation!S1261)</f>
        <v>490.26942821690761</v>
      </c>
      <c r="S1262" s="13">
        <f t="shared" si="260"/>
        <v>-2.0908174504696557</v>
      </c>
    </row>
    <row r="1263" spans="1:19">
      <c r="A1263" s="1">
        <f>IF(input_OLD_temp_simulation!A1263&lt;&gt;"",input_OLD_temp_simulation!A1263,"")</f>
        <v>1261</v>
      </c>
      <c r="B1263">
        <f>IF(input_OLD_temp_simulation!B1263&lt;&gt;"",input_OLD_temp_simulation!B1263,"")</f>
        <v>886307</v>
      </c>
      <c r="C1263" s="2">
        <f>IF(input_OLD_temp_simulation!C1263&lt;&gt;"",input_OLD_temp_simulation!C1263,"")</f>
        <v>44577.135416666657</v>
      </c>
      <c r="D1263" s="26">
        <f t="shared" si="261"/>
        <v>6</v>
      </c>
      <c r="E1263" s="43">
        <f t="shared" si="252"/>
        <v>0.13541666665696539</v>
      </c>
      <c r="F1263" s="2">
        <f t="shared" si="253"/>
        <v>6.1355324073977062</v>
      </c>
      <c r="G1263" s="26">
        <f>_xlfn.XLOOKUP(F1263,occupancy_schedule!C:C,occupancy_schedule!D:D,,1,2)</f>
        <v>0</v>
      </c>
      <c r="H1263" s="50">
        <f t="shared" si="254"/>
        <v>0</v>
      </c>
      <c r="I1263" s="18">
        <f t="shared" si="255"/>
        <v>0</v>
      </c>
      <c r="J1263" s="26">
        <f t="shared" si="256"/>
        <v>-311.82138923356206</v>
      </c>
      <c r="K1263" s="55">
        <f t="shared" si="257"/>
        <v>2.2585990977295658E-3</v>
      </c>
      <c r="L1263" s="26" t="b">
        <f>IF(virtualroom!A1263="","",J1263&gt;ventilation_hysteresis)</f>
        <v>0</v>
      </c>
      <c r="M1263" s="29">
        <f t="shared" si="258"/>
        <v>0</v>
      </c>
      <c r="N1263" s="13">
        <f t="shared" si="262"/>
        <v>0</v>
      </c>
      <c r="O1263" s="17">
        <f t="shared" si="263"/>
        <v>0</v>
      </c>
      <c r="P1263" s="17">
        <f t="shared" si="259"/>
        <v>0</v>
      </c>
      <c r="Q1263" s="17">
        <f t="shared" si="264"/>
        <v>2.2585990977295658E-3</v>
      </c>
      <c r="R1263" s="29">
        <f>IF(R1262="cCO2_ppm",CO2_ext_avg_ppm,calculation!R1262+calculation!S1262)</f>
        <v>488.17861076643794</v>
      </c>
      <c r="S1263" s="13">
        <f t="shared" si="260"/>
        <v>-2.0327391879566092</v>
      </c>
    </row>
    <row r="1264" spans="1:19">
      <c r="A1264" s="1">
        <f>IF(input_OLD_temp_simulation!A1264&lt;&gt;"",input_OLD_temp_simulation!A1264,"")</f>
        <v>1262</v>
      </c>
      <c r="B1264">
        <f>IF(input_OLD_temp_simulation!B1264&lt;&gt;"",input_OLD_temp_simulation!B1264,"")</f>
        <v>886307</v>
      </c>
      <c r="C1264" s="2">
        <f>IF(input_OLD_temp_simulation!C1264&lt;&gt;"",input_OLD_temp_simulation!C1264,"")</f>
        <v>44577.145833333343</v>
      </c>
      <c r="D1264" s="26">
        <f t="shared" si="261"/>
        <v>6</v>
      </c>
      <c r="E1264" s="43">
        <f t="shared" si="252"/>
        <v>0.14583333334303461</v>
      </c>
      <c r="F1264" s="2">
        <f t="shared" si="253"/>
        <v>6.1459490740837754</v>
      </c>
      <c r="G1264" s="26">
        <f>_xlfn.XLOOKUP(F1264,occupancy_schedule!C:C,occupancy_schedule!D:D,,1,2)</f>
        <v>0</v>
      </c>
      <c r="H1264" s="50">
        <f t="shared" si="254"/>
        <v>0</v>
      </c>
      <c r="I1264" s="18">
        <f t="shared" si="255"/>
        <v>0</v>
      </c>
      <c r="J1264" s="26">
        <f t="shared" si="256"/>
        <v>-313.85412842151868</v>
      </c>
      <c r="K1264" s="55">
        <f t="shared" si="257"/>
        <v>2.1958602339037445E-3</v>
      </c>
      <c r="L1264" s="26" t="b">
        <f>IF(virtualroom!A1264="","",J1264&gt;ventilation_hysteresis)</f>
        <v>0</v>
      </c>
      <c r="M1264" s="29">
        <f t="shared" si="258"/>
        <v>0</v>
      </c>
      <c r="N1264" s="13">
        <f t="shared" si="262"/>
        <v>0</v>
      </c>
      <c r="O1264" s="17">
        <f t="shared" si="263"/>
        <v>0</v>
      </c>
      <c r="P1264" s="17">
        <f t="shared" si="259"/>
        <v>0</v>
      </c>
      <c r="Q1264" s="17">
        <f t="shared" si="264"/>
        <v>2.1958602339037445E-3</v>
      </c>
      <c r="R1264" s="29">
        <f>IF(R1263="cCO2_ppm",CO2_ext_avg_ppm,calculation!R1263+calculation!S1263)</f>
        <v>486.14587157848132</v>
      </c>
      <c r="S1264" s="13">
        <f t="shared" si="260"/>
        <v>-1.9762742105133699</v>
      </c>
    </row>
    <row r="1265" spans="1:19">
      <c r="A1265" s="1">
        <f>IF(input_OLD_temp_simulation!A1265&lt;&gt;"",input_OLD_temp_simulation!A1265,"")</f>
        <v>1263</v>
      </c>
      <c r="B1265">
        <f>IF(input_OLD_temp_simulation!B1265&lt;&gt;"",input_OLD_temp_simulation!B1265,"")</f>
        <v>886307</v>
      </c>
      <c r="C1265" s="2">
        <f>IF(input_OLD_temp_simulation!C1265&lt;&gt;"",input_OLD_temp_simulation!C1265,"")</f>
        <v>44577.15625</v>
      </c>
      <c r="D1265" s="26">
        <f t="shared" si="261"/>
        <v>6</v>
      </c>
      <c r="E1265" s="43">
        <f t="shared" si="252"/>
        <v>0.15625</v>
      </c>
      <c r="F1265" s="2">
        <f t="shared" si="253"/>
        <v>6.1563657407407408</v>
      </c>
      <c r="G1265" s="26">
        <f>_xlfn.XLOOKUP(F1265,occupancy_schedule!C:C,occupancy_schedule!D:D,,1,2)</f>
        <v>0</v>
      </c>
      <c r="H1265" s="50">
        <f t="shared" si="254"/>
        <v>0</v>
      </c>
      <c r="I1265" s="18">
        <f t="shared" si="255"/>
        <v>0</v>
      </c>
      <c r="J1265" s="26">
        <f t="shared" si="256"/>
        <v>-315.83040263203208</v>
      </c>
      <c r="K1265" s="55">
        <f t="shared" si="257"/>
        <v>2.1348641162953061E-3</v>
      </c>
      <c r="L1265" s="26" t="b">
        <f>IF(virtualroom!A1265="","",J1265&gt;ventilation_hysteresis)</f>
        <v>0</v>
      </c>
      <c r="M1265" s="29">
        <f t="shared" si="258"/>
        <v>0</v>
      </c>
      <c r="N1265" s="13">
        <f t="shared" si="262"/>
        <v>0</v>
      </c>
      <c r="O1265" s="17">
        <f t="shared" si="263"/>
        <v>0</v>
      </c>
      <c r="P1265" s="17">
        <f t="shared" si="259"/>
        <v>0</v>
      </c>
      <c r="Q1265" s="17">
        <f t="shared" si="264"/>
        <v>2.1348641162953061E-3</v>
      </c>
      <c r="R1265" s="29">
        <f>IF(R1264="cCO2_ppm",CO2_ext_avg_ppm,calculation!R1264+calculation!S1264)</f>
        <v>484.16959736796792</v>
      </c>
      <c r="S1265" s="13">
        <f t="shared" si="260"/>
        <v>-1.9213777046657754</v>
      </c>
    </row>
    <row r="1266" spans="1:19">
      <c r="A1266" s="1">
        <f>IF(input_OLD_temp_simulation!A1266&lt;&gt;"",input_OLD_temp_simulation!A1266,"")</f>
        <v>1264</v>
      </c>
      <c r="B1266">
        <f>IF(input_OLD_temp_simulation!B1266&lt;&gt;"",input_OLD_temp_simulation!B1266,"")</f>
        <v>886307</v>
      </c>
      <c r="C1266" s="2">
        <f>IF(input_OLD_temp_simulation!C1266&lt;&gt;"",input_OLD_temp_simulation!C1266,"")</f>
        <v>44577.166666666657</v>
      </c>
      <c r="D1266" s="26">
        <f t="shared" si="261"/>
        <v>6</v>
      </c>
      <c r="E1266" s="43">
        <f t="shared" si="252"/>
        <v>0.16666666665696539</v>
      </c>
      <c r="F1266" s="2">
        <f t="shared" si="253"/>
        <v>6.1667824073977062</v>
      </c>
      <c r="G1266" s="26">
        <f>_xlfn.XLOOKUP(F1266,occupancy_schedule!C:C,occupancy_schedule!D:D,,1,2)</f>
        <v>0</v>
      </c>
      <c r="H1266" s="50">
        <f t="shared" si="254"/>
        <v>0</v>
      </c>
      <c r="I1266" s="18">
        <f t="shared" si="255"/>
        <v>0</v>
      </c>
      <c r="J1266" s="26">
        <f t="shared" si="256"/>
        <v>-317.75178033669783</v>
      </c>
      <c r="K1266" s="55">
        <f t="shared" si="257"/>
        <v>2.0755623352871036E-3</v>
      </c>
      <c r="L1266" s="26" t="b">
        <f>IF(virtualroom!A1266="","",J1266&gt;ventilation_hysteresis)</f>
        <v>0</v>
      </c>
      <c r="M1266" s="29">
        <f t="shared" si="258"/>
        <v>0</v>
      </c>
      <c r="N1266" s="13">
        <f t="shared" si="262"/>
        <v>0</v>
      </c>
      <c r="O1266" s="17">
        <f t="shared" si="263"/>
        <v>0</v>
      </c>
      <c r="P1266" s="17">
        <f t="shared" si="259"/>
        <v>0</v>
      </c>
      <c r="Q1266" s="17">
        <f t="shared" si="264"/>
        <v>2.0755623352871036E-3</v>
      </c>
      <c r="R1266" s="29">
        <f>IF(R1265="cCO2_ppm",CO2_ext_avg_ppm,calculation!R1265+calculation!S1265)</f>
        <v>482.24821966330217</v>
      </c>
      <c r="S1266" s="13">
        <f t="shared" si="260"/>
        <v>-1.8680061017583933</v>
      </c>
    </row>
    <row r="1267" spans="1:19">
      <c r="A1267" s="1">
        <f>IF(input_OLD_temp_simulation!A1267&lt;&gt;"",input_OLD_temp_simulation!A1267,"")</f>
        <v>1265</v>
      </c>
      <c r="B1267">
        <f>IF(input_OLD_temp_simulation!B1267&lt;&gt;"",input_OLD_temp_simulation!B1267,"")</f>
        <v>886307</v>
      </c>
      <c r="C1267" s="2">
        <f>IF(input_OLD_temp_simulation!C1267&lt;&gt;"",input_OLD_temp_simulation!C1267,"")</f>
        <v>44577.177083333343</v>
      </c>
      <c r="D1267" s="26">
        <f t="shared" si="261"/>
        <v>6</v>
      </c>
      <c r="E1267" s="43">
        <f t="shared" si="252"/>
        <v>0.17708333334303461</v>
      </c>
      <c r="F1267" s="2">
        <f t="shared" si="253"/>
        <v>6.1771990740837754</v>
      </c>
      <c r="G1267" s="26">
        <f>_xlfn.XLOOKUP(F1267,occupancy_schedule!C:C,occupancy_schedule!D:D,,1,2)</f>
        <v>0</v>
      </c>
      <c r="H1267" s="50">
        <f t="shared" si="254"/>
        <v>0</v>
      </c>
      <c r="I1267" s="18">
        <f t="shared" si="255"/>
        <v>0</v>
      </c>
      <c r="J1267" s="26">
        <f t="shared" si="256"/>
        <v>-319.61978643845623</v>
      </c>
      <c r="K1267" s="55">
        <f t="shared" si="257"/>
        <v>2.0179078259735732E-3</v>
      </c>
      <c r="L1267" s="26" t="b">
        <f>IF(virtualroom!A1267="","",J1267&gt;ventilation_hysteresis)</f>
        <v>0</v>
      </c>
      <c r="M1267" s="29">
        <f t="shared" si="258"/>
        <v>0</v>
      </c>
      <c r="N1267" s="13">
        <f t="shared" si="262"/>
        <v>0</v>
      </c>
      <c r="O1267" s="17">
        <f t="shared" si="263"/>
        <v>0</v>
      </c>
      <c r="P1267" s="17">
        <f t="shared" si="259"/>
        <v>0</v>
      </c>
      <c r="Q1267" s="17">
        <f t="shared" si="264"/>
        <v>2.0179078259735732E-3</v>
      </c>
      <c r="R1267" s="29">
        <f>IF(R1266="cCO2_ppm",CO2_ext_avg_ppm,calculation!R1266+calculation!S1266)</f>
        <v>480.38021356154377</v>
      </c>
      <c r="S1267" s="13">
        <f t="shared" si="260"/>
        <v>-1.8161170433762159</v>
      </c>
    </row>
    <row r="1268" spans="1:19">
      <c r="A1268" s="1">
        <f>IF(input_OLD_temp_simulation!A1268&lt;&gt;"",input_OLD_temp_simulation!A1268,"")</f>
        <v>1266</v>
      </c>
      <c r="B1268">
        <f>IF(input_OLD_temp_simulation!B1268&lt;&gt;"",input_OLD_temp_simulation!B1268,"")</f>
        <v>886307</v>
      </c>
      <c r="C1268" s="2">
        <f>IF(input_OLD_temp_simulation!C1268&lt;&gt;"",input_OLD_temp_simulation!C1268,"")</f>
        <v>44577.1875</v>
      </c>
      <c r="D1268" s="26">
        <f t="shared" si="261"/>
        <v>6</v>
      </c>
      <c r="E1268" s="43">
        <f t="shared" si="252"/>
        <v>0.1875</v>
      </c>
      <c r="F1268" s="2">
        <f t="shared" si="253"/>
        <v>6.1876157407407408</v>
      </c>
      <c r="G1268" s="26">
        <f>_xlfn.XLOOKUP(F1268,occupancy_schedule!C:C,occupancy_schedule!D:D,,1,2)</f>
        <v>0</v>
      </c>
      <c r="H1268" s="50">
        <f t="shared" si="254"/>
        <v>0</v>
      </c>
      <c r="I1268" s="18">
        <f t="shared" si="255"/>
        <v>0</v>
      </c>
      <c r="J1268" s="26">
        <f t="shared" si="256"/>
        <v>-321.43590348183244</v>
      </c>
      <c r="K1268" s="55">
        <f t="shared" si="257"/>
        <v>1.9618548308076404E-3</v>
      </c>
      <c r="L1268" s="26" t="b">
        <f>IF(virtualroom!A1268="","",J1268&gt;ventilation_hysteresis)</f>
        <v>0</v>
      </c>
      <c r="M1268" s="29">
        <f t="shared" si="258"/>
        <v>0</v>
      </c>
      <c r="N1268" s="13">
        <f t="shared" si="262"/>
        <v>0</v>
      </c>
      <c r="O1268" s="17">
        <f t="shared" si="263"/>
        <v>0</v>
      </c>
      <c r="P1268" s="17">
        <f t="shared" si="259"/>
        <v>0</v>
      </c>
      <c r="Q1268" s="17">
        <f t="shared" si="264"/>
        <v>1.9618548308076404E-3</v>
      </c>
      <c r="R1268" s="29">
        <f>IF(R1267="cCO2_ppm",CO2_ext_avg_ppm,calculation!R1267+calculation!S1267)</f>
        <v>478.56409651816756</v>
      </c>
      <c r="S1268" s="13">
        <f t="shared" si="260"/>
        <v>-1.7656693477268763</v>
      </c>
    </row>
    <row r="1269" spans="1:19">
      <c r="A1269" s="1">
        <f>IF(input_OLD_temp_simulation!A1269&lt;&gt;"",input_OLD_temp_simulation!A1269,"")</f>
        <v>1267</v>
      </c>
      <c r="B1269">
        <f>IF(input_OLD_temp_simulation!B1269&lt;&gt;"",input_OLD_temp_simulation!B1269,"")</f>
        <v>886307</v>
      </c>
      <c r="C1269" s="2">
        <f>IF(input_OLD_temp_simulation!C1269&lt;&gt;"",input_OLD_temp_simulation!C1269,"")</f>
        <v>44577.197916666657</v>
      </c>
      <c r="D1269" s="26">
        <f t="shared" si="261"/>
        <v>6</v>
      </c>
      <c r="E1269" s="43">
        <f t="shared" si="252"/>
        <v>0.19791666665696539</v>
      </c>
      <c r="F1269" s="2">
        <f t="shared" si="253"/>
        <v>6.1980324073977062</v>
      </c>
      <c r="G1269" s="26">
        <f>_xlfn.XLOOKUP(F1269,occupancy_schedule!C:C,occupancy_schedule!D:D,,1,2)</f>
        <v>0</v>
      </c>
      <c r="H1269" s="50">
        <f t="shared" si="254"/>
        <v>0</v>
      </c>
      <c r="I1269" s="18">
        <f t="shared" si="255"/>
        <v>0</v>
      </c>
      <c r="J1269" s="26">
        <f t="shared" si="256"/>
        <v>-323.20157282955932</v>
      </c>
      <c r="K1269" s="55">
        <f t="shared" si="257"/>
        <v>1.907358863285206E-3</v>
      </c>
      <c r="L1269" s="26" t="b">
        <f>IF(virtualroom!A1269="","",J1269&gt;ventilation_hysteresis)</f>
        <v>0</v>
      </c>
      <c r="M1269" s="29">
        <f t="shared" si="258"/>
        <v>0</v>
      </c>
      <c r="N1269" s="13">
        <f t="shared" si="262"/>
        <v>0</v>
      </c>
      <c r="O1269" s="17">
        <f t="shared" si="263"/>
        <v>0</v>
      </c>
      <c r="P1269" s="17">
        <f t="shared" si="259"/>
        <v>0</v>
      </c>
      <c r="Q1269" s="17">
        <f t="shared" si="264"/>
        <v>1.907358863285206E-3</v>
      </c>
      <c r="R1269" s="29">
        <f>IF(R1268="cCO2_ppm",CO2_ext_avg_ppm,calculation!R1268+calculation!S1268)</f>
        <v>476.79842717044068</v>
      </c>
      <c r="S1269" s="13">
        <f t="shared" si="260"/>
        <v>-1.7166229769566854</v>
      </c>
    </row>
    <row r="1270" spans="1:19">
      <c r="A1270" s="1">
        <f>IF(input_OLD_temp_simulation!A1270&lt;&gt;"",input_OLD_temp_simulation!A1270,"")</f>
        <v>1268</v>
      </c>
      <c r="B1270">
        <f>IF(input_OLD_temp_simulation!B1270&lt;&gt;"",input_OLD_temp_simulation!B1270,"")</f>
        <v>886307</v>
      </c>
      <c r="C1270" s="2">
        <f>IF(input_OLD_temp_simulation!C1270&lt;&gt;"",input_OLD_temp_simulation!C1270,"")</f>
        <v>44577.208333333343</v>
      </c>
      <c r="D1270" s="26">
        <f t="shared" si="261"/>
        <v>6</v>
      </c>
      <c r="E1270" s="43">
        <f t="shared" ref="E1270:E1333" si="265">MOD(C1270,1)</f>
        <v>0.20833333334303461</v>
      </c>
      <c r="F1270" s="2">
        <f t="shared" ref="F1270:F1333" si="266">D1270+E1270+1/24/60/6</f>
        <v>6.2084490740837754</v>
      </c>
      <c r="G1270" s="26">
        <f>_xlfn.XLOOKUP(F1270,occupancy_schedule!C:C,occupancy_schedule!D:D,,1,2)</f>
        <v>0</v>
      </c>
      <c r="H1270" s="50">
        <f t="shared" si="254"/>
        <v>0</v>
      </c>
      <c r="I1270" s="18">
        <f t="shared" si="255"/>
        <v>0</v>
      </c>
      <c r="J1270" s="26">
        <f t="shared" si="256"/>
        <v>-324.918195806516</v>
      </c>
      <c r="K1270" s="55">
        <f t="shared" si="257"/>
        <v>1.8543766726383951E-3</v>
      </c>
      <c r="L1270" s="26" t="b">
        <f>IF(virtualroom!A1270="","",J1270&gt;ventilation_hysteresis)</f>
        <v>0</v>
      </c>
      <c r="M1270" s="29">
        <f t="shared" si="258"/>
        <v>0</v>
      </c>
      <c r="N1270" s="13">
        <f t="shared" si="262"/>
        <v>0</v>
      </c>
      <c r="O1270" s="17">
        <f t="shared" si="263"/>
        <v>0</v>
      </c>
      <c r="P1270" s="17">
        <f t="shared" si="259"/>
        <v>0</v>
      </c>
      <c r="Q1270" s="17">
        <f t="shared" si="264"/>
        <v>1.8543766726383951E-3</v>
      </c>
      <c r="R1270" s="29">
        <f>IF(R1269="cCO2_ppm",CO2_ext_avg_ppm,calculation!R1269+calculation!S1269)</f>
        <v>475.081804193484</v>
      </c>
      <c r="S1270" s="13">
        <f t="shared" si="260"/>
        <v>-1.6689390053745556</v>
      </c>
    </row>
    <row r="1271" spans="1:19">
      <c r="A1271" s="1">
        <f>IF(input_OLD_temp_simulation!A1271&lt;&gt;"",input_OLD_temp_simulation!A1271,"")</f>
        <v>1269</v>
      </c>
      <c r="B1271">
        <f>IF(input_OLD_temp_simulation!B1271&lt;&gt;"",input_OLD_temp_simulation!B1271,"")</f>
        <v>886307</v>
      </c>
      <c r="C1271" s="2">
        <f>IF(input_OLD_temp_simulation!C1271&lt;&gt;"",input_OLD_temp_simulation!C1271,"")</f>
        <v>44577.21875</v>
      </c>
      <c r="D1271" s="26">
        <f t="shared" si="261"/>
        <v>6</v>
      </c>
      <c r="E1271" s="43">
        <f t="shared" si="265"/>
        <v>0.21875</v>
      </c>
      <c r="F1271" s="2">
        <f t="shared" si="266"/>
        <v>6.2188657407407408</v>
      </c>
      <c r="G1271" s="26">
        <f>_xlfn.XLOOKUP(F1271,occupancy_schedule!C:C,occupancy_schedule!D:D,,1,2)</f>
        <v>0</v>
      </c>
      <c r="H1271" s="50">
        <f t="shared" si="254"/>
        <v>0</v>
      </c>
      <c r="I1271" s="18">
        <f t="shared" si="255"/>
        <v>0</v>
      </c>
      <c r="J1271" s="26">
        <f t="shared" si="256"/>
        <v>-326.58713481189056</v>
      </c>
      <c r="K1271" s="55">
        <f t="shared" si="257"/>
        <v>1.8028662095095505E-3</v>
      </c>
      <c r="L1271" s="26" t="b">
        <f>IF(virtualroom!A1271="","",J1271&gt;ventilation_hysteresis)</f>
        <v>0</v>
      </c>
      <c r="M1271" s="29">
        <f t="shared" si="258"/>
        <v>0</v>
      </c>
      <c r="N1271" s="13">
        <f t="shared" si="262"/>
        <v>0</v>
      </c>
      <c r="O1271" s="17">
        <f t="shared" si="263"/>
        <v>0</v>
      </c>
      <c r="P1271" s="17">
        <f t="shared" si="259"/>
        <v>0</v>
      </c>
      <c r="Q1271" s="17">
        <f t="shared" si="264"/>
        <v>1.8028662095095505E-3</v>
      </c>
      <c r="R1271" s="29">
        <f>IF(R1270="cCO2_ppm",CO2_ext_avg_ppm,calculation!R1270+calculation!S1270)</f>
        <v>473.41286518810944</v>
      </c>
      <c r="S1271" s="13">
        <f t="shared" si="260"/>
        <v>-1.6225795885585954</v>
      </c>
    </row>
    <row r="1272" spans="1:19">
      <c r="A1272" s="1">
        <f>IF(input_OLD_temp_simulation!A1272&lt;&gt;"",input_OLD_temp_simulation!A1272,"")</f>
        <v>1270</v>
      </c>
      <c r="B1272">
        <f>IF(input_OLD_temp_simulation!B1272&lt;&gt;"",input_OLD_temp_simulation!B1272,"")</f>
        <v>886307</v>
      </c>
      <c r="C1272" s="2">
        <f>IF(input_OLD_temp_simulation!C1272&lt;&gt;"",input_OLD_temp_simulation!C1272,"")</f>
        <v>44577.229166666657</v>
      </c>
      <c r="D1272" s="26">
        <f t="shared" si="261"/>
        <v>6</v>
      </c>
      <c r="E1272" s="43">
        <f t="shared" si="265"/>
        <v>0.22916666665696539</v>
      </c>
      <c r="F1272" s="2">
        <f t="shared" si="266"/>
        <v>6.2292824073977062</v>
      </c>
      <c r="G1272" s="26">
        <f>_xlfn.XLOOKUP(F1272,occupancy_schedule!C:C,occupancy_schedule!D:D,,1,2)</f>
        <v>0</v>
      </c>
      <c r="H1272" s="50">
        <f t="shared" si="254"/>
        <v>0</v>
      </c>
      <c r="I1272" s="18">
        <f t="shared" si="255"/>
        <v>0</v>
      </c>
      <c r="J1272" s="26">
        <f t="shared" si="256"/>
        <v>-328.20971440044917</v>
      </c>
      <c r="K1272" s="55">
        <f t="shared" si="257"/>
        <v>1.752786592578729E-3</v>
      </c>
      <c r="L1272" s="26" t="b">
        <f>IF(virtualroom!A1272="","",J1272&gt;ventilation_hysteresis)</f>
        <v>0</v>
      </c>
      <c r="M1272" s="29">
        <f t="shared" si="258"/>
        <v>0</v>
      </c>
      <c r="N1272" s="13">
        <f t="shared" si="262"/>
        <v>0</v>
      </c>
      <c r="O1272" s="17">
        <f t="shared" si="263"/>
        <v>0</v>
      </c>
      <c r="P1272" s="17">
        <f t="shared" si="259"/>
        <v>0</v>
      </c>
      <c r="Q1272" s="17">
        <f t="shared" si="264"/>
        <v>1.752786592578729E-3</v>
      </c>
      <c r="R1272" s="29">
        <f>IF(R1271="cCO2_ppm",CO2_ext_avg_ppm,calculation!R1271+calculation!S1271)</f>
        <v>471.79028559955083</v>
      </c>
      <c r="S1272" s="13">
        <f t="shared" si="260"/>
        <v>-1.5775079333208561</v>
      </c>
    </row>
    <row r="1273" spans="1:19">
      <c r="A1273" s="1">
        <f>IF(input_OLD_temp_simulation!A1273&lt;&gt;"",input_OLD_temp_simulation!A1273,"")</f>
        <v>1271</v>
      </c>
      <c r="B1273">
        <f>IF(input_OLD_temp_simulation!B1273&lt;&gt;"",input_OLD_temp_simulation!B1273,"")</f>
        <v>886307</v>
      </c>
      <c r="C1273" s="2">
        <f>IF(input_OLD_temp_simulation!C1273&lt;&gt;"",input_OLD_temp_simulation!C1273,"")</f>
        <v>44577.239583333343</v>
      </c>
      <c r="D1273" s="26">
        <f t="shared" si="261"/>
        <v>6</v>
      </c>
      <c r="E1273" s="43">
        <f t="shared" si="265"/>
        <v>0.23958333334303461</v>
      </c>
      <c r="F1273" s="2">
        <f t="shared" si="266"/>
        <v>6.2396990740837754</v>
      </c>
      <c r="G1273" s="26">
        <f>_xlfn.XLOOKUP(F1273,occupancy_schedule!C:C,occupancy_schedule!D:D,,1,2)</f>
        <v>0</v>
      </c>
      <c r="H1273" s="50">
        <f t="shared" si="254"/>
        <v>0</v>
      </c>
      <c r="I1273" s="18">
        <f t="shared" si="255"/>
        <v>0</v>
      </c>
      <c r="J1273" s="26">
        <f t="shared" si="256"/>
        <v>-329.78722233377005</v>
      </c>
      <c r="K1273" s="55">
        <f t="shared" si="257"/>
        <v>1.7040980761182083E-3</v>
      </c>
      <c r="L1273" s="26" t="b">
        <f>IF(virtualroom!A1273="","",J1273&gt;ventilation_hysteresis)</f>
        <v>0</v>
      </c>
      <c r="M1273" s="29">
        <f t="shared" si="258"/>
        <v>0</v>
      </c>
      <c r="N1273" s="13">
        <f t="shared" si="262"/>
        <v>0</v>
      </c>
      <c r="O1273" s="17">
        <f t="shared" si="263"/>
        <v>0</v>
      </c>
      <c r="P1273" s="17">
        <f t="shared" si="259"/>
        <v>0</v>
      </c>
      <c r="Q1273" s="17">
        <f t="shared" si="264"/>
        <v>1.7040980761182083E-3</v>
      </c>
      <c r="R1273" s="29">
        <f>IF(R1272="cCO2_ppm",CO2_ext_avg_ppm,calculation!R1272+calculation!S1272)</f>
        <v>470.21277766622995</v>
      </c>
      <c r="S1273" s="13">
        <f t="shared" si="260"/>
        <v>-1.5336882685063875</v>
      </c>
    </row>
    <row r="1274" spans="1:19">
      <c r="A1274" s="1">
        <f>IF(input_OLD_temp_simulation!A1274&lt;&gt;"",input_OLD_temp_simulation!A1274,"")</f>
        <v>1272</v>
      </c>
      <c r="B1274">
        <f>IF(input_OLD_temp_simulation!B1274&lt;&gt;"",input_OLD_temp_simulation!B1274,"")</f>
        <v>886307</v>
      </c>
      <c r="C1274" s="2">
        <f>IF(input_OLD_temp_simulation!C1274&lt;&gt;"",input_OLD_temp_simulation!C1274,"")</f>
        <v>44577.25</v>
      </c>
      <c r="D1274" s="26">
        <f t="shared" si="261"/>
        <v>6</v>
      </c>
      <c r="E1274" s="43">
        <f t="shared" si="265"/>
        <v>0.25</v>
      </c>
      <c r="F1274" s="2">
        <f t="shared" si="266"/>
        <v>6.2501157407407408</v>
      </c>
      <c r="G1274" s="26">
        <f>_xlfn.XLOOKUP(F1274,occupancy_schedule!C:C,occupancy_schedule!D:D,,1,2)</f>
        <v>0</v>
      </c>
      <c r="H1274" s="50">
        <f t="shared" si="254"/>
        <v>0</v>
      </c>
      <c r="I1274" s="18">
        <f t="shared" si="255"/>
        <v>0</v>
      </c>
      <c r="J1274" s="26">
        <f t="shared" si="256"/>
        <v>-331.32091060227646</v>
      </c>
      <c r="K1274" s="55">
        <f t="shared" si="257"/>
        <v>1.6567620184482575E-3</v>
      </c>
      <c r="L1274" s="26" t="b">
        <f>IF(virtualroom!A1274="","",J1274&gt;ventilation_hysteresis)</f>
        <v>0</v>
      </c>
      <c r="M1274" s="29">
        <f t="shared" si="258"/>
        <v>0</v>
      </c>
      <c r="N1274" s="13">
        <f t="shared" si="262"/>
        <v>0</v>
      </c>
      <c r="O1274" s="17">
        <f t="shared" si="263"/>
        <v>0</v>
      </c>
      <c r="P1274" s="17">
        <f t="shared" si="259"/>
        <v>0</v>
      </c>
      <c r="Q1274" s="17">
        <f t="shared" si="264"/>
        <v>1.6567620184482575E-3</v>
      </c>
      <c r="R1274" s="29">
        <f>IF(R1273="cCO2_ppm",CO2_ext_avg_ppm,calculation!R1273+calculation!S1273)</f>
        <v>468.67908939772354</v>
      </c>
      <c r="S1274" s="13">
        <f t="shared" si="260"/>
        <v>-1.4910858166034318</v>
      </c>
    </row>
    <row r="1275" spans="1:19">
      <c r="A1275" s="1">
        <f>IF(input_OLD_temp_simulation!A1275&lt;&gt;"",input_OLD_temp_simulation!A1275,"")</f>
        <v>1273</v>
      </c>
      <c r="B1275">
        <f>IF(input_OLD_temp_simulation!B1275&lt;&gt;"",input_OLD_temp_simulation!B1275,"")</f>
        <v>886307</v>
      </c>
      <c r="C1275" s="2">
        <f>IF(input_OLD_temp_simulation!C1275&lt;&gt;"",input_OLD_temp_simulation!C1275,"")</f>
        <v>44577.260416666657</v>
      </c>
      <c r="D1275" s="26">
        <f t="shared" si="261"/>
        <v>6</v>
      </c>
      <c r="E1275" s="43">
        <f t="shared" si="265"/>
        <v>0.26041666665696539</v>
      </c>
      <c r="F1275" s="2">
        <f t="shared" si="266"/>
        <v>6.2605324073977062</v>
      </c>
      <c r="G1275" s="26">
        <f>_xlfn.XLOOKUP(F1275,occupancy_schedule!C:C,occupancy_schedule!D:D,,1,2)</f>
        <v>0</v>
      </c>
      <c r="H1275" s="50">
        <f t="shared" si="254"/>
        <v>0</v>
      </c>
      <c r="I1275" s="18">
        <f t="shared" si="255"/>
        <v>0</v>
      </c>
      <c r="J1275" s="26">
        <f t="shared" si="256"/>
        <v>-332.81199641887991</v>
      </c>
      <c r="K1275" s="55">
        <f t="shared" si="257"/>
        <v>1.6107408512691383E-3</v>
      </c>
      <c r="L1275" s="26" t="b">
        <f>IF(virtualroom!A1275="","",J1275&gt;ventilation_hysteresis)</f>
        <v>0</v>
      </c>
      <c r="M1275" s="29">
        <f t="shared" si="258"/>
        <v>0</v>
      </c>
      <c r="N1275" s="13">
        <f t="shared" si="262"/>
        <v>0</v>
      </c>
      <c r="O1275" s="17">
        <f t="shared" si="263"/>
        <v>0</v>
      </c>
      <c r="P1275" s="17">
        <f t="shared" si="259"/>
        <v>0</v>
      </c>
      <c r="Q1275" s="17">
        <f t="shared" si="264"/>
        <v>1.6107408512691383E-3</v>
      </c>
      <c r="R1275" s="29">
        <f>IF(R1274="cCO2_ppm",CO2_ext_avg_ppm,calculation!R1274+calculation!S1274)</f>
        <v>467.18800358112009</v>
      </c>
      <c r="S1275" s="13">
        <f t="shared" si="260"/>
        <v>-1.4496667661422244</v>
      </c>
    </row>
    <row r="1276" spans="1:19">
      <c r="A1276" s="1">
        <f>IF(input_OLD_temp_simulation!A1276&lt;&gt;"",input_OLD_temp_simulation!A1276,"")</f>
        <v>1274</v>
      </c>
      <c r="B1276">
        <f>IF(input_OLD_temp_simulation!B1276&lt;&gt;"",input_OLD_temp_simulation!B1276,"")</f>
        <v>886307</v>
      </c>
      <c r="C1276" s="2">
        <f>IF(input_OLD_temp_simulation!C1276&lt;&gt;"",input_OLD_temp_simulation!C1276,"")</f>
        <v>44577.270833333343</v>
      </c>
      <c r="D1276" s="26">
        <f t="shared" si="261"/>
        <v>6</v>
      </c>
      <c r="E1276" s="43">
        <f t="shared" si="265"/>
        <v>0.27083333334303461</v>
      </c>
      <c r="F1276" s="2">
        <f t="shared" si="266"/>
        <v>6.2709490740837754</v>
      </c>
      <c r="G1276" s="26">
        <f>_xlfn.XLOOKUP(F1276,occupancy_schedule!C:C,occupancy_schedule!D:D,,1,2)</f>
        <v>0</v>
      </c>
      <c r="H1276" s="50">
        <f t="shared" si="254"/>
        <v>0</v>
      </c>
      <c r="I1276" s="18">
        <f t="shared" si="255"/>
        <v>0</v>
      </c>
      <c r="J1276" s="26">
        <f t="shared" si="256"/>
        <v>-334.26166318502214</v>
      </c>
      <c r="K1276" s="55">
        <f t="shared" si="257"/>
        <v>1.5659980498449956E-3</v>
      </c>
      <c r="L1276" s="26" t="b">
        <f>IF(virtualroom!A1276="","",J1276&gt;ventilation_hysteresis)</f>
        <v>0</v>
      </c>
      <c r="M1276" s="29">
        <f t="shared" si="258"/>
        <v>0</v>
      </c>
      <c r="N1276" s="13">
        <f t="shared" si="262"/>
        <v>0</v>
      </c>
      <c r="O1276" s="17">
        <f t="shared" si="263"/>
        <v>0</v>
      </c>
      <c r="P1276" s="17">
        <f t="shared" si="259"/>
        <v>0</v>
      </c>
      <c r="Q1276" s="17">
        <f t="shared" si="264"/>
        <v>1.5659980498449956E-3</v>
      </c>
      <c r="R1276" s="29">
        <f>IF(R1275="cCO2_ppm",CO2_ext_avg_ppm,calculation!R1275+calculation!S1275)</f>
        <v>465.73833681497786</v>
      </c>
      <c r="S1276" s="13">
        <f t="shared" si="260"/>
        <v>-1.409398244860496</v>
      </c>
    </row>
    <row r="1277" spans="1:19">
      <c r="A1277" s="1">
        <f>IF(input_OLD_temp_simulation!A1277&lt;&gt;"",input_OLD_temp_simulation!A1277,"")</f>
        <v>1275</v>
      </c>
      <c r="B1277">
        <f>IF(input_OLD_temp_simulation!B1277&lt;&gt;"",input_OLD_temp_simulation!B1277,"")</f>
        <v>886307</v>
      </c>
      <c r="C1277" s="2">
        <f>IF(input_OLD_temp_simulation!C1277&lt;&gt;"",input_OLD_temp_simulation!C1277,"")</f>
        <v>44577.28125</v>
      </c>
      <c r="D1277" s="26">
        <f t="shared" si="261"/>
        <v>6</v>
      </c>
      <c r="E1277" s="43">
        <f t="shared" si="265"/>
        <v>0.28125</v>
      </c>
      <c r="F1277" s="2">
        <f t="shared" si="266"/>
        <v>6.2813657407407408</v>
      </c>
      <c r="G1277" s="26">
        <f>_xlfn.XLOOKUP(F1277,occupancy_schedule!C:C,occupancy_schedule!D:D,,1,2)</f>
        <v>0</v>
      </c>
      <c r="H1277" s="50">
        <f t="shared" si="254"/>
        <v>0</v>
      </c>
      <c r="I1277" s="18">
        <f t="shared" si="255"/>
        <v>0</v>
      </c>
      <c r="J1277" s="26">
        <f t="shared" si="256"/>
        <v>-335.67106142988263</v>
      </c>
      <c r="K1277" s="55">
        <f t="shared" si="257"/>
        <v>1.5224981040159683E-3</v>
      </c>
      <c r="L1277" s="26" t="b">
        <f>IF(virtualroom!A1277="","",J1277&gt;ventilation_hysteresis)</f>
        <v>0</v>
      </c>
      <c r="M1277" s="29">
        <f t="shared" si="258"/>
        <v>0</v>
      </c>
      <c r="N1277" s="13">
        <f t="shared" si="262"/>
        <v>0</v>
      </c>
      <c r="O1277" s="17">
        <f t="shared" si="263"/>
        <v>0</v>
      </c>
      <c r="P1277" s="17">
        <f t="shared" si="259"/>
        <v>0</v>
      </c>
      <c r="Q1277" s="17">
        <f t="shared" si="264"/>
        <v>1.5224981040159683E-3</v>
      </c>
      <c r="R1277" s="29">
        <f>IF(R1276="cCO2_ppm",CO2_ext_avg_ppm,calculation!R1276+calculation!S1276)</f>
        <v>464.32893857011737</v>
      </c>
      <c r="S1277" s="13">
        <f t="shared" si="260"/>
        <v>-1.3702482936143714</v>
      </c>
    </row>
    <row r="1278" spans="1:19">
      <c r="A1278" s="1">
        <f>IF(input_OLD_temp_simulation!A1278&lt;&gt;"",input_OLD_temp_simulation!A1278,"")</f>
        <v>1276</v>
      </c>
      <c r="B1278">
        <f>IF(input_OLD_temp_simulation!B1278&lt;&gt;"",input_OLD_temp_simulation!B1278,"")</f>
        <v>886307</v>
      </c>
      <c r="C1278" s="2">
        <f>IF(input_OLD_temp_simulation!C1278&lt;&gt;"",input_OLD_temp_simulation!C1278,"")</f>
        <v>44577.291666666657</v>
      </c>
      <c r="D1278" s="26">
        <f t="shared" si="261"/>
        <v>6</v>
      </c>
      <c r="E1278" s="43">
        <f t="shared" si="265"/>
        <v>0.29166666665696539</v>
      </c>
      <c r="F1278" s="2">
        <f t="shared" si="266"/>
        <v>6.2917824073977062</v>
      </c>
      <c r="G1278" s="26">
        <f>_xlfn.XLOOKUP(F1278,occupancy_schedule!C:C,occupancy_schedule!D:D,,1,2)</f>
        <v>0</v>
      </c>
      <c r="H1278" s="50">
        <f t="shared" si="254"/>
        <v>0</v>
      </c>
      <c r="I1278" s="18">
        <f t="shared" si="255"/>
        <v>0</v>
      </c>
      <c r="J1278" s="26">
        <f t="shared" si="256"/>
        <v>-337.04130972349702</v>
      </c>
      <c r="K1278" s="55">
        <f t="shared" si="257"/>
        <v>1.480206490015524E-3</v>
      </c>
      <c r="L1278" s="26" t="b">
        <f>IF(virtualroom!A1278="","",J1278&gt;ventilation_hysteresis)</f>
        <v>0</v>
      </c>
      <c r="M1278" s="29">
        <f t="shared" si="258"/>
        <v>0</v>
      </c>
      <c r="N1278" s="13">
        <f t="shared" si="262"/>
        <v>0</v>
      </c>
      <c r="O1278" s="17">
        <f t="shared" si="263"/>
        <v>0</v>
      </c>
      <c r="P1278" s="17">
        <f t="shared" si="259"/>
        <v>0</v>
      </c>
      <c r="Q1278" s="17">
        <f t="shared" si="264"/>
        <v>1.480206490015524E-3</v>
      </c>
      <c r="R1278" s="29">
        <f>IF(R1277="cCO2_ppm",CO2_ext_avg_ppm,calculation!R1277+calculation!S1277)</f>
        <v>462.95869027650298</v>
      </c>
      <c r="S1278" s="13">
        <f t="shared" si="260"/>
        <v>-1.3321858410139715</v>
      </c>
    </row>
    <row r="1279" spans="1:19">
      <c r="A1279" s="1">
        <f>IF(input_OLD_temp_simulation!A1279&lt;&gt;"",input_OLD_temp_simulation!A1279,"")</f>
        <v>1277</v>
      </c>
      <c r="B1279">
        <f>IF(input_OLD_temp_simulation!B1279&lt;&gt;"",input_OLD_temp_simulation!B1279,"")</f>
        <v>886307</v>
      </c>
      <c r="C1279" s="2">
        <f>IF(input_OLD_temp_simulation!C1279&lt;&gt;"",input_OLD_temp_simulation!C1279,"")</f>
        <v>44577.302083333343</v>
      </c>
      <c r="D1279" s="26">
        <f t="shared" si="261"/>
        <v>6</v>
      </c>
      <c r="E1279" s="43">
        <f t="shared" si="265"/>
        <v>0.30208333334303461</v>
      </c>
      <c r="F1279" s="2">
        <f t="shared" si="266"/>
        <v>6.3021990740837754</v>
      </c>
      <c r="G1279" s="26">
        <f>_xlfn.XLOOKUP(F1279,occupancy_schedule!C:C,occupancy_schedule!D:D,,1,2)</f>
        <v>0</v>
      </c>
      <c r="H1279" s="50">
        <f t="shared" si="254"/>
        <v>0</v>
      </c>
      <c r="I1279" s="18">
        <f t="shared" si="255"/>
        <v>0</v>
      </c>
      <c r="J1279" s="26">
        <f t="shared" si="256"/>
        <v>-338.37349556451102</v>
      </c>
      <c r="K1279" s="55">
        <f t="shared" si="257"/>
        <v>1.4390896430706475E-3</v>
      </c>
      <c r="L1279" s="26" t="b">
        <f>IF(virtualroom!A1279="","",J1279&gt;ventilation_hysteresis)</f>
        <v>0</v>
      </c>
      <c r="M1279" s="29">
        <f t="shared" si="258"/>
        <v>0</v>
      </c>
      <c r="N1279" s="13">
        <f t="shared" si="262"/>
        <v>0</v>
      </c>
      <c r="O1279" s="17">
        <f t="shared" si="263"/>
        <v>0</v>
      </c>
      <c r="P1279" s="17">
        <f t="shared" si="259"/>
        <v>0</v>
      </c>
      <c r="Q1279" s="17">
        <f t="shared" si="264"/>
        <v>1.4390896430706475E-3</v>
      </c>
      <c r="R1279" s="29">
        <f>IF(R1278="cCO2_ppm",CO2_ext_avg_ppm,calculation!R1278+calculation!S1278)</f>
        <v>461.62650443548898</v>
      </c>
      <c r="S1279" s="13">
        <f t="shared" si="260"/>
        <v>-1.2951806787635827</v>
      </c>
    </row>
    <row r="1280" spans="1:19">
      <c r="A1280" s="1">
        <f>IF(input_OLD_temp_simulation!A1280&lt;&gt;"",input_OLD_temp_simulation!A1280,"")</f>
        <v>1278</v>
      </c>
      <c r="B1280">
        <f>IF(input_OLD_temp_simulation!B1280&lt;&gt;"",input_OLD_temp_simulation!B1280,"")</f>
        <v>886307</v>
      </c>
      <c r="C1280" s="2">
        <f>IF(input_OLD_temp_simulation!C1280&lt;&gt;"",input_OLD_temp_simulation!C1280,"")</f>
        <v>44577.3125</v>
      </c>
      <c r="D1280" s="26">
        <f t="shared" si="261"/>
        <v>6</v>
      </c>
      <c r="E1280" s="43">
        <f t="shared" si="265"/>
        <v>0.3125</v>
      </c>
      <c r="F1280" s="2">
        <f t="shared" si="266"/>
        <v>6.3126157407407408</v>
      </c>
      <c r="G1280" s="26">
        <f>_xlfn.XLOOKUP(F1280,occupancy_schedule!C:C,occupancy_schedule!D:D,,1,2)</f>
        <v>0</v>
      </c>
      <c r="H1280" s="50">
        <f t="shared" si="254"/>
        <v>0</v>
      </c>
      <c r="I1280" s="18">
        <f t="shared" si="255"/>
        <v>0</v>
      </c>
      <c r="J1280" s="26">
        <f t="shared" si="256"/>
        <v>-339.6686762432746</v>
      </c>
      <c r="K1280" s="55">
        <f t="shared" si="257"/>
        <v>1.3991149307631295E-3</v>
      </c>
      <c r="L1280" s="26" t="b">
        <f>IF(virtualroom!A1280="","",J1280&gt;ventilation_hysteresis)</f>
        <v>0</v>
      </c>
      <c r="M1280" s="29">
        <f t="shared" si="258"/>
        <v>0</v>
      </c>
      <c r="N1280" s="13">
        <f t="shared" si="262"/>
        <v>0</v>
      </c>
      <c r="O1280" s="17">
        <f t="shared" si="263"/>
        <v>0</v>
      </c>
      <c r="P1280" s="17">
        <f t="shared" si="259"/>
        <v>0</v>
      </c>
      <c r="Q1280" s="17">
        <f t="shared" si="264"/>
        <v>1.3991149307631295E-3</v>
      </c>
      <c r="R1280" s="29">
        <f>IF(R1279="cCO2_ppm",CO2_ext_avg_ppm,calculation!R1279+calculation!S1279)</f>
        <v>460.3313237567254</v>
      </c>
      <c r="S1280" s="13">
        <f t="shared" si="260"/>
        <v>-1.2592034376868164</v>
      </c>
    </row>
    <row r="1281" spans="1:19">
      <c r="A1281" s="1">
        <f>IF(input_OLD_temp_simulation!A1281&lt;&gt;"",input_OLD_temp_simulation!A1281,"")</f>
        <v>1279</v>
      </c>
      <c r="B1281">
        <f>IF(input_OLD_temp_simulation!B1281&lt;&gt;"",input_OLD_temp_simulation!B1281,"")</f>
        <v>886307</v>
      </c>
      <c r="C1281" s="2">
        <f>IF(input_OLD_temp_simulation!C1281&lt;&gt;"",input_OLD_temp_simulation!C1281,"")</f>
        <v>44577.322916666657</v>
      </c>
      <c r="D1281" s="26">
        <f t="shared" si="261"/>
        <v>6</v>
      </c>
      <c r="E1281" s="43">
        <f t="shared" si="265"/>
        <v>0.32291666665696539</v>
      </c>
      <c r="F1281" s="2">
        <f t="shared" si="266"/>
        <v>6.3230324073977062</v>
      </c>
      <c r="G1281" s="26">
        <f>_xlfn.XLOOKUP(F1281,occupancy_schedule!C:C,occupancy_schedule!D:D,,1,2)</f>
        <v>0</v>
      </c>
      <c r="H1281" s="50">
        <f t="shared" si="254"/>
        <v>0</v>
      </c>
      <c r="I1281" s="18">
        <f t="shared" si="255"/>
        <v>0</v>
      </c>
      <c r="J1281" s="26">
        <f t="shared" si="256"/>
        <v>-340.92787968096144</v>
      </c>
      <c r="K1281" s="55">
        <f t="shared" si="257"/>
        <v>1.3602506271308198E-3</v>
      </c>
      <c r="L1281" s="26" t="b">
        <f>IF(virtualroom!A1281="","",J1281&gt;ventilation_hysteresis)</f>
        <v>0</v>
      </c>
      <c r="M1281" s="29">
        <f t="shared" si="258"/>
        <v>0</v>
      </c>
      <c r="N1281" s="13">
        <f t="shared" si="262"/>
        <v>0</v>
      </c>
      <c r="O1281" s="17">
        <f t="shared" si="263"/>
        <v>0</v>
      </c>
      <c r="P1281" s="17">
        <f t="shared" si="259"/>
        <v>0</v>
      </c>
      <c r="Q1281" s="17">
        <f t="shared" si="264"/>
        <v>1.3602506271308198E-3</v>
      </c>
      <c r="R1281" s="29">
        <f>IF(R1280="cCO2_ppm",CO2_ext_avg_ppm,calculation!R1280+calculation!S1280)</f>
        <v>459.07212031903856</v>
      </c>
      <c r="S1281" s="13">
        <f t="shared" si="260"/>
        <v>-1.2242255644177378</v>
      </c>
    </row>
    <row r="1282" spans="1:19">
      <c r="A1282" s="1">
        <f>IF(input_OLD_temp_simulation!A1282&lt;&gt;"",input_OLD_temp_simulation!A1282,"")</f>
        <v>1280</v>
      </c>
      <c r="B1282">
        <f>IF(input_OLD_temp_simulation!B1282&lt;&gt;"",input_OLD_temp_simulation!B1282,"")</f>
        <v>886307</v>
      </c>
      <c r="C1282" s="2">
        <f>IF(input_OLD_temp_simulation!C1282&lt;&gt;"",input_OLD_temp_simulation!C1282,"")</f>
        <v>44577.333333333343</v>
      </c>
      <c r="D1282" s="26">
        <f t="shared" si="261"/>
        <v>6</v>
      </c>
      <c r="E1282" s="43">
        <f t="shared" si="265"/>
        <v>0.33333333334303461</v>
      </c>
      <c r="F1282" s="2">
        <f t="shared" si="266"/>
        <v>6.3334490740837754</v>
      </c>
      <c r="G1282" s="26">
        <f>_xlfn.XLOOKUP(F1282,occupancy_schedule!C:C,occupancy_schedule!D:D,,1,2)</f>
        <v>0</v>
      </c>
      <c r="H1282" s="50">
        <f t="shared" ref="H1282:H1345" si="267">G1282*deskwork_MET*METml_per_kg_min_p*avg_kg_per_p/(s_per_min*ml_per_m3)</f>
        <v>0</v>
      </c>
      <c r="I1282" s="18">
        <f t="shared" ref="I1282:I1345" si="268">H1282/V_room_m3*1000000</f>
        <v>0</v>
      </c>
      <c r="J1282" s="26">
        <f t="shared" ref="J1282:J1345" si="269">R1282-CO2_set</f>
        <v>-342.15210524537918</v>
      </c>
      <c r="K1282" s="55">
        <f t="shared" ref="K1282:K1345" si="270">(R1282-CO2_ext_avg_ppm)*ACPH_min/s_per_h</f>
        <v>1.3224658874882969E-3</v>
      </c>
      <c r="L1282" s="26" t="b">
        <f>IF(virtualroom!A1282="","",J1282&gt;ventilation_hysteresis)</f>
        <v>0</v>
      </c>
      <c r="M1282" s="29">
        <f t="shared" ref="M1282:M1345" si="271">IF(L1282,maxvent_m3_per_h,0)</f>
        <v>0</v>
      </c>
      <c r="N1282" s="13">
        <f t="shared" si="262"/>
        <v>0</v>
      </c>
      <c r="O1282" s="17">
        <f t="shared" si="263"/>
        <v>0</v>
      </c>
      <c r="P1282" s="17">
        <f t="shared" ref="P1282:P1345" si="272">IF(L1282,MAX(0,MIN((J1282+ventilation_hysteresis)/(O1282*timestep_s),1)),0)</f>
        <v>0</v>
      </c>
      <c r="Q1282" s="17">
        <f t="shared" si="264"/>
        <v>1.3224658874882969E-3</v>
      </c>
      <c r="R1282" s="29">
        <f>IF(R1281="cCO2_ppm",CO2_ext_avg_ppm,calculation!R1281+calculation!S1281)</f>
        <v>457.84789475462082</v>
      </c>
      <c r="S1282" s="13">
        <f t="shared" ref="S1282:S1345" si="273">(I1282-Q1282)*timestep_s</f>
        <v>-1.1902192987394673</v>
      </c>
    </row>
    <row r="1283" spans="1:19">
      <c r="A1283" s="1">
        <f>IF(input_OLD_temp_simulation!A1283&lt;&gt;"",input_OLD_temp_simulation!A1283,"")</f>
        <v>1281</v>
      </c>
      <c r="B1283">
        <f>IF(input_OLD_temp_simulation!B1283&lt;&gt;"",input_OLD_temp_simulation!B1283,"")</f>
        <v>886307</v>
      </c>
      <c r="C1283" s="2">
        <f>IF(input_OLD_temp_simulation!C1283&lt;&gt;"",input_OLD_temp_simulation!C1283,"")</f>
        <v>44577.34375</v>
      </c>
      <c r="D1283" s="26">
        <f t="shared" ref="D1283:D1346" si="274">WEEKDAY(C1283,3)</f>
        <v>6</v>
      </c>
      <c r="E1283" s="43">
        <f t="shared" si="265"/>
        <v>0.34375</v>
      </c>
      <c r="F1283" s="2">
        <f t="shared" si="266"/>
        <v>6.3438657407407408</v>
      </c>
      <c r="G1283" s="26">
        <f>_xlfn.XLOOKUP(F1283,occupancy_schedule!C:C,occupancy_schedule!D:D,,1,2)</f>
        <v>0</v>
      </c>
      <c r="H1283" s="50">
        <f t="shared" si="267"/>
        <v>0</v>
      </c>
      <c r="I1283" s="18">
        <f t="shared" si="268"/>
        <v>0</v>
      </c>
      <c r="J1283" s="26">
        <f t="shared" si="269"/>
        <v>-343.34232454411864</v>
      </c>
      <c r="K1283" s="55">
        <f t="shared" si="270"/>
        <v>1.2857307239469555E-3</v>
      </c>
      <c r="L1283" s="26" t="b">
        <f>IF(virtualroom!A1283="","",J1283&gt;ventilation_hysteresis)</f>
        <v>0</v>
      </c>
      <c r="M1283" s="29">
        <f t="shared" si="271"/>
        <v>0</v>
      </c>
      <c r="N1283" s="13">
        <f t="shared" si="262"/>
        <v>0</v>
      </c>
      <c r="O1283" s="17">
        <f t="shared" si="263"/>
        <v>0</v>
      </c>
      <c r="P1283" s="17">
        <f t="shared" si="272"/>
        <v>0</v>
      </c>
      <c r="Q1283" s="17">
        <f t="shared" si="264"/>
        <v>1.2857307239469555E-3</v>
      </c>
      <c r="R1283" s="29">
        <f>IF(R1282="cCO2_ppm",CO2_ext_avg_ppm,calculation!R1282+calculation!S1282)</f>
        <v>456.65767545588136</v>
      </c>
      <c r="S1283" s="13">
        <f t="shared" si="273"/>
        <v>-1.1571576515522599</v>
      </c>
    </row>
    <row r="1284" spans="1:19">
      <c r="A1284" s="1">
        <f>IF(input_OLD_temp_simulation!A1284&lt;&gt;"",input_OLD_temp_simulation!A1284,"")</f>
        <v>1282</v>
      </c>
      <c r="B1284">
        <f>IF(input_OLD_temp_simulation!B1284&lt;&gt;"",input_OLD_temp_simulation!B1284,"")</f>
        <v>886307</v>
      </c>
      <c r="C1284" s="2">
        <f>IF(input_OLD_temp_simulation!C1284&lt;&gt;"",input_OLD_temp_simulation!C1284,"")</f>
        <v>44577.354166666657</v>
      </c>
      <c r="D1284" s="26">
        <f t="shared" si="274"/>
        <v>6</v>
      </c>
      <c r="E1284" s="43">
        <f t="shared" si="265"/>
        <v>0.35416666665696539</v>
      </c>
      <c r="F1284" s="2">
        <f t="shared" si="266"/>
        <v>6.3542824073977062</v>
      </c>
      <c r="G1284" s="26">
        <f>_xlfn.XLOOKUP(F1284,occupancy_schedule!C:C,occupancy_schedule!D:D,,1,2)</f>
        <v>0</v>
      </c>
      <c r="H1284" s="50">
        <f t="shared" si="267"/>
        <v>0</v>
      </c>
      <c r="I1284" s="18">
        <f t="shared" si="268"/>
        <v>0</v>
      </c>
      <c r="J1284" s="26">
        <f t="shared" si="269"/>
        <v>-344.49948219567091</v>
      </c>
      <c r="K1284" s="55">
        <f t="shared" si="270"/>
        <v>1.2500159816150954E-3</v>
      </c>
      <c r="L1284" s="26" t="b">
        <f>IF(virtualroom!A1284="","",J1284&gt;ventilation_hysteresis)</f>
        <v>0</v>
      </c>
      <c r="M1284" s="29">
        <f t="shared" si="271"/>
        <v>0</v>
      </c>
      <c r="N1284" s="13">
        <f t="shared" si="262"/>
        <v>0</v>
      </c>
      <c r="O1284" s="17">
        <f t="shared" si="263"/>
        <v>0</v>
      </c>
      <c r="P1284" s="17">
        <f t="shared" si="272"/>
        <v>0</v>
      </c>
      <c r="Q1284" s="17">
        <f t="shared" si="264"/>
        <v>1.2500159816150954E-3</v>
      </c>
      <c r="R1284" s="29">
        <f>IF(R1283="cCO2_ppm",CO2_ext_avg_ppm,calculation!R1283+calculation!S1283)</f>
        <v>455.50051780432909</v>
      </c>
      <c r="S1284" s="13">
        <f t="shared" si="273"/>
        <v>-1.1250143834535857</v>
      </c>
    </row>
    <row r="1285" spans="1:19">
      <c r="A1285" s="1">
        <f>IF(input_OLD_temp_simulation!A1285&lt;&gt;"",input_OLD_temp_simulation!A1285,"")</f>
        <v>1283</v>
      </c>
      <c r="B1285">
        <f>IF(input_OLD_temp_simulation!B1285&lt;&gt;"",input_OLD_temp_simulation!B1285,"")</f>
        <v>886307</v>
      </c>
      <c r="C1285" s="2">
        <f>IF(input_OLD_temp_simulation!C1285&lt;&gt;"",input_OLD_temp_simulation!C1285,"")</f>
        <v>44577.364583333343</v>
      </c>
      <c r="D1285" s="26">
        <f t="shared" si="274"/>
        <v>6</v>
      </c>
      <c r="E1285" s="43">
        <f t="shared" si="265"/>
        <v>0.36458333334303461</v>
      </c>
      <c r="F1285" s="2">
        <f t="shared" si="266"/>
        <v>6.3646990740837754</v>
      </c>
      <c r="G1285" s="26">
        <f>_xlfn.XLOOKUP(F1285,occupancy_schedule!C:C,occupancy_schedule!D:D,,1,2)</f>
        <v>0</v>
      </c>
      <c r="H1285" s="50">
        <f t="shared" si="267"/>
        <v>0</v>
      </c>
      <c r="I1285" s="18">
        <f t="shared" si="268"/>
        <v>0</v>
      </c>
      <c r="J1285" s="26">
        <f t="shared" si="269"/>
        <v>-345.62449657912447</v>
      </c>
      <c r="K1285" s="55">
        <f t="shared" si="270"/>
        <v>1.2152933154591214E-3</v>
      </c>
      <c r="L1285" s="26" t="b">
        <f>IF(virtualroom!A1285="","",J1285&gt;ventilation_hysteresis)</f>
        <v>0</v>
      </c>
      <c r="M1285" s="29">
        <f t="shared" si="271"/>
        <v>0</v>
      </c>
      <c r="N1285" s="13">
        <f t="shared" si="262"/>
        <v>0</v>
      </c>
      <c r="O1285" s="17">
        <f t="shared" si="263"/>
        <v>0</v>
      </c>
      <c r="P1285" s="17">
        <f t="shared" si="272"/>
        <v>0</v>
      </c>
      <c r="Q1285" s="17">
        <f t="shared" si="264"/>
        <v>1.2152933154591214E-3</v>
      </c>
      <c r="R1285" s="29">
        <f>IF(R1284="cCO2_ppm",CO2_ext_avg_ppm,calculation!R1284+calculation!S1284)</f>
        <v>454.37550342087553</v>
      </c>
      <c r="S1285" s="13">
        <f t="shared" si="273"/>
        <v>-1.0937639839132092</v>
      </c>
    </row>
    <row r="1286" spans="1:19">
      <c r="A1286" s="1">
        <f>IF(input_OLD_temp_simulation!A1286&lt;&gt;"",input_OLD_temp_simulation!A1286,"")</f>
        <v>1284</v>
      </c>
      <c r="B1286">
        <f>IF(input_OLD_temp_simulation!B1286&lt;&gt;"",input_OLD_temp_simulation!B1286,"")</f>
        <v>886307</v>
      </c>
      <c r="C1286" s="2">
        <f>IF(input_OLD_temp_simulation!C1286&lt;&gt;"",input_OLD_temp_simulation!C1286,"")</f>
        <v>44577.375</v>
      </c>
      <c r="D1286" s="26">
        <f t="shared" si="274"/>
        <v>6</v>
      </c>
      <c r="E1286" s="43">
        <f t="shared" si="265"/>
        <v>0.375</v>
      </c>
      <c r="F1286" s="2">
        <f t="shared" si="266"/>
        <v>6.3751157407407408</v>
      </c>
      <c r="G1286" s="26">
        <f>_xlfn.XLOOKUP(F1286,occupancy_schedule!C:C,occupancy_schedule!D:D,,1,2)</f>
        <v>0</v>
      </c>
      <c r="H1286" s="50">
        <f t="shared" si="267"/>
        <v>0</v>
      </c>
      <c r="I1286" s="18">
        <f t="shared" si="268"/>
        <v>0</v>
      </c>
      <c r="J1286" s="26">
        <f t="shared" si="269"/>
        <v>-346.71826056303769</v>
      </c>
      <c r="K1286" s="55">
        <f t="shared" si="270"/>
        <v>1.1815351678074787E-3</v>
      </c>
      <c r="L1286" s="26" t="b">
        <f>IF(virtualroom!A1286="","",J1286&gt;ventilation_hysteresis)</f>
        <v>0</v>
      </c>
      <c r="M1286" s="29">
        <f t="shared" si="271"/>
        <v>0</v>
      </c>
      <c r="N1286" s="13">
        <f t="shared" si="262"/>
        <v>0</v>
      </c>
      <c r="O1286" s="17">
        <f t="shared" si="263"/>
        <v>0</v>
      </c>
      <c r="P1286" s="17">
        <f t="shared" si="272"/>
        <v>0</v>
      </c>
      <c r="Q1286" s="17">
        <f t="shared" si="264"/>
        <v>1.1815351678074787E-3</v>
      </c>
      <c r="R1286" s="29">
        <f>IF(R1285="cCO2_ppm",CO2_ext_avg_ppm,calculation!R1285+calculation!S1285)</f>
        <v>453.28173943696231</v>
      </c>
      <c r="S1286" s="13">
        <f t="shared" si="273"/>
        <v>-1.0633816510267309</v>
      </c>
    </row>
    <row r="1287" spans="1:19">
      <c r="A1287" s="1">
        <f>IF(input_OLD_temp_simulation!A1287&lt;&gt;"",input_OLD_temp_simulation!A1287,"")</f>
        <v>1285</v>
      </c>
      <c r="B1287">
        <f>IF(input_OLD_temp_simulation!B1287&lt;&gt;"",input_OLD_temp_simulation!B1287,"")</f>
        <v>886307</v>
      </c>
      <c r="C1287" s="2">
        <f>IF(input_OLD_temp_simulation!C1287&lt;&gt;"",input_OLD_temp_simulation!C1287,"")</f>
        <v>44577.385416666657</v>
      </c>
      <c r="D1287" s="26">
        <f t="shared" si="274"/>
        <v>6</v>
      </c>
      <c r="E1287" s="43">
        <f t="shared" si="265"/>
        <v>0.38541666665696539</v>
      </c>
      <c r="F1287" s="2">
        <f t="shared" si="266"/>
        <v>6.3855324073977062</v>
      </c>
      <c r="G1287" s="26">
        <f>_xlfn.XLOOKUP(F1287,occupancy_schedule!C:C,occupancy_schedule!D:D,,1,2)</f>
        <v>0</v>
      </c>
      <c r="H1287" s="50">
        <f t="shared" si="267"/>
        <v>0</v>
      </c>
      <c r="I1287" s="18">
        <f t="shared" si="268"/>
        <v>0</v>
      </c>
      <c r="J1287" s="26">
        <f t="shared" si="269"/>
        <v>-347.78164221406439</v>
      </c>
      <c r="K1287" s="55">
        <f t="shared" si="270"/>
        <v>1.148714746479494E-3</v>
      </c>
      <c r="L1287" s="26" t="b">
        <f>IF(virtualroom!A1287="","",J1287&gt;ventilation_hysteresis)</f>
        <v>0</v>
      </c>
      <c r="M1287" s="29">
        <f t="shared" si="271"/>
        <v>0</v>
      </c>
      <c r="N1287" s="13">
        <f t="shared" si="262"/>
        <v>0</v>
      </c>
      <c r="O1287" s="17">
        <f t="shared" si="263"/>
        <v>0</v>
      </c>
      <c r="P1287" s="17">
        <f t="shared" si="272"/>
        <v>0</v>
      </c>
      <c r="Q1287" s="17">
        <f t="shared" si="264"/>
        <v>1.148714746479494E-3</v>
      </c>
      <c r="R1287" s="29">
        <f>IF(R1286="cCO2_ppm",CO2_ext_avg_ppm,calculation!R1286+calculation!S1286)</f>
        <v>452.21835778593561</v>
      </c>
      <c r="S1287" s="13">
        <f t="shared" si="273"/>
        <v>-1.0338432718315447</v>
      </c>
    </row>
    <row r="1288" spans="1:19">
      <c r="A1288" s="1">
        <f>IF(input_OLD_temp_simulation!A1288&lt;&gt;"",input_OLD_temp_simulation!A1288,"")</f>
        <v>1286</v>
      </c>
      <c r="B1288">
        <f>IF(input_OLD_temp_simulation!B1288&lt;&gt;"",input_OLD_temp_simulation!B1288,"")</f>
        <v>886307</v>
      </c>
      <c r="C1288" s="2">
        <f>IF(input_OLD_temp_simulation!C1288&lt;&gt;"",input_OLD_temp_simulation!C1288,"")</f>
        <v>44577.395833333343</v>
      </c>
      <c r="D1288" s="26">
        <f t="shared" si="274"/>
        <v>6</v>
      </c>
      <c r="E1288" s="43">
        <f t="shared" si="265"/>
        <v>0.39583333334303461</v>
      </c>
      <c r="F1288" s="2">
        <f t="shared" si="266"/>
        <v>6.3959490740837754</v>
      </c>
      <c r="G1288" s="26">
        <f>_xlfn.XLOOKUP(F1288,occupancy_schedule!C:C,occupancy_schedule!D:D,,1,2)</f>
        <v>0</v>
      </c>
      <c r="H1288" s="50">
        <f t="shared" si="267"/>
        <v>0</v>
      </c>
      <c r="I1288" s="18">
        <f t="shared" si="268"/>
        <v>0</v>
      </c>
      <c r="J1288" s="26">
        <f t="shared" si="269"/>
        <v>-348.81548548589592</v>
      </c>
      <c r="K1288" s="55">
        <f t="shared" si="270"/>
        <v>1.1168060035217308E-3</v>
      </c>
      <c r="L1288" s="26" t="b">
        <f>IF(virtualroom!A1288="","",J1288&gt;ventilation_hysteresis)</f>
        <v>0</v>
      </c>
      <c r="M1288" s="29">
        <f t="shared" si="271"/>
        <v>0</v>
      </c>
      <c r="N1288" s="13">
        <f t="shared" si="262"/>
        <v>0</v>
      </c>
      <c r="O1288" s="17">
        <f t="shared" si="263"/>
        <v>0</v>
      </c>
      <c r="P1288" s="17">
        <f t="shared" si="272"/>
        <v>0</v>
      </c>
      <c r="Q1288" s="17">
        <f t="shared" si="264"/>
        <v>1.1168060035217308E-3</v>
      </c>
      <c r="R1288" s="29">
        <f>IF(R1287="cCO2_ppm",CO2_ext_avg_ppm,calculation!R1287+calculation!S1287)</f>
        <v>451.18451451410408</v>
      </c>
      <c r="S1288" s="13">
        <f t="shared" si="273"/>
        <v>-1.0051254031695578</v>
      </c>
    </row>
    <row r="1289" spans="1:19">
      <c r="A1289" s="1">
        <f>IF(input_OLD_temp_simulation!A1289&lt;&gt;"",input_OLD_temp_simulation!A1289,"")</f>
        <v>1287</v>
      </c>
      <c r="B1289">
        <f>IF(input_OLD_temp_simulation!B1289&lt;&gt;"",input_OLD_temp_simulation!B1289,"")</f>
        <v>886307</v>
      </c>
      <c r="C1289" s="2">
        <f>IF(input_OLD_temp_simulation!C1289&lt;&gt;"",input_OLD_temp_simulation!C1289,"")</f>
        <v>44577.40625</v>
      </c>
      <c r="D1289" s="26">
        <f t="shared" si="274"/>
        <v>6</v>
      </c>
      <c r="E1289" s="43">
        <f t="shared" si="265"/>
        <v>0.40625</v>
      </c>
      <c r="F1289" s="2">
        <f t="shared" si="266"/>
        <v>6.4063657407407408</v>
      </c>
      <c r="G1289" s="26">
        <f>_xlfn.XLOOKUP(F1289,occupancy_schedule!C:C,occupancy_schedule!D:D,,1,2)</f>
        <v>0</v>
      </c>
      <c r="H1289" s="50">
        <f t="shared" si="267"/>
        <v>0</v>
      </c>
      <c r="I1289" s="18">
        <f t="shared" si="268"/>
        <v>0</v>
      </c>
      <c r="J1289" s="26">
        <f t="shared" si="269"/>
        <v>-349.82061088906551</v>
      </c>
      <c r="K1289" s="55">
        <f t="shared" si="270"/>
        <v>1.0857836145350152E-3</v>
      </c>
      <c r="L1289" s="26" t="b">
        <f>IF(virtualroom!A1289="","",J1289&gt;ventilation_hysteresis)</f>
        <v>0</v>
      </c>
      <c r="M1289" s="29">
        <f t="shared" si="271"/>
        <v>0</v>
      </c>
      <c r="N1289" s="13">
        <f t="shared" si="262"/>
        <v>0</v>
      </c>
      <c r="O1289" s="17">
        <f t="shared" si="263"/>
        <v>0</v>
      </c>
      <c r="P1289" s="17">
        <f t="shared" si="272"/>
        <v>0</v>
      </c>
      <c r="Q1289" s="17">
        <f t="shared" si="264"/>
        <v>1.0857836145350152E-3</v>
      </c>
      <c r="R1289" s="29">
        <f>IF(R1288="cCO2_ppm",CO2_ext_avg_ppm,calculation!R1288+calculation!S1288)</f>
        <v>450.17938911093449</v>
      </c>
      <c r="S1289" s="13">
        <f t="shared" si="273"/>
        <v>-0.97720525308151374</v>
      </c>
    </row>
    <row r="1290" spans="1:19">
      <c r="A1290" s="1">
        <f>IF(input_OLD_temp_simulation!A1290&lt;&gt;"",input_OLD_temp_simulation!A1290,"")</f>
        <v>1288</v>
      </c>
      <c r="B1290">
        <f>IF(input_OLD_temp_simulation!B1290&lt;&gt;"",input_OLD_temp_simulation!B1290,"")</f>
        <v>886307</v>
      </c>
      <c r="C1290" s="2">
        <f>IF(input_OLD_temp_simulation!C1290&lt;&gt;"",input_OLD_temp_simulation!C1290,"")</f>
        <v>44577.416666666657</v>
      </c>
      <c r="D1290" s="26">
        <f t="shared" si="274"/>
        <v>6</v>
      </c>
      <c r="E1290" s="43">
        <f t="shared" si="265"/>
        <v>0.41666666665696539</v>
      </c>
      <c r="F1290" s="2">
        <f t="shared" si="266"/>
        <v>6.4167824073977062</v>
      </c>
      <c r="G1290" s="26">
        <f>_xlfn.XLOOKUP(F1290,occupancy_schedule!C:C,occupancy_schedule!D:D,,1,2)</f>
        <v>0</v>
      </c>
      <c r="H1290" s="50">
        <f t="shared" si="267"/>
        <v>0</v>
      </c>
      <c r="I1290" s="18">
        <f t="shared" si="268"/>
        <v>0</v>
      </c>
      <c r="J1290" s="26">
        <f t="shared" si="269"/>
        <v>-350.79781614214704</v>
      </c>
      <c r="K1290" s="55">
        <f t="shared" si="270"/>
        <v>1.0556229585757086E-3</v>
      </c>
      <c r="L1290" s="26" t="b">
        <f>IF(virtualroom!A1290="","",J1290&gt;ventilation_hysteresis)</f>
        <v>0</v>
      </c>
      <c r="M1290" s="29">
        <f t="shared" si="271"/>
        <v>0</v>
      </c>
      <c r="N1290" s="13">
        <f t="shared" si="262"/>
        <v>0</v>
      </c>
      <c r="O1290" s="17">
        <f t="shared" si="263"/>
        <v>0</v>
      </c>
      <c r="P1290" s="17">
        <f t="shared" si="272"/>
        <v>0</v>
      </c>
      <c r="Q1290" s="17">
        <f t="shared" si="264"/>
        <v>1.0556229585757086E-3</v>
      </c>
      <c r="R1290" s="29">
        <f>IF(R1289="cCO2_ppm",CO2_ext_avg_ppm,calculation!R1289+calculation!S1289)</f>
        <v>449.20218385785296</v>
      </c>
      <c r="S1290" s="13">
        <f t="shared" si="273"/>
        <v>-0.95006066271813772</v>
      </c>
    </row>
    <row r="1291" spans="1:19">
      <c r="A1291" s="1">
        <f>IF(input_OLD_temp_simulation!A1291&lt;&gt;"",input_OLD_temp_simulation!A1291,"")</f>
        <v>1289</v>
      </c>
      <c r="B1291">
        <f>IF(input_OLD_temp_simulation!B1291&lt;&gt;"",input_OLD_temp_simulation!B1291,"")</f>
        <v>886307</v>
      </c>
      <c r="C1291" s="2">
        <f>IF(input_OLD_temp_simulation!C1291&lt;&gt;"",input_OLD_temp_simulation!C1291,"")</f>
        <v>44577.427083333343</v>
      </c>
      <c r="D1291" s="26">
        <f t="shared" si="274"/>
        <v>6</v>
      </c>
      <c r="E1291" s="43">
        <f t="shared" si="265"/>
        <v>0.42708333334303461</v>
      </c>
      <c r="F1291" s="2">
        <f t="shared" si="266"/>
        <v>6.4271990740837754</v>
      </c>
      <c r="G1291" s="26">
        <f>_xlfn.XLOOKUP(F1291,occupancy_schedule!C:C,occupancy_schedule!D:D,,1,2)</f>
        <v>0</v>
      </c>
      <c r="H1291" s="50">
        <f t="shared" si="267"/>
        <v>0</v>
      </c>
      <c r="I1291" s="18">
        <f t="shared" si="268"/>
        <v>0</v>
      </c>
      <c r="J1291" s="26">
        <f t="shared" si="269"/>
        <v>-351.7478768048652</v>
      </c>
      <c r="K1291" s="55">
        <f t="shared" si="270"/>
        <v>1.0263000986152715E-3</v>
      </c>
      <c r="L1291" s="26" t="b">
        <f>IF(virtualroom!A1291="","",J1291&gt;ventilation_hysteresis)</f>
        <v>0</v>
      </c>
      <c r="M1291" s="29">
        <f t="shared" si="271"/>
        <v>0</v>
      </c>
      <c r="N1291" s="13">
        <f t="shared" si="262"/>
        <v>0</v>
      </c>
      <c r="O1291" s="17">
        <f t="shared" si="263"/>
        <v>0</v>
      </c>
      <c r="P1291" s="17">
        <f t="shared" si="272"/>
        <v>0</v>
      </c>
      <c r="Q1291" s="17">
        <f t="shared" si="264"/>
        <v>1.0263000986152715E-3</v>
      </c>
      <c r="R1291" s="29">
        <f>IF(R1290="cCO2_ppm",CO2_ext_avg_ppm,calculation!R1290+calculation!S1290)</f>
        <v>448.2521231951348</v>
      </c>
      <c r="S1291" s="13">
        <f t="shared" si="273"/>
        <v>-0.92367008875374434</v>
      </c>
    </row>
    <row r="1292" spans="1:19">
      <c r="A1292" s="1">
        <f>IF(input_OLD_temp_simulation!A1292&lt;&gt;"",input_OLD_temp_simulation!A1292,"")</f>
        <v>1290</v>
      </c>
      <c r="B1292">
        <f>IF(input_OLD_temp_simulation!B1292&lt;&gt;"",input_OLD_temp_simulation!B1292,"")</f>
        <v>886307</v>
      </c>
      <c r="C1292" s="2">
        <f>IF(input_OLD_temp_simulation!C1292&lt;&gt;"",input_OLD_temp_simulation!C1292,"")</f>
        <v>44577.4375</v>
      </c>
      <c r="D1292" s="26">
        <f t="shared" si="274"/>
        <v>6</v>
      </c>
      <c r="E1292" s="43">
        <f t="shared" si="265"/>
        <v>0.4375</v>
      </c>
      <c r="F1292" s="2">
        <f t="shared" si="266"/>
        <v>6.4376157407407408</v>
      </c>
      <c r="G1292" s="26">
        <f>_xlfn.XLOOKUP(F1292,occupancy_schedule!C:C,occupancy_schedule!D:D,,1,2)</f>
        <v>0</v>
      </c>
      <c r="H1292" s="50">
        <f t="shared" si="267"/>
        <v>0</v>
      </c>
      <c r="I1292" s="18">
        <f t="shared" si="268"/>
        <v>0</v>
      </c>
      <c r="J1292" s="26">
        <f t="shared" si="269"/>
        <v>-352.67154689361894</v>
      </c>
      <c r="K1292" s="55">
        <f t="shared" si="270"/>
        <v>9.9779176254262522E-4</v>
      </c>
      <c r="L1292" s="26" t="b">
        <f>IF(virtualroom!A1292="","",J1292&gt;ventilation_hysteresis)</f>
        <v>0</v>
      </c>
      <c r="M1292" s="29">
        <f t="shared" si="271"/>
        <v>0</v>
      </c>
      <c r="N1292" s="13">
        <f t="shared" si="262"/>
        <v>0</v>
      </c>
      <c r="O1292" s="17">
        <f t="shared" si="263"/>
        <v>0</v>
      </c>
      <c r="P1292" s="17">
        <f t="shared" si="272"/>
        <v>0</v>
      </c>
      <c r="Q1292" s="17">
        <f t="shared" si="264"/>
        <v>9.9779176254262522E-4</v>
      </c>
      <c r="R1292" s="29">
        <f>IF(R1291="cCO2_ppm",CO2_ext_avg_ppm,calculation!R1291+calculation!S1291)</f>
        <v>447.32845310638106</v>
      </c>
      <c r="S1292" s="13">
        <f t="shared" si="273"/>
        <v>-0.89801258628836267</v>
      </c>
    </row>
    <row r="1293" spans="1:19">
      <c r="A1293" s="1">
        <f>IF(input_OLD_temp_simulation!A1293&lt;&gt;"",input_OLD_temp_simulation!A1293,"")</f>
        <v>1291</v>
      </c>
      <c r="B1293">
        <f>IF(input_OLD_temp_simulation!B1293&lt;&gt;"",input_OLD_temp_simulation!B1293,"")</f>
        <v>886307</v>
      </c>
      <c r="C1293" s="2">
        <f>IF(input_OLD_temp_simulation!C1293&lt;&gt;"",input_OLD_temp_simulation!C1293,"")</f>
        <v>44577.447916666657</v>
      </c>
      <c r="D1293" s="26">
        <f t="shared" si="274"/>
        <v>6</v>
      </c>
      <c r="E1293" s="43">
        <f t="shared" si="265"/>
        <v>0.44791666665696539</v>
      </c>
      <c r="F1293" s="2">
        <f t="shared" si="266"/>
        <v>6.4480324073977062</v>
      </c>
      <c r="G1293" s="26">
        <f>_xlfn.XLOOKUP(F1293,occupancy_schedule!C:C,occupancy_schedule!D:D,,1,2)</f>
        <v>0</v>
      </c>
      <c r="H1293" s="50">
        <f t="shared" si="267"/>
        <v>0</v>
      </c>
      <c r="I1293" s="18">
        <f t="shared" si="268"/>
        <v>0</v>
      </c>
      <c r="J1293" s="26">
        <f t="shared" si="269"/>
        <v>-353.5695594799073</v>
      </c>
      <c r="K1293" s="55">
        <f t="shared" si="270"/>
        <v>9.7007532469421914E-4</v>
      </c>
      <c r="L1293" s="26" t="b">
        <f>IF(virtualroom!A1293="","",J1293&gt;ventilation_hysteresis)</f>
        <v>0</v>
      </c>
      <c r="M1293" s="29">
        <f t="shared" si="271"/>
        <v>0</v>
      </c>
      <c r="N1293" s="13">
        <f t="shared" si="262"/>
        <v>0</v>
      </c>
      <c r="O1293" s="17">
        <f t="shared" si="263"/>
        <v>0</v>
      </c>
      <c r="P1293" s="17">
        <f t="shared" si="272"/>
        <v>0</v>
      </c>
      <c r="Q1293" s="17">
        <f t="shared" si="264"/>
        <v>9.7007532469421914E-4</v>
      </c>
      <c r="R1293" s="29">
        <f>IF(R1292="cCO2_ppm",CO2_ext_avg_ppm,calculation!R1292+calculation!S1292)</f>
        <v>446.4304405200927</v>
      </c>
      <c r="S1293" s="13">
        <f t="shared" si="273"/>
        <v>-0.87306779222479725</v>
      </c>
    </row>
    <row r="1294" spans="1:19">
      <c r="A1294" s="1">
        <f>IF(input_OLD_temp_simulation!A1294&lt;&gt;"",input_OLD_temp_simulation!A1294,"")</f>
        <v>1292</v>
      </c>
      <c r="B1294">
        <f>IF(input_OLD_temp_simulation!B1294&lt;&gt;"",input_OLD_temp_simulation!B1294,"")</f>
        <v>886307</v>
      </c>
      <c r="C1294" s="2">
        <f>IF(input_OLD_temp_simulation!C1294&lt;&gt;"",input_OLD_temp_simulation!C1294,"")</f>
        <v>44577.458333333343</v>
      </c>
      <c r="D1294" s="26">
        <f t="shared" si="274"/>
        <v>6</v>
      </c>
      <c r="E1294" s="43">
        <f t="shared" si="265"/>
        <v>0.45833333334303461</v>
      </c>
      <c r="F1294" s="2">
        <f t="shared" si="266"/>
        <v>6.4584490740837754</v>
      </c>
      <c r="G1294" s="26">
        <f>_xlfn.XLOOKUP(F1294,occupancy_schedule!C:C,occupancy_schedule!D:D,,1,2)</f>
        <v>0</v>
      </c>
      <c r="H1294" s="50">
        <f t="shared" si="267"/>
        <v>0</v>
      </c>
      <c r="I1294" s="18">
        <f t="shared" si="268"/>
        <v>0</v>
      </c>
      <c r="J1294" s="26">
        <f t="shared" si="269"/>
        <v>-354.44262727213209</v>
      </c>
      <c r="K1294" s="55">
        <f t="shared" si="270"/>
        <v>9.4312878789715778E-4</v>
      </c>
      <c r="L1294" s="26" t="b">
        <f>IF(virtualroom!A1294="","",J1294&gt;ventilation_hysteresis)</f>
        <v>0</v>
      </c>
      <c r="M1294" s="29">
        <f t="shared" si="271"/>
        <v>0</v>
      </c>
      <c r="N1294" s="13">
        <f t="shared" si="262"/>
        <v>0</v>
      </c>
      <c r="O1294" s="17">
        <f t="shared" si="263"/>
        <v>0</v>
      </c>
      <c r="P1294" s="17">
        <f t="shared" si="272"/>
        <v>0</v>
      </c>
      <c r="Q1294" s="17">
        <f t="shared" si="264"/>
        <v>9.4312878789715778E-4</v>
      </c>
      <c r="R1294" s="29">
        <f>IF(R1293="cCO2_ppm",CO2_ext_avg_ppm,calculation!R1293+calculation!S1293)</f>
        <v>445.55737272786791</v>
      </c>
      <c r="S1294" s="13">
        <f t="shared" si="273"/>
        <v>-0.84881590910744198</v>
      </c>
    </row>
    <row r="1295" spans="1:19">
      <c r="A1295" s="1">
        <f>IF(input_OLD_temp_simulation!A1295&lt;&gt;"",input_OLD_temp_simulation!A1295,"")</f>
        <v>1293</v>
      </c>
      <c r="B1295">
        <f>IF(input_OLD_temp_simulation!B1295&lt;&gt;"",input_OLD_temp_simulation!B1295,"")</f>
        <v>886307</v>
      </c>
      <c r="C1295" s="2">
        <f>IF(input_OLD_temp_simulation!C1295&lt;&gt;"",input_OLD_temp_simulation!C1295,"")</f>
        <v>44577.46875</v>
      </c>
      <c r="D1295" s="26">
        <f t="shared" si="274"/>
        <v>6</v>
      </c>
      <c r="E1295" s="43">
        <f t="shared" si="265"/>
        <v>0.46875</v>
      </c>
      <c r="F1295" s="2">
        <f t="shared" si="266"/>
        <v>6.4688657407407408</v>
      </c>
      <c r="G1295" s="26">
        <f>_xlfn.XLOOKUP(F1295,occupancy_schedule!C:C,occupancy_schedule!D:D,,1,2)</f>
        <v>0</v>
      </c>
      <c r="H1295" s="50">
        <f t="shared" si="267"/>
        <v>0</v>
      </c>
      <c r="I1295" s="18">
        <f t="shared" si="268"/>
        <v>0</v>
      </c>
      <c r="J1295" s="26">
        <f t="shared" si="269"/>
        <v>-355.29144318123952</v>
      </c>
      <c r="K1295" s="55">
        <f t="shared" si="270"/>
        <v>9.1693076601112599E-4</v>
      </c>
      <c r="L1295" s="26" t="b">
        <f>IF(virtualroom!A1295="","",J1295&gt;ventilation_hysteresis)</f>
        <v>0</v>
      </c>
      <c r="M1295" s="29">
        <f t="shared" si="271"/>
        <v>0</v>
      </c>
      <c r="N1295" s="13">
        <f t="shared" si="262"/>
        <v>0</v>
      </c>
      <c r="O1295" s="17">
        <f t="shared" si="263"/>
        <v>0</v>
      </c>
      <c r="P1295" s="17">
        <f t="shared" si="272"/>
        <v>0</v>
      </c>
      <c r="Q1295" s="17">
        <f t="shared" si="264"/>
        <v>9.1693076601112599E-4</v>
      </c>
      <c r="R1295" s="29">
        <f>IF(R1294="cCO2_ppm",CO2_ext_avg_ppm,calculation!R1294+calculation!S1294)</f>
        <v>444.70855681876048</v>
      </c>
      <c r="S1295" s="13">
        <f t="shared" si="273"/>
        <v>-0.82523768941001341</v>
      </c>
    </row>
    <row r="1296" spans="1:19">
      <c r="A1296" s="1">
        <f>IF(input_OLD_temp_simulation!A1296&lt;&gt;"",input_OLD_temp_simulation!A1296,"")</f>
        <v>1294</v>
      </c>
      <c r="B1296">
        <f>IF(input_OLD_temp_simulation!B1296&lt;&gt;"",input_OLD_temp_simulation!B1296,"")</f>
        <v>886307</v>
      </c>
      <c r="C1296" s="2">
        <f>IF(input_OLD_temp_simulation!C1296&lt;&gt;"",input_OLD_temp_simulation!C1296,"")</f>
        <v>44577.479166666657</v>
      </c>
      <c r="D1296" s="26">
        <f t="shared" si="274"/>
        <v>6</v>
      </c>
      <c r="E1296" s="43">
        <f t="shared" si="265"/>
        <v>0.47916666665696539</v>
      </c>
      <c r="F1296" s="2">
        <f t="shared" si="266"/>
        <v>6.4792824073977062</v>
      </c>
      <c r="G1296" s="26">
        <f>_xlfn.XLOOKUP(F1296,occupancy_schedule!C:C,occupancy_schedule!D:D,,1,2)</f>
        <v>0</v>
      </c>
      <c r="H1296" s="50">
        <f t="shared" si="267"/>
        <v>0</v>
      </c>
      <c r="I1296" s="18">
        <f t="shared" si="268"/>
        <v>0</v>
      </c>
      <c r="J1296" s="26">
        <f t="shared" si="269"/>
        <v>-356.11668087064953</v>
      </c>
      <c r="K1296" s="55">
        <f t="shared" si="270"/>
        <v>8.914604669552613E-4</v>
      </c>
      <c r="L1296" s="26" t="b">
        <f>IF(virtualroom!A1296="","",J1296&gt;ventilation_hysteresis)</f>
        <v>0</v>
      </c>
      <c r="M1296" s="29">
        <f t="shared" si="271"/>
        <v>0</v>
      </c>
      <c r="N1296" s="13">
        <f t="shared" si="262"/>
        <v>0</v>
      </c>
      <c r="O1296" s="17">
        <f t="shared" si="263"/>
        <v>0</v>
      </c>
      <c r="P1296" s="17">
        <f t="shared" si="272"/>
        <v>0</v>
      </c>
      <c r="Q1296" s="17">
        <f t="shared" si="264"/>
        <v>8.914604669552613E-4</v>
      </c>
      <c r="R1296" s="29">
        <f>IF(R1295="cCO2_ppm",CO2_ext_avg_ppm,calculation!R1295+calculation!S1295)</f>
        <v>443.88331912935047</v>
      </c>
      <c r="S1296" s="13">
        <f t="shared" si="273"/>
        <v>-0.80231442025973521</v>
      </c>
    </row>
    <row r="1297" spans="1:19">
      <c r="A1297" s="1">
        <f>IF(input_OLD_temp_simulation!A1297&lt;&gt;"",input_OLD_temp_simulation!A1297,"")</f>
        <v>1295</v>
      </c>
      <c r="B1297">
        <f>IF(input_OLD_temp_simulation!B1297&lt;&gt;"",input_OLD_temp_simulation!B1297,"")</f>
        <v>886307</v>
      </c>
      <c r="C1297" s="2">
        <f>IF(input_OLD_temp_simulation!C1297&lt;&gt;"",input_OLD_temp_simulation!C1297,"")</f>
        <v>44577.489583333343</v>
      </c>
      <c r="D1297" s="26">
        <f t="shared" si="274"/>
        <v>6</v>
      </c>
      <c r="E1297" s="43">
        <f t="shared" si="265"/>
        <v>0.48958333334303461</v>
      </c>
      <c r="F1297" s="2">
        <f t="shared" si="266"/>
        <v>6.4896990740837754</v>
      </c>
      <c r="G1297" s="26">
        <f>_xlfn.XLOOKUP(F1297,occupancy_schedule!C:C,occupancy_schedule!D:D,,1,2)</f>
        <v>0</v>
      </c>
      <c r="H1297" s="50">
        <f t="shared" si="267"/>
        <v>0</v>
      </c>
      <c r="I1297" s="18">
        <f t="shared" si="268"/>
        <v>0</v>
      </c>
      <c r="J1297" s="26">
        <f t="shared" si="269"/>
        <v>-356.91899529090927</v>
      </c>
      <c r="K1297" s="55">
        <f t="shared" si="270"/>
        <v>8.6669767620650413E-4</v>
      </c>
      <c r="L1297" s="26" t="b">
        <f>IF(virtualroom!A1297="","",J1297&gt;ventilation_hysteresis)</f>
        <v>0</v>
      </c>
      <c r="M1297" s="29">
        <f t="shared" si="271"/>
        <v>0</v>
      </c>
      <c r="N1297" s="13">
        <f t="shared" si="262"/>
        <v>0</v>
      </c>
      <c r="O1297" s="17">
        <f t="shared" si="263"/>
        <v>0</v>
      </c>
      <c r="P1297" s="17">
        <f t="shared" si="272"/>
        <v>0</v>
      </c>
      <c r="Q1297" s="17">
        <f t="shared" si="264"/>
        <v>8.6669767620650413E-4</v>
      </c>
      <c r="R1297" s="29">
        <f>IF(R1296="cCO2_ppm",CO2_ext_avg_ppm,calculation!R1296+calculation!S1296)</f>
        <v>443.08100470909073</v>
      </c>
      <c r="S1297" s="13">
        <f t="shared" si="273"/>
        <v>-0.78002790858585369</v>
      </c>
    </row>
    <row r="1298" spans="1:19">
      <c r="A1298" s="1">
        <f>IF(input_OLD_temp_simulation!A1298&lt;&gt;"",input_OLD_temp_simulation!A1298,"")</f>
        <v>1296</v>
      </c>
      <c r="B1298">
        <f>IF(input_OLD_temp_simulation!B1298&lt;&gt;"",input_OLD_temp_simulation!B1298,"")</f>
        <v>886307</v>
      </c>
      <c r="C1298" s="2">
        <f>IF(input_OLD_temp_simulation!C1298&lt;&gt;"",input_OLD_temp_simulation!C1298,"")</f>
        <v>44577.5</v>
      </c>
      <c r="D1298" s="26">
        <f t="shared" si="274"/>
        <v>6</v>
      </c>
      <c r="E1298" s="43">
        <f t="shared" si="265"/>
        <v>0.5</v>
      </c>
      <c r="F1298" s="2">
        <f t="shared" si="266"/>
        <v>6.5001157407407408</v>
      </c>
      <c r="G1298" s="26">
        <f>_xlfn.XLOOKUP(F1298,occupancy_schedule!C:C,occupancy_schedule!D:D,,1,2)</f>
        <v>0</v>
      </c>
      <c r="H1298" s="50">
        <f t="shared" si="267"/>
        <v>0</v>
      </c>
      <c r="I1298" s="18">
        <f t="shared" si="268"/>
        <v>0</v>
      </c>
      <c r="J1298" s="26">
        <f t="shared" si="269"/>
        <v>-357.69902319949512</v>
      </c>
      <c r="K1298" s="55">
        <f t="shared" si="270"/>
        <v>8.4262274075632359E-4</v>
      </c>
      <c r="L1298" s="26" t="b">
        <f>IF(virtualroom!A1298="","",J1298&gt;ventilation_hysteresis)</f>
        <v>0</v>
      </c>
      <c r="M1298" s="29">
        <f t="shared" si="271"/>
        <v>0</v>
      </c>
      <c r="N1298" s="13">
        <f t="shared" si="262"/>
        <v>0</v>
      </c>
      <c r="O1298" s="17">
        <f t="shared" si="263"/>
        <v>0</v>
      </c>
      <c r="P1298" s="17">
        <f t="shared" si="272"/>
        <v>0</v>
      </c>
      <c r="Q1298" s="17">
        <f t="shared" si="264"/>
        <v>8.4262274075632359E-4</v>
      </c>
      <c r="R1298" s="29">
        <f>IF(R1297="cCO2_ppm",CO2_ext_avg_ppm,calculation!R1297+calculation!S1297)</f>
        <v>442.30097680050488</v>
      </c>
      <c r="S1298" s="13">
        <f t="shared" si="273"/>
        <v>-0.75836046668069124</v>
      </c>
    </row>
    <row r="1299" spans="1:19">
      <c r="A1299" s="1">
        <f>IF(input_OLD_temp_simulation!A1299&lt;&gt;"",input_OLD_temp_simulation!A1299,"")</f>
        <v>1297</v>
      </c>
      <c r="B1299">
        <f>IF(input_OLD_temp_simulation!B1299&lt;&gt;"",input_OLD_temp_simulation!B1299,"")</f>
        <v>886307</v>
      </c>
      <c r="C1299" s="2">
        <f>IF(input_OLD_temp_simulation!C1299&lt;&gt;"",input_OLD_temp_simulation!C1299,"")</f>
        <v>44577.510416666657</v>
      </c>
      <c r="D1299" s="26">
        <f t="shared" si="274"/>
        <v>6</v>
      </c>
      <c r="E1299" s="43">
        <f t="shared" si="265"/>
        <v>0.51041666665696539</v>
      </c>
      <c r="F1299" s="2">
        <f t="shared" si="266"/>
        <v>6.5105324073977062</v>
      </c>
      <c r="G1299" s="26">
        <f>_xlfn.XLOOKUP(F1299,occupancy_schedule!C:C,occupancy_schedule!D:D,,1,2)</f>
        <v>0</v>
      </c>
      <c r="H1299" s="50">
        <f t="shared" si="267"/>
        <v>0</v>
      </c>
      <c r="I1299" s="18">
        <f t="shared" si="268"/>
        <v>0</v>
      </c>
      <c r="J1299" s="26">
        <f t="shared" si="269"/>
        <v>-358.45738366617582</v>
      </c>
      <c r="K1299" s="55">
        <f t="shared" si="270"/>
        <v>8.1921655351309202E-4</v>
      </c>
      <c r="L1299" s="26" t="b">
        <f>IF(virtualroom!A1299="","",J1299&gt;ventilation_hysteresis)</f>
        <v>0</v>
      </c>
      <c r="M1299" s="29">
        <f t="shared" si="271"/>
        <v>0</v>
      </c>
      <c r="N1299" s="13">
        <f t="shared" si="262"/>
        <v>0</v>
      </c>
      <c r="O1299" s="17">
        <f t="shared" si="263"/>
        <v>0</v>
      </c>
      <c r="P1299" s="17">
        <f t="shared" si="272"/>
        <v>0</v>
      </c>
      <c r="Q1299" s="17">
        <f t="shared" si="264"/>
        <v>8.1921655351309202E-4</v>
      </c>
      <c r="R1299" s="29">
        <f>IF(R1298="cCO2_ppm",CO2_ext_avg_ppm,calculation!R1298+calculation!S1298)</f>
        <v>441.54261633382418</v>
      </c>
      <c r="S1299" s="13">
        <f t="shared" si="273"/>
        <v>-0.73729489816178284</v>
      </c>
    </row>
    <row r="1300" spans="1:19">
      <c r="A1300" s="1">
        <f>IF(input_OLD_temp_simulation!A1300&lt;&gt;"",input_OLD_temp_simulation!A1300,"")</f>
        <v>1298</v>
      </c>
      <c r="B1300">
        <f>IF(input_OLD_temp_simulation!B1300&lt;&gt;"",input_OLD_temp_simulation!B1300,"")</f>
        <v>886307</v>
      </c>
      <c r="C1300" s="2">
        <f>IF(input_OLD_temp_simulation!C1300&lt;&gt;"",input_OLD_temp_simulation!C1300,"")</f>
        <v>44577.520833333343</v>
      </c>
      <c r="D1300" s="26">
        <f t="shared" si="274"/>
        <v>6</v>
      </c>
      <c r="E1300" s="43">
        <f t="shared" si="265"/>
        <v>0.52083333334303461</v>
      </c>
      <c r="F1300" s="2">
        <f t="shared" si="266"/>
        <v>6.5209490740837754</v>
      </c>
      <c r="G1300" s="26">
        <f>_xlfn.XLOOKUP(F1300,occupancy_schedule!C:C,occupancy_schedule!D:D,,1,2)</f>
        <v>0</v>
      </c>
      <c r="H1300" s="50">
        <f t="shared" si="267"/>
        <v>0</v>
      </c>
      <c r="I1300" s="18">
        <f t="shared" si="268"/>
        <v>0</v>
      </c>
      <c r="J1300" s="26">
        <f t="shared" si="269"/>
        <v>-359.19467856433761</v>
      </c>
      <c r="K1300" s="55">
        <f t="shared" si="270"/>
        <v>7.964605381377282E-4</v>
      </c>
      <c r="L1300" s="26" t="b">
        <f>IF(virtualroom!A1300="","",J1300&gt;ventilation_hysteresis)</f>
        <v>0</v>
      </c>
      <c r="M1300" s="29">
        <f t="shared" si="271"/>
        <v>0</v>
      </c>
      <c r="N1300" s="13">
        <f t="shared" si="262"/>
        <v>0</v>
      </c>
      <c r="O1300" s="17">
        <f t="shared" si="263"/>
        <v>0</v>
      </c>
      <c r="P1300" s="17">
        <f t="shared" si="272"/>
        <v>0</v>
      </c>
      <c r="Q1300" s="17">
        <f t="shared" si="264"/>
        <v>7.964605381377282E-4</v>
      </c>
      <c r="R1300" s="29">
        <f>IF(R1299="cCO2_ppm",CO2_ext_avg_ppm,calculation!R1299+calculation!S1299)</f>
        <v>440.80532143566239</v>
      </c>
      <c r="S1300" s="13">
        <f t="shared" si="273"/>
        <v>-0.71681448432395534</v>
      </c>
    </row>
    <row r="1301" spans="1:19">
      <c r="A1301" s="1">
        <f>IF(input_OLD_temp_simulation!A1301&lt;&gt;"",input_OLD_temp_simulation!A1301,"")</f>
        <v>1299</v>
      </c>
      <c r="B1301">
        <f>IF(input_OLD_temp_simulation!B1301&lt;&gt;"",input_OLD_temp_simulation!B1301,"")</f>
        <v>886307</v>
      </c>
      <c r="C1301" s="2">
        <f>IF(input_OLD_temp_simulation!C1301&lt;&gt;"",input_OLD_temp_simulation!C1301,"")</f>
        <v>44577.53125</v>
      </c>
      <c r="D1301" s="26">
        <f t="shared" si="274"/>
        <v>6</v>
      </c>
      <c r="E1301" s="43">
        <f t="shared" si="265"/>
        <v>0.53125</v>
      </c>
      <c r="F1301" s="2">
        <f t="shared" si="266"/>
        <v>6.5313657407407408</v>
      </c>
      <c r="G1301" s="26">
        <f>_xlfn.XLOOKUP(F1301,occupancy_schedule!C:C,occupancy_schedule!D:D,,1,2)</f>
        <v>0</v>
      </c>
      <c r="H1301" s="50">
        <f t="shared" si="267"/>
        <v>0</v>
      </c>
      <c r="I1301" s="18">
        <f t="shared" si="268"/>
        <v>0</v>
      </c>
      <c r="J1301" s="26">
        <f t="shared" si="269"/>
        <v>-359.91149304866155</v>
      </c>
      <c r="K1301" s="55">
        <f t="shared" si="270"/>
        <v>7.7433663430056924E-4</v>
      </c>
      <c r="L1301" s="26" t="b">
        <f>IF(virtualroom!A1301="","",J1301&gt;ventilation_hysteresis)</f>
        <v>0</v>
      </c>
      <c r="M1301" s="29">
        <f t="shared" si="271"/>
        <v>0</v>
      </c>
      <c r="N1301" s="13">
        <f t="shared" si="262"/>
        <v>0</v>
      </c>
      <c r="O1301" s="17">
        <f t="shared" si="263"/>
        <v>0</v>
      </c>
      <c r="P1301" s="17">
        <f t="shared" si="272"/>
        <v>0</v>
      </c>
      <c r="Q1301" s="17">
        <f t="shared" si="264"/>
        <v>7.7433663430056924E-4</v>
      </c>
      <c r="R1301" s="29">
        <f>IF(R1300="cCO2_ppm",CO2_ext_avg_ppm,calculation!R1300+calculation!S1300)</f>
        <v>440.08850695133845</v>
      </c>
      <c r="S1301" s="13">
        <f t="shared" si="273"/>
        <v>-0.69690297087051234</v>
      </c>
    </row>
    <row r="1302" spans="1:19">
      <c r="A1302" s="1">
        <f>IF(input_OLD_temp_simulation!A1302&lt;&gt;"",input_OLD_temp_simulation!A1302,"")</f>
        <v>1300</v>
      </c>
      <c r="B1302">
        <f>IF(input_OLD_temp_simulation!B1302&lt;&gt;"",input_OLD_temp_simulation!B1302,"")</f>
        <v>886307</v>
      </c>
      <c r="C1302" s="2">
        <f>IF(input_OLD_temp_simulation!C1302&lt;&gt;"",input_OLD_temp_simulation!C1302,"")</f>
        <v>44577.541666666657</v>
      </c>
      <c r="D1302" s="26">
        <f t="shared" si="274"/>
        <v>6</v>
      </c>
      <c r="E1302" s="43">
        <f t="shared" si="265"/>
        <v>0.54166666665696539</v>
      </c>
      <c r="F1302" s="2">
        <f t="shared" si="266"/>
        <v>6.5417824073977062</v>
      </c>
      <c r="G1302" s="26">
        <f>_xlfn.XLOOKUP(F1302,occupancy_schedule!C:C,occupancy_schedule!D:D,,1,2)</f>
        <v>0</v>
      </c>
      <c r="H1302" s="50">
        <f t="shared" si="267"/>
        <v>0</v>
      </c>
      <c r="I1302" s="18">
        <f t="shared" si="268"/>
        <v>0</v>
      </c>
      <c r="J1302" s="26">
        <f t="shared" si="269"/>
        <v>-360.60839601953205</v>
      </c>
      <c r="K1302" s="55">
        <f t="shared" si="270"/>
        <v>7.5282728334777609E-4</v>
      </c>
      <c r="L1302" s="26" t="b">
        <f>IF(virtualroom!A1302="","",J1302&gt;ventilation_hysteresis)</f>
        <v>0</v>
      </c>
      <c r="M1302" s="29">
        <f t="shared" si="271"/>
        <v>0</v>
      </c>
      <c r="N1302" s="13">
        <f t="shared" si="262"/>
        <v>0</v>
      </c>
      <c r="O1302" s="17">
        <f t="shared" si="263"/>
        <v>0</v>
      </c>
      <c r="P1302" s="17">
        <f t="shared" si="272"/>
        <v>0</v>
      </c>
      <c r="Q1302" s="17">
        <f t="shared" si="264"/>
        <v>7.5282728334777609E-4</v>
      </c>
      <c r="R1302" s="29">
        <f>IF(R1301="cCO2_ppm",CO2_ext_avg_ppm,calculation!R1301+calculation!S1301)</f>
        <v>439.39160398046795</v>
      </c>
      <c r="S1302" s="13">
        <f t="shared" si="273"/>
        <v>-0.67754455501299848</v>
      </c>
    </row>
    <row r="1303" spans="1:19">
      <c r="A1303" s="1">
        <f>IF(input_OLD_temp_simulation!A1303&lt;&gt;"",input_OLD_temp_simulation!A1303,"")</f>
        <v>1301</v>
      </c>
      <c r="B1303">
        <f>IF(input_OLD_temp_simulation!B1303&lt;&gt;"",input_OLD_temp_simulation!B1303,"")</f>
        <v>886307</v>
      </c>
      <c r="C1303" s="2">
        <f>IF(input_OLD_temp_simulation!C1303&lt;&gt;"",input_OLD_temp_simulation!C1303,"")</f>
        <v>44577.552083333343</v>
      </c>
      <c r="D1303" s="26">
        <f t="shared" si="274"/>
        <v>6</v>
      </c>
      <c r="E1303" s="43">
        <f t="shared" si="265"/>
        <v>0.55208333334303461</v>
      </c>
      <c r="F1303" s="2">
        <f t="shared" si="266"/>
        <v>6.5521990740837754</v>
      </c>
      <c r="G1303" s="26">
        <f>_xlfn.XLOOKUP(F1303,occupancy_schedule!C:C,occupancy_schedule!D:D,,1,2)</f>
        <v>0</v>
      </c>
      <c r="H1303" s="50">
        <f t="shared" si="267"/>
        <v>0</v>
      </c>
      <c r="I1303" s="18">
        <f t="shared" si="268"/>
        <v>0</v>
      </c>
      <c r="J1303" s="26">
        <f t="shared" si="269"/>
        <v>-361.28594057454507</v>
      </c>
      <c r="K1303" s="55">
        <f t="shared" si="270"/>
        <v>7.3191541436589303E-4</v>
      </c>
      <c r="L1303" s="26" t="b">
        <f>IF(virtualroom!A1303="","",J1303&gt;ventilation_hysteresis)</f>
        <v>0</v>
      </c>
      <c r="M1303" s="29">
        <f t="shared" si="271"/>
        <v>0</v>
      </c>
      <c r="N1303" s="13">
        <f t="shared" si="262"/>
        <v>0</v>
      </c>
      <c r="O1303" s="17">
        <f t="shared" si="263"/>
        <v>0</v>
      </c>
      <c r="P1303" s="17">
        <f t="shared" si="272"/>
        <v>0</v>
      </c>
      <c r="Q1303" s="17">
        <f t="shared" si="264"/>
        <v>7.3191541436589303E-4</v>
      </c>
      <c r="R1303" s="29">
        <f>IF(R1302="cCO2_ppm",CO2_ext_avg_ppm,calculation!R1302+calculation!S1302)</f>
        <v>438.71405942545493</v>
      </c>
      <c r="S1303" s="13">
        <f t="shared" si="273"/>
        <v>-0.65872387292930368</v>
      </c>
    </row>
    <row r="1304" spans="1:19">
      <c r="A1304" s="1">
        <f>IF(input_OLD_temp_simulation!A1304&lt;&gt;"",input_OLD_temp_simulation!A1304,"")</f>
        <v>1302</v>
      </c>
      <c r="B1304">
        <f>IF(input_OLD_temp_simulation!B1304&lt;&gt;"",input_OLD_temp_simulation!B1304,"")</f>
        <v>886307</v>
      </c>
      <c r="C1304" s="2">
        <f>IF(input_OLD_temp_simulation!C1304&lt;&gt;"",input_OLD_temp_simulation!C1304,"")</f>
        <v>44577.5625</v>
      </c>
      <c r="D1304" s="26">
        <f t="shared" si="274"/>
        <v>6</v>
      </c>
      <c r="E1304" s="43">
        <f t="shared" si="265"/>
        <v>0.5625</v>
      </c>
      <c r="F1304" s="2">
        <f t="shared" si="266"/>
        <v>6.5626157407407408</v>
      </c>
      <c r="G1304" s="26">
        <f>_xlfn.XLOOKUP(F1304,occupancy_schedule!C:C,occupancy_schedule!D:D,,1,2)</f>
        <v>0</v>
      </c>
      <c r="H1304" s="50">
        <f t="shared" si="267"/>
        <v>0</v>
      </c>
      <c r="I1304" s="18">
        <f t="shared" si="268"/>
        <v>0</v>
      </c>
      <c r="J1304" s="26">
        <f t="shared" si="269"/>
        <v>-361.94466444747439</v>
      </c>
      <c r="K1304" s="55">
        <f t="shared" si="270"/>
        <v>7.1158443063350631E-4</v>
      </c>
      <c r="L1304" s="26" t="b">
        <f>IF(virtualroom!A1304="","",J1304&gt;ventilation_hysteresis)</f>
        <v>0</v>
      </c>
      <c r="M1304" s="29">
        <f t="shared" si="271"/>
        <v>0</v>
      </c>
      <c r="N1304" s="13">
        <f t="shared" si="262"/>
        <v>0</v>
      </c>
      <c r="O1304" s="17">
        <f t="shared" si="263"/>
        <v>0</v>
      </c>
      <c r="P1304" s="17">
        <f t="shared" si="272"/>
        <v>0</v>
      </c>
      <c r="Q1304" s="17">
        <f t="shared" si="264"/>
        <v>7.1158443063350631E-4</v>
      </c>
      <c r="R1304" s="29">
        <f>IF(R1303="cCO2_ppm",CO2_ext_avg_ppm,calculation!R1303+calculation!S1303)</f>
        <v>438.05533555252561</v>
      </c>
      <c r="S1304" s="13">
        <f t="shared" si="273"/>
        <v>-0.64042598757015567</v>
      </c>
    </row>
    <row r="1305" spans="1:19">
      <c r="A1305" s="1">
        <f>IF(input_OLD_temp_simulation!A1305&lt;&gt;"",input_OLD_temp_simulation!A1305,"")</f>
        <v>1303</v>
      </c>
      <c r="B1305">
        <f>IF(input_OLD_temp_simulation!B1305&lt;&gt;"",input_OLD_temp_simulation!B1305,"")</f>
        <v>886307</v>
      </c>
      <c r="C1305" s="2">
        <f>IF(input_OLD_temp_simulation!C1305&lt;&gt;"",input_OLD_temp_simulation!C1305,"")</f>
        <v>44577.572916666657</v>
      </c>
      <c r="D1305" s="26">
        <f t="shared" si="274"/>
        <v>6</v>
      </c>
      <c r="E1305" s="43">
        <f t="shared" si="265"/>
        <v>0.57291666665696539</v>
      </c>
      <c r="F1305" s="2">
        <f t="shared" si="266"/>
        <v>6.5730324073977062</v>
      </c>
      <c r="G1305" s="26">
        <f>_xlfn.XLOOKUP(F1305,occupancy_schedule!C:C,occupancy_schedule!D:D,,1,2)</f>
        <v>0</v>
      </c>
      <c r="H1305" s="50">
        <f t="shared" si="267"/>
        <v>0</v>
      </c>
      <c r="I1305" s="18">
        <f t="shared" si="268"/>
        <v>0</v>
      </c>
      <c r="J1305" s="26">
        <f t="shared" si="269"/>
        <v>-362.58509043504455</v>
      </c>
      <c r="K1305" s="55">
        <f t="shared" si="270"/>
        <v>6.9181819644924226E-4</v>
      </c>
      <c r="L1305" s="26" t="b">
        <f>IF(virtualroom!A1305="","",J1305&gt;ventilation_hysteresis)</f>
        <v>0</v>
      </c>
      <c r="M1305" s="29">
        <f t="shared" si="271"/>
        <v>0</v>
      </c>
      <c r="N1305" s="13">
        <f t="shared" si="262"/>
        <v>0</v>
      </c>
      <c r="O1305" s="17">
        <f t="shared" si="263"/>
        <v>0</v>
      </c>
      <c r="P1305" s="17">
        <f t="shared" si="272"/>
        <v>0</v>
      </c>
      <c r="Q1305" s="17">
        <f t="shared" si="264"/>
        <v>6.9181819644924226E-4</v>
      </c>
      <c r="R1305" s="29">
        <f>IF(R1304="cCO2_ppm",CO2_ext_avg_ppm,calculation!R1304+calculation!S1304)</f>
        <v>437.41490956495545</v>
      </c>
      <c r="S1305" s="13">
        <f t="shared" si="273"/>
        <v>-0.62263637680431805</v>
      </c>
    </row>
    <row r="1306" spans="1:19">
      <c r="A1306" s="1">
        <f>IF(input_OLD_temp_simulation!A1306&lt;&gt;"",input_OLD_temp_simulation!A1306,"")</f>
        <v>1304</v>
      </c>
      <c r="B1306">
        <f>IF(input_OLD_temp_simulation!B1306&lt;&gt;"",input_OLD_temp_simulation!B1306,"")</f>
        <v>886307</v>
      </c>
      <c r="C1306" s="2">
        <f>IF(input_OLD_temp_simulation!C1306&lt;&gt;"",input_OLD_temp_simulation!C1306,"")</f>
        <v>44577.583333333343</v>
      </c>
      <c r="D1306" s="26">
        <f t="shared" si="274"/>
        <v>6</v>
      </c>
      <c r="E1306" s="43">
        <f t="shared" si="265"/>
        <v>0.58333333334303461</v>
      </c>
      <c r="F1306" s="2">
        <f t="shared" si="266"/>
        <v>6.5834490740837754</v>
      </c>
      <c r="G1306" s="26">
        <f>_xlfn.XLOOKUP(F1306,occupancy_schedule!C:C,occupancy_schedule!D:D,,1,2)</f>
        <v>0</v>
      </c>
      <c r="H1306" s="50">
        <f t="shared" si="267"/>
        <v>0</v>
      </c>
      <c r="I1306" s="18">
        <f t="shared" si="268"/>
        <v>0</v>
      </c>
      <c r="J1306" s="26">
        <f t="shared" si="269"/>
        <v>-363.20772681184889</v>
      </c>
      <c r="K1306" s="55">
        <f t="shared" si="270"/>
        <v>6.7260102432565162E-4</v>
      </c>
      <c r="L1306" s="26" t="b">
        <f>IF(virtualroom!A1306="","",J1306&gt;ventilation_hysteresis)</f>
        <v>0</v>
      </c>
      <c r="M1306" s="29">
        <f t="shared" si="271"/>
        <v>0</v>
      </c>
      <c r="N1306" s="13">
        <f t="shared" si="262"/>
        <v>0</v>
      </c>
      <c r="O1306" s="17">
        <f t="shared" si="263"/>
        <v>0</v>
      </c>
      <c r="P1306" s="17">
        <f t="shared" si="272"/>
        <v>0</v>
      </c>
      <c r="Q1306" s="17">
        <f t="shared" si="264"/>
        <v>6.7260102432565162E-4</v>
      </c>
      <c r="R1306" s="29">
        <f>IF(R1305="cCO2_ppm",CO2_ext_avg_ppm,calculation!R1305+calculation!S1305)</f>
        <v>436.79227318815111</v>
      </c>
      <c r="S1306" s="13">
        <f t="shared" si="273"/>
        <v>-0.60534092189308641</v>
      </c>
    </row>
    <row r="1307" spans="1:19">
      <c r="A1307" s="1">
        <f>IF(input_OLD_temp_simulation!A1307&lt;&gt;"",input_OLD_temp_simulation!A1307,"")</f>
        <v>1305</v>
      </c>
      <c r="B1307">
        <f>IF(input_OLD_temp_simulation!B1307&lt;&gt;"",input_OLD_temp_simulation!B1307,"")</f>
        <v>886307</v>
      </c>
      <c r="C1307" s="2">
        <f>IF(input_OLD_temp_simulation!C1307&lt;&gt;"",input_OLD_temp_simulation!C1307,"")</f>
        <v>44577.59375</v>
      </c>
      <c r="D1307" s="26">
        <f t="shared" si="274"/>
        <v>6</v>
      </c>
      <c r="E1307" s="43">
        <f t="shared" si="265"/>
        <v>0.59375</v>
      </c>
      <c r="F1307" s="2">
        <f t="shared" si="266"/>
        <v>6.5938657407407408</v>
      </c>
      <c r="G1307" s="26">
        <f>_xlfn.XLOOKUP(F1307,occupancy_schedule!C:C,occupancy_schedule!D:D,,1,2)</f>
        <v>0</v>
      </c>
      <c r="H1307" s="50">
        <f t="shared" si="267"/>
        <v>0</v>
      </c>
      <c r="I1307" s="18">
        <f t="shared" si="268"/>
        <v>0</v>
      </c>
      <c r="J1307" s="26">
        <f t="shared" si="269"/>
        <v>-363.81306773374195</v>
      </c>
      <c r="K1307" s="55">
        <f t="shared" si="270"/>
        <v>6.5391766253882877E-4</v>
      </c>
      <c r="L1307" s="26" t="b">
        <f>IF(virtualroom!A1307="","",J1307&gt;ventilation_hysteresis)</f>
        <v>0</v>
      </c>
      <c r="M1307" s="29">
        <f t="shared" si="271"/>
        <v>0</v>
      </c>
      <c r="N1307" s="13">
        <f t="shared" si="262"/>
        <v>0</v>
      </c>
      <c r="O1307" s="17">
        <f t="shared" si="263"/>
        <v>0</v>
      </c>
      <c r="P1307" s="17">
        <f t="shared" si="272"/>
        <v>0</v>
      </c>
      <c r="Q1307" s="17">
        <f t="shared" si="264"/>
        <v>6.5391766253882877E-4</v>
      </c>
      <c r="R1307" s="29">
        <f>IF(R1306="cCO2_ppm",CO2_ext_avg_ppm,calculation!R1306+calculation!S1306)</f>
        <v>436.18693226625805</v>
      </c>
      <c r="S1307" s="13">
        <f t="shared" si="273"/>
        <v>-0.58852589628494589</v>
      </c>
    </row>
    <row r="1308" spans="1:19">
      <c r="A1308" s="1">
        <f>IF(input_OLD_temp_simulation!A1308&lt;&gt;"",input_OLD_temp_simulation!A1308,"")</f>
        <v>1306</v>
      </c>
      <c r="B1308">
        <f>IF(input_OLD_temp_simulation!B1308&lt;&gt;"",input_OLD_temp_simulation!B1308,"")</f>
        <v>886307</v>
      </c>
      <c r="C1308" s="2">
        <f>IF(input_OLD_temp_simulation!C1308&lt;&gt;"",input_OLD_temp_simulation!C1308,"")</f>
        <v>44577.604166666657</v>
      </c>
      <c r="D1308" s="26">
        <f t="shared" si="274"/>
        <v>6</v>
      </c>
      <c r="E1308" s="43">
        <f t="shared" si="265"/>
        <v>0.60416666665696539</v>
      </c>
      <c r="F1308" s="2">
        <f t="shared" si="266"/>
        <v>6.6042824073977062</v>
      </c>
      <c r="G1308" s="26">
        <f>_xlfn.XLOOKUP(F1308,occupancy_schedule!C:C,occupancy_schedule!D:D,,1,2)</f>
        <v>0</v>
      </c>
      <c r="H1308" s="50">
        <f t="shared" si="267"/>
        <v>0</v>
      </c>
      <c r="I1308" s="18">
        <f t="shared" si="268"/>
        <v>0</v>
      </c>
      <c r="J1308" s="26">
        <f t="shared" si="269"/>
        <v>-364.40159363002687</v>
      </c>
      <c r="K1308" s="55">
        <f t="shared" si="270"/>
        <v>6.3575328302386213E-4</v>
      </c>
      <c r="L1308" s="26" t="b">
        <f>IF(virtualroom!A1308="","",J1308&gt;ventilation_hysteresis)</f>
        <v>0</v>
      </c>
      <c r="M1308" s="29">
        <f t="shared" si="271"/>
        <v>0</v>
      </c>
      <c r="N1308" s="13">
        <f t="shared" si="262"/>
        <v>0</v>
      </c>
      <c r="O1308" s="17">
        <f t="shared" si="263"/>
        <v>0</v>
      </c>
      <c r="P1308" s="17">
        <f t="shared" si="272"/>
        <v>0</v>
      </c>
      <c r="Q1308" s="17">
        <f t="shared" si="264"/>
        <v>6.3575328302386213E-4</v>
      </c>
      <c r="R1308" s="29">
        <f>IF(R1307="cCO2_ppm",CO2_ext_avg_ppm,calculation!R1307+calculation!S1307)</f>
        <v>435.59840636997313</v>
      </c>
      <c r="S1308" s="13">
        <f t="shared" si="273"/>
        <v>-0.57217795472147592</v>
      </c>
    </row>
    <row r="1309" spans="1:19">
      <c r="A1309" s="1">
        <f>IF(input_OLD_temp_simulation!A1309&lt;&gt;"",input_OLD_temp_simulation!A1309,"")</f>
        <v>1307</v>
      </c>
      <c r="B1309">
        <f>IF(input_OLD_temp_simulation!B1309&lt;&gt;"",input_OLD_temp_simulation!B1309,"")</f>
        <v>886307</v>
      </c>
      <c r="C1309" s="2">
        <f>IF(input_OLD_temp_simulation!C1309&lt;&gt;"",input_OLD_temp_simulation!C1309,"")</f>
        <v>44577.614583333343</v>
      </c>
      <c r="D1309" s="26">
        <f t="shared" si="274"/>
        <v>6</v>
      </c>
      <c r="E1309" s="43">
        <f t="shared" si="265"/>
        <v>0.61458333334303461</v>
      </c>
      <c r="F1309" s="2">
        <f t="shared" si="266"/>
        <v>6.6146990740837754</v>
      </c>
      <c r="G1309" s="26">
        <f>_xlfn.XLOOKUP(F1309,occupancy_schedule!C:C,occupancy_schedule!D:D,,1,2)</f>
        <v>0</v>
      </c>
      <c r="H1309" s="50">
        <f t="shared" si="267"/>
        <v>0</v>
      </c>
      <c r="I1309" s="18">
        <f t="shared" si="268"/>
        <v>0</v>
      </c>
      <c r="J1309" s="26">
        <f t="shared" si="269"/>
        <v>-364.97377158474836</v>
      </c>
      <c r="K1309" s="55">
        <f t="shared" si="270"/>
        <v>6.1809346960653194E-4</v>
      </c>
      <c r="L1309" s="26" t="b">
        <f>IF(virtualroom!A1309="","",J1309&gt;ventilation_hysteresis)</f>
        <v>0</v>
      </c>
      <c r="M1309" s="29">
        <f t="shared" si="271"/>
        <v>0</v>
      </c>
      <c r="N1309" s="13">
        <f t="shared" si="262"/>
        <v>0</v>
      </c>
      <c r="O1309" s="17">
        <f t="shared" si="263"/>
        <v>0</v>
      </c>
      <c r="P1309" s="17">
        <f t="shared" si="272"/>
        <v>0</v>
      </c>
      <c r="Q1309" s="17">
        <f t="shared" si="264"/>
        <v>6.1809346960653194E-4</v>
      </c>
      <c r="R1309" s="29">
        <f>IF(R1308="cCO2_ppm",CO2_ext_avg_ppm,calculation!R1308+calculation!S1308)</f>
        <v>435.02622841525164</v>
      </c>
      <c r="S1309" s="13">
        <f t="shared" si="273"/>
        <v>-0.55628412264587879</v>
      </c>
    </row>
    <row r="1310" spans="1:19">
      <c r="A1310" s="1">
        <f>IF(input_OLD_temp_simulation!A1310&lt;&gt;"",input_OLD_temp_simulation!A1310,"")</f>
        <v>1308</v>
      </c>
      <c r="B1310">
        <f>IF(input_OLD_temp_simulation!B1310&lt;&gt;"",input_OLD_temp_simulation!B1310,"")</f>
        <v>886307</v>
      </c>
      <c r="C1310" s="2">
        <f>IF(input_OLD_temp_simulation!C1310&lt;&gt;"",input_OLD_temp_simulation!C1310,"")</f>
        <v>44577.625</v>
      </c>
      <c r="D1310" s="26">
        <f t="shared" si="274"/>
        <v>6</v>
      </c>
      <c r="E1310" s="43">
        <f t="shared" si="265"/>
        <v>0.625</v>
      </c>
      <c r="F1310" s="2">
        <f t="shared" si="266"/>
        <v>6.6251157407407408</v>
      </c>
      <c r="G1310" s="26">
        <f>_xlfn.XLOOKUP(F1310,occupancy_schedule!C:C,occupancy_schedule!D:D,,1,2)</f>
        <v>0</v>
      </c>
      <c r="H1310" s="50">
        <f t="shared" si="267"/>
        <v>0</v>
      </c>
      <c r="I1310" s="18">
        <f t="shared" si="268"/>
        <v>0</v>
      </c>
      <c r="J1310" s="26">
        <f t="shared" si="269"/>
        <v>-365.53005570739424</v>
      </c>
      <c r="K1310" s="55">
        <f t="shared" si="270"/>
        <v>6.0092420656190622E-4</v>
      </c>
      <c r="L1310" s="26" t="b">
        <f>IF(virtualroom!A1310="","",J1310&gt;ventilation_hysteresis)</f>
        <v>0</v>
      </c>
      <c r="M1310" s="29">
        <f t="shared" si="271"/>
        <v>0</v>
      </c>
      <c r="N1310" s="13">
        <f t="shared" si="262"/>
        <v>0</v>
      </c>
      <c r="O1310" s="17">
        <f t="shared" si="263"/>
        <v>0</v>
      </c>
      <c r="P1310" s="17">
        <f t="shared" si="272"/>
        <v>0</v>
      </c>
      <c r="Q1310" s="17">
        <f t="shared" si="264"/>
        <v>6.0092420656190622E-4</v>
      </c>
      <c r="R1310" s="29">
        <f>IF(R1309="cCO2_ppm",CO2_ext_avg_ppm,calculation!R1309+calculation!S1309)</f>
        <v>434.46994429260576</v>
      </c>
      <c r="S1310" s="13">
        <f t="shared" si="273"/>
        <v>-0.54083178590571557</v>
      </c>
    </row>
    <row r="1311" spans="1:19">
      <c r="A1311" s="1">
        <f>IF(input_OLD_temp_simulation!A1311&lt;&gt;"",input_OLD_temp_simulation!A1311,"")</f>
        <v>1309</v>
      </c>
      <c r="B1311">
        <f>IF(input_OLD_temp_simulation!B1311&lt;&gt;"",input_OLD_temp_simulation!B1311,"")</f>
        <v>886307</v>
      </c>
      <c r="C1311" s="2">
        <f>IF(input_OLD_temp_simulation!C1311&lt;&gt;"",input_OLD_temp_simulation!C1311,"")</f>
        <v>44577.635416666657</v>
      </c>
      <c r="D1311" s="26">
        <f t="shared" si="274"/>
        <v>6</v>
      </c>
      <c r="E1311" s="43">
        <f t="shared" si="265"/>
        <v>0.63541666665696539</v>
      </c>
      <c r="F1311" s="2">
        <f t="shared" si="266"/>
        <v>6.6355324073977062</v>
      </c>
      <c r="G1311" s="26">
        <f>_xlfn.XLOOKUP(F1311,occupancy_schedule!C:C,occupancy_schedule!D:D,,1,2)</f>
        <v>0</v>
      </c>
      <c r="H1311" s="50">
        <f t="shared" si="267"/>
        <v>0</v>
      </c>
      <c r="I1311" s="18">
        <f t="shared" si="268"/>
        <v>0</v>
      </c>
      <c r="J1311" s="26">
        <f t="shared" si="269"/>
        <v>-366.07088749329995</v>
      </c>
      <c r="K1311" s="55">
        <f t="shared" si="270"/>
        <v>5.8423186749074227E-4</v>
      </c>
      <c r="L1311" s="26" t="b">
        <f>IF(virtualroom!A1311="","",J1311&gt;ventilation_hysteresis)</f>
        <v>0</v>
      </c>
      <c r="M1311" s="29">
        <f t="shared" si="271"/>
        <v>0</v>
      </c>
      <c r="N1311" s="13">
        <f t="shared" si="262"/>
        <v>0</v>
      </c>
      <c r="O1311" s="17">
        <f t="shared" si="263"/>
        <v>0</v>
      </c>
      <c r="P1311" s="17">
        <f t="shared" si="272"/>
        <v>0</v>
      </c>
      <c r="Q1311" s="17">
        <f t="shared" si="264"/>
        <v>5.8423186749074227E-4</v>
      </c>
      <c r="R1311" s="29">
        <f>IF(R1310="cCO2_ppm",CO2_ext_avg_ppm,calculation!R1310+calculation!S1310)</f>
        <v>433.92911250670005</v>
      </c>
      <c r="S1311" s="13">
        <f t="shared" si="273"/>
        <v>-0.52580868074166809</v>
      </c>
    </row>
    <row r="1312" spans="1:19">
      <c r="A1312" s="1">
        <f>IF(input_OLD_temp_simulation!A1312&lt;&gt;"",input_OLD_temp_simulation!A1312,"")</f>
        <v>1310</v>
      </c>
      <c r="B1312">
        <f>IF(input_OLD_temp_simulation!B1312&lt;&gt;"",input_OLD_temp_simulation!B1312,"")</f>
        <v>886307</v>
      </c>
      <c r="C1312" s="2">
        <f>IF(input_OLD_temp_simulation!C1312&lt;&gt;"",input_OLD_temp_simulation!C1312,"")</f>
        <v>44577.645833333343</v>
      </c>
      <c r="D1312" s="26">
        <f t="shared" si="274"/>
        <v>6</v>
      </c>
      <c r="E1312" s="43">
        <f t="shared" si="265"/>
        <v>0.64583333334303461</v>
      </c>
      <c r="F1312" s="2">
        <f t="shared" si="266"/>
        <v>6.6459490740837754</v>
      </c>
      <c r="G1312" s="26">
        <f>_xlfn.XLOOKUP(F1312,occupancy_schedule!C:C,occupancy_schedule!D:D,,1,2)</f>
        <v>0</v>
      </c>
      <c r="H1312" s="50">
        <f t="shared" si="267"/>
        <v>0</v>
      </c>
      <c r="I1312" s="18">
        <f t="shared" si="268"/>
        <v>0</v>
      </c>
      <c r="J1312" s="26">
        <f t="shared" si="269"/>
        <v>-366.5966961740416</v>
      </c>
      <c r="K1312" s="55">
        <f t="shared" si="270"/>
        <v>5.6800320450488891E-4</v>
      </c>
      <c r="L1312" s="26" t="b">
        <f>IF(virtualroom!A1312="","",J1312&gt;ventilation_hysteresis)</f>
        <v>0</v>
      </c>
      <c r="M1312" s="29">
        <f t="shared" si="271"/>
        <v>0</v>
      </c>
      <c r="N1312" s="13">
        <f t="shared" si="262"/>
        <v>0</v>
      </c>
      <c r="O1312" s="17">
        <f t="shared" si="263"/>
        <v>0</v>
      </c>
      <c r="P1312" s="17">
        <f t="shared" si="272"/>
        <v>0</v>
      </c>
      <c r="Q1312" s="17">
        <f t="shared" si="264"/>
        <v>5.6800320450488891E-4</v>
      </c>
      <c r="R1312" s="29">
        <f>IF(R1311="cCO2_ppm",CO2_ext_avg_ppm,calculation!R1311+calculation!S1311)</f>
        <v>433.4033038259584</v>
      </c>
      <c r="S1312" s="13">
        <f t="shared" si="273"/>
        <v>-0.51120288405440006</v>
      </c>
    </row>
    <row r="1313" spans="1:19">
      <c r="A1313" s="1">
        <f>IF(input_OLD_temp_simulation!A1313&lt;&gt;"",input_OLD_temp_simulation!A1313,"")</f>
        <v>1311</v>
      </c>
      <c r="B1313">
        <f>IF(input_OLD_temp_simulation!B1313&lt;&gt;"",input_OLD_temp_simulation!B1313,"")</f>
        <v>886307</v>
      </c>
      <c r="C1313" s="2">
        <f>IF(input_OLD_temp_simulation!C1313&lt;&gt;"",input_OLD_temp_simulation!C1313,"")</f>
        <v>44577.65625</v>
      </c>
      <c r="D1313" s="26">
        <f t="shared" si="274"/>
        <v>6</v>
      </c>
      <c r="E1313" s="43">
        <f t="shared" si="265"/>
        <v>0.65625</v>
      </c>
      <c r="F1313" s="2">
        <f t="shared" si="266"/>
        <v>6.6563657407407408</v>
      </c>
      <c r="G1313" s="26">
        <f>_xlfn.XLOOKUP(F1313,occupancy_schedule!C:C,occupancy_schedule!D:D,,1,2)</f>
        <v>0</v>
      </c>
      <c r="H1313" s="50">
        <f t="shared" si="267"/>
        <v>0</v>
      </c>
      <c r="I1313" s="18">
        <f t="shared" si="268"/>
        <v>0</v>
      </c>
      <c r="J1313" s="26">
        <f t="shared" si="269"/>
        <v>-367.107899058096</v>
      </c>
      <c r="K1313" s="55">
        <f t="shared" si="270"/>
        <v>5.5222533771308649E-4</v>
      </c>
      <c r="L1313" s="26" t="b">
        <f>IF(virtualroom!A1313="","",J1313&gt;ventilation_hysteresis)</f>
        <v>0</v>
      </c>
      <c r="M1313" s="29">
        <f t="shared" si="271"/>
        <v>0</v>
      </c>
      <c r="N1313" s="13">
        <f t="shared" si="262"/>
        <v>0</v>
      </c>
      <c r="O1313" s="17">
        <f t="shared" si="263"/>
        <v>0</v>
      </c>
      <c r="P1313" s="17">
        <f t="shared" si="272"/>
        <v>0</v>
      </c>
      <c r="Q1313" s="17">
        <f t="shared" si="264"/>
        <v>5.5222533771308649E-4</v>
      </c>
      <c r="R1313" s="29">
        <f>IF(R1312="cCO2_ppm",CO2_ext_avg_ppm,calculation!R1312+calculation!S1312)</f>
        <v>432.892100941904</v>
      </c>
      <c r="S1313" s="13">
        <f t="shared" si="273"/>
        <v>-0.49700280394177782</v>
      </c>
    </row>
    <row r="1314" spans="1:19">
      <c r="A1314" s="1">
        <f>IF(input_OLD_temp_simulation!A1314&lt;&gt;"",input_OLD_temp_simulation!A1314,"")</f>
        <v>1312</v>
      </c>
      <c r="B1314">
        <f>IF(input_OLD_temp_simulation!B1314&lt;&gt;"",input_OLD_temp_simulation!B1314,"")</f>
        <v>886307</v>
      </c>
      <c r="C1314" s="2">
        <f>IF(input_OLD_temp_simulation!C1314&lt;&gt;"",input_OLD_temp_simulation!C1314,"")</f>
        <v>44577.666666666657</v>
      </c>
      <c r="D1314" s="26">
        <f t="shared" si="274"/>
        <v>6</v>
      </c>
      <c r="E1314" s="43">
        <f t="shared" si="265"/>
        <v>0.66666666665696539</v>
      </c>
      <c r="F1314" s="2">
        <f t="shared" si="266"/>
        <v>6.6667824073977062</v>
      </c>
      <c r="G1314" s="26">
        <f>_xlfn.XLOOKUP(F1314,occupancy_schedule!C:C,occupancy_schedule!D:D,,1,2)</f>
        <v>0</v>
      </c>
      <c r="H1314" s="50">
        <f t="shared" si="267"/>
        <v>0</v>
      </c>
      <c r="I1314" s="18">
        <f t="shared" si="268"/>
        <v>0</v>
      </c>
      <c r="J1314" s="26">
        <f t="shared" si="269"/>
        <v>-367.60490186203776</v>
      </c>
      <c r="K1314" s="55">
        <f t="shared" si="270"/>
        <v>5.368857449988344E-4</v>
      </c>
      <c r="L1314" s="26" t="b">
        <f>IF(virtualroom!A1314="","",J1314&gt;ventilation_hysteresis)</f>
        <v>0</v>
      </c>
      <c r="M1314" s="29">
        <f t="shared" si="271"/>
        <v>0</v>
      </c>
      <c r="N1314" s="13">
        <f t="shared" si="262"/>
        <v>0</v>
      </c>
      <c r="O1314" s="17">
        <f t="shared" si="263"/>
        <v>0</v>
      </c>
      <c r="P1314" s="17">
        <f t="shared" si="272"/>
        <v>0</v>
      </c>
      <c r="Q1314" s="17">
        <f t="shared" si="264"/>
        <v>5.368857449988344E-4</v>
      </c>
      <c r="R1314" s="29">
        <f>IF(R1313="cCO2_ppm",CO2_ext_avg_ppm,calculation!R1313+calculation!S1313)</f>
        <v>432.39509813796224</v>
      </c>
      <c r="S1314" s="13">
        <f t="shared" si="273"/>
        <v>-0.48319717049895095</v>
      </c>
    </row>
    <row r="1315" spans="1:19">
      <c r="A1315" s="1">
        <f>IF(input_OLD_temp_simulation!A1315&lt;&gt;"",input_OLD_temp_simulation!A1315,"")</f>
        <v>1313</v>
      </c>
      <c r="B1315">
        <f>IF(input_OLD_temp_simulation!B1315&lt;&gt;"",input_OLD_temp_simulation!B1315,"")</f>
        <v>886307</v>
      </c>
      <c r="C1315" s="2">
        <f>IF(input_OLD_temp_simulation!C1315&lt;&gt;"",input_OLD_temp_simulation!C1315,"")</f>
        <v>44577.677083333343</v>
      </c>
      <c r="D1315" s="26">
        <f t="shared" si="274"/>
        <v>6</v>
      </c>
      <c r="E1315" s="43">
        <f t="shared" si="265"/>
        <v>0.67708333334303461</v>
      </c>
      <c r="F1315" s="2">
        <f t="shared" si="266"/>
        <v>6.6771990740837754</v>
      </c>
      <c r="G1315" s="26">
        <f>_xlfn.XLOOKUP(F1315,occupancy_schedule!C:C,occupancy_schedule!D:D,,1,2)</f>
        <v>0</v>
      </c>
      <c r="H1315" s="50">
        <f t="shared" si="267"/>
        <v>0</v>
      </c>
      <c r="I1315" s="18">
        <f t="shared" si="268"/>
        <v>0</v>
      </c>
      <c r="J1315" s="26">
        <f t="shared" si="269"/>
        <v>-368.08809903253672</v>
      </c>
      <c r="K1315" s="55">
        <f t="shared" si="270"/>
        <v>5.2197225208220005E-4</v>
      </c>
      <c r="L1315" s="26" t="b">
        <f>IF(virtualroom!A1315="","",J1315&gt;ventilation_hysteresis)</f>
        <v>0</v>
      </c>
      <c r="M1315" s="29">
        <f t="shared" si="271"/>
        <v>0</v>
      </c>
      <c r="N1315" s="13">
        <f t="shared" si="262"/>
        <v>0</v>
      </c>
      <c r="O1315" s="17">
        <f t="shared" si="263"/>
        <v>0</v>
      </c>
      <c r="P1315" s="17">
        <f t="shared" si="272"/>
        <v>0</v>
      </c>
      <c r="Q1315" s="17">
        <f t="shared" si="264"/>
        <v>5.2197225208220005E-4</v>
      </c>
      <c r="R1315" s="29">
        <f>IF(R1314="cCO2_ppm",CO2_ext_avg_ppm,calculation!R1314+calculation!S1314)</f>
        <v>431.91190096746328</v>
      </c>
      <c r="S1315" s="13">
        <f t="shared" si="273"/>
        <v>-0.46977502687398004</v>
      </c>
    </row>
    <row r="1316" spans="1:19">
      <c r="A1316" s="1">
        <f>IF(input_OLD_temp_simulation!A1316&lt;&gt;"",input_OLD_temp_simulation!A1316,"")</f>
        <v>1314</v>
      </c>
      <c r="B1316">
        <f>IF(input_OLD_temp_simulation!B1316&lt;&gt;"",input_OLD_temp_simulation!B1316,"")</f>
        <v>886307</v>
      </c>
      <c r="C1316" s="2">
        <f>IF(input_OLD_temp_simulation!C1316&lt;&gt;"",input_OLD_temp_simulation!C1316,"")</f>
        <v>44577.6875</v>
      </c>
      <c r="D1316" s="26">
        <f t="shared" si="274"/>
        <v>6</v>
      </c>
      <c r="E1316" s="43">
        <f t="shared" si="265"/>
        <v>0.6875</v>
      </c>
      <c r="F1316" s="2">
        <f t="shared" si="266"/>
        <v>6.6876157407407408</v>
      </c>
      <c r="G1316" s="26">
        <f>_xlfn.XLOOKUP(F1316,occupancy_schedule!C:C,occupancy_schedule!D:D,,1,2)</f>
        <v>0</v>
      </c>
      <c r="H1316" s="50">
        <f t="shared" si="267"/>
        <v>0</v>
      </c>
      <c r="I1316" s="18">
        <f t="shared" si="268"/>
        <v>0</v>
      </c>
      <c r="J1316" s="26">
        <f t="shared" si="269"/>
        <v>-368.55787405941072</v>
      </c>
      <c r="K1316" s="55">
        <f t="shared" si="270"/>
        <v>5.0747302285769375E-4</v>
      </c>
      <c r="L1316" s="26" t="b">
        <f>IF(virtualroom!A1316="","",J1316&gt;ventilation_hysteresis)</f>
        <v>0</v>
      </c>
      <c r="M1316" s="29">
        <f t="shared" si="271"/>
        <v>0</v>
      </c>
      <c r="N1316" s="13">
        <f t="shared" si="262"/>
        <v>0</v>
      </c>
      <c r="O1316" s="17">
        <f t="shared" si="263"/>
        <v>0</v>
      </c>
      <c r="P1316" s="17">
        <f t="shared" si="272"/>
        <v>0</v>
      </c>
      <c r="Q1316" s="17">
        <f t="shared" si="264"/>
        <v>5.0747302285769375E-4</v>
      </c>
      <c r="R1316" s="29">
        <f>IF(R1315="cCO2_ppm",CO2_ext_avg_ppm,calculation!R1315+calculation!S1315)</f>
        <v>431.44212594058928</v>
      </c>
      <c r="S1316" s="13">
        <f t="shared" si="273"/>
        <v>-0.4567257205719244</v>
      </c>
    </row>
    <row r="1317" spans="1:19">
      <c r="A1317" s="1">
        <f>IF(input_OLD_temp_simulation!A1317&lt;&gt;"",input_OLD_temp_simulation!A1317,"")</f>
        <v>1315</v>
      </c>
      <c r="B1317">
        <f>IF(input_OLD_temp_simulation!B1317&lt;&gt;"",input_OLD_temp_simulation!B1317,"")</f>
        <v>886307</v>
      </c>
      <c r="C1317" s="2">
        <f>IF(input_OLD_temp_simulation!C1317&lt;&gt;"",input_OLD_temp_simulation!C1317,"")</f>
        <v>44577.697916666657</v>
      </c>
      <c r="D1317" s="26">
        <f t="shared" si="274"/>
        <v>6</v>
      </c>
      <c r="E1317" s="43">
        <f t="shared" si="265"/>
        <v>0.69791666665696539</v>
      </c>
      <c r="F1317" s="2">
        <f t="shared" si="266"/>
        <v>6.6980324073977062</v>
      </c>
      <c r="G1317" s="26">
        <f>_xlfn.XLOOKUP(F1317,occupancy_schedule!C:C,occupancy_schedule!D:D,,1,2)</f>
        <v>0</v>
      </c>
      <c r="H1317" s="50">
        <f t="shared" si="267"/>
        <v>0</v>
      </c>
      <c r="I1317" s="18">
        <f t="shared" si="268"/>
        <v>0</v>
      </c>
      <c r="J1317" s="26">
        <f t="shared" si="269"/>
        <v>-369.01459977998263</v>
      </c>
      <c r="K1317" s="55">
        <f t="shared" si="270"/>
        <v>4.9337655000053601E-4</v>
      </c>
      <c r="L1317" s="26" t="b">
        <f>IF(virtualroom!A1317="","",J1317&gt;ventilation_hysteresis)</f>
        <v>0</v>
      </c>
      <c r="M1317" s="29">
        <f t="shared" si="271"/>
        <v>0</v>
      </c>
      <c r="N1317" s="13">
        <f t="shared" si="262"/>
        <v>0</v>
      </c>
      <c r="O1317" s="17">
        <f t="shared" si="263"/>
        <v>0</v>
      </c>
      <c r="P1317" s="17">
        <f t="shared" si="272"/>
        <v>0</v>
      </c>
      <c r="Q1317" s="17">
        <f t="shared" si="264"/>
        <v>4.9337655000053601E-4</v>
      </c>
      <c r="R1317" s="29">
        <f>IF(R1316="cCO2_ppm",CO2_ext_avg_ppm,calculation!R1316+calculation!S1316)</f>
        <v>430.98540022001737</v>
      </c>
      <c r="S1317" s="13">
        <f t="shared" si="273"/>
        <v>-0.44403889500048244</v>
      </c>
    </row>
    <row r="1318" spans="1:19">
      <c r="A1318" s="1">
        <f>IF(input_OLD_temp_simulation!A1318&lt;&gt;"",input_OLD_temp_simulation!A1318,"")</f>
        <v>1316</v>
      </c>
      <c r="B1318">
        <f>IF(input_OLD_temp_simulation!B1318&lt;&gt;"",input_OLD_temp_simulation!B1318,"")</f>
        <v>886307</v>
      </c>
      <c r="C1318" s="2">
        <f>IF(input_OLD_temp_simulation!C1318&lt;&gt;"",input_OLD_temp_simulation!C1318,"")</f>
        <v>44577.708333333343</v>
      </c>
      <c r="D1318" s="26">
        <f t="shared" si="274"/>
        <v>6</v>
      </c>
      <c r="E1318" s="43">
        <f t="shared" si="265"/>
        <v>0.70833333334303461</v>
      </c>
      <c r="F1318" s="2">
        <f t="shared" si="266"/>
        <v>6.7084490740837754</v>
      </c>
      <c r="G1318" s="26">
        <f>_xlfn.XLOOKUP(F1318,occupancy_schedule!C:C,occupancy_schedule!D:D,,1,2)</f>
        <v>0</v>
      </c>
      <c r="H1318" s="50">
        <f t="shared" si="267"/>
        <v>0</v>
      </c>
      <c r="I1318" s="18">
        <f t="shared" si="268"/>
        <v>0</v>
      </c>
      <c r="J1318" s="26">
        <f t="shared" si="269"/>
        <v>-369.45863867498309</v>
      </c>
      <c r="K1318" s="55">
        <f t="shared" si="270"/>
        <v>4.7967164583385513E-4</v>
      </c>
      <c r="L1318" s="26" t="b">
        <f>IF(virtualroom!A1318="","",J1318&gt;ventilation_hysteresis)</f>
        <v>0</v>
      </c>
      <c r="M1318" s="29">
        <f t="shared" si="271"/>
        <v>0</v>
      </c>
      <c r="N1318" s="13">
        <f t="shared" si="262"/>
        <v>0</v>
      </c>
      <c r="O1318" s="17">
        <f t="shared" si="263"/>
        <v>0</v>
      </c>
      <c r="P1318" s="17">
        <f t="shared" si="272"/>
        <v>0</v>
      </c>
      <c r="Q1318" s="17">
        <f t="shared" si="264"/>
        <v>4.7967164583385513E-4</v>
      </c>
      <c r="R1318" s="29">
        <f>IF(R1317="cCO2_ppm",CO2_ext_avg_ppm,calculation!R1317+calculation!S1317)</f>
        <v>430.54136132501691</v>
      </c>
      <c r="S1318" s="13">
        <f t="shared" si="273"/>
        <v>-0.43170448125046962</v>
      </c>
    </row>
    <row r="1319" spans="1:19">
      <c r="A1319" s="1">
        <f>IF(input_OLD_temp_simulation!A1319&lt;&gt;"",input_OLD_temp_simulation!A1319,"")</f>
        <v>1317</v>
      </c>
      <c r="B1319">
        <f>IF(input_OLD_temp_simulation!B1319&lt;&gt;"",input_OLD_temp_simulation!B1319,"")</f>
        <v>886307</v>
      </c>
      <c r="C1319" s="2">
        <f>IF(input_OLD_temp_simulation!C1319&lt;&gt;"",input_OLD_temp_simulation!C1319,"")</f>
        <v>44577.71875</v>
      </c>
      <c r="D1319" s="26">
        <f t="shared" si="274"/>
        <v>6</v>
      </c>
      <c r="E1319" s="43">
        <f t="shared" si="265"/>
        <v>0.71875</v>
      </c>
      <c r="F1319" s="2">
        <f t="shared" si="266"/>
        <v>6.7188657407407408</v>
      </c>
      <c r="G1319" s="26">
        <f>_xlfn.XLOOKUP(F1319,occupancy_schedule!C:C,occupancy_schedule!D:D,,1,2)</f>
        <v>0</v>
      </c>
      <c r="H1319" s="50">
        <f t="shared" si="267"/>
        <v>0</v>
      </c>
      <c r="I1319" s="18">
        <f t="shared" si="268"/>
        <v>0</v>
      </c>
      <c r="J1319" s="26">
        <f t="shared" si="269"/>
        <v>-369.89034315623354</v>
      </c>
      <c r="K1319" s="55">
        <f t="shared" si="270"/>
        <v>4.6634743344958198E-4</v>
      </c>
      <c r="L1319" s="26" t="b">
        <f>IF(virtualroom!A1319="","",J1319&gt;ventilation_hysteresis)</f>
        <v>0</v>
      </c>
      <c r="M1319" s="29">
        <f t="shared" si="271"/>
        <v>0</v>
      </c>
      <c r="N1319" s="13">
        <f t="shared" si="262"/>
        <v>0</v>
      </c>
      <c r="O1319" s="17">
        <f t="shared" si="263"/>
        <v>0</v>
      </c>
      <c r="P1319" s="17">
        <f t="shared" si="272"/>
        <v>0</v>
      </c>
      <c r="Q1319" s="17">
        <f t="shared" si="264"/>
        <v>4.6634743344958198E-4</v>
      </c>
      <c r="R1319" s="29">
        <f>IF(R1318="cCO2_ppm",CO2_ext_avg_ppm,calculation!R1318+calculation!S1318)</f>
        <v>430.10965684376646</v>
      </c>
      <c r="S1319" s="13">
        <f t="shared" si="273"/>
        <v>-0.41971269010462381</v>
      </c>
    </row>
    <row r="1320" spans="1:19">
      <c r="A1320" s="1">
        <f>IF(input_OLD_temp_simulation!A1320&lt;&gt;"",input_OLD_temp_simulation!A1320,"")</f>
        <v>1318</v>
      </c>
      <c r="B1320">
        <f>IF(input_OLD_temp_simulation!B1320&lt;&gt;"",input_OLD_temp_simulation!B1320,"")</f>
        <v>886307</v>
      </c>
      <c r="C1320" s="2">
        <f>IF(input_OLD_temp_simulation!C1320&lt;&gt;"",input_OLD_temp_simulation!C1320,"")</f>
        <v>44577.729166666657</v>
      </c>
      <c r="D1320" s="26">
        <f t="shared" si="274"/>
        <v>6</v>
      </c>
      <c r="E1320" s="43">
        <f t="shared" si="265"/>
        <v>0.72916666665696539</v>
      </c>
      <c r="F1320" s="2">
        <f t="shared" si="266"/>
        <v>6.7292824073977062</v>
      </c>
      <c r="G1320" s="26">
        <f>_xlfn.XLOOKUP(F1320,occupancy_schedule!C:C,occupancy_schedule!D:D,,1,2)</f>
        <v>0</v>
      </c>
      <c r="H1320" s="50">
        <f t="shared" si="267"/>
        <v>0</v>
      </c>
      <c r="I1320" s="18">
        <f t="shared" si="268"/>
        <v>0</v>
      </c>
      <c r="J1320" s="26">
        <f t="shared" si="269"/>
        <v>-370.31005584633817</v>
      </c>
      <c r="K1320" s="55">
        <f t="shared" si="270"/>
        <v>4.5339333807598232E-4</v>
      </c>
      <c r="L1320" s="26" t="b">
        <f>IF(virtualroom!A1320="","",J1320&gt;ventilation_hysteresis)</f>
        <v>0</v>
      </c>
      <c r="M1320" s="29">
        <f t="shared" si="271"/>
        <v>0</v>
      </c>
      <c r="N1320" s="13">
        <f t="shared" ref="N1320:N1383" si="275">M1320/(V_room_m3)</f>
        <v>0</v>
      </c>
      <c r="O1320" s="17">
        <f t="shared" ref="O1320:O1383" si="276">N1320/s_per_h*(R1320-CO2_ext_avg_ppm)</f>
        <v>0</v>
      </c>
      <c r="P1320" s="17">
        <f t="shared" si="272"/>
        <v>0</v>
      </c>
      <c r="Q1320" s="17">
        <f t="shared" si="264"/>
        <v>4.5339333807598232E-4</v>
      </c>
      <c r="R1320" s="29">
        <f>IF(R1319="cCO2_ppm",CO2_ext_avg_ppm,calculation!R1319+calculation!S1319)</f>
        <v>429.68994415366183</v>
      </c>
      <c r="S1320" s="13">
        <f t="shared" si="273"/>
        <v>-0.40805400426838406</v>
      </c>
    </row>
    <row r="1321" spans="1:19">
      <c r="A1321" s="1">
        <f>IF(input_OLD_temp_simulation!A1321&lt;&gt;"",input_OLD_temp_simulation!A1321,"")</f>
        <v>1319</v>
      </c>
      <c r="B1321">
        <f>IF(input_OLD_temp_simulation!B1321&lt;&gt;"",input_OLD_temp_simulation!B1321,"")</f>
        <v>886307</v>
      </c>
      <c r="C1321" s="2">
        <f>IF(input_OLD_temp_simulation!C1321&lt;&gt;"",input_OLD_temp_simulation!C1321,"")</f>
        <v>44577.739583333343</v>
      </c>
      <c r="D1321" s="26">
        <f t="shared" si="274"/>
        <v>6</v>
      </c>
      <c r="E1321" s="43">
        <f t="shared" si="265"/>
        <v>0.73958333334303461</v>
      </c>
      <c r="F1321" s="2">
        <f t="shared" si="266"/>
        <v>6.7396990740837754</v>
      </c>
      <c r="G1321" s="26">
        <f>_xlfn.XLOOKUP(F1321,occupancy_schedule!C:C,occupancy_schedule!D:D,,1,2)</f>
        <v>0</v>
      </c>
      <c r="H1321" s="50">
        <f t="shared" si="267"/>
        <v>0</v>
      </c>
      <c r="I1321" s="18">
        <f t="shared" si="268"/>
        <v>0</v>
      </c>
      <c r="J1321" s="26">
        <f t="shared" si="269"/>
        <v>-370.71810985060654</v>
      </c>
      <c r="K1321" s="55">
        <f t="shared" si="270"/>
        <v>4.4079907868498335E-4</v>
      </c>
      <c r="L1321" s="26" t="b">
        <f>IF(virtualroom!A1321="","",J1321&gt;ventilation_hysteresis)</f>
        <v>0</v>
      </c>
      <c r="M1321" s="29">
        <f t="shared" si="271"/>
        <v>0</v>
      </c>
      <c r="N1321" s="13">
        <f t="shared" si="275"/>
        <v>0</v>
      </c>
      <c r="O1321" s="17">
        <f t="shared" si="276"/>
        <v>0</v>
      </c>
      <c r="P1321" s="17">
        <f t="shared" si="272"/>
        <v>0</v>
      </c>
      <c r="Q1321" s="17">
        <f t="shared" ref="Q1321:Q1384" si="277">MAX(O1321*P1321,K1321)</f>
        <v>4.4079907868498335E-4</v>
      </c>
      <c r="R1321" s="29">
        <f>IF(R1320="cCO2_ppm",CO2_ext_avg_ppm,calculation!R1320+calculation!S1320)</f>
        <v>429.28189014939346</v>
      </c>
      <c r="S1321" s="13">
        <f t="shared" si="273"/>
        <v>-0.396719170816485</v>
      </c>
    </row>
    <row r="1322" spans="1:19">
      <c r="A1322" s="1">
        <f>IF(input_OLD_temp_simulation!A1322&lt;&gt;"",input_OLD_temp_simulation!A1322,"")</f>
        <v>1320</v>
      </c>
      <c r="B1322">
        <f>IF(input_OLD_temp_simulation!B1322&lt;&gt;"",input_OLD_temp_simulation!B1322,"")</f>
        <v>886307</v>
      </c>
      <c r="C1322" s="2">
        <f>IF(input_OLD_temp_simulation!C1322&lt;&gt;"",input_OLD_temp_simulation!C1322,"")</f>
        <v>44577.75</v>
      </c>
      <c r="D1322" s="26">
        <f t="shared" si="274"/>
        <v>6</v>
      </c>
      <c r="E1322" s="43">
        <f t="shared" si="265"/>
        <v>0.75</v>
      </c>
      <c r="F1322" s="2">
        <f t="shared" si="266"/>
        <v>6.7501157407407408</v>
      </c>
      <c r="G1322" s="26">
        <f>_xlfn.XLOOKUP(F1322,occupancy_schedule!C:C,occupancy_schedule!D:D,,1,2)</f>
        <v>0</v>
      </c>
      <c r="H1322" s="50">
        <f t="shared" si="267"/>
        <v>0</v>
      </c>
      <c r="I1322" s="18">
        <f t="shared" si="268"/>
        <v>0</v>
      </c>
      <c r="J1322" s="26">
        <f t="shared" si="269"/>
        <v>-371.11482902142302</v>
      </c>
      <c r="K1322" s="55">
        <f t="shared" si="270"/>
        <v>4.2855465983262283E-4</v>
      </c>
      <c r="L1322" s="26" t="b">
        <f>IF(virtualroom!A1322="","",J1322&gt;ventilation_hysteresis)</f>
        <v>0</v>
      </c>
      <c r="M1322" s="29">
        <f t="shared" si="271"/>
        <v>0</v>
      </c>
      <c r="N1322" s="13">
        <f t="shared" si="275"/>
        <v>0</v>
      </c>
      <c r="O1322" s="17">
        <f t="shared" si="276"/>
        <v>0</v>
      </c>
      <c r="P1322" s="17">
        <f t="shared" si="272"/>
        <v>0</v>
      </c>
      <c r="Q1322" s="17">
        <f t="shared" si="277"/>
        <v>4.2855465983262283E-4</v>
      </c>
      <c r="R1322" s="29">
        <f>IF(R1321="cCO2_ppm",CO2_ext_avg_ppm,calculation!R1321+calculation!S1321)</f>
        <v>428.88517097857698</v>
      </c>
      <c r="S1322" s="13">
        <f t="shared" si="273"/>
        <v>-0.38569919384936052</v>
      </c>
    </row>
    <row r="1323" spans="1:19">
      <c r="A1323" s="1">
        <f>IF(input_OLD_temp_simulation!A1323&lt;&gt;"",input_OLD_temp_simulation!A1323,"")</f>
        <v>1321</v>
      </c>
      <c r="B1323">
        <f>IF(input_OLD_temp_simulation!B1323&lt;&gt;"",input_OLD_temp_simulation!B1323,"")</f>
        <v>886307</v>
      </c>
      <c r="C1323" s="2">
        <f>IF(input_OLD_temp_simulation!C1323&lt;&gt;"",input_OLD_temp_simulation!C1323,"")</f>
        <v>44577.760416666657</v>
      </c>
      <c r="D1323" s="26">
        <f t="shared" si="274"/>
        <v>6</v>
      </c>
      <c r="E1323" s="43">
        <f t="shared" si="265"/>
        <v>0.76041666665696539</v>
      </c>
      <c r="F1323" s="2">
        <f t="shared" si="266"/>
        <v>6.7605324073977062</v>
      </c>
      <c r="G1323" s="26">
        <f>_xlfn.XLOOKUP(F1323,occupancy_schedule!C:C,occupancy_schedule!D:D,,1,2)</f>
        <v>0</v>
      </c>
      <c r="H1323" s="50">
        <f t="shared" si="267"/>
        <v>0</v>
      </c>
      <c r="I1323" s="18">
        <f t="shared" si="268"/>
        <v>0</v>
      </c>
      <c r="J1323" s="26">
        <f t="shared" si="269"/>
        <v>-371.50052821527237</v>
      </c>
      <c r="K1323" s="55">
        <f t="shared" si="270"/>
        <v>4.1665036372616151E-4</v>
      </c>
      <c r="L1323" s="26" t="b">
        <f>IF(virtualroom!A1323="","",J1323&gt;ventilation_hysteresis)</f>
        <v>0</v>
      </c>
      <c r="M1323" s="29">
        <f t="shared" si="271"/>
        <v>0</v>
      </c>
      <c r="N1323" s="13">
        <f t="shared" si="275"/>
        <v>0</v>
      </c>
      <c r="O1323" s="17">
        <f t="shared" si="276"/>
        <v>0</v>
      </c>
      <c r="P1323" s="17">
        <f t="shared" si="272"/>
        <v>0</v>
      </c>
      <c r="Q1323" s="17">
        <f t="shared" si="277"/>
        <v>4.1665036372616151E-4</v>
      </c>
      <c r="R1323" s="29">
        <f>IF(R1322="cCO2_ppm",CO2_ext_avg_ppm,calculation!R1322+calculation!S1322)</f>
        <v>428.49947178472763</v>
      </c>
      <c r="S1323" s="13">
        <f t="shared" si="273"/>
        <v>-0.37498532735354534</v>
      </c>
    </row>
    <row r="1324" spans="1:19">
      <c r="A1324" s="1">
        <f>IF(input_OLD_temp_simulation!A1324&lt;&gt;"",input_OLD_temp_simulation!A1324,"")</f>
        <v>1322</v>
      </c>
      <c r="B1324">
        <f>IF(input_OLD_temp_simulation!B1324&lt;&gt;"",input_OLD_temp_simulation!B1324,"")</f>
        <v>886307</v>
      </c>
      <c r="C1324" s="2">
        <f>IF(input_OLD_temp_simulation!C1324&lt;&gt;"",input_OLD_temp_simulation!C1324,"")</f>
        <v>44577.770833333343</v>
      </c>
      <c r="D1324" s="26">
        <f t="shared" si="274"/>
        <v>6</v>
      </c>
      <c r="E1324" s="43">
        <f t="shared" si="265"/>
        <v>0.77083333334303461</v>
      </c>
      <c r="F1324" s="2">
        <f t="shared" si="266"/>
        <v>6.7709490740837754</v>
      </c>
      <c r="G1324" s="26">
        <f>_xlfn.XLOOKUP(F1324,occupancy_schedule!C:C,occupancy_schedule!D:D,,1,2)</f>
        <v>0</v>
      </c>
      <c r="H1324" s="50">
        <f t="shared" si="267"/>
        <v>0</v>
      </c>
      <c r="I1324" s="18">
        <f t="shared" si="268"/>
        <v>0</v>
      </c>
      <c r="J1324" s="26">
        <f t="shared" si="269"/>
        <v>-371.87551354262592</v>
      </c>
      <c r="K1324" s="55">
        <f t="shared" si="270"/>
        <v>4.0507674251154556E-4</v>
      </c>
      <c r="L1324" s="26" t="b">
        <f>IF(virtualroom!A1324="","",J1324&gt;ventilation_hysteresis)</f>
        <v>0</v>
      </c>
      <c r="M1324" s="29">
        <f t="shared" si="271"/>
        <v>0</v>
      </c>
      <c r="N1324" s="13">
        <f t="shared" si="275"/>
        <v>0</v>
      </c>
      <c r="O1324" s="17">
        <f t="shared" si="276"/>
        <v>0</v>
      </c>
      <c r="P1324" s="17">
        <f t="shared" si="272"/>
        <v>0</v>
      </c>
      <c r="Q1324" s="17">
        <f t="shared" si="277"/>
        <v>4.0507674251154556E-4</v>
      </c>
      <c r="R1324" s="29">
        <f>IF(R1323="cCO2_ppm",CO2_ext_avg_ppm,calculation!R1323+calculation!S1323)</f>
        <v>428.12448645737408</v>
      </c>
      <c r="S1324" s="13">
        <f t="shared" si="273"/>
        <v>-0.36456906826039098</v>
      </c>
    </row>
    <row r="1325" spans="1:19">
      <c r="A1325" s="1">
        <f>IF(input_OLD_temp_simulation!A1325&lt;&gt;"",input_OLD_temp_simulation!A1325,"")</f>
        <v>1323</v>
      </c>
      <c r="B1325">
        <f>IF(input_OLD_temp_simulation!B1325&lt;&gt;"",input_OLD_temp_simulation!B1325,"")</f>
        <v>886307</v>
      </c>
      <c r="C1325" s="2">
        <f>IF(input_OLD_temp_simulation!C1325&lt;&gt;"",input_OLD_temp_simulation!C1325,"")</f>
        <v>44577.78125</v>
      </c>
      <c r="D1325" s="26">
        <f t="shared" si="274"/>
        <v>6</v>
      </c>
      <c r="E1325" s="43">
        <f t="shared" si="265"/>
        <v>0.78125</v>
      </c>
      <c r="F1325" s="2">
        <f t="shared" si="266"/>
        <v>6.7813657407407408</v>
      </c>
      <c r="G1325" s="26">
        <f>_xlfn.XLOOKUP(F1325,occupancy_schedule!C:C,occupancy_schedule!D:D,,1,2)</f>
        <v>0</v>
      </c>
      <c r="H1325" s="50">
        <f t="shared" si="267"/>
        <v>0</v>
      </c>
      <c r="I1325" s="18">
        <f t="shared" si="268"/>
        <v>0</v>
      </c>
      <c r="J1325" s="26">
        <f t="shared" si="269"/>
        <v>-372.2400826108863</v>
      </c>
      <c r="K1325" s="55">
        <f t="shared" si="270"/>
        <v>3.9382461077511405E-4</v>
      </c>
      <c r="L1325" s="26" t="b">
        <f>IF(virtualroom!A1325="","",J1325&gt;ventilation_hysteresis)</f>
        <v>0</v>
      </c>
      <c r="M1325" s="29">
        <f t="shared" si="271"/>
        <v>0</v>
      </c>
      <c r="N1325" s="13">
        <f t="shared" si="275"/>
        <v>0</v>
      </c>
      <c r="O1325" s="17">
        <f t="shared" si="276"/>
        <v>0</v>
      </c>
      <c r="P1325" s="17">
        <f t="shared" si="272"/>
        <v>0</v>
      </c>
      <c r="Q1325" s="17">
        <f t="shared" si="277"/>
        <v>3.9382461077511405E-4</v>
      </c>
      <c r="R1325" s="29">
        <f>IF(R1324="cCO2_ppm",CO2_ext_avg_ppm,calculation!R1324+calculation!S1324)</f>
        <v>427.7599173891137</v>
      </c>
      <c r="S1325" s="13">
        <f t="shared" si="273"/>
        <v>-0.35444214969760263</v>
      </c>
    </row>
    <row r="1326" spans="1:19">
      <c r="A1326" s="1">
        <f>IF(input_OLD_temp_simulation!A1326&lt;&gt;"",input_OLD_temp_simulation!A1326,"")</f>
        <v>1324</v>
      </c>
      <c r="B1326">
        <f>IF(input_OLD_temp_simulation!B1326&lt;&gt;"",input_OLD_temp_simulation!B1326,"")</f>
        <v>886307</v>
      </c>
      <c r="C1326" s="2">
        <f>IF(input_OLD_temp_simulation!C1326&lt;&gt;"",input_OLD_temp_simulation!C1326,"")</f>
        <v>44577.791666666657</v>
      </c>
      <c r="D1326" s="26">
        <f t="shared" si="274"/>
        <v>6</v>
      </c>
      <c r="E1326" s="43">
        <f t="shared" si="265"/>
        <v>0.79166666665696539</v>
      </c>
      <c r="F1326" s="2">
        <f t="shared" si="266"/>
        <v>6.7917824073977062</v>
      </c>
      <c r="G1326" s="26">
        <f>_xlfn.XLOOKUP(F1326,occupancy_schedule!C:C,occupancy_schedule!D:D,,1,2)</f>
        <v>0</v>
      </c>
      <c r="H1326" s="50">
        <f t="shared" si="267"/>
        <v>0</v>
      </c>
      <c r="I1326" s="18">
        <f t="shared" si="268"/>
        <v>0</v>
      </c>
      <c r="J1326" s="26">
        <f t="shared" si="269"/>
        <v>-372.59452476058391</v>
      </c>
      <c r="K1326" s="55">
        <f t="shared" si="270"/>
        <v>3.8288503825358304E-4</v>
      </c>
      <c r="L1326" s="26" t="b">
        <f>IF(virtualroom!A1326="","",J1326&gt;ventilation_hysteresis)</f>
        <v>0</v>
      </c>
      <c r="M1326" s="29">
        <f t="shared" si="271"/>
        <v>0</v>
      </c>
      <c r="N1326" s="13">
        <f t="shared" si="275"/>
        <v>0</v>
      </c>
      <c r="O1326" s="17">
        <f t="shared" si="276"/>
        <v>0</v>
      </c>
      <c r="P1326" s="17">
        <f t="shared" si="272"/>
        <v>0</v>
      </c>
      <c r="Q1326" s="17">
        <f t="shared" si="277"/>
        <v>3.8288503825358304E-4</v>
      </c>
      <c r="R1326" s="29">
        <f>IF(R1325="cCO2_ppm",CO2_ext_avg_ppm,calculation!R1325+calculation!S1325)</f>
        <v>427.40547523941609</v>
      </c>
      <c r="S1326" s="13">
        <f t="shared" si="273"/>
        <v>-0.34459653442822474</v>
      </c>
    </row>
    <row r="1327" spans="1:19">
      <c r="A1327" s="1">
        <f>IF(input_OLD_temp_simulation!A1327&lt;&gt;"",input_OLD_temp_simulation!A1327,"")</f>
        <v>1325</v>
      </c>
      <c r="B1327">
        <f>IF(input_OLD_temp_simulation!B1327&lt;&gt;"",input_OLD_temp_simulation!B1327,"")</f>
        <v>886307</v>
      </c>
      <c r="C1327" s="2">
        <f>IF(input_OLD_temp_simulation!C1327&lt;&gt;"",input_OLD_temp_simulation!C1327,"")</f>
        <v>44577.802083333343</v>
      </c>
      <c r="D1327" s="26">
        <f t="shared" si="274"/>
        <v>6</v>
      </c>
      <c r="E1327" s="43">
        <f t="shared" si="265"/>
        <v>0.80208333334303461</v>
      </c>
      <c r="F1327" s="2">
        <f t="shared" si="266"/>
        <v>6.8021990740837754</v>
      </c>
      <c r="G1327" s="26">
        <f>_xlfn.XLOOKUP(F1327,occupancy_schedule!C:C,occupancy_schedule!D:D,,1,2)</f>
        <v>0</v>
      </c>
      <c r="H1327" s="50">
        <f t="shared" si="267"/>
        <v>0</v>
      </c>
      <c r="I1327" s="18">
        <f t="shared" si="268"/>
        <v>0</v>
      </c>
      <c r="J1327" s="26">
        <f t="shared" si="269"/>
        <v>-372.93912129501211</v>
      </c>
      <c r="K1327" s="55">
        <f t="shared" si="270"/>
        <v>3.7224934274653965E-4</v>
      </c>
      <c r="L1327" s="26" t="b">
        <f>IF(virtualroom!A1327="","",J1327&gt;ventilation_hysteresis)</f>
        <v>0</v>
      </c>
      <c r="M1327" s="29">
        <f t="shared" si="271"/>
        <v>0</v>
      </c>
      <c r="N1327" s="13">
        <f t="shared" si="275"/>
        <v>0</v>
      </c>
      <c r="O1327" s="17">
        <f t="shared" si="276"/>
        <v>0</v>
      </c>
      <c r="P1327" s="17">
        <f t="shared" si="272"/>
        <v>0</v>
      </c>
      <c r="Q1327" s="17">
        <f t="shared" si="277"/>
        <v>3.7224934274653965E-4</v>
      </c>
      <c r="R1327" s="29">
        <f>IF(R1326="cCO2_ppm",CO2_ext_avg_ppm,calculation!R1326+calculation!S1326)</f>
        <v>427.06087870498789</v>
      </c>
      <c r="S1327" s="13">
        <f t="shared" si="273"/>
        <v>-0.33502440847188569</v>
      </c>
    </row>
    <row r="1328" spans="1:19">
      <c r="A1328" s="1">
        <f>IF(input_OLD_temp_simulation!A1328&lt;&gt;"",input_OLD_temp_simulation!A1328,"")</f>
        <v>1326</v>
      </c>
      <c r="B1328">
        <f>IF(input_OLD_temp_simulation!B1328&lt;&gt;"",input_OLD_temp_simulation!B1328,"")</f>
        <v>886307</v>
      </c>
      <c r="C1328" s="2">
        <f>IF(input_OLD_temp_simulation!C1328&lt;&gt;"",input_OLD_temp_simulation!C1328,"")</f>
        <v>44577.8125</v>
      </c>
      <c r="D1328" s="26">
        <f t="shared" si="274"/>
        <v>6</v>
      </c>
      <c r="E1328" s="43">
        <f t="shared" si="265"/>
        <v>0.8125</v>
      </c>
      <c r="F1328" s="2">
        <f t="shared" si="266"/>
        <v>6.8126157407407408</v>
      </c>
      <c r="G1328" s="26">
        <f>_xlfn.XLOOKUP(F1328,occupancy_schedule!C:C,occupancy_schedule!D:D,,1,2)</f>
        <v>0</v>
      </c>
      <c r="H1328" s="50">
        <f t="shared" si="267"/>
        <v>0</v>
      </c>
      <c r="I1328" s="18">
        <f t="shared" si="268"/>
        <v>0</v>
      </c>
      <c r="J1328" s="26">
        <f t="shared" si="269"/>
        <v>-373.27414570348401</v>
      </c>
      <c r="K1328" s="55">
        <f t="shared" si="270"/>
        <v>3.6190908322580211E-4</v>
      </c>
      <c r="L1328" s="26" t="b">
        <f>IF(virtualroom!A1328="","",J1328&gt;ventilation_hysteresis)</f>
        <v>0</v>
      </c>
      <c r="M1328" s="29">
        <f t="shared" si="271"/>
        <v>0</v>
      </c>
      <c r="N1328" s="13">
        <f t="shared" si="275"/>
        <v>0</v>
      </c>
      <c r="O1328" s="17">
        <f t="shared" si="276"/>
        <v>0</v>
      </c>
      <c r="P1328" s="17">
        <f t="shared" si="272"/>
        <v>0</v>
      </c>
      <c r="Q1328" s="17">
        <f t="shared" si="277"/>
        <v>3.6190908322580211E-4</v>
      </c>
      <c r="R1328" s="29">
        <f>IF(R1327="cCO2_ppm",CO2_ext_avg_ppm,calculation!R1327+calculation!S1327)</f>
        <v>426.72585429651599</v>
      </c>
      <c r="S1328" s="13">
        <f t="shared" si="273"/>
        <v>-0.32571817490322191</v>
      </c>
    </row>
    <row r="1329" spans="1:19">
      <c r="A1329" s="1">
        <f>IF(input_OLD_temp_simulation!A1329&lt;&gt;"",input_OLD_temp_simulation!A1329,"")</f>
        <v>1327</v>
      </c>
      <c r="B1329">
        <f>IF(input_OLD_temp_simulation!B1329&lt;&gt;"",input_OLD_temp_simulation!B1329,"")</f>
        <v>886307</v>
      </c>
      <c r="C1329" s="2">
        <f>IF(input_OLD_temp_simulation!C1329&lt;&gt;"",input_OLD_temp_simulation!C1329,"")</f>
        <v>44577.822916666657</v>
      </c>
      <c r="D1329" s="26">
        <f t="shared" si="274"/>
        <v>6</v>
      </c>
      <c r="E1329" s="43">
        <f t="shared" si="265"/>
        <v>0.82291666665696539</v>
      </c>
      <c r="F1329" s="2">
        <f t="shared" si="266"/>
        <v>6.8230324073977062</v>
      </c>
      <c r="G1329" s="26">
        <f>_xlfn.XLOOKUP(F1329,occupancy_schedule!C:C,occupancy_schedule!D:D,,1,2)</f>
        <v>0</v>
      </c>
      <c r="H1329" s="50">
        <f t="shared" si="267"/>
        <v>0</v>
      </c>
      <c r="I1329" s="18">
        <f t="shared" si="268"/>
        <v>0</v>
      </c>
      <c r="J1329" s="26">
        <f t="shared" si="269"/>
        <v>-373.59986387838723</v>
      </c>
      <c r="K1329" s="55">
        <f t="shared" si="270"/>
        <v>3.5185605313619678E-4</v>
      </c>
      <c r="L1329" s="26" t="b">
        <f>IF(virtualroom!A1329="","",J1329&gt;ventilation_hysteresis)</f>
        <v>0</v>
      </c>
      <c r="M1329" s="29">
        <f t="shared" si="271"/>
        <v>0</v>
      </c>
      <c r="N1329" s="13">
        <f t="shared" si="275"/>
        <v>0</v>
      </c>
      <c r="O1329" s="17">
        <f t="shared" si="276"/>
        <v>0</v>
      </c>
      <c r="P1329" s="17">
        <f t="shared" si="272"/>
        <v>0</v>
      </c>
      <c r="Q1329" s="17">
        <f t="shared" si="277"/>
        <v>3.5185605313619678E-4</v>
      </c>
      <c r="R1329" s="29">
        <f>IF(R1328="cCO2_ppm",CO2_ext_avg_ppm,calculation!R1328+calculation!S1328)</f>
        <v>426.40013612161277</v>
      </c>
      <c r="S1329" s="13">
        <f t="shared" si="273"/>
        <v>-0.31667044782257708</v>
      </c>
    </row>
    <row r="1330" spans="1:19">
      <c r="A1330" s="1">
        <f>IF(input_OLD_temp_simulation!A1330&lt;&gt;"",input_OLD_temp_simulation!A1330,"")</f>
        <v>1328</v>
      </c>
      <c r="B1330">
        <f>IF(input_OLD_temp_simulation!B1330&lt;&gt;"",input_OLD_temp_simulation!B1330,"")</f>
        <v>886307</v>
      </c>
      <c r="C1330" s="2">
        <f>IF(input_OLD_temp_simulation!C1330&lt;&gt;"",input_OLD_temp_simulation!C1330,"")</f>
        <v>44577.833333333343</v>
      </c>
      <c r="D1330" s="26">
        <f t="shared" si="274"/>
        <v>6</v>
      </c>
      <c r="E1330" s="43">
        <f t="shared" si="265"/>
        <v>0.83333333334303461</v>
      </c>
      <c r="F1330" s="2">
        <f t="shared" si="266"/>
        <v>6.8334490740837754</v>
      </c>
      <c r="G1330" s="26">
        <f>_xlfn.XLOOKUP(F1330,occupancy_schedule!C:C,occupancy_schedule!D:D,,1,2)</f>
        <v>0</v>
      </c>
      <c r="H1330" s="50">
        <f t="shared" si="267"/>
        <v>0</v>
      </c>
      <c r="I1330" s="18">
        <f t="shared" si="268"/>
        <v>0</v>
      </c>
      <c r="J1330" s="26">
        <f t="shared" si="269"/>
        <v>-373.91653432620978</v>
      </c>
      <c r="K1330" s="55">
        <f t="shared" si="270"/>
        <v>3.4208227388241399E-4</v>
      </c>
      <c r="L1330" s="26" t="b">
        <f>IF(virtualroom!A1330="","",J1330&gt;ventilation_hysteresis)</f>
        <v>0</v>
      </c>
      <c r="M1330" s="29">
        <f t="shared" si="271"/>
        <v>0</v>
      </c>
      <c r="N1330" s="13">
        <f t="shared" si="275"/>
        <v>0</v>
      </c>
      <c r="O1330" s="17">
        <f t="shared" si="276"/>
        <v>0</v>
      </c>
      <c r="P1330" s="17">
        <f t="shared" si="272"/>
        <v>0</v>
      </c>
      <c r="Q1330" s="17">
        <f t="shared" si="277"/>
        <v>3.4208227388241399E-4</v>
      </c>
      <c r="R1330" s="29">
        <f>IF(R1329="cCO2_ppm",CO2_ext_avg_ppm,calculation!R1329+calculation!S1329)</f>
        <v>426.08346567379022</v>
      </c>
      <c r="S1330" s="13">
        <f t="shared" si="273"/>
        <v>-0.3078740464941726</v>
      </c>
    </row>
    <row r="1331" spans="1:19">
      <c r="A1331" s="1">
        <f>IF(input_OLD_temp_simulation!A1331&lt;&gt;"",input_OLD_temp_simulation!A1331,"")</f>
        <v>1329</v>
      </c>
      <c r="B1331">
        <f>IF(input_OLD_temp_simulation!B1331&lt;&gt;"",input_OLD_temp_simulation!B1331,"")</f>
        <v>886307</v>
      </c>
      <c r="C1331" s="2">
        <f>IF(input_OLD_temp_simulation!C1331&lt;&gt;"",input_OLD_temp_simulation!C1331,"")</f>
        <v>44577.84375</v>
      </c>
      <c r="D1331" s="26">
        <f t="shared" si="274"/>
        <v>6</v>
      </c>
      <c r="E1331" s="43">
        <f t="shared" si="265"/>
        <v>0.84375</v>
      </c>
      <c r="F1331" s="2">
        <f t="shared" si="266"/>
        <v>6.8438657407407408</v>
      </c>
      <c r="G1331" s="26">
        <f>_xlfn.XLOOKUP(F1331,occupancy_schedule!C:C,occupancy_schedule!D:D,,1,2)</f>
        <v>0</v>
      </c>
      <c r="H1331" s="50">
        <f t="shared" si="267"/>
        <v>0</v>
      </c>
      <c r="I1331" s="18">
        <f t="shared" si="268"/>
        <v>0</v>
      </c>
      <c r="J1331" s="26">
        <f t="shared" si="269"/>
        <v>-374.22440837270398</v>
      </c>
      <c r="K1331" s="55">
        <f t="shared" si="270"/>
        <v>3.3257998849679083E-4</v>
      </c>
      <c r="L1331" s="26" t="b">
        <f>IF(virtualroom!A1331="","",J1331&gt;ventilation_hysteresis)</f>
        <v>0</v>
      </c>
      <c r="M1331" s="29">
        <f t="shared" si="271"/>
        <v>0</v>
      </c>
      <c r="N1331" s="13">
        <f t="shared" si="275"/>
        <v>0</v>
      </c>
      <c r="O1331" s="17">
        <f t="shared" si="276"/>
        <v>0</v>
      </c>
      <c r="P1331" s="17">
        <f t="shared" si="272"/>
        <v>0</v>
      </c>
      <c r="Q1331" s="17">
        <f t="shared" si="277"/>
        <v>3.3257998849679083E-4</v>
      </c>
      <c r="R1331" s="29">
        <f>IF(R1330="cCO2_ppm",CO2_ext_avg_ppm,calculation!R1330+calculation!S1330)</f>
        <v>425.77559162729602</v>
      </c>
      <c r="S1331" s="13">
        <f t="shared" si="273"/>
        <v>-0.29932198964711176</v>
      </c>
    </row>
    <row r="1332" spans="1:19">
      <c r="A1332" s="1">
        <f>IF(input_OLD_temp_simulation!A1332&lt;&gt;"",input_OLD_temp_simulation!A1332,"")</f>
        <v>1330</v>
      </c>
      <c r="B1332">
        <f>IF(input_OLD_temp_simulation!B1332&lt;&gt;"",input_OLD_temp_simulation!B1332,"")</f>
        <v>886307</v>
      </c>
      <c r="C1332" s="2">
        <f>IF(input_OLD_temp_simulation!C1332&lt;&gt;"",input_OLD_temp_simulation!C1332,"")</f>
        <v>44577.854166666657</v>
      </c>
      <c r="D1332" s="26">
        <f t="shared" si="274"/>
        <v>6</v>
      </c>
      <c r="E1332" s="43">
        <f t="shared" si="265"/>
        <v>0.85416666665696539</v>
      </c>
      <c r="F1332" s="2">
        <f t="shared" si="266"/>
        <v>6.8542824073977062</v>
      </c>
      <c r="G1332" s="26">
        <f>_xlfn.XLOOKUP(F1332,occupancy_schedule!C:C,occupancy_schedule!D:D,,1,2)</f>
        <v>0</v>
      </c>
      <c r="H1332" s="50">
        <f t="shared" si="267"/>
        <v>0</v>
      </c>
      <c r="I1332" s="18">
        <f t="shared" si="268"/>
        <v>0</v>
      </c>
      <c r="J1332" s="26">
        <f t="shared" si="269"/>
        <v>-374.5237303623511</v>
      </c>
      <c r="K1332" s="55">
        <f t="shared" si="270"/>
        <v>3.2334165548299063E-4</v>
      </c>
      <c r="L1332" s="26" t="b">
        <f>IF(virtualroom!A1332="","",J1332&gt;ventilation_hysteresis)</f>
        <v>0</v>
      </c>
      <c r="M1332" s="29">
        <f t="shared" si="271"/>
        <v>0</v>
      </c>
      <c r="N1332" s="13">
        <f t="shared" si="275"/>
        <v>0</v>
      </c>
      <c r="O1332" s="17">
        <f t="shared" si="276"/>
        <v>0</v>
      </c>
      <c r="P1332" s="17">
        <f t="shared" si="272"/>
        <v>0</v>
      </c>
      <c r="Q1332" s="17">
        <f t="shared" si="277"/>
        <v>3.2334165548299063E-4</v>
      </c>
      <c r="R1332" s="29">
        <f>IF(R1331="cCO2_ppm",CO2_ext_avg_ppm,calculation!R1331+calculation!S1331)</f>
        <v>425.4762696376489</v>
      </c>
      <c r="S1332" s="13">
        <f t="shared" si="273"/>
        <v>-0.29100748993469155</v>
      </c>
    </row>
    <row r="1333" spans="1:19">
      <c r="A1333" s="1">
        <f>IF(input_OLD_temp_simulation!A1333&lt;&gt;"",input_OLD_temp_simulation!A1333,"")</f>
        <v>1331</v>
      </c>
      <c r="B1333">
        <f>IF(input_OLD_temp_simulation!B1333&lt;&gt;"",input_OLD_temp_simulation!B1333,"")</f>
        <v>886307</v>
      </c>
      <c r="C1333" s="2">
        <f>IF(input_OLD_temp_simulation!C1333&lt;&gt;"",input_OLD_temp_simulation!C1333,"")</f>
        <v>44577.864583333343</v>
      </c>
      <c r="D1333" s="26">
        <f t="shared" si="274"/>
        <v>6</v>
      </c>
      <c r="E1333" s="43">
        <f t="shared" si="265"/>
        <v>0.86458333334303461</v>
      </c>
      <c r="F1333" s="2">
        <f t="shared" si="266"/>
        <v>6.8646990740837754</v>
      </c>
      <c r="G1333" s="26">
        <f>_xlfn.XLOOKUP(F1333,occupancy_schedule!C:C,occupancy_schedule!D:D,,1,2)</f>
        <v>0</v>
      </c>
      <c r="H1333" s="50">
        <f t="shared" si="267"/>
        <v>0</v>
      </c>
      <c r="I1333" s="18">
        <f t="shared" si="268"/>
        <v>0</v>
      </c>
      <c r="J1333" s="26">
        <f t="shared" si="269"/>
        <v>-374.81473785228582</v>
      </c>
      <c r="K1333" s="55">
        <f t="shared" si="270"/>
        <v>3.1435994283068468E-4</v>
      </c>
      <c r="L1333" s="26" t="b">
        <f>IF(virtualroom!A1333="","",J1333&gt;ventilation_hysteresis)</f>
        <v>0</v>
      </c>
      <c r="M1333" s="29">
        <f t="shared" si="271"/>
        <v>0</v>
      </c>
      <c r="N1333" s="13">
        <f t="shared" si="275"/>
        <v>0</v>
      </c>
      <c r="O1333" s="17">
        <f t="shared" si="276"/>
        <v>0</v>
      </c>
      <c r="P1333" s="17">
        <f t="shared" si="272"/>
        <v>0</v>
      </c>
      <c r="Q1333" s="17">
        <f t="shared" si="277"/>
        <v>3.1435994283068468E-4</v>
      </c>
      <c r="R1333" s="29">
        <f>IF(R1332="cCO2_ppm",CO2_ext_avg_ppm,calculation!R1332+calculation!S1332)</f>
        <v>425.18526214771418</v>
      </c>
      <c r="S1333" s="13">
        <f t="shared" si="273"/>
        <v>-0.28292394854761621</v>
      </c>
    </row>
    <row r="1334" spans="1:19">
      <c r="A1334" s="1">
        <f>IF(input_OLD_temp_simulation!A1334&lt;&gt;"",input_OLD_temp_simulation!A1334,"")</f>
        <v>1332</v>
      </c>
      <c r="B1334">
        <f>IF(input_OLD_temp_simulation!B1334&lt;&gt;"",input_OLD_temp_simulation!B1334,"")</f>
        <v>886307</v>
      </c>
      <c r="C1334" s="2">
        <f>IF(input_OLD_temp_simulation!C1334&lt;&gt;"",input_OLD_temp_simulation!C1334,"")</f>
        <v>44577.875</v>
      </c>
      <c r="D1334" s="26">
        <f t="shared" si="274"/>
        <v>6</v>
      </c>
      <c r="E1334" s="43">
        <f t="shared" ref="E1334:E1397" si="278">MOD(C1334,1)</f>
        <v>0.875</v>
      </c>
      <c r="F1334" s="2">
        <f t="shared" ref="F1334:F1397" si="279">D1334+E1334+1/24/60/6</f>
        <v>6.8751157407407408</v>
      </c>
      <c r="G1334" s="26">
        <f>_xlfn.XLOOKUP(F1334,occupancy_schedule!C:C,occupancy_schedule!D:D,,1,2)</f>
        <v>0</v>
      </c>
      <c r="H1334" s="50">
        <f t="shared" si="267"/>
        <v>0</v>
      </c>
      <c r="I1334" s="18">
        <f t="shared" si="268"/>
        <v>0</v>
      </c>
      <c r="J1334" s="26">
        <f t="shared" si="269"/>
        <v>-375.09766180083341</v>
      </c>
      <c r="K1334" s="55">
        <f t="shared" si="270"/>
        <v>3.0562772219649975E-4</v>
      </c>
      <c r="L1334" s="26" t="b">
        <f>IF(virtualroom!A1334="","",J1334&gt;ventilation_hysteresis)</f>
        <v>0</v>
      </c>
      <c r="M1334" s="29">
        <f t="shared" si="271"/>
        <v>0</v>
      </c>
      <c r="N1334" s="13">
        <f t="shared" si="275"/>
        <v>0</v>
      </c>
      <c r="O1334" s="17">
        <f t="shared" si="276"/>
        <v>0</v>
      </c>
      <c r="P1334" s="17">
        <f t="shared" si="272"/>
        <v>0</v>
      </c>
      <c r="Q1334" s="17">
        <f t="shared" si="277"/>
        <v>3.0562772219649975E-4</v>
      </c>
      <c r="R1334" s="29">
        <f>IF(R1333="cCO2_ppm",CO2_ext_avg_ppm,calculation!R1333+calculation!S1333)</f>
        <v>424.90233819916659</v>
      </c>
      <c r="S1334" s="13">
        <f t="shared" si="273"/>
        <v>-0.27506494997684977</v>
      </c>
    </row>
    <row r="1335" spans="1:19">
      <c r="A1335" s="1">
        <f>IF(input_OLD_temp_simulation!A1335&lt;&gt;"",input_OLD_temp_simulation!A1335,"")</f>
        <v>1333</v>
      </c>
      <c r="B1335">
        <f>IF(input_OLD_temp_simulation!B1335&lt;&gt;"",input_OLD_temp_simulation!B1335,"")</f>
        <v>886307</v>
      </c>
      <c r="C1335" s="2">
        <f>IF(input_OLD_temp_simulation!C1335&lt;&gt;"",input_OLD_temp_simulation!C1335,"")</f>
        <v>44577.885416666657</v>
      </c>
      <c r="D1335" s="26">
        <f t="shared" si="274"/>
        <v>6</v>
      </c>
      <c r="E1335" s="43">
        <f t="shared" si="278"/>
        <v>0.88541666665696539</v>
      </c>
      <c r="F1335" s="2">
        <f t="shared" si="279"/>
        <v>6.8855324073977062</v>
      </c>
      <c r="G1335" s="26">
        <f>_xlfn.XLOOKUP(F1335,occupancy_schedule!C:C,occupancy_schedule!D:D,,1,2)</f>
        <v>0</v>
      </c>
      <c r="H1335" s="50">
        <f t="shared" si="267"/>
        <v>0</v>
      </c>
      <c r="I1335" s="18">
        <f t="shared" si="268"/>
        <v>0</v>
      </c>
      <c r="J1335" s="26">
        <f t="shared" si="269"/>
        <v>-375.37272675081027</v>
      </c>
      <c r="K1335" s="55">
        <f t="shared" si="270"/>
        <v>2.971380632465965E-4</v>
      </c>
      <c r="L1335" s="26" t="b">
        <f>IF(virtualroom!A1335="","",J1335&gt;ventilation_hysteresis)</f>
        <v>0</v>
      </c>
      <c r="M1335" s="29">
        <f t="shared" si="271"/>
        <v>0</v>
      </c>
      <c r="N1335" s="13">
        <f t="shared" si="275"/>
        <v>0</v>
      </c>
      <c r="O1335" s="17">
        <f t="shared" si="276"/>
        <v>0</v>
      </c>
      <c r="P1335" s="17">
        <f t="shared" si="272"/>
        <v>0</v>
      </c>
      <c r="Q1335" s="17">
        <f t="shared" si="277"/>
        <v>2.971380632465965E-4</v>
      </c>
      <c r="R1335" s="29">
        <f>IF(R1334="cCO2_ppm",CO2_ext_avg_ppm,calculation!R1334+calculation!S1334)</f>
        <v>424.62727324918973</v>
      </c>
      <c r="S1335" s="13">
        <f t="shared" si="273"/>
        <v>-0.26742425692193683</v>
      </c>
    </row>
    <row r="1336" spans="1:19">
      <c r="A1336" s="1">
        <f>IF(input_OLD_temp_simulation!A1336&lt;&gt;"",input_OLD_temp_simulation!A1336,"")</f>
        <v>1334</v>
      </c>
      <c r="B1336">
        <f>IF(input_OLD_temp_simulation!B1336&lt;&gt;"",input_OLD_temp_simulation!B1336,"")</f>
        <v>886307</v>
      </c>
      <c r="C1336" s="2">
        <f>IF(input_OLD_temp_simulation!C1336&lt;&gt;"",input_OLD_temp_simulation!C1336,"")</f>
        <v>44577.895833333343</v>
      </c>
      <c r="D1336" s="26">
        <f t="shared" si="274"/>
        <v>6</v>
      </c>
      <c r="E1336" s="43">
        <f t="shared" si="278"/>
        <v>0.89583333334303461</v>
      </c>
      <c r="F1336" s="2">
        <f t="shared" si="279"/>
        <v>6.8959490740837754</v>
      </c>
      <c r="G1336" s="26">
        <f>_xlfn.XLOOKUP(F1336,occupancy_schedule!C:C,occupancy_schedule!D:D,,1,2)</f>
        <v>0</v>
      </c>
      <c r="H1336" s="50">
        <f t="shared" si="267"/>
        <v>0</v>
      </c>
      <c r="I1336" s="18">
        <f t="shared" si="268"/>
        <v>0</v>
      </c>
      <c r="J1336" s="26">
        <f t="shared" si="269"/>
        <v>-375.64015100773219</v>
      </c>
      <c r="K1336" s="55">
        <f t="shared" si="270"/>
        <v>2.88884228156414E-4</v>
      </c>
      <c r="L1336" s="26" t="b">
        <f>IF(virtualroom!A1336="","",J1336&gt;ventilation_hysteresis)</f>
        <v>0</v>
      </c>
      <c r="M1336" s="29">
        <f t="shared" si="271"/>
        <v>0</v>
      </c>
      <c r="N1336" s="13">
        <f t="shared" si="275"/>
        <v>0</v>
      </c>
      <c r="O1336" s="17">
        <f t="shared" si="276"/>
        <v>0</v>
      </c>
      <c r="P1336" s="17">
        <f t="shared" si="272"/>
        <v>0</v>
      </c>
      <c r="Q1336" s="17">
        <f t="shared" si="277"/>
        <v>2.88884228156414E-4</v>
      </c>
      <c r="R1336" s="29">
        <f>IF(R1335="cCO2_ppm",CO2_ext_avg_ppm,calculation!R1335+calculation!S1335)</f>
        <v>424.35984899226781</v>
      </c>
      <c r="S1336" s="13">
        <f t="shared" si="273"/>
        <v>-0.2599958053407726</v>
      </c>
    </row>
    <row r="1337" spans="1:19">
      <c r="A1337" s="1">
        <f>IF(input_OLD_temp_simulation!A1337&lt;&gt;"",input_OLD_temp_simulation!A1337,"")</f>
        <v>1335</v>
      </c>
      <c r="B1337">
        <f>IF(input_OLD_temp_simulation!B1337&lt;&gt;"",input_OLD_temp_simulation!B1337,"")</f>
        <v>886307</v>
      </c>
      <c r="C1337" s="2">
        <f>IF(input_OLD_temp_simulation!C1337&lt;&gt;"",input_OLD_temp_simulation!C1337,"")</f>
        <v>44577.90625</v>
      </c>
      <c r="D1337" s="26">
        <f t="shared" si="274"/>
        <v>6</v>
      </c>
      <c r="E1337" s="43">
        <f t="shared" si="278"/>
        <v>0.90625</v>
      </c>
      <c r="F1337" s="2">
        <f t="shared" si="279"/>
        <v>6.9063657407407408</v>
      </c>
      <c r="G1337" s="26">
        <f>_xlfn.XLOOKUP(F1337,occupancy_schedule!C:C,occupancy_schedule!D:D,,1,2)</f>
        <v>0</v>
      </c>
      <c r="H1337" s="50">
        <f t="shared" si="267"/>
        <v>0</v>
      </c>
      <c r="I1337" s="18">
        <f t="shared" si="268"/>
        <v>0</v>
      </c>
      <c r="J1337" s="26">
        <f t="shared" si="269"/>
        <v>-375.90014681307298</v>
      </c>
      <c r="K1337" s="55">
        <f t="shared" si="270"/>
        <v>2.8085966626317967E-4</v>
      </c>
      <c r="L1337" s="26" t="b">
        <f>IF(virtualroom!A1337="","",J1337&gt;ventilation_hysteresis)</f>
        <v>0</v>
      </c>
      <c r="M1337" s="29">
        <f t="shared" si="271"/>
        <v>0</v>
      </c>
      <c r="N1337" s="13">
        <f t="shared" si="275"/>
        <v>0</v>
      </c>
      <c r="O1337" s="17">
        <f t="shared" si="276"/>
        <v>0</v>
      </c>
      <c r="P1337" s="17">
        <f t="shared" si="272"/>
        <v>0</v>
      </c>
      <c r="Q1337" s="17">
        <f t="shared" si="277"/>
        <v>2.8085966626317967E-4</v>
      </c>
      <c r="R1337" s="29">
        <f>IF(R1336="cCO2_ppm",CO2_ext_avg_ppm,calculation!R1336+calculation!S1336)</f>
        <v>424.09985318692702</v>
      </c>
      <c r="S1337" s="13">
        <f t="shared" si="273"/>
        <v>-0.25277369963686169</v>
      </c>
    </row>
    <row r="1338" spans="1:19">
      <c r="A1338" s="1">
        <f>IF(input_OLD_temp_simulation!A1338&lt;&gt;"",input_OLD_temp_simulation!A1338,"")</f>
        <v>1336</v>
      </c>
      <c r="B1338">
        <f>IF(input_OLD_temp_simulation!B1338&lt;&gt;"",input_OLD_temp_simulation!B1338,"")</f>
        <v>886307</v>
      </c>
      <c r="C1338" s="2">
        <f>IF(input_OLD_temp_simulation!C1338&lt;&gt;"",input_OLD_temp_simulation!C1338,"")</f>
        <v>44577.916666666657</v>
      </c>
      <c r="D1338" s="26">
        <f t="shared" si="274"/>
        <v>6</v>
      </c>
      <c r="E1338" s="43">
        <f t="shared" si="278"/>
        <v>0.91666666665696539</v>
      </c>
      <c r="F1338" s="2">
        <f t="shared" si="279"/>
        <v>6.9167824073977062</v>
      </c>
      <c r="G1338" s="26">
        <f>_xlfn.XLOOKUP(F1338,occupancy_schedule!C:C,occupancy_schedule!D:D,,1,2)</f>
        <v>0</v>
      </c>
      <c r="H1338" s="50">
        <f t="shared" si="267"/>
        <v>0</v>
      </c>
      <c r="I1338" s="18">
        <f t="shared" si="268"/>
        <v>0</v>
      </c>
      <c r="J1338" s="26">
        <f t="shared" si="269"/>
        <v>-376.15292051270984</v>
      </c>
      <c r="K1338" s="55">
        <f t="shared" si="270"/>
        <v>2.7305800886698019E-4</v>
      </c>
      <c r="L1338" s="26" t="b">
        <f>IF(virtualroom!A1338="","",J1338&gt;ventilation_hysteresis)</f>
        <v>0</v>
      </c>
      <c r="M1338" s="29">
        <f t="shared" si="271"/>
        <v>0</v>
      </c>
      <c r="N1338" s="13">
        <f t="shared" si="275"/>
        <v>0</v>
      </c>
      <c r="O1338" s="17">
        <f t="shared" si="276"/>
        <v>0</v>
      </c>
      <c r="P1338" s="17">
        <f t="shared" si="272"/>
        <v>0</v>
      </c>
      <c r="Q1338" s="17">
        <f t="shared" si="277"/>
        <v>2.7305800886698019E-4</v>
      </c>
      <c r="R1338" s="29">
        <f>IF(R1337="cCO2_ppm",CO2_ext_avg_ppm,calculation!R1337+calculation!S1337)</f>
        <v>423.84707948729016</v>
      </c>
      <c r="S1338" s="13">
        <f t="shared" si="273"/>
        <v>-0.24575220798028216</v>
      </c>
    </row>
    <row r="1339" spans="1:19">
      <c r="A1339" s="1">
        <f>IF(input_OLD_temp_simulation!A1339&lt;&gt;"",input_OLD_temp_simulation!A1339,"")</f>
        <v>1337</v>
      </c>
      <c r="B1339">
        <f>IF(input_OLD_temp_simulation!B1339&lt;&gt;"",input_OLD_temp_simulation!B1339,"")</f>
        <v>886307</v>
      </c>
      <c r="C1339" s="2">
        <f>IF(input_OLD_temp_simulation!C1339&lt;&gt;"",input_OLD_temp_simulation!C1339,"")</f>
        <v>44577.927083333343</v>
      </c>
      <c r="D1339" s="26">
        <f t="shared" si="274"/>
        <v>6</v>
      </c>
      <c r="E1339" s="43">
        <f t="shared" si="278"/>
        <v>0.92708333334303461</v>
      </c>
      <c r="F1339" s="2">
        <f t="shared" si="279"/>
        <v>6.9271990740837754</v>
      </c>
      <c r="G1339" s="26">
        <f>_xlfn.XLOOKUP(F1339,occupancy_schedule!C:C,occupancy_schedule!D:D,,1,2)</f>
        <v>0</v>
      </c>
      <c r="H1339" s="50">
        <f t="shared" si="267"/>
        <v>0</v>
      </c>
      <c r="I1339" s="18">
        <f t="shared" si="268"/>
        <v>0</v>
      </c>
      <c r="J1339" s="26">
        <f t="shared" si="269"/>
        <v>-376.39867272069012</v>
      </c>
      <c r="K1339" s="55">
        <f t="shared" si="270"/>
        <v>2.6547306417623102E-4</v>
      </c>
      <c r="L1339" s="26" t="b">
        <f>IF(virtualroom!A1339="","",J1339&gt;ventilation_hysteresis)</f>
        <v>0</v>
      </c>
      <c r="M1339" s="29">
        <f t="shared" si="271"/>
        <v>0</v>
      </c>
      <c r="N1339" s="13">
        <f t="shared" si="275"/>
        <v>0</v>
      </c>
      <c r="O1339" s="17">
        <f t="shared" si="276"/>
        <v>0</v>
      </c>
      <c r="P1339" s="17">
        <f t="shared" si="272"/>
        <v>0</v>
      </c>
      <c r="Q1339" s="17">
        <f t="shared" si="277"/>
        <v>2.6547306417623102E-4</v>
      </c>
      <c r="R1339" s="29">
        <f>IF(R1338="cCO2_ppm",CO2_ext_avg_ppm,calculation!R1338+calculation!S1338)</f>
        <v>423.60132727930988</v>
      </c>
      <c r="S1339" s="13">
        <f t="shared" si="273"/>
        <v>-0.23892575775860792</v>
      </c>
    </row>
    <row r="1340" spans="1:19">
      <c r="A1340" s="1">
        <f>IF(input_OLD_temp_simulation!A1340&lt;&gt;"",input_OLD_temp_simulation!A1340,"")</f>
        <v>1338</v>
      </c>
      <c r="B1340">
        <f>IF(input_OLD_temp_simulation!B1340&lt;&gt;"",input_OLD_temp_simulation!B1340,"")</f>
        <v>886307</v>
      </c>
      <c r="C1340" s="2">
        <f>IF(input_OLD_temp_simulation!C1340&lt;&gt;"",input_OLD_temp_simulation!C1340,"")</f>
        <v>44577.9375</v>
      </c>
      <c r="D1340" s="26">
        <f t="shared" si="274"/>
        <v>6</v>
      </c>
      <c r="E1340" s="43">
        <f t="shared" si="278"/>
        <v>0.9375</v>
      </c>
      <c r="F1340" s="2">
        <f t="shared" si="279"/>
        <v>6.9376157407407408</v>
      </c>
      <c r="G1340" s="26">
        <f>_xlfn.XLOOKUP(F1340,occupancy_schedule!C:C,occupancy_schedule!D:D,,1,2)</f>
        <v>0</v>
      </c>
      <c r="H1340" s="50">
        <f t="shared" si="267"/>
        <v>0</v>
      </c>
      <c r="I1340" s="18">
        <f t="shared" si="268"/>
        <v>0</v>
      </c>
      <c r="J1340" s="26">
        <f t="shared" si="269"/>
        <v>-376.63759847844869</v>
      </c>
      <c r="K1340" s="55">
        <f t="shared" si="270"/>
        <v>2.5809881239355879E-4</v>
      </c>
      <c r="L1340" s="26" t="b">
        <f>IF(virtualroom!A1340="","",J1340&gt;ventilation_hysteresis)</f>
        <v>0</v>
      </c>
      <c r="M1340" s="29">
        <f t="shared" si="271"/>
        <v>0</v>
      </c>
      <c r="N1340" s="13">
        <f t="shared" si="275"/>
        <v>0</v>
      </c>
      <c r="O1340" s="17">
        <f t="shared" si="276"/>
        <v>0</v>
      </c>
      <c r="P1340" s="17">
        <f t="shared" si="272"/>
        <v>0</v>
      </c>
      <c r="Q1340" s="17">
        <f t="shared" si="277"/>
        <v>2.5809881239355879E-4</v>
      </c>
      <c r="R1340" s="29">
        <f>IF(R1339="cCO2_ppm",CO2_ext_avg_ppm,calculation!R1339+calculation!S1339)</f>
        <v>423.36240152155131</v>
      </c>
      <c r="S1340" s="13">
        <f t="shared" si="273"/>
        <v>-0.2322889311542029</v>
      </c>
    </row>
    <row r="1341" spans="1:19">
      <c r="A1341" s="1">
        <f>IF(input_OLD_temp_simulation!A1341&lt;&gt;"",input_OLD_temp_simulation!A1341,"")</f>
        <v>1339</v>
      </c>
      <c r="B1341">
        <f>IF(input_OLD_temp_simulation!B1341&lt;&gt;"",input_OLD_temp_simulation!B1341,"")</f>
        <v>886307</v>
      </c>
      <c r="C1341" s="2">
        <f>IF(input_OLD_temp_simulation!C1341&lt;&gt;"",input_OLD_temp_simulation!C1341,"")</f>
        <v>44577.947916666657</v>
      </c>
      <c r="D1341" s="26">
        <f t="shared" si="274"/>
        <v>6</v>
      </c>
      <c r="E1341" s="43">
        <f t="shared" si="278"/>
        <v>0.94791666665696539</v>
      </c>
      <c r="F1341" s="2">
        <f t="shared" si="279"/>
        <v>6.9480324073977062</v>
      </c>
      <c r="G1341" s="26">
        <f>_xlfn.XLOOKUP(F1341,occupancy_schedule!C:C,occupancy_schedule!D:D,,1,2)</f>
        <v>0</v>
      </c>
      <c r="H1341" s="50">
        <f t="shared" si="267"/>
        <v>0</v>
      </c>
      <c r="I1341" s="18">
        <f t="shared" si="268"/>
        <v>0</v>
      </c>
      <c r="J1341" s="26">
        <f t="shared" si="269"/>
        <v>-376.86988740960288</v>
      </c>
      <c r="K1341" s="55">
        <f t="shared" si="270"/>
        <v>2.5092940093818266E-4</v>
      </c>
      <c r="L1341" s="26" t="b">
        <f>IF(virtualroom!A1341="","",J1341&gt;ventilation_hysteresis)</f>
        <v>0</v>
      </c>
      <c r="M1341" s="29">
        <f t="shared" si="271"/>
        <v>0</v>
      </c>
      <c r="N1341" s="13">
        <f t="shared" si="275"/>
        <v>0</v>
      </c>
      <c r="O1341" s="17">
        <f t="shared" si="276"/>
        <v>0</v>
      </c>
      <c r="P1341" s="17">
        <f t="shared" si="272"/>
        <v>0</v>
      </c>
      <c r="Q1341" s="17">
        <f t="shared" si="277"/>
        <v>2.5092940093818266E-4</v>
      </c>
      <c r="R1341" s="29">
        <f>IF(R1340="cCO2_ppm",CO2_ext_avg_ppm,calculation!R1340+calculation!S1340)</f>
        <v>423.13011259039712</v>
      </c>
      <c r="S1341" s="13">
        <f t="shared" si="273"/>
        <v>-0.2258364608443644</v>
      </c>
    </row>
    <row r="1342" spans="1:19">
      <c r="A1342" s="1">
        <f>IF(input_OLD_temp_simulation!A1342&lt;&gt;"",input_OLD_temp_simulation!A1342,"")</f>
        <v>1340</v>
      </c>
      <c r="B1342">
        <f>IF(input_OLD_temp_simulation!B1342&lt;&gt;"",input_OLD_temp_simulation!B1342,"")</f>
        <v>886307</v>
      </c>
      <c r="C1342" s="2">
        <f>IF(input_OLD_temp_simulation!C1342&lt;&gt;"",input_OLD_temp_simulation!C1342,"")</f>
        <v>44577.958333333343</v>
      </c>
      <c r="D1342" s="26">
        <f t="shared" si="274"/>
        <v>6</v>
      </c>
      <c r="E1342" s="43">
        <f t="shared" si="278"/>
        <v>0.95833333334303461</v>
      </c>
      <c r="F1342" s="2">
        <f t="shared" si="279"/>
        <v>6.9584490740837754</v>
      </c>
      <c r="G1342" s="26">
        <f>_xlfn.XLOOKUP(F1342,occupancy_schedule!C:C,occupancy_schedule!D:D,,1,2)</f>
        <v>0</v>
      </c>
      <c r="H1342" s="50">
        <f t="shared" si="267"/>
        <v>0</v>
      </c>
      <c r="I1342" s="18">
        <f t="shared" si="268"/>
        <v>0</v>
      </c>
      <c r="J1342" s="26">
        <f t="shared" si="269"/>
        <v>-377.09572387044727</v>
      </c>
      <c r="K1342" s="55">
        <f t="shared" si="270"/>
        <v>2.4395913980101007E-4</v>
      </c>
      <c r="L1342" s="26" t="b">
        <f>IF(virtualroom!A1342="","",J1342&gt;ventilation_hysteresis)</f>
        <v>0</v>
      </c>
      <c r="M1342" s="29">
        <f t="shared" si="271"/>
        <v>0</v>
      </c>
      <c r="N1342" s="13">
        <f t="shared" si="275"/>
        <v>0</v>
      </c>
      <c r="O1342" s="17">
        <f t="shared" si="276"/>
        <v>0</v>
      </c>
      <c r="P1342" s="17">
        <f t="shared" si="272"/>
        <v>0</v>
      </c>
      <c r="Q1342" s="17">
        <f t="shared" si="277"/>
        <v>2.4395913980101007E-4</v>
      </c>
      <c r="R1342" s="29">
        <f>IF(R1341="cCO2_ppm",CO2_ext_avg_ppm,calculation!R1341+calculation!S1341)</f>
        <v>422.90427612955273</v>
      </c>
      <c r="S1342" s="13">
        <f t="shared" si="273"/>
        <v>-0.21956322582090906</v>
      </c>
    </row>
    <row r="1343" spans="1:19">
      <c r="A1343" s="1">
        <f>IF(input_OLD_temp_simulation!A1343&lt;&gt;"",input_OLD_temp_simulation!A1343,"")</f>
        <v>1341</v>
      </c>
      <c r="B1343">
        <f>IF(input_OLD_temp_simulation!B1343&lt;&gt;"",input_OLD_temp_simulation!B1343,"")</f>
        <v>886307</v>
      </c>
      <c r="C1343" s="2">
        <f>IF(input_OLD_temp_simulation!C1343&lt;&gt;"",input_OLD_temp_simulation!C1343,"")</f>
        <v>44577.96875</v>
      </c>
      <c r="D1343" s="26">
        <f t="shared" si="274"/>
        <v>6</v>
      </c>
      <c r="E1343" s="43">
        <f t="shared" si="278"/>
        <v>0.96875</v>
      </c>
      <c r="F1343" s="2">
        <f t="shared" si="279"/>
        <v>6.9688657407407408</v>
      </c>
      <c r="G1343" s="26">
        <f>_xlfn.XLOOKUP(F1343,occupancy_schedule!C:C,occupancy_schedule!D:D,,1,2)</f>
        <v>0</v>
      </c>
      <c r="H1343" s="50">
        <f t="shared" si="267"/>
        <v>0</v>
      </c>
      <c r="I1343" s="18">
        <f t="shared" si="268"/>
        <v>0</v>
      </c>
      <c r="J1343" s="26">
        <f t="shared" si="269"/>
        <v>-377.31528709626821</v>
      </c>
      <c r="K1343" s="55">
        <f t="shared" si="270"/>
        <v>2.3718249702875903E-4</v>
      </c>
      <c r="L1343" s="26" t="b">
        <f>IF(virtualroom!A1343="","",J1343&gt;ventilation_hysteresis)</f>
        <v>0</v>
      </c>
      <c r="M1343" s="29">
        <f t="shared" si="271"/>
        <v>0</v>
      </c>
      <c r="N1343" s="13">
        <f t="shared" si="275"/>
        <v>0</v>
      </c>
      <c r="O1343" s="17">
        <f t="shared" si="276"/>
        <v>0</v>
      </c>
      <c r="P1343" s="17">
        <f t="shared" si="272"/>
        <v>0</v>
      </c>
      <c r="Q1343" s="17">
        <f t="shared" si="277"/>
        <v>2.3718249702875903E-4</v>
      </c>
      <c r="R1343" s="29">
        <f>IF(R1342="cCO2_ppm",CO2_ext_avg_ppm,calculation!R1342+calculation!S1342)</f>
        <v>422.68471290373179</v>
      </c>
      <c r="S1343" s="13">
        <f t="shared" si="273"/>
        <v>-0.21346424732588312</v>
      </c>
    </row>
    <row r="1344" spans="1:19">
      <c r="A1344" s="1">
        <f>IF(input_OLD_temp_simulation!A1344&lt;&gt;"",input_OLD_temp_simulation!A1344,"")</f>
        <v>1342</v>
      </c>
      <c r="B1344">
        <f>IF(input_OLD_temp_simulation!B1344&lt;&gt;"",input_OLD_temp_simulation!B1344,"")</f>
        <v>886307</v>
      </c>
      <c r="C1344" s="2">
        <f>IF(input_OLD_temp_simulation!C1344&lt;&gt;"",input_OLD_temp_simulation!C1344,"")</f>
        <v>44577.979166666657</v>
      </c>
      <c r="D1344" s="26">
        <f t="shared" si="274"/>
        <v>6</v>
      </c>
      <c r="E1344" s="43">
        <f t="shared" si="278"/>
        <v>0.97916666665696539</v>
      </c>
      <c r="F1344" s="2">
        <f t="shared" si="279"/>
        <v>6.9792824073977062</v>
      </c>
      <c r="G1344" s="26">
        <f>_xlfn.XLOOKUP(F1344,occupancy_schedule!C:C,occupancy_schedule!D:D,,1,2)</f>
        <v>0</v>
      </c>
      <c r="H1344" s="50">
        <f t="shared" si="267"/>
        <v>0</v>
      </c>
      <c r="I1344" s="18">
        <f t="shared" si="268"/>
        <v>0</v>
      </c>
      <c r="J1344" s="26">
        <f t="shared" si="269"/>
        <v>-377.52875134359408</v>
      </c>
      <c r="K1344" s="55">
        <f t="shared" si="270"/>
        <v>2.3059409433351602E-4</v>
      </c>
      <c r="L1344" s="26" t="b">
        <f>IF(virtualroom!A1344="","",J1344&gt;ventilation_hysteresis)</f>
        <v>0</v>
      </c>
      <c r="M1344" s="29">
        <f t="shared" si="271"/>
        <v>0</v>
      </c>
      <c r="N1344" s="13">
        <f t="shared" si="275"/>
        <v>0</v>
      </c>
      <c r="O1344" s="17">
        <f t="shared" si="276"/>
        <v>0</v>
      </c>
      <c r="P1344" s="17">
        <f t="shared" si="272"/>
        <v>0</v>
      </c>
      <c r="Q1344" s="17">
        <f t="shared" si="277"/>
        <v>2.3059409433351602E-4</v>
      </c>
      <c r="R1344" s="29">
        <f>IF(R1343="cCO2_ppm",CO2_ext_avg_ppm,calculation!R1343+calculation!S1343)</f>
        <v>422.47124865640592</v>
      </c>
      <c r="S1344" s="13">
        <f t="shared" si="273"/>
        <v>-0.20753468490016441</v>
      </c>
    </row>
    <row r="1345" spans="1:19">
      <c r="A1345" s="1">
        <f>IF(input_OLD_temp_simulation!A1345&lt;&gt;"",input_OLD_temp_simulation!A1345,"")</f>
        <v>1343</v>
      </c>
      <c r="B1345">
        <f>IF(input_OLD_temp_simulation!B1345&lt;&gt;"",input_OLD_temp_simulation!B1345,"")</f>
        <v>886307</v>
      </c>
      <c r="C1345" s="2">
        <f>IF(input_OLD_temp_simulation!C1345&lt;&gt;"",input_OLD_temp_simulation!C1345,"")</f>
        <v>44577.989583333343</v>
      </c>
      <c r="D1345" s="26">
        <f t="shared" si="274"/>
        <v>6</v>
      </c>
      <c r="E1345" s="43">
        <f t="shared" si="278"/>
        <v>0.98958333334303461</v>
      </c>
      <c r="F1345" s="2">
        <f t="shared" si="279"/>
        <v>6.9896990740837754</v>
      </c>
      <c r="G1345" s="26">
        <f>_xlfn.XLOOKUP(F1345,occupancy_schedule!C:C,occupancy_schedule!D:D,,1,2)</f>
        <v>0</v>
      </c>
      <c r="H1345" s="50">
        <f t="shared" si="267"/>
        <v>0</v>
      </c>
      <c r="I1345" s="18">
        <f t="shared" si="268"/>
        <v>0</v>
      </c>
      <c r="J1345" s="26">
        <f t="shared" si="269"/>
        <v>-377.73628602849425</v>
      </c>
      <c r="K1345" s="55">
        <f t="shared" si="270"/>
        <v>2.241887028242516E-4</v>
      </c>
      <c r="L1345" s="26" t="b">
        <f>IF(virtualroom!A1345="","",J1345&gt;ventilation_hysteresis)</f>
        <v>0</v>
      </c>
      <c r="M1345" s="29">
        <f t="shared" si="271"/>
        <v>0</v>
      </c>
      <c r="N1345" s="13">
        <f t="shared" si="275"/>
        <v>0</v>
      </c>
      <c r="O1345" s="17">
        <f t="shared" si="276"/>
        <v>0</v>
      </c>
      <c r="P1345" s="17">
        <f t="shared" si="272"/>
        <v>0</v>
      </c>
      <c r="Q1345" s="17">
        <f t="shared" si="277"/>
        <v>2.241887028242516E-4</v>
      </c>
      <c r="R1345" s="29">
        <f>IF(R1344="cCO2_ppm",CO2_ext_avg_ppm,calculation!R1344+calculation!S1344)</f>
        <v>422.26371397150575</v>
      </c>
      <c r="S1345" s="13">
        <f t="shared" si="273"/>
        <v>-0.20176983254182643</v>
      </c>
    </row>
    <row r="1346" spans="1:19">
      <c r="A1346" s="1">
        <f>IF(input_OLD_temp_simulation!A1346&lt;&gt;"",input_OLD_temp_simulation!A1346,"")</f>
        <v>1344</v>
      </c>
      <c r="B1346">
        <f>IF(input_OLD_temp_simulation!B1346&lt;&gt;"",input_OLD_temp_simulation!B1346,"")</f>
        <v>886307</v>
      </c>
      <c r="C1346" s="2">
        <f>IF(input_OLD_temp_simulation!C1346&lt;&gt;"",input_OLD_temp_simulation!C1346,"")</f>
        <v>44578</v>
      </c>
      <c r="D1346" s="26">
        <f t="shared" si="274"/>
        <v>0</v>
      </c>
      <c r="E1346" s="43">
        <f t="shared" si="278"/>
        <v>0</v>
      </c>
      <c r="F1346" s="2">
        <f t="shared" si="279"/>
        <v>1.1574074074074073E-4</v>
      </c>
      <c r="G1346" s="26">
        <f>_xlfn.XLOOKUP(F1346,occupancy_schedule!C:C,occupancy_schedule!D:D,,1,2)</f>
        <v>1</v>
      </c>
      <c r="H1346" s="50">
        <f t="shared" ref="H1346:H1409" si="280">G1346*deskwork_MET*METml_per_kg_min_p*avg_kg_per_p/(s_per_min*ml_per_m3)</f>
        <v>6.7812499999999997E-6</v>
      </c>
      <c r="I1346" s="18">
        <f t="shared" ref="I1346:I1409" si="281">H1346/V_room_m3*1000000</f>
        <v>7.5347222222222218E-2</v>
      </c>
      <c r="J1346" s="26">
        <f t="shared" ref="J1346:J1409" si="282">R1346-CO2_set</f>
        <v>-377.93805586103605</v>
      </c>
      <c r="K1346" s="55">
        <f t="shared" ref="K1346:K1409" si="283">(R1346-CO2_ext_avg_ppm)*ACPH_min/s_per_h</f>
        <v>2.1796123885691208E-4</v>
      </c>
      <c r="L1346" s="26" t="b">
        <f>IF(virtualroom!A1346="","",J1346&gt;ventilation_hysteresis)</f>
        <v>0</v>
      </c>
      <c r="M1346" s="29">
        <f t="shared" ref="M1346:M1409" si="284">IF(L1346,maxvent_m3_per_h,0)</f>
        <v>0</v>
      </c>
      <c r="N1346" s="13">
        <f t="shared" si="275"/>
        <v>0</v>
      </c>
      <c r="O1346" s="17">
        <f t="shared" si="276"/>
        <v>0</v>
      </c>
      <c r="P1346" s="17">
        <f t="shared" ref="P1346:P1409" si="285">IF(L1346,MAX(0,MIN((J1346+ventilation_hysteresis)/(O1346*timestep_s),1)),0)</f>
        <v>0</v>
      </c>
      <c r="Q1346" s="17">
        <f t="shared" si="277"/>
        <v>2.1796123885691208E-4</v>
      </c>
      <c r="R1346" s="29">
        <f>IF(R1345="cCO2_ppm",CO2_ext_avg_ppm,calculation!R1345+calculation!S1345)</f>
        <v>422.06194413896395</v>
      </c>
      <c r="S1346" s="13">
        <f t="shared" ref="S1346:S1409" si="286">(I1346-Q1346)*timestep_s</f>
        <v>67.616334885028778</v>
      </c>
    </row>
    <row r="1347" spans="1:19">
      <c r="A1347" s="1">
        <f>IF(input_OLD_temp_simulation!A1347&lt;&gt;"",input_OLD_temp_simulation!A1347,"")</f>
        <v>1345</v>
      </c>
      <c r="B1347">
        <f>IF(input_OLD_temp_simulation!B1347&lt;&gt;"",input_OLD_temp_simulation!B1347,"")</f>
        <v>886307</v>
      </c>
      <c r="C1347" s="2">
        <f>IF(input_OLD_temp_simulation!C1347&lt;&gt;"",input_OLD_temp_simulation!C1347,"")</f>
        <v>44578.010416666657</v>
      </c>
      <c r="D1347" s="26">
        <f t="shared" ref="D1347:D1410" si="287">WEEKDAY(C1347,3)</f>
        <v>0</v>
      </c>
      <c r="E1347" s="43">
        <f t="shared" si="278"/>
        <v>1.041666665696539E-2</v>
      </c>
      <c r="F1347" s="2">
        <f t="shared" si="279"/>
        <v>1.0532407397706131E-2</v>
      </c>
      <c r="G1347" s="26">
        <f>_xlfn.XLOOKUP(F1347,occupancy_schedule!C:C,occupancy_schedule!D:D,,1,2)</f>
        <v>1</v>
      </c>
      <c r="H1347" s="50">
        <f t="shared" si="280"/>
        <v>6.7812499999999997E-6</v>
      </c>
      <c r="I1347" s="18">
        <f t="shared" si="281"/>
        <v>7.5347222222222218E-2</v>
      </c>
      <c r="J1347" s="26">
        <f t="shared" si="282"/>
        <v>-310.32172097600727</v>
      </c>
      <c r="K1347" s="55">
        <f t="shared" si="283"/>
        <v>2.304885155061504E-3</v>
      </c>
      <c r="L1347" s="26" t="b">
        <f>IF(virtualroom!A1347="","",J1347&gt;ventilation_hysteresis)</f>
        <v>0</v>
      </c>
      <c r="M1347" s="29">
        <f t="shared" si="284"/>
        <v>0</v>
      </c>
      <c r="N1347" s="13">
        <f t="shared" si="275"/>
        <v>0</v>
      </c>
      <c r="O1347" s="17">
        <f t="shared" si="276"/>
        <v>0</v>
      </c>
      <c r="P1347" s="17">
        <f t="shared" si="285"/>
        <v>0</v>
      </c>
      <c r="Q1347" s="17">
        <f t="shared" si="277"/>
        <v>2.304885155061504E-3</v>
      </c>
      <c r="R1347" s="29">
        <f>IF(R1346="cCO2_ppm",CO2_ext_avg_ppm,calculation!R1346+calculation!S1346)</f>
        <v>489.67827902399273</v>
      </c>
      <c r="S1347" s="13">
        <f t="shared" si="286"/>
        <v>65.738103360444654</v>
      </c>
    </row>
    <row r="1348" spans="1:19">
      <c r="A1348" s="1">
        <f>IF(input_OLD_temp_simulation!A1348&lt;&gt;"",input_OLD_temp_simulation!A1348,"")</f>
        <v>1346</v>
      </c>
      <c r="B1348">
        <f>IF(input_OLD_temp_simulation!B1348&lt;&gt;"",input_OLD_temp_simulation!B1348,"")</f>
        <v>886307</v>
      </c>
      <c r="C1348" s="2">
        <f>IF(input_OLD_temp_simulation!C1348&lt;&gt;"",input_OLD_temp_simulation!C1348,"")</f>
        <v>44578.020833333343</v>
      </c>
      <c r="D1348" s="26">
        <f t="shared" si="287"/>
        <v>0</v>
      </c>
      <c r="E1348" s="43">
        <f t="shared" si="278"/>
        <v>2.083333334303461E-2</v>
      </c>
      <c r="F1348" s="2">
        <f t="shared" si="279"/>
        <v>2.0949074083775349E-2</v>
      </c>
      <c r="G1348" s="26">
        <f>_xlfn.XLOOKUP(F1348,occupancy_schedule!C:C,occupancy_schedule!D:D,,1,2)</f>
        <v>1</v>
      </c>
      <c r="H1348" s="50">
        <f t="shared" si="280"/>
        <v>6.7812499999999997E-6</v>
      </c>
      <c r="I1348" s="18">
        <f t="shared" si="281"/>
        <v>7.5347222222222218E-2</v>
      </c>
      <c r="J1348" s="26">
        <f t="shared" si="282"/>
        <v>-244.58361761556262</v>
      </c>
      <c r="K1348" s="55">
        <f t="shared" si="283"/>
        <v>4.3338389624826357E-3</v>
      </c>
      <c r="L1348" s="26" t="b">
        <f>IF(virtualroom!A1348="","",J1348&gt;ventilation_hysteresis)</f>
        <v>0</v>
      </c>
      <c r="M1348" s="29">
        <f t="shared" si="284"/>
        <v>0</v>
      </c>
      <c r="N1348" s="13">
        <f t="shared" si="275"/>
        <v>0</v>
      </c>
      <c r="O1348" s="17">
        <f t="shared" si="276"/>
        <v>0</v>
      </c>
      <c r="P1348" s="17">
        <f t="shared" si="285"/>
        <v>0</v>
      </c>
      <c r="Q1348" s="17">
        <f t="shared" si="277"/>
        <v>4.3338389624826357E-3</v>
      </c>
      <c r="R1348" s="29">
        <f>IF(R1347="cCO2_ppm",CO2_ext_avg_ppm,calculation!R1347+calculation!S1347)</f>
        <v>555.41638238443738</v>
      </c>
      <c r="S1348" s="13">
        <f t="shared" si="286"/>
        <v>63.912044933765621</v>
      </c>
    </row>
    <row r="1349" spans="1:19">
      <c r="A1349" s="1">
        <f>IF(input_OLD_temp_simulation!A1349&lt;&gt;"",input_OLD_temp_simulation!A1349,"")</f>
        <v>1347</v>
      </c>
      <c r="B1349">
        <f>IF(input_OLD_temp_simulation!B1349&lt;&gt;"",input_OLD_temp_simulation!B1349,"")</f>
        <v>886307</v>
      </c>
      <c r="C1349" s="2">
        <f>IF(input_OLD_temp_simulation!C1349&lt;&gt;"",input_OLD_temp_simulation!C1349,"")</f>
        <v>44578.03125</v>
      </c>
      <c r="D1349" s="26">
        <f t="shared" si="287"/>
        <v>0</v>
      </c>
      <c r="E1349" s="43">
        <f t="shared" si="278"/>
        <v>3.125E-2</v>
      </c>
      <c r="F1349" s="2">
        <f t="shared" si="279"/>
        <v>3.1365740740740743E-2</v>
      </c>
      <c r="G1349" s="26">
        <f>_xlfn.XLOOKUP(F1349,occupancy_schedule!C:C,occupancy_schedule!D:D,,1,2)</f>
        <v>1</v>
      </c>
      <c r="H1349" s="50">
        <f t="shared" si="280"/>
        <v>6.7812499999999997E-6</v>
      </c>
      <c r="I1349" s="18">
        <f t="shared" si="281"/>
        <v>7.5347222222222218E-2</v>
      </c>
      <c r="J1349" s="26">
        <f t="shared" si="282"/>
        <v>-180.67157268179699</v>
      </c>
      <c r="K1349" s="55">
        <f t="shared" si="283"/>
        <v>6.3064329419198458E-3</v>
      </c>
      <c r="L1349" s="26" t="b">
        <f>IF(virtualroom!A1349="","",J1349&gt;ventilation_hysteresis)</f>
        <v>0</v>
      </c>
      <c r="M1349" s="29">
        <f t="shared" si="284"/>
        <v>0</v>
      </c>
      <c r="N1349" s="13">
        <f t="shared" si="275"/>
        <v>0</v>
      </c>
      <c r="O1349" s="17">
        <f t="shared" si="276"/>
        <v>0</v>
      </c>
      <c r="P1349" s="17">
        <f t="shared" si="285"/>
        <v>0</v>
      </c>
      <c r="Q1349" s="17">
        <f t="shared" si="277"/>
        <v>6.3064329419198458E-3</v>
      </c>
      <c r="R1349" s="29">
        <f>IF(R1348="cCO2_ppm",CO2_ext_avg_ppm,calculation!R1348+calculation!S1348)</f>
        <v>619.32842731820301</v>
      </c>
      <c r="S1349" s="13">
        <f t="shared" si="286"/>
        <v>62.136710352272132</v>
      </c>
    </row>
    <row r="1350" spans="1:19">
      <c r="A1350" s="1">
        <f>IF(input_OLD_temp_simulation!A1350&lt;&gt;"",input_OLD_temp_simulation!A1350,"")</f>
        <v>1348</v>
      </c>
      <c r="B1350">
        <f>IF(input_OLD_temp_simulation!B1350&lt;&gt;"",input_OLD_temp_simulation!B1350,"")</f>
        <v>886307</v>
      </c>
      <c r="C1350" s="2">
        <f>IF(input_OLD_temp_simulation!C1350&lt;&gt;"",input_OLD_temp_simulation!C1350,"")</f>
        <v>44578.041666666657</v>
      </c>
      <c r="D1350" s="26">
        <f t="shared" si="287"/>
        <v>0</v>
      </c>
      <c r="E1350" s="43">
        <f t="shared" si="278"/>
        <v>4.166666665696539E-2</v>
      </c>
      <c r="F1350" s="2">
        <f t="shared" si="279"/>
        <v>4.1782407397706132E-2</v>
      </c>
      <c r="G1350" s="26">
        <f>_xlfn.XLOOKUP(F1350,occupancy_schedule!C:C,occupancy_schedule!D:D,,1,2)</f>
        <v>1</v>
      </c>
      <c r="H1350" s="50">
        <f t="shared" si="280"/>
        <v>6.7812499999999997E-6</v>
      </c>
      <c r="I1350" s="18">
        <f t="shared" si="281"/>
        <v>7.5347222222222218E-2</v>
      </c>
      <c r="J1350" s="26">
        <f t="shared" si="282"/>
        <v>-118.53486232952491</v>
      </c>
      <c r="K1350" s="55">
        <f t="shared" si="283"/>
        <v>8.2242326441504653E-3</v>
      </c>
      <c r="L1350" s="26" t="b">
        <f>IF(virtualroom!A1350="","",J1350&gt;ventilation_hysteresis)</f>
        <v>0</v>
      </c>
      <c r="M1350" s="29">
        <f t="shared" si="284"/>
        <v>0</v>
      </c>
      <c r="N1350" s="13">
        <f t="shared" si="275"/>
        <v>0</v>
      </c>
      <c r="O1350" s="17">
        <f t="shared" si="276"/>
        <v>0</v>
      </c>
      <c r="P1350" s="17">
        <f t="shared" si="285"/>
        <v>0</v>
      </c>
      <c r="Q1350" s="17">
        <f t="shared" si="277"/>
        <v>8.2242326441504653E-3</v>
      </c>
      <c r="R1350" s="29">
        <f>IF(R1349="cCO2_ppm",CO2_ext_avg_ppm,calculation!R1349+calculation!S1349)</f>
        <v>681.46513767047509</v>
      </c>
      <c r="S1350" s="13">
        <f t="shared" si="286"/>
        <v>60.410690620264575</v>
      </c>
    </row>
    <row r="1351" spans="1:19">
      <c r="A1351" s="1">
        <f>IF(input_OLD_temp_simulation!A1351&lt;&gt;"",input_OLD_temp_simulation!A1351,"")</f>
        <v>1349</v>
      </c>
      <c r="B1351">
        <f>IF(input_OLD_temp_simulation!B1351&lt;&gt;"",input_OLD_temp_simulation!B1351,"")</f>
        <v>886307</v>
      </c>
      <c r="C1351" s="2">
        <f>IF(input_OLD_temp_simulation!C1351&lt;&gt;"",input_OLD_temp_simulation!C1351,"")</f>
        <v>44578.052083333343</v>
      </c>
      <c r="D1351" s="26">
        <f t="shared" si="287"/>
        <v>0</v>
      </c>
      <c r="E1351" s="43">
        <f t="shared" si="278"/>
        <v>5.208333334303461E-2</v>
      </c>
      <c r="F1351" s="2">
        <f t="shared" si="279"/>
        <v>5.2199074083775353E-2</v>
      </c>
      <c r="G1351" s="26">
        <f>_xlfn.XLOOKUP(F1351,occupancy_schedule!C:C,occupancy_schedule!D:D,,1,2)</f>
        <v>1</v>
      </c>
      <c r="H1351" s="50">
        <f t="shared" si="280"/>
        <v>6.7812499999999997E-6</v>
      </c>
      <c r="I1351" s="18">
        <f t="shared" si="281"/>
        <v>7.5347222222222218E-2</v>
      </c>
      <c r="J1351" s="26">
        <f t="shared" si="282"/>
        <v>-58.124171709260281</v>
      </c>
      <c r="K1351" s="55">
        <f t="shared" si="283"/>
        <v>1.0088760132430239E-2</v>
      </c>
      <c r="L1351" s="26" t="b">
        <f>IF(virtualroom!A1351="","",J1351&gt;ventilation_hysteresis)</f>
        <v>0</v>
      </c>
      <c r="M1351" s="29">
        <f t="shared" si="284"/>
        <v>0</v>
      </c>
      <c r="N1351" s="13">
        <f t="shared" si="275"/>
        <v>0</v>
      </c>
      <c r="O1351" s="17">
        <f t="shared" si="276"/>
        <v>0</v>
      </c>
      <c r="P1351" s="17">
        <f t="shared" si="285"/>
        <v>0</v>
      </c>
      <c r="Q1351" s="17">
        <f t="shared" si="277"/>
        <v>1.0088760132430239E-2</v>
      </c>
      <c r="R1351" s="29">
        <f>IF(R1350="cCO2_ppm",CO2_ext_avg_ppm,calculation!R1350+calculation!S1350)</f>
        <v>741.87582829073972</v>
      </c>
      <c r="S1351" s="13">
        <f t="shared" si="286"/>
        <v>58.732615880812787</v>
      </c>
    </row>
    <row r="1352" spans="1:19">
      <c r="A1352" s="1">
        <f>IF(input_OLD_temp_simulation!A1352&lt;&gt;"",input_OLD_temp_simulation!A1352,"")</f>
        <v>1350</v>
      </c>
      <c r="B1352">
        <f>IF(input_OLD_temp_simulation!B1352&lt;&gt;"",input_OLD_temp_simulation!B1352,"")</f>
        <v>886307</v>
      </c>
      <c r="C1352" s="2">
        <f>IF(input_OLD_temp_simulation!C1352&lt;&gt;"",input_OLD_temp_simulation!C1352,"")</f>
        <v>44578.0625</v>
      </c>
      <c r="D1352" s="26">
        <f t="shared" si="287"/>
        <v>0</v>
      </c>
      <c r="E1352" s="43">
        <f t="shared" si="278"/>
        <v>6.25E-2</v>
      </c>
      <c r="F1352" s="2">
        <f t="shared" si="279"/>
        <v>6.2615740740740736E-2</v>
      </c>
      <c r="G1352" s="26">
        <f>_xlfn.XLOOKUP(F1352,occupancy_schedule!C:C,occupancy_schedule!D:D,,1,2)</f>
        <v>1</v>
      </c>
      <c r="H1352" s="50">
        <f t="shared" si="280"/>
        <v>6.7812499999999997E-6</v>
      </c>
      <c r="I1352" s="18">
        <f t="shared" si="281"/>
        <v>7.5347222222222218E-2</v>
      </c>
      <c r="J1352" s="26">
        <f t="shared" si="282"/>
        <v>0.60844417155249175</v>
      </c>
      <c r="K1352" s="55">
        <f t="shared" si="283"/>
        <v>1.1901495190480015E-2</v>
      </c>
      <c r="L1352" s="26" t="b">
        <f>IF(virtualroom!A1352="","",J1352&gt;ventilation_hysteresis)</f>
        <v>0</v>
      </c>
      <c r="M1352" s="29">
        <f t="shared" si="284"/>
        <v>0</v>
      </c>
      <c r="N1352" s="13">
        <f t="shared" si="275"/>
        <v>0</v>
      </c>
      <c r="O1352" s="17">
        <f t="shared" si="276"/>
        <v>0</v>
      </c>
      <c r="P1352" s="17">
        <f t="shared" si="285"/>
        <v>0</v>
      </c>
      <c r="Q1352" s="17">
        <f t="shared" si="277"/>
        <v>1.1901495190480015E-2</v>
      </c>
      <c r="R1352" s="29">
        <f>IF(R1351="cCO2_ppm",CO2_ext_avg_ppm,calculation!R1351+calculation!S1351)</f>
        <v>800.60844417155249</v>
      </c>
      <c r="S1352" s="13">
        <f t="shared" si="286"/>
        <v>57.101154328567979</v>
      </c>
    </row>
    <row r="1353" spans="1:19">
      <c r="A1353" s="1">
        <f>IF(input_OLD_temp_simulation!A1353&lt;&gt;"",input_OLD_temp_simulation!A1353,"")</f>
        <v>1351</v>
      </c>
      <c r="B1353">
        <f>IF(input_OLD_temp_simulation!B1353&lt;&gt;"",input_OLD_temp_simulation!B1353,"")</f>
        <v>886307</v>
      </c>
      <c r="C1353" s="2">
        <f>IF(input_OLD_temp_simulation!C1353&lt;&gt;"",input_OLD_temp_simulation!C1353,"")</f>
        <v>44578.072916666657</v>
      </c>
      <c r="D1353" s="26">
        <f t="shared" si="287"/>
        <v>0</v>
      </c>
      <c r="E1353" s="43">
        <f t="shared" si="278"/>
        <v>7.291666665696539E-2</v>
      </c>
      <c r="F1353" s="2">
        <f t="shared" si="279"/>
        <v>7.3032407397706126E-2</v>
      </c>
      <c r="G1353" s="26">
        <f>_xlfn.XLOOKUP(F1353,occupancy_schedule!C:C,occupancy_schedule!D:D,,1,2)</f>
        <v>1</v>
      </c>
      <c r="H1353" s="50">
        <f t="shared" si="280"/>
        <v>6.7812499999999997E-6</v>
      </c>
      <c r="I1353" s="18">
        <f t="shared" si="281"/>
        <v>7.5347222222222218E-2</v>
      </c>
      <c r="J1353" s="26">
        <f t="shared" si="282"/>
        <v>57.709598500120478</v>
      </c>
      <c r="K1353" s="55">
        <f t="shared" si="283"/>
        <v>1.3663876496917297E-2</v>
      </c>
      <c r="L1353" s="26" t="b">
        <f>IF(virtualroom!A1353="","",J1353&gt;ventilation_hysteresis)</f>
        <v>1</v>
      </c>
      <c r="M1353" s="29">
        <f t="shared" si="284"/>
        <v>500</v>
      </c>
      <c r="N1353" s="13">
        <f t="shared" si="275"/>
        <v>5.5555555555555554</v>
      </c>
      <c r="O1353" s="17">
        <f t="shared" si="276"/>
        <v>0.68319382484586488</v>
      </c>
      <c r="P1353" s="17">
        <f t="shared" si="285"/>
        <v>0.17517332170530214</v>
      </c>
      <c r="Q1353" s="17">
        <f t="shared" si="277"/>
        <v>0.11967733166680053</v>
      </c>
      <c r="R1353" s="29">
        <f>IF(R1352="cCO2_ppm",CO2_ext_avg_ppm,calculation!R1352+calculation!S1352)</f>
        <v>857.70959850012048</v>
      </c>
      <c r="S1353" s="13">
        <f t="shared" si="286"/>
        <v>-39.897098500120478</v>
      </c>
    </row>
    <row r="1354" spans="1:19">
      <c r="A1354" s="1">
        <f>IF(input_OLD_temp_simulation!A1354&lt;&gt;"",input_OLD_temp_simulation!A1354,"")</f>
        <v>1352</v>
      </c>
      <c r="B1354">
        <f>IF(input_OLD_temp_simulation!B1354&lt;&gt;"",input_OLD_temp_simulation!B1354,"")</f>
        <v>886307</v>
      </c>
      <c r="C1354" s="2">
        <f>IF(input_OLD_temp_simulation!C1354&lt;&gt;"",input_OLD_temp_simulation!C1354,"")</f>
        <v>44578.083333333343</v>
      </c>
      <c r="D1354" s="26">
        <f t="shared" si="287"/>
        <v>0</v>
      </c>
      <c r="E1354" s="43">
        <f t="shared" si="278"/>
        <v>8.333333334303461E-2</v>
      </c>
      <c r="F1354" s="2">
        <f t="shared" si="279"/>
        <v>8.3449074083775346E-2</v>
      </c>
      <c r="G1354" s="26">
        <f>_xlfn.XLOOKUP(F1354,occupancy_schedule!C:C,occupancy_schedule!D:D,,1,2)</f>
        <v>1</v>
      </c>
      <c r="H1354" s="50">
        <f t="shared" si="280"/>
        <v>6.7812499999999997E-6</v>
      </c>
      <c r="I1354" s="18">
        <f t="shared" si="281"/>
        <v>7.5347222222222218E-2</v>
      </c>
      <c r="J1354" s="26">
        <f t="shared" si="282"/>
        <v>17.8125</v>
      </c>
      <c r="K1354" s="55">
        <f t="shared" si="283"/>
        <v>1.2432484567901234E-2</v>
      </c>
      <c r="L1354" s="26" t="b">
        <f>IF(virtualroom!A1354="","",J1354&gt;ventilation_hysteresis)</f>
        <v>0</v>
      </c>
      <c r="M1354" s="29">
        <f t="shared" si="284"/>
        <v>0</v>
      </c>
      <c r="N1354" s="13">
        <f t="shared" si="275"/>
        <v>0</v>
      </c>
      <c r="O1354" s="17">
        <f t="shared" si="276"/>
        <v>0</v>
      </c>
      <c r="P1354" s="17">
        <f t="shared" si="285"/>
        <v>0</v>
      </c>
      <c r="Q1354" s="17">
        <f t="shared" si="277"/>
        <v>1.2432484567901234E-2</v>
      </c>
      <c r="R1354" s="29">
        <f>IF(R1353="cCO2_ppm",CO2_ext_avg_ppm,calculation!R1353+calculation!S1353)</f>
        <v>817.8125</v>
      </c>
      <c r="S1354" s="13">
        <f t="shared" si="286"/>
        <v>56.623263888888886</v>
      </c>
    </row>
    <row r="1355" spans="1:19">
      <c r="A1355" s="1">
        <f>IF(input_OLD_temp_simulation!A1355&lt;&gt;"",input_OLD_temp_simulation!A1355,"")</f>
        <v>1353</v>
      </c>
      <c r="B1355">
        <f>IF(input_OLD_temp_simulation!B1355&lt;&gt;"",input_OLD_temp_simulation!B1355,"")</f>
        <v>886307</v>
      </c>
      <c r="C1355" s="2">
        <f>IF(input_OLD_temp_simulation!C1355&lt;&gt;"",input_OLD_temp_simulation!C1355,"")</f>
        <v>44578.09375</v>
      </c>
      <c r="D1355" s="26">
        <f t="shared" si="287"/>
        <v>0</v>
      </c>
      <c r="E1355" s="43">
        <f t="shared" si="278"/>
        <v>9.375E-2</v>
      </c>
      <c r="F1355" s="2">
        <f t="shared" si="279"/>
        <v>9.3865740740740736E-2</v>
      </c>
      <c r="G1355" s="26">
        <f>_xlfn.XLOOKUP(F1355,occupancy_schedule!C:C,occupancy_schedule!D:D,,1,2)</f>
        <v>1</v>
      </c>
      <c r="H1355" s="50">
        <f t="shared" si="280"/>
        <v>6.7812499999999997E-6</v>
      </c>
      <c r="I1355" s="18">
        <f t="shared" si="281"/>
        <v>7.5347222222222218E-2</v>
      </c>
      <c r="J1355" s="26">
        <f t="shared" si="282"/>
        <v>74.435763888888914</v>
      </c>
      <c r="K1355" s="55">
        <f t="shared" si="283"/>
        <v>1.418011616941015E-2</v>
      </c>
      <c r="L1355" s="26" t="b">
        <f>IF(virtualroom!A1355="","",J1355&gt;ventilation_hysteresis)</f>
        <v>1</v>
      </c>
      <c r="M1355" s="29">
        <f t="shared" si="284"/>
        <v>500</v>
      </c>
      <c r="N1355" s="13">
        <f t="shared" si="275"/>
        <v>5.5555555555555554</v>
      </c>
      <c r="O1355" s="17">
        <f t="shared" si="276"/>
        <v>0.70900580847050754</v>
      </c>
      <c r="P1355" s="17">
        <f t="shared" si="285"/>
        <v>0.19500821886749678</v>
      </c>
      <c r="Q1355" s="17">
        <f t="shared" si="277"/>
        <v>0.13826195987654324</v>
      </c>
      <c r="R1355" s="29">
        <f>IF(R1354="cCO2_ppm",CO2_ext_avg_ppm,calculation!R1354+calculation!S1354)</f>
        <v>874.43576388888891</v>
      </c>
      <c r="S1355" s="13">
        <f t="shared" si="286"/>
        <v>-56.623263888888921</v>
      </c>
    </row>
    <row r="1356" spans="1:19">
      <c r="A1356" s="1">
        <f>IF(input_OLD_temp_simulation!A1356&lt;&gt;"",input_OLD_temp_simulation!A1356,"")</f>
        <v>1354</v>
      </c>
      <c r="B1356">
        <f>IF(input_OLD_temp_simulation!B1356&lt;&gt;"",input_OLD_temp_simulation!B1356,"")</f>
        <v>886307</v>
      </c>
      <c r="C1356" s="2">
        <f>IF(input_OLD_temp_simulation!C1356&lt;&gt;"",input_OLD_temp_simulation!C1356,"")</f>
        <v>44578.104166666657</v>
      </c>
      <c r="D1356" s="26">
        <f t="shared" si="287"/>
        <v>0</v>
      </c>
      <c r="E1356" s="43">
        <f t="shared" si="278"/>
        <v>0.10416666665696539</v>
      </c>
      <c r="F1356" s="2">
        <f t="shared" si="279"/>
        <v>0.10428240739770613</v>
      </c>
      <c r="G1356" s="26">
        <f>_xlfn.XLOOKUP(F1356,occupancy_schedule!C:C,occupancy_schedule!D:D,,1,2)</f>
        <v>1</v>
      </c>
      <c r="H1356" s="50">
        <f t="shared" si="280"/>
        <v>6.7812499999999997E-6</v>
      </c>
      <c r="I1356" s="18">
        <f t="shared" si="281"/>
        <v>7.5347222222222218E-2</v>
      </c>
      <c r="J1356" s="26">
        <f t="shared" si="282"/>
        <v>17.8125</v>
      </c>
      <c r="K1356" s="55">
        <f t="shared" si="283"/>
        <v>1.2432484567901234E-2</v>
      </c>
      <c r="L1356" s="26" t="b">
        <f>IF(virtualroom!A1356="","",J1356&gt;ventilation_hysteresis)</f>
        <v>0</v>
      </c>
      <c r="M1356" s="29">
        <f t="shared" si="284"/>
        <v>0</v>
      </c>
      <c r="N1356" s="13">
        <f t="shared" si="275"/>
        <v>0</v>
      </c>
      <c r="O1356" s="17">
        <f t="shared" si="276"/>
        <v>0</v>
      </c>
      <c r="P1356" s="17">
        <f t="shared" si="285"/>
        <v>0</v>
      </c>
      <c r="Q1356" s="17">
        <f t="shared" si="277"/>
        <v>1.2432484567901234E-2</v>
      </c>
      <c r="R1356" s="29">
        <f>IF(R1355="cCO2_ppm",CO2_ext_avg_ppm,calculation!R1355+calculation!S1355)</f>
        <v>817.8125</v>
      </c>
      <c r="S1356" s="13">
        <f t="shared" si="286"/>
        <v>56.623263888888886</v>
      </c>
    </row>
    <row r="1357" spans="1:19">
      <c r="A1357" s="1">
        <f>IF(input_OLD_temp_simulation!A1357&lt;&gt;"",input_OLD_temp_simulation!A1357,"")</f>
        <v>1355</v>
      </c>
      <c r="B1357">
        <f>IF(input_OLD_temp_simulation!B1357&lt;&gt;"",input_OLD_temp_simulation!B1357,"")</f>
        <v>886307</v>
      </c>
      <c r="C1357" s="2">
        <f>IF(input_OLD_temp_simulation!C1357&lt;&gt;"",input_OLD_temp_simulation!C1357,"")</f>
        <v>44578.114583333343</v>
      </c>
      <c r="D1357" s="26">
        <f t="shared" si="287"/>
        <v>0</v>
      </c>
      <c r="E1357" s="43">
        <f t="shared" si="278"/>
        <v>0.11458333334303461</v>
      </c>
      <c r="F1357" s="2">
        <f t="shared" si="279"/>
        <v>0.11469907408377535</v>
      </c>
      <c r="G1357" s="26">
        <f>_xlfn.XLOOKUP(F1357,occupancy_schedule!C:C,occupancy_schedule!D:D,,1,2)</f>
        <v>1</v>
      </c>
      <c r="H1357" s="50">
        <f t="shared" si="280"/>
        <v>6.7812499999999997E-6</v>
      </c>
      <c r="I1357" s="18">
        <f t="shared" si="281"/>
        <v>7.5347222222222218E-2</v>
      </c>
      <c r="J1357" s="26">
        <f t="shared" si="282"/>
        <v>74.435763888888914</v>
      </c>
      <c r="K1357" s="55">
        <f t="shared" si="283"/>
        <v>1.418011616941015E-2</v>
      </c>
      <c r="L1357" s="26" t="b">
        <f>IF(virtualroom!A1357="","",J1357&gt;ventilation_hysteresis)</f>
        <v>1</v>
      </c>
      <c r="M1357" s="29">
        <f t="shared" si="284"/>
        <v>500</v>
      </c>
      <c r="N1357" s="13">
        <f t="shared" si="275"/>
        <v>5.5555555555555554</v>
      </c>
      <c r="O1357" s="17">
        <f t="shared" si="276"/>
        <v>0.70900580847050754</v>
      </c>
      <c r="P1357" s="17">
        <f t="shared" si="285"/>
        <v>0.19500821886749678</v>
      </c>
      <c r="Q1357" s="17">
        <f t="shared" si="277"/>
        <v>0.13826195987654324</v>
      </c>
      <c r="R1357" s="29">
        <f>IF(R1356="cCO2_ppm",CO2_ext_avg_ppm,calculation!R1356+calculation!S1356)</f>
        <v>874.43576388888891</v>
      </c>
      <c r="S1357" s="13">
        <f t="shared" si="286"/>
        <v>-56.623263888888921</v>
      </c>
    </row>
    <row r="1358" spans="1:19">
      <c r="A1358" s="1">
        <f>IF(input_OLD_temp_simulation!A1358&lt;&gt;"",input_OLD_temp_simulation!A1358,"")</f>
        <v>1356</v>
      </c>
      <c r="B1358">
        <f>IF(input_OLD_temp_simulation!B1358&lt;&gt;"",input_OLD_temp_simulation!B1358,"")</f>
        <v>886307</v>
      </c>
      <c r="C1358" s="2">
        <f>IF(input_OLD_temp_simulation!C1358&lt;&gt;"",input_OLD_temp_simulation!C1358,"")</f>
        <v>44578.125</v>
      </c>
      <c r="D1358" s="26">
        <f t="shared" si="287"/>
        <v>0</v>
      </c>
      <c r="E1358" s="43">
        <f t="shared" si="278"/>
        <v>0.125</v>
      </c>
      <c r="F1358" s="2">
        <f t="shared" si="279"/>
        <v>0.12511574074074075</v>
      </c>
      <c r="G1358" s="26">
        <f>_xlfn.XLOOKUP(F1358,occupancy_schedule!C:C,occupancy_schedule!D:D,,1,2)</f>
        <v>1</v>
      </c>
      <c r="H1358" s="50">
        <f t="shared" si="280"/>
        <v>6.7812499999999997E-6</v>
      </c>
      <c r="I1358" s="18">
        <f t="shared" si="281"/>
        <v>7.5347222222222218E-2</v>
      </c>
      <c r="J1358" s="26">
        <f t="shared" si="282"/>
        <v>17.8125</v>
      </c>
      <c r="K1358" s="55">
        <f t="shared" si="283"/>
        <v>1.2432484567901234E-2</v>
      </c>
      <c r="L1358" s="26" t="b">
        <f>IF(virtualroom!A1358="","",J1358&gt;ventilation_hysteresis)</f>
        <v>0</v>
      </c>
      <c r="M1358" s="29">
        <f t="shared" si="284"/>
        <v>0</v>
      </c>
      <c r="N1358" s="13">
        <f t="shared" si="275"/>
        <v>0</v>
      </c>
      <c r="O1358" s="17">
        <f t="shared" si="276"/>
        <v>0</v>
      </c>
      <c r="P1358" s="17">
        <f t="shared" si="285"/>
        <v>0</v>
      </c>
      <c r="Q1358" s="17">
        <f t="shared" si="277"/>
        <v>1.2432484567901234E-2</v>
      </c>
      <c r="R1358" s="29">
        <f>IF(R1357="cCO2_ppm",CO2_ext_avg_ppm,calculation!R1357+calculation!S1357)</f>
        <v>817.8125</v>
      </c>
      <c r="S1358" s="13">
        <f t="shared" si="286"/>
        <v>56.623263888888886</v>
      </c>
    </row>
    <row r="1359" spans="1:19">
      <c r="A1359" s="1">
        <f>IF(input_OLD_temp_simulation!A1359&lt;&gt;"",input_OLD_temp_simulation!A1359,"")</f>
        <v>1357</v>
      </c>
      <c r="B1359">
        <f>IF(input_OLD_temp_simulation!B1359&lt;&gt;"",input_OLD_temp_simulation!B1359,"")</f>
        <v>886307</v>
      </c>
      <c r="C1359" s="2">
        <f>IF(input_OLD_temp_simulation!C1359&lt;&gt;"",input_OLD_temp_simulation!C1359,"")</f>
        <v>44578.135416666657</v>
      </c>
      <c r="D1359" s="26">
        <f t="shared" si="287"/>
        <v>0</v>
      </c>
      <c r="E1359" s="43">
        <f t="shared" si="278"/>
        <v>0.13541666665696539</v>
      </c>
      <c r="F1359" s="2">
        <f t="shared" si="279"/>
        <v>0.13553240739770614</v>
      </c>
      <c r="G1359" s="26">
        <f>_xlfn.XLOOKUP(F1359,occupancy_schedule!C:C,occupancy_schedule!D:D,,1,2)</f>
        <v>1</v>
      </c>
      <c r="H1359" s="50">
        <f t="shared" si="280"/>
        <v>6.7812499999999997E-6</v>
      </c>
      <c r="I1359" s="18">
        <f t="shared" si="281"/>
        <v>7.5347222222222218E-2</v>
      </c>
      <c r="J1359" s="26">
        <f t="shared" si="282"/>
        <v>74.435763888888914</v>
      </c>
      <c r="K1359" s="55">
        <f t="shared" si="283"/>
        <v>1.418011616941015E-2</v>
      </c>
      <c r="L1359" s="26" t="b">
        <f>IF(virtualroom!A1359="","",J1359&gt;ventilation_hysteresis)</f>
        <v>1</v>
      </c>
      <c r="M1359" s="29">
        <f t="shared" si="284"/>
        <v>500</v>
      </c>
      <c r="N1359" s="13">
        <f t="shared" si="275"/>
        <v>5.5555555555555554</v>
      </c>
      <c r="O1359" s="17">
        <f t="shared" si="276"/>
        <v>0.70900580847050754</v>
      </c>
      <c r="P1359" s="17">
        <f t="shared" si="285"/>
        <v>0.19500821886749678</v>
      </c>
      <c r="Q1359" s="17">
        <f t="shared" si="277"/>
        <v>0.13826195987654324</v>
      </c>
      <c r="R1359" s="29">
        <f>IF(R1358="cCO2_ppm",CO2_ext_avg_ppm,calculation!R1358+calculation!S1358)</f>
        <v>874.43576388888891</v>
      </c>
      <c r="S1359" s="13">
        <f t="shared" si="286"/>
        <v>-56.623263888888921</v>
      </c>
    </row>
    <row r="1360" spans="1:19">
      <c r="A1360" s="1">
        <f>IF(input_OLD_temp_simulation!A1360&lt;&gt;"",input_OLD_temp_simulation!A1360,"")</f>
        <v>1358</v>
      </c>
      <c r="B1360">
        <f>IF(input_OLD_temp_simulation!B1360&lt;&gt;"",input_OLD_temp_simulation!B1360,"")</f>
        <v>886307</v>
      </c>
      <c r="C1360" s="2">
        <f>IF(input_OLD_temp_simulation!C1360&lt;&gt;"",input_OLD_temp_simulation!C1360,"")</f>
        <v>44578.145833333343</v>
      </c>
      <c r="D1360" s="26">
        <f t="shared" si="287"/>
        <v>0</v>
      </c>
      <c r="E1360" s="43">
        <f t="shared" si="278"/>
        <v>0.14583333334303461</v>
      </c>
      <c r="F1360" s="2">
        <f t="shared" si="279"/>
        <v>0.14594907408377536</v>
      </c>
      <c r="G1360" s="26">
        <f>_xlfn.XLOOKUP(F1360,occupancy_schedule!C:C,occupancy_schedule!D:D,,1,2)</f>
        <v>1</v>
      </c>
      <c r="H1360" s="50">
        <f t="shared" si="280"/>
        <v>6.7812499999999997E-6</v>
      </c>
      <c r="I1360" s="18">
        <f t="shared" si="281"/>
        <v>7.5347222222222218E-2</v>
      </c>
      <c r="J1360" s="26">
        <f t="shared" si="282"/>
        <v>17.8125</v>
      </c>
      <c r="K1360" s="55">
        <f t="shared" si="283"/>
        <v>1.2432484567901234E-2</v>
      </c>
      <c r="L1360" s="26" t="b">
        <f>IF(virtualroom!A1360="","",J1360&gt;ventilation_hysteresis)</f>
        <v>0</v>
      </c>
      <c r="M1360" s="29">
        <f t="shared" si="284"/>
        <v>0</v>
      </c>
      <c r="N1360" s="13">
        <f t="shared" si="275"/>
        <v>0</v>
      </c>
      <c r="O1360" s="17">
        <f t="shared" si="276"/>
        <v>0</v>
      </c>
      <c r="P1360" s="17">
        <f t="shared" si="285"/>
        <v>0</v>
      </c>
      <c r="Q1360" s="17">
        <f t="shared" si="277"/>
        <v>1.2432484567901234E-2</v>
      </c>
      <c r="R1360" s="29">
        <f>IF(R1359="cCO2_ppm",CO2_ext_avg_ppm,calculation!R1359+calculation!S1359)</f>
        <v>817.8125</v>
      </c>
      <c r="S1360" s="13">
        <f t="shared" si="286"/>
        <v>56.623263888888886</v>
      </c>
    </row>
    <row r="1361" spans="1:19">
      <c r="A1361" s="1">
        <f>IF(input_OLD_temp_simulation!A1361&lt;&gt;"",input_OLD_temp_simulation!A1361,"")</f>
        <v>1359</v>
      </c>
      <c r="B1361">
        <f>IF(input_OLD_temp_simulation!B1361&lt;&gt;"",input_OLD_temp_simulation!B1361,"")</f>
        <v>886307</v>
      </c>
      <c r="C1361" s="2">
        <f>IF(input_OLD_temp_simulation!C1361&lt;&gt;"",input_OLD_temp_simulation!C1361,"")</f>
        <v>44578.15625</v>
      </c>
      <c r="D1361" s="26">
        <f t="shared" si="287"/>
        <v>0</v>
      </c>
      <c r="E1361" s="43">
        <f t="shared" si="278"/>
        <v>0.15625</v>
      </c>
      <c r="F1361" s="2">
        <f t="shared" si="279"/>
        <v>0.15636574074074075</v>
      </c>
      <c r="G1361" s="26">
        <f>_xlfn.XLOOKUP(F1361,occupancy_schedule!C:C,occupancy_schedule!D:D,,1,2)</f>
        <v>1</v>
      </c>
      <c r="H1361" s="50">
        <f t="shared" si="280"/>
        <v>6.7812499999999997E-6</v>
      </c>
      <c r="I1361" s="18">
        <f t="shared" si="281"/>
        <v>7.5347222222222218E-2</v>
      </c>
      <c r="J1361" s="26">
        <f t="shared" si="282"/>
        <v>74.435763888888914</v>
      </c>
      <c r="K1361" s="55">
        <f t="shared" si="283"/>
        <v>1.418011616941015E-2</v>
      </c>
      <c r="L1361" s="26" t="b">
        <f>IF(virtualroom!A1361="","",J1361&gt;ventilation_hysteresis)</f>
        <v>1</v>
      </c>
      <c r="M1361" s="29">
        <f t="shared" si="284"/>
        <v>500</v>
      </c>
      <c r="N1361" s="13">
        <f t="shared" si="275"/>
        <v>5.5555555555555554</v>
      </c>
      <c r="O1361" s="17">
        <f t="shared" si="276"/>
        <v>0.70900580847050754</v>
      </c>
      <c r="P1361" s="17">
        <f t="shared" si="285"/>
        <v>0.19500821886749678</v>
      </c>
      <c r="Q1361" s="17">
        <f t="shared" si="277"/>
        <v>0.13826195987654324</v>
      </c>
      <c r="R1361" s="29">
        <f>IF(R1360="cCO2_ppm",CO2_ext_avg_ppm,calculation!R1360+calculation!S1360)</f>
        <v>874.43576388888891</v>
      </c>
      <c r="S1361" s="13">
        <f t="shared" si="286"/>
        <v>-56.623263888888921</v>
      </c>
    </row>
    <row r="1362" spans="1:19">
      <c r="A1362" s="1">
        <f>IF(input_OLD_temp_simulation!A1362&lt;&gt;"",input_OLD_temp_simulation!A1362,"")</f>
        <v>1360</v>
      </c>
      <c r="B1362">
        <f>IF(input_OLD_temp_simulation!B1362&lt;&gt;"",input_OLD_temp_simulation!B1362,"")</f>
        <v>886307</v>
      </c>
      <c r="C1362" s="2">
        <f>IF(input_OLD_temp_simulation!C1362&lt;&gt;"",input_OLD_temp_simulation!C1362,"")</f>
        <v>44578.166666666657</v>
      </c>
      <c r="D1362" s="26">
        <f t="shared" si="287"/>
        <v>0</v>
      </c>
      <c r="E1362" s="43">
        <f t="shared" si="278"/>
        <v>0.16666666665696539</v>
      </c>
      <c r="F1362" s="2">
        <f t="shared" si="279"/>
        <v>0.16678240739770614</v>
      </c>
      <c r="G1362" s="26">
        <f>_xlfn.XLOOKUP(F1362,occupancy_schedule!C:C,occupancy_schedule!D:D,,1,2)</f>
        <v>1</v>
      </c>
      <c r="H1362" s="50">
        <f t="shared" si="280"/>
        <v>6.7812499999999997E-6</v>
      </c>
      <c r="I1362" s="18">
        <f t="shared" si="281"/>
        <v>7.5347222222222218E-2</v>
      </c>
      <c r="J1362" s="26">
        <f t="shared" si="282"/>
        <v>17.8125</v>
      </c>
      <c r="K1362" s="55">
        <f t="shared" si="283"/>
        <v>1.2432484567901234E-2</v>
      </c>
      <c r="L1362" s="26" t="b">
        <f>IF(virtualroom!A1362="","",J1362&gt;ventilation_hysteresis)</f>
        <v>0</v>
      </c>
      <c r="M1362" s="29">
        <f t="shared" si="284"/>
        <v>0</v>
      </c>
      <c r="N1362" s="13">
        <f t="shared" si="275"/>
        <v>0</v>
      </c>
      <c r="O1362" s="17">
        <f t="shared" si="276"/>
        <v>0</v>
      </c>
      <c r="P1362" s="17">
        <f t="shared" si="285"/>
        <v>0</v>
      </c>
      <c r="Q1362" s="17">
        <f t="shared" si="277"/>
        <v>1.2432484567901234E-2</v>
      </c>
      <c r="R1362" s="29">
        <f>IF(R1361="cCO2_ppm",CO2_ext_avg_ppm,calculation!R1361+calculation!S1361)</f>
        <v>817.8125</v>
      </c>
      <c r="S1362" s="13">
        <f t="shared" si="286"/>
        <v>56.623263888888886</v>
      </c>
    </row>
    <row r="1363" spans="1:19">
      <c r="A1363" s="1">
        <f>IF(input_OLD_temp_simulation!A1363&lt;&gt;"",input_OLD_temp_simulation!A1363,"")</f>
        <v>1361</v>
      </c>
      <c r="B1363">
        <f>IF(input_OLD_temp_simulation!B1363&lt;&gt;"",input_OLD_temp_simulation!B1363,"")</f>
        <v>886307</v>
      </c>
      <c r="C1363" s="2">
        <f>IF(input_OLD_temp_simulation!C1363&lt;&gt;"",input_OLD_temp_simulation!C1363,"")</f>
        <v>44578.177083333343</v>
      </c>
      <c r="D1363" s="26">
        <f t="shared" si="287"/>
        <v>0</v>
      </c>
      <c r="E1363" s="43">
        <f t="shared" si="278"/>
        <v>0.17708333334303461</v>
      </c>
      <c r="F1363" s="2">
        <f t="shared" si="279"/>
        <v>0.17719907408377536</v>
      </c>
      <c r="G1363" s="26">
        <f>_xlfn.XLOOKUP(F1363,occupancy_schedule!C:C,occupancy_schedule!D:D,,1,2)</f>
        <v>1</v>
      </c>
      <c r="H1363" s="50">
        <f t="shared" si="280"/>
        <v>6.7812499999999997E-6</v>
      </c>
      <c r="I1363" s="18">
        <f t="shared" si="281"/>
        <v>7.5347222222222218E-2</v>
      </c>
      <c r="J1363" s="26">
        <f t="shared" si="282"/>
        <v>74.435763888888914</v>
      </c>
      <c r="K1363" s="55">
        <f t="shared" si="283"/>
        <v>1.418011616941015E-2</v>
      </c>
      <c r="L1363" s="26" t="b">
        <f>IF(virtualroom!A1363="","",J1363&gt;ventilation_hysteresis)</f>
        <v>1</v>
      </c>
      <c r="M1363" s="29">
        <f t="shared" si="284"/>
        <v>500</v>
      </c>
      <c r="N1363" s="13">
        <f t="shared" si="275"/>
        <v>5.5555555555555554</v>
      </c>
      <c r="O1363" s="17">
        <f t="shared" si="276"/>
        <v>0.70900580847050754</v>
      </c>
      <c r="P1363" s="17">
        <f t="shared" si="285"/>
        <v>0.19500821886749678</v>
      </c>
      <c r="Q1363" s="17">
        <f t="shared" si="277"/>
        <v>0.13826195987654324</v>
      </c>
      <c r="R1363" s="29">
        <f>IF(R1362="cCO2_ppm",CO2_ext_avg_ppm,calculation!R1362+calculation!S1362)</f>
        <v>874.43576388888891</v>
      </c>
      <c r="S1363" s="13">
        <f t="shared" si="286"/>
        <v>-56.623263888888921</v>
      </c>
    </row>
    <row r="1364" spans="1:19">
      <c r="A1364" s="1">
        <f>IF(input_OLD_temp_simulation!A1364&lt;&gt;"",input_OLD_temp_simulation!A1364,"")</f>
        <v>1362</v>
      </c>
      <c r="B1364">
        <f>IF(input_OLD_temp_simulation!B1364&lt;&gt;"",input_OLD_temp_simulation!B1364,"")</f>
        <v>886307</v>
      </c>
      <c r="C1364" s="2">
        <f>IF(input_OLD_temp_simulation!C1364&lt;&gt;"",input_OLD_temp_simulation!C1364,"")</f>
        <v>44578.1875</v>
      </c>
      <c r="D1364" s="26">
        <f t="shared" si="287"/>
        <v>0</v>
      </c>
      <c r="E1364" s="43">
        <f t="shared" si="278"/>
        <v>0.1875</v>
      </c>
      <c r="F1364" s="2">
        <f t="shared" si="279"/>
        <v>0.18761574074074075</v>
      </c>
      <c r="G1364" s="26">
        <f>_xlfn.XLOOKUP(F1364,occupancy_schedule!C:C,occupancy_schedule!D:D,,1,2)</f>
        <v>1</v>
      </c>
      <c r="H1364" s="50">
        <f t="shared" si="280"/>
        <v>6.7812499999999997E-6</v>
      </c>
      <c r="I1364" s="18">
        <f t="shared" si="281"/>
        <v>7.5347222222222218E-2</v>
      </c>
      <c r="J1364" s="26">
        <f t="shared" si="282"/>
        <v>17.8125</v>
      </c>
      <c r="K1364" s="55">
        <f t="shared" si="283"/>
        <v>1.2432484567901234E-2</v>
      </c>
      <c r="L1364" s="26" t="b">
        <f>IF(virtualroom!A1364="","",J1364&gt;ventilation_hysteresis)</f>
        <v>0</v>
      </c>
      <c r="M1364" s="29">
        <f t="shared" si="284"/>
        <v>0</v>
      </c>
      <c r="N1364" s="13">
        <f t="shared" si="275"/>
        <v>0</v>
      </c>
      <c r="O1364" s="17">
        <f t="shared" si="276"/>
        <v>0</v>
      </c>
      <c r="P1364" s="17">
        <f t="shared" si="285"/>
        <v>0</v>
      </c>
      <c r="Q1364" s="17">
        <f t="shared" si="277"/>
        <v>1.2432484567901234E-2</v>
      </c>
      <c r="R1364" s="29">
        <f>IF(R1363="cCO2_ppm",CO2_ext_avg_ppm,calculation!R1363+calculation!S1363)</f>
        <v>817.8125</v>
      </c>
      <c r="S1364" s="13">
        <f t="shared" si="286"/>
        <v>56.623263888888886</v>
      </c>
    </row>
    <row r="1365" spans="1:19">
      <c r="A1365" s="1">
        <f>IF(input_OLD_temp_simulation!A1365&lt;&gt;"",input_OLD_temp_simulation!A1365,"")</f>
        <v>1363</v>
      </c>
      <c r="B1365">
        <f>IF(input_OLD_temp_simulation!B1365&lt;&gt;"",input_OLD_temp_simulation!B1365,"")</f>
        <v>886307</v>
      </c>
      <c r="C1365" s="2">
        <f>IF(input_OLD_temp_simulation!C1365&lt;&gt;"",input_OLD_temp_simulation!C1365,"")</f>
        <v>44578.197916666657</v>
      </c>
      <c r="D1365" s="26">
        <f t="shared" si="287"/>
        <v>0</v>
      </c>
      <c r="E1365" s="43">
        <f t="shared" si="278"/>
        <v>0.19791666665696539</v>
      </c>
      <c r="F1365" s="2">
        <f t="shared" si="279"/>
        <v>0.19803240739770614</v>
      </c>
      <c r="G1365" s="26">
        <f>_xlfn.XLOOKUP(F1365,occupancy_schedule!C:C,occupancy_schedule!D:D,,1,2)</f>
        <v>1</v>
      </c>
      <c r="H1365" s="50">
        <f t="shared" si="280"/>
        <v>6.7812499999999997E-6</v>
      </c>
      <c r="I1365" s="18">
        <f t="shared" si="281"/>
        <v>7.5347222222222218E-2</v>
      </c>
      <c r="J1365" s="26">
        <f t="shared" si="282"/>
        <v>74.435763888888914</v>
      </c>
      <c r="K1365" s="55">
        <f t="shared" si="283"/>
        <v>1.418011616941015E-2</v>
      </c>
      <c r="L1365" s="26" t="b">
        <f>IF(virtualroom!A1365="","",J1365&gt;ventilation_hysteresis)</f>
        <v>1</v>
      </c>
      <c r="M1365" s="29">
        <f t="shared" si="284"/>
        <v>500</v>
      </c>
      <c r="N1365" s="13">
        <f t="shared" si="275"/>
        <v>5.5555555555555554</v>
      </c>
      <c r="O1365" s="17">
        <f t="shared" si="276"/>
        <v>0.70900580847050754</v>
      </c>
      <c r="P1365" s="17">
        <f t="shared" si="285"/>
        <v>0.19500821886749678</v>
      </c>
      <c r="Q1365" s="17">
        <f t="shared" si="277"/>
        <v>0.13826195987654324</v>
      </c>
      <c r="R1365" s="29">
        <f>IF(R1364="cCO2_ppm",CO2_ext_avg_ppm,calculation!R1364+calculation!S1364)</f>
        <v>874.43576388888891</v>
      </c>
      <c r="S1365" s="13">
        <f t="shared" si="286"/>
        <v>-56.623263888888921</v>
      </c>
    </row>
    <row r="1366" spans="1:19">
      <c r="A1366" s="1">
        <f>IF(input_OLD_temp_simulation!A1366&lt;&gt;"",input_OLD_temp_simulation!A1366,"")</f>
        <v>1364</v>
      </c>
      <c r="B1366">
        <f>IF(input_OLD_temp_simulation!B1366&lt;&gt;"",input_OLD_temp_simulation!B1366,"")</f>
        <v>886307</v>
      </c>
      <c r="C1366" s="2">
        <f>IF(input_OLD_temp_simulation!C1366&lt;&gt;"",input_OLD_temp_simulation!C1366,"")</f>
        <v>44578.208333333343</v>
      </c>
      <c r="D1366" s="26">
        <f t="shared" si="287"/>
        <v>0</v>
      </c>
      <c r="E1366" s="43">
        <f t="shared" si="278"/>
        <v>0.20833333334303461</v>
      </c>
      <c r="F1366" s="2">
        <f t="shared" si="279"/>
        <v>0.20844907408377536</v>
      </c>
      <c r="G1366" s="26">
        <f>_xlfn.XLOOKUP(F1366,occupancy_schedule!C:C,occupancy_schedule!D:D,,1,2)</f>
        <v>1</v>
      </c>
      <c r="H1366" s="50">
        <f t="shared" si="280"/>
        <v>6.7812499999999997E-6</v>
      </c>
      <c r="I1366" s="18">
        <f t="shared" si="281"/>
        <v>7.5347222222222218E-2</v>
      </c>
      <c r="J1366" s="26">
        <f t="shared" si="282"/>
        <v>17.8125</v>
      </c>
      <c r="K1366" s="55">
        <f t="shared" si="283"/>
        <v>1.2432484567901234E-2</v>
      </c>
      <c r="L1366" s="26" t="b">
        <f>IF(virtualroom!A1366="","",J1366&gt;ventilation_hysteresis)</f>
        <v>0</v>
      </c>
      <c r="M1366" s="29">
        <f t="shared" si="284"/>
        <v>0</v>
      </c>
      <c r="N1366" s="13">
        <f t="shared" si="275"/>
        <v>0</v>
      </c>
      <c r="O1366" s="17">
        <f t="shared" si="276"/>
        <v>0</v>
      </c>
      <c r="P1366" s="17">
        <f t="shared" si="285"/>
        <v>0</v>
      </c>
      <c r="Q1366" s="17">
        <f t="shared" si="277"/>
        <v>1.2432484567901234E-2</v>
      </c>
      <c r="R1366" s="29">
        <f>IF(R1365="cCO2_ppm",CO2_ext_avg_ppm,calculation!R1365+calculation!S1365)</f>
        <v>817.8125</v>
      </c>
      <c r="S1366" s="13">
        <f t="shared" si="286"/>
        <v>56.623263888888886</v>
      </c>
    </row>
    <row r="1367" spans="1:19">
      <c r="A1367" s="1">
        <f>IF(input_OLD_temp_simulation!A1367&lt;&gt;"",input_OLD_temp_simulation!A1367,"")</f>
        <v>1365</v>
      </c>
      <c r="B1367">
        <f>IF(input_OLD_temp_simulation!B1367&lt;&gt;"",input_OLD_temp_simulation!B1367,"")</f>
        <v>886307</v>
      </c>
      <c r="C1367" s="2">
        <f>IF(input_OLD_temp_simulation!C1367&lt;&gt;"",input_OLD_temp_simulation!C1367,"")</f>
        <v>44578.21875</v>
      </c>
      <c r="D1367" s="26">
        <f t="shared" si="287"/>
        <v>0</v>
      </c>
      <c r="E1367" s="43">
        <f t="shared" si="278"/>
        <v>0.21875</v>
      </c>
      <c r="F1367" s="2">
        <f t="shared" si="279"/>
        <v>0.21886574074074075</v>
      </c>
      <c r="G1367" s="26">
        <f>_xlfn.XLOOKUP(F1367,occupancy_schedule!C:C,occupancy_schedule!D:D,,1,2)</f>
        <v>1</v>
      </c>
      <c r="H1367" s="50">
        <f t="shared" si="280"/>
        <v>6.7812499999999997E-6</v>
      </c>
      <c r="I1367" s="18">
        <f t="shared" si="281"/>
        <v>7.5347222222222218E-2</v>
      </c>
      <c r="J1367" s="26">
        <f t="shared" si="282"/>
        <v>74.435763888888914</v>
      </c>
      <c r="K1367" s="55">
        <f t="shared" si="283"/>
        <v>1.418011616941015E-2</v>
      </c>
      <c r="L1367" s="26" t="b">
        <f>IF(virtualroom!A1367="","",J1367&gt;ventilation_hysteresis)</f>
        <v>1</v>
      </c>
      <c r="M1367" s="29">
        <f t="shared" si="284"/>
        <v>500</v>
      </c>
      <c r="N1367" s="13">
        <f t="shared" si="275"/>
        <v>5.5555555555555554</v>
      </c>
      <c r="O1367" s="17">
        <f t="shared" si="276"/>
        <v>0.70900580847050754</v>
      </c>
      <c r="P1367" s="17">
        <f t="shared" si="285"/>
        <v>0.19500821886749678</v>
      </c>
      <c r="Q1367" s="17">
        <f t="shared" si="277"/>
        <v>0.13826195987654324</v>
      </c>
      <c r="R1367" s="29">
        <f>IF(R1366="cCO2_ppm",CO2_ext_avg_ppm,calculation!R1366+calculation!S1366)</f>
        <v>874.43576388888891</v>
      </c>
      <c r="S1367" s="13">
        <f t="shared" si="286"/>
        <v>-56.623263888888921</v>
      </c>
    </row>
    <row r="1368" spans="1:19">
      <c r="A1368" s="1">
        <f>IF(input_OLD_temp_simulation!A1368&lt;&gt;"",input_OLD_temp_simulation!A1368,"")</f>
        <v>1366</v>
      </c>
      <c r="B1368">
        <f>IF(input_OLD_temp_simulation!B1368&lt;&gt;"",input_OLD_temp_simulation!B1368,"")</f>
        <v>886307</v>
      </c>
      <c r="C1368" s="2">
        <f>IF(input_OLD_temp_simulation!C1368&lt;&gt;"",input_OLD_temp_simulation!C1368,"")</f>
        <v>44578.229166666657</v>
      </c>
      <c r="D1368" s="26">
        <f t="shared" si="287"/>
        <v>0</v>
      </c>
      <c r="E1368" s="43">
        <f t="shared" si="278"/>
        <v>0.22916666665696539</v>
      </c>
      <c r="F1368" s="2">
        <f t="shared" si="279"/>
        <v>0.22928240739770614</v>
      </c>
      <c r="G1368" s="26">
        <f>_xlfn.XLOOKUP(F1368,occupancy_schedule!C:C,occupancy_schedule!D:D,,1,2)</f>
        <v>1</v>
      </c>
      <c r="H1368" s="50">
        <f t="shared" si="280"/>
        <v>6.7812499999999997E-6</v>
      </c>
      <c r="I1368" s="18">
        <f t="shared" si="281"/>
        <v>7.5347222222222218E-2</v>
      </c>
      <c r="J1368" s="26">
        <f t="shared" si="282"/>
        <v>17.8125</v>
      </c>
      <c r="K1368" s="55">
        <f t="shared" si="283"/>
        <v>1.2432484567901234E-2</v>
      </c>
      <c r="L1368" s="26" t="b">
        <f>IF(virtualroom!A1368="","",J1368&gt;ventilation_hysteresis)</f>
        <v>0</v>
      </c>
      <c r="M1368" s="29">
        <f t="shared" si="284"/>
        <v>0</v>
      </c>
      <c r="N1368" s="13">
        <f t="shared" si="275"/>
        <v>0</v>
      </c>
      <c r="O1368" s="17">
        <f t="shared" si="276"/>
        <v>0</v>
      </c>
      <c r="P1368" s="17">
        <f t="shared" si="285"/>
        <v>0</v>
      </c>
      <c r="Q1368" s="17">
        <f t="shared" si="277"/>
        <v>1.2432484567901234E-2</v>
      </c>
      <c r="R1368" s="29">
        <f>IF(R1367="cCO2_ppm",CO2_ext_avg_ppm,calculation!R1367+calculation!S1367)</f>
        <v>817.8125</v>
      </c>
      <c r="S1368" s="13">
        <f t="shared" si="286"/>
        <v>56.623263888888886</v>
      </c>
    </row>
    <row r="1369" spans="1:19">
      <c r="A1369" s="1">
        <f>IF(input_OLD_temp_simulation!A1369&lt;&gt;"",input_OLD_temp_simulation!A1369,"")</f>
        <v>1367</v>
      </c>
      <c r="B1369">
        <f>IF(input_OLD_temp_simulation!B1369&lt;&gt;"",input_OLD_temp_simulation!B1369,"")</f>
        <v>886307</v>
      </c>
      <c r="C1369" s="2">
        <f>IF(input_OLD_temp_simulation!C1369&lt;&gt;"",input_OLD_temp_simulation!C1369,"")</f>
        <v>44578.239583333343</v>
      </c>
      <c r="D1369" s="26">
        <f t="shared" si="287"/>
        <v>0</v>
      </c>
      <c r="E1369" s="43">
        <f t="shared" si="278"/>
        <v>0.23958333334303461</v>
      </c>
      <c r="F1369" s="2">
        <f t="shared" si="279"/>
        <v>0.23969907408377536</v>
      </c>
      <c r="G1369" s="26">
        <f>_xlfn.XLOOKUP(F1369,occupancy_schedule!C:C,occupancy_schedule!D:D,,1,2)</f>
        <v>1</v>
      </c>
      <c r="H1369" s="50">
        <f t="shared" si="280"/>
        <v>6.7812499999999997E-6</v>
      </c>
      <c r="I1369" s="18">
        <f t="shared" si="281"/>
        <v>7.5347222222222218E-2</v>
      </c>
      <c r="J1369" s="26">
        <f t="shared" si="282"/>
        <v>74.435763888888914</v>
      </c>
      <c r="K1369" s="55">
        <f t="shared" si="283"/>
        <v>1.418011616941015E-2</v>
      </c>
      <c r="L1369" s="26" t="b">
        <f>IF(virtualroom!A1369="","",J1369&gt;ventilation_hysteresis)</f>
        <v>1</v>
      </c>
      <c r="M1369" s="29">
        <f t="shared" si="284"/>
        <v>500</v>
      </c>
      <c r="N1369" s="13">
        <f t="shared" si="275"/>
        <v>5.5555555555555554</v>
      </c>
      <c r="O1369" s="17">
        <f t="shared" si="276"/>
        <v>0.70900580847050754</v>
      </c>
      <c r="P1369" s="17">
        <f t="shared" si="285"/>
        <v>0.19500821886749678</v>
      </c>
      <c r="Q1369" s="17">
        <f t="shared" si="277"/>
        <v>0.13826195987654324</v>
      </c>
      <c r="R1369" s="29">
        <f>IF(R1368="cCO2_ppm",CO2_ext_avg_ppm,calculation!R1368+calculation!S1368)</f>
        <v>874.43576388888891</v>
      </c>
      <c r="S1369" s="13">
        <f t="shared" si="286"/>
        <v>-56.623263888888921</v>
      </c>
    </row>
    <row r="1370" spans="1:19">
      <c r="A1370" s="1">
        <f>IF(input_OLD_temp_simulation!A1370&lt;&gt;"",input_OLD_temp_simulation!A1370,"")</f>
        <v>1368</v>
      </c>
      <c r="B1370">
        <f>IF(input_OLD_temp_simulation!B1370&lt;&gt;"",input_OLD_temp_simulation!B1370,"")</f>
        <v>886307</v>
      </c>
      <c r="C1370" s="2">
        <f>IF(input_OLD_temp_simulation!C1370&lt;&gt;"",input_OLD_temp_simulation!C1370,"")</f>
        <v>44578.25</v>
      </c>
      <c r="D1370" s="26">
        <f t="shared" si="287"/>
        <v>0</v>
      </c>
      <c r="E1370" s="43">
        <f t="shared" si="278"/>
        <v>0.25</v>
      </c>
      <c r="F1370" s="2">
        <f t="shared" si="279"/>
        <v>0.25011574074074072</v>
      </c>
      <c r="G1370" s="26">
        <f>_xlfn.XLOOKUP(F1370,occupancy_schedule!C:C,occupancy_schedule!D:D,,1,2)</f>
        <v>1</v>
      </c>
      <c r="H1370" s="50">
        <f t="shared" si="280"/>
        <v>6.7812499999999997E-6</v>
      </c>
      <c r="I1370" s="18">
        <f t="shared" si="281"/>
        <v>7.5347222222222218E-2</v>
      </c>
      <c r="J1370" s="26">
        <f t="shared" si="282"/>
        <v>17.8125</v>
      </c>
      <c r="K1370" s="55">
        <f t="shared" si="283"/>
        <v>1.2432484567901234E-2</v>
      </c>
      <c r="L1370" s="26" t="b">
        <f>IF(virtualroom!A1370="","",J1370&gt;ventilation_hysteresis)</f>
        <v>0</v>
      </c>
      <c r="M1370" s="29">
        <f t="shared" si="284"/>
        <v>0</v>
      </c>
      <c r="N1370" s="13">
        <f t="shared" si="275"/>
        <v>0</v>
      </c>
      <c r="O1370" s="17">
        <f t="shared" si="276"/>
        <v>0</v>
      </c>
      <c r="P1370" s="17">
        <f t="shared" si="285"/>
        <v>0</v>
      </c>
      <c r="Q1370" s="17">
        <f t="shared" si="277"/>
        <v>1.2432484567901234E-2</v>
      </c>
      <c r="R1370" s="29">
        <f>IF(R1369="cCO2_ppm",CO2_ext_avg_ppm,calculation!R1369+calculation!S1369)</f>
        <v>817.8125</v>
      </c>
      <c r="S1370" s="13">
        <f t="shared" si="286"/>
        <v>56.623263888888886</v>
      </c>
    </row>
    <row r="1371" spans="1:19">
      <c r="A1371" s="1">
        <f>IF(input_OLD_temp_simulation!A1371&lt;&gt;"",input_OLD_temp_simulation!A1371,"")</f>
        <v>1369</v>
      </c>
      <c r="B1371">
        <f>IF(input_OLD_temp_simulation!B1371&lt;&gt;"",input_OLD_temp_simulation!B1371,"")</f>
        <v>886307</v>
      </c>
      <c r="C1371" s="2">
        <f>IF(input_OLD_temp_simulation!C1371&lt;&gt;"",input_OLD_temp_simulation!C1371,"")</f>
        <v>44578.260416666657</v>
      </c>
      <c r="D1371" s="26">
        <f t="shared" si="287"/>
        <v>0</v>
      </c>
      <c r="E1371" s="43">
        <f t="shared" si="278"/>
        <v>0.26041666665696539</v>
      </c>
      <c r="F1371" s="2">
        <f t="shared" si="279"/>
        <v>0.26053240739770611</v>
      </c>
      <c r="G1371" s="26">
        <f>_xlfn.XLOOKUP(F1371,occupancy_schedule!C:C,occupancy_schedule!D:D,,1,2)</f>
        <v>1</v>
      </c>
      <c r="H1371" s="50">
        <f t="shared" si="280"/>
        <v>6.7812499999999997E-6</v>
      </c>
      <c r="I1371" s="18">
        <f t="shared" si="281"/>
        <v>7.5347222222222218E-2</v>
      </c>
      <c r="J1371" s="26">
        <f t="shared" si="282"/>
        <v>74.435763888888914</v>
      </c>
      <c r="K1371" s="55">
        <f t="shared" si="283"/>
        <v>1.418011616941015E-2</v>
      </c>
      <c r="L1371" s="26" t="b">
        <f>IF(virtualroom!A1371="","",J1371&gt;ventilation_hysteresis)</f>
        <v>1</v>
      </c>
      <c r="M1371" s="29">
        <f t="shared" si="284"/>
        <v>500</v>
      </c>
      <c r="N1371" s="13">
        <f t="shared" si="275"/>
        <v>5.5555555555555554</v>
      </c>
      <c r="O1371" s="17">
        <f t="shared" si="276"/>
        <v>0.70900580847050754</v>
      </c>
      <c r="P1371" s="17">
        <f t="shared" si="285"/>
        <v>0.19500821886749678</v>
      </c>
      <c r="Q1371" s="17">
        <f t="shared" si="277"/>
        <v>0.13826195987654324</v>
      </c>
      <c r="R1371" s="29">
        <f>IF(R1370="cCO2_ppm",CO2_ext_avg_ppm,calculation!R1370+calculation!S1370)</f>
        <v>874.43576388888891</v>
      </c>
      <c r="S1371" s="13">
        <f t="shared" si="286"/>
        <v>-56.623263888888921</v>
      </c>
    </row>
    <row r="1372" spans="1:19">
      <c r="A1372" s="1">
        <f>IF(input_OLD_temp_simulation!A1372&lt;&gt;"",input_OLD_temp_simulation!A1372,"")</f>
        <v>1370</v>
      </c>
      <c r="B1372">
        <f>IF(input_OLD_temp_simulation!B1372&lt;&gt;"",input_OLD_temp_simulation!B1372,"")</f>
        <v>886307</v>
      </c>
      <c r="C1372" s="2">
        <f>IF(input_OLD_temp_simulation!C1372&lt;&gt;"",input_OLD_temp_simulation!C1372,"")</f>
        <v>44578.270833333343</v>
      </c>
      <c r="D1372" s="26">
        <f t="shared" si="287"/>
        <v>0</v>
      </c>
      <c r="E1372" s="43">
        <f t="shared" si="278"/>
        <v>0.27083333334303461</v>
      </c>
      <c r="F1372" s="2">
        <f t="shared" si="279"/>
        <v>0.27094907408377533</v>
      </c>
      <c r="G1372" s="26">
        <f>_xlfn.XLOOKUP(F1372,occupancy_schedule!C:C,occupancy_schedule!D:D,,1,2)</f>
        <v>1</v>
      </c>
      <c r="H1372" s="50">
        <f t="shared" si="280"/>
        <v>6.7812499999999997E-6</v>
      </c>
      <c r="I1372" s="18">
        <f t="shared" si="281"/>
        <v>7.5347222222222218E-2</v>
      </c>
      <c r="J1372" s="26">
        <f t="shared" si="282"/>
        <v>17.8125</v>
      </c>
      <c r="K1372" s="55">
        <f t="shared" si="283"/>
        <v>1.2432484567901234E-2</v>
      </c>
      <c r="L1372" s="26" t="b">
        <f>IF(virtualroom!A1372="","",J1372&gt;ventilation_hysteresis)</f>
        <v>0</v>
      </c>
      <c r="M1372" s="29">
        <f t="shared" si="284"/>
        <v>0</v>
      </c>
      <c r="N1372" s="13">
        <f t="shared" si="275"/>
        <v>0</v>
      </c>
      <c r="O1372" s="17">
        <f t="shared" si="276"/>
        <v>0</v>
      </c>
      <c r="P1372" s="17">
        <f t="shared" si="285"/>
        <v>0</v>
      </c>
      <c r="Q1372" s="17">
        <f t="shared" si="277"/>
        <v>1.2432484567901234E-2</v>
      </c>
      <c r="R1372" s="29">
        <f>IF(R1371="cCO2_ppm",CO2_ext_avg_ppm,calculation!R1371+calculation!S1371)</f>
        <v>817.8125</v>
      </c>
      <c r="S1372" s="13">
        <f t="shared" si="286"/>
        <v>56.623263888888886</v>
      </c>
    </row>
    <row r="1373" spans="1:19">
      <c r="A1373" s="1">
        <f>IF(input_OLD_temp_simulation!A1373&lt;&gt;"",input_OLD_temp_simulation!A1373,"")</f>
        <v>1371</v>
      </c>
      <c r="B1373">
        <f>IF(input_OLD_temp_simulation!B1373&lt;&gt;"",input_OLD_temp_simulation!B1373,"")</f>
        <v>886307</v>
      </c>
      <c r="C1373" s="2">
        <f>IF(input_OLD_temp_simulation!C1373&lt;&gt;"",input_OLD_temp_simulation!C1373,"")</f>
        <v>44578.28125</v>
      </c>
      <c r="D1373" s="26">
        <f t="shared" si="287"/>
        <v>0</v>
      </c>
      <c r="E1373" s="43">
        <f t="shared" si="278"/>
        <v>0.28125</v>
      </c>
      <c r="F1373" s="2">
        <f t="shared" si="279"/>
        <v>0.28136574074074072</v>
      </c>
      <c r="G1373" s="26">
        <f>_xlfn.XLOOKUP(F1373,occupancy_schedule!C:C,occupancy_schedule!D:D,,1,2)</f>
        <v>1</v>
      </c>
      <c r="H1373" s="50">
        <f t="shared" si="280"/>
        <v>6.7812499999999997E-6</v>
      </c>
      <c r="I1373" s="18">
        <f t="shared" si="281"/>
        <v>7.5347222222222218E-2</v>
      </c>
      <c r="J1373" s="26">
        <f t="shared" si="282"/>
        <v>74.435763888888914</v>
      </c>
      <c r="K1373" s="55">
        <f t="shared" si="283"/>
        <v>1.418011616941015E-2</v>
      </c>
      <c r="L1373" s="26" t="b">
        <f>IF(virtualroom!A1373="","",J1373&gt;ventilation_hysteresis)</f>
        <v>1</v>
      </c>
      <c r="M1373" s="29">
        <f t="shared" si="284"/>
        <v>500</v>
      </c>
      <c r="N1373" s="13">
        <f t="shared" si="275"/>
        <v>5.5555555555555554</v>
      </c>
      <c r="O1373" s="17">
        <f t="shared" si="276"/>
        <v>0.70900580847050754</v>
      </c>
      <c r="P1373" s="17">
        <f t="shared" si="285"/>
        <v>0.19500821886749678</v>
      </c>
      <c r="Q1373" s="17">
        <f t="shared" si="277"/>
        <v>0.13826195987654324</v>
      </c>
      <c r="R1373" s="29">
        <f>IF(R1372="cCO2_ppm",CO2_ext_avg_ppm,calculation!R1372+calculation!S1372)</f>
        <v>874.43576388888891</v>
      </c>
      <c r="S1373" s="13">
        <f t="shared" si="286"/>
        <v>-56.623263888888921</v>
      </c>
    </row>
    <row r="1374" spans="1:19">
      <c r="A1374" s="1">
        <f>IF(input_OLD_temp_simulation!A1374&lt;&gt;"",input_OLD_temp_simulation!A1374,"")</f>
        <v>1372</v>
      </c>
      <c r="B1374">
        <f>IF(input_OLD_temp_simulation!B1374&lt;&gt;"",input_OLD_temp_simulation!B1374,"")</f>
        <v>886307</v>
      </c>
      <c r="C1374" s="2">
        <f>IF(input_OLD_temp_simulation!C1374&lt;&gt;"",input_OLD_temp_simulation!C1374,"")</f>
        <v>44578.291666666657</v>
      </c>
      <c r="D1374" s="26">
        <f t="shared" si="287"/>
        <v>0</v>
      </c>
      <c r="E1374" s="43">
        <f t="shared" si="278"/>
        <v>0.29166666665696539</v>
      </c>
      <c r="F1374" s="2">
        <f t="shared" si="279"/>
        <v>0.29178240739770611</v>
      </c>
      <c r="G1374" s="26">
        <f>_xlfn.XLOOKUP(F1374,occupancy_schedule!C:C,occupancy_schedule!D:D,,1,2)</f>
        <v>1</v>
      </c>
      <c r="H1374" s="50">
        <f t="shared" si="280"/>
        <v>6.7812499999999997E-6</v>
      </c>
      <c r="I1374" s="18">
        <f t="shared" si="281"/>
        <v>7.5347222222222218E-2</v>
      </c>
      <c r="J1374" s="26">
        <f t="shared" si="282"/>
        <v>17.8125</v>
      </c>
      <c r="K1374" s="55">
        <f t="shared" si="283"/>
        <v>1.2432484567901234E-2</v>
      </c>
      <c r="L1374" s="26" t="b">
        <f>IF(virtualroom!A1374="","",J1374&gt;ventilation_hysteresis)</f>
        <v>0</v>
      </c>
      <c r="M1374" s="29">
        <f t="shared" si="284"/>
        <v>0</v>
      </c>
      <c r="N1374" s="13">
        <f t="shared" si="275"/>
        <v>0</v>
      </c>
      <c r="O1374" s="17">
        <f t="shared" si="276"/>
        <v>0</v>
      </c>
      <c r="P1374" s="17">
        <f t="shared" si="285"/>
        <v>0</v>
      </c>
      <c r="Q1374" s="17">
        <f t="shared" si="277"/>
        <v>1.2432484567901234E-2</v>
      </c>
      <c r="R1374" s="29">
        <f>IF(R1373="cCO2_ppm",CO2_ext_avg_ppm,calculation!R1373+calculation!S1373)</f>
        <v>817.8125</v>
      </c>
      <c r="S1374" s="13">
        <f t="shared" si="286"/>
        <v>56.623263888888886</v>
      </c>
    </row>
    <row r="1375" spans="1:19">
      <c r="A1375" s="1">
        <f>IF(input_OLD_temp_simulation!A1375&lt;&gt;"",input_OLD_temp_simulation!A1375,"")</f>
        <v>1373</v>
      </c>
      <c r="B1375">
        <f>IF(input_OLD_temp_simulation!B1375&lt;&gt;"",input_OLD_temp_simulation!B1375,"")</f>
        <v>886307</v>
      </c>
      <c r="C1375" s="2">
        <f>IF(input_OLD_temp_simulation!C1375&lt;&gt;"",input_OLD_temp_simulation!C1375,"")</f>
        <v>44578.302083333343</v>
      </c>
      <c r="D1375" s="26">
        <f t="shared" si="287"/>
        <v>0</v>
      </c>
      <c r="E1375" s="43">
        <f t="shared" si="278"/>
        <v>0.30208333334303461</v>
      </c>
      <c r="F1375" s="2">
        <f t="shared" si="279"/>
        <v>0.30219907408377533</v>
      </c>
      <c r="G1375" s="26">
        <f>_xlfn.XLOOKUP(F1375,occupancy_schedule!C:C,occupancy_schedule!D:D,,1,2)</f>
        <v>1</v>
      </c>
      <c r="H1375" s="50">
        <f t="shared" si="280"/>
        <v>6.7812499999999997E-6</v>
      </c>
      <c r="I1375" s="18">
        <f t="shared" si="281"/>
        <v>7.5347222222222218E-2</v>
      </c>
      <c r="J1375" s="26">
        <f t="shared" si="282"/>
        <v>74.435763888888914</v>
      </c>
      <c r="K1375" s="55">
        <f t="shared" si="283"/>
        <v>1.418011616941015E-2</v>
      </c>
      <c r="L1375" s="26" t="b">
        <f>IF(virtualroom!A1375="","",J1375&gt;ventilation_hysteresis)</f>
        <v>1</v>
      </c>
      <c r="M1375" s="29">
        <f t="shared" si="284"/>
        <v>500</v>
      </c>
      <c r="N1375" s="13">
        <f t="shared" si="275"/>
        <v>5.5555555555555554</v>
      </c>
      <c r="O1375" s="17">
        <f t="shared" si="276"/>
        <v>0.70900580847050754</v>
      </c>
      <c r="P1375" s="17">
        <f t="shared" si="285"/>
        <v>0.19500821886749678</v>
      </c>
      <c r="Q1375" s="17">
        <f t="shared" si="277"/>
        <v>0.13826195987654324</v>
      </c>
      <c r="R1375" s="29">
        <f>IF(R1374="cCO2_ppm",CO2_ext_avg_ppm,calculation!R1374+calculation!S1374)</f>
        <v>874.43576388888891</v>
      </c>
      <c r="S1375" s="13">
        <f t="shared" si="286"/>
        <v>-56.623263888888921</v>
      </c>
    </row>
    <row r="1376" spans="1:19">
      <c r="A1376" s="1">
        <f>IF(input_OLD_temp_simulation!A1376&lt;&gt;"",input_OLD_temp_simulation!A1376,"")</f>
        <v>1374</v>
      </c>
      <c r="B1376">
        <f>IF(input_OLD_temp_simulation!B1376&lt;&gt;"",input_OLD_temp_simulation!B1376,"")</f>
        <v>886307</v>
      </c>
      <c r="C1376" s="2">
        <f>IF(input_OLD_temp_simulation!C1376&lt;&gt;"",input_OLD_temp_simulation!C1376,"")</f>
        <v>44578.3125</v>
      </c>
      <c r="D1376" s="26">
        <f t="shared" si="287"/>
        <v>0</v>
      </c>
      <c r="E1376" s="43">
        <f t="shared" si="278"/>
        <v>0.3125</v>
      </c>
      <c r="F1376" s="2">
        <f t="shared" si="279"/>
        <v>0.31261574074074072</v>
      </c>
      <c r="G1376" s="26">
        <f>_xlfn.XLOOKUP(F1376,occupancy_schedule!C:C,occupancy_schedule!D:D,,1,2)</f>
        <v>1</v>
      </c>
      <c r="H1376" s="50">
        <f t="shared" si="280"/>
        <v>6.7812499999999997E-6</v>
      </c>
      <c r="I1376" s="18">
        <f t="shared" si="281"/>
        <v>7.5347222222222218E-2</v>
      </c>
      <c r="J1376" s="26">
        <f t="shared" si="282"/>
        <v>17.8125</v>
      </c>
      <c r="K1376" s="55">
        <f t="shared" si="283"/>
        <v>1.2432484567901234E-2</v>
      </c>
      <c r="L1376" s="26" t="b">
        <f>IF(virtualroom!A1376="","",J1376&gt;ventilation_hysteresis)</f>
        <v>0</v>
      </c>
      <c r="M1376" s="29">
        <f t="shared" si="284"/>
        <v>0</v>
      </c>
      <c r="N1376" s="13">
        <f t="shared" si="275"/>
        <v>0</v>
      </c>
      <c r="O1376" s="17">
        <f t="shared" si="276"/>
        <v>0</v>
      </c>
      <c r="P1376" s="17">
        <f t="shared" si="285"/>
        <v>0</v>
      </c>
      <c r="Q1376" s="17">
        <f t="shared" si="277"/>
        <v>1.2432484567901234E-2</v>
      </c>
      <c r="R1376" s="29">
        <f>IF(R1375="cCO2_ppm",CO2_ext_avg_ppm,calculation!R1375+calculation!S1375)</f>
        <v>817.8125</v>
      </c>
      <c r="S1376" s="13">
        <f t="shared" si="286"/>
        <v>56.623263888888886</v>
      </c>
    </row>
    <row r="1377" spans="1:19">
      <c r="A1377" s="1">
        <f>IF(input_OLD_temp_simulation!A1377&lt;&gt;"",input_OLD_temp_simulation!A1377,"")</f>
        <v>1375</v>
      </c>
      <c r="B1377">
        <f>IF(input_OLD_temp_simulation!B1377&lt;&gt;"",input_OLD_temp_simulation!B1377,"")</f>
        <v>886307</v>
      </c>
      <c r="C1377" s="2">
        <f>IF(input_OLD_temp_simulation!C1377&lt;&gt;"",input_OLD_temp_simulation!C1377,"")</f>
        <v>44578.322916666657</v>
      </c>
      <c r="D1377" s="26">
        <f t="shared" si="287"/>
        <v>0</v>
      </c>
      <c r="E1377" s="43">
        <f t="shared" si="278"/>
        <v>0.32291666665696539</v>
      </c>
      <c r="F1377" s="2">
        <f t="shared" si="279"/>
        <v>0.32303240739770611</v>
      </c>
      <c r="G1377" s="26">
        <f>_xlfn.XLOOKUP(F1377,occupancy_schedule!C:C,occupancy_schedule!D:D,,1,2)</f>
        <v>1</v>
      </c>
      <c r="H1377" s="50">
        <f t="shared" si="280"/>
        <v>6.7812499999999997E-6</v>
      </c>
      <c r="I1377" s="18">
        <f t="shared" si="281"/>
        <v>7.5347222222222218E-2</v>
      </c>
      <c r="J1377" s="26">
        <f t="shared" si="282"/>
        <v>74.435763888888914</v>
      </c>
      <c r="K1377" s="55">
        <f t="shared" si="283"/>
        <v>1.418011616941015E-2</v>
      </c>
      <c r="L1377" s="26" t="b">
        <f>IF(virtualroom!A1377="","",J1377&gt;ventilation_hysteresis)</f>
        <v>1</v>
      </c>
      <c r="M1377" s="29">
        <f t="shared" si="284"/>
        <v>500</v>
      </c>
      <c r="N1377" s="13">
        <f t="shared" si="275"/>
        <v>5.5555555555555554</v>
      </c>
      <c r="O1377" s="17">
        <f t="shared" si="276"/>
        <v>0.70900580847050754</v>
      </c>
      <c r="P1377" s="17">
        <f t="shared" si="285"/>
        <v>0.19500821886749678</v>
      </c>
      <c r="Q1377" s="17">
        <f t="shared" si="277"/>
        <v>0.13826195987654324</v>
      </c>
      <c r="R1377" s="29">
        <f>IF(R1376="cCO2_ppm",CO2_ext_avg_ppm,calculation!R1376+calculation!S1376)</f>
        <v>874.43576388888891</v>
      </c>
      <c r="S1377" s="13">
        <f t="shared" si="286"/>
        <v>-56.623263888888921</v>
      </c>
    </row>
    <row r="1378" spans="1:19">
      <c r="A1378" s="1">
        <f>IF(input_OLD_temp_simulation!A1378&lt;&gt;"",input_OLD_temp_simulation!A1378,"")</f>
        <v>1376</v>
      </c>
      <c r="B1378">
        <f>IF(input_OLD_temp_simulation!B1378&lt;&gt;"",input_OLD_temp_simulation!B1378,"")</f>
        <v>886307</v>
      </c>
      <c r="C1378" s="2">
        <f>IF(input_OLD_temp_simulation!C1378&lt;&gt;"",input_OLD_temp_simulation!C1378,"")</f>
        <v>44578.333333333343</v>
      </c>
      <c r="D1378" s="26">
        <f t="shared" si="287"/>
        <v>0</v>
      </c>
      <c r="E1378" s="43">
        <f t="shared" si="278"/>
        <v>0.33333333334303461</v>
      </c>
      <c r="F1378" s="2">
        <f t="shared" si="279"/>
        <v>0.33344907408377533</v>
      </c>
      <c r="G1378" s="26">
        <f>_xlfn.XLOOKUP(F1378,occupancy_schedule!C:C,occupancy_schedule!D:D,,1,2)</f>
        <v>1</v>
      </c>
      <c r="H1378" s="50">
        <f t="shared" si="280"/>
        <v>6.7812499999999997E-6</v>
      </c>
      <c r="I1378" s="18">
        <f t="shared" si="281"/>
        <v>7.5347222222222218E-2</v>
      </c>
      <c r="J1378" s="26">
        <f t="shared" si="282"/>
        <v>17.8125</v>
      </c>
      <c r="K1378" s="55">
        <f t="shared" si="283"/>
        <v>1.2432484567901234E-2</v>
      </c>
      <c r="L1378" s="26" t="b">
        <f>IF(virtualroom!A1378="","",J1378&gt;ventilation_hysteresis)</f>
        <v>0</v>
      </c>
      <c r="M1378" s="29">
        <f t="shared" si="284"/>
        <v>0</v>
      </c>
      <c r="N1378" s="13">
        <f t="shared" si="275"/>
        <v>0</v>
      </c>
      <c r="O1378" s="17">
        <f t="shared" si="276"/>
        <v>0</v>
      </c>
      <c r="P1378" s="17">
        <f t="shared" si="285"/>
        <v>0</v>
      </c>
      <c r="Q1378" s="17">
        <f t="shared" si="277"/>
        <v>1.2432484567901234E-2</v>
      </c>
      <c r="R1378" s="29">
        <f>IF(R1377="cCO2_ppm",CO2_ext_avg_ppm,calculation!R1377+calculation!S1377)</f>
        <v>817.8125</v>
      </c>
      <c r="S1378" s="13">
        <f t="shared" si="286"/>
        <v>56.623263888888886</v>
      </c>
    </row>
    <row r="1379" spans="1:19">
      <c r="A1379" s="1">
        <f>IF(input_OLD_temp_simulation!A1379&lt;&gt;"",input_OLD_temp_simulation!A1379,"")</f>
        <v>1377</v>
      </c>
      <c r="B1379">
        <f>IF(input_OLD_temp_simulation!B1379&lt;&gt;"",input_OLD_temp_simulation!B1379,"")</f>
        <v>886307</v>
      </c>
      <c r="C1379" s="2">
        <f>IF(input_OLD_temp_simulation!C1379&lt;&gt;"",input_OLD_temp_simulation!C1379,"")</f>
        <v>44578.34375</v>
      </c>
      <c r="D1379" s="26">
        <f t="shared" si="287"/>
        <v>0</v>
      </c>
      <c r="E1379" s="43">
        <f t="shared" si="278"/>
        <v>0.34375</v>
      </c>
      <c r="F1379" s="2">
        <f t="shared" si="279"/>
        <v>0.34386574074074072</v>
      </c>
      <c r="G1379" s="26">
        <f>_xlfn.XLOOKUP(F1379,occupancy_schedule!C:C,occupancy_schedule!D:D,,1,2)</f>
        <v>1</v>
      </c>
      <c r="H1379" s="50">
        <f t="shared" si="280"/>
        <v>6.7812499999999997E-6</v>
      </c>
      <c r="I1379" s="18">
        <f t="shared" si="281"/>
        <v>7.5347222222222218E-2</v>
      </c>
      <c r="J1379" s="26">
        <f t="shared" si="282"/>
        <v>74.435763888888914</v>
      </c>
      <c r="K1379" s="55">
        <f t="shared" si="283"/>
        <v>1.418011616941015E-2</v>
      </c>
      <c r="L1379" s="26" t="b">
        <f>IF(virtualroom!A1379="","",J1379&gt;ventilation_hysteresis)</f>
        <v>1</v>
      </c>
      <c r="M1379" s="29">
        <f t="shared" si="284"/>
        <v>500</v>
      </c>
      <c r="N1379" s="13">
        <f t="shared" si="275"/>
        <v>5.5555555555555554</v>
      </c>
      <c r="O1379" s="17">
        <f t="shared" si="276"/>
        <v>0.70900580847050754</v>
      </c>
      <c r="P1379" s="17">
        <f t="shared" si="285"/>
        <v>0.19500821886749678</v>
      </c>
      <c r="Q1379" s="17">
        <f t="shared" si="277"/>
        <v>0.13826195987654324</v>
      </c>
      <c r="R1379" s="29">
        <f>IF(R1378="cCO2_ppm",CO2_ext_avg_ppm,calculation!R1378+calculation!S1378)</f>
        <v>874.43576388888891</v>
      </c>
      <c r="S1379" s="13">
        <f t="shared" si="286"/>
        <v>-56.623263888888921</v>
      </c>
    </row>
    <row r="1380" spans="1:19">
      <c r="A1380" s="1">
        <f>IF(input_OLD_temp_simulation!A1380&lt;&gt;"",input_OLD_temp_simulation!A1380,"")</f>
        <v>1378</v>
      </c>
      <c r="B1380">
        <f>IF(input_OLD_temp_simulation!B1380&lt;&gt;"",input_OLD_temp_simulation!B1380,"")</f>
        <v>886307</v>
      </c>
      <c r="C1380" s="2">
        <f>IF(input_OLD_temp_simulation!C1380&lt;&gt;"",input_OLD_temp_simulation!C1380,"")</f>
        <v>44578.354166666657</v>
      </c>
      <c r="D1380" s="26">
        <f t="shared" si="287"/>
        <v>0</v>
      </c>
      <c r="E1380" s="43">
        <f t="shared" si="278"/>
        <v>0.35416666665696539</v>
      </c>
      <c r="F1380" s="2">
        <f t="shared" si="279"/>
        <v>0.35428240739770611</v>
      </c>
      <c r="G1380" s="26">
        <f>_xlfn.XLOOKUP(F1380,occupancy_schedule!C:C,occupancy_schedule!D:D,,1,2)</f>
        <v>3</v>
      </c>
      <c r="H1380" s="50">
        <f t="shared" si="280"/>
        <v>2.034375E-5</v>
      </c>
      <c r="I1380" s="18">
        <f t="shared" si="281"/>
        <v>0.22604166666666667</v>
      </c>
      <c r="J1380" s="26">
        <f t="shared" si="282"/>
        <v>17.8125</v>
      </c>
      <c r="K1380" s="55">
        <f t="shared" si="283"/>
        <v>1.2432484567901234E-2</v>
      </c>
      <c r="L1380" s="26" t="b">
        <f>IF(virtualroom!A1380="","",J1380&gt;ventilation_hysteresis)</f>
        <v>0</v>
      </c>
      <c r="M1380" s="29">
        <f t="shared" si="284"/>
        <v>0</v>
      </c>
      <c r="N1380" s="13">
        <f t="shared" si="275"/>
        <v>0</v>
      </c>
      <c r="O1380" s="17">
        <f t="shared" si="276"/>
        <v>0</v>
      </c>
      <c r="P1380" s="17">
        <f t="shared" si="285"/>
        <v>0</v>
      </c>
      <c r="Q1380" s="17">
        <f t="shared" si="277"/>
        <v>1.2432484567901234E-2</v>
      </c>
      <c r="R1380" s="29">
        <f>IF(R1379="cCO2_ppm",CO2_ext_avg_ppm,calculation!R1379+calculation!S1379)</f>
        <v>817.8125</v>
      </c>
      <c r="S1380" s="13">
        <f t="shared" si="286"/>
        <v>192.24826388888891</v>
      </c>
    </row>
    <row r="1381" spans="1:19">
      <c r="A1381" s="1">
        <f>IF(input_OLD_temp_simulation!A1381&lt;&gt;"",input_OLD_temp_simulation!A1381,"")</f>
        <v>1379</v>
      </c>
      <c r="B1381">
        <f>IF(input_OLD_temp_simulation!B1381&lt;&gt;"",input_OLD_temp_simulation!B1381,"")</f>
        <v>886307</v>
      </c>
      <c r="C1381" s="2">
        <f>IF(input_OLD_temp_simulation!C1381&lt;&gt;"",input_OLD_temp_simulation!C1381,"")</f>
        <v>44578.364583333343</v>
      </c>
      <c r="D1381" s="26">
        <f t="shared" si="287"/>
        <v>0</v>
      </c>
      <c r="E1381" s="43">
        <f t="shared" si="278"/>
        <v>0.36458333334303461</v>
      </c>
      <c r="F1381" s="2">
        <f t="shared" si="279"/>
        <v>0.36469907408377533</v>
      </c>
      <c r="G1381" s="26">
        <f>_xlfn.XLOOKUP(F1381,occupancy_schedule!C:C,occupancy_schedule!D:D,,1,2)</f>
        <v>3</v>
      </c>
      <c r="H1381" s="50">
        <f t="shared" si="280"/>
        <v>2.034375E-5</v>
      </c>
      <c r="I1381" s="18">
        <f t="shared" si="281"/>
        <v>0.22604166666666667</v>
      </c>
      <c r="J1381" s="26">
        <f t="shared" si="282"/>
        <v>210.06076388888891</v>
      </c>
      <c r="K1381" s="55">
        <f t="shared" si="283"/>
        <v>1.8366072959533606E-2</v>
      </c>
      <c r="L1381" s="26" t="b">
        <f>IF(virtualroom!A1381="","",J1381&gt;ventilation_hysteresis)</f>
        <v>1</v>
      </c>
      <c r="M1381" s="29">
        <f t="shared" si="284"/>
        <v>500</v>
      </c>
      <c r="N1381" s="13">
        <f t="shared" si="275"/>
        <v>5.5555555555555554</v>
      </c>
      <c r="O1381" s="17">
        <f t="shared" si="276"/>
        <v>0.9183036479766804</v>
      </c>
      <c r="P1381" s="17">
        <f t="shared" si="285"/>
        <v>0.31466324342460361</v>
      </c>
      <c r="Q1381" s="17">
        <f t="shared" si="277"/>
        <v>0.28895640432098768</v>
      </c>
      <c r="R1381" s="29">
        <f>IF(R1380="cCO2_ppm",CO2_ext_avg_ppm,calculation!R1380+calculation!S1380)</f>
        <v>1010.0607638888889</v>
      </c>
      <c r="S1381" s="13">
        <f t="shared" si="286"/>
        <v>-56.623263888888914</v>
      </c>
    </row>
    <row r="1382" spans="1:19">
      <c r="A1382" s="1">
        <f>IF(input_OLD_temp_simulation!A1382&lt;&gt;"",input_OLD_temp_simulation!A1382,"")</f>
        <v>1380</v>
      </c>
      <c r="B1382">
        <f>IF(input_OLD_temp_simulation!B1382&lt;&gt;"",input_OLD_temp_simulation!B1382,"")</f>
        <v>886307</v>
      </c>
      <c r="C1382" s="2">
        <f>IF(input_OLD_temp_simulation!C1382&lt;&gt;"",input_OLD_temp_simulation!C1382,"")</f>
        <v>44578.375</v>
      </c>
      <c r="D1382" s="26">
        <f t="shared" si="287"/>
        <v>0</v>
      </c>
      <c r="E1382" s="43">
        <f t="shared" si="278"/>
        <v>0.375</v>
      </c>
      <c r="F1382" s="2">
        <f t="shared" si="279"/>
        <v>0.37511574074074072</v>
      </c>
      <c r="G1382" s="26">
        <f>_xlfn.XLOOKUP(F1382,occupancy_schedule!C:C,occupancy_schedule!D:D,,1,2)</f>
        <v>2</v>
      </c>
      <c r="H1382" s="50">
        <f t="shared" si="280"/>
        <v>1.3562499999999999E-5</v>
      </c>
      <c r="I1382" s="18">
        <f t="shared" si="281"/>
        <v>0.15069444444444444</v>
      </c>
      <c r="J1382" s="26">
        <f t="shared" si="282"/>
        <v>153.4375</v>
      </c>
      <c r="K1382" s="55">
        <f t="shared" si="283"/>
        <v>1.6618441358024691E-2</v>
      </c>
      <c r="L1382" s="26" t="b">
        <f>IF(virtualroom!A1382="","",J1382&gt;ventilation_hysteresis)</f>
        <v>1</v>
      </c>
      <c r="M1382" s="29">
        <f t="shared" si="284"/>
        <v>500</v>
      </c>
      <c r="N1382" s="13">
        <f t="shared" si="275"/>
        <v>5.5555555555555554</v>
      </c>
      <c r="O1382" s="17">
        <f t="shared" si="276"/>
        <v>0.83092206790123457</v>
      </c>
      <c r="P1382" s="17">
        <f t="shared" si="285"/>
        <v>0.27203714451538014</v>
      </c>
      <c r="Q1382" s="17">
        <f t="shared" si="277"/>
        <v>0.22604166666666667</v>
      </c>
      <c r="R1382" s="29">
        <f>IF(R1381="cCO2_ppm",CO2_ext_avg_ppm,calculation!R1381+calculation!S1381)</f>
        <v>953.4375</v>
      </c>
      <c r="S1382" s="13">
        <f t="shared" si="286"/>
        <v>-67.812500000000014</v>
      </c>
    </row>
    <row r="1383" spans="1:19">
      <c r="A1383" s="1">
        <f>IF(input_OLD_temp_simulation!A1383&lt;&gt;"",input_OLD_temp_simulation!A1383,"")</f>
        <v>1381</v>
      </c>
      <c r="B1383">
        <f>IF(input_OLD_temp_simulation!B1383&lt;&gt;"",input_OLD_temp_simulation!B1383,"")</f>
        <v>886307</v>
      </c>
      <c r="C1383" s="2">
        <f>IF(input_OLD_temp_simulation!C1383&lt;&gt;"",input_OLD_temp_simulation!C1383,"")</f>
        <v>44578.385416666657</v>
      </c>
      <c r="D1383" s="26">
        <f t="shared" si="287"/>
        <v>0</v>
      </c>
      <c r="E1383" s="43">
        <f t="shared" si="278"/>
        <v>0.38541666665696539</v>
      </c>
      <c r="F1383" s="2">
        <f t="shared" si="279"/>
        <v>0.38553240739770611</v>
      </c>
      <c r="G1383" s="26">
        <f>_xlfn.XLOOKUP(F1383,occupancy_schedule!C:C,occupancy_schedule!D:D,,1,2)</f>
        <v>2</v>
      </c>
      <c r="H1383" s="50">
        <f t="shared" si="280"/>
        <v>1.3562499999999999E-5</v>
      </c>
      <c r="I1383" s="18">
        <f t="shared" si="281"/>
        <v>0.15069444444444444</v>
      </c>
      <c r="J1383" s="26">
        <f t="shared" si="282"/>
        <v>85.625</v>
      </c>
      <c r="K1383" s="55">
        <f t="shared" si="283"/>
        <v>1.4525462962962962E-2</v>
      </c>
      <c r="L1383" s="26" t="b">
        <f>IF(virtualroom!A1383="","",J1383&gt;ventilation_hysteresis)</f>
        <v>1</v>
      </c>
      <c r="M1383" s="29">
        <f t="shared" si="284"/>
        <v>500</v>
      </c>
      <c r="N1383" s="13">
        <f t="shared" si="275"/>
        <v>5.5555555555555554</v>
      </c>
      <c r="O1383" s="17">
        <f t="shared" si="276"/>
        <v>0.72627314814814814</v>
      </c>
      <c r="P1383" s="17">
        <f t="shared" si="285"/>
        <v>0.20749003984063744</v>
      </c>
      <c r="Q1383" s="17">
        <f t="shared" si="277"/>
        <v>0.15069444444444444</v>
      </c>
      <c r="R1383" s="29">
        <f>IF(R1382="cCO2_ppm",CO2_ext_avg_ppm,calculation!R1382+calculation!S1382)</f>
        <v>885.625</v>
      </c>
      <c r="S1383" s="13">
        <f t="shared" si="286"/>
        <v>0</v>
      </c>
    </row>
    <row r="1384" spans="1:19">
      <c r="A1384" s="1">
        <f>IF(input_OLD_temp_simulation!A1384&lt;&gt;"",input_OLD_temp_simulation!A1384,"")</f>
        <v>1382</v>
      </c>
      <c r="B1384">
        <f>IF(input_OLD_temp_simulation!B1384&lt;&gt;"",input_OLD_temp_simulation!B1384,"")</f>
        <v>886307</v>
      </c>
      <c r="C1384" s="2">
        <f>IF(input_OLD_temp_simulation!C1384&lt;&gt;"",input_OLD_temp_simulation!C1384,"")</f>
        <v>44578.395833333343</v>
      </c>
      <c r="D1384" s="26">
        <f t="shared" si="287"/>
        <v>0</v>
      </c>
      <c r="E1384" s="43">
        <f t="shared" si="278"/>
        <v>0.39583333334303461</v>
      </c>
      <c r="F1384" s="2">
        <f t="shared" si="279"/>
        <v>0.39594907408377533</v>
      </c>
      <c r="G1384" s="26">
        <f>_xlfn.XLOOKUP(F1384,occupancy_schedule!C:C,occupancy_schedule!D:D,,1,2)</f>
        <v>2</v>
      </c>
      <c r="H1384" s="50">
        <f t="shared" si="280"/>
        <v>1.3562499999999999E-5</v>
      </c>
      <c r="I1384" s="18">
        <f t="shared" si="281"/>
        <v>0.15069444444444444</v>
      </c>
      <c r="J1384" s="26">
        <f t="shared" si="282"/>
        <v>85.625</v>
      </c>
      <c r="K1384" s="55">
        <f t="shared" si="283"/>
        <v>1.4525462962962962E-2</v>
      </c>
      <c r="L1384" s="26" t="b">
        <f>IF(virtualroom!A1384="","",J1384&gt;ventilation_hysteresis)</f>
        <v>1</v>
      </c>
      <c r="M1384" s="29">
        <f t="shared" si="284"/>
        <v>500</v>
      </c>
      <c r="N1384" s="13">
        <f t="shared" ref="N1384:N1447" si="288">M1384/(V_room_m3)</f>
        <v>5.5555555555555554</v>
      </c>
      <c r="O1384" s="17">
        <f t="shared" ref="O1384:O1447" si="289">N1384/s_per_h*(R1384-CO2_ext_avg_ppm)</f>
        <v>0.72627314814814814</v>
      </c>
      <c r="P1384" s="17">
        <f t="shared" si="285"/>
        <v>0.20749003984063744</v>
      </c>
      <c r="Q1384" s="17">
        <f t="shared" si="277"/>
        <v>0.15069444444444444</v>
      </c>
      <c r="R1384" s="29">
        <f>IF(R1383="cCO2_ppm",CO2_ext_avg_ppm,calculation!R1383+calculation!S1383)</f>
        <v>885.625</v>
      </c>
      <c r="S1384" s="13">
        <f t="shared" si="286"/>
        <v>0</v>
      </c>
    </row>
    <row r="1385" spans="1:19">
      <c r="A1385" s="1">
        <f>IF(input_OLD_temp_simulation!A1385&lt;&gt;"",input_OLD_temp_simulation!A1385,"")</f>
        <v>1383</v>
      </c>
      <c r="B1385">
        <f>IF(input_OLD_temp_simulation!B1385&lt;&gt;"",input_OLD_temp_simulation!B1385,"")</f>
        <v>886307</v>
      </c>
      <c r="C1385" s="2">
        <f>IF(input_OLD_temp_simulation!C1385&lt;&gt;"",input_OLD_temp_simulation!C1385,"")</f>
        <v>44578.40625</v>
      </c>
      <c r="D1385" s="26">
        <f t="shared" si="287"/>
        <v>0</v>
      </c>
      <c r="E1385" s="43">
        <f t="shared" si="278"/>
        <v>0.40625</v>
      </c>
      <c r="F1385" s="2">
        <f t="shared" si="279"/>
        <v>0.40636574074074072</v>
      </c>
      <c r="G1385" s="26">
        <f>_xlfn.XLOOKUP(F1385,occupancy_schedule!C:C,occupancy_schedule!D:D,,1,2)</f>
        <v>2</v>
      </c>
      <c r="H1385" s="50">
        <f t="shared" si="280"/>
        <v>1.3562499999999999E-5</v>
      </c>
      <c r="I1385" s="18">
        <f t="shared" si="281"/>
        <v>0.15069444444444444</v>
      </c>
      <c r="J1385" s="26">
        <f t="shared" si="282"/>
        <v>85.625</v>
      </c>
      <c r="K1385" s="55">
        <f t="shared" si="283"/>
        <v>1.4525462962962962E-2</v>
      </c>
      <c r="L1385" s="26" t="b">
        <f>IF(virtualroom!A1385="","",J1385&gt;ventilation_hysteresis)</f>
        <v>1</v>
      </c>
      <c r="M1385" s="29">
        <f t="shared" si="284"/>
        <v>500</v>
      </c>
      <c r="N1385" s="13">
        <f t="shared" si="288"/>
        <v>5.5555555555555554</v>
      </c>
      <c r="O1385" s="17">
        <f t="shared" si="289"/>
        <v>0.72627314814814814</v>
      </c>
      <c r="P1385" s="17">
        <f t="shared" si="285"/>
        <v>0.20749003984063744</v>
      </c>
      <c r="Q1385" s="17">
        <f t="shared" ref="Q1385:Q1448" si="290">MAX(O1385*P1385,K1385)</f>
        <v>0.15069444444444444</v>
      </c>
      <c r="R1385" s="29">
        <f>IF(R1384="cCO2_ppm",CO2_ext_avg_ppm,calculation!R1384+calculation!S1384)</f>
        <v>885.625</v>
      </c>
      <c r="S1385" s="13">
        <f t="shared" si="286"/>
        <v>0</v>
      </c>
    </row>
    <row r="1386" spans="1:19">
      <c r="A1386" s="1">
        <f>IF(input_OLD_temp_simulation!A1386&lt;&gt;"",input_OLD_temp_simulation!A1386,"")</f>
        <v>1384</v>
      </c>
      <c r="B1386">
        <f>IF(input_OLD_temp_simulation!B1386&lt;&gt;"",input_OLD_temp_simulation!B1386,"")</f>
        <v>886307</v>
      </c>
      <c r="C1386" s="2">
        <f>IF(input_OLD_temp_simulation!C1386&lt;&gt;"",input_OLD_temp_simulation!C1386,"")</f>
        <v>44578.416666666657</v>
      </c>
      <c r="D1386" s="26">
        <f t="shared" si="287"/>
        <v>0</v>
      </c>
      <c r="E1386" s="43">
        <f t="shared" si="278"/>
        <v>0.41666666665696539</v>
      </c>
      <c r="F1386" s="2">
        <f t="shared" si="279"/>
        <v>0.41678240739770611</v>
      </c>
      <c r="G1386" s="26">
        <f>_xlfn.XLOOKUP(F1386,occupancy_schedule!C:C,occupancy_schedule!D:D,,1,2)</f>
        <v>2</v>
      </c>
      <c r="H1386" s="50">
        <f t="shared" si="280"/>
        <v>1.3562499999999999E-5</v>
      </c>
      <c r="I1386" s="18">
        <f t="shared" si="281"/>
        <v>0.15069444444444444</v>
      </c>
      <c r="J1386" s="26">
        <f t="shared" si="282"/>
        <v>85.625</v>
      </c>
      <c r="K1386" s="55">
        <f t="shared" si="283"/>
        <v>1.4525462962962962E-2</v>
      </c>
      <c r="L1386" s="26" t="b">
        <f>IF(virtualroom!A1386="","",J1386&gt;ventilation_hysteresis)</f>
        <v>1</v>
      </c>
      <c r="M1386" s="29">
        <f t="shared" si="284"/>
        <v>500</v>
      </c>
      <c r="N1386" s="13">
        <f t="shared" si="288"/>
        <v>5.5555555555555554</v>
      </c>
      <c r="O1386" s="17">
        <f t="shared" si="289"/>
        <v>0.72627314814814814</v>
      </c>
      <c r="P1386" s="17">
        <f t="shared" si="285"/>
        <v>0.20749003984063744</v>
      </c>
      <c r="Q1386" s="17">
        <f t="shared" si="290"/>
        <v>0.15069444444444444</v>
      </c>
      <c r="R1386" s="29">
        <f>IF(R1385="cCO2_ppm",CO2_ext_avg_ppm,calculation!R1385+calculation!S1385)</f>
        <v>885.625</v>
      </c>
      <c r="S1386" s="13">
        <f t="shared" si="286"/>
        <v>0</v>
      </c>
    </row>
    <row r="1387" spans="1:19">
      <c r="A1387" s="1">
        <f>IF(input_OLD_temp_simulation!A1387&lt;&gt;"",input_OLD_temp_simulation!A1387,"")</f>
        <v>1385</v>
      </c>
      <c r="B1387">
        <f>IF(input_OLD_temp_simulation!B1387&lt;&gt;"",input_OLD_temp_simulation!B1387,"")</f>
        <v>886307</v>
      </c>
      <c r="C1387" s="2">
        <f>IF(input_OLD_temp_simulation!C1387&lt;&gt;"",input_OLD_temp_simulation!C1387,"")</f>
        <v>44578.427083333343</v>
      </c>
      <c r="D1387" s="26">
        <f t="shared" si="287"/>
        <v>0</v>
      </c>
      <c r="E1387" s="43">
        <f t="shared" si="278"/>
        <v>0.42708333334303461</v>
      </c>
      <c r="F1387" s="2">
        <f t="shared" si="279"/>
        <v>0.42719907408377533</v>
      </c>
      <c r="G1387" s="26">
        <f>_xlfn.XLOOKUP(F1387,occupancy_schedule!C:C,occupancy_schedule!D:D,,1,2)</f>
        <v>2</v>
      </c>
      <c r="H1387" s="50">
        <f t="shared" si="280"/>
        <v>1.3562499999999999E-5</v>
      </c>
      <c r="I1387" s="18">
        <f t="shared" si="281"/>
        <v>0.15069444444444444</v>
      </c>
      <c r="J1387" s="26">
        <f t="shared" si="282"/>
        <v>85.625</v>
      </c>
      <c r="K1387" s="55">
        <f t="shared" si="283"/>
        <v>1.4525462962962962E-2</v>
      </c>
      <c r="L1387" s="26" t="b">
        <f>IF(virtualroom!A1387="","",J1387&gt;ventilation_hysteresis)</f>
        <v>1</v>
      </c>
      <c r="M1387" s="29">
        <f t="shared" si="284"/>
        <v>500</v>
      </c>
      <c r="N1387" s="13">
        <f t="shared" si="288"/>
        <v>5.5555555555555554</v>
      </c>
      <c r="O1387" s="17">
        <f t="shared" si="289"/>
        <v>0.72627314814814814</v>
      </c>
      <c r="P1387" s="17">
        <f t="shared" si="285"/>
        <v>0.20749003984063744</v>
      </c>
      <c r="Q1387" s="17">
        <f t="shared" si="290"/>
        <v>0.15069444444444444</v>
      </c>
      <c r="R1387" s="29">
        <f>IF(R1386="cCO2_ppm",CO2_ext_avg_ppm,calculation!R1386+calculation!S1386)</f>
        <v>885.625</v>
      </c>
      <c r="S1387" s="13">
        <f t="shared" si="286"/>
        <v>0</v>
      </c>
    </row>
    <row r="1388" spans="1:19">
      <c r="A1388" s="1">
        <f>IF(input_OLD_temp_simulation!A1388&lt;&gt;"",input_OLD_temp_simulation!A1388,"")</f>
        <v>1386</v>
      </c>
      <c r="B1388">
        <f>IF(input_OLD_temp_simulation!B1388&lt;&gt;"",input_OLD_temp_simulation!B1388,"")</f>
        <v>886307</v>
      </c>
      <c r="C1388" s="2">
        <f>IF(input_OLD_temp_simulation!C1388&lt;&gt;"",input_OLD_temp_simulation!C1388,"")</f>
        <v>44578.4375</v>
      </c>
      <c r="D1388" s="26">
        <f t="shared" si="287"/>
        <v>0</v>
      </c>
      <c r="E1388" s="43">
        <f t="shared" si="278"/>
        <v>0.4375</v>
      </c>
      <c r="F1388" s="2">
        <f t="shared" si="279"/>
        <v>0.43761574074074072</v>
      </c>
      <c r="G1388" s="26">
        <f>_xlfn.XLOOKUP(F1388,occupancy_schedule!C:C,occupancy_schedule!D:D,,1,2)</f>
        <v>2</v>
      </c>
      <c r="H1388" s="50">
        <f t="shared" si="280"/>
        <v>1.3562499999999999E-5</v>
      </c>
      <c r="I1388" s="18">
        <f t="shared" si="281"/>
        <v>0.15069444444444444</v>
      </c>
      <c r="J1388" s="26">
        <f t="shared" si="282"/>
        <v>85.625</v>
      </c>
      <c r="K1388" s="55">
        <f t="shared" si="283"/>
        <v>1.4525462962962962E-2</v>
      </c>
      <c r="L1388" s="26" t="b">
        <f>IF(virtualroom!A1388="","",J1388&gt;ventilation_hysteresis)</f>
        <v>1</v>
      </c>
      <c r="M1388" s="29">
        <f t="shared" si="284"/>
        <v>500</v>
      </c>
      <c r="N1388" s="13">
        <f t="shared" si="288"/>
        <v>5.5555555555555554</v>
      </c>
      <c r="O1388" s="17">
        <f t="shared" si="289"/>
        <v>0.72627314814814814</v>
      </c>
      <c r="P1388" s="17">
        <f t="shared" si="285"/>
        <v>0.20749003984063744</v>
      </c>
      <c r="Q1388" s="17">
        <f t="shared" si="290"/>
        <v>0.15069444444444444</v>
      </c>
      <c r="R1388" s="29">
        <f>IF(R1387="cCO2_ppm",CO2_ext_avg_ppm,calculation!R1387+calculation!S1387)</f>
        <v>885.625</v>
      </c>
      <c r="S1388" s="13">
        <f t="shared" si="286"/>
        <v>0</v>
      </c>
    </row>
    <row r="1389" spans="1:19">
      <c r="A1389" s="1">
        <f>IF(input_OLD_temp_simulation!A1389&lt;&gt;"",input_OLD_temp_simulation!A1389,"")</f>
        <v>1387</v>
      </c>
      <c r="B1389">
        <f>IF(input_OLD_temp_simulation!B1389&lt;&gt;"",input_OLD_temp_simulation!B1389,"")</f>
        <v>886307</v>
      </c>
      <c r="C1389" s="2">
        <f>IF(input_OLD_temp_simulation!C1389&lt;&gt;"",input_OLD_temp_simulation!C1389,"")</f>
        <v>44578.447916666657</v>
      </c>
      <c r="D1389" s="26">
        <f t="shared" si="287"/>
        <v>0</v>
      </c>
      <c r="E1389" s="43">
        <f t="shared" si="278"/>
        <v>0.44791666665696539</v>
      </c>
      <c r="F1389" s="2">
        <f t="shared" si="279"/>
        <v>0.44803240739770611</v>
      </c>
      <c r="G1389" s="26">
        <f>_xlfn.XLOOKUP(F1389,occupancy_schedule!C:C,occupancy_schedule!D:D,,1,2)</f>
        <v>2</v>
      </c>
      <c r="H1389" s="50">
        <f t="shared" si="280"/>
        <v>1.3562499999999999E-5</v>
      </c>
      <c r="I1389" s="18">
        <f t="shared" si="281"/>
        <v>0.15069444444444444</v>
      </c>
      <c r="J1389" s="26">
        <f t="shared" si="282"/>
        <v>85.625</v>
      </c>
      <c r="K1389" s="55">
        <f t="shared" si="283"/>
        <v>1.4525462962962962E-2</v>
      </c>
      <c r="L1389" s="26" t="b">
        <f>IF(virtualroom!A1389="","",J1389&gt;ventilation_hysteresis)</f>
        <v>1</v>
      </c>
      <c r="M1389" s="29">
        <f t="shared" si="284"/>
        <v>500</v>
      </c>
      <c r="N1389" s="13">
        <f t="shared" si="288"/>
        <v>5.5555555555555554</v>
      </c>
      <c r="O1389" s="17">
        <f t="shared" si="289"/>
        <v>0.72627314814814814</v>
      </c>
      <c r="P1389" s="17">
        <f t="shared" si="285"/>
        <v>0.20749003984063744</v>
      </c>
      <c r="Q1389" s="17">
        <f t="shared" si="290"/>
        <v>0.15069444444444444</v>
      </c>
      <c r="R1389" s="29">
        <f>IF(R1388="cCO2_ppm",CO2_ext_avg_ppm,calculation!R1388+calculation!S1388)</f>
        <v>885.625</v>
      </c>
      <c r="S1389" s="13">
        <f t="shared" si="286"/>
        <v>0</v>
      </c>
    </row>
    <row r="1390" spans="1:19">
      <c r="A1390" s="1">
        <f>IF(input_OLD_temp_simulation!A1390&lt;&gt;"",input_OLD_temp_simulation!A1390,"")</f>
        <v>1388</v>
      </c>
      <c r="B1390">
        <f>IF(input_OLD_temp_simulation!B1390&lt;&gt;"",input_OLD_temp_simulation!B1390,"")</f>
        <v>886307</v>
      </c>
      <c r="C1390" s="2">
        <f>IF(input_OLD_temp_simulation!C1390&lt;&gt;"",input_OLD_temp_simulation!C1390,"")</f>
        <v>44578.458333333343</v>
      </c>
      <c r="D1390" s="26">
        <f t="shared" si="287"/>
        <v>0</v>
      </c>
      <c r="E1390" s="43">
        <f t="shared" si="278"/>
        <v>0.45833333334303461</v>
      </c>
      <c r="F1390" s="2">
        <f t="shared" si="279"/>
        <v>0.45844907408377533</v>
      </c>
      <c r="G1390" s="26">
        <f>_xlfn.XLOOKUP(F1390,occupancy_schedule!C:C,occupancy_schedule!D:D,,1,2)</f>
        <v>2</v>
      </c>
      <c r="H1390" s="50">
        <f t="shared" si="280"/>
        <v>1.3562499999999999E-5</v>
      </c>
      <c r="I1390" s="18">
        <f t="shared" si="281"/>
        <v>0.15069444444444444</v>
      </c>
      <c r="J1390" s="26">
        <f t="shared" si="282"/>
        <v>85.625</v>
      </c>
      <c r="K1390" s="55">
        <f t="shared" si="283"/>
        <v>1.4525462962962962E-2</v>
      </c>
      <c r="L1390" s="26" t="b">
        <f>IF(virtualroom!A1390="","",J1390&gt;ventilation_hysteresis)</f>
        <v>1</v>
      </c>
      <c r="M1390" s="29">
        <f t="shared" si="284"/>
        <v>500</v>
      </c>
      <c r="N1390" s="13">
        <f t="shared" si="288"/>
        <v>5.5555555555555554</v>
      </c>
      <c r="O1390" s="17">
        <f t="shared" si="289"/>
        <v>0.72627314814814814</v>
      </c>
      <c r="P1390" s="17">
        <f t="shared" si="285"/>
        <v>0.20749003984063744</v>
      </c>
      <c r="Q1390" s="17">
        <f t="shared" si="290"/>
        <v>0.15069444444444444</v>
      </c>
      <c r="R1390" s="29">
        <f>IF(R1389="cCO2_ppm",CO2_ext_avg_ppm,calculation!R1389+calculation!S1389)</f>
        <v>885.625</v>
      </c>
      <c r="S1390" s="13">
        <f t="shared" si="286"/>
        <v>0</v>
      </c>
    </row>
    <row r="1391" spans="1:19">
      <c r="A1391" s="1">
        <f>IF(input_OLD_temp_simulation!A1391&lt;&gt;"",input_OLD_temp_simulation!A1391,"")</f>
        <v>1389</v>
      </c>
      <c r="B1391">
        <f>IF(input_OLD_temp_simulation!B1391&lt;&gt;"",input_OLD_temp_simulation!B1391,"")</f>
        <v>886307</v>
      </c>
      <c r="C1391" s="2">
        <f>IF(input_OLD_temp_simulation!C1391&lt;&gt;"",input_OLD_temp_simulation!C1391,"")</f>
        <v>44578.46875</v>
      </c>
      <c r="D1391" s="26">
        <f t="shared" si="287"/>
        <v>0</v>
      </c>
      <c r="E1391" s="43">
        <f t="shared" si="278"/>
        <v>0.46875</v>
      </c>
      <c r="F1391" s="2">
        <f t="shared" si="279"/>
        <v>0.46886574074074072</v>
      </c>
      <c r="G1391" s="26">
        <f>_xlfn.XLOOKUP(F1391,occupancy_schedule!C:C,occupancy_schedule!D:D,,1,2)</f>
        <v>2</v>
      </c>
      <c r="H1391" s="50">
        <f t="shared" si="280"/>
        <v>1.3562499999999999E-5</v>
      </c>
      <c r="I1391" s="18">
        <f t="shared" si="281"/>
        <v>0.15069444444444444</v>
      </c>
      <c r="J1391" s="26">
        <f t="shared" si="282"/>
        <v>85.625</v>
      </c>
      <c r="K1391" s="55">
        <f t="shared" si="283"/>
        <v>1.4525462962962962E-2</v>
      </c>
      <c r="L1391" s="26" t="b">
        <f>IF(virtualroom!A1391="","",J1391&gt;ventilation_hysteresis)</f>
        <v>1</v>
      </c>
      <c r="M1391" s="29">
        <f t="shared" si="284"/>
        <v>500</v>
      </c>
      <c r="N1391" s="13">
        <f t="shared" si="288"/>
        <v>5.5555555555555554</v>
      </c>
      <c r="O1391" s="17">
        <f t="shared" si="289"/>
        <v>0.72627314814814814</v>
      </c>
      <c r="P1391" s="17">
        <f t="shared" si="285"/>
        <v>0.20749003984063744</v>
      </c>
      <c r="Q1391" s="17">
        <f t="shared" si="290"/>
        <v>0.15069444444444444</v>
      </c>
      <c r="R1391" s="29">
        <f>IF(R1390="cCO2_ppm",CO2_ext_avg_ppm,calculation!R1390+calculation!S1390)</f>
        <v>885.625</v>
      </c>
      <c r="S1391" s="13">
        <f t="shared" si="286"/>
        <v>0</v>
      </c>
    </row>
    <row r="1392" spans="1:19">
      <c r="A1392" s="1">
        <f>IF(input_OLD_temp_simulation!A1392&lt;&gt;"",input_OLD_temp_simulation!A1392,"")</f>
        <v>1390</v>
      </c>
      <c r="B1392">
        <f>IF(input_OLD_temp_simulation!B1392&lt;&gt;"",input_OLD_temp_simulation!B1392,"")</f>
        <v>886307</v>
      </c>
      <c r="C1392" s="2">
        <f>IF(input_OLD_temp_simulation!C1392&lt;&gt;"",input_OLD_temp_simulation!C1392,"")</f>
        <v>44578.479166666657</v>
      </c>
      <c r="D1392" s="26">
        <f t="shared" si="287"/>
        <v>0</v>
      </c>
      <c r="E1392" s="43">
        <f t="shared" si="278"/>
        <v>0.47916666665696539</v>
      </c>
      <c r="F1392" s="2">
        <f t="shared" si="279"/>
        <v>0.47928240739770611</v>
      </c>
      <c r="G1392" s="26">
        <f>_xlfn.XLOOKUP(F1392,occupancy_schedule!C:C,occupancy_schedule!D:D,,1,2)</f>
        <v>2</v>
      </c>
      <c r="H1392" s="50">
        <f t="shared" si="280"/>
        <v>1.3562499999999999E-5</v>
      </c>
      <c r="I1392" s="18">
        <f t="shared" si="281"/>
        <v>0.15069444444444444</v>
      </c>
      <c r="J1392" s="26">
        <f t="shared" si="282"/>
        <v>85.625</v>
      </c>
      <c r="K1392" s="55">
        <f t="shared" si="283"/>
        <v>1.4525462962962962E-2</v>
      </c>
      <c r="L1392" s="26" t="b">
        <f>IF(virtualroom!A1392="","",J1392&gt;ventilation_hysteresis)</f>
        <v>1</v>
      </c>
      <c r="M1392" s="29">
        <f t="shared" si="284"/>
        <v>500</v>
      </c>
      <c r="N1392" s="13">
        <f t="shared" si="288"/>
        <v>5.5555555555555554</v>
      </c>
      <c r="O1392" s="17">
        <f t="shared" si="289"/>
        <v>0.72627314814814814</v>
      </c>
      <c r="P1392" s="17">
        <f t="shared" si="285"/>
        <v>0.20749003984063744</v>
      </c>
      <c r="Q1392" s="17">
        <f t="shared" si="290"/>
        <v>0.15069444444444444</v>
      </c>
      <c r="R1392" s="29">
        <f>IF(R1391="cCO2_ppm",CO2_ext_avg_ppm,calculation!R1391+calculation!S1391)</f>
        <v>885.625</v>
      </c>
      <c r="S1392" s="13">
        <f t="shared" si="286"/>
        <v>0</v>
      </c>
    </row>
    <row r="1393" spans="1:19">
      <c r="A1393" s="1">
        <f>IF(input_OLD_temp_simulation!A1393&lt;&gt;"",input_OLD_temp_simulation!A1393,"")</f>
        <v>1391</v>
      </c>
      <c r="B1393">
        <f>IF(input_OLD_temp_simulation!B1393&lt;&gt;"",input_OLD_temp_simulation!B1393,"")</f>
        <v>886307</v>
      </c>
      <c r="C1393" s="2">
        <f>IF(input_OLD_temp_simulation!C1393&lt;&gt;"",input_OLD_temp_simulation!C1393,"")</f>
        <v>44578.489583333343</v>
      </c>
      <c r="D1393" s="26">
        <f t="shared" si="287"/>
        <v>0</v>
      </c>
      <c r="E1393" s="43">
        <f t="shared" si="278"/>
        <v>0.48958333334303461</v>
      </c>
      <c r="F1393" s="2">
        <f t="shared" si="279"/>
        <v>0.48969907408377533</v>
      </c>
      <c r="G1393" s="26">
        <f>_xlfn.XLOOKUP(F1393,occupancy_schedule!C:C,occupancy_schedule!D:D,,1,2)</f>
        <v>2</v>
      </c>
      <c r="H1393" s="50">
        <f t="shared" si="280"/>
        <v>1.3562499999999999E-5</v>
      </c>
      <c r="I1393" s="18">
        <f t="shared" si="281"/>
        <v>0.15069444444444444</v>
      </c>
      <c r="J1393" s="26">
        <f t="shared" si="282"/>
        <v>85.625</v>
      </c>
      <c r="K1393" s="55">
        <f t="shared" si="283"/>
        <v>1.4525462962962962E-2</v>
      </c>
      <c r="L1393" s="26" t="b">
        <f>IF(virtualroom!A1393="","",J1393&gt;ventilation_hysteresis)</f>
        <v>1</v>
      </c>
      <c r="M1393" s="29">
        <f t="shared" si="284"/>
        <v>500</v>
      </c>
      <c r="N1393" s="13">
        <f t="shared" si="288"/>
        <v>5.5555555555555554</v>
      </c>
      <c r="O1393" s="17">
        <f t="shared" si="289"/>
        <v>0.72627314814814814</v>
      </c>
      <c r="P1393" s="17">
        <f t="shared" si="285"/>
        <v>0.20749003984063744</v>
      </c>
      <c r="Q1393" s="17">
        <f t="shared" si="290"/>
        <v>0.15069444444444444</v>
      </c>
      <c r="R1393" s="29">
        <f>IF(R1392="cCO2_ppm",CO2_ext_avg_ppm,calculation!R1392+calculation!S1392)</f>
        <v>885.625</v>
      </c>
      <c r="S1393" s="13">
        <f t="shared" si="286"/>
        <v>0</v>
      </c>
    </row>
    <row r="1394" spans="1:19">
      <c r="A1394" s="1">
        <f>IF(input_OLD_temp_simulation!A1394&lt;&gt;"",input_OLD_temp_simulation!A1394,"")</f>
        <v>1392</v>
      </c>
      <c r="B1394">
        <f>IF(input_OLD_temp_simulation!B1394&lt;&gt;"",input_OLD_temp_simulation!B1394,"")</f>
        <v>886307</v>
      </c>
      <c r="C1394" s="2">
        <f>IF(input_OLD_temp_simulation!C1394&lt;&gt;"",input_OLD_temp_simulation!C1394,"")</f>
        <v>44578.5</v>
      </c>
      <c r="D1394" s="26">
        <f t="shared" si="287"/>
        <v>0</v>
      </c>
      <c r="E1394" s="43">
        <f t="shared" si="278"/>
        <v>0.5</v>
      </c>
      <c r="F1394" s="2">
        <f t="shared" si="279"/>
        <v>0.50011574074074072</v>
      </c>
      <c r="G1394" s="26">
        <f>_xlfn.XLOOKUP(F1394,occupancy_schedule!C:C,occupancy_schedule!D:D,,1,2)</f>
        <v>0</v>
      </c>
      <c r="H1394" s="50">
        <f t="shared" si="280"/>
        <v>0</v>
      </c>
      <c r="I1394" s="18">
        <f t="shared" si="281"/>
        <v>0</v>
      </c>
      <c r="J1394" s="26">
        <f t="shared" si="282"/>
        <v>85.625</v>
      </c>
      <c r="K1394" s="55">
        <f t="shared" si="283"/>
        <v>1.4525462962962962E-2</v>
      </c>
      <c r="L1394" s="26" t="b">
        <f>IF(virtualroom!A1394="","",J1394&gt;ventilation_hysteresis)</f>
        <v>1</v>
      </c>
      <c r="M1394" s="29">
        <f t="shared" si="284"/>
        <v>500</v>
      </c>
      <c r="N1394" s="13">
        <f t="shared" si="288"/>
        <v>5.5555555555555554</v>
      </c>
      <c r="O1394" s="17">
        <f t="shared" si="289"/>
        <v>0.72627314814814814</v>
      </c>
      <c r="P1394" s="17">
        <f t="shared" si="285"/>
        <v>0.20749003984063744</v>
      </c>
      <c r="Q1394" s="17">
        <f t="shared" si="290"/>
        <v>0.15069444444444444</v>
      </c>
      <c r="R1394" s="29">
        <f>IF(R1393="cCO2_ppm",CO2_ext_avg_ppm,calculation!R1393+calculation!S1393)</f>
        <v>885.625</v>
      </c>
      <c r="S1394" s="13">
        <f t="shared" si="286"/>
        <v>-135.625</v>
      </c>
    </row>
    <row r="1395" spans="1:19">
      <c r="A1395" s="1">
        <f>IF(input_OLD_temp_simulation!A1395&lt;&gt;"",input_OLD_temp_simulation!A1395,"")</f>
        <v>1393</v>
      </c>
      <c r="B1395">
        <f>IF(input_OLD_temp_simulation!B1395&lt;&gt;"",input_OLD_temp_simulation!B1395,"")</f>
        <v>886307</v>
      </c>
      <c r="C1395" s="2">
        <f>IF(input_OLD_temp_simulation!C1395&lt;&gt;"",input_OLD_temp_simulation!C1395,"")</f>
        <v>44578.510416666657</v>
      </c>
      <c r="D1395" s="26">
        <f t="shared" si="287"/>
        <v>0</v>
      </c>
      <c r="E1395" s="43">
        <f t="shared" si="278"/>
        <v>0.51041666665696539</v>
      </c>
      <c r="F1395" s="2">
        <f t="shared" si="279"/>
        <v>0.51053240739770611</v>
      </c>
      <c r="G1395" s="26">
        <f>_xlfn.XLOOKUP(F1395,occupancy_schedule!C:C,occupancy_schedule!D:D,,1,2)</f>
        <v>0</v>
      </c>
      <c r="H1395" s="50">
        <f t="shared" si="280"/>
        <v>0</v>
      </c>
      <c r="I1395" s="18">
        <f t="shared" si="281"/>
        <v>0</v>
      </c>
      <c r="J1395" s="26">
        <f t="shared" si="282"/>
        <v>-50</v>
      </c>
      <c r="K1395" s="55">
        <f t="shared" si="283"/>
        <v>1.0339506172839507E-2</v>
      </c>
      <c r="L1395" s="26" t="b">
        <f>IF(virtualroom!A1395="","",J1395&gt;ventilation_hysteresis)</f>
        <v>0</v>
      </c>
      <c r="M1395" s="29">
        <f t="shared" si="284"/>
        <v>0</v>
      </c>
      <c r="N1395" s="13">
        <f t="shared" si="288"/>
        <v>0</v>
      </c>
      <c r="O1395" s="17">
        <f t="shared" si="289"/>
        <v>0</v>
      </c>
      <c r="P1395" s="17">
        <f t="shared" si="285"/>
        <v>0</v>
      </c>
      <c r="Q1395" s="17">
        <f t="shared" si="290"/>
        <v>1.0339506172839507E-2</v>
      </c>
      <c r="R1395" s="29">
        <f>IF(R1394="cCO2_ppm",CO2_ext_avg_ppm,calculation!R1394+calculation!S1394)</f>
        <v>750</v>
      </c>
      <c r="S1395" s="13">
        <f t="shared" si="286"/>
        <v>-9.3055555555555554</v>
      </c>
    </row>
    <row r="1396" spans="1:19">
      <c r="A1396" s="1">
        <f>IF(input_OLD_temp_simulation!A1396&lt;&gt;"",input_OLD_temp_simulation!A1396,"")</f>
        <v>1394</v>
      </c>
      <c r="B1396">
        <f>IF(input_OLD_temp_simulation!B1396&lt;&gt;"",input_OLD_temp_simulation!B1396,"")</f>
        <v>886307</v>
      </c>
      <c r="C1396" s="2">
        <f>IF(input_OLD_temp_simulation!C1396&lt;&gt;"",input_OLD_temp_simulation!C1396,"")</f>
        <v>44578.520833333343</v>
      </c>
      <c r="D1396" s="26">
        <f t="shared" si="287"/>
        <v>0</v>
      </c>
      <c r="E1396" s="43">
        <f t="shared" si="278"/>
        <v>0.52083333334303461</v>
      </c>
      <c r="F1396" s="2">
        <f t="shared" si="279"/>
        <v>0.52094907408377533</v>
      </c>
      <c r="G1396" s="26">
        <f>_xlfn.XLOOKUP(F1396,occupancy_schedule!C:C,occupancy_schedule!D:D,,1,2)</f>
        <v>2</v>
      </c>
      <c r="H1396" s="50">
        <f t="shared" si="280"/>
        <v>1.3562499999999999E-5</v>
      </c>
      <c r="I1396" s="18">
        <f t="shared" si="281"/>
        <v>0.15069444444444444</v>
      </c>
      <c r="J1396" s="26">
        <f t="shared" si="282"/>
        <v>-59.305555555555543</v>
      </c>
      <c r="K1396" s="55">
        <f t="shared" si="283"/>
        <v>1.0052297668038409E-2</v>
      </c>
      <c r="L1396" s="26" t="b">
        <f>IF(virtualroom!A1396="","",J1396&gt;ventilation_hysteresis)</f>
        <v>0</v>
      </c>
      <c r="M1396" s="29">
        <f t="shared" si="284"/>
        <v>0</v>
      </c>
      <c r="N1396" s="13">
        <f t="shared" si="288"/>
        <v>0</v>
      </c>
      <c r="O1396" s="17">
        <f t="shared" si="289"/>
        <v>0</v>
      </c>
      <c r="P1396" s="17">
        <f t="shared" si="285"/>
        <v>0</v>
      </c>
      <c r="Q1396" s="17">
        <f t="shared" si="290"/>
        <v>1.0052297668038409E-2</v>
      </c>
      <c r="R1396" s="29">
        <f>IF(R1395="cCO2_ppm",CO2_ext_avg_ppm,calculation!R1395+calculation!S1395)</f>
        <v>740.69444444444446</v>
      </c>
      <c r="S1396" s="13">
        <f t="shared" si="286"/>
        <v>126.57793209876542</v>
      </c>
    </row>
    <row r="1397" spans="1:19">
      <c r="A1397" s="1">
        <f>IF(input_OLD_temp_simulation!A1397&lt;&gt;"",input_OLD_temp_simulation!A1397,"")</f>
        <v>1395</v>
      </c>
      <c r="B1397">
        <f>IF(input_OLD_temp_simulation!B1397&lt;&gt;"",input_OLD_temp_simulation!B1397,"")</f>
        <v>886307</v>
      </c>
      <c r="C1397" s="2">
        <f>IF(input_OLD_temp_simulation!C1397&lt;&gt;"",input_OLD_temp_simulation!C1397,"")</f>
        <v>44578.53125</v>
      </c>
      <c r="D1397" s="26">
        <f t="shared" si="287"/>
        <v>0</v>
      </c>
      <c r="E1397" s="43">
        <f t="shared" si="278"/>
        <v>0.53125</v>
      </c>
      <c r="F1397" s="2">
        <f t="shared" si="279"/>
        <v>0.53136574074074072</v>
      </c>
      <c r="G1397" s="26">
        <f>_xlfn.XLOOKUP(F1397,occupancy_schedule!C:C,occupancy_schedule!D:D,,1,2)</f>
        <v>2</v>
      </c>
      <c r="H1397" s="50">
        <f t="shared" si="280"/>
        <v>1.3562499999999999E-5</v>
      </c>
      <c r="I1397" s="18">
        <f t="shared" si="281"/>
        <v>0.15069444444444444</v>
      </c>
      <c r="J1397" s="26">
        <f t="shared" si="282"/>
        <v>67.27237654320993</v>
      </c>
      <c r="K1397" s="55">
        <f t="shared" si="283"/>
        <v>1.3959023967383022E-2</v>
      </c>
      <c r="L1397" s="26" t="b">
        <f>IF(virtualroom!A1397="","",J1397&gt;ventilation_hysteresis)</f>
        <v>1</v>
      </c>
      <c r="M1397" s="29">
        <f t="shared" si="284"/>
        <v>500</v>
      </c>
      <c r="N1397" s="13">
        <f t="shared" si="288"/>
        <v>5.5555555555555554</v>
      </c>
      <c r="O1397" s="17">
        <f t="shared" si="289"/>
        <v>0.69795119836915109</v>
      </c>
      <c r="P1397" s="17">
        <f t="shared" si="285"/>
        <v>0.18669305376655956</v>
      </c>
      <c r="Q1397" s="17">
        <f t="shared" si="290"/>
        <v>0.13030264060356661</v>
      </c>
      <c r="R1397" s="29">
        <f>IF(R1396="cCO2_ppm",CO2_ext_avg_ppm,calculation!R1396+calculation!S1396)</f>
        <v>867.27237654320993</v>
      </c>
      <c r="S1397" s="13">
        <f t="shared" si="286"/>
        <v>18.352623456790042</v>
      </c>
    </row>
    <row r="1398" spans="1:19">
      <c r="A1398" s="1">
        <f>IF(input_OLD_temp_simulation!A1398&lt;&gt;"",input_OLD_temp_simulation!A1398,"")</f>
        <v>1396</v>
      </c>
      <c r="B1398">
        <f>IF(input_OLD_temp_simulation!B1398&lt;&gt;"",input_OLD_temp_simulation!B1398,"")</f>
        <v>886307</v>
      </c>
      <c r="C1398" s="2">
        <f>IF(input_OLD_temp_simulation!C1398&lt;&gt;"",input_OLD_temp_simulation!C1398,"")</f>
        <v>44578.541666666657</v>
      </c>
      <c r="D1398" s="26">
        <f t="shared" si="287"/>
        <v>0</v>
      </c>
      <c r="E1398" s="43">
        <f t="shared" ref="E1398:E1461" si="291">MOD(C1398,1)</f>
        <v>0.54166666665696539</v>
      </c>
      <c r="F1398" s="2">
        <f t="shared" ref="F1398:F1461" si="292">D1398+E1398+1/24/60/6</f>
        <v>0.54178240739770611</v>
      </c>
      <c r="G1398" s="26">
        <f>_xlfn.XLOOKUP(F1398,occupancy_schedule!C:C,occupancy_schedule!D:D,,1,2)</f>
        <v>3</v>
      </c>
      <c r="H1398" s="50">
        <f t="shared" si="280"/>
        <v>2.034375E-5</v>
      </c>
      <c r="I1398" s="18">
        <f t="shared" si="281"/>
        <v>0.22604166666666667</v>
      </c>
      <c r="J1398" s="26">
        <f t="shared" si="282"/>
        <v>85.625</v>
      </c>
      <c r="K1398" s="55">
        <f t="shared" si="283"/>
        <v>1.4525462962962962E-2</v>
      </c>
      <c r="L1398" s="26" t="b">
        <f>IF(virtualroom!A1398="","",J1398&gt;ventilation_hysteresis)</f>
        <v>1</v>
      </c>
      <c r="M1398" s="29">
        <f t="shared" si="284"/>
        <v>500</v>
      </c>
      <c r="N1398" s="13">
        <f t="shared" si="288"/>
        <v>5.5555555555555554</v>
      </c>
      <c r="O1398" s="17">
        <f t="shared" si="289"/>
        <v>0.72627314814814814</v>
      </c>
      <c r="P1398" s="17">
        <f t="shared" si="285"/>
        <v>0.20749003984063744</v>
      </c>
      <c r="Q1398" s="17">
        <f t="shared" si="290"/>
        <v>0.15069444444444444</v>
      </c>
      <c r="R1398" s="29">
        <f>IF(R1397="cCO2_ppm",CO2_ext_avg_ppm,calculation!R1397+calculation!S1397)</f>
        <v>885.625</v>
      </c>
      <c r="S1398" s="13">
        <f t="shared" si="286"/>
        <v>67.812500000000014</v>
      </c>
    </row>
    <row r="1399" spans="1:19">
      <c r="A1399" s="1">
        <f>IF(input_OLD_temp_simulation!A1399&lt;&gt;"",input_OLD_temp_simulation!A1399,"")</f>
        <v>1397</v>
      </c>
      <c r="B1399">
        <f>IF(input_OLD_temp_simulation!B1399&lt;&gt;"",input_OLD_temp_simulation!B1399,"")</f>
        <v>886307</v>
      </c>
      <c r="C1399" s="2">
        <f>IF(input_OLD_temp_simulation!C1399&lt;&gt;"",input_OLD_temp_simulation!C1399,"")</f>
        <v>44578.552083333343</v>
      </c>
      <c r="D1399" s="26">
        <f t="shared" si="287"/>
        <v>0</v>
      </c>
      <c r="E1399" s="43">
        <f t="shared" si="291"/>
        <v>0.55208333334303461</v>
      </c>
      <c r="F1399" s="2">
        <f t="shared" si="292"/>
        <v>0.55219907408377533</v>
      </c>
      <c r="G1399" s="26">
        <f>_xlfn.XLOOKUP(F1399,occupancy_schedule!C:C,occupancy_schedule!D:D,,1,2)</f>
        <v>3</v>
      </c>
      <c r="H1399" s="50">
        <f t="shared" si="280"/>
        <v>2.034375E-5</v>
      </c>
      <c r="I1399" s="18">
        <f t="shared" si="281"/>
        <v>0.22604166666666667</v>
      </c>
      <c r="J1399" s="26">
        <f t="shared" si="282"/>
        <v>153.4375</v>
      </c>
      <c r="K1399" s="55">
        <f t="shared" si="283"/>
        <v>1.6618441358024691E-2</v>
      </c>
      <c r="L1399" s="26" t="b">
        <f>IF(virtualroom!A1399="","",J1399&gt;ventilation_hysteresis)</f>
        <v>1</v>
      </c>
      <c r="M1399" s="29">
        <f t="shared" si="284"/>
        <v>500</v>
      </c>
      <c r="N1399" s="13">
        <f t="shared" si="288"/>
        <v>5.5555555555555554</v>
      </c>
      <c r="O1399" s="17">
        <f t="shared" si="289"/>
        <v>0.83092206790123457</v>
      </c>
      <c r="P1399" s="17">
        <f t="shared" si="285"/>
        <v>0.27203714451538014</v>
      </c>
      <c r="Q1399" s="17">
        <f t="shared" si="290"/>
        <v>0.22604166666666667</v>
      </c>
      <c r="R1399" s="29">
        <f>IF(R1398="cCO2_ppm",CO2_ext_avg_ppm,calculation!R1398+calculation!S1398)</f>
        <v>953.4375</v>
      </c>
      <c r="S1399" s="13">
        <f t="shared" si="286"/>
        <v>0</v>
      </c>
    </row>
    <row r="1400" spans="1:19">
      <c r="A1400" s="1">
        <f>IF(input_OLD_temp_simulation!A1400&lt;&gt;"",input_OLD_temp_simulation!A1400,"")</f>
        <v>1398</v>
      </c>
      <c r="B1400">
        <f>IF(input_OLD_temp_simulation!B1400&lt;&gt;"",input_OLD_temp_simulation!B1400,"")</f>
        <v>886307</v>
      </c>
      <c r="C1400" s="2">
        <f>IF(input_OLD_temp_simulation!C1400&lt;&gt;"",input_OLD_temp_simulation!C1400,"")</f>
        <v>44578.5625</v>
      </c>
      <c r="D1400" s="26">
        <f t="shared" si="287"/>
        <v>0</v>
      </c>
      <c r="E1400" s="43">
        <f t="shared" si="291"/>
        <v>0.5625</v>
      </c>
      <c r="F1400" s="2">
        <f t="shared" si="292"/>
        <v>0.56261574074074072</v>
      </c>
      <c r="G1400" s="26">
        <f>_xlfn.XLOOKUP(F1400,occupancy_schedule!C:C,occupancy_schedule!D:D,,1,2)</f>
        <v>2</v>
      </c>
      <c r="H1400" s="50">
        <f t="shared" si="280"/>
        <v>1.3562499999999999E-5</v>
      </c>
      <c r="I1400" s="18">
        <f t="shared" si="281"/>
        <v>0.15069444444444444</v>
      </c>
      <c r="J1400" s="26">
        <f t="shared" si="282"/>
        <v>153.4375</v>
      </c>
      <c r="K1400" s="55">
        <f t="shared" si="283"/>
        <v>1.6618441358024691E-2</v>
      </c>
      <c r="L1400" s="26" t="b">
        <f>IF(virtualroom!A1400="","",J1400&gt;ventilation_hysteresis)</f>
        <v>1</v>
      </c>
      <c r="M1400" s="29">
        <f t="shared" si="284"/>
        <v>500</v>
      </c>
      <c r="N1400" s="13">
        <f t="shared" si="288"/>
        <v>5.5555555555555554</v>
      </c>
      <c r="O1400" s="17">
        <f t="shared" si="289"/>
        <v>0.83092206790123457</v>
      </c>
      <c r="P1400" s="17">
        <f t="shared" si="285"/>
        <v>0.27203714451538014</v>
      </c>
      <c r="Q1400" s="17">
        <f t="shared" si="290"/>
        <v>0.22604166666666667</v>
      </c>
      <c r="R1400" s="29">
        <f>IF(R1399="cCO2_ppm",CO2_ext_avg_ppm,calculation!R1399+calculation!S1399)</f>
        <v>953.4375</v>
      </c>
      <c r="S1400" s="13">
        <f t="shared" si="286"/>
        <v>-67.812500000000014</v>
      </c>
    </row>
    <row r="1401" spans="1:19">
      <c r="A1401" s="1">
        <f>IF(input_OLD_temp_simulation!A1401&lt;&gt;"",input_OLD_temp_simulation!A1401,"")</f>
        <v>1399</v>
      </c>
      <c r="B1401">
        <f>IF(input_OLD_temp_simulation!B1401&lt;&gt;"",input_OLD_temp_simulation!B1401,"")</f>
        <v>886307</v>
      </c>
      <c r="C1401" s="2">
        <f>IF(input_OLD_temp_simulation!C1401&lt;&gt;"",input_OLD_temp_simulation!C1401,"")</f>
        <v>44578.572916666657</v>
      </c>
      <c r="D1401" s="26">
        <f t="shared" si="287"/>
        <v>0</v>
      </c>
      <c r="E1401" s="43">
        <f t="shared" si="291"/>
        <v>0.57291666665696539</v>
      </c>
      <c r="F1401" s="2">
        <f t="shared" si="292"/>
        <v>0.57303240739770611</v>
      </c>
      <c r="G1401" s="26">
        <f>_xlfn.XLOOKUP(F1401,occupancy_schedule!C:C,occupancy_schedule!D:D,,1,2)</f>
        <v>2</v>
      </c>
      <c r="H1401" s="50">
        <f t="shared" si="280"/>
        <v>1.3562499999999999E-5</v>
      </c>
      <c r="I1401" s="18">
        <f t="shared" si="281"/>
        <v>0.15069444444444444</v>
      </c>
      <c r="J1401" s="26">
        <f t="shared" si="282"/>
        <v>85.625</v>
      </c>
      <c r="K1401" s="55">
        <f t="shared" si="283"/>
        <v>1.4525462962962962E-2</v>
      </c>
      <c r="L1401" s="26" t="b">
        <f>IF(virtualroom!A1401="","",J1401&gt;ventilation_hysteresis)</f>
        <v>1</v>
      </c>
      <c r="M1401" s="29">
        <f t="shared" si="284"/>
        <v>500</v>
      </c>
      <c r="N1401" s="13">
        <f t="shared" si="288"/>
        <v>5.5555555555555554</v>
      </c>
      <c r="O1401" s="17">
        <f t="shared" si="289"/>
        <v>0.72627314814814814</v>
      </c>
      <c r="P1401" s="17">
        <f t="shared" si="285"/>
        <v>0.20749003984063744</v>
      </c>
      <c r="Q1401" s="17">
        <f t="shared" si="290"/>
        <v>0.15069444444444444</v>
      </c>
      <c r="R1401" s="29">
        <f>IF(R1400="cCO2_ppm",CO2_ext_avg_ppm,calculation!R1400+calculation!S1400)</f>
        <v>885.625</v>
      </c>
      <c r="S1401" s="13">
        <f t="shared" si="286"/>
        <v>0</v>
      </c>
    </row>
    <row r="1402" spans="1:19">
      <c r="A1402" s="1">
        <f>IF(input_OLD_temp_simulation!A1402&lt;&gt;"",input_OLD_temp_simulation!A1402,"")</f>
        <v>1400</v>
      </c>
      <c r="B1402">
        <f>IF(input_OLD_temp_simulation!B1402&lt;&gt;"",input_OLD_temp_simulation!B1402,"")</f>
        <v>886307</v>
      </c>
      <c r="C1402" s="2">
        <f>IF(input_OLD_temp_simulation!C1402&lt;&gt;"",input_OLD_temp_simulation!C1402,"")</f>
        <v>44578.583333333343</v>
      </c>
      <c r="D1402" s="26">
        <f t="shared" si="287"/>
        <v>0</v>
      </c>
      <c r="E1402" s="43">
        <f t="shared" si="291"/>
        <v>0.58333333334303461</v>
      </c>
      <c r="F1402" s="2">
        <f t="shared" si="292"/>
        <v>0.58344907408377533</v>
      </c>
      <c r="G1402" s="26">
        <f>_xlfn.XLOOKUP(F1402,occupancy_schedule!C:C,occupancy_schedule!D:D,,1,2)</f>
        <v>2</v>
      </c>
      <c r="H1402" s="50">
        <f t="shared" si="280"/>
        <v>1.3562499999999999E-5</v>
      </c>
      <c r="I1402" s="18">
        <f t="shared" si="281"/>
        <v>0.15069444444444444</v>
      </c>
      <c r="J1402" s="26">
        <f t="shared" si="282"/>
        <v>85.625</v>
      </c>
      <c r="K1402" s="55">
        <f t="shared" si="283"/>
        <v>1.4525462962962962E-2</v>
      </c>
      <c r="L1402" s="26" t="b">
        <f>IF(virtualroom!A1402="","",J1402&gt;ventilation_hysteresis)</f>
        <v>1</v>
      </c>
      <c r="M1402" s="29">
        <f t="shared" si="284"/>
        <v>500</v>
      </c>
      <c r="N1402" s="13">
        <f t="shared" si="288"/>
        <v>5.5555555555555554</v>
      </c>
      <c r="O1402" s="17">
        <f t="shared" si="289"/>
        <v>0.72627314814814814</v>
      </c>
      <c r="P1402" s="17">
        <f t="shared" si="285"/>
        <v>0.20749003984063744</v>
      </c>
      <c r="Q1402" s="17">
        <f t="shared" si="290"/>
        <v>0.15069444444444444</v>
      </c>
      <c r="R1402" s="29">
        <f>IF(R1401="cCO2_ppm",CO2_ext_avg_ppm,calculation!R1401+calculation!S1401)</f>
        <v>885.625</v>
      </c>
      <c r="S1402" s="13">
        <f t="shared" si="286"/>
        <v>0</v>
      </c>
    </row>
    <row r="1403" spans="1:19">
      <c r="A1403" s="1">
        <f>IF(input_OLD_temp_simulation!A1403&lt;&gt;"",input_OLD_temp_simulation!A1403,"")</f>
        <v>1401</v>
      </c>
      <c r="B1403">
        <f>IF(input_OLD_temp_simulation!B1403&lt;&gt;"",input_OLD_temp_simulation!B1403,"")</f>
        <v>886307</v>
      </c>
      <c r="C1403" s="2">
        <f>IF(input_OLD_temp_simulation!C1403&lt;&gt;"",input_OLD_temp_simulation!C1403,"")</f>
        <v>44578.59375</v>
      </c>
      <c r="D1403" s="26">
        <f t="shared" si="287"/>
        <v>0</v>
      </c>
      <c r="E1403" s="43">
        <f t="shared" si="291"/>
        <v>0.59375</v>
      </c>
      <c r="F1403" s="2">
        <f t="shared" si="292"/>
        <v>0.59386574074074072</v>
      </c>
      <c r="G1403" s="26">
        <f>_xlfn.XLOOKUP(F1403,occupancy_schedule!C:C,occupancy_schedule!D:D,,1,2)</f>
        <v>2</v>
      </c>
      <c r="H1403" s="50">
        <f t="shared" si="280"/>
        <v>1.3562499999999999E-5</v>
      </c>
      <c r="I1403" s="18">
        <f t="shared" si="281"/>
        <v>0.15069444444444444</v>
      </c>
      <c r="J1403" s="26">
        <f t="shared" si="282"/>
        <v>85.625</v>
      </c>
      <c r="K1403" s="55">
        <f t="shared" si="283"/>
        <v>1.4525462962962962E-2</v>
      </c>
      <c r="L1403" s="26" t="b">
        <f>IF(virtualroom!A1403="","",J1403&gt;ventilation_hysteresis)</f>
        <v>1</v>
      </c>
      <c r="M1403" s="29">
        <f t="shared" si="284"/>
        <v>500</v>
      </c>
      <c r="N1403" s="13">
        <f t="shared" si="288"/>
        <v>5.5555555555555554</v>
      </c>
      <c r="O1403" s="17">
        <f t="shared" si="289"/>
        <v>0.72627314814814814</v>
      </c>
      <c r="P1403" s="17">
        <f t="shared" si="285"/>
        <v>0.20749003984063744</v>
      </c>
      <c r="Q1403" s="17">
        <f t="shared" si="290"/>
        <v>0.15069444444444444</v>
      </c>
      <c r="R1403" s="29">
        <f>IF(R1402="cCO2_ppm",CO2_ext_avg_ppm,calculation!R1402+calculation!S1402)</f>
        <v>885.625</v>
      </c>
      <c r="S1403" s="13">
        <f t="shared" si="286"/>
        <v>0</v>
      </c>
    </row>
    <row r="1404" spans="1:19">
      <c r="A1404" s="1">
        <f>IF(input_OLD_temp_simulation!A1404&lt;&gt;"",input_OLD_temp_simulation!A1404,"")</f>
        <v>1402</v>
      </c>
      <c r="B1404">
        <f>IF(input_OLD_temp_simulation!B1404&lt;&gt;"",input_OLD_temp_simulation!B1404,"")</f>
        <v>886307</v>
      </c>
      <c r="C1404" s="2">
        <f>IF(input_OLD_temp_simulation!C1404&lt;&gt;"",input_OLD_temp_simulation!C1404,"")</f>
        <v>44578.604166666657</v>
      </c>
      <c r="D1404" s="26">
        <f t="shared" si="287"/>
        <v>0</v>
      </c>
      <c r="E1404" s="43">
        <f t="shared" si="291"/>
        <v>0.60416666665696539</v>
      </c>
      <c r="F1404" s="2">
        <f t="shared" si="292"/>
        <v>0.60428240739770611</v>
      </c>
      <c r="G1404" s="26">
        <f>_xlfn.XLOOKUP(F1404,occupancy_schedule!C:C,occupancy_schedule!D:D,,1,2)</f>
        <v>2</v>
      </c>
      <c r="H1404" s="50">
        <f t="shared" si="280"/>
        <v>1.3562499999999999E-5</v>
      </c>
      <c r="I1404" s="18">
        <f t="shared" si="281"/>
        <v>0.15069444444444444</v>
      </c>
      <c r="J1404" s="26">
        <f t="shared" si="282"/>
        <v>85.625</v>
      </c>
      <c r="K1404" s="55">
        <f t="shared" si="283"/>
        <v>1.4525462962962962E-2</v>
      </c>
      <c r="L1404" s="26" t="b">
        <f>IF(virtualroom!A1404="","",J1404&gt;ventilation_hysteresis)</f>
        <v>1</v>
      </c>
      <c r="M1404" s="29">
        <f t="shared" si="284"/>
        <v>500</v>
      </c>
      <c r="N1404" s="13">
        <f t="shared" si="288"/>
        <v>5.5555555555555554</v>
      </c>
      <c r="O1404" s="17">
        <f t="shared" si="289"/>
        <v>0.72627314814814814</v>
      </c>
      <c r="P1404" s="17">
        <f t="shared" si="285"/>
        <v>0.20749003984063744</v>
      </c>
      <c r="Q1404" s="17">
        <f t="shared" si="290"/>
        <v>0.15069444444444444</v>
      </c>
      <c r="R1404" s="29">
        <f>IF(R1403="cCO2_ppm",CO2_ext_avg_ppm,calculation!R1403+calculation!S1403)</f>
        <v>885.625</v>
      </c>
      <c r="S1404" s="13">
        <f t="shared" si="286"/>
        <v>0</v>
      </c>
    </row>
    <row r="1405" spans="1:19">
      <c r="A1405" s="1">
        <f>IF(input_OLD_temp_simulation!A1405&lt;&gt;"",input_OLD_temp_simulation!A1405,"")</f>
        <v>1403</v>
      </c>
      <c r="B1405">
        <f>IF(input_OLD_temp_simulation!B1405&lt;&gt;"",input_OLD_temp_simulation!B1405,"")</f>
        <v>886307</v>
      </c>
      <c r="C1405" s="2">
        <f>IF(input_OLD_temp_simulation!C1405&lt;&gt;"",input_OLD_temp_simulation!C1405,"")</f>
        <v>44578.614583333343</v>
      </c>
      <c r="D1405" s="26">
        <f t="shared" si="287"/>
        <v>0</v>
      </c>
      <c r="E1405" s="43">
        <f t="shared" si="291"/>
        <v>0.61458333334303461</v>
      </c>
      <c r="F1405" s="2">
        <f t="shared" si="292"/>
        <v>0.61469907408377533</v>
      </c>
      <c r="G1405" s="26">
        <f>_xlfn.XLOOKUP(F1405,occupancy_schedule!C:C,occupancy_schedule!D:D,,1,2)</f>
        <v>2</v>
      </c>
      <c r="H1405" s="50">
        <f t="shared" si="280"/>
        <v>1.3562499999999999E-5</v>
      </c>
      <c r="I1405" s="18">
        <f t="shared" si="281"/>
        <v>0.15069444444444444</v>
      </c>
      <c r="J1405" s="26">
        <f t="shared" si="282"/>
        <v>85.625</v>
      </c>
      <c r="K1405" s="55">
        <f t="shared" si="283"/>
        <v>1.4525462962962962E-2</v>
      </c>
      <c r="L1405" s="26" t="b">
        <f>IF(virtualroom!A1405="","",J1405&gt;ventilation_hysteresis)</f>
        <v>1</v>
      </c>
      <c r="M1405" s="29">
        <f t="shared" si="284"/>
        <v>500</v>
      </c>
      <c r="N1405" s="13">
        <f t="shared" si="288"/>
        <v>5.5555555555555554</v>
      </c>
      <c r="O1405" s="17">
        <f t="shared" si="289"/>
        <v>0.72627314814814814</v>
      </c>
      <c r="P1405" s="17">
        <f t="shared" si="285"/>
        <v>0.20749003984063744</v>
      </c>
      <c r="Q1405" s="17">
        <f t="shared" si="290"/>
        <v>0.15069444444444444</v>
      </c>
      <c r="R1405" s="29">
        <f>IF(R1404="cCO2_ppm",CO2_ext_avg_ppm,calculation!R1404+calculation!S1404)</f>
        <v>885.625</v>
      </c>
      <c r="S1405" s="13">
        <f t="shared" si="286"/>
        <v>0</v>
      </c>
    </row>
    <row r="1406" spans="1:19">
      <c r="A1406" s="1">
        <f>IF(input_OLD_temp_simulation!A1406&lt;&gt;"",input_OLD_temp_simulation!A1406,"")</f>
        <v>1404</v>
      </c>
      <c r="B1406">
        <f>IF(input_OLD_temp_simulation!B1406&lt;&gt;"",input_OLD_temp_simulation!B1406,"")</f>
        <v>886307</v>
      </c>
      <c r="C1406" s="2">
        <f>IF(input_OLD_temp_simulation!C1406&lt;&gt;"",input_OLD_temp_simulation!C1406,"")</f>
        <v>44578.625</v>
      </c>
      <c r="D1406" s="26">
        <f t="shared" si="287"/>
        <v>0</v>
      </c>
      <c r="E1406" s="43">
        <f t="shared" si="291"/>
        <v>0.625</v>
      </c>
      <c r="F1406" s="2">
        <f t="shared" si="292"/>
        <v>0.62511574074074072</v>
      </c>
      <c r="G1406" s="26">
        <f>_xlfn.XLOOKUP(F1406,occupancy_schedule!C:C,occupancy_schedule!D:D,,1,2)</f>
        <v>2</v>
      </c>
      <c r="H1406" s="50">
        <f t="shared" si="280"/>
        <v>1.3562499999999999E-5</v>
      </c>
      <c r="I1406" s="18">
        <f t="shared" si="281"/>
        <v>0.15069444444444444</v>
      </c>
      <c r="J1406" s="26">
        <f t="shared" si="282"/>
        <v>85.625</v>
      </c>
      <c r="K1406" s="55">
        <f t="shared" si="283"/>
        <v>1.4525462962962962E-2</v>
      </c>
      <c r="L1406" s="26" t="b">
        <f>IF(virtualroom!A1406="","",J1406&gt;ventilation_hysteresis)</f>
        <v>1</v>
      </c>
      <c r="M1406" s="29">
        <f t="shared" si="284"/>
        <v>500</v>
      </c>
      <c r="N1406" s="13">
        <f t="shared" si="288"/>
        <v>5.5555555555555554</v>
      </c>
      <c r="O1406" s="17">
        <f t="shared" si="289"/>
        <v>0.72627314814814814</v>
      </c>
      <c r="P1406" s="17">
        <f t="shared" si="285"/>
        <v>0.20749003984063744</v>
      </c>
      <c r="Q1406" s="17">
        <f t="shared" si="290"/>
        <v>0.15069444444444444</v>
      </c>
      <c r="R1406" s="29">
        <f>IF(R1405="cCO2_ppm",CO2_ext_avg_ppm,calculation!R1405+calculation!S1405)</f>
        <v>885.625</v>
      </c>
      <c r="S1406" s="13">
        <f t="shared" si="286"/>
        <v>0</v>
      </c>
    </row>
    <row r="1407" spans="1:19">
      <c r="A1407" s="1">
        <f>IF(input_OLD_temp_simulation!A1407&lt;&gt;"",input_OLD_temp_simulation!A1407,"")</f>
        <v>1405</v>
      </c>
      <c r="B1407">
        <f>IF(input_OLD_temp_simulation!B1407&lt;&gt;"",input_OLD_temp_simulation!B1407,"")</f>
        <v>886307</v>
      </c>
      <c r="C1407" s="2">
        <f>IF(input_OLD_temp_simulation!C1407&lt;&gt;"",input_OLD_temp_simulation!C1407,"")</f>
        <v>44578.635416666657</v>
      </c>
      <c r="D1407" s="26">
        <f t="shared" si="287"/>
        <v>0</v>
      </c>
      <c r="E1407" s="43">
        <f t="shared" si="291"/>
        <v>0.63541666665696539</v>
      </c>
      <c r="F1407" s="2">
        <f t="shared" si="292"/>
        <v>0.63553240739770611</v>
      </c>
      <c r="G1407" s="26">
        <f>_xlfn.XLOOKUP(F1407,occupancy_schedule!C:C,occupancy_schedule!D:D,,1,2)</f>
        <v>2</v>
      </c>
      <c r="H1407" s="50">
        <f t="shared" si="280"/>
        <v>1.3562499999999999E-5</v>
      </c>
      <c r="I1407" s="18">
        <f t="shared" si="281"/>
        <v>0.15069444444444444</v>
      </c>
      <c r="J1407" s="26">
        <f t="shared" si="282"/>
        <v>85.625</v>
      </c>
      <c r="K1407" s="55">
        <f t="shared" si="283"/>
        <v>1.4525462962962962E-2</v>
      </c>
      <c r="L1407" s="26" t="b">
        <f>IF(virtualroom!A1407="","",J1407&gt;ventilation_hysteresis)</f>
        <v>1</v>
      </c>
      <c r="M1407" s="29">
        <f t="shared" si="284"/>
        <v>500</v>
      </c>
      <c r="N1407" s="13">
        <f t="shared" si="288"/>
        <v>5.5555555555555554</v>
      </c>
      <c r="O1407" s="17">
        <f t="shared" si="289"/>
        <v>0.72627314814814814</v>
      </c>
      <c r="P1407" s="17">
        <f t="shared" si="285"/>
        <v>0.20749003984063744</v>
      </c>
      <c r="Q1407" s="17">
        <f t="shared" si="290"/>
        <v>0.15069444444444444</v>
      </c>
      <c r="R1407" s="29">
        <f>IF(R1406="cCO2_ppm",CO2_ext_avg_ppm,calculation!R1406+calculation!S1406)</f>
        <v>885.625</v>
      </c>
      <c r="S1407" s="13">
        <f t="shared" si="286"/>
        <v>0</v>
      </c>
    </row>
    <row r="1408" spans="1:19">
      <c r="A1408" s="1">
        <f>IF(input_OLD_temp_simulation!A1408&lt;&gt;"",input_OLD_temp_simulation!A1408,"")</f>
        <v>1406</v>
      </c>
      <c r="B1408">
        <f>IF(input_OLD_temp_simulation!B1408&lt;&gt;"",input_OLD_temp_simulation!B1408,"")</f>
        <v>886307</v>
      </c>
      <c r="C1408" s="2">
        <f>IF(input_OLD_temp_simulation!C1408&lt;&gt;"",input_OLD_temp_simulation!C1408,"")</f>
        <v>44578.645833333343</v>
      </c>
      <c r="D1408" s="26">
        <f t="shared" si="287"/>
        <v>0</v>
      </c>
      <c r="E1408" s="43">
        <f t="shared" si="291"/>
        <v>0.64583333334303461</v>
      </c>
      <c r="F1408" s="2">
        <f t="shared" si="292"/>
        <v>0.64594907408377533</v>
      </c>
      <c r="G1408" s="26">
        <f>_xlfn.XLOOKUP(F1408,occupancy_schedule!C:C,occupancy_schedule!D:D,,1,2)</f>
        <v>2</v>
      </c>
      <c r="H1408" s="50">
        <f t="shared" si="280"/>
        <v>1.3562499999999999E-5</v>
      </c>
      <c r="I1408" s="18">
        <f t="shared" si="281"/>
        <v>0.15069444444444444</v>
      </c>
      <c r="J1408" s="26">
        <f t="shared" si="282"/>
        <v>85.625</v>
      </c>
      <c r="K1408" s="55">
        <f t="shared" si="283"/>
        <v>1.4525462962962962E-2</v>
      </c>
      <c r="L1408" s="26" t="b">
        <f>IF(virtualroom!A1408="","",J1408&gt;ventilation_hysteresis)</f>
        <v>1</v>
      </c>
      <c r="M1408" s="29">
        <f t="shared" si="284"/>
        <v>500</v>
      </c>
      <c r="N1408" s="13">
        <f t="shared" si="288"/>
        <v>5.5555555555555554</v>
      </c>
      <c r="O1408" s="17">
        <f t="shared" si="289"/>
        <v>0.72627314814814814</v>
      </c>
      <c r="P1408" s="17">
        <f t="shared" si="285"/>
        <v>0.20749003984063744</v>
      </c>
      <c r="Q1408" s="17">
        <f t="shared" si="290"/>
        <v>0.15069444444444444</v>
      </c>
      <c r="R1408" s="29">
        <f>IF(R1407="cCO2_ppm",CO2_ext_avg_ppm,calculation!R1407+calculation!S1407)</f>
        <v>885.625</v>
      </c>
      <c r="S1408" s="13">
        <f t="shared" si="286"/>
        <v>0</v>
      </c>
    </row>
    <row r="1409" spans="1:19">
      <c r="A1409" s="1">
        <f>IF(input_OLD_temp_simulation!A1409&lt;&gt;"",input_OLD_temp_simulation!A1409,"")</f>
        <v>1407</v>
      </c>
      <c r="B1409">
        <f>IF(input_OLD_temp_simulation!B1409&lt;&gt;"",input_OLD_temp_simulation!B1409,"")</f>
        <v>886307</v>
      </c>
      <c r="C1409" s="2">
        <f>IF(input_OLD_temp_simulation!C1409&lt;&gt;"",input_OLD_temp_simulation!C1409,"")</f>
        <v>44578.65625</v>
      </c>
      <c r="D1409" s="26">
        <f t="shared" si="287"/>
        <v>0</v>
      </c>
      <c r="E1409" s="43">
        <f t="shared" si="291"/>
        <v>0.65625</v>
      </c>
      <c r="F1409" s="2">
        <f t="shared" si="292"/>
        <v>0.65636574074074072</v>
      </c>
      <c r="G1409" s="26">
        <f>_xlfn.XLOOKUP(F1409,occupancy_schedule!C:C,occupancy_schedule!D:D,,1,2)</f>
        <v>2</v>
      </c>
      <c r="H1409" s="50">
        <f t="shared" si="280"/>
        <v>1.3562499999999999E-5</v>
      </c>
      <c r="I1409" s="18">
        <f t="shared" si="281"/>
        <v>0.15069444444444444</v>
      </c>
      <c r="J1409" s="26">
        <f t="shared" si="282"/>
        <v>85.625</v>
      </c>
      <c r="K1409" s="55">
        <f t="shared" si="283"/>
        <v>1.4525462962962962E-2</v>
      </c>
      <c r="L1409" s="26" t="b">
        <f>IF(virtualroom!A1409="","",J1409&gt;ventilation_hysteresis)</f>
        <v>1</v>
      </c>
      <c r="M1409" s="29">
        <f t="shared" si="284"/>
        <v>500</v>
      </c>
      <c r="N1409" s="13">
        <f t="shared" si="288"/>
        <v>5.5555555555555554</v>
      </c>
      <c r="O1409" s="17">
        <f t="shared" si="289"/>
        <v>0.72627314814814814</v>
      </c>
      <c r="P1409" s="17">
        <f t="shared" si="285"/>
        <v>0.20749003984063744</v>
      </c>
      <c r="Q1409" s="17">
        <f t="shared" si="290"/>
        <v>0.15069444444444444</v>
      </c>
      <c r="R1409" s="29">
        <f>IF(R1408="cCO2_ppm",CO2_ext_avg_ppm,calculation!R1408+calculation!S1408)</f>
        <v>885.625</v>
      </c>
      <c r="S1409" s="13">
        <f t="shared" si="286"/>
        <v>0</v>
      </c>
    </row>
    <row r="1410" spans="1:19">
      <c r="A1410" s="1">
        <f>IF(input_OLD_temp_simulation!A1410&lt;&gt;"",input_OLD_temp_simulation!A1410,"")</f>
        <v>1408</v>
      </c>
      <c r="B1410">
        <f>IF(input_OLD_temp_simulation!B1410&lt;&gt;"",input_OLD_temp_simulation!B1410,"")</f>
        <v>886307</v>
      </c>
      <c r="C1410" s="2">
        <f>IF(input_OLD_temp_simulation!C1410&lt;&gt;"",input_OLD_temp_simulation!C1410,"")</f>
        <v>44578.666666666657</v>
      </c>
      <c r="D1410" s="26">
        <f t="shared" si="287"/>
        <v>0</v>
      </c>
      <c r="E1410" s="43">
        <f t="shared" si="291"/>
        <v>0.66666666665696539</v>
      </c>
      <c r="F1410" s="2">
        <f t="shared" si="292"/>
        <v>0.66678240739770611</v>
      </c>
      <c r="G1410" s="26">
        <f>_xlfn.XLOOKUP(F1410,occupancy_schedule!C:C,occupancy_schedule!D:D,,1,2)</f>
        <v>0</v>
      </c>
      <c r="H1410" s="50">
        <f t="shared" ref="H1410:H1473" si="293">G1410*deskwork_MET*METml_per_kg_min_p*avg_kg_per_p/(s_per_min*ml_per_m3)</f>
        <v>0</v>
      </c>
      <c r="I1410" s="18">
        <f t="shared" ref="I1410:I1473" si="294">H1410/V_room_m3*1000000</f>
        <v>0</v>
      </c>
      <c r="J1410" s="26">
        <f t="shared" ref="J1410:J1473" si="295">R1410-CO2_set</f>
        <v>85.625</v>
      </c>
      <c r="K1410" s="55">
        <f t="shared" ref="K1410:K1473" si="296">(R1410-CO2_ext_avg_ppm)*ACPH_min/s_per_h</f>
        <v>1.4525462962962962E-2</v>
      </c>
      <c r="L1410" s="26" t="b">
        <f>IF(virtualroom!A1410="","",J1410&gt;ventilation_hysteresis)</f>
        <v>1</v>
      </c>
      <c r="M1410" s="29">
        <f t="shared" ref="M1410:M1473" si="297">IF(L1410,maxvent_m3_per_h,0)</f>
        <v>500</v>
      </c>
      <c r="N1410" s="13">
        <f t="shared" si="288"/>
        <v>5.5555555555555554</v>
      </c>
      <c r="O1410" s="17">
        <f t="shared" si="289"/>
        <v>0.72627314814814814</v>
      </c>
      <c r="P1410" s="17">
        <f t="shared" ref="P1410:P1473" si="298">IF(L1410,MAX(0,MIN((J1410+ventilation_hysteresis)/(O1410*timestep_s),1)),0)</f>
        <v>0.20749003984063744</v>
      </c>
      <c r="Q1410" s="17">
        <f t="shared" si="290"/>
        <v>0.15069444444444444</v>
      </c>
      <c r="R1410" s="29">
        <f>IF(R1409="cCO2_ppm",CO2_ext_avg_ppm,calculation!R1409+calculation!S1409)</f>
        <v>885.625</v>
      </c>
      <c r="S1410" s="13">
        <f t="shared" ref="S1410:S1473" si="299">(I1410-Q1410)*timestep_s</f>
        <v>-135.625</v>
      </c>
    </row>
    <row r="1411" spans="1:19">
      <c r="A1411" s="1">
        <f>IF(input_OLD_temp_simulation!A1411&lt;&gt;"",input_OLD_temp_simulation!A1411,"")</f>
        <v>1409</v>
      </c>
      <c r="B1411">
        <f>IF(input_OLD_temp_simulation!B1411&lt;&gt;"",input_OLD_temp_simulation!B1411,"")</f>
        <v>886307</v>
      </c>
      <c r="C1411" s="2">
        <f>IF(input_OLD_temp_simulation!C1411&lt;&gt;"",input_OLD_temp_simulation!C1411,"")</f>
        <v>44578.677083333343</v>
      </c>
      <c r="D1411" s="26">
        <f t="shared" ref="D1411:D1474" si="300">WEEKDAY(C1411,3)</f>
        <v>0</v>
      </c>
      <c r="E1411" s="43">
        <f t="shared" si="291"/>
        <v>0.67708333334303461</v>
      </c>
      <c r="F1411" s="2">
        <f t="shared" si="292"/>
        <v>0.67719907408377533</v>
      </c>
      <c r="G1411" s="26">
        <f>_xlfn.XLOOKUP(F1411,occupancy_schedule!C:C,occupancy_schedule!D:D,,1,2)</f>
        <v>0</v>
      </c>
      <c r="H1411" s="50">
        <f t="shared" si="293"/>
        <v>0</v>
      </c>
      <c r="I1411" s="18">
        <f t="shared" si="294"/>
        <v>0</v>
      </c>
      <c r="J1411" s="26">
        <f t="shared" si="295"/>
        <v>-50</v>
      </c>
      <c r="K1411" s="55">
        <f t="shared" si="296"/>
        <v>1.0339506172839507E-2</v>
      </c>
      <c r="L1411" s="26" t="b">
        <f>IF(virtualroom!A1411="","",J1411&gt;ventilation_hysteresis)</f>
        <v>0</v>
      </c>
      <c r="M1411" s="29">
        <f t="shared" si="297"/>
        <v>0</v>
      </c>
      <c r="N1411" s="13">
        <f t="shared" si="288"/>
        <v>0</v>
      </c>
      <c r="O1411" s="17">
        <f t="shared" si="289"/>
        <v>0</v>
      </c>
      <c r="P1411" s="17">
        <f t="shared" si="298"/>
        <v>0</v>
      </c>
      <c r="Q1411" s="17">
        <f t="shared" si="290"/>
        <v>1.0339506172839507E-2</v>
      </c>
      <c r="R1411" s="29">
        <f>IF(R1410="cCO2_ppm",CO2_ext_avg_ppm,calculation!R1410+calculation!S1410)</f>
        <v>750</v>
      </c>
      <c r="S1411" s="13">
        <f t="shared" si="299"/>
        <v>-9.3055555555555554</v>
      </c>
    </row>
    <row r="1412" spans="1:19">
      <c r="A1412" s="1">
        <f>IF(input_OLD_temp_simulation!A1412&lt;&gt;"",input_OLD_temp_simulation!A1412,"")</f>
        <v>1410</v>
      </c>
      <c r="B1412">
        <f>IF(input_OLD_temp_simulation!B1412&lt;&gt;"",input_OLD_temp_simulation!B1412,"")</f>
        <v>886307</v>
      </c>
      <c r="C1412" s="2">
        <f>IF(input_OLD_temp_simulation!C1412&lt;&gt;"",input_OLD_temp_simulation!C1412,"")</f>
        <v>44578.6875</v>
      </c>
      <c r="D1412" s="26">
        <f t="shared" si="300"/>
        <v>0</v>
      </c>
      <c r="E1412" s="43">
        <f t="shared" si="291"/>
        <v>0.6875</v>
      </c>
      <c r="F1412" s="2">
        <f t="shared" si="292"/>
        <v>0.68761574074074072</v>
      </c>
      <c r="G1412" s="26">
        <f>_xlfn.XLOOKUP(F1412,occupancy_schedule!C:C,occupancy_schedule!D:D,,1,2)</f>
        <v>0</v>
      </c>
      <c r="H1412" s="50">
        <f t="shared" si="293"/>
        <v>0</v>
      </c>
      <c r="I1412" s="18">
        <f t="shared" si="294"/>
        <v>0</v>
      </c>
      <c r="J1412" s="26">
        <f t="shared" si="295"/>
        <v>-59.305555555555543</v>
      </c>
      <c r="K1412" s="55">
        <f t="shared" si="296"/>
        <v>1.0052297668038409E-2</v>
      </c>
      <c r="L1412" s="26" t="b">
        <f>IF(virtualroom!A1412="","",J1412&gt;ventilation_hysteresis)</f>
        <v>0</v>
      </c>
      <c r="M1412" s="29">
        <f t="shared" si="297"/>
        <v>0</v>
      </c>
      <c r="N1412" s="13">
        <f t="shared" si="288"/>
        <v>0</v>
      </c>
      <c r="O1412" s="17">
        <f t="shared" si="289"/>
        <v>0</v>
      </c>
      <c r="P1412" s="17">
        <f t="shared" si="298"/>
        <v>0</v>
      </c>
      <c r="Q1412" s="17">
        <f t="shared" si="290"/>
        <v>1.0052297668038409E-2</v>
      </c>
      <c r="R1412" s="29">
        <f>IF(R1411="cCO2_ppm",CO2_ext_avg_ppm,calculation!R1411+calculation!S1411)</f>
        <v>740.69444444444446</v>
      </c>
      <c r="S1412" s="13">
        <f t="shared" si="299"/>
        <v>-9.0470679012345681</v>
      </c>
    </row>
    <row r="1413" spans="1:19">
      <c r="A1413" s="1">
        <f>IF(input_OLD_temp_simulation!A1413&lt;&gt;"",input_OLD_temp_simulation!A1413,"")</f>
        <v>1411</v>
      </c>
      <c r="B1413">
        <f>IF(input_OLD_temp_simulation!B1413&lt;&gt;"",input_OLD_temp_simulation!B1413,"")</f>
        <v>886307</v>
      </c>
      <c r="C1413" s="2">
        <f>IF(input_OLD_temp_simulation!C1413&lt;&gt;"",input_OLD_temp_simulation!C1413,"")</f>
        <v>44578.697916666657</v>
      </c>
      <c r="D1413" s="26">
        <f t="shared" si="300"/>
        <v>0</v>
      </c>
      <c r="E1413" s="43">
        <f t="shared" si="291"/>
        <v>0.69791666665696539</v>
      </c>
      <c r="F1413" s="2">
        <f t="shared" si="292"/>
        <v>0.69803240739770611</v>
      </c>
      <c r="G1413" s="26">
        <f>_xlfn.XLOOKUP(F1413,occupancy_schedule!C:C,occupancy_schedule!D:D,,1,2)</f>
        <v>0</v>
      </c>
      <c r="H1413" s="50">
        <f t="shared" si="293"/>
        <v>0</v>
      </c>
      <c r="I1413" s="18">
        <f t="shared" si="294"/>
        <v>0</v>
      </c>
      <c r="J1413" s="26">
        <f t="shared" si="295"/>
        <v>-68.35262345679007</v>
      </c>
      <c r="K1413" s="55">
        <f t="shared" si="296"/>
        <v>9.7730671772595663E-3</v>
      </c>
      <c r="L1413" s="26" t="b">
        <f>IF(virtualroom!A1413="","",J1413&gt;ventilation_hysteresis)</f>
        <v>0</v>
      </c>
      <c r="M1413" s="29">
        <f t="shared" si="297"/>
        <v>0</v>
      </c>
      <c r="N1413" s="13">
        <f t="shared" si="288"/>
        <v>0</v>
      </c>
      <c r="O1413" s="17">
        <f t="shared" si="289"/>
        <v>0</v>
      </c>
      <c r="P1413" s="17">
        <f t="shared" si="298"/>
        <v>0</v>
      </c>
      <c r="Q1413" s="17">
        <f t="shared" si="290"/>
        <v>9.7730671772595663E-3</v>
      </c>
      <c r="R1413" s="29">
        <f>IF(R1412="cCO2_ppm",CO2_ext_avg_ppm,calculation!R1412+calculation!S1412)</f>
        <v>731.64737654320993</v>
      </c>
      <c r="S1413" s="13">
        <f t="shared" si="299"/>
        <v>-8.795760459533609</v>
      </c>
    </row>
    <row r="1414" spans="1:19">
      <c r="A1414" s="1">
        <f>IF(input_OLD_temp_simulation!A1414&lt;&gt;"",input_OLD_temp_simulation!A1414,"")</f>
        <v>1412</v>
      </c>
      <c r="B1414">
        <f>IF(input_OLD_temp_simulation!B1414&lt;&gt;"",input_OLD_temp_simulation!B1414,"")</f>
        <v>886307</v>
      </c>
      <c r="C1414" s="2">
        <f>IF(input_OLD_temp_simulation!C1414&lt;&gt;"",input_OLD_temp_simulation!C1414,"")</f>
        <v>44578.708333333343</v>
      </c>
      <c r="D1414" s="26">
        <f t="shared" si="300"/>
        <v>0</v>
      </c>
      <c r="E1414" s="43">
        <f t="shared" si="291"/>
        <v>0.70833333334303461</v>
      </c>
      <c r="F1414" s="2">
        <f t="shared" si="292"/>
        <v>0.70844907408377533</v>
      </c>
      <c r="G1414" s="26">
        <f>_xlfn.XLOOKUP(F1414,occupancy_schedule!C:C,occupancy_schedule!D:D,,1,2)</f>
        <v>0</v>
      </c>
      <c r="H1414" s="50">
        <f t="shared" si="293"/>
        <v>0</v>
      </c>
      <c r="I1414" s="18">
        <f t="shared" si="294"/>
        <v>0</v>
      </c>
      <c r="J1414" s="26">
        <f t="shared" si="295"/>
        <v>-77.148383916323723</v>
      </c>
      <c r="K1414" s="55">
        <f t="shared" si="296"/>
        <v>9.501593089002355E-3</v>
      </c>
      <c r="L1414" s="26" t="b">
        <f>IF(virtualroom!A1414="","",J1414&gt;ventilation_hysteresis)</f>
        <v>0</v>
      </c>
      <c r="M1414" s="29">
        <f t="shared" si="297"/>
        <v>0</v>
      </c>
      <c r="N1414" s="13">
        <f t="shared" si="288"/>
        <v>0</v>
      </c>
      <c r="O1414" s="17">
        <f t="shared" si="289"/>
        <v>0</v>
      </c>
      <c r="P1414" s="17">
        <f t="shared" si="298"/>
        <v>0</v>
      </c>
      <c r="Q1414" s="17">
        <f t="shared" si="290"/>
        <v>9.501593089002355E-3</v>
      </c>
      <c r="R1414" s="29">
        <f>IF(R1413="cCO2_ppm",CO2_ext_avg_ppm,calculation!R1413+calculation!S1413)</f>
        <v>722.85161608367628</v>
      </c>
      <c r="S1414" s="13">
        <f t="shared" si="299"/>
        <v>-8.5514337801021192</v>
      </c>
    </row>
    <row r="1415" spans="1:19">
      <c r="A1415" s="1">
        <f>IF(input_OLD_temp_simulation!A1415&lt;&gt;"",input_OLD_temp_simulation!A1415,"")</f>
        <v>1413</v>
      </c>
      <c r="B1415">
        <f>IF(input_OLD_temp_simulation!B1415&lt;&gt;"",input_OLD_temp_simulation!B1415,"")</f>
        <v>886307</v>
      </c>
      <c r="C1415" s="2">
        <f>IF(input_OLD_temp_simulation!C1415&lt;&gt;"",input_OLD_temp_simulation!C1415,"")</f>
        <v>44578.71875</v>
      </c>
      <c r="D1415" s="26">
        <f t="shared" si="300"/>
        <v>0</v>
      </c>
      <c r="E1415" s="43">
        <f t="shared" si="291"/>
        <v>0.71875</v>
      </c>
      <c r="F1415" s="2">
        <f t="shared" si="292"/>
        <v>0.71886574074074072</v>
      </c>
      <c r="G1415" s="26">
        <f>_xlfn.XLOOKUP(F1415,occupancy_schedule!C:C,occupancy_schedule!D:D,,1,2)</f>
        <v>0</v>
      </c>
      <c r="H1415" s="50">
        <f t="shared" si="293"/>
        <v>0</v>
      </c>
      <c r="I1415" s="18">
        <f t="shared" si="294"/>
        <v>0</v>
      </c>
      <c r="J1415" s="26">
        <f t="shared" si="295"/>
        <v>-85.699817696425839</v>
      </c>
      <c r="K1415" s="55">
        <f t="shared" si="296"/>
        <v>9.2376599476411761E-3</v>
      </c>
      <c r="L1415" s="26" t="b">
        <f>IF(virtualroom!A1415="","",J1415&gt;ventilation_hysteresis)</f>
        <v>0</v>
      </c>
      <c r="M1415" s="29">
        <f t="shared" si="297"/>
        <v>0</v>
      </c>
      <c r="N1415" s="13">
        <f t="shared" si="288"/>
        <v>0</v>
      </c>
      <c r="O1415" s="17">
        <f t="shared" si="289"/>
        <v>0</v>
      </c>
      <c r="P1415" s="17">
        <f t="shared" si="298"/>
        <v>0</v>
      </c>
      <c r="Q1415" s="17">
        <f t="shared" si="290"/>
        <v>9.2376599476411761E-3</v>
      </c>
      <c r="R1415" s="29">
        <f>IF(R1414="cCO2_ppm",CO2_ext_avg_ppm,calculation!R1414+calculation!S1414)</f>
        <v>714.30018230357416</v>
      </c>
      <c r="S1415" s="13">
        <f t="shared" si="299"/>
        <v>-8.3138939528770592</v>
      </c>
    </row>
    <row r="1416" spans="1:19">
      <c r="A1416" s="1">
        <f>IF(input_OLD_temp_simulation!A1416&lt;&gt;"",input_OLD_temp_simulation!A1416,"")</f>
        <v>1414</v>
      </c>
      <c r="B1416">
        <f>IF(input_OLD_temp_simulation!B1416&lt;&gt;"",input_OLD_temp_simulation!B1416,"")</f>
        <v>886307</v>
      </c>
      <c r="C1416" s="2">
        <f>IF(input_OLD_temp_simulation!C1416&lt;&gt;"",input_OLD_temp_simulation!C1416,"")</f>
        <v>44578.729166666657</v>
      </c>
      <c r="D1416" s="26">
        <f t="shared" si="300"/>
        <v>0</v>
      </c>
      <c r="E1416" s="43">
        <f t="shared" si="291"/>
        <v>0.72916666665696539</v>
      </c>
      <c r="F1416" s="2">
        <f t="shared" si="292"/>
        <v>0.72928240739770611</v>
      </c>
      <c r="G1416" s="26">
        <f>_xlfn.XLOOKUP(F1416,occupancy_schedule!C:C,occupancy_schedule!D:D,,1,2)</f>
        <v>0</v>
      </c>
      <c r="H1416" s="50">
        <f t="shared" si="293"/>
        <v>0</v>
      </c>
      <c r="I1416" s="18">
        <f t="shared" si="294"/>
        <v>0</v>
      </c>
      <c r="J1416" s="26">
        <f t="shared" si="295"/>
        <v>-94.013711649302877</v>
      </c>
      <c r="K1416" s="55">
        <f t="shared" si="296"/>
        <v>8.9810582824289241E-3</v>
      </c>
      <c r="L1416" s="26" t="b">
        <f>IF(virtualroom!A1416="","",J1416&gt;ventilation_hysteresis)</f>
        <v>0</v>
      </c>
      <c r="M1416" s="29">
        <f t="shared" si="297"/>
        <v>0</v>
      </c>
      <c r="N1416" s="13">
        <f t="shared" si="288"/>
        <v>0</v>
      </c>
      <c r="O1416" s="17">
        <f t="shared" si="289"/>
        <v>0</v>
      </c>
      <c r="P1416" s="17">
        <f t="shared" si="298"/>
        <v>0</v>
      </c>
      <c r="Q1416" s="17">
        <f t="shared" si="290"/>
        <v>8.9810582824289241E-3</v>
      </c>
      <c r="R1416" s="29">
        <f>IF(R1415="cCO2_ppm",CO2_ext_avg_ppm,calculation!R1415+calculation!S1415)</f>
        <v>705.98628835069712</v>
      </c>
      <c r="S1416" s="13">
        <f t="shared" si="299"/>
        <v>-8.0829524541860316</v>
      </c>
    </row>
    <row r="1417" spans="1:19">
      <c r="A1417" s="1">
        <f>IF(input_OLD_temp_simulation!A1417&lt;&gt;"",input_OLD_temp_simulation!A1417,"")</f>
        <v>1415</v>
      </c>
      <c r="B1417">
        <f>IF(input_OLD_temp_simulation!B1417&lt;&gt;"",input_OLD_temp_simulation!B1417,"")</f>
        <v>886307</v>
      </c>
      <c r="C1417" s="2">
        <f>IF(input_OLD_temp_simulation!C1417&lt;&gt;"",input_OLD_temp_simulation!C1417,"")</f>
        <v>44578.739583333343</v>
      </c>
      <c r="D1417" s="26">
        <f t="shared" si="300"/>
        <v>0</v>
      </c>
      <c r="E1417" s="43">
        <f t="shared" si="291"/>
        <v>0.73958333334303461</v>
      </c>
      <c r="F1417" s="2">
        <f t="shared" si="292"/>
        <v>0.73969907408377533</v>
      </c>
      <c r="G1417" s="26">
        <f>_xlfn.XLOOKUP(F1417,occupancy_schedule!C:C,occupancy_schedule!D:D,,1,2)</f>
        <v>0</v>
      </c>
      <c r="H1417" s="50">
        <f t="shared" si="293"/>
        <v>0</v>
      </c>
      <c r="I1417" s="18">
        <f t="shared" si="294"/>
        <v>0</v>
      </c>
      <c r="J1417" s="26">
        <f t="shared" si="295"/>
        <v>-102.09666410348893</v>
      </c>
      <c r="K1417" s="55">
        <f t="shared" si="296"/>
        <v>8.7315844412503407E-3</v>
      </c>
      <c r="L1417" s="26" t="b">
        <f>IF(virtualroom!A1417="","",J1417&gt;ventilation_hysteresis)</f>
        <v>0</v>
      </c>
      <c r="M1417" s="29">
        <f t="shared" si="297"/>
        <v>0</v>
      </c>
      <c r="N1417" s="13">
        <f t="shared" si="288"/>
        <v>0</v>
      </c>
      <c r="O1417" s="17">
        <f t="shared" si="289"/>
        <v>0</v>
      </c>
      <c r="P1417" s="17">
        <f t="shared" si="298"/>
        <v>0</v>
      </c>
      <c r="Q1417" s="17">
        <f t="shared" si="290"/>
        <v>8.7315844412503407E-3</v>
      </c>
      <c r="R1417" s="29">
        <f>IF(R1416="cCO2_ppm",CO2_ext_avg_ppm,calculation!R1416+calculation!S1416)</f>
        <v>697.90333589651107</v>
      </c>
      <c r="S1417" s="13">
        <f t="shared" si="299"/>
        <v>-7.8584259971253063</v>
      </c>
    </row>
    <row r="1418" spans="1:19">
      <c r="A1418" s="1">
        <f>IF(input_OLD_temp_simulation!A1418&lt;&gt;"",input_OLD_temp_simulation!A1418,"")</f>
        <v>1416</v>
      </c>
      <c r="B1418">
        <f>IF(input_OLD_temp_simulation!B1418&lt;&gt;"",input_OLD_temp_simulation!B1418,"")</f>
        <v>886307</v>
      </c>
      <c r="C1418" s="2">
        <f>IF(input_OLD_temp_simulation!C1418&lt;&gt;"",input_OLD_temp_simulation!C1418,"")</f>
        <v>44578.75</v>
      </c>
      <c r="D1418" s="26">
        <f t="shared" si="300"/>
        <v>0</v>
      </c>
      <c r="E1418" s="43">
        <f t="shared" si="291"/>
        <v>0.75</v>
      </c>
      <c r="F1418" s="2">
        <f t="shared" si="292"/>
        <v>0.75011574074074072</v>
      </c>
      <c r="G1418" s="26">
        <f>_xlfn.XLOOKUP(F1418,occupancy_schedule!C:C,occupancy_schedule!D:D,,1,2)</f>
        <v>0</v>
      </c>
      <c r="H1418" s="50">
        <f t="shared" si="293"/>
        <v>0</v>
      </c>
      <c r="I1418" s="18">
        <f t="shared" si="294"/>
        <v>0</v>
      </c>
      <c r="J1418" s="26">
        <f t="shared" si="295"/>
        <v>-109.95509010061426</v>
      </c>
      <c r="K1418" s="55">
        <f t="shared" si="296"/>
        <v>8.4890404289933875E-3</v>
      </c>
      <c r="L1418" s="26" t="b">
        <f>IF(virtualroom!A1418="","",J1418&gt;ventilation_hysteresis)</f>
        <v>0</v>
      </c>
      <c r="M1418" s="29">
        <f t="shared" si="297"/>
        <v>0</v>
      </c>
      <c r="N1418" s="13">
        <f t="shared" si="288"/>
        <v>0</v>
      </c>
      <c r="O1418" s="17">
        <f t="shared" si="289"/>
        <v>0</v>
      </c>
      <c r="P1418" s="17">
        <f t="shared" si="298"/>
        <v>0</v>
      </c>
      <c r="Q1418" s="17">
        <f t="shared" si="290"/>
        <v>8.4890404289933875E-3</v>
      </c>
      <c r="R1418" s="29">
        <f>IF(R1417="cCO2_ppm",CO2_ext_avg_ppm,calculation!R1417+calculation!S1417)</f>
        <v>690.04490989938574</v>
      </c>
      <c r="S1418" s="13">
        <f t="shared" si="299"/>
        <v>-7.6401363860940483</v>
      </c>
    </row>
    <row r="1419" spans="1:19">
      <c r="A1419" s="1">
        <f>IF(input_OLD_temp_simulation!A1419&lt;&gt;"",input_OLD_temp_simulation!A1419,"")</f>
        <v>1417</v>
      </c>
      <c r="B1419">
        <f>IF(input_OLD_temp_simulation!B1419&lt;&gt;"",input_OLD_temp_simulation!B1419,"")</f>
        <v>886307</v>
      </c>
      <c r="C1419" s="2">
        <f>IF(input_OLD_temp_simulation!C1419&lt;&gt;"",input_OLD_temp_simulation!C1419,"")</f>
        <v>44578.760416666657</v>
      </c>
      <c r="D1419" s="26">
        <f t="shared" si="300"/>
        <v>0</v>
      </c>
      <c r="E1419" s="43">
        <f t="shared" si="291"/>
        <v>0.76041666665696539</v>
      </c>
      <c r="F1419" s="2">
        <f t="shared" si="292"/>
        <v>0.76053240739770611</v>
      </c>
      <c r="G1419" s="26">
        <f>_xlfn.XLOOKUP(F1419,occupancy_schedule!C:C,occupancy_schedule!D:D,,1,2)</f>
        <v>0</v>
      </c>
      <c r="H1419" s="50">
        <f t="shared" si="293"/>
        <v>0</v>
      </c>
      <c r="I1419" s="18">
        <f t="shared" si="294"/>
        <v>0</v>
      </c>
      <c r="J1419" s="26">
        <f t="shared" si="295"/>
        <v>-117.59522648670827</v>
      </c>
      <c r="K1419" s="55">
        <f t="shared" si="296"/>
        <v>8.2532337504102379E-3</v>
      </c>
      <c r="L1419" s="26" t="b">
        <f>IF(virtualroom!A1419="","",J1419&gt;ventilation_hysteresis)</f>
        <v>0</v>
      </c>
      <c r="M1419" s="29">
        <f t="shared" si="297"/>
        <v>0</v>
      </c>
      <c r="N1419" s="13">
        <f t="shared" si="288"/>
        <v>0</v>
      </c>
      <c r="O1419" s="17">
        <f t="shared" si="289"/>
        <v>0</v>
      </c>
      <c r="P1419" s="17">
        <f t="shared" si="298"/>
        <v>0</v>
      </c>
      <c r="Q1419" s="17">
        <f t="shared" si="290"/>
        <v>8.2532337504102379E-3</v>
      </c>
      <c r="R1419" s="29">
        <f>IF(R1418="cCO2_ppm",CO2_ext_avg_ppm,calculation!R1418+calculation!S1418)</f>
        <v>682.40477351329173</v>
      </c>
      <c r="S1419" s="13">
        <f t="shared" si="299"/>
        <v>-7.4279103753692137</v>
      </c>
    </row>
    <row r="1420" spans="1:19">
      <c r="A1420" s="1">
        <f>IF(input_OLD_temp_simulation!A1420&lt;&gt;"",input_OLD_temp_simulation!A1420,"")</f>
        <v>1418</v>
      </c>
      <c r="B1420">
        <f>IF(input_OLD_temp_simulation!B1420&lt;&gt;"",input_OLD_temp_simulation!B1420,"")</f>
        <v>886307</v>
      </c>
      <c r="C1420" s="2">
        <f>IF(input_OLD_temp_simulation!C1420&lt;&gt;"",input_OLD_temp_simulation!C1420,"")</f>
        <v>44578.770833333343</v>
      </c>
      <c r="D1420" s="26">
        <f t="shared" si="300"/>
        <v>0</v>
      </c>
      <c r="E1420" s="43">
        <f t="shared" si="291"/>
        <v>0.77083333334303461</v>
      </c>
      <c r="F1420" s="2">
        <f t="shared" si="292"/>
        <v>0.77094907408377533</v>
      </c>
      <c r="G1420" s="26">
        <f>_xlfn.XLOOKUP(F1420,occupancy_schedule!C:C,occupancy_schedule!D:D,,1,2)</f>
        <v>0</v>
      </c>
      <c r="H1420" s="50">
        <f t="shared" si="293"/>
        <v>0</v>
      </c>
      <c r="I1420" s="18">
        <f t="shared" si="294"/>
        <v>0</v>
      </c>
      <c r="J1420" s="26">
        <f t="shared" si="295"/>
        <v>-125.02313686207754</v>
      </c>
      <c r="K1420" s="55">
        <f t="shared" si="296"/>
        <v>8.0239772573432854E-3</v>
      </c>
      <c r="L1420" s="26" t="b">
        <f>IF(virtualroom!A1420="","",J1420&gt;ventilation_hysteresis)</f>
        <v>0</v>
      </c>
      <c r="M1420" s="29">
        <f t="shared" si="297"/>
        <v>0</v>
      </c>
      <c r="N1420" s="13">
        <f t="shared" si="288"/>
        <v>0</v>
      </c>
      <c r="O1420" s="17">
        <f t="shared" si="289"/>
        <v>0</v>
      </c>
      <c r="P1420" s="17">
        <f t="shared" si="298"/>
        <v>0</v>
      </c>
      <c r="Q1420" s="17">
        <f t="shared" si="290"/>
        <v>8.0239772573432854E-3</v>
      </c>
      <c r="R1420" s="29">
        <f>IF(R1419="cCO2_ppm",CO2_ext_avg_ppm,calculation!R1419+calculation!S1419)</f>
        <v>674.97686313792246</v>
      </c>
      <c r="S1420" s="13">
        <f t="shared" si="299"/>
        <v>-7.221579531608957</v>
      </c>
    </row>
    <row r="1421" spans="1:19">
      <c r="A1421" s="1">
        <f>IF(input_OLD_temp_simulation!A1421&lt;&gt;"",input_OLD_temp_simulation!A1421,"")</f>
        <v>1419</v>
      </c>
      <c r="B1421">
        <f>IF(input_OLD_temp_simulation!B1421&lt;&gt;"",input_OLD_temp_simulation!B1421,"")</f>
        <v>886307</v>
      </c>
      <c r="C1421" s="2">
        <f>IF(input_OLD_temp_simulation!C1421&lt;&gt;"",input_OLD_temp_simulation!C1421,"")</f>
        <v>44578.78125</v>
      </c>
      <c r="D1421" s="26">
        <f t="shared" si="300"/>
        <v>0</v>
      </c>
      <c r="E1421" s="43">
        <f t="shared" si="291"/>
        <v>0.78125</v>
      </c>
      <c r="F1421" s="2">
        <f t="shared" si="292"/>
        <v>0.78136574074074072</v>
      </c>
      <c r="G1421" s="26">
        <f>_xlfn.XLOOKUP(F1421,occupancy_schedule!C:C,occupancy_schedule!D:D,,1,2)</f>
        <v>0</v>
      </c>
      <c r="H1421" s="50">
        <f t="shared" si="293"/>
        <v>0</v>
      </c>
      <c r="I1421" s="18">
        <f t="shared" si="294"/>
        <v>0</v>
      </c>
      <c r="J1421" s="26">
        <f t="shared" si="295"/>
        <v>-132.24471639368653</v>
      </c>
      <c r="K1421" s="55">
        <f t="shared" si="296"/>
        <v>7.8010890001948595E-3</v>
      </c>
      <c r="L1421" s="26" t="b">
        <f>IF(virtualroom!A1421="","",J1421&gt;ventilation_hysteresis)</f>
        <v>0</v>
      </c>
      <c r="M1421" s="29">
        <f t="shared" si="297"/>
        <v>0</v>
      </c>
      <c r="N1421" s="13">
        <f t="shared" si="288"/>
        <v>0</v>
      </c>
      <c r="O1421" s="17">
        <f t="shared" si="289"/>
        <v>0</v>
      </c>
      <c r="P1421" s="17">
        <f t="shared" si="298"/>
        <v>0</v>
      </c>
      <c r="Q1421" s="17">
        <f t="shared" si="290"/>
        <v>7.8010890001948595E-3</v>
      </c>
      <c r="R1421" s="29">
        <f>IF(R1420="cCO2_ppm",CO2_ext_avg_ppm,calculation!R1420+calculation!S1420)</f>
        <v>667.75528360631347</v>
      </c>
      <c r="S1421" s="13">
        <f t="shared" si="299"/>
        <v>-7.0209801001753736</v>
      </c>
    </row>
    <row r="1422" spans="1:19">
      <c r="A1422" s="1">
        <f>IF(input_OLD_temp_simulation!A1422&lt;&gt;"",input_OLD_temp_simulation!A1422,"")</f>
        <v>1420</v>
      </c>
      <c r="B1422">
        <f>IF(input_OLD_temp_simulation!B1422&lt;&gt;"",input_OLD_temp_simulation!B1422,"")</f>
        <v>886307</v>
      </c>
      <c r="C1422" s="2">
        <f>IF(input_OLD_temp_simulation!C1422&lt;&gt;"",input_OLD_temp_simulation!C1422,"")</f>
        <v>44578.791666666657</v>
      </c>
      <c r="D1422" s="26">
        <f t="shared" si="300"/>
        <v>0</v>
      </c>
      <c r="E1422" s="43">
        <f t="shared" si="291"/>
        <v>0.79166666665696539</v>
      </c>
      <c r="F1422" s="2">
        <f t="shared" si="292"/>
        <v>0.79178240739770611</v>
      </c>
      <c r="G1422" s="26">
        <f>_xlfn.XLOOKUP(F1422,occupancy_schedule!C:C,occupancy_schedule!D:D,,1,2)</f>
        <v>0</v>
      </c>
      <c r="H1422" s="50">
        <f t="shared" si="293"/>
        <v>0</v>
      </c>
      <c r="I1422" s="18">
        <f t="shared" si="294"/>
        <v>0</v>
      </c>
      <c r="J1422" s="26">
        <f t="shared" si="295"/>
        <v>-139.26569649386192</v>
      </c>
      <c r="K1422" s="55">
        <f t="shared" si="296"/>
        <v>7.5843920835227795E-3</v>
      </c>
      <c r="L1422" s="26" t="b">
        <f>IF(virtualroom!A1422="","",J1422&gt;ventilation_hysteresis)</f>
        <v>0</v>
      </c>
      <c r="M1422" s="29">
        <f t="shared" si="297"/>
        <v>0</v>
      </c>
      <c r="N1422" s="13">
        <f t="shared" si="288"/>
        <v>0</v>
      </c>
      <c r="O1422" s="17">
        <f t="shared" si="289"/>
        <v>0</v>
      </c>
      <c r="P1422" s="17">
        <f t="shared" si="298"/>
        <v>0</v>
      </c>
      <c r="Q1422" s="17">
        <f t="shared" si="290"/>
        <v>7.5843920835227795E-3</v>
      </c>
      <c r="R1422" s="29">
        <f>IF(R1421="cCO2_ppm",CO2_ext_avg_ppm,calculation!R1421+calculation!S1421)</f>
        <v>660.73430350613808</v>
      </c>
      <c r="S1422" s="13">
        <f t="shared" si="299"/>
        <v>-6.8259528751705014</v>
      </c>
    </row>
    <row r="1423" spans="1:19">
      <c r="A1423" s="1">
        <f>IF(input_OLD_temp_simulation!A1423&lt;&gt;"",input_OLD_temp_simulation!A1423,"")</f>
        <v>1421</v>
      </c>
      <c r="B1423">
        <f>IF(input_OLD_temp_simulation!B1423&lt;&gt;"",input_OLD_temp_simulation!B1423,"")</f>
        <v>886307</v>
      </c>
      <c r="C1423" s="2">
        <f>IF(input_OLD_temp_simulation!C1423&lt;&gt;"",input_OLD_temp_simulation!C1423,"")</f>
        <v>44578.802083333343</v>
      </c>
      <c r="D1423" s="26">
        <f t="shared" si="300"/>
        <v>0</v>
      </c>
      <c r="E1423" s="43">
        <f t="shared" si="291"/>
        <v>0.80208333334303461</v>
      </c>
      <c r="F1423" s="2">
        <f t="shared" si="292"/>
        <v>0.80219907408377533</v>
      </c>
      <c r="G1423" s="26">
        <f>_xlfn.XLOOKUP(F1423,occupancy_schedule!C:C,occupancy_schedule!D:D,,1,2)</f>
        <v>0</v>
      </c>
      <c r="H1423" s="50">
        <f t="shared" si="293"/>
        <v>0</v>
      </c>
      <c r="I1423" s="18">
        <f t="shared" si="294"/>
        <v>0</v>
      </c>
      <c r="J1423" s="26">
        <f t="shared" si="295"/>
        <v>-146.09164936903244</v>
      </c>
      <c r="K1423" s="55">
        <f t="shared" si="296"/>
        <v>7.3737145256471464E-3</v>
      </c>
      <c r="L1423" s="26" t="b">
        <f>IF(virtualroom!A1423="","",J1423&gt;ventilation_hysteresis)</f>
        <v>0</v>
      </c>
      <c r="M1423" s="29">
        <f t="shared" si="297"/>
        <v>0</v>
      </c>
      <c r="N1423" s="13">
        <f t="shared" si="288"/>
        <v>0</v>
      </c>
      <c r="O1423" s="17">
        <f t="shared" si="289"/>
        <v>0</v>
      </c>
      <c r="P1423" s="17">
        <f t="shared" si="298"/>
        <v>0</v>
      </c>
      <c r="Q1423" s="17">
        <f t="shared" si="290"/>
        <v>7.3737145256471464E-3</v>
      </c>
      <c r="R1423" s="29">
        <f>IF(R1422="cCO2_ppm",CO2_ext_avg_ppm,calculation!R1422+calculation!S1422)</f>
        <v>653.90835063096756</v>
      </c>
      <c r="S1423" s="13">
        <f t="shared" si="299"/>
        <v>-6.6363430730824318</v>
      </c>
    </row>
    <row r="1424" spans="1:19">
      <c r="A1424" s="1">
        <f>IF(input_OLD_temp_simulation!A1424&lt;&gt;"",input_OLD_temp_simulation!A1424,"")</f>
        <v>1422</v>
      </c>
      <c r="B1424">
        <f>IF(input_OLD_temp_simulation!B1424&lt;&gt;"",input_OLD_temp_simulation!B1424,"")</f>
        <v>886307</v>
      </c>
      <c r="C1424" s="2">
        <f>IF(input_OLD_temp_simulation!C1424&lt;&gt;"",input_OLD_temp_simulation!C1424,"")</f>
        <v>44578.8125</v>
      </c>
      <c r="D1424" s="26">
        <f t="shared" si="300"/>
        <v>0</v>
      </c>
      <c r="E1424" s="43">
        <f t="shared" si="291"/>
        <v>0.8125</v>
      </c>
      <c r="F1424" s="2">
        <f t="shared" si="292"/>
        <v>0.81261574074074072</v>
      </c>
      <c r="G1424" s="26">
        <f>_xlfn.XLOOKUP(F1424,occupancy_schedule!C:C,occupancy_schedule!D:D,,1,2)</f>
        <v>0</v>
      </c>
      <c r="H1424" s="50">
        <f t="shared" si="293"/>
        <v>0</v>
      </c>
      <c r="I1424" s="18">
        <f t="shared" si="294"/>
        <v>0</v>
      </c>
      <c r="J1424" s="26">
        <f t="shared" si="295"/>
        <v>-152.7279924421149</v>
      </c>
      <c r="K1424" s="55">
        <f t="shared" si="296"/>
        <v>7.1688891221569472E-3</v>
      </c>
      <c r="L1424" s="26" t="b">
        <f>IF(virtualroom!A1424="","",J1424&gt;ventilation_hysteresis)</f>
        <v>0</v>
      </c>
      <c r="M1424" s="29">
        <f t="shared" si="297"/>
        <v>0</v>
      </c>
      <c r="N1424" s="13">
        <f t="shared" si="288"/>
        <v>0</v>
      </c>
      <c r="O1424" s="17">
        <f t="shared" si="289"/>
        <v>0</v>
      </c>
      <c r="P1424" s="17">
        <f t="shared" si="298"/>
        <v>0</v>
      </c>
      <c r="Q1424" s="17">
        <f t="shared" si="290"/>
        <v>7.1688891221569472E-3</v>
      </c>
      <c r="R1424" s="29">
        <f>IF(R1423="cCO2_ppm",CO2_ext_avg_ppm,calculation!R1423+calculation!S1423)</f>
        <v>647.2720075578851</v>
      </c>
      <c r="S1424" s="13">
        <f t="shared" si="299"/>
        <v>-6.4520002099412528</v>
      </c>
    </row>
    <row r="1425" spans="1:19">
      <c r="A1425" s="1">
        <f>IF(input_OLD_temp_simulation!A1425&lt;&gt;"",input_OLD_temp_simulation!A1425,"")</f>
        <v>1423</v>
      </c>
      <c r="B1425">
        <f>IF(input_OLD_temp_simulation!B1425&lt;&gt;"",input_OLD_temp_simulation!B1425,"")</f>
        <v>886307</v>
      </c>
      <c r="C1425" s="2">
        <f>IF(input_OLD_temp_simulation!C1425&lt;&gt;"",input_OLD_temp_simulation!C1425,"")</f>
        <v>44578.822916666657</v>
      </c>
      <c r="D1425" s="26">
        <f t="shared" si="300"/>
        <v>0</v>
      </c>
      <c r="E1425" s="43">
        <f t="shared" si="291"/>
        <v>0.82291666665696539</v>
      </c>
      <c r="F1425" s="2">
        <f t="shared" si="292"/>
        <v>0.82303240739770611</v>
      </c>
      <c r="G1425" s="26">
        <f>_xlfn.XLOOKUP(F1425,occupancy_schedule!C:C,occupancy_schedule!D:D,,1,2)</f>
        <v>0</v>
      </c>
      <c r="H1425" s="50">
        <f t="shared" si="293"/>
        <v>0</v>
      </c>
      <c r="I1425" s="18">
        <f t="shared" si="294"/>
        <v>0</v>
      </c>
      <c r="J1425" s="26">
        <f t="shared" si="295"/>
        <v>-159.17999265205617</v>
      </c>
      <c r="K1425" s="55">
        <f t="shared" si="296"/>
        <v>6.969753313208143E-3</v>
      </c>
      <c r="L1425" s="26" t="b">
        <f>IF(virtualroom!A1425="","",J1425&gt;ventilation_hysteresis)</f>
        <v>0</v>
      </c>
      <c r="M1425" s="29">
        <f t="shared" si="297"/>
        <v>0</v>
      </c>
      <c r="N1425" s="13">
        <f t="shared" si="288"/>
        <v>0</v>
      </c>
      <c r="O1425" s="17">
        <f t="shared" si="289"/>
        <v>0</v>
      </c>
      <c r="P1425" s="17">
        <f t="shared" si="298"/>
        <v>0</v>
      </c>
      <c r="Q1425" s="17">
        <f t="shared" si="290"/>
        <v>6.969753313208143E-3</v>
      </c>
      <c r="R1425" s="29">
        <f>IF(R1424="cCO2_ppm",CO2_ext_avg_ppm,calculation!R1424+calculation!S1424)</f>
        <v>640.82000734794383</v>
      </c>
      <c r="S1425" s="13">
        <f t="shared" si="299"/>
        <v>-6.2727779818873284</v>
      </c>
    </row>
    <row r="1426" spans="1:19">
      <c r="A1426" s="1">
        <f>IF(input_OLD_temp_simulation!A1426&lt;&gt;"",input_OLD_temp_simulation!A1426,"")</f>
        <v>1424</v>
      </c>
      <c r="B1426">
        <f>IF(input_OLD_temp_simulation!B1426&lt;&gt;"",input_OLD_temp_simulation!B1426,"")</f>
        <v>886307</v>
      </c>
      <c r="C1426" s="2">
        <f>IF(input_OLD_temp_simulation!C1426&lt;&gt;"",input_OLD_temp_simulation!C1426,"")</f>
        <v>44578.833333333343</v>
      </c>
      <c r="D1426" s="26">
        <f t="shared" si="300"/>
        <v>0</v>
      </c>
      <c r="E1426" s="43">
        <f t="shared" si="291"/>
        <v>0.83333333334303461</v>
      </c>
      <c r="F1426" s="2">
        <f t="shared" si="292"/>
        <v>0.83344907408377533</v>
      </c>
      <c r="G1426" s="26">
        <f>_xlfn.XLOOKUP(F1426,occupancy_schedule!C:C,occupancy_schedule!D:D,,1,2)</f>
        <v>0</v>
      </c>
      <c r="H1426" s="50">
        <f t="shared" si="293"/>
        <v>0</v>
      </c>
      <c r="I1426" s="18">
        <f t="shared" si="294"/>
        <v>0</v>
      </c>
      <c r="J1426" s="26">
        <f t="shared" si="295"/>
        <v>-165.45277063394349</v>
      </c>
      <c r="K1426" s="55">
        <f t="shared" si="296"/>
        <v>6.7761490545079168E-3</v>
      </c>
      <c r="L1426" s="26" t="b">
        <f>IF(virtualroom!A1426="","",J1426&gt;ventilation_hysteresis)</f>
        <v>0</v>
      </c>
      <c r="M1426" s="29">
        <f t="shared" si="297"/>
        <v>0</v>
      </c>
      <c r="N1426" s="13">
        <f t="shared" si="288"/>
        <v>0</v>
      </c>
      <c r="O1426" s="17">
        <f t="shared" si="289"/>
        <v>0</v>
      </c>
      <c r="P1426" s="17">
        <f t="shared" si="298"/>
        <v>0</v>
      </c>
      <c r="Q1426" s="17">
        <f t="shared" si="290"/>
        <v>6.7761490545079168E-3</v>
      </c>
      <c r="R1426" s="29">
        <f>IF(R1425="cCO2_ppm",CO2_ext_avg_ppm,calculation!R1425+calculation!S1425)</f>
        <v>634.54722936605651</v>
      </c>
      <c r="S1426" s="13">
        <f t="shared" si="299"/>
        <v>-6.0985341490571248</v>
      </c>
    </row>
    <row r="1427" spans="1:19">
      <c r="A1427" s="1">
        <f>IF(input_OLD_temp_simulation!A1427&lt;&gt;"",input_OLD_temp_simulation!A1427,"")</f>
        <v>1425</v>
      </c>
      <c r="B1427">
        <f>IF(input_OLD_temp_simulation!B1427&lt;&gt;"",input_OLD_temp_simulation!B1427,"")</f>
        <v>886307</v>
      </c>
      <c r="C1427" s="2">
        <f>IF(input_OLD_temp_simulation!C1427&lt;&gt;"",input_OLD_temp_simulation!C1427,"")</f>
        <v>44578.84375</v>
      </c>
      <c r="D1427" s="26">
        <f t="shared" si="300"/>
        <v>0</v>
      </c>
      <c r="E1427" s="43">
        <f t="shared" si="291"/>
        <v>0.84375</v>
      </c>
      <c r="F1427" s="2">
        <f t="shared" si="292"/>
        <v>0.84386574074074072</v>
      </c>
      <c r="G1427" s="26">
        <f>_xlfn.XLOOKUP(F1427,occupancy_schedule!C:C,occupancy_schedule!D:D,,1,2)</f>
        <v>0</v>
      </c>
      <c r="H1427" s="50">
        <f t="shared" si="293"/>
        <v>0</v>
      </c>
      <c r="I1427" s="18">
        <f t="shared" si="294"/>
        <v>0</v>
      </c>
      <c r="J1427" s="26">
        <f t="shared" si="295"/>
        <v>-171.55130478300066</v>
      </c>
      <c r="K1427" s="55">
        <f t="shared" si="296"/>
        <v>6.5879226918826956E-3</v>
      </c>
      <c r="L1427" s="26" t="b">
        <f>IF(virtualroom!A1427="","",J1427&gt;ventilation_hysteresis)</f>
        <v>0</v>
      </c>
      <c r="M1427" s="29">
        <f t="shared" si="297"/>
        <v>0</v>
      </c>
      <c r="N1427" s="13">
        <f t="shared" si="288"/>
        <v>0</v>
      </c>
      <c r="O1427" s="17">
        <f t="shared" si="289"/>
        <v>0</v>
      </c>
      <c r="P1427" s="17">
        <f t="shared" si="298"/>
        <v>0</v>
      </c>
      <c r="Q1427" s="17">
        <f t="shared" si="290"/>
        <v>6.5879226918826956E-3</v>
      </c>
      <c r="R1427" s="29">
        <f>IF(R1426="cCO2_ppm",CO2_ext_avg_ppm,calculation!R1426+calculation!S1426)</f>
        <v>628.44869521699934</v>
      </c>
      <c r="S1427" s="13">
        <f t="shared" si="299"/>
        <v>-5.9291304226944259</v>
      </c>
    </row>
    <row r="1428" spans="1:19">
      <c r="A1428" s="1">
        <f>IF(input_OLD_temp_simulation!A1428&lt;&gt;"",input_OLD_temp_simulation!A1428,"")</f>
        <v>1426</v>
      </c>
      <c r="B1428">
        <f>IF(input_OLD_temp_simulation!B1428&lt;&gt;"",input_OLD_temp_simulation!B1428,"")</f>
        <v>886307</v>
      </c>
      <c r="C1428" s="2">
        <f>IF(input_OLD_temp_simulation!C1428&lt;&gt;"",input_OLD_temp_simulation!C1428,"")</f>
        <v>44578.854166666657</v>
      </c>
      <c r="D1428" s="26">
        <f t="shared" si="300"/>
        <v>0</v>
      </c>
      <c r="E1428" s="43">
        <f t="shared" si="291"/>
        <v>0.85416666665696539</v>
      </c>
      <c r="F1428" s="2">
        <f t="shared" si="292"/>
        <v>0.85428240739770611</v>
      </c>
      <c r="G1428" s="26">
        <f>_xlfn.XLOOKUP(F1428,occupancy_schedule!C:C,occupancy_schedule!D:D,,1,2)</f>
        <v>0</v>
      </c>
      <c r="H1428" s="50">
        <f t="shared" si="293"/>
        <v>0</v>
      </c>
      <c r="I1428" s="18">
        <f t="shared" si="294"/>
        <v>0</v>
      </c>
      <c r="J1428" s="26">
        <f t="shared" si="295"/>
        <v>-177.48043520569513</v>
      </c>
      <c r="K1428" s="55">
        <f t="shared" si="296"/>
        <v>6.4049248393303971E-3</v>
      </c>
      <c r="L1428" s="26" t="b">
        <f>IF(virtualroom!A1428="","",J1428&gt;ventilation_hysteresis)</f>
        <v>0</v>
      </c>
      <c r="M1428" s="29">
        <f t="shared" si="297"/>
        <v>0</v>
      </c>
      <c r="N1428" s="13">
        <f t="shared" si="288"/>
        <v>0</v>
      </c>
      <c r="O1428" s="17">
        <f t="shared" si="289"/>
        <v>0</v>
      </c>
      <c r="P1428" s="17">
        <f t="shared" si="298"/>
        <v>0</v>
      </c>
      <c r="Q1428" s="17">
        <f t="shared" si="290"/>
        <v>6.4049248393303971E-3</v>
      </c>
      <c r="R1428" s="29">
        <f>IF(R1427="cCO2_ppm",CO2_ext_avg_ppm,calculation!R1427+calculation!S1427)</f>
        <v>622.51956479430487</v>
      </c>
      <c r="S1428" s="13">
        <f t="shared" si="299"/>
        <v>-5.7644323553973571</v>
      </c>
    </row>
    <row r="1429" spans="1:19">
      <c r="A1429" s="1">
        <f>IF(input_OLD_temp_simulation!A1429&lt;&gt;"",input_OLD_temp_simulation!A1429,"")</f>
        <v>1427</v>
      </c>
      <c r="B1429">
        <f>IF(input_OLD_temp_simulation!B1429&lt;&gt;"",input_OLD_temp_simulation!B1429,"")</f>
        <v>886307</v>
      </c>
      <c r="C1429" s="2">
        <f>IF(input_OLD_temp_simulation!C1429&lt;&gt;"",input_OLD_temp_simulation!C1429,"")</f>
        <v>44578.864583333343</v>
      </c>
      <c r="D1429" s="26">
        <f t="shared" si="300"/>
        <v>0</v>
      </c>
      <c r="E1429" s="43">
        <f t="shared" si="291"/>
        <v>0.86458333334303461</v>
      </c>
      <c r="F1429" s="2">
        <f t="shared" si="292"/>
        <v>0.86469907408377533</v>
      </c>
      <c r="G1429" s="26">
        <f>_xlfn.XLOOKUP(F1429,occupancy_schedule!C:C,occupancy_schedule!D:D,,1,2)</f>
        <v>0</v>
      </c>
      <c r="H1429" s="50">
        <f t="shared" si="293"/>
        <v>0</v>
      </c>
      <c r="I1429" s="18">
        <f t="shared" si="294"/>
        <v>0</v>
      </c>
      <c r="J1429" s="26">
        <f t="shared" si="295"/>
        <v>-183.24486756109252</v>
      </c>
      <c r="K1429" s="55">
        <f t="shared" si="296"/>
        <v>6.2270102604601073E-3</v>
      </c>
      <c r="L1429" s="26" t="b">
        <f>IF(virtualroom!A1429="","",J1429&gt;ventilation_hysteresis)</f>
        <v>0</v>
      </c>
      <c r="M1429" s="29">
        <f t="shared" si="297"/>
        <v>0</v>
      </c>
      <c r="N1429" s="13">
        <f t="shared" si="288"/>
        <v>0</v>
      </c>
      <c r="O1429" s="17">
        <f t="shared" si="289"/>
        <v>0</v>
      </c>
      <c r="P1429" s="17">
        <f t="shared" si="298"/>
        <v>0</v>
      </c>
      <c r="Q1429" s="17">
        <f t="shared" si="290"/>
        <v>6.2270102604601073E-3</v>
      </c>
      <c r="R1429" s="29">
        <f>IF(R1428="cCO2_ppm",CO2_ext_avg_ppm,calculation!R1428+calculation!S1428)</f>
        <v>616.75513243890748</v>
      </c>
      <c r="S1429" s="13">
        <f t="shared" si="299"/>
        <v>-5.6043092344140968</v>
      </c>
    </row>
    <row r="1430" spans="1:19">
      <c r="A1430" s="1">
        <f>IF(input_OLD_temp_simulation!A1430&lt;&gt;"",input_OLD_temp_simulation!A1430,"")</f>
        <v>1428</v>
      </c>
      <c r="B1430">
        <f>IF(input_OLD_temp_simulation!B1430&lt;&gt;"",input_OLD_temp_simulation!B1430,"")</f>
        <v>886307</v>
      </c>
      <c r="C1430" s="2">
        <f>IF(input_OLD_temp_simulation!C1430&lt;&gt;"",input_OLD_temp_simulation!C1430,"")</f>
        <v>44578.875</v>
      </c>
      <c r="D1430" s="26">
        <f t="shared" si="300"/>
        <v>0</v>
      </c>
      <c r="E1430" s="43">
        <f t="shared" si="291"/>
        <v>0.875</v>
      </c>
      <c r="F1430" s="2">
        <f t="shared" si="292"/>
        <v>0.87511574074074072</v>
      </c>
      <c r="G1430" s="26">
        <f>_xlfn.XLOOKUP(F1430,occupancy_schedule!C:C,occupancy_schedule!D:D,,1,2)</f>
        <v>0</v>
      </c>
      <c r="H1430" s="50">
        <f t="shared" si="293"/>
        <v>0</v>
      </c>
      <c r="I1430" s="18">
        <f t="shared" si="294"/>
        <v>0</v>
      </c>
      <c r="J1430" s="26">
        <f t="shared" si="295"/>
        <v>-188.84917679550665</v>
      </c>
      <c r="K1430" s="55">
        <f t="shared" si="296"/>
        <v>6.0540377532251029E-3</v>
      </c>
      <c r="L1430" s="26" t="b">
        <f>IF(virtualroom!A1430="","",J1430&gt;ventilation_hysteresis)</f>
        <v>0</v>
      </c>
      <c r="M1430" s="29">
        <f t="shared" si="297"/>
        <v>0</v>
      </c>
      <c r="N1430" s="13">
        <f t="shared" si="288"/>
        <v>0</v>
      </c>
      <c r="O1430" s="17">
        <f t="shared" si="289"/>
        <v>0</v>
      </c>
      <c r="P1430" s="17">
        <f t="shared" si="298"/>
        <v>0</v>
      </c>
      <c r="Q1430" s="17">
        <f t="shared" si="290"/>
        <v>6.0540377532251029E-3</v>
      </c>
      <c r="R1430" s="29">
        <f>IF(R1429="cCO2_ppm",CO2_ext_avg_ppm,calculation!R1429+calculation!S1429)</f>
        <v>611.15082320449335</v>
      </c>
      <c r="S1430" s="13">
        <f t="shared" si="299"/>
        <v>-5.4486339779025927</v>
      </c>
    </row>
    <row r="1431" spans="1:19">
      <c r="A1431" s="1">
        <f>IF(input_OLD_temp_simulation!A1431&lt;&gt;"",input_OLD_temp_simulation!A1431,"")</f>
        <v>1429</v>
      </c>
      <c r="B1431">
        <f>IF(input_OLD_temp_simulation!B1431&lt;&gt;"",input_OLD_temp_simulation!B1431,"")</f>
        <v>886307</v>
      </c>
      <c r="C1431" s="2">
        <f>IF(input_OLD_temp_simulation!C1431&lt;&gt;"",input_OLD_temp_simulation!C1431,"")</f>
        <v>44578.885416666657</v>
      </c>
      <c r="D1431" s="26">
        <f t="shared" si="300"/>
        <v>0</v>
      </c>
      <c r="E1431" s="43">
        <f t="shared" si="291"/>
        <v>0.88541666665696539</v>
      </c>
      <c r="F1431" s="2">
        <f t="shared" si="292"/>
        <v>0.88553240739770611</v>
      </c>
      <c r="G1431" s="26">
        <f>_xlfn.XLOOKUP(F1431,occupancy_schedule!C:C,occupancy_schedule!D:D,,1,2)</f>
        <v>0</v>
      </c>
      <c r="H1431" s="50">
        <f t="shared" si="293"/>
        <v>0</v>
      </c>
      <c r="I1431" s="18">
        <f t="shared" si="294"/>
        <v>0</v>
      </c>
      <c r="J1431" s="26">
        <f t="shared" si="295"/>
        <v>-194.2978107734092</v>
      </c>
      <c r="K1431" s="55">
        <f t="shared" si="296"/>
        <v>5.8858700378577409E-3</v>
      </c>
      <c r="L1431" s="26" t="b">
        <f>IF(virtualroom!A1431="","",J1431&gt;ventilation_hysteresis)</f>
        <v>0</v>
      </c>
      <c r="M1431" s="29">
        <f t="shared" si="297"/>
        <v>0</v>
      </c>
      <c r="N1431" s="13">
        <f t="shared" si="288"/>
        <v>0</v>
      </c>
      <c r="O1431" s="17">
        <f t="shared" si="289"/>
        <v>0</v>
      </c>
      <c r="P1431" s="17">
        <f t="shared" si="298"/>
        <v>0</v>
      </c>
      <c r="Q1431" s="17">
        <f t="shared" si="290"/>
        <v>5.8858700378577409E-3</v>
      </c>
      <c r="R1431" s="29">
        <f>IF(R1430="cCO2_ppm",CO2_ext_avg_ppm,calculation!R1430+calculation!S1430)</f>
        <v>605.7021892265908</v>
      </c>
      <c r="S1431" s="13">
        <f t="shared" si="299"/>
        <v>-5.2972830340719668</v>
      </c>
    </row>
    <row r="1432" spans="1:19">
      <c r="A1432" s="1">
        <f>IF(input_OLD_temp_simulation!A1432&lt;&gt;"",input_OLD_temp_simulation!A1432,"")</f>
        <v>1430</v>
      </c>
      <c r="B1432">
        <f>IF(input_OLD_temp_simulation!B1432&lt;&gt;"",input_OLD_temp_simulation!B1432,"")</f>
        <v>886307</v>
      </c>
      <c r="C1432" s="2">
        <f>IF(input_OLD_temp_simulation!C1432&lt;&gt;"",input_OLD_temp_simulation!C1432,"")</f>
        <v>44578.895833333343</v>
      </c>
      <c r="D1432" s="26">
        <f t="shared" si="300"/>
        <v>0</v>
      </c>
      <c r="E1432" s="43">
        <f t="shared" si="291"/>
        <v>0.89583333334303461</v>
      </c>
      <c r="F1432" s="2">
        <f t="shared" si="292"/>
        <v>0.89594907408377533</v>
      </c>
      <c r="G1432" s="26">
        <f>_xlfn.XLOOKUP(F1432,occupancy_schedule!C:C,occupancy_schedule!D:D,,1,2)</f>
        <v>0</v>
      </c>
      <c r="H1432" s="50">
        <f t="shared" si="293"/>
        <v>0</v>
      </c>
      <c r="I1432" s="18">
        <f t="shared" si="294"/>
        <v>0</v>
      </c>
      <c r="J1432" s="26">
        <f t="shared" si="295"/>
        <v>-199.59509380748113</v>
      </c>
      <c r="K1432" s="55">
        <f t="shared" si="296"/>
        <v>5.7223736479172487E-3</v>
      </c>
      <c r="L1432" s="26" t="b">
        <f>IF(virtualroom!A1432="","",J1432&gt;ventilation_hysteresis)</f>
        <v>0</v>
      </c>
      <c r="M1432" s="29">
        <f t="shared" si="297"/>
        <v>0</v>
      </c>
      <c r="N1432" s="13">
        <f t="shared" si="288"/>
        <v>0</v>
      </c>
      <c r="O1432" s="17">
        <f t="shared" si="289"/>
        <v>0</v>
      </c>
      <c r="P1432" s="17">
        <f t="shared" si="298"/>
        <v>0</v>
      </c>
      <c r="Q1432" s="17">
        <f t="shared" si="290"/>
        <v>5.7223736479172487E-3</v>
      </c>
      <c r="R1432" s="29">
        <f>IF(R1431="cCO2_ppm",CO2_ext_avg_ppm,calculation!R1431+calculation!S1431)</f>
        <v>600.40490619251887</v>
      </c>
      <c r="S1432" s="13">
        <f t="shared" si="299"/>
        <v>-5.1501362831255237</v>
      </c>
    </row>
    <row r="1433" spans="1:19">
      <c r="A1433" s="1">
        <f>IF(input_OLD_temp_simulation!A1433&lt;&gt;"",input_OLD_temp_simulation!A1433,"")</f>
        <v>1431</v>
      </c>
      <c r="B1433">
        <f>IF(input_OLD_temp_simulation!B1433&lt;&gt;"",input_OLD_temp_simulation!B1433,"")</f>
        <v>886307</v>
      </c>
      <c r="C1433" s="2">
        <f>IF(input_OLD_temp_simulation!C1433&lt;&gt;"",input_OLD_temp_simulation!C1433,"")</f>
        <v>44578.90625</v>
      </c>
      <c r="D1433" s="26">
        <f t="shared" si="300"/>
        <v>0</v>
      </c>
      <c r="E1433" s="43">
        <f t="shared" si="291"/>
        <v>0.90625</v>
      </c>
      <c r="F1433" s="2">
        <f t="shared" si="292"/>
        <v>0.90636574074074072</v>
      </c>
      <c r="G1433" s="26">
        <f>_xlfn.XLOOKUP(F1433,occupancy_schedule!C:C,occupancy_schedule!D:D,,1,2)</f>
        <v>0</v>
      </c>
      <c r="H1433" s="50">
        <f t="shared" si="293"/>
        <v>0</v>
      </c>
      <c r="I1433" s="18">
        <f t="shared" si="294"/>
        <v>0</v>
      </c>
      <c r="J1433" s="26">
        <f t="shared" si="295"/>
        <v>-204.7452300906067</v>
      </c>
      <c r="K1433" s="55">
        <f t="shared" si="296"/>
        <v>5.5634188243639908E-3</v>
      </c>
      <c r="L1433" s="26" t="b">
        <f>IF(virtualroom!A1433="","",J1433&gt;ventilation_hysteresis)</f>
        <v>0</v>
      </c>
      <c r="M1433" s="29">
        <f t="shared" si="297"/>
        <v>0</v>
      </c>
      <c r="N1433" s="13">
        <f t="shared" si="288"/>
        <v>0</v>
      </c>
      <c r="O1433" s="17">
        <f t="shared" si="289"/>
        <v>0</v>
      </c>
      <c r="P1433" s="17">
        <f t="shared" si="298"/>
        <v>0</v>
      </c>
      <c r="Q1433" s="17">
        <f t="shared" si="290"/>
        <v>5.5634188243639908E-3</v>
      </c>
      <c r="R1433" s="29">
        <f>IF(R1432="cCO2_ppm",CO2_ext_avg_ppm,calculation!R1432+calculation!S1432)</f>
        <v>595.2547699093933</v>
      </c>
      <c r="S1433" s="13">
        <f t="shared" si="299"/>
        <v>-5.0070769419275916</v>
      </c>
    </row>
    <row r="1434" spans="1:19">
      <c r="A1434" s="1">
        <f>IF(input_OLD_temp_simulation!A1434&lt;&gt;"",input_OLD_temp_simulation!A1434,"")</f>
        <v>1432</v>
      </c>
      <c r="B1434">
        <f>IF(input_OLD_temp_simulation!B1434&lt;&gt;"",input_OLD_temp_simulation!B1434,"")</f>
        <v>886307</v>
      </c>
      <c r="C1434" s="2">
        <f>IF(input_OLD_temp_simulation!C1434&lt;&gt;"",input_OLD_temp_simulation!C1434,"")</f>
        <v>44578.916666666657</v>
      </c>
      <c r="D1434" s="26">
        <f t="shared" si="300"/>
        <v>0</v>
      </c>
      <c r="E1434" s="43">
        <f t="shared" si="291"/>
        <v>0.91666666665696539</v>
      </c>
      <c r="F1434" s="2">
        <f t="shared" si="292"/>
        <v>0.91678240739770611</v>
      </c>
      <c r="G1434" s="26">
        <f>_xlfn.XLOOKUP(F1434,occupancy_schedule!C:C,occupancy_schedule!D:D,,1,2)</f>
        <v>0</v>
      </c>
      <c r="H1434" s="50">
        <f t="shared" si="293"/>
        <v>0</v>
      </c>
      <c r="I1434" s="18">
        <f t="shared" si="294"/>
        <v>0</v>
      </c>
      <c r="J1434" s="26">
        <f t="shared" si="295"/>
        <v>-209.7523070325343</v>
      </c>
      <c r="K1434" s="55">
        <f t="shared" si="296"/>
        <v>5.408879412576101E-3</v>
      </c>
      <c r="L1434" s="26" t="b">
        <f>IF(virtualroom!A1434="","",J1434&gt;ventilation_hysteresis)</f>
        <v>0</v>
      </c>
      <c r="M1434" s="29">
        <f t="shared" si="297"/>
        <v>0</v>
      </c>
      <c r="N1434" s="13">
        <f t="shared" si="288"/>
        <v>0</v>
      </c>
      <c r="O1434" s="17">
        <f t="shared" si="289"/>
        <v>0</v>
      </c>
      <c r="P1434" s="17">
        <f t="shared" si="298"/>
        <v>0</v>
      </c>
      <c r="Q1434" s="17">
        <f t="shared" si="290"/>
        <v>5.408879412576101E-3</v>
      </c>
      <c r="R1434" s="29">
        <f>IF(R1433="cCO2_ppm",CO2_ext_avg_ppm,calculation!R1433+calculation!S1433)</f>
        <v>590.2476929674657</v>
      </c>
      <c r="S1434" s="13">
        <f t="shared" si="299"/>
        <v>-4.8679914713184909</v>
      </c>
    </row>
    <row r="1435" spans="1:19">
      <c r="A1435" s="1">
        <f>IF(input_OLD_temp_simulation!A1435&lt;&gt;"",input_OLD_temp_simulation!A1435,"")</f>
        <v>1433</v>
      </c>
      <c r="B1435">
        <f>IF(input_OLD_temp_simulation!B1435&lt;&gt;"",input_OLD_temp_simulation!B1435,"")</f>
        <v>886307</v>
      </c>
      <c r="C1435" s="2">
        <f>IF(input_OLD_temp_simulation!C1435&lt;&gt;"",input_OLD_temp_simulation!C1435,"")</f>
        <v>44578.927083333343</v>
      </c>
      <c r="D1435" s="26">
        <f t="shared" si="300"/>
        <v>0</v>
      </c>
      <c r="E1435" s="43">
        <f t="shared" si="291"/>
        <v>0.92708333334303461</v>
      </c>
      <c r="F1435" s="2">
        <f t="shared" si="292"/>
        <v>0.92719907408377533</v>
      </c>
      <c r="G1435" s="26">
        <f>_xlfn.XLOOKUP(F1435,occupancy_schedule!C:C,occupancy_schedule!D:D,,1,2)</f>
        <v>0</v>
      </c>
      <c r="H1435" s="50">
        <f t="shared" si="293"/>
        <v>0</v>
      </c>
      <c r="I1435" s="18">
        <f t="shared" si="294"/>
        <v>0</v>
      </c>
      <c r="J1435" s="26">
        <f t="shared" si="295"/>
        <v>-214.62029850385284</v>
      </c>
      <c r="K1435" s="55">
        <f t="shared" si="296"/>
        <v>5.2586327622267644E-3</v>
      </c>
      <c r="L1435" s="26" t="b">
        <f>IF(virtualroom!A1435="","",J1435&gt;ventilation_hysteresis)</f>
        <v>0</v>
      </c>
      <c r="M1435" s="29">
        <f t="shared" si="297"/>
        <v>0</v>
      </c>
      <c r="N1435" s="13">
        <f t="shared" si="288"/>
        <v>0</v>
      </c>
      <c r="O1435" s="17">
        <f t="shared" si="289"/>
        <v>0</v>
      </c>
      <c r="P1435" s="17">
        <f t="shared" si="298"/>
        <v>0</v>
      </c>
      <c r="Q1435" s="17">
        <f t="shared" si="290"/>
        <v>5.2586327622267644E-3</v>
      </c>
      <c r="R1435" s="29">
        <f>IF(R1434="cCO2_ppm",CO2_ext_avg_ppm,calculation!R1434+calculation!S1434)</f>
        <v>585.37970149614716</v>
      </c>
      <c r="S1435" s="13">
        <f t="shared" si="299"/>
        <v>-4.7327694860040879</v>
      </c>
    </row>
    <row r="1436" spans="1:19">
      <c r="A1436" s="1">
        <f>IF(input_OLD_temp_simulation!A1436&lt;&gt;"",input_OLD_temp_simulation!A1436,"")</f>
        <v>1434</v>
      </c>
      <c r="B1436">
        <f>IF(input_OLD_temp_simulation!B1436&lt;&gt;"",input_OLD_temp_simulation!B1436,"")</f>
        <v>886307</v>
      </c>
      <c r="C1436" s="2">
        <f>IF(input_OLD_temp_simulation!C1436&lt;&gt;"",input_OLD_temp_simulation!C1436,"")</f>
        <v>44578.9375</v>
      </c>
      <c r="D1436" s="26">
        <f t="shared" si="300"/>
        <v>0</v>
      </c>
      <c r="E1436" s="43">
        <f t="shared" si="291"/>
        <v>0.9375</v>
      </c>
      <c r="F1436" s="2">
        <f t="shared" si="292"/>
        <v>0.93761574074074072</v>
      </c>
      <c r="G1436" s="26">
        <f>_xlfn.XLOOKUP(F1436,occupancy_schedule!C:C,occupancy_schedule!D:D,,1,2)</f>
        <v>0</v>
      </c>
      <c r="H1436" s="50">
        <f t="shared" si="293"/>
        <v>0</v>
      </c>
      <c r="I1436" s="18">
        <f t="shared" si="294"/>
        <v>0</v>
      </c>
      <c r="J1436" s="26">
        <f t="shared" si="295"/>
        <v>-219.35306798985698</v>
      </c>
      <c r="K1436" s="55">
        <f t="shared" si="296"/>
        <v>5.1125596299426857E-3</v>
      </c>
      <c r="L1436" s="26" t="b">
        <f>IF(virtualroom!A1436="","",J1436&gt;ventilation_hysteresis)</f>
        <v>0</v>
      </c>
      <c r="M1436" s="29">
        <f t="shared" si="297"/>
        <v>0</v>
      </c>
      <c r="N1436" s="13">
        <f t="shared" si="288"/>
        <v>0</v>
      </c>
      <c r="O1436" s="17">
        <f t="shared" si="289"/>
        <v>0</v>
      </c>
      <c r="P1436" s="17">
        <f t="shared" si="298"/>
        <v>0</v>
      </c>
      <c r="Q1436" s="17">
        <f t="shared" si="290"/>
        <v>5.1125596299426857E-3</v>
      </c>
      <c r="R1436" s="29">
        <f>IF(R1435="cCO2_ppm",CO2_ext_avg_ppm,calculation!R1435+calculation!S1435)</f>
        <v>580.64693201014302</v>
      </c>
      <c r="S1436" s="13">
        <f t="shared" si="299"/>
        <v>-4.6013036669484171</v>
      </c>
    </row>
    <row r="1437" spans="1:19">
      <c r="A1437" s="1">
        <f>IF(input_OLD_temp_simulation!A1437&lt;&gt;"",input_OLD_temp_simulation!A1437,"")</f>
        <v>1435</v>
      </c>
      <c r="B1437">
        <f>IF(input_OLD_temp_simulation!B1437&lt;&gt;"",input_OLD_temp_simulation!B1437,"")</f>
        <v>886307</v>
      </c>
      <c r="C1437" s="2">
        <f>IF(input_OLD_temp_simulation!C1437&lt;&gt;"",input_OLD_temp_simulation!C1437,"")</f>
        <v>44578.947916666657</v>
      </c>
      <c r="D1437" s="26">
        <f t="shared" si="300"/>
        <v>0</v>
      </c>
      <c r="E1437" s="43">
        <f t="shared" si="291"/>
        <v>0.94791666665696539</v>
      </c>
      <c r="F1437" s="2">
        <f t="shared" si="292"/>
        <v>0.94803240739770611</v>
      </c>
      <c r="G1437" s="26">
        <f>_xlfn.XLOOKUP(F1437,occupancy_schedule!C:C,occupancy_schedule!D:D,,1,2)</f>
        <v>0</v>
      </c>
      <c r="H1437" s="50">
        <f t="shared" si="293"/>
        <v>0</v>
      </c>
      <c r="I1437" s="18">
        <f t="shared" si="294"/>
        <v>0</v>
      </c>
      <c r="J1437" s="26">
        <f t="shared" si="295"/>
        <v>-223.95437165680539</v>
      </c>
      <c r="K1437" s="55">
        <f t="shared" si="296"/>
        <v>4.9705440846664999E-3</v>
      </c>
      <c r="L1437" s="26" t="b">
        <f>IF(virtualroom!A1437="","",J1437&gt;ventilation_hysteresis)</f>
        <v>0</v>
      </c>
      <c r="M1437" s="29">
        <f t="shared" si="297"/>
        <v>0</v>
      </c>
      <c r="N1437" s="13">
        <f t="shared" si="288"/>
        <v>0</v>
      </c>
      <c r="O1437" s="17">
        <f t="shared" si="289"/>
        <v>0</v>
      </c>
      <c r="P1437" s="17">
        <f t="shared" si="298"/>
        <v>0</v>
      </c>
      <c r="Q1437" s="17">
        <f t="shared" si="290"/>
        <v>4.9705440846664999E-3</v>
      </c>
      <c r="R1437" s="29">
        <f>IF(R1436="cCO2_ppm",CO2_ext_avg_ppm,calculation!R1436+calculation!S1436)</f>
        <v>576.04562834319461</v>
      </c>
      <c r="S1437" s="13">
        <f t="shared" si="299"/>
        <v>-4.4734896761998497</v>
      </c>
    </row>
    <row r="1438" spans="1:19">
      <c r="A1438" s="1">
        <f>IF(input_OLD_temp_simulation!A1438&lt;&gt;"",input_OLD_temp_simulation!A1438,"")</f>
        <v>1436</v>
      </c>
      <c r="B1438">
        <f>IF(input_OLD_temp_simulation!B1438&lt;&gt;"",input_OLD_temp_simulation!B1438,"")</f>
        <v>886307</v>
      </c>
      <c r="C1438" s="2">
        <f>IF(input_OLD_temp_simulation!C1438&lt;&gt;"",input_OLD_temp_simulation!C1438,"")</f>
        <v>44578.958333333343</v>
      </c>
      <c r="D1438" s="26">
        <f t="shared" si="300"/>
        <v>0</v>
      </c>
      <c r="E1438" s="43">
        <f t="shared" si="291"/>
        <v>0.95833333334303461</v>
      </c>
      <c r="F1438" s="2">
        <f t="shared" si="292"/>
        <v>0.95844907408377533</v>
      </c>
      <c r="G1438" s="26">
        <f>_xlfn.XLOOKUP(F1438,occupancy_schedule!C:C,occupancy_schedule!D:D,,1,2)</f>
        <v>0</v>
      </c>
      <c r="H1438" s="50">
        <f t="shared" si="293"/>
        <v>0</v>
      </c>
      <c r="I1438" s="18">
        <f t="shared" si="294"/>
        <v>0</v>
      </c>
      <c r="J1438" s="26">
        <f t="shared" si="295"/>
        <v>-228.42786133300524</v>
      </c>
      <c r="K1438" s="55">
        <f t="shared" si="296"/>
        <v>4.832473415647986E-3</v>
      </c>
      <c r="L1438" s="26" t="b">
        <f>IF(virtualroom!A1438="","",J1438&gt;ventilation_hysteresis)</f>
        <v>0</v>
      </c>
      <c r="M1438" s="29">
        <f t="shared" si="297"/>
        <v>0</v>
      </c>
      <c r="N1438" s="13">
        <f t="shared" si="288"/>
        <v>0</v>
      </c>
      <c r="O1438" s="17">
        <f t="shared" si="289"/>
        <v>0</v>
      </c>
      <c r="P1438" s="17">
        <f t="shared" si="298"/>
        <v>0</v>
      </c>
      <c r="Q1438" s="17">
        <f t="shared" si="290"/>
        <v>4.832473415647986E-3</v>
      </c>
      <c r="R1438" s="29">
        <f>IF(R1437="cCO2_ppm",CO2_ext_avg_ppm,calculation!R1437+calculation!S1437)</f>
        <v>571.57213866699476</v>
      </c>
      <c r="S1438" s="13">
        <f t="shared" si="299"/>
        <v>-4.3492260740831874</v>
      </c>
    </row>
    <row r="1439" spans="1:19">
      <c r="A1439" s="1">
        <f>IF(input_OLD_temp_simulation!A1439&lt;&gt;"",input_OLD_temp_simulation!A1439,"")</f>
        <v>1437</v>
      </c>
      <c r="B1439">
        <f>IF(input_OLD_temp_simulation!B1439&lt;&gt;"",input_OLD_temp_simulation!B1439,"")</f>
        <v>886307</v>
      </c>
      <c r="C1439" s="2">
        <f>IF(input_OLD_temp_simulation!C1439&lt;&gt;"",input_OLD_temp_simulation!C1439,"")</f>
        <v>44578.96875</v>
      </c>
      <c r="D1439" s="26">
        <f t="shared" si="300"/>
        <v>0</v>
      </c>
      <c r="E1439" s="43">
        <f t="shared" si="291"/>
        <v>0.96875</v>
      </c>
      <c r="F1439" s="2">
        <f t="shared" si="292"/>
        <v>0.96886574074074072</v>
      </c>
      <c r="G1439" s="26">
        <f>_xlfn.XLOOKUP(F1439,occupancy_schedule!C:C,occupancy_schedule!D:D,,1,2)</f>
        <v>0</v>
      </c>
      <c r="H1439" s="50">
        <f t="shared" si="293"/>
        <v>0</v>
      </c>
      <c r="I1439" s="18">
        <f t="shared" si="294"/>
        <v>0</v>
      </c>
      <c r="J1439" s="26">
        <f t="shared" si="295"/>
        <v>-232.7770874070884</v>
      </c>
      <c r="K1439" s="55">
        <f t="shared" si="296"/>
        <v>4.6982380429910989E-3</v>
      </c>
      <c r="L1439" s="26" t="b">
        <f>IF(virtualroom!A1439="","",J1439&gt;ventilation_hysteresis)</f>
        <v>0</v>
      </c>
      <c r="M1439" s="29">
        <f t="shared" si="297"/>
        <v>0</v>
      </c>
      <c r="N1439" s="13">
        <f t="shared" si="288"/>
        <v>0</v>
      </c>
      <c r="O1439" s="17">
        <f t="shared" si="289"/>
        <v>0</v>
      </c>
      <c r="P1439" s="17">
        <f t="shared" si="298"/>
        <v>0</v>
      </c>
      <c r="Q1439" s="17">
        <f t="shared" si="290"/>
        <v>4.6982380429910989E-3</v>
      </c>
      <c r="R1439" s="29">
        <f>IF(R1438="cCO2_ppm",CO2_ext_avg_ppm,calculation!R1438+calculation!S1438)</f>
        <v>567.2229125929116</v>
      </c>
      <c r="S1439" s="13">
        <f t="shared" si="299"/>
        <v>-4.2284142386919887</v>
      </c>
    </row>
    <row r="1440" spans="1:19">
      <c r="A1440" s="1">
        <f>IF(input_OLD_temp_simulation!A1440&lt;&gt;"",input_OLD_temp_simulation!A1440,"")</f>
        <v>1438</v>
      </c>
      <c r="B1440">
        <f>IF(input_OLD_temp_simulation!B1440&lt;&gt;"",input_OLD_temp_simulation!B1440,"")</f>
        <v>886307</v>
      </c>
      <c r="C1440" s="2">
        <f>IF(input_OLD_temp_simulation!C1440&lt;&gt;"",input_OLD_temp_simulation!C1440,"")</f>
        <v>44578.979166666657</v>
      </c>
      <c r="D1440" s="26">
        <f t="shared" si="300"/>
        <v>0</v>
      </c>
      <c r="E1440" s="43">
        <f t="shared" si="291"/>
        <v>0.97916666665696539</v>
      </c>
      <c r="F1440" s="2">
        <f t="shared" si="292"/>
        <v>0.97928240739770611</v>
      </c>
      <c r="G1440" s="26">
        <f>_xlfn.XLOOKUP(F1440,occupancy_schedule!C:C,occupancy_schedule!D:D,,1,2)</f>
        <v>0</v>
      </c>
      <c r="H1440" s="50">
        <f t="shared" si="293"/>
        <v>0</v>
      </c>
      <c r="I1440" s="18">
        <f t="shared" si="294"/>
        <v>0</v>
      </c>
      <c r="J1440" s="26">
        <f t="shared" si="295"/>
        <v>-237.00550164578044</v>
      </c>
      <c r="K1440" s="55">
        <f t="shared" si="296"/>
        <v>4.5677314306857893E-3</v>
      </c>
      <c r="L1440" s="26" t="b">
        <f>IF(virtualroom!A1440="","",J1440&gt;ventilation_hysteresis)</f>
        <v>0</v>
      </c>
      <c r="M1440" s="29">
        <f t="shared" si="297"/>
        <v>0</v>
      </c>
      <c r="N1440" s="13">
        <f t="shared" si="288"/>
        <v>0</v>
      </c>
      <c r="O1440" s="17">
        <f t="shared" si="289"/>
        <v>0</v>
      </c>
      <c r="P1440" s="17">
        <f t="shared" si="298"/>
        <v>0</v>
      </c>
      <c r="Q1440" s="17">
        <f t="shared" si="290"/>
        <v>4.5677314306857893E-3</v>
      </c>
      <c r="R1440" s="29">
        <f>IF(R1439="cCO2_ppm",CO2_ext_avg_ppm,calculation!R1439+calculation!S1439)</f>
        <v>562.99449835421956</v>
      </c>
      <c r="S1440" s="13">
        <f t="shared" si="299"/>
        <v>-4.1109582876172102</v>
      </c>
    </row>
    <row r="1441" spans="1:19">
      <c r="A1441" s="1">
        <f>IF(input_OLD_temp_simulation!A1441&lt;&gt;"",input_OLD_temp_simulation!A1441,"")</f>
        <v>1439</v>
      </c>
      <c r="B1441">
        <f>IF(input_OLD_temp_simulation!B1441&lt;&gt;"",input_OLD_temp_simulation!B1441,"")</f>
        <v>886307</v>
      </c>
      <c r="C1441" s="2">
        <f>IF(input_OLD_temp_simulation!C1441&lt;&gt;"",input_OLD_temp_simulation!C1441,"")</f>
        <v>44578.989583333343</v>
      </c>
      <c r="D1441" s="26">
        <f t="shared" si="300"/>
        <v>0</v>
      </c>
      <c r="E1441" s="43">
        <f t="shared" si="291"/>
        <v>0.98958333334303461</v>
      </c>
      <c r="F1441" s="2">
        <f t="shared" si="292"/>
        <v>0.98969907408377533</v>
      </c>
      <c r="G1441" s="26">
        <f>_xlfn.XLOOKUP(F1441,occupancy_schedule!C:C,occupancy_schedule!D:D,,1,2)</f>
        <v>0</v>
      </c>
      <c r="H1441" s="50">
        <f t="shared" si="293"/>
        <v>0</v>
      </c>
      <c r="I1441" s="18">
        <f t="shared" si="294"/>
        <v>0</v>
      </c>
      <c r="J1441" s="26">
        <f t="shared" si="295"/>
        <v>-241.11645993339766</v>
      </c>
      <c r="K1441" s="55">
        <f t="shared" si="296"/>
        <v>4.4408500020556279E-3</v>
      </c>
      <c r="L1441" s="26" t="b">
        <f>IF(virtualroom!A1441="","",J1441&gt;ventilation_hysteresis)</f>
        <v>0</v>
      </c>
      <c r="M1441" s="29">
        <f t="shared" si="297"/>
        <v>0</v>
      </c>
      <c r="N1441" s="13">
        <f t="shared" si="288"/>
        <v>0</v>
      </c>
      <c r="O1441" s="17">
        <f t="shared" si="289"/>
        <v>0</v>
      </c>
      <c r="P1441" s="17">
        <f t="shared" si="298"/>
        <v>0</v>
      </c>
      <c r="Q1441" s="17">
        <f t="shared" si="290"/>
        <v>4.4408500020556279E-3</v>
      </c>
      <c r="R1441" s="29">
        <f>IF(R1440="cCO2_ppm",CO2_ext_avg_ppm,calculation!R1440+calculation!S1440)</f>
        <v>558.88354006660234</v>
      </c>
      <c r="S1441" s="13">
        <f t="shared" si="299"/>
        <v>-3.9967650018500649</v>
      </c>
    </row>
    <row r="1442" spans="1:19">
      <c r="A1442" s="1">
        <f>IF(input_OLD_temp_simulation!A1442&lt;&gt;"",input_OLD_temp_simulation!A1442,"")</f>
        <v>1440</v>
      </c>
      <c r="B1442">
        <f>IF(input_OLD_temp_simulation!B1442&lt;&gt;"",input_OLD_temp_simulation!B1442,"")</f>
        <v>886307</v>
      </c>
      <c r="C1442" s="2">
        <f>IF(input_OLD_temp_simulation!C1442&lt;&gt;"",input_OLD_temp_simulation!C1442,"")</f>
        <v>44579</v>
      </c>
      <c r="D1442" s="26">
        <f t="shared" si="300"/>
        <v>1</v>
      </c>
      <c r="E1442" s="43">
        <f t="shared" si="291"/>
        <v>0</v>
      </c>
      <c r="F1442" s="2">
        <f t="shared" si="292"/>
        <v>1.0001157407407408</v>
      </c>
      <c r="G1442" s="26">
        <f>_xlfn.XLOOKUP(F1442,occupancy_schedule!C:C,occupancy_schedule!D:D,,1,2)</f>
        <v>1</v>
      </c>
      <c r="H1442" s="50">
        <f t="shared" si="293"/>
        <v>6.7812499999999997E-6</v>
      </c>
      <c r="I1442" s="18">
        <f t="shared" si="294"/>
        <v>7.5347222222222218E-2</v>
      </c>
      <c r="J1442" s="26">
        <f t="shared" si="295"/>
        <v>-245.11322493524767</v>
      </c>
      <c r="K1442" s="55">
        <f t="shared" si="296"/>
        <v>4.3174930575540843E-3</v>
      </c>
      <c r="L1442" s="26" t="b">
        <f>IF(virtualroom!A1442="","",J1442&gt;ventilation_hysteresis)</f>
        <v>0</v>
      </c>
      <c r="M1442" s="29">
        <f t="shared" si="297"/>
        <v>0</v>
      </c>
      <c r="N1442" s="13">
        <f t="shared" si="288"/>
        <v>0</v>
      </c>
      <c r="O1442" s="17">
        <f t="shared" si="289"/>
        <v>0</v>
      </c>
      <c r="P1442" s="17">
        <f t="shared" si="298"/>
        <v>0</v>
      </c>
      <c r="Q1442" s="17">
        <f t="shared" si="290"/>
        <v>4.3174930575540843E-3</v>
      </c>
      <c r="R1442" s="29">
        <f>IF(R1441="cCO2_ppm",CO2_ext_avg_ppm,calculation!R1441+calculation!S1441)</f>
        <v>554.88677506475233</v>
      </c>
      <c r="S1442" s="13">
        <f t="shared" si="299"/>
        <v>63.926756248201329</v>
      </c>
    </row>
    <row r="1443" spans="1:19">
      <c r="A1443" s="1">
        <f>IF(input_OLD_temp_simulation!A1443&lt;&gt;"",input_OLD_temp_simulation!A1443,"")</f>
        <v>1441</v>
      </c>
      <c r="B1443">
        <f>IF(input_OLD_temp_simulation!B1443&lt;&gt;"",input_OLD_temp_simulation!B1443,"")</f>
        <v>886307</v>
      </c>
      <c r="C1443" s="2">
        <f>IF(input_OLD_temp_simulation!C1443&lt;&gt;"",input_OLD_temp_simulation!C1443,"")</f>
        <v>44579.010416666657</v>
      </c>
      <c r="D1443" s="26">
        <f t="shared" si="300"/>
        <v>1</v>
      </c>
      <c r="E1443" s="43">
        <f t="shared" si="291"/>
        <v>1.041666665696539E-2</v>
      </c>
      <c r="F1443" s="2">
        <f t="shared" si="292"/>
        <v>1.0105324073977062</v>
      </c>
      <c r="G1443" s="26">
        <f>_xlfn.XLOOKUP(F1443,occupancy_schedule!C:C,occupancy_schedule!D:D,,1,2)</f>
        <v>1</v>
      </c>
      <c r="H1443" s="50">
        <f t="shared" si="293"/>
        <v>6.7812499999999997E-6</v>
      </c>
      <c r="I1443" s="18">
        <f t="shared" si="294"/>
        <v>7.5347222222222218E-2</v>
      </c>
      <c r="J1443" s="26">
        <f t="shared" si="295"/>
        <v>-181.18646868704639</v>
      </c>
      <c r="K1443" s="55">
        <f t="shared" si="296"/>
        <v>6.2905410899059761E-3</v>
      </c>
      <c r="L1443" s="26" t="b">
        <f>IF(virtualroom!A1443="","",J1443&gt;ventilation_hysteresis)</f>
        <v>0</v>
      </c>
      <c r="M1443" s="29">
        <f t="shared" si="297"/>
        <v>0</v>
      </c>
      <c r="N1443" s="13">
        <f t="shared" si="288"/>
        <v>0</v>
      </c>
      <c r="O1443" s="17">
        <f t="shared" si="289"/>
        <v>0</v>
      </c>
      <c r="P1443" s="17">
        <f t="shared" si="298"/>
        <v>0</v>
      </c>
      <c r="Q1443" s="17">
        <f t="shared" si="290"/>
        <v>6.2905410899059761E-3</v>
      </c>
      <c r="R1443" s="29">
        <f>IF(R1442="cCO2_ppm",CO2_ext_avg_ppm,calculation!R1442+calculation!S1442)</f>
        <v>618.81353131295361</v>
      </c>
      <c r="S1443" s="13">
        <f t="shared" si="299"/>
        <v>62.151013019084616</v>
      </c>
    </row>
    <row r="1444" spans="1:19">
      <c r="A1444" s="1">
        <f>IF(input_OLD_temp_simulation!A1444&lt;&gt;"",input_OLD_temp_simulation!A1444,"")</f>
        <v>1442</v>
      </c>
      <c r="B1444">
        <f>IF(input_OLD_temp_simulation!B1444&lt;&gt;"",input_OLD_temp_simulation!B1444,"")</f>
        <v>886307</v>
      </c>
      <c r="C1444" s="2">
        <f>IF(input_OLD_temp_simulation!C1444&lt;&gt;"",input_OLD_temp_simulation!C1444,"")</f>
        <v>44579.020833333343</v>
      </c>
      <c r="D1444" s="26">
        <f t="shared" si="300"/>
        <v>1</v>
      </c>
      <c r="E1444" s="43">
        <f t="shared" si="291"/>
        <v>2.083333334303461E-2</v>
      </c>
      <c r="F1444" s="2">
        <f t="shared" si="292"/>
        <v>1.0209490740837754</v>
      </c>
      <c r="G1444" s="26">
        <f>_xlfn.XLOOKUP(F1444,occupancy_schedule!C:C,occupancy_schedule!D:D,,1,2)</f>
        <v>1</v>
      </c>
      <c r="H1444" s="50">
        <f t="shared" si="293"/>
        <v>6.7812499999999997E-6</v>
      </c>
      <c r="I1444" s="18">
        <f t="shared" si="294"/>
        <v>7.5347222222222218E-2</v>
      </c>
      <c r="J1444" s="26">
        <f t="shared" si="295"/>
        <v>-119.03545566796174</v>
      </c>
      <c r="K1444" s="55">
        <f t="shared" si="296"/>
        <v>8.2087822324703151E-3</v>
      </c>
      <c r="L1444" s="26" t="b">
        <f>IF(virtualroom!A1444="","",J1444&gt;ventilation_hysteresis)</f>
        <v>0</v>
      </c>
      <c r="M1444" s="29">
        <f t="shared" si="297"/>
        <v>0</v>
      </c>
      <c r="N1444" s="13">
        <f t="shared" si="288"/>
        <v>0</v>
      </c>
      <c r="O1444" s="17">
        <f t="shared" si="289"/>
        <v>0</v>
      </c>
      <c r="P1444" s="17">
        <f t="shared" si="298"/>
        <v>0</v>
      </c>
      <c r="Q1444" s="17">
        <f t="shared" si="290"/>
        <v>8.2087822324703151E-3</v>
      </c>
      <c r="R1444" s="29">
        <f>IF(R1443="cCO2_ppm",CO2_ext_avg_ppm,calculation!R1443+calculation!S1443)</f>
        <v>680.96454433203826</v>
      </c>
      <c r="S1444" s="13">
        <f t="shared" si="299"/>
        <v>60.424595990776709</v>
      </c>
    </row>
    <row r="1445" spans="1:19">
      <c r="A1445" s="1">
        <f>IF(input_OLD_temp_simulation!A1445&lt;&gt;"",input_OLD_temp_simulation!A1445,"")</f>
        <v>1443</v>
      </c>
      <c r="B1445">
        <f>IF(input_OLD_temp_simulation!B1445&lt;&gt;"",input_OLD_temp_simulation!B1445,"")</f>
        <v>886307</v>
      </c>
      <c r="C1445" s="2">
        <f>IF(input_OLD_temp_simulation!C1445&lt;&gt;"",input_OLD_temp_simulation!C1445,"")</f>
        <v>44579.03125</v>
      </c>
      <c r="D1445" s="26">
        <f t="shared" si="300"/>
        <v>1</v>
      </c>
      <c r="E1445" s="43">
        <f t="shared" si="291"/>
        <v>3.125E-2</v>
      </c>
      <c r="F1445" s="2">
        <f t="shared" si="292"/>
        <v>1.0313657407407408</v>
      </c>
      <c r="G1445" s="26">
        <f>_xlfn.XLOOKUP(F1445,occupancy_schedule!C:C,occupancy_schedule!D:D,,1,2)</f>
        <v>1</v>
      </c>
      <c r="H1445" s="50">
        <f t="shared" si="293"/>
        <v>6.7812499999999997E-6</v>
      </c>
      <c r="I1445" s="18">
        <f t="shared" si="294"/>
        <v>7.5347222222222218E-2</v>
      </c>
      <c r="J1445" s="26">
        <f t="shared" si="295"/>
        <v>-58.61085967718509</v>
      </c>
      <c r="K1445" s="55">
        <f t="shared" si="296"/>
        <v>1.0073738898852313E-2</v>
      </c>
      <c r="L1445" s="26" t="b">
        <f>IF(virtualroom!A1445="","",J1445&gt;ventilation_hysteresis)</f>
        <v>0</v>
      </c>
      <c r="M1445" s="29">
        <f t="shared" si="297"/>
        <v>0</v>
      </c>
      <c r="N1445" s="13">
        <f t="shared" si="288"/>
        <v>0</v>
      </c>
      <c r="O1445" s="17">
        <f t="shared" si="289"/>
        <v>0</v>
      </c>
      <c r="P1445" s="17">
        <f t="shared" si="298"/>
        <v>0</v>
      </c>
      <c r="Q1445" s="17">
        <f t="shared" si="290"/>
        <v>1.0073738898852313E-2</v>
      </c>
      <c r="R1445" s="29">
        <f>IF(R1444="cCO2_ppm",CO2_ext_avg_ppm,calculation!R1444+calculation!S1444)</f>
        <v>741.38914032281491</v>
      </c>
      <c r="S1445" s="13">
        <f t="shared" si="299"/>
        <v>58.746134991032918</v>
      </c>
    </row>
    <row r="1446" spans="1:19">
      <c r="A1446" s="1">
        <f>IF(input_OLD_temp_simulation!A1446&lt;&gt;"",input_OLD_temp_simulation!A1446,"")</f>
        <v>1444</v>
      </c>
      <c r="B1446">
        <f>IF(input_OLD_temp_simulation!B1446&lt;&gt;"",input_OLD_temp_simulation!B1446,"")</f>
        <v>886307</v>
      </c>
      <c r="C1446" s="2">
        <f>IF(input_OLD_temp_simulation!C1446&lt;&gt;"",input_OLD_temp_simulation!C1446,"")</f>
        <v>44579.041666666657</v>
      </c>
      <c r="D1446" s="26">
        <f t="shared" si="300"/>
        <v>1</v>
      </c>
      <c r="E1446" s="43">
        <f t="shared" si="291"/>
        <v>4.166666665696539E-2</v>
      </c>
      <c r="F1446" s="2">
        <f t="shared" si="292"/>
        <v>1.0417824073977062</v>
      </c>
      <c r="G1446" s="26">
        <f>_xlfn.XLOOKUP(F1446,occupancy_schedule!C:C,occupancy_schedule!D:D,,1,2)</f>
        <v>1</v>
      </c>
      <c r="H1446" s="50">
        <f t="shared" si="293"/>
        <v>6.7812499999999997E-6</v>
      </c>
      <c r="I1446" s="18">
        <f t="shared" si="294"/>
        <v>7.5347222222222218E-2</v>
      </c>
      <c r="J1446" s="26">
        <f t="shared" si="295"/>
        <v>0.13527531384784197</v>
      </c>
      <c r="K1446" s="55">
        <f t="shared" si="296"/>
        <v>1.1886891213390365E-2</v>
      </c>
      <c r="L1446" s="26" t="b">
        <f>IF(virtualroom!A1446="","",J1446&gt;ventilation_hysteresis)</f>
        <v>0</v>
      </c>
      <c r="M1446" s="29">
        <f t="shared" si="297"/>
        <v>0</v>
      </c>
      <c r="N1446" s="13">
        <f t="shared" si="288"/>
        <v>0</v>
      </c>
      <c r="O1446" s="17">
        <f t="shared" si="289"/>
        <v>0</v>
      </c>
      <c r="P1446" s="17">
        <f t="shared" si="298"/>
        <v>0</v>
      </c>
      <c r="Q1446" s="17">
        <f t="shared" si="290"/>
        <v>1.1886891213390365E-2</v>
      </c>
      <c r="R1446" s="29">
        <f>IF(R1445="cCO2_ppm",CO2_ext_avg_ppm,calculation!R1445+calculation!S1445)</f>
        <v>800.13527531384784</v>
      </c>
      <c r="S1446" s="13">
        <f t="shared" si="299"/>
        <v>57.114297907948675</v>
      </c>
    </row>
    <row r="1447" spans="1:19">
      <c r="A1447" s="1">
        <f>IF(input_OLD_temp_simulation!A1447&lt;&gt;"",input_OLD_temp_simulation!A1447,"")</f>
        <v>1445</v>
      </c>
      <c r="B1447">
        <f>IF(input_OLD_temp_simulation!B1447&lt;&gt;"",input_OLD_temp_simulation!B1447,"")</f>
        <v>886307</v>
      </c>
      <c r="C1447" s="2">
        <f>IF(input_OLD_temp_simulation!C1447&lt;&gt;"",input_OLD_temp_simulation!C1447,"")</f>
        <v>44579.052083333343</v>
      </c>
      <c r="D1447" s="26">
        <f t="shared" si="300"/>
        <v>1</v>
      </c>
      <c r="E1447" s="43">
        <f t="shared" si="291"/>
        <v>5.208333334303461E-2</v>
      </c>
      <c r="F1447" s="2">
        <f t="shared" si="292"/>
        <v>1.0521990740837754</v>
      </c>
      <c r="G1447" s="26">
        <f>_xlfn.XLOOKUP(F1447,occupancy_schedule!C:C,occupancy_schedule!D:D,,1,2)</f>
        <v>1</v>
      </c>
      <c r="H1447" s="50">
        <f t="shared" si="293"/>
        <v>6.7812499999999997E-6</v>
      </c>
      <c r="I1447" s="18">
        <f t="shared" si="294"/>
        <v>7.5347222222222218E-2</v>
      </c>
      <c r="J1447" s="26">
        <f t="shared" si="295"/>
        <v>57.249573221796481</v>
      </c>
      <c r="K1447" s="55">
        <f t="shared" si="296"/>
        <v>1.3649678185857916E-2</v>
      </c>
      <c r="L1447" s="26" t="b">
        <f>IF(virtualroom!A1447="","",J1447&gt;ventilation_hysteresis)</f>
        <v>1</v>
      </c>
      <c r="M1447" s="29">
        <f t="shared" si="297"/>
        <v>500</v>
      </c>
      <c r="N1447" s="13">
        <f t="shared" si="288"/>
        <v>5.5555555555555554</v>
      </c>
      <c r="O1447" s="17">
        <f t="shared" si="289"/>
        <v>0.68248390929289582</v>
      </c>
      <c r="P1447" s="17">
        <f t="shared" si="298"/>
        <v>0.17460659635496434</v>
      </c>
      <c r="Q1447" s="17">
        <f t="shared" si="290"/>
        <v>0.11916619246866275</v>
      </c>
      <c r="R1447" s="29">
        <f>IF(R1446="cCO2_ppm",CO2_ext_avg_ppm,calculation!R1446+calculation!S1446)</f>
        <v>857.24957322179648</v>
      </c>
      <c r="S1447" s="13">
        <f t="shared" si="299"/>
        <v>-39.437073221796481</v>
      </c>
    </row>
    <row r="1448" spans="1:19">
      <c r="A1448" s="1">
        <f>IF(input_OLD_temp_simulation!A1448&lt;&gt;"",input_OLD_temp_simulation!A1448,"")</f>
        <v>1446</v>
      </c>
      <c r="B1448">
        <f>IF(input_OLD_temp_simulation!B1448&lt;&gt;"",input_OLD_temp_simulation!B1448,"")</f>
        <v>886307</v>
      </c>
      <c r="C1448" s="2">
        <f>IF(input_OLD_temp_simulation!C1448&lt;&gt;"",input_OLD_temp_simulation!C1448,"")</f>
        <v>44579.0625</v>
      </c>
      <c r="D1448" s="26">
        <f t="shared" si="300"/>
        <v>1</v>
      </c>
      <c r="E1448" s="43">
        <f t="shared" si="291"/>
        <v>6.25E-2</v>
      </c>
      <c r="F1448" s="2">
        <f t="shared" si="292"/>
        <v>1.0626157407407408</v>
      </c>
      <c r="G1448" s="26">
        <f>_xlfn.XLOOKUP(F1448,occupancy_schedule!C:C,occupancy_schedule!D:D,,1,2)</f>
        <v>1</v>
      </c>
      <c r="H1448" s="50">
        <f t="shared" si="293"/>
        <v>6.7812499999999997E-6</v>
      </c>
      <c r="I1448" s="18">
        <f t="shared" si="294"/>
        <v>7.5347222222222218E-2</v>
      </c>
      <c r="J1448" s="26">
        <f t="shared" si="295"/>
        <v>17.8125</v>
      </c>
      <c r="K1448" s="55">
        <f t="shared" si="296"/>
        <v>1.2432484567901234E-2</v>
      </c>
      <c r="L1448" s="26" t="b">
        <f>IF(virtualroom!A1448="","",J1448&gt;ventilation_hysteresis)</f>
        <v>0</v>
      </c>
      <c r="M1448" s="29">
        <f t="shared" si="297"/>
        <v>0</v>
      </c>
      <c r="N1448" s="13">
        <f t="shared" ref="N1448:N1511" si="301">M1448/(V_room_m3)</f>
        <v>0</v>
      </c>
      <c r="O1448" s="17">
        <f t="shared" ref="O1448:O1511" si="302">N1448/s_per_h*(R1448-CO2_ext_avg_ppm)</f>
        <v>0</v>
      </c>
      <c r="P1448" s="17">
        <f t="shared" si="298"/>
        <v>0</v>
      </c>
      <c r="Q1448" s="17">
        <f t="shared" si="290"/>
        <v>1.2432484567901234E-2</v>
      </c>
      <c r="R1448" s="29">
        <f>IF(R1447="cCO2_ppm",CO2_ext_avg_ppm,calculation!R1447+calculation!S1447)</f>
        <v>817.8125</v>
      </c>
      <c r="S1448" s="13">
        <f t="shared" si="299"/>
        <v>56.623263888888886</v>
      </c>
    </row>
    <row r="1449" spans="1:19">
      <c r="A1449" s="1">
        <f>IF(input_OLD_temp_simulation!A1449&lt;&gt;"",input_OLD_temp_simulation!A1449,"")</f>
        <v>1447</v>
      </c>
      <c r="B1449">
        <f>IF(input_OLD_temp_simulation!B1449&lt;&gt;"",input_OLD_temp_simulation!B1449,"")</f>
        <v>886307</v>
      </c>
      <c r="C1449" s="2">
        <f>IF(input_OLD_temp_simulation!C1449&lt;&gt;"",input_OLD_temp_simulation!C1449,"")</f>
        <v>44579.072916666657</v>
      </c>
      <c r="D1449" s="26">
        <f t="shared" si="300"/>
        <v>1</v>
      </c>
      <c r="E1449" s="43">
        <f t="shared" si="291"/>
        <v>7.291666665696539E-2</v>
      </c>
      <c r="F1449" s="2">
        <f t="shared" si="292"/>
        <v>1.0730324073977062</v>
      </c>
      <c r="G1449" s="26">
        <f>_xlfn.XLOOKUP(F1449,occupancy_schedule!C:C,occupancy_schedule!D:D,,1,2)</f>
        <v>1</v>
      </c>
      <c r="H1449" s="50">
        <f t="shared" si="293"/>
        <v>6.7812499999999997E-6</v>
      </c>
      <c r="I1449" s="18">
        <f t="shared" si="294"/>
        <v>7.5347222222222218E-2</v>
      </c>
      <c r="J1449" s="26">
        <f t="shared" si="295"/>
        <v>74.435763888888914</v>
      </c>
      <c r="K1449" s="55">
        <f t="shared" si="296"/>
        <v>1.418011616941015E-2</v>
      </c>
      <c r="L1449" s="26" t="b">
        <f>IF(virtualroom!A1449="","",J1449&gt;ventilation_hysteresis)</f>
        <v>1</v>
      </c>
      <c r="M1449" s="29">
        <f t="shared" si="297"/>
        <v>500</v>
      </c>
      <c r="N1449" s="13">
        <f t="shared" si="301"/>
        <v>5.5555555555555554</v>
      </c>
      <c r="O1449" s="17">
        <f t="shared" si="302"/>
        <v>0.70900580847050754</v>
      </c>
      <c r="P1449" s="17">
        <f t="shared" si="298"/>
        <v>0.19500821886749678</v>
      </c>
      <c r="Q1449" s="17">
        <f t="shared" ref="Q1449:Q1512" si="303">MAX(O1449*P1449,K1449)</f>
        <v>0.13826195987654324</v>
      </c>
      <c r="R1449" s="29">
        <f>IF(R1448="cCO2_ppm",CO2_ext_avg_ppm,calculation!R1448+calculation!S1448)</f>
        <v>874.43576388888891</v>
      </c>
      <c r="S1449" s="13">
        <f t="shared" si="299"/>
        <v>-56.623263888888921</v>
      </c>
    </row>
    <row r="1450" spans="1:19">
      <c r="A1450" s="1">
        <f>IF(input_OLD_temp_simulation!A1450&lt;&gt;"",input_OLD_temp_simulation!A1450,"")</f>
        <v>1448</v>
      </c>
      <c r="B1450">
        <f>IF(input_OLD_temp_simulation!B1450&lt;&gt;"",input_OLD_temp_simulation!B1450,"")</f>
        <v>886307</v>
      </c>
      <c r="C1450" s="2">
        <f>IF(input_OLD_temp_simulation!C1450&lt;&gt;"",input_OLD_temp_simulation!C1450,"")</f>
        <v>44579.083333333343</v>
      </c>
      <c r="D1450" s="26">
        <f t="shared" si="300"/>
        <v>1</v>
      </c>
      <c r="E1450" s="43">
        <f t="shared" si="291"/>
        <v>8.333333334303461E-2</v>
      </c>
      <c r="F1450" s="2">
        <f t="shared" si="292"/>
        <v>1.0834490740837754</v>
      </c>
      <c r="G1450" s="26">
        <f>_xlfn.XLOOKUP(F1450,occupancy_schedule!C:C,occupancy_schedule!D:D,,1,2)</f>
        <v>1</v>
      </c>
      <c r="H1450" s="50">
        <f t="shared" si="293"/>
        <v>6.7812499999999997E-6</v>
      </c>
      <c r="I1450" s="18">
        <f t="shared" si="294"/>
        <v>7.5347222222222218E-2</v>
      </c>
      <c r="J1450" s="26">
        <f t="shared" si="295"/>
        <v>17.8125</v>
      </c>
      <c r="K1450" s="55">
        <f t="shared" si="296"/>
        <v>1.2432484567901234E-2</v>
      </c>
      <c r="L1450" s="26" t="b">
        <f>IF(virtualroom!A1450="","",J1450&gt;ventilation_hysteresis)</f>
        <v>0</v>
      </c>
      <c r="M1450" s="29">
        <f t="shared" si="297"/>
        <v>0</v>
      </c>
      <c r="N1450" s="13">
        <f t="shared" si="301"/>
        <v>0</v>
      </c>
      <c r="O1450" s="17">
        <f t="shared" si="302"/>
        <v>0</v>
      </c>
      <c r="P1450" s="17">
        <f t="shared" si="298"/>
        <v>0</v>
      </c>
      <c r="Q1450" s="17">
        <f t="shared" si="303"/>
        <v>1.2432484567901234E-2</v>
      </c>
      <c r="R1450" s="29">
        <f>IF(R1449="cCO2_ppm",CO2_ext_avg_ppm,calculation!R1449+calculation!S1449)</f>
        <v>817.8125</v>
      </c>
      <c r="S1450" s="13">
        <f t="shared" si="299"/>
        <v>56.623263888888886</v>
      </c>
    </row>
    <row r="1451" spans="1:19">
      <c r="A1451" s="1">
        <f>IF(input_OLD_temp_simulation!A1451&lt;&gt;"",input_OLD_temp_simulation!A1451,"")</f>
        <v>1449</v>
      </c>
      <c r="B1451">
        <f>IF(input_OLD_temp_simulation!B1451&lt;&gt;"",input_OLD_temp_simulation!B1451,"")</f>
        <v>886307</v>
      </c>
      <c r="C1451" s="2">
        <f>IF(input_OLD_temp_simulation!C1451&lt;&gt;"",input_OLD_temp_simulation!C1451,"")</f>
        <v>44579.09375</v>
      </c>
      <c r="D1451" s="26">
        <f t="shared" si="300"/>
        <v>1</v>
      </c>
      <c r="E1451" s="43">
        <f t="shared" si="291"/>
        <v>9.375E-2</v>
      </c>
      <c r="F1451" s="2">
        <f t="shared" si="292"/>
        <v>1.0938657407407408</v>
      </c>
      <c r="G1451" s="26">
        <f>_xlfn.XLOOKUP(F1451,occupancy_schedule!C:C,occupancy_schedule!D:D,,1,2)</f>
        <v>1</v>
      </c>
      <c r="H1451" s="50">
        <f t="shared" si="293"/>
        <v>6.7812499999999997E-6</v>
      </c>
      <c r="I1451" s="18">
        <f t="shared" si="294"/>
        <v>7.5347222222222218E-2</v>
      </c>
      <c r="J1451" s="26">
        <f t="shared" si="295"/>
        <v>74.435763888888914</v>
      </c>
      <c r="K1451" s="55">
        <f t="shared" si="296"/>
        <v>1.418011616941015E-2</v>
      </c>
      <c r="L1451" s="26" t="b">
        <f>IF(virtualroom!A1451="","",J1451&gt;ventilation_hysteresis)</f>
        <v>1</v>
      </c>
      <c r="M1451" s="29">
        <f t="shared" si="297"/>
        <v>500</v>
      </c>
      <c r="N1451" s="13">
        <f t="shared" si="301"/>
        <v>5.5555555555555554</v>
      </c>
      <c r="O1451" s="17">
        <f t="shared" si="302"/>
        <v>0.70900580847050754</v>
      </c>
      <c r="P1451" s="17">
        <f t="shared" si="298"/>
        <v>0.19500821886749678</v>
      </c>
      <c r="Q1451" s="17">
        <f t="shared" si="303"/>
        <v>0.13826195987654324</v>
      </c>
      <c r="R1451" s="29">
        <f>IF(R1450="cCO2_ppm",CO2_ext_avg_ppm,calculation!R1450+calculation!S1450)</f>
        <v>874.43576388888891</v>
      </c>
      <c r="S1451" s="13">
        <f t="shared" si="299"/>
        <v>-56.623263888888921</v>
      </c>
    </row>
    <row r="1452" spans="1:19">
      <c r="A1452" s="1">
        <f>IF(input_OLD_temp_simulation!A1452&lt;&gt;"",input_OLD_temp_simulation!A1452,"")</f>
        <v>1450</v>
      </c>
      <c r="B1452">
        <f>IF(input_OLD_temp_simulation!B1452&lt;&gt;"",input_OLD_temp_simulation!B1452,"")</f>
        <v>886307</v>
      </c>
      <c r="C1452" s="2">
        <f>IF(input_OLD_temp_simulation!C1452&lt;&gt;"",input_OLD_temp_simulation!C1452,"")</f>
        <v>44579.104166666657</v>
      </c>
      <c r="D1452" s="26">
        <f t="shared" si="300"/>
        <v>1</v>
      </c>
      <c r="E1452" s="43">
        <f t="shared" si="291"/>
        <v>0.10416666665696539</v>
      </c>
      <c r="F1452" s="2">
        <f t="shared" si="292"/>
        <v>1.1042824073977062</v>
      </c>
      <c r="G1452" s="26">
        <f>_xlfn.XLOOKUP(F1452,occupancy_schedule!C:C,occupancy_schedule!D:D,,1,2)</f>
        <v>1</v>
      </c>
      <c r="H1452" s="50">
        <f t="shared" si="293"/>
        <v>6.7812499999999997E-6</v>
      </c>
      <c r="I1452" s="18">
        <f t="shared" si="294"/>
        <v>7.5347222222222218E-2</v>
      </c>
      <c r="J1452" s="26">
        <f t="shared" si="295"/>
        <v>17.8125</v>
      </c>
      <c r="K1452" s="55">
        <f t="shared" si="296"/>
        <v>1.2432484567901234E-2</v>
      </c>
      <c r="L1452" s="26" t="b">
        <f>IF(virtualroom!A1452="","",J1452&gt;ventilation_hysteresis)</f>
        <v>0</v>
      </c>
      <c r="M1452" s="29">
        <f t="shared" si="297"/>
        <v>0</v>
      </c>
      <c r="N1452" s="13">
        <f t="shared" si="301"/>
        <v>0</v>
      </c>
      <c r="O1452" s="17">
        <f t="shared" si="302"/>
        <v>0</v>
      </c>
      <c r="P1452" s="17">
        <f t="shared" si="298"/>
        <v>0</v>
      </c>
      <c r="Q1452" s="17">
        <f t="shared" si="303"/>
        <v>1.2432484567901234E-2</v>
      </c>
      <c r="R1452" s="29">
        <f>IF(R1451="cCO2_ppm",CO2_ext_avg_ppm,calculation!R1451+calculation!S1451)</f>
        <v>817.8125</v>
      </c>
      <c r="S1452" s="13">
        <f t="shared" si="299"/>
        <v>56.623263888888886</v>
      </c>
    </row>
    <row r="1453" spans="1:19">
      <c r="A1453" s="1">
        <f>IF(input_OLD_temp_simulation!A1453&lt;&gt;"",input_OLD_temp_simulation!A1453,"")</f>
        <v>1451</v>
      </c>
      <c r="B1453">
        <f>IF(input_OLD_temp_simulation!B1453&lt;&gt;"",input_OLD_temp_simulation!B1453,"")</f>
        <v>886307</v>
      </c>
      <c r="C1453" s="2">
        <f>IF(input_OLD_temp_simulation!C1453&lt;&gt;"",input_OLD_temp_simulation!C1453,"")</f>
        <v>44579.114583333343</v>
      </c>
      <c r="D1453" s="26">
        <f t="shared" si="300"/>
        <v>1</v>
      </c>
      <c r="E1453" s="43">
        <f t="shared" si="291"/>
        <v>0.11458333334303461</v>
      </c>
      <c r="F1453" s="2">
        <f t="shared" si="292"/>
        <v>1.1146990740837754</v>
      </c>
      <c r="G1453" s="26">
        <f>_xlfn.XLOOKUP(F1453,occupancy_schedule!C:C,occupancy_schedule!D:D,,1,2)</f>
        <v>1</v>
      </c>
      <c r="H1453" s="50">
        <f t="shared" si="293"/>
        <v>6.7812499999999997E-6</v>
      </c>
      <c r="I1453" s="18">
        <f t="shared" si="294"/>
        <v>7.5347222222222218E-2</v>
      </c>
      <c r="J1453" s="26">
        <f t="shared" si="295"/>
        <v>74.435763888888914</v>
      </c>
      <c r="K1453" s="55">
        <f t="shared" si="296"/>
        <v>1.418011616941015E-2</v>
      </c>
      <c r="L1453" s="26" t="b">
        <f>IF(virtualroom!A1453="","",J1453&gt;ventilation_hysteresis)</f>
        <v>1</v>
      </c>
      <c r="M1453" s="29">
        <f t="shared" si="297"/>
        <v>500</v>
      </c>
      <c r="N1453" s="13">
        <f t="shared" si="301"/>
        <v>5.5555555555555554</v>
      </c>
      <c r="O1453" s="17">
        <f t="shared" si="302"/>
        <v>0.70900580847050754</v>
      </c>
      <c r="P1453" s="17">
        <f t="shared" si="298"/>
        <v>0.19500821886749678</v>
      </c>
      <c r="Q1453" s="17">
        <f t="shared" si="303"/>
        <v>0.13826195987654324</v>
      </c>
      <c r="R1453" s="29">
        <f>IF(R1452="cCO2_ppm",CO2_ext_avg_ppm,calculation!R1452+calculation!S1452)</f>
        <v>874.43576388888891</v>
      </c>
      <c r="S1453" s="13">
        <f t="shared" si="299"/>
        <v>-56.623263888888921</v>
      </c>
    </row>
    <row r="1454" spans="1:19">
      <c r="A1454" s="1">
        <f>IF(input_OLD_temp_simulation!A1454&lt;&gt;"",input_OLD_temp_simulation!A1454,"")</f>
        <v>1452</v>
      </c>
      <c r="B1454">
        <f>IF(input_OLD_temp_simulation!B1454&lt;&gt;"",input_OLD_temp_simulation!B1454,"")</f>
        <v>886307</v>
      </c>
      <c r="C1454" s="2">
        <f>IF(input_OLD_temp_simulation!C1454&lt;&gt;"",input_OLD_temp_simulation!C1454,"")</f>
        <v>44579.125</v>
      </c>
      <c r="D1454" s="26">
        <f t="shared" si="300"/>
        <v>1</v>
      </c>
      <c r="E1454" s="43">
        <f t="shared" si="291"/>
        <v>0.125</v>
      </c>
      <c r="F1454" s="2">
        <f t="shared" si="292"/>
        <v>1.1251157407407408</v>
      </c>
      <c r="G1454" s="26">
        <f>_xlfn.XLOOKUP(F1454,occupancy_schedule!C:C,occupancy_schedule!D:D,,1,2)</f>
        <v>1</v>
      </c>
      <c r="H1454" s="50">
        <f t="shared" si="293"/>
        <v>6.7812499999999997E-6</v>
      </c>
      <c r="I1454" s="18">
        <f t="shared" si="294"/>
        <v>7.5347222222222218E-2</v>
      </c>
      <c r="J1454" s="26">
        <f t="shared" si="295"/>
        <v>17.8125</v>
      </c>
      <c r="K1454" s="55">
        <f t="shared" si="296"/>
        <v>1.2432484567901234E-2</v>
      </c>
      <c r="L1454" s="26" t="b">
        <f>IF(virtualroom!A1454="","",J1454&gt;ventilation_hysteresis)</f>
        <v>0</v>
      </c>
      <c r="M1454" s="29">
        <f t="shared" si="297"/>
        <v>0</v>
      </c>
      <c r="N1454" s="13">
        <f t="shared" si="301"/>
        <v>0</v>
      </c>
      <c r="O1454" s="17">
        <f t="shared" si="302"/>
        <v>0</v>
      </c>
      <c r="P1454" s="17">
        <f t="shared" si="298"/>
        <v>0</v>
      </c>
      <c r="Q1454" s="17">
        <f t="shared" si="303"/>
        <v>1.2432484567901234E-2</v>
      </c>
      <c r="R1454" s="29">
        <f>IF(R1453="cCO2_ppm",CO2_ext_avg_ppm,calculation!R1453+calculation!S1453)</f>
        <v>817.8125</v>
      </c>
      <c r="S1454" s="13">
        <f t="shared" si="299"/>
        <v>56.623263888888886</v>
      </c>
    </row>
    <row r="1455" spans="1:19">
      <c r="A1455" s="1">
        <f>IF(input_OLD_temp_simulation!A1455&lt;&gt;"",input_OLD_temp_simulation!A1455,"")</f>
        <v>1453</v>
      </c>
      <c r="B1455">
        <f>IF(input_OLD_temp_simulation!B1455&lt;&gt;"",input_OLD_temp_simulation!B1455,"")</f>
        <v>886307</v>
      </c>
      <c r="C1455" s="2">
        <f>IF(input_OLD_temp_simulation!C1455&lt;&gt;"",input_OLD_temp_simulation!C1455,"")</f>
        <v>44579.135416666657</v>
      </c>
      <c r="D1455" s="26">
        <f t="shared" si="300"/>
        <v>1</v>
      </c>
      <c r="E1455" s="43">
        <f t="shared" si="291"/>
        <v>0.13541666665696539</v>
      </c>
      <c r="F1455" s="2">
        <f t="shared" si="292"/>
        <v>1.1355324073977062</v>
      </c>
      <c r="G1455" s="26">
        <f>_xlfn.XLOOKUP(F1455,occupancy_schedule!C:C,occupancy_schedule!D:D,,1,2)</f>
        <v>1</v>
      </c>
      <c r="H1455" s="50">
        <f t="shared" si="293"/>
        <v>6.7812499999999997E-6</v>
      </c>
      <c r="I1455" s="18">
        <f t="shared" si="294"/>
        <v>7.5347222222222218E-2</v>
      </c>
      <c r="J1455" s="26">
        <f t="shared" si="295"/>
        <v>74.435763888888914</v>
      </c>
      <c r="K1455" s="55">
        <f t="shared" si="296"/>
        <v>1.418011616941015E-2</v>
      </c>
      <c r="L1455" s="26" t="b">
        <f>IF(virtualroom!A1455="","",J1455&gt;ventilation_hysteresis)</f>
        <v>1</v>
      </c>
      <c r="M1455" s="29">
        <f t="shared" si="297"/>
        <v>500</v>
      </c>
      <c r="N1455" s="13">
        <f t="shared" si="301"/>
        <v>5.5555555555555554</v>
      </c>
      <c r="O1455" s="17">
        <f t="shared" si="302"/>
        <v>0.70900580847050754</v>
      </c>
      <c r="P1455" s="17">
        <f t="shared" si="298"/>
        <v>0.19500821886749678</v>
      </c>
      <c r="Q1455" s="17">
        <f t="shared" si="303"/>
        <v>0.13826195987654324</v>
      </c>
      <c r="R1455" s="29">
        <f>IF(R1454="cCO2_ppm",CO2_ext_avg_ppm,calculation!R1454+calculation!S1454)</f>
        <v>874.43576388888891</v>
      </c>
      <c r="S1455" s="13">
        <f t="shared" si="299"/>
        <v>-56.623263888888921</v>
      </c>
    </row>
    <row r="1456" spans="1:19">
      <c r="A1456" s="1">
        <f>IF(input_OLD_temp_simulation!A1456&lt;&gt;"",input_OLD_temp_simulation!A1456,"")</f>
        <v>1454</v>
      </c>
      <c r="B1456">
        <f>IF(input_OLD_temp_simulation!B1456&lt;&gt;"",input_OLD_temp_simulation!B1456,"")</f>
        <v>886307</v>
      </c>
      <c r="C1456" s="2">
        <f>IF(input_OLD_temp_simulation!C1456&lt;&gt;"",input_OLD_temp_simulation!C1456,"")</f>
        <v>44579.145833333343</v>
      </c>
      <c r="D1456" s="26">
        <f t="shared" si="300"/>
        <v>1</v>
      </c>
      <c r="E1456" s="43">
        <f t="shared" si="291"/>
        <v>0.14583333334303461</v>
      </c>
      <c r="F1456" s="2">
        <f t="shared" si="292"/>
        <v>1.1459490740837754</v>
      </c>
      <c r="G1456" s="26">
        <f>_xlfn.XLOOKUP(F1456,occupancy_schedule!C:C,occupancy_schedule!D:D,,1,2)</f>
        <v>1</v>
      </c>
      <c r="H1456" s="50">
        <f t="shared" si="293"/>
        <v>6.7812499999999997E-6</v>
      </c>
      <c r="I1456" s="18">
        <f t="shared" si="294"/>
        <v>7.5347222222222218E-2</v>
      </c>
      <c r="J1456" s="26">
        <f t="shared" si="295"/>
        <v>17.8125</v>
      </c>
      <c r="K1456" s="55">
        <f t="shared" si="296"/>
        <v>1.2432484567901234E-2</v>
      </c>
      <c r="L1456" s="26" t="b">
        <f>IF(virtualroom!A1456="","",J1456&gt;ventilation_hysteresis)</f>
        <v>0</v>
      </c>
      <c r="M1456" s="29">
        <f t="shared" si="297"/>
        <v>0</v>
      </c>
      <c r="N1456" s="13">
        <f t="shared" si="301"/>
        <v>0</v>
      </c>
      <c r="O1456" s="17">
        <f t="shared" si="302"/>
        <v>0</v>
      </c>
      <c r="P1456" s="17">
        <f t="shared" si="298"/>
        <v>0</v>
      </c>
      <c r="Q1456" s="17">
        <f t="shared" si="303"/>
        <v>1.2432484567901234E-2</v>
      </c>
      <c r="R1456" s="29">
        <f>IF(R1455="cCO2_ppm",CO2_ext_avg_ppm,calculation!R1455+calculation!S1455)</f>
        <v>817.8125</v>
      </c>
      <c r="S1456" s="13">
        <f t="shared" si="299"/>
        <v>56.623263888888886</v>
      </c>
    </row>
    <row r="1457" spans="1:19">
      <c r="A1457" s="1">
        <f>IF(input_OLD_temp_simulation!A1457&lt;&gt;"",input_OLD_temp_simulation!A1457,"")</f>
        <v>1455</v>
      </c>
      <c r="B1457">
        <f>IF(input_OLD_temp_simulation!B1457&lt;&gt;"",input_OLD_temp_simulation!B1457,"")</f>
        <v>886307</v>
      </c>
      <c r="C1457" s="2">
        <f>IF(input_OLD_temp_simulation!C1457&lt;&gt;"",input_OLD_temp_simulation!C1457,"")</f>
        <v>44579.15625</v>
      </c>
      <c r="D1457" s="26">
        <f t="shared" si="300"/>
        <v>1</v>
      </c>
      <c r="E1457" s="43">
        <f t="shared" si="291"/>
        <v>0.15625</v>
      </c>
      <c r="F1457" s="2">
        <f t="shared" si="292"/>
        <v>1.1563657407407408</v>
      </c>
      <c r="G1457" s="26">
        <f>_xlfn.XLOOKUP(F1457,occupancy_schedule!C:C,occupancy_schedule!D:D,,1,2)</f>
        <v>1</v>
      </c>
      <c r="H1457" s="50">
        <f t="shared" si="293"/>
        <v>6.7812499999999997E-6</v>
      </c>
      <c r="I1457" s="18">
        <f t="shared" si="294"/>
        <v>7.5347222222222218E-2</v>
      </c>
      <c r="J1457" s="26">
        <f t="shared" si="295"/>
        <v>74.435763888888914</v>
      </c>
      <c r="K1457" s="55">
        <f t="shared" si="296"/>
        <v>1.418011616941015E-2</v>
      </c>
      <c r="L1457" s="26" t="b">
        <f>IF(virtualroom!A1457="","",J1457&gt;ventilation_hysteresis)</f>
        <v>1</v>
      </c>
      <c r="M1457" s="29">
        <f t="shared" si="297"/>
        <v>500</v>
      </c>
      <c r="N1457" s="13">
        <f t="shared" si="301"/>
        <v>5.5555555555555554</v>
      </c>
      <c r="O1457" s="17">
        <f t="shared" si="302"/>
        <v>0.70900580847050754</v>
      </c>
      <c r="P1457" s="17">
        <f t="shared" si="298"/>
        <v>0.19500821886749678</v>
      </c>
      <c r="Q1457" s="17">
        <f t="shared" si="303"/>
        <v>0.13826195987654324</v>
      </c>
      <c r="R1457" s="29">
        <f>IF(R1456="cCO2_ppm",CO2_ext_avg_ppm,calculation!R1456+calculation!S1456)</f>
        <v>874.43576388888891</v>
      </c>
      <c r="S1457" s="13">
        <f t="shared" si="299"/>
        <v>-56.623263888888921</v>
      </c>
    </row>
    <row r="1458" spans="1:19">
      <c r="A1458" s="1">
        <f>IF(input_OLD_temp_simulation!A1458&lt;&gt;"",input_OLD_temp_simulation!A1458,"")</f>
        <v>1456</v>
      </c>
      <c r="B1458">
        <f>IF(input_OLD_temp_simulation!B1458&lt;&gt;"",input_OLD_temp_simulation!B1458,"")</f>
        <v>886307</v>
      </c>
      <c r="C1458" s="2">
        <f>IF(input_OLD_temp_simulation!C1458&lt;&gt;"",input_OLD_temp_simulation!C1458,"")</f>
        <v>44579.166666666657</v>
      </c>
      <c r="D1458" s="26">
        <f t="shared" si="300"/>
        <v>1</v>
      </c>
      <c r="E1458" s="43">
        <f t="shared" si="291"/>
        <v>0.16666666665696539</v>
      </c>
      <c r="F1458" s="2">
        <f t="shared" si="292"/>
        <v>1.1667824073977062</v>
      </c>
      <c r="G1458" s="26">
        <f>_xlfn.XLOOKUP(F1458,occupancy_schedule!C:C,occupancy_schedule!D:D,,1,2)</f>
        <v>1</v>
      </c>
      <c r="H1458" s="50">
        <f t="shared" si="293"/>
        <v>6.7812499999999997E-6</v>
      </c>
      <c r="I1458" s="18">
        <f t="shared" si="294"/>
        <v>7.5347222222222218E-2</v>
      </c>
      <c r="J1458" s="26">
        <f t="shared" si="295"/>
        <v>17.8125</v>
      </c>
      <c r="K1458" s="55">
        <f t="shared" si="296"/>
        <v>1.2432484567901234E-2</v>
      </c>
      <c r="L1458" s="26" t="b">
        <f>IF(virtualroom!A1458="","",J1458&gt;ventilation_hysteresis)</f>
        <v>0</v>
      </c>
      <c r="M1458" s="29">
        <f t="shared" si="297"/>
        <v>0</v>
      </c>
      <c r="N1458" s="13">
        <f t="shared" si="301"/>
        <v>0</v>
      </c>
      <c r="O1458" s="17">
        <f t="shared" si="302"/>
        <v>0</v>
      </c>
      <c r="P1458" s="17">
        <f t="shared" si="298"/>
        <v>0</v>
      </c>
      <c r="Q1458" s="17">
        <f t="shared" si="303"/>
        <v>1.2432484567901234E-2</v>
      </c>
      <c r="R1458" s="29">
        <f>IF(R1457="cCO2_ppm",CO2_ext_avg_ppm,calculation!R1457+calculation!S1457)</f>
        <v>817.8125</v>
      </c>
      <c r="S1458" s="13">
        <f t="shared" si="299"/>
        <v>56.623263888888886</v>
      </c>
    </row>
    <row r="1459" spans="1:19">
      <c r="A1459" s="1">
        <f>IF(input_OLD_temp_simulation!A1459&lt;&gt;"",input_OLD_temp_simulation!A1459,"")</f>
        <v>1457</v>
      </c>
      <c r="B1459">
        <f>IF(input_OLD_temp_simulation!B1459&lt;&gt;"",input_OLD_temp_simulation!B1459,"")</f>
        <v>886307</v>
      </c>
      <c r="C1459" s="2">
        <f>IF(input_OLD_temp_simulation!C1459&lt;&gt;"",input_OLD_temp_simulation!C1459,"")</f>
        <v>44579.177083333343</v>
      </c>
      <c r="D1459" s="26">
        <f t="shared" si="300"/>
        <v>1</v>
      </c>
      <c r="E1459" s="43">
        <f t="shared" si="291"/>
        <v>0.17708333334303461</v>
      </c>
      <c r="F1459" s="2">
        <f t="shared" si="292"/>
        <v>1.1771990740837754</v>
      </c>
      <c r="G1459" s="26">
        <f>_xlfn.XLOOKUP(F1459,occupancy_schedule!C:C,occupancy_schedule!D:D,,1,2)</f>
        <v>1</v>
      </c>
      <c r="H1459" s="50">
        <f t="shared" si="293"/>
        <v>6.7812499999999997E-6</v>
      </c>
      <c r="I1459" s="18">
        <f t="shared" si="294"/>
        <v>7.5347222222222218E-2</v>
      </c>
      <c r="J1459" s="26">
        <f t="shared" si="295"/>
        <v>74.435763888888914</v>
      </c>
      <c r="K1459" s="55">
        <f t="shared" si="296"/>
        <v>1.418011616941015E-2</v>
      </c>
      <c r="L1459" s="26" t="b">
        <f>IF(virtualroom!A1459="","",J1459&gt;ventilation_hysteresis)</f>
        <v>1</v>
      </c>
      <c r="M1459" s="29">
        <f t="shared" si="297"/>
        <v>500</v>
      </c>
      <c r="N1459" s="13">
        <f t="shared" si="301"/>
        <v>5.5555555555555554</v>
      </c>
      <c r="O1459" s="17">
        <f t="shared" si="302"/>
        <v>0.70900580847050754</v>
      </c>
      <c r="P1459" s="17">
        <f t="shared" si="298"/>
        <v>0.19500821886749678</v>
      </c>
      <c r="Q1459" s="17">
        <f t="shared" si="303"/>
        <v>0.13826195987654324</v>
      </c>
      <c r="R1459" s="29">
        <f>IF(R1458="cCO2_ppm",CO2_ext_avg_ppm,calculation!R1458+calculation!S1458)</f>
        <v>874.43576388888891</v>
      </c>
      <c r="S1459" s="13">
        <f t="shared" si="299"/>
        <v>-56.623263888888921</v>
      </c>
    </row>
    <row r="1460" spans="1:19">
      <c r="A1460" s="1">
        <f>IF(input_OLD_temp_simulation!A1460&lt;&gt;"",input_OLD_temp_simulation!A1460,"")</f>
        <v>1458</v>
      </c>
      <c r="B1460">
        <f>IF(input_OLD_temp_simulation!B1460&lt;&gt;"",input_OLD_temp_simulation!B1460,"")</f>
        <v>886307</v>
      </c>
      <c r="C1460" s="2">
        <f>IF(input_OLD_temp_simulation!C1460&lt;&gt;"",input_OLD_temp_simulation!C1460,"")</f>
        <v>44579.1875</v>
      </c>
      <c r="D1460" s="26">
        <f t="shared" si="300"/>
        <v>1</v>
      </c>
      <c r="E1460" s="43">
        <f t="shared" si="291"/>
        <v>0.1875</v>
      </c>
      <c r="F1460" s="2">
        <f t="shared" si="292"/>
        <v>1.1876157407407408</v>
      </c>
      <c r="G1460" s="26">
        <f>_xlfn.XLOOKUP(F1460,occupancy_schedule!C:C,occupancy_schedule!D:D,,1,2)</f>
        <v>1</v>
      </c>
      <c r="H1460" s="50">
        <f t="shared" si="293"/>
        <v>6.7812499999999997E-6</v>
      </c>
      <c r="I1460" s="18">
        <f t="shared" si="294"/>
        <v>7.5347222222222218E-2</v>
      </c>
      <c r="J1460" s="26">
        <f t="shared" si="295"/>
        <v>17.8125</v>
      </c>
      <c r="K1460" s="55">
        <f t="shared" si="296"/>
        <v>1.2432484567901234E-2</v>
      </c>
      <c r="L1460" s="26" t="b">
        <f>IF(virtualroom!A1460="","",J1460&gt;ventilation_hysteresis)</f>
        <v>0</v>
      </c>
      <c r="M1460" s="29">
        <f t="shared" si="297"/>
        <v>0</v>
      </c>
      <c r="N1460" s="13">
        <f t="shared" si="301"/>
        <v>0</v>
      </c>
      <c r="O1460" s="17">
        <f t="shared" si="302"/>
        <v>0</v>
      </c>
      <c r="P1460" s="17">
        <f t="shared" si="298"/>
        <v>0</v>
      </c>
      <c r="Q1460" s="17">
        <f t="shared" si="303"/>
        <v>1.2432484567901234E-2</v>
      </c>
      <c r="R1460" s="29">
        <f>IF(R1459="cCO2_ppm",CO2_ext_avg_ppm,calculation!R1459+calculation!S1459)</f>
        <v>817.8125</v>
      </c>
      <c r="S1460" s="13">
        <f t="shared" si="299"/>
        <v>56.623263888888886</v>
      </c>
    </row>
    <row r="1461" spans="1:19">
      <c r="A1461" s="1">
        <f>IF(input_OLD_temp_simulation!A1461&lt;&gt;"",input_OLD_temp_simulation!A1461,"")</f>
        <v>1459</v>
      </c>
      <c r="B1461">
        <f>IF(input_OLD_temp_simulation!B1461&lt;&gt;"",input_OLD_temp_simulation!B1461,"")</f>
        <v>886307</v>
      </c>
      <c r="C1461" s="2">
        <f>IF(input_OLD_temp_simulation!C1461&lt;&gt;"",input_OLD_temp_simulation!C1461,"")</f>
        <v>44579.197916666657</v>
      </c>
      <c r="D1461" s="26">
        <f t="shared" si="300"/>
        <v>1</v>
      </c>
      <c r="E1461" s="43">
        <f t="shared" si="291"/>
        <v>0.19791666665696539</v>
      </c>
      <c r="F1461" s="2">
        <f t="shared" si="292"/>
        <v>1.1980324073977062</v>
      </c>
      <c r="G1461" s="26">
        <f>_xlfn.XLOOKUP(F1461,occupancy_schedule!C:C,occupancy_schedule!D:D,,1,2)</f>
        <v>1</v>
      </c>
      <c r="H1461" s="50">
        <f t="shared" si="293"/>
        <v>6.7812499999999997E-6</v>
      </c>
      <c r="I1461" s="18">
        <f t="shared" si="294"/>
        <v>7.5347222222222218E-2</v>
      </c>
      <c r="J1461" s="26">
        <f t="shared" si="295"/>
        <v>74.435763888888914</v>
      </c>
      <c r="K1461" s="55">
        <f t="shared" si="296"/>
        <v>1.418011616941015E-2</v>
      </c>
      <c r="L1461" s="26" t="b">
        <f>IF(virtualroom!A1461="","",J1461&gt;ventilation_hysteresis)</f>
        <v>1</v>
      </c>
      <c r="M1461" s="29">
        <f t="shared" si="297"/>
        <v>500</v>
      </c>
      <c r="N1461" s="13">
        <f t="shared" si="301"/>
        <v>5.5555555555555554</v>
      </c>
      <c r="O1461" s="17">
        <f t="shared" si="302"/>
        <v>0.70900580847050754</v>
      </c>
      <c r="P1461" s="17">
        <f t="shared" si="298"/>
        <v>0.19500821886749678</v>
      </c>
      <c r="Q1461" s="17">
        <f t="shared" si="303"/>
        <v>0.13826195987654324</v>
      </c>
      <c r="R1461" s="29">
        <f>IF(R1460="cCO2_ppm",CO2_ext_avg_ppm,calculation!R1460+calculation!S1460)</f>
        <v>874.43576388888891</v>
      </c>
      <c r="S1461" s="13">
        <f t="shared" si="299"/>
        <v>-56.623263888888921</v>
      </c>
    </row>
    <row r="1462" spans="1:19">
      <c r="A1462" s="1">
        <f>IF(input_OLD_temp_simulation!A1462&lt;&gt;"",input_OLD_temp_simulation!A1462,"")</f>
        <v>1460</v>
      </c>
      <c r="B1462">
        <f>IF(input_OLD_temp_simulation!B1462&lt;&gt;"",input_OLD_temp_simulation!B1462,"")</f>
        <v>886307</v>
      </c>
      <c r="C1462" s="2">
        <f>IF(input_OLD_temp_simulation!C1462&lt;&gt;"",input_OLD_temp_simulation!C1462,"")</f>
        <v>44579.208333333343</v>
      </c>
      <c r="D1462" s="26">
        <f t="shared" si="300"/>
        <v>1</v>
      </c>
      <c r="E1462" s="43">
        <f t="shared" ref="E1462:E1525" si="304">MOD(C1462,1)</f>
        <v>0.20833333334303461</v>
      </c>
      <c r="F1462" s="2">
        <f t="shared" ref="F1462:F1525" si="305">D1462+E1462+1/24/60/6</f>
        <v>1.2084490740837754</v>
      </c>
      <c r="G1462" s="26">
        <f>_xlfn.XLOOKUP(F1462,occupancy_schedule!C:C,occupancy_schedule!D:D,,1,2)</f>
        <v>1</v>
      </c>
      <c r="H1462" s="50">
        <f t="shared" si="293"/>
        <v>6.7812499999999997E-6</v>
      </c>
      <c r="I1462" s="18">
        <f t="shared" si="294"/>
        <v>7.5347222222222218E-2</v>
      </c>
      <c r="J1462" s="26">
        <f t="shared" si="295"/>
        <v>17.8125</v>
      </c>
      <c r="K1462" s="55">
        <f t="shared" si="296"/>
        <v>1.2432484567901234E-2</v>
      </c>
      <c r="L1462" s="26" t="b">
        <f>IF(virtualroom!A1462="","",J1462&gt;ventilation_hysteresis)</f>
        <v>0</v>
      </c>
      <c r="M1462" s="29">
        <f t="shared" si="297"/>
        <v>0</v>
      </c>
      <c r="N1462" s="13">
        <f t="shared" si="301"/>
        <v>0</v>
      </c>
      <c r="O1462" s="17">
        <f t="shared" si="302"/>
        <v>0</v>
      </c>
      <c r="P1462" s="17">
        <f t="shared" si="298"/>
        <v>0</v>
      </c>
      <c r="Q1462" s="17">
        <f t="shared" si="303"/>
        <v>1.2432484567901234E-2</v>
      </c>
      <c r="R1462" s="29">
        <f>IF(R1461="cCO2_ppm",CO2_ext_avg_ppm,calculation!R1461+calculation!S1461)</f>
        <v>817.8125</v>
      </c>
      <c r="S1462" s="13">
        <f t="shared" si="299"/>
        <v>56.623263888888886</v>
      </c>
    </row>
    <row r="1463" spans="1:19">
      <c r="A1463" s="1">
        <f>IF(input_OLD_temp_simulation!A1463&lt;&gt;"",input_OLD_temp_simulation!A1463,"")</f>
        <v>1461</v>
      </c>
      <c r="B1463">
        <f>IF(input_OLD_temp_simulation!B1463&lt;&gt;"",input_OLD_temp_simulation!B1463,"")</f>
        <v>886307</v>
      </c>
      <c r="C1463" s="2">
        <f>IF(input_OLD_temp_simulation!C1463&lt;&gt;"",input_OLD_temp_simulation!C1463,"")</f>
        <v>44579.21875</v>
      </c>
      <c r="D1463" s="26">
        <f t="shared" si="300"/>
        <v>1</v>
      </c>
      <c r="E1463" s="43">
        <f t="shared" si="304"/>
        <v>0.21875</v>
      </c>
      <c r="F1463" s="2">
        <f t="shared" si="305"/>
        <v>1.2188657407407408</v>
      </c>
      <c r="G1463" s="26">
        <f>_xlfn.XLOOKUP(F1463,occupancy_schedule!C:C,occupancy_schedule!D:D,,1,2)</f>
        <v>1</v>
      </c>
      <c r="H1463" s="50">
        <f t="shared" si="293"/>
        <v>6.7812499999999997E-6</v>
      </c>
      <c r="I1463" s="18">
        <f t="shared" si="294"/>
        <v>7.5347222222222218E-2</v>
      </c>
      <c r="J1463" s="26">
        <f t="shared" si="295"/>
        <v>74.435763888888914</v>
      </c>
      <c r="K1463" s="55">
        <f t="shared" si="296"/>
        <v>1.418011616941015E-2</v>
      </c>
      <c r="L1463" s="26" t="b">
        <f>IF(virtualroom!A1463="","",J1463&gt;ventilation_hysteresis)</f>
        <v>1</v>
      </c>
      <c r="M1463" s="29">
        <f t="shared" si="297"/>
        <v>500</v>
      </c>
      <c r="N1463" s="13">
        <f t="shared" si="301"/>
        <v>5.5555555555555554</v>
      </c>
      <c r="O1463" s="17">
        <f t="shared" si="302"/>
        <v>0.70900580847050754</v>
      </c>
      <c r="P1463" s="17">
        <f t="shared" si="298"/>
        <v>0.19500821886749678</v>
      </c>
      <c r="Q1463" s="17">
        <f t="shared" si="303"/>
        <v>0.13826195987654324</v>
      </c>
      <c r="R1463" s="29">
        <f>IF(R1462="cCO2_ppm",CO2_ext_avg_ppm,calculation!R1462+calculation!S1462)</f>
        <v>874.43576388888891</v>
      </c>
      <c r="S1463" s="13">
        <f t="shared" si="299"/>
        <v>-56.623263888888921</v>
      </c>
    </row>
    <row r="1464" spans="1:19">
      <c r="A1464" s="1">
        <f>IF(input_OLD_temp_simulation!A1464&lt;&gt;"",input_OLD_temp_simulation!A1464,"")</f>
        <v>1462</v>
      </c>
      <c r="B1464">
        <f>IF(input_OLD_temp_simulation!B1464&lt;&gt;"",input_OLD_temp_simulation!B1464,"")</f>
        <v>886307</v>
      </c>
      <c r="C1464" s="2">
        <f>IF(input_OLD_temp_simulation!C1464&lt;&gt;"",input_OLD_temp_simulation!C1464,"")</f>
        <v>44579.229166666657</v>
      </c>
      <c r="D1464" s="26">
        <f t="shared" si="300"/>
        <v>1</v>
      </c>
      <c r="E1464" s="43">
        <f t="shared" si="304"/>
        <v>0.22916666665696539</v>
      </c>
      <c r="F1464" s="2">
        <f t="shared" si="305"/>
        <v>1.2292824073977062</v>
      </c>
      <c r="G1464" s="26">
        <f>_xlfn.XLOOKUP(F1464,occupancy_schedule!C:C,occupancy_schedule!D:D,,1,2)</f>
        <v>1</v>
      </c>
      <c r="H1464" s="50">
        <f t="shared" si="293"/>
        <v>6.7812499999999997E-6</v>
      </c>
      <c r="I1464" s="18">
        <f t="shared" si="294"/>
        <v>7.5347222222222218E-2</v>
      </c>
      <c r="J1464" s="26">
        <f t="shared" si="295"/>
        <v>17.8125</v>
      </c>
      <c r="K1464" s="55">
        <f t="shared" si="296"/>
        <v>1.2432484567901234E-2</v>
      </c>
      <c r="L1464" s="26" t="b">
        <f>IF(virtualroom!A1464="","",J1464&gt;ventilation_hysteresis)</f>
        <v>0</v>
      </c>
      <c r="M1464" s="29">
        <f t="shared" si="297"/>
        <v>0</v>
      </c>
      <c r="N1464" s="13">
        <f t="shared" si="301"/>
        <v>0</v>
      </c>
      <c r="O1464" s="17">
        <f t="shared" si="302"/>
        <v>0</v>
      </c>
      <c r="P1464" s="17">
        <f t="shared" si="298"/>
        <v>0</v>
      </c>
      <c r="Q1464" s="17">
        <f t="shared" si="303"/>
        <v>1.2432484567901234E-2</v>
      </c>
      <c r="R1464" s="29">
        <f>IF(R1463="cCO2_ppm",CO2_ext_avg_ppm,calculation!R1463+calculation!S1463)</f>
        <v>817.8125</v>
      </c>
      <c r="S1464" s="13">
        <f t="shared" si="299"/>
        <v>56.623263888888886</v>
      </c>
    </row>
    <row r="1465" spans="1:19">
      <c r="A1465" s="1">
        <f>IF(input_OLD_temp_simulation!A1465&lt;&gt;"",input_OLD_temp_simulation!A1465,"")</f>
        <v>1463</v>
      </c>
      <c r="B1465">
        <f>IF(input_OLD_temp_simulation!B1465&lt;&gt;"",input_OLD_temp_simulation!B1465,"")</f>
        <v>886307</v>
      </c>
      <c r="C1465" s="2">
        <f>IF(input_OLD_temp_simulation!C1465&lt;&gt;"",input_OLD_temp_simulation!C1465,"")</f>
        <v>44579.239583333343</v>
      </c>
      <c r="D1465" s="26">
        <f t="shared" si="300"/>
        <v>1</v>
      </c>
      <c r="E1465" s="43">
        <f t="shared" si="304"/>
        <v>0.23958333334303461</v>
      </c>
      <c r="F1465" s="2">
        <f t="shared" si="305"/>
        <v>1.2396990740837754</v>
      </c>
      <c r="G1465" s="26">
        <f>_xlfn.XLOOKUP(F1465,occupancy_schedule!C:C,occupancy_schedule!D:D,,1,2)</f>
        <v>1</v>
      </c>
      <c r="H1465" s="50">
        <f t="shared" si="293"/>
        <v>6.7812499999999997E-6</v>
      </c>
      <c r="I1465" s="18">
        <f t="shared" si="294"/>
        <v>7.5347222222222218E-2</v>
      </c>
      <c r="J1465" s="26">
        <f t="shared" si="295"/>
        <v>74.435763888888914</v>
      </c>
      <c r="K1465" s="55">
        <f t="shared" si="296"/>
        <v>1.418011616941015E-2</v>
      </c>
      <c r="L1465" s="26" t="b">
        <f>IF(virtualroom!A1465="","",J1465&gt;ventilation_hysteresis)</f>
        <v>1</v>
      </c>
      <c r="M1465" s="29">
        <f t="shared" si="297"/>
        <v>500</v>
      </c>
      <c r="N1465" s="13">
        <f t="shared" si="301"/>
        <v>5.5555555555555554</v>
      </c>
      <c r="O1465" s="17">
        <f t="shared" si="302"/>
        <v>0.70900580847050754</v>
      </c>
      <c r="P1465" s="17">
        <f t="shared" si="298"/>
        <v>0.19500821886749678</v>
      </c>
      <c r="Q1465" s="17">
        <f t="shared" si="303"/>
        <v>0.13826195987654324</v>
      </c>
      <c r="R1465" s="29">
        <f>IF(R1464="cCO2_ppm",CO2_ext_avg_ppm,calculation!R1464+calculation!S1464)</f>
        <v>874.43576388888891</v>
      </c>
      <c r="S1465" s="13">
        <f t="shared" si="299"/>
        <v>-56.623263888888921</v>
      </c>
    </row>
    <row r="1466" spans="1:19">
      <c r="A1466" s="1">
        <f>IF(input_OLD_temp_simulation!A1466&lt;&gt;"",input_OLD_temp_simulation!A1466,"")</f>
        <v>1464</v>
      </c>
      <c r="B1466">
        <f>IF(input_OLD_temp_simulation!B1466&lt;&gt;"",input_OLD_temp_simulation!B1466,"")</f>
        <v>886307</v>
      </c>
      <c r="C1466" s="2">
        <f>IF(input_OLD_temp_simulation!C1466&lt;&gt;"",input_OLD_temp_simulation!C1466,"")</f>
        <v>44579.25</v>
      </c>
      <c r="D1466" s="26">
        <f t="shared" si="300"/>
        <v>1</v>
      </c>
      <c r="E1466" s="43">
        <f t="shared" si="304"/>
        <v>0.25</v>
      </c>
      <c r="F1466" s="2">
        <f t="shared" si="305"/>
        <v>1.2501157407407408</v>
      </c>
      <c r="G1466" s="26">
        <f>_xlfn.XLOOKUP(F1466,occupancy_schedule!C:C,occupancy_schedule!D:D,,1,2)</f>
        <v>1</v>
      </c>
      <c r="H1466" s="50">
        <f t="shared" si="293"/>
        <v>6.7812499999999997E-6</v>
      </c>
      <c r="I1466" s="18">
        <f t="shared" si="294"/>
        <v>7.5347222222222218E-2</v>
      </c>
      <c r="J1466" s="26">
        <f t="shared" si="295"/>
        <v>17.8125</v>
      </c>
      <c r="K1466" s="55">
        <f t="shared" si="296"/>
        <v>1.2432484567901234E-2</v>
      </c>
      <c r="L1466" s="26" t="b">
        <f>IF(virtualroom!A1466="","",J1466&gt;ventilation_hysteresis)</f>
        <v>0</v>
      </c>
      <c r="M1466" s="29">
        <f t="shared" si="297"/>
        <v>0</v>
      </c>
      <c r="N1466" s="13">
        <f t="shared" si="301"/>
        <v>0</v>
      </c>
      <c r="O1466" s="17">
        <f t="shared" si="302"/>
        <v>0</v>
      </c>
      <c r="P1466" s="17">
        <f t="shared" si="298"/>
        <v>0</v>
      </c>
      <c r="Q1466" s="17">
        <f t="shared" si="303"/>
        <v>1.2432484567901234E-2</v>
      </c>
      <c r="R1466" s="29">
        <f>IF(R1465="cCO2_ppm",CO2_ext_avg_ppm,calculation!R1465+calculation!S1465)</f>
        <v>817.8125</v>
      </c>
      <c r="S1466" s="13">
        <f t="shared" si="299"/>
        <v>56.623263888888886</v>
      </c>
    </row>
    <row r="1467" spans="1:19">
      <c r="A1467" s="1">
        <f>IF(input_OLD_temp_simulation!A1467&lt;&gt;"",input_OLD_temp_simulation!A1467,"")</f>
        <v>1465</v>
      </c>
      <c r="B1467">
        <f>IF(input_OLD_temp_simulation!B1467&lt;&gt;"",input_OLD_temp_simulation!B1467,"")</f>
        <v>886307</v>
      </c>
      <c r="C1467" s="2">
        <f>IF(input_OLD_temp_simulation!C1467&lt;&gt;"",input_OLD_temp_simulation!C1467,"")</f>
        <v>44579.260416666657</v>
      </c>
      <c r="D1467" s="26">
        <f t="shared" si="300"/>
        <v>1</v>
      </c>
      <c r="E1467" s="43">
        <f t="shared" si="304"/>
        <v>0.26041666665696539</v>
      </c>
      <c r="F1467" s="2">
        <f t="shared" si="305"/>
        <v>1.2605324073977062</v>
      </c>
      <c r="G1467" s="26">
        <f>_xlfn.XLOOKUP(F1467,occupancy_schedule!C:C,occupancy_schedule!D:D,,1,2)</f>
        <v>1</v>
      </c>
      <c r="H1467" s="50">
        <f t="shared" si="293"/>
        <v>6.7812499999999997E-6</v>
      </c>
      <c r="I1467" s="18">
        <f t="shared" si="294"/>
        <v>7.5347222222222218E-2</v>
      </c>
      <c r="J1467" s="26">
        <f t="shared" si="295"/>
        <v>74.435763888888914</v>
      </c>
      <c r="K1467" s="55">
        <f t="shared" si="296"/>
        <v>1.418011616941015E-2</v>
      </c>
      <c r="L1467" s="26" t="b">
        <f>IF(virtualroom!A1467="","",J1467&gt;ventilation_hysteresis)</f>
        <v>1</v>
      </c>
      <c r="M1467" s="29">
        <f t="shared" si="297"/>
        <v>500</v>
      </c>
      <c r="N1467" s="13">
        <f t="shared" si="301"/>
        <v>5.5555555555555554</v>
      </c>
      <c r="O1467" s="17">
        <f t="shared" si="302"/>
        <v>0.70900580847050754</v>
      </c>
      <c r="P1467" s="17">
        <f t="shared" si="298"/>
        <v>0.19500821886749678</v>
      </c>
      <c r="Q1467" s="17">
        <f t="shared" si="303"/>
        <v>0.13826195987654324</v>
      </c>
      <c r="R1467" s="29">
        <f>IF(R1466="cCO2_ppm",CO2_ext_avg_ppm,calculation!R1466+calculation!S1466)</f>
        <v>874.43576388888891</v>
      </c>
      <c r="S1467" s="13">
        <f t="shared" si="299"/>
        <v>-56.623263888888921</v>
      </c>
    </row>
    <row r="1468" spans="1:19">
      <c r="A1468" s="1">
        <f>IF(input_OLD_temp_simulation!A1468&lt;&gt;"",input_OLD_temp_simulation!A1468,"")</f>
        <v>1466</v>
      </c>
      <c r="B1468">
        <f>IF(input_OLD_temp_simulation!B1468&lt;&gt;"",input_OLD_temp_simulation!B1468,"")</f>
        <v>886307</v>
      </c>
      <c r="C1468" s="2">
        <f>IF(input_OLD_temp_simulation!C1468&lt;&gt;"",input_OLD_temp_simulation!C1468,"")</f>
        <v>44579.270833333343</v>
      </c>
      <c r="D1468" s="26">
        <f t="shared" si="300"/>
        <v>1</v>
      </c>
      <c r="E1468" s="43">
        <f t="shared" si="304"/>
        <v>0.27083333334303461</v>
      </c>
      <c r="F1468" s="2">
        <f t="shared" si="305"/>
        <v>1.2709490740837754</v>
      </c>
      <c r="G1468" s="26">
        <f>_xlfn.XLOOKUP(F1468,occupancy_schedule!C:C,occupancy_schedule!D:D,,1,2)</f>
        <v>1</v>
      </c>
      <c r="H1468" s="50">
        <f t="shared" si="293"/>
        <v>6.7812499999999997E-6</v>
      </c>
      <c r="I1468" s="18">
        <f t="shared" si="294"/>
        <v>7.5347222222222218E-2</v>
      </c>
      <c r="J1468" s="26">
        <f t="shared" si="295"/>
        <v>17.8125</v>
      </c>
      <c r="K1468" s="55">
        <f t="shared" si="296"/>
        <v>1.2432484567901234E-2</v>
      </c>
      <c r="L1468" s="26" t="b">
        <f>IF(virtualroom!A1468="","",J1468&gt;ventilation_hysteresis)</f>
        <v>0</v>
      </c>
      <c r="M1468" s="29">
        <f t="shared" si="297"/>
        <v>0</v>
      </c>
      <c r="N1468" s="13">
        <f t="shared" si="301"/>
        <v>0</v>
      </c>
      <c r="O1468" s="17">
        <f t="shared" si="302"/>
        <v>0</v>
      </c>
      <c r="P1468" s="17">
        <f t="shared" si="298"/>
        <v>0</v>
      </c>
      <c r="Q1468" s="17">
        <f t="shared" si="303"/>
        <v>1.2432484567901234E-2</v>
      </c>
      <c r="R1468" s="29">
        <f>IF(R1467="cCO2_ppm",CO2_ext_avg_ppm,calculation!R1467+calculation!S1467)</f>
        <v>817.8125</v>
      </c>
      <c r="S1468" s="13">
        <f t="shared" si="299"/>
        <v>56.623263888888886</v>
      </c>
    </row>
    <row r="1469" spans="1:19">
      <c r="A1469" s="1">
        <f>IF(input_OLD_temp_simulation!A1469&lt;&gt;"",input_OLD_temp_simulation!A1469,"")</f>
        <v>1467</v>
      </c>
      <c r="B1469">
        <f>IF(input_OLD_temp_simulation!B1469&lt;&gt;"",input_OLD_temp_simulation!B1469,"")</f>
        <v>886307</v>
      </c>
      <c r="C1469" s="2">
        <f>IF(input_OLD_temp_simulation!C1469&lt;&gt;"",input_OLD_temp_simulation!C1469,"")</f>
        <v>44579.28125</v>
      </c>
      <c r="D1469" s="26">
        <f t="shared" si="300"/>
        <v>1</v>
      </c>
      <c r="E1469" s="43">
        <f t="shared" si="304"/>
        <v>0.28125</v>
      </c>
      <c r="F1469" s="2">
        <f t="shared" si="305"/>
        <v>1.2813657407407408</v>
      </c>
      <c r="G1469" s="26">
        <f>_xlfn.XLOOKUP(F1469,occupancy_schedule!C:C,occupancy_schedule!D:D,,1,2)</f>
        <v>1</v>
      </c>
      <c r="H1469" s="50">
        <f t="shared" si="293"/>
        <v>6.7812499999999997E-6</v>
      </c>
      <c r="I1469" s="18">
        <f t="shared" si="294"/>
        <v>7.5347222222222218E-2</v>
      </c>
      <c r="J1469" s="26">
        <f t="shared" si="295"/>
        <v>74.435763888888914</v>
      </c>
      <c r="K1469" s="55">
        <f t="shared" si="296"/>
        <v>1.418011616941015E-2</v>
      </c>
      <c r="L1469" s="26" t="b">
        <f>IF(virtualroom!A1469="","",J1469&gt;ventilation_hysteresis)</f>
        <v>1</v>
      </c>
      <c r="M1469" s="29">
        <f t="shared" si="297"/>
        <v>500</v>
      </c>
      <c r="N1469" s="13">
        <f t="shared" si="301"/>
        <v>5.5555555555555554</v>
      </c>
      <c r="O1469" s="17">
        <f t="shared" si="302"/>
        <v>0.70900580847050754</v>
      </c>
      <c r="P1469" s="17">
        <f t="shared" si="298"/>
        <v>0.19500821886749678</v>
      </c>
      <c r="Q1469" s="17">
        <f t="shared" si="303"/>
        <v>0.13826195987654324</v>
      </c>
      <c r="R1469" s="29">
        <f>IF(R1468="cCO2_ppm",CO2_ext_avg_ppm,calculation!R1468+calculation!S1468)</f>
        <v>874.43576388888891</v>
      </c>
      <c r="S1469" s="13">
        <f t="shared" si="299"/>
        <v>-56.623263888888921</v>
      </c>
    </row>
    <row r="1470" spans="1:19">
      <c r="A1470" s="1">
        <f>IF(input_OLD_temp_simulation!A1470&lt;&gt;"",input_OLD_temp_simulation!A1470,"")</f>
        <v>1468</v>
      </c>
      <c r="B1470">
        <f>IF(input_OLD_temp_simulation!B1470&lt;&gt;"",input_OLD_temp_simulation!B1470,"")</f>
        <v>886307</v>
      </c>
      <c r="C1470" s="2">
        <f>IF(input_OLD_temp_simulation!C1470&lt;&gt;"",input_OLD_temp_simulation!C1470,"")</f>
        <v>44579.291666666657</v>
      </c>
      <c r="D1470" s="26">
        <f t="shared" si="300"/>
        <v>1</v>
      </c>
      <c r="E1470" s="43">
        <f t="shared" si="304"/>
        <v>0.29166666665696539</v>
      </c>
      <c r="F1470" s="2">
        <f t="shared" si="305"/>
        <v>1.2917824073977062</v>
      </c>
      <c r="G1470" s="26">
        <f>_xlfn.XLOOKUP(F1470,occupancy_schedule!C:C,occupancy_schedule!D:D,,1,2)</f>
        <v>1</v>
      </c>
      <c r="H1470" s="50">
        <f t="shared" si="293"/>
        <v>6.7812499999999997E-6</v>
      </c>
      <c r="I1470" s="18">
        <f t="shared" si="294"/>
        <v>7.5347222222222218E-2</v>
      </c>
      <c r="J1470" s="26">
        <f t="shared" si="295"/>
        <v>17.8125</v>
      </c>
      <c r="K1470" s="55">
        <f t="shared" si="296"/>
        <v>1.2432484567901234E-2</v>
      </c>
      <c r="L1470" s="26" t="b">
        <f>IF(virtualroom!A1470="","",J1470&gt;ventilation_hysteresis)</f>
        <v>0</v>
      </c>
      <c r="M1470" s="29">
        <f t="shared" si="297"/>
        <v>0</v>
      </c>
      <c r="N1470" s="13">
        <f t="shared" si="301"/>
        <v>0</v>
      </c>
      <c r="O1470" s="17">
        <f t="shared" si="302"/>
        <v>0</v>
      </c>
      <c r="P1470" s="17">
        <f t="shared" si="298"/>
        <v>0</v>
      </c>
      <c r="Q1470" s="17">
        <f t="shared" si="303"/>
        <v>1.2432484567901234E-2</v>
      </c>
      <c r="R1470" s="29">
        <f>IF(R1469="cCO2_ppm",CO2_ext_avg_ppm,calculation!R1469+calculation!S1469)</f>
        <v>817.8125</v>
      </c>
      <c r="S1470" s="13">
        <f t="shared" si="299"/>
        <v>56.623263888888886</v>
      </c>
    </row>
    <row r="1471" spans="1:19">
      <c r="A1471" s="1">
        <f>IF(input_OLD_temp_simulation!A1471&lt;&gt;"",input_OLD_temp_simulation!A1471,"")</f>
        <v>1469</v>
      </c>
      <c r="B1471">
        <f>IF(input_OLD_temp_simulation!B1471&lt;&gt;"",input_OLD_temp_simulation!B1471,"")</f>
        <v>886307</v>
      </c>
      <c r="C1471" s="2">
        <f>IF(input_OLD_temp_simulation!C1471&lt;&gt;"",input_OLD_temp_simulation!C1471,"")</f>
        <v>44579.302083333343</v>
      </c>
      <c r="D1471" s="26">
        <f t="shared" si="300"/>
        <v>1</v>
      </c>
      <c r="E1471" s="43">
        <f t="shared" si="304"/>
        <v>0.30208333334303461</v>
      </c>
      <c r="F1471" s="2">
        <f t="shared" si="305"/>
        <v>1.3021990740837754</v>
      </c>
      <c r="G1471" s="26">
        <f>_xlfn.XLOOKUP(F1471,occupancy_schedule!C:C,occupancy_schedule!D:D,,1,2)</f>
        <v>1</v>
      </c>
      <c r="H1471" s="50">
        <f t="shared" si="293"/>
        <v>6.7812499999999997E-6</v>
      </c>
      <c r="I1471" s="18">
        <f t="shared" si="294"/>
        <v>7.5347222222222218E-2</v>
      </c>
      <c r="J1471" s="26">
        <f t="shared" si="295"/>
        <v>74.435763888888914</v>
      </c>
      <c r="K1471" s="55">
        <f t="shared" si="296"/>
        <v>1.418011616941015E-2</v>
      </c>
      <c r="L1471" s="26" t="b">
        <f>IF(virtualroom!A1471="","",J1471&gt;ventilation_hysteresis)</f>
        <v>1</v>
      </c>
      <c r="M1471" s="29">
        <f t="shared" si="297"/>
        <v>500</v>
      </c>
      <c r="N1471" s="13">
        <f t="shared" si="301"/>
        <v>5.5555555555555554</v>
      </c>
      <c r="O1471" s="17">
        <f t="shared" si="302"/>
        <v>0.70900580847050754</v>
      </c>
      <c r="P1471" s="17">
        <f t="shared" si="298"/>
        <v>0.19500821886749678</v>
      </c>
      <c r="Q1471" s="17">
        <f t="shared" si="303"/>
        <v>0.13826195987654324</v>
      </c>
      <c r="R1471" s="29">
        <f>IF(R1470="cCO2_ppm",CO2_ext_avg_ppm,calculation!R1470+calculation!S1470)</f>
        <v>874.43576388888891</v>
      </c>
      <c r="S1471" s="13">
        <f t="shared" si="299"/>
        <v>-56.623263888888921</v>
      </c>
    </row>
    <row r="1472" spans="1:19">
      <c r="A1472" s="1">
        <f>IF(input_OLD_temp_simulation!A1472&lt;&gt;"",input_OLD_temp_simulation!A1472,"")</f>
        <v>1470</v>
      </c>
      <c r="B1472">
        <f>IF(input_OLD_temp_simulation!B1472&lt;&gt;"",input_OLD_temp_simulation!B1472,"")</f>
        <v>886307</v>
      </c>
      <c r="C1472" s="2">
        <f>IF(input_OLD_temp_simulation!C1472&lt;&gt;"",input_OLD_temp_simulation!C1472,"")</f>
        <v>44579.3125</v>
      </c>
      <c r="D1472" s="26">
        <f t="shared" si="300"/>
        <v>1</v>
      </c>
      <c r="E1472" s="43">
        <f t="shared" si="304"/>
        <v>0.3125</v>
      </c>
      <c r="F1472" s="2">
        <f t="shared" si="305"/>
        <v>1.3126157407407408</v>
      </c>
      <c r="G1472" s="26">
        <f>_xlfn.XLOOKUP(F1472,occupancy_schedule!C:C,occupancy_schedule!D:D,,1,2)</f>
        <v>1</v>
      </c>
      <c r="H1472" s="50">
        <f t="shared" si="293"/>
        <v>6.7812499999999997E-6</v>
      </c>
      <c r="I1472" s="18">
        <f t="shared" si="294"/>
        <v>7.5347222222222218E-2</v>
      </c>
      <c r="J1472" s="26">
        <f t="shared" si="295"/>
        <v>17.8125</v>
      </c>
      <c r="K1472" s="55">
        <f t="shared" si="296"/>
        <v>1.2432484567901234E-2</v>
      </c>
      <c r="L1472" s="26" t="b">
        <f>IF(virtualroom!A1472="","",J1472&gt;ventilation_hysteresis)</f>
        <v>0</v>
      </c>
      <c r="M1472" s="29">
        <f t="shared" si="297"/>
        <v>0</v>
      </c>
      <c r="N1472" s="13">
        <f t="shared" si="301"/>
        <v>0</v>
      </c>
      <c r="O1472" s="17">
        <f t="shared" si="302"/>
        <v>0</v>
      </c>
      <c r="P1472" s="17">
        <f t="shared" si="298"/>
        <v>0</v>
      </c>
      <c r="Q1472" s="17">
        <f t="shared" si="303"/>
        <v>1.2432484567901234E-2</v>
      </c>
      <c r="R1472" s="29">
        <f>IF(R1471="cCO2_ppm",CO2_ext_avg_ppm,calculation!R1471+calculation!S1471)</f>
        <v>817.8125</v>
      </c>
      <c r="S1472" s="13">
        <f t="shared" si="299"/>
        <v>56.623263888888886</v>
      </c>
    </row>
    <row r="1473" spans="1:19">
      <c r="A1473" s="1">
        <f>IF(input_OLD_temp_simulation!A1473&lt;&gt;"",input_OLD_temp_simulation!A1473,"")</f>
        <v>1471</v>
      </c>
      <c r="B1473">
        <f>IF(input_OLD_temp_simulation!B1473&lt;&gt;"",input_OLD_temp_simulation!B1473,"")</f>
        <v>886307</v>
      </c>
      <c r="C1473" s="2">
        <f>IF(input_OLD_temp_simulation!C1473&lt;&gt;"",input_OLD_temp_simulation!C1473,"")</f>
        <v>44579.322916666657</v>
      </c>
      <c r="D1473" s="26">
        <f t="shared" si="300"/>
        <v>1</v>
      </c>
      <c r="E1473" s="43">
        <f t="shared" si="304"/>
        <v>0.32291666665696539</v>
      </c>
      <c r="F1473" s="2">
        <f t="shared" si="305"/>
        <v>1.3230324073977062</v>
      </c>
      <c r="G1473" s="26">
        <f>_xlfn.XLOOKUP(F1473,occupancy_schedule!C:C,occupancy_schedule!D:D,,1,2)</f>
        <v>1</v>
      </c>
      <c r="H1473" s="50">
        <f t="shared" si="293"/>
        <v>6.7812499999999997E-6</v>
      </c>
      <c r="I1473" s="18">
        <f t="shared" si="294"/>
        <v>7.5347222222222218E-2</v>
      </c>
      <c r="J1473" s="26">
        <f t="shared" si="295"/>
        <v>74.435763888888914</v>
      </c>
      <c r="K1473" s="55">
        <f t="shared" si="296"/>
        <v>1.418011616941015E-2</v>
      </c>
      <c r="L1473" s="26" t="b">
        <f>IF(virtualroom!A1473="","",J1473&gt;ventilation_hysteresis)</f>
        <v>1</v>
      </c>
      <c r="M1473" s="29">
        <f t="shared" si="297"/>
        <v>500</v>
      </c>
      <c r="N1473" s="13">
        <f t="shared" si="301"/>
        <v>5.5555555555555554</v>
      </c>
      <c r="O1473" s="17">
        <f t="shared" si="302"/>
        <v>0.70900580847050754</v>
      </c>
      <c r="P1473" s="17">
        <f t="shared" si="298"/>
        <v>0.19500821886749678</v>
      </c>
      <c r="Q1473" s="17">
        <f t="shared" si="303"/>
        <v>0.13826195987654324</v>
      </c>
      <c r="R1473" s="29">
        <f>IF(R1472="cCO2_ppm",CO2_ext_avg_ppm,calculation!R1472+calculation!S1472)</f>
        <v>874.43576388888891</v>
      </c>
      <c r="S1473" s="13">
        <f t="shared" si="299"/>
        <v>-56.623263888888921</v>
      </c>
    </row>
    <row r="1474" spans="1:19">
      <c r="A1474" s="1">
        <f>IF(input_OLD_temp_simulation!A1474&lt;&gt;"",input_OLD_temp_simulation!A1474,"")</f>
        <v>1472</v>
      </c>
      <c r="B1474">
        <f>IF(input_OLD_temp_simulation!B1474&lt;&gt;"",input_OLD_temp_simulation!B1474,"")</f>
        <v>886307</v>
      </c>
      <c r="C1474" s="2">
        <f>IF(input_OLD_temp_simulation!C1474&lt;&gt;"",input_OLD_temp_simulation!C1474,"")</f>
        <v>44579.333333333343</v>
      </c>
      <c r="D1474" s="26">
        <f t="shared" si="300"/>
        <v>1</v>
      </c>
      <c r="E1474" s="43">
        <f t="shared" si="304"/>
        <v>0.33333333334303461</v>
      </c>
      <c r="F1474" s="2">
        <f t="shared" si="305"/>
        <v>1.3334490740837754</v>
      </c>
      <c r="G1474" s="26">
        <f>_xlfn.XLOOKUP(F1474,occupancy_schedule!C:C,occupancy_schedule!D:D,,1,2)</f>
        <v>1</v>
      </c>
      <c r="H1474" s="50">
        <f t="shared" ref="H1474:H1537" si="306">G1474*deskwork_MET*METml_per_kg_min_p*avg_kg_per_p/(s_per_min*ml_per_m3)</f>
        <v>6.7812499999999997E-6</v>
      </c>
      <c r="I1474" s="18">
        <f t="shared" ref="I1474:I1537" si="307">H1474/V_room_m3*1000000</f>
        <v>7.5347222222222218E-2</v>
      </c>
      <c r="J1474" s="26">
        <f t="shared" ref="J1474:J1537" si="308">R1474-CO2_set</f>
        <v>17.8125</v>
      </c>
      <c r="K1474" s="55">
        <f t="shared" ref="K1474:K1537" si="309">(R1474-CO2_ext_avg_ppm)*ACPH_min/s_per_h</f>
        <v>1.2432484567901234E-2</v>
      </c>
      <c r="L1474" s="26" t="b">
        <f>IF(virtualroom!A1474="","",J1474&gt;ventilation_hysteresis)</f>
        <v>0</v>
      </c>
      <c r="M1474" s="29">
        <f t="shared" ref="M1474:M1537" si="310">IF(L1474,maxvent_m3_per_h,0)</f>
        <v>0</v>
      </c>
      <c r="N1474" s="13">
        <f t="shared" si="301"/>
        <v>0</v>
      </c>
      <c r="O1474" s="17">
        <f t="shared" si="302"/>
        <v>0</v>
      </c>
      <c r="P1474" s="17">
        <f t="shared" ref="P1474:P1537" si="311">IF(L1474,MAX(0,MIN((J1474+ventilation_hysteresis)/(O1474*timestep_s),1)),0)</f>
        <v>0</v>
      </c>
      <c r="Q1474" s="17">
        <f t="shared" si="303"/>
        <v>1.2432484567901234E-2</v>
      </c>
      <c r="R1474" s="29">
        <f>IF(R1473="cCO2_ppm",CO2_ext_avg_ppm,calculation!R1473+calculation!S1473)</f>
        <v>817.8125</v>
      </c>
      <c r="S1474" s="13">
        <f t="shared" ref="S1474:S1537" si="312">(I1474-Q1474)*timestep_s</f>
        <v>56.623263888888886</v>
      </c>
    </row>
    <row r="1475" spans="1:19">
      <c r="A1475" s="1">
        <f>IF(input_OLD_temp_simulation!A1475&lt;&gt;"",input_OLD_temp_simulation!A1475,"")</f>
        <v>1473</v>
      </c>
      <c r="B1475">
        <f>IF(input_OLD_temp_simulation!B1475&lt;&gt;"",input_OLD_temp_simulation!B1475,"")</f>
        <v>886307</v>
      </c>
      <c r="C1475" s="2">
        <f>IF(input_OLD_temp_simulation!C1475&lt;&gt;"",input_OLD_temp_simulation!C1475,"")</f>
        <v>44579.34375</v>
      </c>
      <c r="D1475" s="26">
        <f t="shared" ref="D1475:D1538" si="313">WEEKDAY(C1475,3)</f>
        <v>1</v>
      </c>
      <c r="E1475" s="43">
        <f t="shared" si="304"/>
        <v>0.34375</v>
      </c>
      <c r="F1475" s="2">
        <f t="shared" si="305"/>
        <v>1.3438657407407408</v>
      </c>
      <c r="G1475" s="26">
        <f>_xlfn.XLOOKUP(F1475,occupancy_schedule!C:C,occupancy_schedule!D:D,,1,2)</f>
        <v>1</v>
      </c>
      <c r="H1475" s="50">
        <f t="shared" si="306"/>
        <v>6.7812499999999997E-6</v>
      </c>
      <c r="I1475" s="18">
        <f t="shared" si="307"/>
        <v>7.5347222222222218E-2</v>
      </c>
      <c r="J1475" s="26">
        <f t="shared" si="308"/>
        <v>74.435763888888914</v>
      </c>
      <c r="K1475" s="55">
        <f t="shared" si="309"/>
        <v>1.418011616941015E-2</v>
      </c>
      <c r="L1475" s="26" t="b">
        <f>IF(virtualroom!A1475="","",J1475&gt;ventilation_hysteresis)</f>
        <v>1</v>
      </c>
      <c r="M1475" s="29">
        <f t="shared" si="310"/>
        <v>500</v>
      </c>
      <c r="N1475" s="13">
        <f t="shared" si="301"/>
        <v>5.5555555555555554</v>
      </c>
      <c r="O1475" s="17">
        <f t="shared" si="302"/>
        <v>0.70900580847050754</v>
      </c>
      <c r="P1475" s="17">
        <f t="shared" si="311"/>
        <v>0.19500821886749678</v>
      </c>
      <c r="Q1475" s="17">
        <f t="shared" si="303"/>
        <v>0.13826195987654324</v>
      </c>
      <c r="R1475" s="29">
        <f>IF(R1474="cCO2_ppm",CO2_ext_avg_ppm,calculation!R1474+calculation!S1474)</f>
        <v>874.43576388888891</v>
      </c>
      <c r="S1475" s="13">
        <f t="shared" si="312"/>
        <v>-56.623263888888921</v>
      </c>
    </row>
    <row r="1476" spans="1:19">
      <c r="A1476" s="1">
        <f>IF(input_OLD_temp_simulation!A1476&lt;&gt;"",input_OLD_temp_simulation!A1476,"")</f>
        <v>1474</v>
      </c>
      <c r="B1476">
        <f>IF(input_OLD_temp_simulation!B1476&lt;&gt;"",input_OLD_temp_simulation!B1476,"")</f>
        <v>886307</v>
      </c>
      <c r="C1476" s="2">
        <f>IF(input_OLD_temp_simulation!C1476&lt;&gt;"",input_OLD_temp_simulation!C1476,"")</f>
        <v>44579.354166666657</v>
      </c>
      <c r="D1476" s="26">
        <f t="shared" si="313"/>
        <v>1</v>
      </c>
      <c r="E1476" s="43">
        <f t="shared" si="304"/>
        <v>0.35416666665696539</v>
      </c>
      <c r="F1476" s="2">
        <f t="shared" si="305"/>
        <v>1.3542824073977062</v>
      </c>
      <c r="G1476" s="26">
        <f>_xlfn.XLOOKUP(F1476,occupancy_schedule!C:C,occupancy_schedule!D:D,,1,2)</f>
        <v>3</v>
      </c>
      <c r="H1476" s="50">
        <f t="shared" si="306"/>
        <v>2.034375E-5</v>
      </c>
      <c r="I1476" s="18">
        <f t="shared" si="307"/>
        <v>0.22604166666666667</v>
      </c>
      <c r="J1476" s="26">
        <f t="shared" si="308"/>
        <v>17.8125</v>
      </c>
      <c r="K1476" s="55">
        <f t="shared" si="309"/>
        <v>1.2432484567901234E-2</v>
      </c>
      <c r="L1476" s="26" t="b">
        <f>IF(virtualroom!A1476="","",J1476&gt;ventilation_hysteresis)</f>
        <v>0</v>
      </c>
      <c r="M1476" s="29">
        <f t="shared" si="310"/>
        <v>0</v>
      </c>
      <c r="N1476" s="13">
        <f t="shared" si="301"/>
        <v>0</v>
      </c>
      <c r="O1476" s="17">
        <f t="shared" si="302"/>
        <v>0</v>
      </c>
      <c r="P1476" s="17">
        <f t="shared" si="311"/>
        <v>0</v>
      </c>
      <c r="Q1476" s="17">
        <f t="shared" si="303"/>
        <v>1.2432484567901234E-2</v>
      </c>
      <c r="R1476" s="29">
        <f>IF(R1475="cCO2_ppm",CO2_ext_avg_ppm,calculation!R1475+calculation!S1475)</f>
        <v>817.8125</v>
      </c>
      <c r="S1476" s="13">
        <f t="shared" si="312"/>
        <v>192.24826388888891</v>
      </c>
    </row>
    <row r="1477" spans="1:19">
      <c r="A1477" s="1">
        <f>IF(input_OLD_temp_simulation!A1477&lt;&gt;"",input_OLD_temp_simulation!A1477,"")</f>
        <v>1475</v>
      </c>
      <c r="B1477">
        <f>IF(input_OLD_temp_simulation!B1477&lt;&gt;"",input_OLD_temp_simulation!B1477,"")</f>
        <v>886307</v>
      </c>
      <c r="C1477" s="2">
        <f>IF(input_OLD_temp_simulation!C1477&lt;&gt;"",input_OLD_temp_simulation!C1477,"")</f>
        <v>44579.364583333343</v>
      </c>
      <c r="D1477" s="26">
        <f t="shared" si="313"/>
        <v>1</v>
      </c>
      <c r="E1477" s="43">
        <f t="shared" si="304"/>
        <v>0.36458333334303461</v>
      </c>
      <c r="F1477" s="2">
        <f t="shared" si="305"/>
        <v>1.3646990740837754</v>
      </c>
      <c r="G1477" s="26">
        <f>_xlfn.XLOOKUP(F1477,occupancy_schedule!C:C,occupancy_schedule!D:D,,1,2)</f>
        <v>3</v>
      </c>
      <c r="H1477" s="50">
        <f t="shared" si="306"/>
        <v>2.034375E-5</v>
      </c>
      <c r="I1477" s="18">
        <f t="shared" si="307"/>
        <v>0.22604166666666667</v>
      </c>
      <c r="J1477" s="26">
        <f t="shared" si="308"/>
        <v>210.06076388888891</v>
      </c>
      <c r="K1477" s="55">
        <f t="shared" si="309"/>
        <v>1.8366072959533606E-2</v>
      </c>
      <c r="L1477" s="26" t="b">
        <f>IF(virtualroom!A1477="","",J1477&gt;ventilation_hysteresis)</f>
        <v>1</v>
      </c>
      <c r="M1477" s="29">
        <f t="shared" si="310"/>
        <v>500</v>
      </c>
      <c r="N1477" s="13">
        <f t="shared" si="301"/>
        <v>5.5555555555555554</v>
      </c>
      <c r="O1477" s="17">
        <f t="shared" si="302"/>
        <v>0.9183036479766804</v>
      </c>
      <c r="P1477" s="17">
        <f t="shared" si="311"/>
        <v>0.31466324342460361</v>
      </c>
      <c r="Q1477" s="17">
        <f t="shared" si="303"/>
        <v>0.28895640432098768</v>
      </c>
      <c r="R1477" s="29">
        <f>IF(R1476="cCO2_ppm",CO2_ext_avg_ppm,calculation!R1476+calculation!S1476)</f>
        <v>1010.0607638888889</v>
      </c>
      <c r="S1477" s="13">
        <f t="shared" si="312"/>
        <v>-56.623263888888914</v>
      </c>
    </row>
    <row r="1478" spans="1:19">
      <c r="A1478" s="1">
        <f>IF(input_OLD_temp_simulation!A1478&lt;&gt;"",input_OLD_temp_simulation!A1478,"")</f>
        <v>1476</v>
      </c>
      <c r="B1478">
        <f>IF(input_OLD_temp_simulation!B1478&lt;&gt;"",input_OLD_temp_simulation!B1478,"")</f>
        <v>886307</v>
      </c>
      <c r="C1478" s="2">
        <f>IF(input_OLD_temp_simulation!C1478&lt;&gt;"",input_OLD_temp_simulation!C1478,"")</f>
        <v>44579.375</v>
      </c>
      <c r="D1478" s="26">
        <f t="shared" si="313"/>
        <v>1</v>
      </c>
      <c r="E1478" s="43">
        <f t="shared" si="304"/>
        <v>0.375</v>
      </c>
      <c r="F1478" s="2">
        <f t="shared" si="305"/>
        <v>1.3751157407407408</v>
      </c>
      <c r="G1478" s="26">
        <f>_xlfn.XLOOKUP(F1478,occupancy_schedule!C:C,occupancy_schedule!D:D,,1,2)</f>
        <v>2</v>
      </c>
      <c r="H1478" s="50">
        <f t="shared" si="306"/>
        <v>1.3562499999999999E-5</v>
      </c>
      <c r="I1478" s="18">
        <f t="shared" si="307"/>
        <v>0.15069444444444444</v>
      </c>
      <c r="J1478" s="26">
        <f t="shared" si="308"/>
        <v>153.4375</v>
      </c>
      <c r="K1478" s="55">
        <f t="shared" si="309"/>
        <v>1.6618441358024691E-2</v>
      </c>
      <c r="L1478" s="26" t="b">
        <f>IF(virtualroom!A1478="","",J1478&gt;ventilation_hysteresis)</f>
        <v>1</v>
      </c>
      <c r="M1478" s="29">
        <f t="shared" si="310"/>
        <v>500</v>
      </c>
      <c r="N1478" s="13">
        <f t="shared" si="301"/>
        <v>5.5555555555555554</v>
      </c>
      <c r="O1478" s="17">
        <f t="shared" si="302"/>
        <v>0.83092206790123457</v>
      </c>
      <c r="P1478" s="17">
        <f t="shared" si="311"/>
        <v>0.27203714451538014</v>
      </c>
      <c r="Q1478" s="17">
        <f t="shared" si="303"/>
        <v>0.22604166666666667</v>
      </c>
      <c r="R1478" s="29">
        <f>IF(R1477="cCO2_ppm",CO2_ext_avg_ppm,calculation!R1477+calculation!S1477)</f>
        <v>953.4375</v>
      </c>
      <c r="S1478" s="13">
        <f t="shared" si="312"/>
        <v>-67.812500000000014</v>
      </c>
    </row>
    <row r="1479" spans="1:19">
      <c r="A1479" s="1">
        <f>IF(input_OLD_temp_simulation!A1479&lt;&gt;"",input_OLD_temp_simulation!A1479,"")</f>
        <v>1477</v>
      </c>
      <c r="B1479">
        <f>IF(input_OLD_temp_simulation!B1479&lt;&gt;"",input_OLD_temp_simulation!B1479,"")</f>
        <v>886307</v>
      </c>
      <c r="C1479" s="2">
        <f>IF(input_OLD_temp_simulation!C1479&lt;&gt;"",input_OLD_temp_simulation!C1479,"")</f>
        <v>44579.385416666657</v>
      </c>
      <c r="D1479" s="26">
        <f t="shared" si="313"/>
        <v>1</v>
      </c>
      <c r="E1479" s="43">
        <f t="shared" si="304"/>
        <v>0.38541666665696539</v>
      </c>
      <c r="F1479" s="2">
        <f t="shared" si="305"/>
        <v>1.3855324073977062</v>
      </c>
      <c r="G1479" s="26">
        <f>_xlfn.XLOOKUP(F1479,occupancy_schedule!C:C,occupancy_schedule!D:D,,1,2)</f>
        <v>2</v>
      </c>
      <c r="H1479" s="50">
        <f t="shared" si="306"/>
        <v>1.3562499999999999E-5</v>
      </c>
      <c r="I1479" s="18">
        <f t="shared" si="307"/>
        <v>0.15069444444444444</v>
      </c>
      <c r="J1479" s="26">
        <f t="shared" si="308"/>
        <v>85.625</v>
      </c>
      <c r="K1479" s="55">
        <f t="shared" si="309"/>
        <v>1.4525462962962962E-2</v>
      </c>
      <c r="L1479" s="26" t="b">
        <f>IF(virtualroom!A1479="","",J1479&gt;ventilation_hysteresis)</f>
        <v>1</v>
      </c>
      <c r="M1479" s="29">
        <f t="shared" si="310"/>
        <v>500</v>
      </c>
      <c r="N1479" s="13">
        <f t="shared" si="301"/>
        <v>5.5555555555555554</v>
      </c>
      <c r="O1479" s="17">
        <f t="shared" si="302"/>
        <v>0.72627314814814814</v>
      </c>
      <c r="P1479" s="17">
        <f t="shared" si="311"/>
        <v>0.20749003984063744</v>
      </c>
      <c r="Q1479" s="17">
        <f t="shared" si="303"/>
        <v>0.15069444444444444</v>
      </c>
      <c r="R1479" s="29">
        <f>IF(R1478="cCO2_ppm",CO2_ext_avg_ppm,calculation!R1478+calculation!S1478)</f>
        <v>885.625</v>
      </c>
      <c r="S1479" s="13">
        <f t="shared" si="312"/>
        <v>0</v>
      </c>
    </row>
    <row r="1480" spans="1:19">
      <c r="A1480" s="1">
        <f>IF(input_OLD_temp_simulation!A1480&lt;&gt;"",input_OLD_temp_simulation!A1480,"")</f>
        <v>1478</v>
      </c>
      <c r="B1480">
        <f>IF(input_OLD_temp_simulation!B1480&lt;&gt;"",input_OLD_temp_simulation!B1480,"")</f>
        <v>886307</v>
      </c>
      <c r="C1480" s="2">
        <f>IF(input_OLD_temp_simulation!C1480&lt;&gt;"",input_OLD_temp_simulation!C1480,"")</f>
        <v>44579.395833333343</v>
      </c>
      <c r="D1480" s="26">
        <f t="shared" si="313"/>
        <v>1</v>
      </c>
      <c r="E1480" s="43">
        <f t="shared" si="304"/>
        <v>0.39583333334303461</v>
      </c>
      <c r="F1480" s="2">
        <f t="shared" si="305"/>
        <v>1.3959490740837754</v>
      </c>
      <c r="G1480" s="26">
        <f>_xlfn.XLOOKUP(F1480,occupancy_schedule!C:C,occupancy_schedule!D:D,,1,2)</f>
        <v>2</v>
      </c>
      <c r="H1480" s="50">
        <f t="shared" si="306"/>
        <v>1.3562499999999999E-5</v>
      </c>
      <c r="I1480" s="18">
        <f t="shared" si="307"/>
        <v>0.15069444444444444</v>
      </c>
      <c r="J1480" s="26">
        <f t="shared" si="308"/>
        <v>85.625</v>
      </c>
      <c r="K1480" s="55">
        <f t="shared" si="309"/>
        <v>1.4525462962962962E-2</v>
      </c>
      <c r="L1480" s="26" t="b">
        <f>IF(virtualroom!A1480="","",J1480&gt;ventilation_hysteresis)</f>
        <v>1</v>
      </c>
      <c r="M1480" s="29">
        <f t="shared" si="310"/>
        <v>500</v>
      </c>
      <c r="N1480" s="13">
        <f t="shared" si="301"/>
        <v>5.5555555555555554</v>
      </c>
      <c r="O1480" s="17">
        <f t="shared" si="302"/>
        <v>0.72627314814814814</v>
      </c>
      <c r="P1480" s="17">
        <f t="shared" si="311"/>
        <v>0.20749003984063744</v>
      </c>
      <c r="Q1480" s="17">
        <f t="shared" si="303"/>
        <v>0.15069444444444444</v>
      </c>
      <c r="R1480" s="29">
        <f>IF(R1479="cCO2_ppm",CO2_ext_avg_ppm,calculation!R1479+calculation!S1479)</f>
        <v>885.625</v>
      </c>
      <c r="S1480" s="13">
        <f t="shared" si="312"/>
        <v>0</v>
      </c>
    </row>
    <row r="1481" spans="1:19">
      <c r="A1481" s="1">
        <f>IF(input_OLD_temp_simulation!A1481&lt;&gt;"",input_OLD_temp_simulation!A1481,"")</f>
        <v>1479</v>
      </c>
      <c r="B1481">
        <f>IF(input_OLD_temp_simulation!B1481&lt;&gt;"",input_OLD_temp_simulation!B1481,"")</f>
        <v>886307</v>
      </c>
      <c r="C1481" s="2">
        <f>IF(input_OLD_temp_simulation!C1481&lt;&gt;"",input_OLD_temp_simulation!C1481,"")</f>
        <v>44579.40625</v>
      </c>
      <c r="D1481" s="26">
        <f t="shared" si="313"/>
        <v>1</v>
      </c>
      <c r="E1481" s="43">
        <f t="shared" si="304"/>
        <v>0.40625</v>
      </c>
      <c r="F1481" s="2">
        <f t="shared" si="305"/>
        <v>1.4063657407407408</v>
      </c>
      <c r="G1481" s="26">
        <f>_xlfn.XLOOKUP(F1481,occupancy_schedule!C:C,occupancy_schedule!D:D,,1,2)</f>
        <v>2</v>
      </c>
      <c r="H1481" s="50">
        <f t="shared" si="306"/>
        <v>1.3562499999999999E-5</v>
      </c>
      <c r="I1481" s="18">
        <f t="shared" si="307"/>
        <v>0.15069444444444444</v>
      </c>
      <c r="J1481" s="26">
        <f t="shared" si="308"/>
        <v>85.625</v>
      </c>
      <c r="K1481" s="55">
        <f t="shared" si="309"/>
        <v>1.4525462962962962E-2</v>
      </c>
      <c r="L1481" s="26" t="b">
        <f>IF(virtualroom!A1481="","",J1481&gt;ventilation_hysteresis)</f>
        <v>1</v>
      </c>
      <c r="M1481" s="29">
        <f t="shared" si="310"/>
        <v>500</v>
      </c>
      <c r="N1481" s="13">
        <f t="shared" si="301"/>
        <v>5.5555555555555554</v>
      </c>
      <c r="O1481" s="17">
        <f t="shared" si="302"/>
        <v>0.72627314814814814</v>
      </c>
      <c r="P1481" s="17">
        <f t="shared" si="311"/>
        <v>0.20749003984063744</v>
      </c>
      <c r="Q1481" s="17">
        <f t="shared" si="303"/>
        <v>0.15069444444444444</v>
      </c>
      <c r="R1481" s="29">
        <f>IF(R1480="cCO2_ppm",CO2_ext_avg_ppm,calculation!R1480+calculation!S1480)</f>
        <v>885.625</v>
      </c>
      <c r="S1481" s="13">
        <f t="shared" si="312"/>
        <v>0</v>
      </c>
    </row>
    <row r="1482" spans="1:19">
      <c r="A1482" s="1">
        <f>IF(input_OLD_temp_simulation!A1482&lt;&gt;"",input_OLD_temp_simulation!A1482,"")</f>
        <v>1480</v>
      </c>
      <c r="B1482">
        <f>IF(input_OLD_temp_simulation!B1482&lt;&gt;"",input_OLD_temp_simulation!B1482,"")</f>
        <v>886307</v>
      </c>
      <c r="C1482" s="2">
        <f>IF(input_OLD_temp_simulation!C1482&lt;&gt;"",input_OLD_temp_simulation!C1482,"")</f>
        <v>44579.416666666657</v>
      </c>
      <c r="D1482" s="26">
        <f t="shared" si="313"/>
        <v>1</v>
      </c>
      <c r="E1482" s="43">
        <f t="shared" si="304"/>
        <v>0.41666666665696539</v>
      </c>
      <c r="F1482" s="2">
        <f t="shared" si="305"/>
        <v>1.4167824073977062</v>
      </c>
      <c r="G1482" s="26">
        <f>_xlfn.XLOOKUP(F1482,occupancy_schedule!C:C,occupancy_schedule!D:D,,1,2)</f>
        <v>2</v>
      </c>
      <c r="H1482" s="50">
        <f t="shared" si="306"/>
        <v>1.3562499999999999E-5</v>
      </c>
      <c r="I1482" s="18">
        <f t="shared" si="307"/>
        <v>0.15069444444444444</v>
      </c>
      <c r="J1482" s="26">
        <f t="shared" si="308"/>
        <v>85.625</v>
      </c>
      <c r="K1482" s="55">
        <f t="shared" si="309"/>
        <v>1.4525462962962962E-2</v>
      </c>
      <c r="L1482" s="26" t="b">
        <f>IF(virtualroom!A1482="","",J1482&gt;ventilation_hysteresis)</f>
        <v>1</v>
      </c>
      <c r="M1482" s="29">
        <f t="shared" si="310"/>
        <v>500</v>
      </c>
      <c r="N1482" s="13">
        <f t="shared" si="301"/>
        <v>5.5555555555555554</v>
      </c>
      <c r="O1482" s="17">
        <f t="shared" si="302"/>
        <v>0.72627314814814814</v>
      </c>
      <c r="P1482" s="17">
        <f t="shared" si="311"/>
        <v>0.20749003984063744</v>
      </c>
      <c r="Q1482" s="17">
        <f t="shared" si="303"/>
        <v>0.15069444444444444</v>
      </c>
      <c r="R1482" s="29">
        <f>IF(R1481="cCO2_ppm",CO2_ext_avg_ppm,calculation!R1481+calculation!S1481)</f>
        <v>885.625</v>
      </c>
      <c r="S1482" s="13">
        <f t="shared" si="312"/>
        <v>0</v>
      </c>
    </row>
    <row r="1483" spans="1:19">
      <c r="A1483" s="1">
        <f>IF(input_OLD_temp_simulation!A1483&lt;&gt;"",input_OLD_temp_simulation!A1483,"")</f>
        <v>1481</v>
      </c>
      <c r="B1483">
        <f>IF(input_OLD_temp_simulation!B1483&lt;&gt;"",input_OLD_temp_simulation!B1483,"")</f>
        <v>886307</v>
      </c>
      <c r="C1483" s="2">
        <f>IF(input_OLD_temp_simulation!C1483&lt;&gt;"",input_OLD_temp_simulation!C1483,"")</f>
        <v>44579.427083333343</v>
      </c>
      <c r="D1483" s="26">
        <f t="shared" si="313"/>
        <v>1</v>
      </c>
      <c r="E1483" s="43">
        <f t="shared" si="304"/>
        <v>0.42708333334303461</v>
      </c>
      <c r="F1483" s="2">
        <f t="shared" si="305"/>
        <v>1.4271990740837754</v>
      </c>
      <c r="G1483" s="26">
        <f>_xlfn.XLOOKUP(F1483,occupancy_schedule!C:C,occupancy_schedule!D:D,,1,2)</f>
        <v>2</v>
      </c>
      <c r="H1483" s="50">
        <f t="shared" si="306"/>
        <v>1.3562499999999999E-5</v>
      </c>
      <c r="I1483" s="18">
        <f t="shared" si="307"/>
        <v>0.15069444444444444</v>
      </c>
      <c r="J1483" s="26">
        <f t="shared" si="308"/>
        <v>85.625</v>
      </c>
      <c r="K1483" s="55">
        <f t="shared" si="309"/>
        <v>1.4525462962962962E-2</v>
      </c>
      <c r="L1483" s="26" t="b">
        <f>IF(virtualroom!A1483="","",J1483&gt;ventilation_hysteresis)</f>
        <v>1</v>
      </c>
      <c r="M1483" s="29">
        <f t="shared" si="310"/>
        <v>500</v>
      </c>
      <c r="N1483" s="13">
        <f t="shared" si="301"/>
        <v>5.5555555555555554</v>
      </c>
      <c r="O1483" s="17">
        <f t="shared" si="302"/>
        <v>0.72627314814814814</v>
      </c>
      <c r="P1483" s="17">
        <f t="shared" si="311"/>
        <v>0.20749003984063744</v>
      </c>
      <c r="Q1483" s="17">
        <f t="shared" si="303"/>
        <v>0.15069444444444444</v>
      </c>
      <c r="R1483" s="29">
        <f>IF(R1482="cCO2_ppm",CO2_ext_avg_ppm,calculation!R1482+calculation!S1482)</f>
        <v>885.625</v>
      </c>
      <c r="S1483" s="13">
        <f t="shared" si="312"/>
        <v>0</v>
      </c>
    </row>
    <row r="1484" spans="1:19">
      <c r="A1484" s="1">
        <f>IF(input_OLD_temp_simulation!A1484&lt;&gt;"",input_OLD_temp_simulation!A1484,"")</f>
        <v>1482</v>
      </c>
      <c r="B1484">
        <f>IF(input_OLD_temp_simulation!B1484&lt;&gt;"",input_OLD_temp_simulation!B1484,"")</f>
        <v>886307</v>
      </c>
      <c r="C1484" s="2">
        <f>IF(input_OLD_temp_simulation!C1484&lt;&gt;"",input_OLD_temp_simulation!C1484,"")</f>
        <v>44579.4375</v>
      </c>
      <c r="D1484" s="26">
        <f t="shared" si="313"/>
        <v>1</v>
      </c>
      <c r="E1484" s="43">
        <f t="shared" si="304"/>
        <v>0.4375</v>
      </c>
      <c r="F1484" s="2">
        <f t="shared" si="305"/>
        <v>1.4376157407407408</v>
      </c>
      <c r="G1484" s="26">
        <f>_xlfn.XLOOKUP(F1484,occupancy_schedule!C:C,occupancy_schedule!D:D,,1,2)</f>
        <v>2</v>
      </c>
      <c r="H1484" s="50">
        <f t="shared" si="306"/>
        <v>1.3562499999999999E-5</v>
      </c>
      <c r="I1484" s="18">
        <f t="shared" si="307"/>
        <v>0.15069444444444444</v>
      </c>
      <c r="J1484" s="26">
        <f t="shared" si="308"/>
        <v>85.625</v>
      </c>
      <c r="K1484" s="55">
        <f t="shared" si="309"/>
        <v>1.4525462962962962E-2</v>
      </c>
      <c r="L1484" s="26" t="b">
        <f>IF(virtualroom!A1484="","",J1484&gt;ventilation_hysteresis)</f>
        <v>1</v>
      </c>
      <c r="M1484" s="29">
        <f t="shared" si="310"/>
        <v>500</v>
      </c>
      <c r="N1484" s="13">
        <f t="shared" si="301"/>
        <v>5.5555555555555554</v>
      </c>
      <c r="O1484" s="17">
        <f t="shared" si="302"/>
        <v>0.72627314814814814</v>
      </c>
      <c r="P1484" s="17">
        <f t="shared" si="311"/>
        <v>0.20749003984063744</v>
      </c>
      <c r="Q1484" s="17">
        <f t="shared" si="303"/>
        <v>0.15069444444444444</v>
      </c>
      <c r="R1484" s="29">
        <f>IF(R1483="cCO2_ppm",CO2_ext_avg_ppm,calculation!R1483+calculation!S1483)</f>
        <v>885.625</v>
      </c>
      <c r="S1484" s="13">
        <f t="shared" si="312"/>
        <v>0</v>
      </c>
    </row>
    <row r="1485" spans="1:19">
      <c r="A1485" s="1">
        <f>IF(input_OLD_temp_simulation!A1485&lt;&gt;"",input_OLD_temp_simulation!A1485,"")</f>
        <v>1483</v>
      </c>
      <c r="B1485">
        <f>IF(input_OLD_temp_simulation!B1485&lt;&gt;"",input_OLD_temp_simulation!B1485,"")</f>
        <v>886307</v>
      </c>
      <c r="C1485" s="2">
        <f>IF(input_OLD_temp_simulation!C1485&lt;&gt;"",input_OLD_temp_simulation!C1485,"")</f>
        <v>44579.447916666657</v>
      </c>
      <c r="D1485" s="26">
        <f t="shared" si="313"/>
        <v>1</v>
      </c>
      <c r="E1485" s="43">
        <f t="shared" si="304"/>
        <v>0.44791666665696539</v>
      </c>
      <c r="F1485" s="2">
        <f t="shared" si="305"/>
        <v>1.4480324073977062</v>
      </c>
      <c r="G1485" s="26">
        <f>_xlfn.XLOOKUP(F1485,occupancy_schedule!C:C,occupancy_schedule!D:D,,1,2)</f>
        <v>2</v>
      </c>
      <c r="H1485" s="50">
        <f t="shared" si="306"/>
        <v>1.3562499999999999E-5</v>
      </c>
      <c r="I1485" s="18">
        <f t="shared" si="307"/>
        <v>0.15069444444444444</v>
      </c>
      <c r="J1485" s="26">
        <f t="shared" si="308"/>
        <v>85.625</v>
      </c>
      <c r="K1485" s="55">
        <f t="shared" si="309"/>
        <v>1.4525462962962962E-2</v>
      </c>
      <c r="L1485" s="26" t="b">
        <f>IF(virtualroom!A1485="","",J1485&gt;ventilation_hysteresis)</f>
        <v>1</v>
      </c>
      <c r="M1485" s="29">
        <f t="shared" si="310"/>
        <v>500</v>
      </c>
      <c r="N1485" s="13">
        <f t="shared" si="301"/>
        <v>5.5555555555555554</v>
      </c>
      <c r="O1485" s="17">
        <f t="shared" si="302"/>
        <v>0.72627314814814814</v>
      </c>
      <c r="P1485" s="17">
        <f t="shared" si="311"/>
        <v>0.20749003984063744</v>
      </c>
      <c r="Q1485" s="17">
        <f t="shared" si="303"/>
        <v>0.15069444444444444</v>
      </c>
      <c r="R1485" s="29">
        <f>IF(R1484="cCO2_ppm",CO2_ext_avg_ppm,calculation!R1484+calculation!S1484)</f>
        <v>885.625</v>
      </c>
      <c r="S1485" s="13">
        <f t="shared" si="312"/>
        <v>0</v>
      </c>
    </row>
    <row r="1486" spans="1:19">
      <c r="A1486" s="1">
        <f>IF(input_OLD_temp_simulation!A1486&lt;&gt;"",input_OLD_temp_simulation!A1486,"")</f>
        <v>1484</v>
      </c>
      <c r="B1486">
        <f>IF(input_OLD_temp_simulation!B1486&lt;&gt;"",input_OLD_temp_simulation!B1486,"")</f>
        <v>886307</v>
      </c>
      <c r="C1486" s="2">
        <f>IF(input_OLD_temp_simulation!C1486&lt;&gt;"",input_OLD_temp_simulation!C1486,"")</f>
        <v>44579.458333333343</v>
      </c>
      <c r="D1486" s="26">
        <f t="shared" si="313"/>
        <v>1</v>
      </c>
      <c r="E1486" s="43">
        <f t="shared" si="304"/>
        <v>0.45833333334303461</v>
      </c>
      <c r="F1486" s="2">
        <f t="shared" si="305"/>
        <v>1.4584490740837754</v>
      </c>
      <c r="G1486" s="26">
        <f>_xlfn.XLOOKUP(F1486,occupancy_schedule!C:C,occupancy_schedule!D:D,,1,2)</f>
        <v>2</v>
      </c>
      <c r="H1486" s="50">
        <f t="shared" si="306"/>
        <v>1.3562499999999999E-5</v>
      </c>
      <c r="I1486" s="18">
        <f t="shared" si="307"/>
        <v>0.15069444444444444</v>
      </c>
      <c r="J1486" s="26">
        <f t="shared" si="308"/>
        <v>85.625</v>
      </c>
      <c r="K1486" s="55">
        <f t="shared" si="309"/>
        <v>1.4525462962962962E-2</v>
      </c>
      <c r="L1486" s="26" t="b">
        <f>IF(virtualroom!A1486="","",J1486&gt;ventilation_hysteresis)</f>
        <v>1</v>
      </c>
      <c r="M1486" s="29">
        <f t="shared" si="310"/>
        <v>500</v>
      </c>
      <c r="N1486" s="13">
        <f t="shared" si="301"/>
        <v>5.5555555555555554</v>
      </c>
      <c r="O1486" s="17">
        <f t="shared" si="302"/>
        <v>0.72627314814814814</v>
      </c>
      <c r="P1486" s="17">
        <f t="shared" si="311"/>
        <v>0.20749003984063744</v>
      </c>
      <c r="Q1486" s="17">
        <f t="shared" si="303"/>
        <v>0.15069444444444444</v>
      </c>
      <c r="R1486" s="29">
        <f>IF(R1485="cCO2_ppm",CO2_ext_avg_ppm,calculation!R1485+calculation!S1485)</f>
        <v>885.625</v>
      </c>
      <c r="S1486" s="13">
        <f t="shared" si="312"/>
        <v>0</v>
      </c>
    </row>
    <row r="1487" spans="1:19">
      <c r="A1487" s="1">
        <f>IF(input_OLD_temp_simulation!A1487&lt;&gt;"",input_OLD_temp_simulation!A1487,"")</f>
        <v>1485</v>
      </c>
      <c r="B1487">
        <f>IF(input_OLD_temp_simulation!B1487&lt;&gt;"",input_OLD_temp_simulation!B1487,"")</f>
        <v>886307</v>
      </c>
      <c r="C1487" s="2">
        <f>IF(input_OLD_temp_simulation!C1487&lt;&gt;"",input_OLD_temp_simulation!C1487,"")</f>
        <v>44579.46875</v>
      </c>
      <c r="D1487" s="26">
        <f t="shared" si="313"/>
        <v>1</v>
      </c>
      <c r="E1487" s="43">
        <f t="shared" si="304"/>
        <v>0.46875</v>
      </c>
      <c r="F1487" s="2">
        <f t="shared" si="305"/>
        <v>1.4688657407407408</v>
      </c>
      <c r="G1487" s="26">
        <f>_xlfn.XLOOKUP(F1487,occupancy_schedule!C:C,occupancy_schedule!D:D,,1,2)</f>
        <v>2</v>
      </c>
      <c r="H1487" s="50">
        <f t="shared" si="306"/>
        <v>1.3562499999999999E-5</v>
      </c>
      <c r="I1487" s="18">
        <f t="shared" si="307"/>
        <v>0.15069444444444444</v>
      </c>
      <c r="J1487" s="26">
        <f t="shared" si="308"/>
        <v>85.625</v>
      </c>
      <c r="K1487" s="55">
        <f t="shared" si="309"/>
        <v>1.4525462962962962E-2</v>
      </c>
      <c r="L1487" s="26" t="b">
        <f>IF(virtualroom!A1487="","",J1487&gt;ventilation_hysteresis)</f>
        <v>1</v>
      </c>
      <c r="M1487" s="29">
        <f t="shared" si="310"/>
        <v>500</v>
      </c>
      <c r="N1487" s="13">
        <f t="shared" si="301"/>
        <v>5.5555555555555554</v>
      </c>
      <c r="O1487" s="17">
        <f t="shared" si="302"/>
        <v>0.72627314814814814</v>
      </c>
      <c r="P1487" s="17">
        <f t="shared" si="311"/>
        <v>0.20749003984063744</v>
      </c>
      <c r="Q1487" s="17">
        <f t="shared" si="303"/>
        <v>0.15069444444444444</v>
      </c>
      <c r="R1487" s="29">
        <f>IF(R1486="cCO2_ppm",CO2_ext_avg_ppm,calculation!R1486+calculation!S1486)</f>
        <v>885.625</v>
      </c>
      <c r="S1487" s="13">
        <f t="shared" si="312"/>
        <v>0</v>
      </c>
    </row>
    <row r="1488" spans="1:19">
      <c r="A1488" s="1">
        <f>IF(input_OLD_temp_simulation!A1488&lt;&gt;"",input_OLD_temp_simulation!A1488,"")</f>
        <v>1486</v>
      </c>
      <c r="B1488">
        <f>IF(input_OLD_temp_simulation!B1488&lt;&gt;"",input_OLD_temp_simulation!B1488,"")</f>
        <v>886307</v>
      </c>
      <c r="C1488" s="2">
        <f>IF(input_OLD_temp_simulation!C1488&lt;&gt;"",input_OLD_temp_simulation!C1488,"")</f>
        <v>44579.479166666657</v>
      </c>
      <c r="D1488" s="26">
        <f t="shared" si="313"/>
        <v>1</v>
      </c>
      <c r="E1488" s="43">
        <f t="shared" si="304"/>
        <v>0.47916666665696539</v>
      </c>
      <c r="F1488" s="2">
        <f t="shared" si="305"/>
        <v>1.4792824073977062</v>
      </c>
      <c r="G1488" s="26">
        <f>_xlfn.XLOOKUP(F1488,occupancy_schedule!C:C,occupancy_schedule!D:D,,1,2)</f>
        <v>2</v>
      </c>
      <c r="H1488" s="50">
        <f t="shared" si="306"/>
        <v>1.3562499999999999E-5</v>
      </c>
      <c r="I1488" s="18">
        <f t="shared" si="307"/>
        <v>0.15069444444444444</v>
      </c>
      <c r="J1488" s="26">
        <f t="shared" si="308"/>
        <v>85.625</v>
      </c>
      <c r="K1488" s="55">
        <f t="shared" si="309"/>
        <v>1.4525462962962962E-2</v>
      </c>
      <c r="L1488" s="26" t="b">
        <f>IF(virtualroom!A1488="","",J1488&gt;ventilation_hysteresis)</f>
        <v>1</v>
      </c>
      <c r="M1488" s="29">
        <f t="shared" si="310"/>
        <v>500</v>
      </c>
      <c r="N1488" s="13">
        <f t="shared" si="301"/>
        <v>5.5555555555555554</v>
      </c>
      <c r="O1488" s="17">
        <f t="shared" si="302"/>
        <v>0.72627314814814814</v>
      </c>
      <c r="P1488" s="17">
        <f t="shared" si="311"/>
        <v>0.20749003984063744</v>
      </c>
      <c r="Q1488" s="17">
        <f t="shared" si="303"/>
        <v>0.15069444444444444</v>
      </c>
      <c r="R1488" s="29">
        <f>IF(R1487="cCO2_ppm",CO2_ext_avg_ppm,calculation!R1487+calculation!S1487)</f>
        <v>885.625</v>
      </c>
      <c r="S1488" s="13">
        <f t="shared" si="312"/>
        <v>0</v>
      </c>
    </row>
    <row r="1489" spans="1:19">
      <c r="A1489" s="1">
        <f>IF(input_OLD_temp_simulation!A1489&lt;&gt;"",input_OLD_temp_simulation!A1489,"")</f>
        <v>1487</v>
      </c>
      <c r="B1489">
        <f>IF(input_OLD_temp_simulation!B1489&lt;&gt;"",input_OLD_temp_simulation!B1489,"")</f>
        <v>886307</v>
      </c>
      <c r="C1489" s="2">
        <f>IF(input_OLD_temp_simulation!C1489&lt;&gt;"",input_OLD_temp_simulation!C1489,"")</f>
        <v>44579.489583333343</v>
      </c>
      <c r="D1489" s="26">
        <f t="shared" si="313"/>
        <v>1</v>
      </c>
      <c r="E1489" s="43">
        <f t="shared" si="304"/>
        <v>0.48958333334303461</v>
      </c>
      <c r="F1489" s="2">
        <f t="shared" si="305"/>
        <v>1.4896990740837754</v>
      </c>
      <c r="G1489" s="26">
        <f>_xlfn.XLOOKUP(F1489,occupancy_schedule!C:C,occupancy_schedule!D:D,,1,2)</f>
        <v>2</v>
      </c>
      <c r="H1489" s="50">
        <f t="shared" si="306"/>
        <v>1.3562499999999999E-5</v>
      </c>
      <c r="I1489" s="18">
        <f t="shared" si="307"/>
        <v>0.15069444444444444</v>
      </c>
      <c r="J1489" s="26">
        <f t="shared" si="308"/>
        <v>85.625</v>
      </c>
      <c r="K1489" s="55">
        <f t="shared" si="309"/>
        <v>1.4525462962962962E-2</v>
      </c>
      <c r="L1489" s="26" t="b">
        <f>IF(virtualroom!A1489="","",J1489&gt;ventilation_hysteresis)</f>
        <v>1</v>
      </c>
      <c r="M1489" s="29">
        <f t="shared" si="310"/>
        <v>500</v>
      </c>
      <c r="N1489" s="13">
        <f t="shared" si="301"/>
        <v>5.5555555555555554</v>
      </c>
      <c r="O1489" s="17">
        <f t="shared" si="302"/>
        <v>0.72627314814814814</v>
      </c>
      <c r="P1489" s="17">
        <f t="shared" si="311"/>
        <v>0.20749003984063744</v>
      </c>
      <c r="Q1489" s="17">
        <f t="shared" si="303"/>
        <v>0.15069444444444444</v>
      </c>
      <c r="R1489" s="29">
        <f>IF(R1488="cCO2_ppm",CO2_ext_avg_ppm,calculation!R1488+calculation!S1488)</f>
        <v>885.625</v>
      </c>
      <c r="S1489" s="13">
        <f t="shared" si="312"/>
        <v>0</v>
      </c>
    </row>
    <row r="1490" spans="1:19">
      <c r="A1490" s="1">
        <f>IF(input_OLD_temp_simulation!A1490&lt;&gt;"",input_OLD_temp_simulation!A1490,"")</f>
        <v>1488</v>
      </c>
      <c r="B1490">
        <f>IF(input_OLD_temp_simulation!B1490&lt;&gt;"",input_OLD_temp_simulation!B1490,"")</f>
        <v>886307</v>
      </c>
      <c r="C1490" s="2">
        <f>IF(input_OLD_temp_simulation!C1490&lt;&gt;"",input_OLD_temp_simulation!C1490,"")</f>
        <v>44579.5</v>
      </c>
      <c r="D1490" s="26">
        <f t="shared" si="313"/>
        <v>1</v>
      </c>
      <c r="E1490" s="43">
        <f t="shared" si="304"/>
        <v>0.5</v>
      </c>
      <c r="F1490" s="2">
        <f t="shared" si="305"/>
        <v>1.5001157407407408</v>
      </c>
      <c r="G1490" s="26">
        <f>_xlfn.XLOOKUP(F1490,occupancy_schedule!C:C,occupancy_schedule!D:D,,1,2)</f>
        <v>0</v>
      </c>
      <c r="H1490" s="50">
        <f t="shared" si="306"/>
        <v>0</v>
      </c>
      <c r="I1490" s="18">
        <f t="shared" si="307"/>
        <v>0</v>
      </c>
      <c r="J1490" s="26">
        <f t="shared" si="308"/>
        <v>85.625</v>
      </c>
      <c r="K1490" s="55">
        <f t="shared" si="309"/>
        <v>1.4525462962962962E-2</v>
      </c>
      <c r="L1490" s="26" t="b">
        <f>IF(virtualroom!A1490="","",J1490&gt;ventilation_hysteresis)</f>
        <v>1</v>
      </c>
      <c r="M1490" s="29">
        <f t="shared" si="310"/>
        <v>500</v>
      </c>
      <c r="N1490" s="13">
        <f t="shared" si="301"/>
        <v>5.5555555555555554</v>
      </c>
      <c r="O1490" s="17">
        <f t="shared" si="302"/>
        <v>0.72627314814814814</v>
      </c>
      <c r="P1490" s="17">
        <f t="shared" si="311"/>
        <v>0.20749003984063744</v>
      </c>
      <c r="Q1490" s="17">
        <f t="shared" si="303"/>
        <v>0.15069444444444444</v>
      </c>
      <c r="R1490" s="29">
        <f>IF(R1489="cCO2_ppm",CO2_ext_avg_ppm,calculation!R1489+calculation!S1489)</f>
        <v>885.625</v>
      </c>
      <c r="S1490" s="13">
        <f t="shared" si="312"/>
        <v>-135.625</v>
      </c>
    </row>
    <row r="1491" spans="1:19">
      <c r="A1491" s="1">
        <f>IF(input_OLD_temp_simulation!A1491&lt;&gt;"",input_OLD_temp_simulation!A1491,"")</f>
        <v>1489</v>
      </c>
      <c r="B1491">
        <f>IF(input_OLD_temp_simulation!B1491&lt;&gt;"",input_OLD_temp_simulation!B1491,"")</f>
        <v>886307</v>
      </c>
      <c r="C1491" s="2">
        <f>IF(input_OLD_temp_simulation!C1491&lt;&gt;"",input_OLD_temp_simulation!C1491,"")</f>
        <v>44579.510416666657</v>
      </c>
      <c r="D1491" s="26">
        <f t="shared" si="313"/>
        <v>1</v>
      </c>
      <c r="E1491" s="43">
        <f t="shared" si="304"/>
        <v>0.51041666665696539</v>
      </c>
      <c r="F1491" s="2">
        <f t="shared" si="305"/>
        <v>1.5105324073977062</v>
      </c>
      <c r="G1491" s="26">
        <f>_xlfn.XLOOKUP(F1491,occupancy_schedule!C:C,occupancy_schedule!D:D,,1,2)</f>
        <v>0</v>
      </c>
      <c r="H1491" s="50">
        <f t="shared" si="306"/>
        <v>0</v>
      </c>
      <c r="I1491" s="18">
        <f t="shared" si="307"/>
        <v>0</v>
      </c>
      <c r="J1491" s="26">
        <f t="shared" si="308"/>
        <v>-50</v>
      </c>
      <c r="K1491" s="55">
        <f t="shared" si="309"/>
        <v>1.0339506172839507E-2</v>
      </c>
      <c r="L1491" s="26" t="b">
        <f>IF(virtualroom!A1491="","",J1491&gt;ventilation_hysteresis)</f>
        <v>0</v>
      </c>
      <c r="M1491" s="29">
        <f t="shared" si="310"/>
        <v>0</v>
      </c>
      <c r="N1491" s="13">
        <f t="shared" si="301"/>
        <v>0</v>
      </c>
      <c r="O1491" s="17">
        <f t="shared" si="302"/>
        <v>0</v>
      </c>
      <c r="P1491" s="17">
        <f t="shared" si="311"/>
        <v>0</v>
      </c>
      <c r="Q1491" s="17">
        <f t="shared" si="303"/>
        <v>1.0339506172839507E-2</v>
      </c>
      <c r="R1491" s="29">
        <f>IF(R1490="cCO2_ppm",CO2_ext_avg_ppm,calculation!R1490+calculation!S1490)</f>
        <v>750</v>
      </c>
      <c r="S1491" s="13">
        <f t="shared" si="312"/>
        <v>-9.3055555555555554</v>
      </c>
    </row>
    <row r="1492" spans="1:19">
      <c r="A1492" s="1">
        <f>IF(input_OLD_temp_simulation!A1492&lt;&gt;"",input_OLD_temp_simulation!A1492,"")</f>
        <v>1490</v>
      </c>
      <c r="B1492">
        <f>IF(input_OLD_temp_simulation!B1492&lt;&gt;"",input_OLD_temp_simulation!B1492,"")</f>
        <v>886307</v>
      </c>
      <c r="C1492" s="2">
        <f>IF(input_OLD_temp_simulation!C1492&lt;&gt;"",input_OLD_temp_simulation!C1492,"")</f>
        <v>44579.520833333343</v>
      </c>
      <c r="D1492" s="26">
        <f t="shared" si="313"/>
        <v>1</v>
      </c>
      <c r="E1492" s="43">
        <f t="shared" si="304"/>
        <v>0.52083333334303461</v>
      </c>
      <c r="F1492" s="2">
        <f t="shared" si="305"/>
        <v>1.5209490740837754</v>
      </c>
      <c r="G1492" s="26">
        <f>_xlfn.XLOOKUP(F1492,occupancy_schedule!C:C,occupancy_schedule!D:D,,1,2)</f>
        <v>2</v>
      </c>
      <c r="H1492" s="50">
        <f t="shared" si="306"/>
        <v>1.3562499999999999E-5</v>
      </c>
      <c r="I1492" s="18">
        <f t="shared" si="307"/>
        <v>0.15069444444444444</v>
      </c>
      <c r="J1492" s="26">
        <f t="shared" si="308"/>
        <v>-59.305555555555543</v>
      </c>
      <c r="K1492" s="55">
        <f t="shared" si="309"/>
        <v>1.0052297668038409E-2</v>
      </c>
      <c r="L1492" s="26" t="b">
        <f>IF(virtualroom!A1492="","",J1492&gt;ventilation_hysteresis)</f>
        <v>0</v>
      </c>
      <c r="M1492" s="29">
        <f t="shared" si="310"/>
        <v>0</v>
      </c>
      <c r="N1492" s="13">
        <f t="shared" si="301"/>
        <v>0</v>
      </c>
      <c r="O1492" s="17">
        <f t="shared" si="302"/>
        <v>0</v>
      </c>
      <c r="P1492" s="17">
        <f t="shared" si="311"/>
        <v>0</v>
      </c>
      <c r="Q1492" s="17">
        <f t="shared" si="303"/>
        <v>1.0052297668038409E-2</v>
      </c>
      <c r="R1492" s="29">
        <f>IF(R1491="cCO2_ppm",CO2_ext_avg_ppm,calculation!R1491+calculation!S1491)</f>
        <v>740.69444444444446</v>
      </c>
      <c r="S1492" s="13">
        <f t="shared" si="312"/>
        <v>126.57793209876542</v>
      </c>
    </row>
    <row r="1493" spans="1:19">
      <c r="A1493" s="1">
        <f>IF(input_OLD_temp_simulation!A1493&lt;&gt;"",input_OLD_temp_simulation!A1493,"")</f>
        <v>1491</v>
      </c>
      <c r="B1493">
        <f>IF(input_OLD_temp_simulation!B1493&lt;&gt;"",input_OLD_temp_simulation!B1493,"")</f>
        <v>886307</v>
      </c>
      <c r="C1493" s="2">
        <f>IF(input_OLD_temp_simulation!C1493&lt;&gt;"",input_OLD_temp_simulation!C1493,"")</f>
        <v>44579.53125</v>
      </c>
      <c r="D1493" s="26">
        <f t="shared" si="313"/>
        <v>1</v>
      </c>
      <c r="E1493" s="43">
        <f t="shared" si="304"/>
        <v>0.53125</v>
      </c>
      <c r="F1493" s="2">
        <f t="shared" si="305"/>
        <v>1.5313657407407408</v>
      </c>
      <c r="G1493" s="26">
        <f>_xlfn.XLOOKUP(F1493,occupancy_schedule!C:C,occupancy_schedule!D:D,,1,2)</f>
        <v>2</v>
      </c>
      <c r="H1493" s="50">
        <f t="shared" si="306"/>
        <v>1.3562499999999999E-5</v>
      </c>
      <c r="I1493" s="18">
        <f t="shared" si="307"/>
        <v>0.15069444444444444</v>
      </c>
      <c r="J1493" s="26">
        <f t="shared" si="308"/>
        <v>67.27237654320993</v>
      </c>
      <c r="K1493" s="55">
        <f t="shared" si="309"/>
        <v>1.3959023967383022E-2</v>
      </c>
      <c r="L1493" s="26" t="b">
        <f>IF(virtualroom!A1493="","",J1493&gt;ventilation_hysteresis)</f>
        <v>1</v>
      </c>
      <c r="M1493" s="29">
        <f t="shared" si="310"/>
        <v>500</v>
      </c>
      <c r="N1493" s="13">
        <f t="shared" si="301"/>
        <v>5.5555555555555554</v>
      </c>
      <c r="O1493" s="17">
        <f t="shared" si="302"/>
        <v>0.69795119836915109</v>
      </c>
      <c r="P1493" s="17">
        <f t="shared" si="311"/>
        <v>0.18669305376655956</v>
      </c>
      <c r="Q1493" s="17">
        <f t="shared" si="303"/>
        <v>0.13030264060356661</v>
      </c>
      <c r="R1493" s="29">
        <f>IF(R1492="cCO2_ppm",CO2_ext_avg_ppm,calculation!R1492+calculation!S1492)</f>
        <v>867.27237654320993</v>
      </c>
      <c r="S1493" s="13">
        <f t="shared" si="312"/>
        <v>18.352623456790042</v>
      </c>
    </row>
    <row r="1494" spans="1:19">
      <c r="A1494" s="1">
        <f>IF(input_OLD_temp_simulation!A1494&lt;&gt;"",input_OLD_temp_simulation!A1494,"")</f>
        <v>1492</v>
      </c>
      <c r="B1494">
        <f>IF(input_OLD_temp_simulation!B1494&lt;&gt;"",input_OLD_temp_simulation!B1494,"")</f>
        <v>886307</v>
      </c>
      <c r="C1494" s="2">
        <f>IF(input_OLD_temp_simulation!C1494&lt;&gt;"",input_OLD_temp_simulation!C1494,"")</f>
        <v>44579.541666666657</v>
      </c>
      <c r="D1494" s="26">
        <f t="shared" si="313"/>
        <v>1</v>
      </c>
      <c r="E1494" s="43">
        <f t="shared" si="304"/>
        <v>0.54166666665696539</v>
      </c>
      <c r="F1494" s="2">
        <f t="shared" si="305"/>
        <v>1.5417824073977062</v>
      </c>
      <c r="G1494" s="26">
        <f>_xlfn.XLOOKUP(F1494,occupancy_schedule!C:C,occupancy_schedule!D:D,,1,2)</f>
        <v>3</v>
      </c>
      <c r="H1494" s="50">
        <f t="shared" si="306"/>
        <v>2.034375E-5</v>
      </c>
      <c r="I1494" s="18">
        <f t="shared" si="307"/>
        <v>0.22604166666666667</v>
      </c>
      <c r="J1494" s="26">
        <f t="shared" si="308"/>
        <v>85.625</v>
      </c>
      <c r="K1494" s="55">
        <f t="shared" si="309"/>
        <v>1.4525462962962962E-2</v>
      </c>
      <c r="L1494" s="26" t="b">
        <f>IF(virtualroom!A1494="","",J1494&gt;ventilation_hysteresis)</f>
        <v>1</v>
      </c>
      <c r="M1494" s="29">
        <f t="shared" si="310"/>
        <v>500</v>
      </c>
      <c r="N1494" s="13">
        <f t="shared" si="301"/>
        <v>5.5555555555555554</v>
      </c>
      <c r="O1494" s="17">
        <f t="shared" si="302"/>
        <v>0.72627314814814814</v>
      </c>
      <c r="P1494" s="17">
        <f t="shared" si="311"/>
        <v>0.20749003984063744</v>
      </c>
      <c r="Q1494" s="17">
        <f t="shared" si="303"/>
        <v>0.15069444444444444</v>
      </c>
      <c r="R1494" s="29">
        <f>IF(R1493="cCO2_ppm",CO2_ext_avg_ppm,calculation!R1493+calculation!S1493)</f>
        <v>885.625</v>
      </c>
      <c r="S1494" s="13">
        <f t="shared" si="312"/>
        <v>67.812500000000014</v>
      </c>
    </row>
    <row r="1495" spans="1:19">
      <c r="A1495" s="1">
        <f>IF(input_OLD_temp_simulation!A1495&lt;&gt;"",input_OLD_temp_simulation!A1495,"")</f>
        <v>1493</v>
      </c>
      <c r="B1495">
        <f>IF(input_OLD_temp_simulation!B1495&lt;&gt;"",input_OLD_temp_simulation!B1495,"")</f>
        <v>886307</v>
      </c>
      <c r="C1495" s="2">
        <f>IF(input_OLD_temp_simulation!C1495&lt;&gt;"",input_OLD_temp_simulation!C1495,"")</f>
        <v>44579.552083333343</v>
      </c>
      <c r="D1495" s="26">
        <f t="shared" si="313"/>
        <v>1</v>
      </c>
      <c r="E1495" s="43">
        <f t="shared" si="304"/>
        <v>0.55208333334303461</v>
      </c>
      <c r="F1495" s="2">
        <f t="shared" si="305"/>
        <v>1.5521990740837754</v>
      </c>
      <c r="G1495" s="26">
        <f>_xlfn.XLOOKUP(F1495,occupancy_schedule!C:C,occupancy_schedule!D:D,,1,2)</f>
        <v>3</v>
      </c>
      <c r="H1495" s="50">
        <f t="shared" si="306"/>
        <v>2.034375E-5</v>
      </c>
      <c r="I1495" s="18">
        <f t="shared" si="307"/>
        <v>0.22604166666666667</v>
      </c>
      <c r="J1495" s="26">
        <f t="shared" si="308"/>
        <v>153.4375</v>
      </c>
      <c r="K1495" s="55">
        <f t="shared" si="309"/>
        <v>1.6618441358024691E-2</v>
      </c>
      <c r="L1495" s="26" t="b">
        <f>IF(virtualroom!A1495="","",J1495&gt;ventilation_hysteresis)</f>
        <v>1</v>
      </c>
      <c r="M1495" s="29">
        <f t="shared" si="310"/>
        <v>500</v>
      </c>
      <c r="N1495" s="13">
        <f t="shared" si="301"/>
        <v>5.5555555555555554</v>
      </c>
      <c r="O1495" s="17">
        <f t="shared" si="302"/>
        <v>0.83092206790123457</v>
      </c>
      <c r="P1495" s="17">
        <f t="shared" si="311"/>
        <v>0.27203714451538014</v>
      </c>
      <c r="Q1495" s="17">
        <f t="shared" si="303"/>
        <v>0.22604166666666667</v>
      </c>
      <c r="R1495" s="29">
        <f>IF(R1494="cCO2_ppm",CO2_ext_avg_ppm,calculation!R1494+calculation!S1494)</f>
        <v>953.4375</v>
      </c>
      <c r="S1495" s="13">
        <f t="shared" si="312"/>
        <v>0</v>
      </c>
    </row>
    <row r="1496" spans="1:19">
      <c r="A1496" s="1">
        <f>IF(input_OLD_temp_simulation!A1496&lt;&gt;"",input_OLD_temp_simulation!A1496,"")</f>
        <v>1494</v>
      </c>
      <c r="B1496">
        <f>IF(input_OLD_temp_simulation!B1496&lt;&gt;"",input_OLD_temp_simulation!B1496,"")</f>
        <v>886307</v>
      </c>
      <c r="C1496" s="2">
        <f>IF(input_OLD_temp_simulation!C1496&lt;&gt;"",input_OLD_temp_simulation!C1496,"")</f>
        <v>44579.5625</v>
      </c>
      <c r="D1496" s="26">
        <f t="shared" si="313"/>
        <v>1</v>
      </c>
      <c r="E1496" s="43">
        <f t="shared" si="304"/>
        <v>0.5625</v>
      </c>
      <c r="F1496" s="2">
        <f t="shared" si="305"/>
        <v>1.5626157407407408</v>
      </c>
      <c r="G1496" s="26">
        <f>_xlfn.XLOOKUP(F1496,occupancy_schedule!C:C,occupancy_schedule!D:D,,1,2)</f>
        <v>2</v>
      </c>
      <c r="H1496" s="50">
        <f t="shared" si="306"/>
        <v>1.3562499999999999E-5</v>
      </c>
      <c r="I1496" s="18">
        <f t="shared" si="307"/>
        <v>0.15069444444444444</v>
      </c>
      <c r="J1496" s="26">
        <f t="shared" si="308"/>
        <v>153.4375</v>
      </c>
      <c r="K1496" s="55">
        <f t="shared" si="309"/>
        <v>1.6618441358024691E-2</v>
      </c>
      <c r="L1496" s="26" t="b">
        <f>IF(virtualroom!A1496="","",J1496&gt;ventilation_hysteresis)</f>
        <v>1</v>
      </c>
      <c r="M1496" s="29">
        <f t="shared" si="310"/>
        <v>500</v>
      </c>
      <c r="N1496" s="13">
        <f t="shared" si="301"/>
        <v>5.5555555555555554</v>
      </c>
      <c r="O1496" s="17">
        <f t="shared" si="302"/>
        <v>0.83092206790123457</v>
      </c>
      <c r="P1496" s="17">
        <f t="shared" si="311"/>
        <v>0.27203714451538014</v>
      </c>
      <c r="Q1496" s="17">
        <f t="shared" si="303"/>
        <v>0.22604166666666667</v>
      </c>
      <c r="R1496" s="29">
        <f>IF(R1495="cCO2_ppm",CO2_ext_avg_ppm,calculation!R1495+calculation!S1495)</f>
        <v>953.4375</v>
      </c>
      <c r="S1496" s="13">
        <f t="shared" si="312"/>
        <v>-67.812500000000014</v>
      </c>
    </row>
    <row r="1497" spans="1:19">
      <c r="A1497" s="1">
        <f>IF(input_OLD_temp_simulation!A1497&lt;&gt;"",input_OLD_temp_simulation!A1497,"")</f>
        <v>1495</v>
      </c>
      <c r="B1497">
        <f>IF(input_OLD_temp_simulation!B1497&lt;&gt;"",input_OLD_temp_simulation!B1497,"")</f>
        <v>886307</v>
      </c>
      <c r="C1497" s="2">
        <f>IF(input_OLD_temp_simulation!C1497&lt;&gt;"",input_OLD_temp_simulation!C1497,"")</f>
        <v>44579.572916666657</v>
      </c>
      <c r="D1497" s="26">
        <f t="shared" si="313"/>
        <v>1</v>
      </c>
      <c r="E1497" s="43">
        <f t="shared" si="304"/>
        <v>0.57291666665696539</v>
      </c>
      <c r="F1497" s="2">
        <f t="shared" si="305"/>
        <v>1.5730324073977062</v>
      </c>
      <c r="G1497" s="26">
        <f>_xlfn.XLOOKUP(F1497,occupancy_schedule!C:C,occupancy_schedule!D:D,,1,2)</f>
        <v>2</v>
      </c>
      <c r="H1497" s="50">
        <f t="shared" si="306"/>
        <v>1.3562499999999999E-5</v>
      </c>
      <c r="I1497" s="18">
        <f t="shared" si="307"/>
        <v>0.15069444444444444</v>
      </c>
      <c r="J1497" s="26">
        <f t="shared" si="308"/>
        <v>85.625</v>
      </c>
      <c r="K1497" s="55">
        <f t="shared" si="309"/>
        <v>1.4525462962962962E-2</v>
      </c>
      <c r="L1497" s="26" t="b">
        <f>IF(virtualroom!A1497="","",J1497&gt;ventilation_hysteresis)</f>
        <v>1</v>
      </c>
      <c r="M1497" s="29">
        <f t="shared" si="310"/>
        <v>500</v>
      </c>
      <c r="N1497" s="13">
        <f t="shared" si="301"/>
        <v>5.5555555555555554</v>
      </c>
      <c r="O1497" s="17">
        <f t="shared" si="302"/>
        <v>0.72627314814814814</v>
      </c>
      <c r="P1497" s="17">
        <f t="shared" si="311"/>
        <v>0.20749003984063744</v>
      </c>
      <c r="Q1497" s="17">
        <f t="shared" si="303"/>
        <v>0.15069444444444444</v>
      </c>
      <c r="R1497" s="29">
        <f>IF(R1496="cCO2_ppm",CO2_ext_avg_ppm,calculation!R1496+calculation!S1496)</f>
        <v>885.625</v>
      </c>
      <c r="S1497" s="13">
        <f t="shared" si="312"/>
        <v>0</v>
      </c>
    </row>
    <row r="1498" spans="1:19">
      <c r="A1498" s="1">
        <f>IF(input_OLD_temp_simulation!A1498&lt;&gt;"",input_OLD_temp_simulation!A1498,"")</f>
        <v>1496</v>
      </c>
      <c r="B1498">
        <f>IF(input_OLD_temp_simulation!B1498&lt;&gt;"",input_OLD_temp_simulation!B1498,"")</f>
        <v>886307</v>
      </c>
      <c r="C1498" s="2">
        <f>IF(input_OLD_temp_simulation!C1498&lt;&gt;"",input_OLD_temp_simulation!C1498,"")</f>
        <v>44579.583333333343</v>
      </c>
      <c r="D1498" s="26">
        <f t="shared" si="313"/>
        <v>1</v>
      </c>
      <c r="E1498" s="43">
        <f t="shared" si="304"/>
        <v>0.58333333334303461</v>
      </c>
      <c r="F1498" s="2">
        <f t="shared" si="305"/>
        <v>1.5834490740837754</v>
      </c>
      <c r="G1498" s="26">
        <f>_xlfn.XLOOKUP(F1498,occupancy_schedule!C:C,occupancy_schedule!D:D,,1,2)</f>
        <v>2</v>
      </c>
      <c r="H1498" s="50">
        <f t="shared" si="306"/>
        <v>1.3562499999999999E-5</v>
      </c>
      <c r="I1498" s="18">
        <f t="shared" si="307"/>
        <v>0.15069444444444444</v>
      </c>
      <c r="J1498" s="26">
        <f t="shared" si="308"/>
        <v>85.625</v>
      </c>
      <c r="K1498" s="55">
        <f t="shared" si="309"/>
        <v>1.4525462962962962E-2</v>
      </c>
      <c r="L1498" s="26" t="b">
        <f>IF(virtualroom!A1498="","",J1498&gt;ventilation_hysteresis)</f>
        <v>1</v>
      </c>
      <c r="M1498" s="29">
        <f t="shared" si="310"/>
        <v>500</v>
      </c>
      <c r="N1498" s="13">
        <f t="shared" si="301"/>
        <v>5.5555555555555554</v>
      </c>
      <c r="O1498" s="17">
        <f t="shared" si="302"/>
        <v>0.72627314814814814</v>
      </c>
      <c r="P1498" s="17">
        <f t="shared" si="311"/>
        <v>0.20749003984063744</v>
      </c>
      <c r="Q1498" s="17">
        <f t="shared" si="303"/>
        <v>0.15069444444444444</v>
      </c>
      <c r="R1498" s="29">
        <f>IF(R1497="cCO2_ppm",CO2_ext_avg_ppm,calculation!R1497+calculation!S1497)</f>
        <v>885.625</v>
      </c>
      <c r="S1498" s="13">
        <f t="shared" si="312"/>
        <v>0</v>
      </c>
    </row>
    <row r="1499" spans="1:19">
      <c r="A1499" s="1">
        <f>IF(input_OLD_temp_simulation!A1499&lt;&gt;"",input_OLD_temp_simulation!A1499,"")</f>
        <v>1497</v>
      </c>
      <c r="B1499">
        <f>IF(input_OLD_temp_simulation!B1499&lt;&gt;"",input_OLD_temp_simulation!B1499,"")</f>
        <v>886307</v>
      </c>
      <c r="C1499" s="2">
        <f>IF(input_OLD_temp_simulation!C1499&lt;&gt;"",input_OLD_temp_simulation!C1499,"")</f>
        <v>44579.59375</v>
      </c>
      <c r="D1499" s="26">
        <f t="shared" si="313"/>
        <v>1</v>
      </c>
      <c r="E1499" s="43">
        <f t="shared" si="304"/>
        <v>0.59375</v>
      </c>
      <c r="F1499" s="2">
        <f t="shared" si="305"/>
        <v>1.5938657407407408</v>
      </c>
      <c r="G1499" s="26">
        <f>_xlfn.XLOOKUP(F1499,occupancy_schedule!C:C,occupancy_schedule!D:D,,1,2)</f>
        <v>2</v>
      </c>
      <c r="H1499" s="50">
        <f t="shared" si="306"/>
        <v>1.3562499999999999E-5</v>
      </c>
      <c r="I1499" s="18">
        <f t="shared" si="307"/>
        <v>0.15069444444444444</v>
      </c>
      <c r="J1499" s="26">
        <f t="shared" si="308"/>
        <v>85.625</v>
      </c>
      <c r="K1499" s="55">
        <f t="shared" si="309"/>
        <v>1.4525462962962962E-2</v>
      </c>
      <c r="L1499" s="26" t="b">
        <f>IF(virtualroom!A1499="","",J1499&gt;ventilation_hysteresis)</f>
        <v>1</v>
      </c>
      <c r="M1499" s="29">
        <f t="shared" si="310"/>
        <v>500</v>
      </c>
      <c r="N1499" s="13">
        <f t="shared" si="301"/>
        <v>5.5555555555555554</v>
      </c>
      <c r="O1499" s="17">
        <f t="shared" si="302"/>
        <v>0.72627314814814814</v>
      </c>
      <c r="P1499" s="17">
        <f t="shared" si="311"/>
        <v>0.20749003984063744</v>
      </c>
      <c r="Q1499" s="17">
        <f t="shared" si="303"/>
        <v>0.15069444444444444</v>
      </c>
      <c r="R1499" s="29">
        <f>IF(R1498="cCO2_ppm",CO2_ext_avg_ppm,calculation!R1498+calculation!S1498)</f>
        <v>885.625</v>
      </c>
      <c r="S1499" s="13">
        <f t="shared" si="312"/>
        <v>0</v>
      </c>
    </row>
    <row r="1500" spans="1:19">
      <c r="A1500" s="1">
        <f>IF(input_OLD_temp_simulation!A1500&lt;&gt;"",input_OLD_temp_simulation!A1500,"")</f>
        <v>1498</v>
      </c>
      <c r="B1500">
        <f>IF(input_OLD_temp_simulation!B1500&lt;&gt;"",input_OLD_temp_simulation!B1500,"")</f>
        <v>886307</v>
      </c>
      <c r="C1500" s="2">
        <f>IF(input_OLD_temp_simulation!C1500&lt;&gt;"",input_OLD_temp_simulation!C1500,"")</f>
        <v>44579.604166666657</v>
      </c>
      <c r="D1500" s="26">
        <f t="shared" si="313"/>
        <v>1</v>
      </c>
      <c r="E1500" s="43">
        <f t="shared" si="304"/>
        <v>0.60416666665696539</v>
      </c>
      <c r="F1500" s="2">
        <f t="shared" si="305"/>
        <v>1.6042824073977062</v>
      </c>
      <c r="G1500" s="26">
        <f>_xlfn.XLOOKUP(F1500,occupancy_schedule!C:C,occupancy_schedule!D:D,,1,2)</f>
        <v>2</v>
      </c>
      <c r="H1500" s="50">
        <f t="shared" si="306"/>
        <v>1.3562499999999999E-5</v>
      </c>
      <c r="I1500" s="18">
        <f t="shared" si="307"/>
        <v>0.15069444444444444</v>
      </c>
      <c r="J1500" s="26">
        <f t="shared" si="308"/>
        <v>85.625</v>
      </c>
      <c r="K1500" s="55">
        <f t="shared" si="309"/>
        <v>1.4525462962962962E-2</v>
      </c>
      <c r="L1500" s="26" t="b">
        <f>IF(virtualroom!A1500="","",J1500&gt;ventilation_hysteresis)</f>
        <v>1</v>
      </c>
      <c r="M1500" s="29">
        <f t="shared" si="310"/>
        <v>500</v>
      </c>
      <c r="N1500" s="13">
        <f t="shared" si="301"/>
        <v>5.5555555555555554</v>
      </c>
      <c r="O1500" s="17">
        <f t="shared" si="302"/>
        <v>0.72627314814814814</v>
      </c>
      <c r="P1500" s="17">
        <f t="shared" si="311"/>
        <v>0.20749003984063744</v>
      </c>
      <c r="Q1500" s="17">
        <f t="shared" si="303"/>
        <v>0.15069444444444444</v>
      </c>
      <c r="R1500" s="29">
        <f>IF(R1499="cCO2_ppm",CO2_ext_avg_ppm,calculation!R1499+calculation!S1499)</f>
        <v>885.625</v>
      </c>
      <c r="S1500" s="13">
        <f t="shared" si="312"/>
        <v>0</v>
      </c>
    </row>
    <row r="1501" spans="1:19">
      <c r="A1501" s="1">
        <f>IF(input_OLD_temp_simulation!A1501&lt;&gt;"",input_OLD_temp_simulation!A1501,"")</f>
        <v>1499</v>
      </c>
      <c r="B1501">
        <f>IF(input_OLD_temp_simulation!B1501&lt;&gt;"",input_OLD_temp_simulation!B1501,"")</f>
        <v>886307</v>
      </c>
      <c r="C1501" s="2">
        <f>IF(input_OLD_temp_simulation!C1501&lt;&gt;"",input_OLD_temp_simulation!C1501,"")</f>
        <v>44579.614583333343</v>
      </c>
      <c r="D1501" s="26">
        <f t="shared" si="313"/>
        <v>1</v>
      </c>
      <c r="E1501" s="43">
        <f t="shared" si="304"/>
        <v>0.61458333334303461</v>
      </c>
      <c r="F1501" s="2">
        <f t="shared" si="305"/>
        <v>1.6146990740837754</v>
      </c>
      <c r="G1501" s="26">
        <f>_xlfn.XLOOKUP(F1501,occupancy_schedule!C:C,occupancy_schedule!D:D,,1,2)</f>
        <v>2</v>
      </c>
      <c r="H1501" s="50">
        <f t="shared" si="306"/>
        <v>1.3562499999999999E-5</v>
      </c>
      <c r="I1501" s="18">
        <f t="shared" si="307"/>
        <v>0.15069444444444444</v>
      </c>
      <c r="J1501" s="26">
        <f t="shared" si="308"/>
        <v>85.625</v>
      </c>
      <c r="K1501" s="55">
        <f t="shared" si="309"/>
        <v>1.4525462962962962E-2</v>
      </c>
      <c r="L1501" s="26" t="b">
        <f>IF(virtualroom!A1501="","",J1501&gt;ventilation_hysteresis)</f>
        <v>1</v>
      </c>
      <c r="M1501" s="29">
        <f t="shared" si="310"/>
        <v>500</v>
      </c>
      <c r="N1501" s="13">
        <f t="shared" si="301"/>
        <v>5.5555555555555554</v>
      </c>
      <c r="O1501" s="17">
        <f t="shared" si="302"/>
        <v>0.72627314814814814</v>
      </c>
      <c r="P1501" s="17">
        <f t="shared" si="311"/>
        <v>0.20749003984063744</v>
      </c>
      <c r="Q1501" s="17">
        <f t="shared" si="303"/>
        <v>0.15069444444444444</v>
      </c>
      <c r="R1501" s="29">
        <f>IF(R1500="cCO2_ppm",CO2_ext_avg_ppm,calculation!R1500+calculation!S1500)</f>
        <v>885.625</v>
      </c>
      <c r="S1501" s="13">
        <f t="shared" si="312"/>
        <v>0</v>
      </c>
    </row>
    <row r="1502" spans="1:19">
      <c r="A1502" s="1">
        <f>IF(input_OLD_temp_simulation!A1502&lt;&gt;"",input_OLD_temp_simulation!A1502,"")</f>
        <v>1500</v>
      </c>
      <c r="B1502">
        <f>IF(input_OLD_temp_simulation!B1502&lt;&gt;"",input_OLD_temp_simulation!B1502,"")</f>
        <v>886307</v>
      </c>
      <c r="C1502" s="2">
        <f>IF(input_OLD_temp_simulation!C1502&lt;&gt;"",input_OLD_temp_simulation!C1502,"")</f>
        <v>44579.625</v>
      </c>
      <c r="D1502" s="26">
        <f t="shared" si="313"/>
        <v>1</v>
      </c>
      <c r="E1502" s="43">
        <f t="shared" si="304"/>
        <v>0.625</v>
      </c>
      <c r="F1502" s="2">
        <f t="shared" si="305"/>
        <v>1.6251157407407408</v>
      </c>
      <c r="G1502" s="26">
        <f>_xlfn.XLOOKUP(F1502,occupancy_schedule!C:C,occupancy_schedule!D:D,,1,2)</f>
        <v>2</v>
      </c>
      <c r="H1502" s="50">
        <f t="shared" si="306"/>
        <v>1.3562499999999999E-5</v>
      </c>
      <c r="I1502" s="18">
        <f t="shared" si="307"/>
        <v>0.15069444444444444</v>
      </c>
      <c r="J1502" s="26">
        <f t="shared" si="308"/>
        <v>85.625</v>
      </c>
      <c r="K1502" s="55">
        <f t="shared" si="309"/>
        <v>1.4525462962962962E-2</v>
      </c>
      <c r="L1502" s="26" t="b">
        <f>IF(virtualroom!A1502="","",J1502&gt;ventilation_hysteresis)</f>
        <v>1</v>
      </c>
      <c r="M1502" s="29">
        <f t="shared" si="310"/>
        <v>500</v>
      </c>
      <c r="N1502" s="13">
        <f t="shared" si="301"/>
        <v>5.5555555555555554</v>
      </c>
      <c r="O1502" s="17">
        <f t="shared" si="302"/>
        <v>0.72627314814814814</v>
      </c>
      <c r="P1502" s="17">
        <f t="shared" si="311"/>
        <v>0.20749003984063744</v>
      </c>
      <c r="Q1502" s="17">
        <f t="shared" si="303"/>
        <v>0.15069444444444444</v>
      </c>
      <c r="R1502" s="29">
        <f>IF(R1501="cCO2_ppm",CO2_ext_avg_ppm,calculation!R1501+calculation!S1501)</f>
        <v>885.625</v>
      </c>
      <c r="S1502" s="13">
        <f t="shared" si="312"/>
        <v>0</v>
      </c>
    </row>
    <row r="1503" spans="1:19">
      <c r="A1503" s="1">
        <f>IF(input_OLD_temp_simulation!A1503&lt;&gt;"",input_OLD_temp_simulation!A1503,"")</f>
        <v>1501</v>
      </c>
      <c r="B1503">
        <f>IF(input_OLD_temp_simulation!B1503&lt;&gt;"",input_OLD_temp_simulation!B1503,"")</f>
        <v>886307</v>
      </c>
      <c r="C1503" s="2">
        <f>IF(input_OLD_temp_simulation!C1503&lt;&gt;"",input_OLD_temp_simulation!C1503,"")</f>
        <v>44579.635416666657</v>
      </c>
      <c r="D1503" s="26">
        <f t="shared" si="313"/>
        <v>1</v>
      </c>
      <c r="E1503" s="43">
        <f t="shared" si="304"/>
        <v>0.63541666665696539</v>
      </c>
      <c r="F1503" s="2">
        <f t="shared" si="305"/>
        <v>1.6355324073977062</v>
      </c>
      <c r="G1503" s="26">
        <f>_xlfn.XLOOKUP(F1503,occupancy_schedule!C:C,occupancy_schedule!D:D,,1,2)</f>
        <v>2</v>
      </c>
      <c r="H1503" s="50">
        <f t="shared" si="306"/>
        <v>1.3562499999999999E-5</v>
      </c>
      <c r="I1503" s="18">
        <f t="shared" si="307"/>
        <v>0.15069444444444444</v>
      </c>
      <c r="J1503" s="26">
        <f t="shared" si="308"/>
        <v>85.625</v>
      </c>
      <c r="K1503" s="55">
        <f t="shared" si="309"/>
        <v>1.4525462962962962E-2</v>
      </c>
      <c r="L1503" s="26" t="b">
        <f>IF(virtualroom!A1503="","",J1503&gt;ventilation_hysteresis)</f>
        <v>1</v>
      </c>
      <c r="M1503" s="29">
        <f t="shared" si="310"/>
        <v>500</v>
      </c>
      <c r="N1503" s="13">
        <f t="shared" si="301"/>
        <v>5.5555555555555554</v>
      </c>
      <c r="O1503" s="17">
        <f t="shared" si="302"/>
        <v>0.72627314814814814</v>
      </c>
      <c r="P1503" s="17">
        <f t="shared" si="311"/>
        <v>0.20749003984063744</v>
      </c>
      <c r="Q1503" s="17">
        <f t="shared" si="303"/>
        <v>0.15069444444444444</v>
      </c>
      <c r="R1503" s="29">
        <f>IF(R1502="cCO2_ppm",CO2_ext_avg_ppm,calculation!R1502+calculation!S1502)</f>
        <v>885.625</v>
      </c>
      <c r="S1503" s="13">
        <f t="shared" si="312"/>
        <v>0</v>
      </c>
    </row>
    <row r="1504" spans="1:19">
      <c r="A1504" s="1">
        <f>IF(input_OLD_temp_simulation!A1504&lt;&gt;"",input_OLD_temp_simulation!A1504,"")</f>
        <v>1502</v>
      </c>
      <c r="B1504">
        <f>IF(input_OLD_temp_simulation!B1504&lt;&gt;"",input_OLD_temp_simulation!B1504,"")</f>
        <v>886307</v>
      </c>
      <c r="C1504" s="2">
        <f>IF(input_OLD_temp_simulation!C1504&lt;&gt;"",input_OLD_temp_simulation!C1504,"")</f>
        <v>44579.645833333343</v>
      </c>
      <c r="D1504" s="26">
        <f t="shared" si="313"/>
        <v>1</v>
      </c>
      <c r="E1504" s="43">
        <f t="shared" si="304"/>
        <v>0.64583333334303461</v>
      </c>
      <c r="F1504" s="2">
        <f t="shared" si="305"/>
        <v>1.6459490740837754</v>
      </c>
      <c r="G1504" s="26">
        <f>_xlfn.XLOOKUP(F1504,occupancy_schedule!C:C,occupancy_schedule!D:D,,1,2)</f>
        <v>2</v>
      </c>
      <c r="H1504" s="50">
        <f t="shared" si="306"/>
        <v>1.3562499999999999E-5</v>
      </c>
      <c r="I1504" s="18">
        <f t="shared" si="307"/>
        <v>0.15069444444444444</v>
      </c>
      <c r="J1504" s="26">
        <f t="shared" si="308"/>
        <v>85.625</v>
      </c>
      <c r="K1504" s="55">
        <f t="shared" si="309"/>
        <v>1.4525462962962962E-2</v>
      </c>
      <c r="L1504" s="26" t="b">
        <f>IF(virtualroom!A1504="","",J1504&gt;ventilation_hysteresis)</f>
        <v>1</v>
      </c>
      <c r="M1504" s="29">
        <f t="shared" si="310"/>
        <v>500</v>
      </c>
      <c r="N1504" s="13">
        <f t="shared" si="301"/>
        <v>5.5555555555555554</v>
      </c>
      <c r="O1504" s="17">
        <f t="shared" si="302"/>
        <v>0.72627314814814814</v>
      </c>
      <c r="P1504" s="17">
        <f t="shared" si="311"/>
        <v>0.20749003984063744</v>
      </c>
      <c r="Q1504" s="17">
        <f t="shared" si="303"/>
        <v>0.15069444444444444</v>
      </c>
      <c r="R1504" s="29">
        <f>IF(R1503="cCO2_ppm",CO2_ext_avg_ppm,calculation!R1503+calculation!S1503)</f>
        <v>885.625</v>
      </c>
      <c r="S1504" s="13">
        <f t="shared" si="312"/>
        <v>0</v>
      </c>
    </row>
    <row r="1505" spans="1:19">
      <c r="A1505" s="1">
        <f>IF(input_OLD_temp_simulation!A1505&lt;&gt;"",input_OLD_temp_simulation!A1505,"")</f>
        <v>1503</v>
      </c>
      <c r="B1505">
        <f>IF(input_OLD_temp_simulation!B1505&lt;&gt;"",input_OLD_temp_simulation!B1505,"")</f>
        <v>886307</v>
      </c>
      <c r="C1505" s="2">
        <f>IF(input_OLD_temp_simulation!C1505&lt;&gt;"",input_OLD_temp_simulation!C1505,"")</f>
        <v>44579.65625</v>
      </c>
      <c r="D1505" s="26">
        <f t="shared" si="313"/>
        <v>1</v>
      </c>
      <c r="E1505" s="43">
        <f t="shared" si="304"/>
        <v>0.65625</v>
      </c>
      <c r="F1505" s="2">
        <f t="shared" si="305"/>
        <v>1.6563657407407408</v>
      </c>
      <c r="G1505" s="26">
        <f>_xlfn.XLOOKUP(F1505,occupancy_schedule!C:C,occupancy_schedule!D:D,,1,2)</f>
        <v>2</v>
      </c>
      <c r="H1505" s="50">
        <f t="shared" si="306"/>
        <v>1.3562499999999999E-5</v>
      </c>
      <c r="I1505" s="18">
        <f t="shared" si="307"/>
        <v>0.15069444444444444</v>
      </c>
      <c r="J1505" s="26">
        <f t="shared" si="308"/>
        <v>85.625</v>
      </c>
      <c r="K1505" s="55">
        <f t="shared" si="309"/>
        <v>1.4525462962962962E-2</v>
      </c>
      <c r="L1505" s="26" t="b">
        <f>IF(virtualroom!A1505="","",J1505&gt;ventilation_hysteresis)</f>
        <v>1</v>
      </c>
      <c r="M1505" s="29">
        <f t="shared" si="310"/>
        <v>500</v>
      </c>
      <c r="N1505" s="13">
        <f t="shared" si="301"/>
        <v>5.5555555555555554</v>
      </c>
      <c r="O1505" s="17">
        <f t="shared" si="302"/>
        <v>0.72627314814814814</v>
      </c>
      <c r="P1505" s="17">
        <f t="shared" si="311"/>
        <v>0.20749003984063744</v>
      </c>
      <c r="Q1505" s="17">
        <f t="shared" si="303"/>
        <v>0.15069444444444444</v>
      </c>
      <c r="R1505" s="29">
        <f>IF(R1504="cCO2_ppm",CO2_ext_avg_ppm,calculation!R1504+calculation!S1504)</f>
        <v>885.625</v>
      </c>
      <c r="S1505" s="13">
        <f t="shared" si="312"/>
        <v>0</v>
      </c>
    </row>
    <row r="1506" spans="1:19">
      <c r="A1506" s="1">
        <f>IF(input_OLD_temp_simulation!A1506&lt;&gt;"",input_OLD_temp_simulation!A1506,"")</f>
        <v>1504</v>
      </c>
      <c r="B1506">
        <f>IF(input_OLD_temp_simulation!B1506&lt;&gt;"",input_OLD_temp_simulation!B1506,"")</f>
        <v>886307</v>
      </c>
      <c r="C1506" s="2">
        <f>IF(input_OLD_temp_simulation!C1506&lt;&gt;"",input_OLD_temp_simulation!C1506,"")</f>
        <v>44579.666666666657</v>
      </c>
      <c r="D1506" s="26">
        <f t="shared" si="313"/>
        <v>1</v>
      </c>
      <c r="E1506" s="43">
        <f t="shared" si="304"/>
        <v>0.66666666665696539</v>
      </c>
      <c r="F1506" s="2">
        <f t="shared" si="305"/>
        <v>1.6667824073977062</v>
      </c>
      <c r="G1506" s="26">
        <f>_xlfn.XLOOKUP(F1506,occupancy_schedule!C:C,occupancy_schedule!D:D,,1,2)</f>
        <v>0</v>
      </c>
      <c r="H1506" s="50">
        <f t="shared" si="306"/>
        <v>0</v>
      </c>
      <c r="I1506" s="18">
        <f t="shared" si="307"/>
        <v>0</v>
      </c>
      <c r="J1506" s="26">
        <f t="shared" si="308"/>
        <v>85.625</v>
      </c>
      <c r="K1506" s="55">
        <f t="shared" si="309"/>
        <v>1.4525462962962962E-2</v>
      </c>
      <c r="L1506" s="26" t="b">
        <f>IF(virtualroom!A1506="","",J1506&gt;ventilation_hysteresis)</f>
        <v>1</v>
      </c>
      <c r="M1506" s="29">
        <f t="shared" si="310"/>
        <v>500</v>
      </c>
      <c r="N1506" s="13">
        <f t="shared" si="301"/>
        <v>5.5555555555555554</v>
      </c>
      <c r="O1506" s="17">
        <f t="shared" si="302"/>
        <v>0.72627314814814814</v>
      </c>
      <c r="P1506" s="17">
        <f t="shared" si="311"/>
        <v>0.20749003984063744</v>
      </c>
      <c r="Q1506" s="17">
        <f t="shared" si="303"/>
        <v>0.15069444444444444</v>
      </c>
      <c r="R1506" s="29">
        <f>IF(R1505="cCO2_ppm",CO2_ext_avg_ppm,calculation!R1505+calculation!S1505)</f>
        <v>885.625</v>
      </c>
      <c r="S1506" s="13">
        <f t="shared" si="312"/>
        <v>-135.625</v>
      </c>
    </row>
    <row r="1507" spans="1:19">
      <c r="A1507" s="1">
        <f>IF(input_OLD_temp_simulation!A1507&lt;&gt;"",input_OLD_temp_simulation!A1507,"")</f>
        <v>1505</v>
      </c>
      <c r="B1507">
        <f>IF(input_OLD_temp_simulation!B1507&lt;&gt;"",input_OLD_temp_simulation!B1507,"")</f>
        <v>886307</v>
      </c>
      <c r="C1507" s="2">
        <f>IF(input_OLD_temp_simulation!C1507&lt;&gt;"",input_OLD_temp_simulation!C1507,"")</f>
        <v>44579.677083333343</v>
      </c>
      <c r="D1507" s="26">
        <f t="shared" si="313"/>
        <v>1</v>
      </c>
      <c r="E1507" s="43">
        <f t="shared" si="304"/>
        <v>0.67708333334303461</v>
      </c>
      <c r="F1507" s="2">
        <f t="shared" si="305"/>
        <v>1.6771990740837754</v>
      </c>
      <c r="G1507" s="26">
        <f>_xlfn.XLOOKUP(F1507,occupancy_schedule!C:C,occupancy_schedule!D:D,,1,2)</f>
        <v>0</v>
      </c>
      <c r="H1507" s="50">
        <f t="shared" si="306"/>
        <v>0</v>
      </c>
      <c r="I1507" s="18">
        <f t="shared" si="307"/>
        <v>0</v>
      </c>
      <c r="J1507" s="26">
        <f t="shared" si="308"/>
        <v>-50</v>
      </c>
      <c r="K1507" s="55">
        <f t="shared" si="309"/>
        <v>1.0339506172839507E-2</v>
      </c>
      <c r="L1507" s="26" t="b">
        <f>IF(virtualroom!A1507="","",J1507&gt;ventilation_hysteresis)</f>
        <v>0</v>
      </c>
      <c r="M1507" s="29">
        <f t="shared" si="310"/>
        <v>0</v>
      </c>
      <c r="N1507" s="13">
        <f t="shared" si="301"/>
        <v>0</v>
      </c>
      <c r="O1507" s="17">
        <f t="shared" si="302"/>
        <v>0</v>
      </c>
      <c r="P1507" s="17">
        <f t="shared" si="311"/>
        <v>0</v>
      </c>
      <c r="Q1507" s="17">
        <f t="shared" si="303"/>
        <v>1.0339506172839507E-2</v>
      </c>
      <c r="R1507" s="29">
        <f>IF(R1506="cCO2_ppm",CO2_ext_avg_ppm,calculation!R1506+calculation!S1506)</f>
        <v>750</v>
      </c>
      <c r="S1507" s="13">
        <f t="shared" si="312"/>
        <v>-9.3055555555555554</v>
      </c>
    </row>
    <row r="1508" spans="1:19">
      <c r="A1508" s="1">
        <f>IF(input_OLD_temp_simulation!A1508&lt;&gt;"",input_OLD_temp_simulation!A1508,"")</f>
        <v>1506</v>
      </c>
      <c r="B1508">
        <f>IF(input_OLD_temp_simulation!B1508&lt;&gt;"",input_OLD_temp_simulation!B1508,"")</f>
        <v>886307</v>
      </c>
      <c r="C1508" s="2">
        <f>IF(input_OLD_temp_simulation!C1508&lt;&gt;"",input_OLD_temp_simulation!C1508,"")</f>
        <v>44579.6875</v>
      </c>
      <c r="D1508" s="26">
        <f t="shared" si="313"/>
        <v>1</v>
      </c>
      <c r="E1508" s="43">
        <f t="shared" si="304"/>
        <v>0.6875</v>
      </c>
      <c r="F1508" s="2">
        <f t="shared" si="305"/>
        <v>1.6876157407407408</v>
      </c>
      <c r="G1508" s="26">
        <f>_xlfn.XLOOKUP(F1508,occupancy_schedule!C:C,occupancy_schedule!D:D,,1,2)</f>
        <v>0</v>
      </c>
      <c r="H1508" s="50">
        <f t="shared" si="306"/>
        <v>0</v>
      </c>
      <c r="I1508" s="18">
        <f t="shared" si="307"/>
        <v>0</v>
      </c>
      <c r="J1508" s="26">
        <f t="shared" si="308"/>
        <v>-59.305555555555543</v>
      </c>
      <c r="K1508" s="55">
        <f t="shared" si="309"/>
        <v>1.0052297668038409E-2</v>
      </c>
      <c r="L1508" s="26" t="b">
        <f>IF(virtualroom!A1508="","",J1508&gt;ventilation_hysteresis)</f>
        <v>0</v>
      </c>
      <c r="M1508" s="29">
        <f t="shared" si="310"/>
        <v>0</v>
      </c>
      <c r="N1508" s="13">
        <f t="shared" si="301"/>
        <v>0</v>
      </c>
      <c r="O1508" s="17">
        <f t="shared" si="302"/>
        <v>0</v>
      </c>
      <c r="P1508" s="17">
        <f t="shared" si="311"/>
        <v>0</v>
      </c>
      <c r="Q1508" s="17">
        <f t="shared" si="303"/>
        <v>1.0052297668038409E-2</v>
      </c>
      <c r="R1508" s="29">
        <f>IF(R1507="cCO2_ppm",CO2_ext_avg_ppm,calculation!R1507+calculation!S1507)</f>
        <v>740.69444444444446</v>
      </c>
      <c r="S1508" s="13">
        <f t="shared" si="312"/>
        <v>-9.0470679012345681</v>
      </c>
    </row>
    <row r="1509" spans="1:19">
      <c r="A1509" s="1">
        <f>IF(input_OLD_temp_simulation!A1509&lt;&gt;"",input_OLD_temp_simulation!A1509,"")</f>
        <v>1507</v>
      </c>
      <c r="B1509">
        <f>IF(input_OLD_temp_simulation!B1509&lt;&gt;"",input_OLD_temp_simulation!B1509,"")</f>
        <v>886307</v>
      </c>
      <c r="C1509" s="2">
        <f>IF(input_OLD_temp_simulation!C1509&lt;&gt;"",input_OLD_temp_simulation!C1509,"")</f>
        <v>44579.697916666657</v>
      </c>
      <c r="D1509" s="26">
        <f t="shared" si="313"/>
        <v>1</v>
      </c>
      <c r="E1509" s="43">
        <f t="shared" si="304"/>
        <v>0.69791666665696539</v>
      </c>
      <c r="F1509" s="2">
        <f t="shared" si="305"/>
        <v>1.6980324073977062</v>
      </c>
      <c r="G1509" s="26">
        <f>_xlfn.XLOOKUP(F1509,occupancy_schedule!C:C,occupancy_schedule!D:D,,1,2)</f>
        <v>0</v>
      </c>
      <c r="H1509" s="50">
        <f t="shared" si="306"/>
        <v>0</v>
      </c>
      <c r="I1509" s="18">
        <f t="shared" si="307"/>
        <v>0</v>
      </c>
      <c r="J1509" s="26">
        <f t="shared" si="308"/>
        <v>-68.35262345679007</v>
      </c>
      <c r="K1509" s="55">
        <f t="shared" si="309"/>
        <v>9.7730671772595663E-3</v>
      </c>
      <c r="L1509" s="26" t="b">
        <f>IF(virtualroom!A1509="","",J1509&gt;ventilation_hysteresis)</f>
        <v>0</v>
      </c>
      <c r="M1509" s="29">
        <f t="shared" si="310"/>
        <v>0</v>
      </c>
      <c r="N1509" s="13">
        <f t="shared" si="301"/>
        <v>0</v>
      </c>
      <c r="O1509" s="17">
        <f t="shared" si="302"/>
        <v>0</v>
      </c>
      <c r="P1509" s="17">
        <f t="shared" si="311"/>
        <v>0</v>
      </c>
      <c r="Q1509" s="17">
        <f t="shared" si="303"/>
        <v>9.7730671772595663E-3</v>
      </c>
      <c r="R1509" s="29">
        <f>IF(R1508="cCO2_ppm",CO2_ext_avg_ppm,calculation!R1508+calculation!S1508)</f>
        <v>731.64737654320993</v>
      </c>
      <c r="S1509" s="13">
        <f t="shared" si="312"/>
        <v>-8.795760459533609</v>
      </c>
    </row>
    <row r="1510" spans="1:19">
      <c r="A1510" s="1">
        <f>IF(input_OLD_temp_simulation!A1510&lt;&gt;"",input_OLD_temp_simulation!A1510,"")</f>
        <v>1508</v>
      </c>
      <c r="B1510">
        <f>IF(input_OLD_temp_simulation!B1510&lt;&gt;"",input_OLD_temp_simulation!B1510,"")</f>
        <v>886307</v>
      </c>
      <c r="C1510" s="2">
        <f>IF(input_OLD_temp_simulation!C1510&lt;&gt;"",input_OLD_temp_simulation!C1510,"")</f>
        <v>44579.708333333343</v>
      </c>
      <c r="D1510" s="26">
        <f t="shared" si="313"/>
        <v>1</v>
      </c>
      <c r="E1510" s="43">
        <f t="shared" si="304"/>
        <v>0.70833333334303461</v>
      </c>
      <c r="F1510" s="2">
        <f t="shared" si="305"/>
        <v>1.7084490740837754</v>
      </c>
      <c r="G1510" s="26">
        <f>_xlfn.XLOOKUP(F1510,occupancy_schedule!C:C,occupancy_schedule!D:D,,1,2)</f>
        <v>0</v>
      </c>
      <c r="H1510" s="50">
        <f t="shared" si="306"/>
        <v>0</v>
      </c>
      <c r="I1510" s="18">
        <f t="shared" si="307"/>
        <v>0</v>
      </c>
      <c r="J1510" s="26">
        <f t="shared" si="308"/>
        <v>-77.148383916323723</v>
      </c>
      <c r="K1510" s="55">
        <f t="shared" si="309"/>
        <v>9.501593089002355E-3</v>
      </c>
      <c r="L1510" s="26" t="b">
        <f>IF(virtualroom!A1510="","",J1510&gt;ventilation_hysteresis)</f>
        <v>0</v>
      </c>
      <c r="M1510" s="29">
        <f t="shared" si="310"/>
        <v>0</v>
      </c>
      <c r="N1510" s="13">
        <f t="shared" si="301"/>
        <v>0</v>
      </c>
      <c r="O1510" s="17">
        <f t="shared" si="302"/>
        <v>0</v>
      </c>
      <c r="P1510" s="17">
        <f t="shared" si="311"/>
        <v>0</v>
      </c>
      <c r="Q1510" s="17">
        <f t="shared" si="303"/>
        <v>9.501593089002355E-3</v>
      </c>
      <c r="R1510" s="29">
        <f>IF(R1509="cCO2_ppm",CO2_ext_avg_ppm,calculation!R1509+calculation!S1509)</f>
        <v>722.85161608367628</v>
      </c>
      <c r="S1510" s="13">
        <f t="shared" si="312"/>
        <v>-8.5514337801021192</v>
      </c>
    </row>
    <row r="1511" spans="1:19">
      <c r="A1511" s="1">
        <f>IF(input_OLD_temp_simulation!A1511&lt;&gt;"",input_OLD_temp_simulation!A1511,"")</f>
        <v>1509</v>
      </c>
      <c r="B1511">
        <f>IF(input_OLD_temp_simulation!B1511&lt;&gt;"",input_OLD_temp_simulation!B1511,"")</f>
        <v>886307</v>
      </c>
      <c r="C1511" s="2">
        <f>IF(input_OLD_temp_simulation!C1511&lt;&gt;"",input_OLD_temp_simulation!C1511,"")</f>
        <v>44579.71875</v>
      </c>
      <c r="D1511" s="26">
        <f t="shared" si="313"/>
        <v>1</v>
      </c>
      <c r="E1511" s="43">
        <f t="shared" si="304"/>
        <v>0.71875</v>
      </c>
      <c r="F1511" s="2">
        <f t="shared" si="305"/>
        <v>1.7188657407407408</v>
      </c>
      <c r="G1511" s="26">
        <f>_xlfn.XLOOKUP(F1511,occupancy_schedule!C:C,occupancy_schedule!D:D,,1,2)</f>
        <v>0</v>
      </c>
      <c r="H1511" s="50">
        <f t="shared" si="306"/>
        <v>0</v>
      </c>
      <c r="I1511" s="18">
        <f t="shared" si="307"/>
        <v>0</v>
      </c>
      <c r="J1511" s="26">
        <f t="shared" si="308"/>
        <v>-85.699817696425839</v>
      </c>
      <c r="K1511" s="55">
        <f t="shared" si="309"/>
        <v>9.2376599476411761E-3</v>
      </c>
      <c r="L1511" s="26" t="b">
        <f>IF(virtualroom!A1511="","",J1511&gt;ventilation_hysteresis)</f>
        <v>0</v>
      </c>
      <c r="M1511" s="29">
        <f t="shared" si="310"/>
        <v>0</v>
      </c>
      <c r="N1511" s="13">
        <f t="shared" si="301"/>
        <v>0</v>
      </c>
      <c r="O1511" s="17">
        <f t="shared" si="302"/>
        <v>0</v>
      </c>
      <c r="P1511" s="17">
        <f t="shared" si="311"/>
        <v>0</v>
      </c>
      <c r="Q1511" s="17">
        <f t="shared" si="303"/>
        <v>9.2376599476411761E-3</v>
      </c>
      <c r="R1511" s="29">
        <f>IF(R1510="cCO2_ppm",CO2_ext_avg_ppm,calculation!R1510+calculation!S1510)</f>
        <v>714.30018230357416</v>
      </c>
      <c r="S1511" s="13">
        <f t="shared" si="312"/>
        <v>-8.3138939528770592</v>
      </c>
    </row>
    <row r="1512" spans="1:19">
      <c r="A1512" s="1">
        <f>IF(input_OLD_temp_simulation!A1512&lt;&gt;"",input_OLD_temp_simulation!A1512,"")</f>
        <v>1510</v>
      </c>
      <c r="B1512">
        <f>IF(input_OLD_temp_simulation!B1512&lt;&gt;"",input_OLD_temp_simulation!B1512,"")</f>
        <v>886307</v>
      </c>
      <c r="C1512" s="2">
        <f>IF(input_OLD_temp_simulation!C1512&lt;&gt;"",input_OLD_temp_simulation!C1512,"")</f>
        <v>44579.729166666657</v>
      </c>
      <c r="D1512" s="26">
        <f t="shared" si="313"/>
        <v>1</v>
      </c>
      <c r="E1512" s="43">
        <f t="shared" si="304"/>
        <v>0.72916666665696539</v>
      </c>
      <c r="F1512" s="2">
        <f t="shared" si="305"/>
        <v>1.7292824073977062</v>
      </c>
      <c r="G1512" s="26">
        <f>_xlfn.XLOOKUP(F1512,occupancy_schedule!C:C,occupancy_schedule!D:D,,1,2)</f>
        <v>0</v>
      </c>
      <c r="H1512" s="50">
        <f t="shared" si="306"/>
        <v>0</v>
      </c>
      <c r="I1512" s="18">
        <f t="shared" si="307"/>
        <v>0</v>
      </c>
      <c r="J1512" s="26">
        <f t="shared" si="308"/>
        <v>-94.013711649302877</v>
      </c>
      <c r="K1512" s="55">
        <f t="shared" si="309"/>
        <v>8.9810582824289241E-3</v>
      </c>
      <c r="L1512" s="26" t="b">
        <f>IF(virtualroom!A1512="","",J1512&gt;ventilation_hysteresis)</f>
        <v>0</v>
      </c>
      <c r="M1512" s="29">
        <f t="shared" si="310"/>
        <v>0</v>
      </c>
      <c r="N1512" s="13">
        <f t="shared" ref="N1512:N1575" si="314">M1512/(V_room_m3)</f>
        <v>0</v>
      </c>
      <c r="O1512" s="17">
        <f t="shared" ref="O1512:O1575" si="315">N1512/s_per_h*(R1512-CO2_ext_avg_ppm)</f>
        <v>0</v>
      </c>
      <c r="P1512" s="17">
        <f t="shared" si="311"/>
        <v>0</v>
      </c>
      <c r="Q1512" s="17">
        <f t="shared" si="303"/>
        <v>8.9810582824289241E-3</v>
      </c>
      <c r="R1512" s="29">
        <f>IF(R1511="cCO2_ppm",CO2_ext_avg_ppm,calculation!R1511+calculation!S1511)</f>
        <v>705.98628835069712</v>
      </c>
      <c r="S1512" s="13">
        <f t="shared" si="312"/>
        <v>-8.0829524541860316</v>
      </c>
    </row>
    <row r="1513" spans="1:19">
      <c r="A1513" s="1">
        <f>IF(input_OLD_temp_simulation!A1513&lt;&gt;"",input_OLD_temp_simulation!A1513,"")</f>
        <v>1511</v>
      </c>
      <c r="B1513">
        <f>IF(input_OLD_temp_simulation!B1513&lt;&gt;"",input_OLD_temp_simulation!B1513,"")</f>
        <v>886307</v>
      </c>
      <c r="C1513" s="2">
        <f>IF(input_OLD_temp_simulation!C1513&lt;&gt;"",input_OLD_temp_simulation!C1513,"")</f>
        <v>44579.739583333343</v>
      </c>
      <c r="D1513" s="26">
        <f t="shared" si="313"/>
        <v>1</v>
      </c>
      <c r="E1513" s="43">
        <f t="shared" si="304"/>
        <v>0.73958333334303461</v>
      </c>
      <c r="F1513" s="2">
        <f t="shared" si="305"/>
        <v>1.7396990740837754</v>
      </c>
      <c r="G1513" s="26">
        <f>_xlfn.XLOOKUP(F1513,occupancy_schedule!C:C,occupancy_schedule!D:D,,1,2)</f>
        <v>0</v>
      </c>
      <c r="H1513" s="50">
        <f t="shared" si="306"/>
        <v>0</v>
      </c>
      <c r="I1513" s="18">
        <f t="shared" si="307"/>
        <v>0</v>
      </c>
      <c r="J1513" s="26">
        <f t="shared" si="308"/>
        <v>-102.09666410348893</v>
      </c>
      <c r="K1513" s="55">
        <f t="shared" si="309"/>
        <v>8.7315844412503407E-3</v>
      </c>
      <c r="L1513" s="26" t="b">
        <f>IF(virtualroom!A1513="","",J1513&gt;ventilation_hysteresis)</f>
        <v>0</v>
      </c>
      <c r="M1513" s="29">
        <f t="shared" si="310"/>
        <v>0</v>
      </c>
      <c r="N1513" s="13">
        <f t="shared" si="314"/>
        <v>0</v>
      </c>
      <c r="O1513" s="17">
        <f t="shared" si="315"/>
        <v>0</v>
      </c>
      <c r="P1513" s="17">
        <f t="shared" si="311"/>
        <v>0</v>
      </c>
      <c r="Q1513" s="17">
        <f t="shared" ref="Q1513:Q1576" si="316">MAX(O1513*P1513,K1513)</f>
        <v>8.7315844412503407E-3</v>
      </c>
      <c r="R1513" s="29">
        <f>IF(R1512="cCO2_ppm",CO2_ext_avg_ppm,calculation!R1512+calculation!S1512)</f>
        <v>697.90333589651107</v>
      </c>
      <c r="S1513" s="13">
        <f t="shared" si="312"/>
        <v>-7.8584259971253063</v>
      </c>
    </row>
    <row r="1514" spans="1:19">
      <c r="A1514" s="1">
        <f>IF(input_OLD_temp_simulation!A1514&lt;&gt;"",input_OLD_temp_simulation!A1514,"")</f>
        <v>1512</v>
      </c>
      <c r="B1514">
        <f>IF(input_OLD_temp_simulation!B1514&lt;&gt;"",input_OLD_temp_simulation!B1514,"")</f>
        <v>886307</v>
      </c>
      <c r="C1514" s="2">
        <f>IF(input_OLD_temp_simulation!C1514&lt;&gt;"",input_OLD_temp_simulation!C1514,"")</f>
        <v>44579.75</v>
      </c>
      <c r="D1514" s="26">
        <f t="shared" si="313"/>
        <v>1</v>
      </c>
      <c r="E1514" s="43">
        <f t="shared" si="304"/>
        <v>0.75</v>
      </c>
      <c r="F1514" s="2">
        <f t="shared" si="305"/>
        <v>1.7501157407407408</v>
      </c>
      <c r="G1514" s="26">
        <f>_xlfn.XLOOKUP(F1514,occupancy_schedule!C:C,occupancy_schedule!D:D,,1,2)</f>
        <v>0</v>
      </c>
      <c r="H1514" s="50">
        <f t="shared" si="306"/>
        <v>0</v>
      </c>
      <c r="I1514" s="18">
        <f t="shared" si="307"/>
        <v>0</v>
      </c>
      <c r="J1514" s="26">
        <f t="shared" si="308"/>
        <v>-109.95509010061426</v>
      </c>
      <c r="K1514" s="55">
        <f t="shared" si="309"/>
        <v>8.4890404289933875E-3</v>
      </c>
      <c r="L1514" s="26" t="b">
        <f>IF(virtualroom!A1514="","",J1514&gt;ventilation_hysteresis)</f>
        <v>0</v>
      </c>
      <c r="M1514" s="29">
        <f t="shared" si="310"/>
        <v>0</v>
      </c>
      <c r="N1514" s="13">
        <f t="shared" si="314"/>
        <v>0</v>
      </c>
      <c r="O1514" s="17">
        <f t="shared" si="315"/>
        <v>0</v>
      </c>
      <c r="P1514" s="17">
        <f t="shared" si="311"/>
        <v>0</v>
      </c>
      <c r="Q1514" s="17">
        <f t="shared" si="316"/>
        <v>8.4890404289933875E-3</v>
      </c>
      <c r="R1514" s="29">
        <f>IF(R1513="cCO2_ppm",CO2_ext_avg_ppm,calculation!R1513+calculation!S1513)</f>
        <v>690.04490989938574</v>
      </c>
      <c r="S1514" s="13">
        <f t="shared" si="312"/>
        <v>-7.6401363860940483</v>
      </c>
    </row>
    <row r="1515" spans="1:19">
      <c r="A1515" s="1">
        <f>IF(input_OLD_temp_simulation!A1515&lt;&gt;"",input_OLD_temp_simulation!A1515,"")</f>
        <v>1513</v>
      </c>
      <c r="B1515">
        <f>IF(input_OLD_temp_simulation!B1515&lt;&gt;"",input_OLD_temp_simulation!B1515,"")</f>
        <v>886307</v>
      </c>
      <c r="C1515" s="2">
        <f>IF(input_OLD_temp_simulation!C1515&lt;&gt;"",input_OLD_temp_simulation!C1515,"")</f>
        <v>44579.760416666657</v>
      </c>
      <c r="D1515" s="26">
        <f t="shared" si="313"/>
        <v>1</v>
      </c>
      <c r="E1515" s="43">
        <f t="shared" si="304"/>
        <v>0.76041666665696539</v>
      </c>
      <c r="F1515" s="2">
        <f t="shared" si="305"/>
        <v>1.7605324073977062</v>
      </c>
      <c r="G1515" s="26">
        <f>_xlfn.XLOOKUP(F1515,occupancy_schedule!C:C,occupancy_schedule!D:D,,1,2)</f>
        <v>0</v>
      </c>
      <c r="H1515" s="50">
        <f t="shared" si="306"/>
        <v>0</v>
      </c>
      <c r="I1515" s="18">
        <f t="shared" si="307"/>
        <v>0</v>
      </c>
      <c r="J1515" s="26">
        <f t="shared" si="308"/>
        <v>-117.59522648670827</v>
      </c>
      <c r="K1515" s="55">
        <f t="shared" si="309"/>
        <v>8.2532337504102379E-3</v>
      </c>
      <c r="L1515" s="26" t="b">
        <f>IF(virtualroom!A1515="","",J1515&gt;ventilation_hysteresis)</f>
        <v>0</v>
      </c>
      <c r="M1515" s="29">
        <f t="shared" si="310"/>
        <v>0</v>
      </c>
      <c r="N1515" s="13">
        <f t="shared" si="314"/>
        <v>0</v>
      </c>
      <c r="O1515" s="17">
        <f t="shared" si="315"/>
        <v>0</v>
      </c>
      <c r="P1515" s="17">
        <f t="shared" si="311"/>
        <v>0</v>
      </c>
      <c r="Q1515" s="17">
        <f t="shared" si="316"/>
        <v>8.2532337504102379E-3</v>
      </c>
      <c r="R1515" s="29">
        <f>IF(R1514="cCO2_ppm",CO2_ext_avg_ppm,calculation!R1514+calculation!S1514)</f>
        <v>682.40477351329173</v>
      </c>
      <c r="S1515" s="13">
        <f t="shared" si="312"/>
        <v>-7.4279103753692137</v>
      </c>
    </row>
    <row r="1516" spans="1:19">
      <c r="A1516" s="1">
        <f>IF(input_OLD_temp_simulation!A1516&lt;&gt;"",input_OLD_temp_simulation!A1516,"")</f>
        <v>1514</v>
      </c>
      <c r="B1516">
        <f>IF(input_OLD_temp_simulation!B1516&lt;&gt;"",input_OLD_temp_simulation!B1516,"")</f>
        <v>886307</v>
      </c>
      <c r="C1516" s="2">
        <f>IF(input_OLD_temp_simulation!C1516&lt;&gt;"",input_OLD_temp_simulation!C1516,"")</f>
        <v>44579.770833333343</v>
      </c>
      <c r="D1516" s="26">
        <f t="shared" si="313"/>
        <v>1</v>
      </c>
      <c r="E1516" s="43">
        <f t="shared" si="304"/>
        <v>0.77083333334303461</v>
      </c>
      <c r="F1516" s="2">
        <f t="shared" si="305"/>
        <v>1.7709490740837754</v>
      </c>
      <c r="G1516" s="26">
        <f>_xlfn.XLOOKUP(F1516,occupancy_schedule!C:C,occupancy_schedule!D:D,,1,2)</f>
        <v>0</v>
      </c>
      <c r="H1516" s="50">
        <f t="shared" si="306"/>
        <v>0</v>
      </c>
      <c r="I1516" s="18">
        <f t="shared" si="307"/>
        <v>0</v>
      </c>
      <c r="J1516" s="26">
        <f t="shared" si="308"/>
        <v>-125.02313686207754</v>
      </c>
      <c r="K1516" s="55">
        <f t="shared" si="309"/>
        <v>8.0239772573432854E-3</v>
      </c>
      <c r="L1516" s="26" t="b">
        <f>IF(virtualroom!A1516="","",J1516&gt;ventilation_hysteresis)</f>
        <v>0</v>
      </c>
      <c r="M1516" s="29">
        <f t="shared" si="310"/>
        <v>0</v>
      </c>
      <c r="N1516" s="13">
        <f t="shared" si="314"/>
        <v>0</v>
      </c>
      <c r="O1516" s="17">
        <f t="shared" si="315"/>
        <v>0</v>
      </c>
      <c r="P1516" s="17">
        <f t="shared" si="311"/>
        <v>0</v>
      </c>
      <c r="Q1516" s="17">
        <f t="shared" si="316"/>
        <v>8.0239772573432854E-3</v>
      </c>
      <c r="R1516" s="29">
        <f>IF(R1515="cCO2_ppm",CO2_ext_avg_ppm,calculation!R1515+calculation!S1515)</f>
        <v>674.97686313792246</v>
      </c>
      <c r="S1516" s="13">
        <f t="shared" si="312"/>
        <v>-7.221579531608957</v>
      </c>
    </row>
    <row r="1517" spans="1:19">
      <c r="A1517" s="1">
        <f>IF(input_OLD_temp_simulation!A1517&lt;&gt;"",input_OLD_temp_simulation!A1517,"")</f>
        <v>1515</v>
      </c>
      <c r="B1517">
        <f>IF(input_OLD_temp_simulation!B1517&lt;&gt;"",input_OLD_temp_simulation!B1517,"")</f>
        <v>886307</v>
      </c>
      <c r="C1517" s="2">
        <f>IF(input_OLD_temp_simulation!C1517&lt;&gt;"",input_OLD_temp_simulation!C1517,"")</f>
        <v>44579.78125</v>
      </c>
      <c r="D1517" s="26">
        <f t="shared" si="313"/>
        <v>1</v>
      </c>
      <c r="E1517" s="43">
        <f t="shared" si="304"/>
        <v>0.78125</v>
      </c>
      <c r="F1517" s="2">
        <f t="shared" si="305"/>
        <v>1.7813657407407408</v>
      </c>
      <c r="G1517" s="26">
        <f>_xlfn.XLOOKUP(F1517,occupancy_schedule!C:C,occupancy_schedule!D:D,,1,2)</f>
        <v>0</v>
      </c>
      <c r="H1517" s="50">
        <f t="shared" si="306"/>
        <v>0</v>
      </c>
      <c r="I1517" s="18">
        <f t="shared" si="307"/>
        <v>0</v>
      </c>
      <c r="J1517" s="26">
        <f t="shared" si="308"/>
        <v>-132.24471639368653</v>
      </c>
      <c r="K1517" s="55">
        <f t="shared" si="309"/>
        <v>7.8010890001948595E-3</v>
      </c>
      <c r="L1517" s="26" t="b">
        <f>IF(virtualroom!A1517="","",J1517&gt;ventilation_hysteresis)</f>
        <v>0</v>
      </c>
      <c r="M1517" s="29">
        <f t="shared" si="310"/>
        <v>0</v>
      </c>
      <c r="N1517" s="13">
        <f t="shared" si="314"/>
        <v>0</v>
      </c>
      <c r="O1517" s="17">
        <f t="shared" si="315"/>
        <v>0</v>
      </c>
      <c r="P1517" s="17">
        <f t="shared" si="311"/>
        <v>0</v>
      </c>
      <c r="Q1517" s="17">
        <f t="shared" si="316"/>
        <v>7.8010890001948595E-3</v>
      </c>
      <c r="R1517" s="29">
        <f>IF(R1516="cCO2_ppm",CO2_ext_avg_ppm,calculation!R1516+calculation!S1516)</f>
        <v>667.75528360631347</v>
      </c>
      <c r="S1517" s="13">
        <f t="shared" si="312"/>
        <v>-7.0209801001753736</v>
      </c>
    </row>
    <row r="1518" spans="1:19">
      <c r="A1518" s="1">
        <f>IF(input_OLD_temp_simulation!A1518&lt;&gt;"",input_OLD_temp_simulation!A1518,"")</f>
        <v>1516</v>
      </c>
      <c r="B1518">
        <f>IF(input_OLD_temp_simulation!B1518&lt;&gt;"",input_OLD_temp_simulation!B1518,"")</f>
        <v>886307</v>
      </c>
      <c r="C1518" s="2">
        <f>IF(input_OLD_temp_simulation!C1518&lt;&gt;"",input_OLD_temp_simulation!C1518,"")</f>
        <v>44579.791666666657</v>
      </c>
      <c r="D1518" s="26">
        <f t="shared" si="313"/>
        <v>1</v>
      </c>
      <c r="E1518" s="43">
        <f t="shared" si="304"/>
        <v>0.79166666665696539</v>
      </c>
      <c r="F1518" s="2">
        <f t="shared" si="305"/>
        <v>1.7917824073977062</v>
      </c>
      <c r="G1518" s="26">
        <f>_xlfn.XLOOKUP(F1518,occupancy_schedule!C:C,occupancy_schedule!D:D,,1,2)</f>
        <v>0</v>
      </c>
      <c r="H1518" s="50">
        <f t="shared" si="306"/>
        <v>0</v>
      </c>
      <c r="I1518" s="18">
        <f t="shared" si="307"/>
        <v>0</v>
      </c>
      <c r="J1518" s="26">
        <f t="shared" si="308"/>
        <v>-139.26569649386192</v>
      </c>
      <c r="K1518" s="55">
        <f t="shared" si="309"/>
        <v>7.5843920835227795E-3</v>
      </c>
      <c r="L1518" s="26" t="b">
        <f>IF(virtualroom!A1518="","",J1518&gt;ventilation_hysteresis)</f>
        <v>0</v>
      </c>
      <c r="M1518" s="29">
        <f t="shared" si="310"/>
        <v>0</v>
      </c>
      <c r="N1518" s="13">
        <f t="shared" si="314"/>
        <v>0</v>
      </c>
      <c r="O1518" s="17">
        <f t="shared" si="315"/>
        <v>0</v>
      </c>
      <c r="P1518" s="17">
        <f t="shared" si="311"/>
        <v>0</v>
      </c>
      <c r="Q1518" s="17">
        <f t="shared" si="316"/>
        <v>7.5843920835227795E-3</v>
      </c>
      <c r="R1518" s="29">
        <f>IF(R1517="cCO2_ppm",CO2_ext_avg_ppm,calculation!R1517+calculation!S1517)</f>
        <v>660.73430350613808</v>
      </c>
      <c r="S1518" s="13">
        <f t="shared" si="312"/>
        <v>-6.8259528751705014</v>
      </c>
    </row>
    <row r="1519" spans="1:19">
      <c r="A1519" s="1">
        <f>IF(input_OLD_temp_simulation!A1519&lt;&gt;"",input_OLD_temp_simulation!A1519,"")</f>
        <v>1517</v>
      </c>
      <c r="B1519">
        <f>IF(input_OLD_temp_simulation!B1519&lt;&gt;"",input_OLD_temp_simulation!B1519,"")</f>
        <v>886307</v>
      </c>
      <c r="C1519" s="2">
        <f>IF(input_OLD_temp_simulation!C1519&lt;&gt;"",input_OLD_temp_simulation!C1519,"")</f>
        <v>44579.802083333343</v>
      </c>
      <c r="D1519" s="26">
        <f t="shared" si="313"/>
        <v>1</v>
      </c>
      <c r="E1519" s="43">
        <f t="shared" si="304"/>
        <v>0.80208333334303461</v>
      </c>
      <c r="F1519" s="2">
        <f t="shared" si="305"/>
        <v>1.8021990740837754</v>
      </c>
      <c r="G1519" s="26">
        <f>_xlfn.XLOOKUP(F1519,occupancy_schedule!C:C,occupancy_schedule!D:D,,1,2)</f>
        <v>0</v>
      </c>
      <c r="H1519" s="50">
        <f t="shared" si="306"/>
        <v>0</v>
      </c>
      <c r="I1519" s="18">
        <f t="shared" si="307"/>
        <v>0</v>
      </c>
      <c r="J1519" s="26">
        <f t="shared" si="308"/>
        <v>-146.09164936903244</v>
      </c>
      <c r="K1519" s="55">
        <f t="shared" si="309"/>
        <v>7.3737145256471464E-3</v>
      </c>
      <c r="L1519" s="26" t="b">
        <f>IF(virtualroom!A1519="","",J1519&gt;ventilation_hysteresis)</f>
        <v>0</v>
      </c>
      <c r="M1519" s="29">
        <f t="shared" si="310"/>
        <v>0</v>
      </c>
      <c r="N1519" s="13">
        <f t="shared" si="314"/>
        <v>0</v>
      </c>
      <c r="O1519" s="17">
        <f t="shared" si="315"/>
        <v>0</v>
      </c>
      <c r="P1519" s="17">
        <f t="shared" si="311"/>
        <v>0</v>
      </c>
      <c r="Q1519" s="17">
        <f t="shared" si="316"/>
        <v>7.3737145256471464E-3</v>
      </c>
      <c r="R1519" s="29">
        <f>IF(R1518="cCO2_ppm",CO2_ext_avg_ppm,calculation!R1518+calculation!S1518)</f>
        <v>653.90835063096756</v>
      </c>
      <c r="S1519" s="13">
        <f t="shared" si="312"/>
        <v>-6.6363430730824318</v>
      </c>
    </row>
    <row r="1520" spans="1:19">
      <c r="A1520" s="1">
        <f>IF(input_OLD_temp_simulation!A1520&lt;&gt;"",input_OLD_temp_simulation!A1520,"")</f>
        <v>1518</v>
      </c>
      <c r="B1520">
        <f>IF(input_OLD_temp_simulation!B1520&lt;&gt;"",input_OLD_temp_simulation!B1520,"")</f>
        <v>886307</v>
      </c>
      <c r="C1520" s="2">
        <f>IF(input_OLD_temp_simulation!C1520&lt;&gt;"",input_OLD_temp_simulation!C1520,"")</f>
        <v>44579.8125</v>
      </c>
      <c r="D1520" s="26">
        <f t="shared" si="313"/>
        <v>1</v>
      </c>
      <c r="E1520" s="43">
        <f t="shared" si="304"/>
        <v>0.8125</v>
      </c>
      <c r="F1520" s="2">
        <f t="shared" si="305"/>
        <v>1.8126157407407408</v>
      </c>
      <c r="G1520" s="26">
        <f>_xlfn.XLOOKUP(F1520,occupancy_schedule!C:C,occupancy_schedule!D:D,,1,2)</f>
        <v>0</v>
      </c>
      <c r="H1520" s="50">
        <f t="shared" si="306"/>
        <v>0</v>
      </c>
      <c r="I1520" s="18">
        <f t="shared" si="307"/>
        <v>0</v>
      </c>
      <c r="J1520" s="26">
        <f t="shared" si="308"/>
        <v>-152.7279924421149</v>
      </c>
      <c r="K1520" s="55">
        <f t="shared" si="309"/>
        <v>7.1688891221569472E-3</v>
      </c>
      <c r="L1520" s="26" t="b">
        <f>IF(virtualroom!A1520="","",J1520&gt;ventilation_hysteresis)</f>
        <v>0</v>
      </c>
      <c r="M1520" s="29">
        <f t="shared" si="310"/>
        <v>0</v>
      </c>
      <c r="N1520" s="13">
        <f t="shared" si="314"/>
        <v>0</v>
      </c>
      <c r="O1520" s="17">
        <f t="shared" si="315"/>
        <v>0</v>
      </c>
      <c r="P1520" s="17">
        <f t="shared" si="311"/>
        <v>0</v>
      </c>
      <c r="Q1520" s="17">
        <f t="shared" si="316"/>
        <v>7.1688891221569472E-3</v>
      </c>
      <c r="R1520" s="29">
        <f>IF(R1519="cCO2_ppm",CO2_ext_avg_ppm,calculation!R1519+calculation!S1519)</f>
        <v>647.2720075578851</v>
      </c>
      <c r="S1520" s="13">
        <f t="shared" si="312"/>
        <v>-6.4520002099412528</v>
      </c>
    </row>
    <row r="1521" spans="1:19">
      <c r="A1521" s="1">
        <f>IF(input_OLD_temp_simulation!A1521&lt;&gt;"",input_OLD_temp_simulation!A1521,"")</f>
        <v>1519</v>
      </c>
      <c r="B1521">
        <f>IF(input_OLD_temp_simulation!B1521&lt;&gt;"",input_OLD_temp_simulation!B1521,"")</f>
        <v>886307</v>
      </c>
      <c r="C1521" s="2">
        <f>IF(input_OLD_temp_simulation!C1521&lt;&gt;"",input_OLD_temp_simulation!C1521,"")</f>
        <v>44579.822916666657</v>
      </c>
      <c r="D1521" s="26">
        <f t="shared" si="313"/>
        <v>1</v>
      </c>
      <c r="E1521" s="43">
        <f t="shared" si="304"/>
        <v>0.82291666665696539</v>
      </c>
      <c r="F1521" s="2">
        <f t="shared" si="305"/>
        <v>1.8230324073977062</v>
      </c>
      <c r="G1521" s="26">
        <f>_xlfn.XLOOKUP(F1521,occupancy_schedule!C:C,occupancy_schedule!D:D,,1,2)</f>
        <v>0</v>
      </c>
      <c r="H1521" s="50">
        <f t="shared" si="306"/>
        <v>0</v>
      </c>
      <c r="I1521" s="18">
        <f t="shared" si="307"/>
        <v>0</v>
      </c>
      <c r="J1521" s="26">
        <f t="shared" si="308"/>
        <v>-159.17999265205617</v>
      </c>
      <c r="K1521" s="55">
        <f t="shared" si="309"/>
        <v>6.969753313208143E-3</v>
      </c>
      <c r="L1521" s="26" t="b">
        <f>IF(virtualroom!A1521="","",J1521&gt;ventilation_hysteresis)</f>
        <v>0</v>
      </c>
      <c r="M1521" s="29">
        <f t="shared" si="310"/>
        <v>0</v>
      </c>
      <c r="N1521" s="13">
        <f t="shared" si="314"/>
        <v>0</v>
      </c>
      <c r="O1521" s="17">
        <f t="shared" si="315"/>
        <v>0</v>
      </c>
      <c r="P1521" s="17">
        <f t="shared" si="311"/>
        <v>0</v>
      </c>
      <c r="Q1521" s="17">
        <f t="shared" si="316"/>
        <v>6.969753313208143E-3</v>
      </c>
      <c r="R1521" s="29">
        <f>IF(R1520="cCO2_ppm",CO2_ext_avg_ppm,calculation!R1520+calculation!S1520)</f>
        <v>640.82000734794383</v>
      </c>
      <c r="S1521" s="13">
        <f t="shared" si="312"/>
        <v>-6.2727779818873284</v>
      </c>
    </row>
    <row r="1522" spans="1:19">
      <c r="A1522" s="1">
        <f>IF(input_OLD_temp_simulation!A1522&lt;&gt;"",input_OLD_temp_simulation!A1522,"")</f>
        <v>1520</v>
      </c>
      <c r="B1522">
        <f>IF(input_OLD_temp_simulation!B1522&lt;&gt;"",input_OLD_temp_simulation!B1522,"")</f>
        <v>886307</v>
      </c>
      <c r="C1522" s="2">
        <f>IF(input_OLD_temp_simulation!C1522&lt;&gt;"",input_OLD_temp_simulation!C1522,"")</f>
        <v>44579.833333333343</v>
      </c>
      <c r="D1522" s="26">
        <f t="shared" si="313"/>
        <v>1</v>
      </c>
      <c r="E1522" s="43">
        <f t="shared" si="304"/>
        <v>0.83333333334303461</v>
      </c>
      <c r="F1522" s="2">
        <f t="shared" si="305"/>
        <v>1.8334490740837754</v>
      </c>
      <c r="G1522" s="26">
        <f>_xlfn.XLOOKUP(F1522,occupancy_schedule!C:C,occupancy_schedule!D:D,,1,2)</f>
        <v>0</v>
      </c>
      <c r="H1522" s="50">
        <f t="shared" si="306"/>
        <v>0</v>
      </c>
      <c r="I1522" s="18">
        <f t="shared" si="307"/>
        <v>0</v>
      </c>
      <c r="J1522" s="26">
        <f t="shared" si="308"/>
        <v>-165.45277063394349</v>
      </c>
      <c r="K1522" s="55">
        <f t="shared" si="309"/>
        <v>6.7761490545079168E-3</v>
      </c>
      <c r="L1522" s="26" t="b">
        <f>IF(virtualroom!A1522="","",J1522&gt;ventilation_hysteresis)</f>
        <v>0</v>
      </c>
      <c r="M1522" s="29">
        <f t="shared" si="310"/>
        <v>0</v>
      </c>
      <c r="N1522" s="13">
        <f t="shared" si="314"/>
        <v>0</v>
      </c>
      <c r="O1522" s="17">
        <f t="shared" si="315"/>
        <v>0</v>
      </c>
      <c r="P1522" s="17">
        <f t="shared" si="311"/>
        <v>0</v>
      </c>
      <c r="Q1522" s="17">
        <f t="shared" si="316"/>
        <v>6.7761490545079168E-3</v>
      </c>
      <c r="R1522" s="29">
        <f>IF(R1521="cCO2_ppm",CO2_ext_avg_ppm,calculation!R1521+calculation!S1521)</f>
        <v>634.54722936605651</v>
      </c>
      <c r="S1522" s="13">
        <f t="shared" si="312"/>
        <v>-6.0985341490571248</v>
      </c>
    </row>
    <row r="1523" spans="1:19">
      <c r="A1523" s="1">
        <f>IF(input_OLD_temp_simulation!A1523&lt;&gt;"",input_OLD_temp_simulation!A1523,"")</f>
        <v>1521</v>
      </c>
      <c r="B1523">
        <f>IF(input_OLD_temp_simulation!B1523&lt;&gt;"",input_OLD_temp_simulation!B1523,"")</f>
        <v>886307</v>
      </c>
      <c r="C1523" s="2">
        <f>IF(input_OLD_temp_simulation!C1523&lt;&gt;"",input_OLD_temp_simulation!C1523,"")</f>
        <v>44579.84375</v>
      </c>
      <c r="D1523" s="26">
        <f t="shared" si="313"/>
        <v>1</v>
      </c>
      <c r="E1523" s="43">
        <f t="shared" si="304"/>
        <v>0.84375</v>
      </c>
      <c r="F1523" s="2">
        <f t="shared" si="305"/>
        <v>1.8438657407407408</v>
      </c>
      <c r="G1523" s="26">
        <f>_xlfn.XLOOKUP(F1523,occupancy_schedule!C:C,occupancy_schedule!D:D,,1,2)</f>
        <v>0</v>
      </c>
      <c r="H1523" s="50">
        <f t="shared" si="306"/>
        <v>0</v>
      </c>
      <c r="I1523" s="18">
        <f t="shared" si="307"/>
        <v>0</v>
      </c>
      <c r="J1523" s="26">
        <f t="shared" si="308"/>
        <v>-171.55130478300066</v>
      </c>
      <c r="K1523" s="55">
        <f t="shared" si="309"/>
        <v>6.5879226918826956E-3</v>
      </c>
      <c r="L1523" s="26" t="b">
        <f>IF(virtualroom!A1523="","",J1523&gt;ventilation_hysteresis)</f>
        <v>0</v>
      </c>
      <c r="M1523" s="29">
        <f t="shared" si="310"/>
        <v>0</v>
      </c>
      <c r="N1523" s="13">
        <f t="shared" si="314"/>
        <v>0</v>
      </c>
      <c r="O1523" s="17">
        <f t="shared" si="315"/>
        <v>0</v>
      </c>
      <c r="P1523" s="17">
        <f t="shared" si="311"/>
        <v>0</v>
      </c>
      <c r="Q1523" s="17">
        <f t="shared" si="316"/>
        <v>6.5879226918826956E-3</v>
      </c>
      <c r="R1523" s="29">
        <f>IF(R1522="cCO2_ppm",CO2_ext_avg_ppm,calculation!R1522+calculation!S1522)</f>
        <v>628.44869521699934</v>
      </c>
      <c r="S1523" s="13">
        <f t="shared" si="312"/>
        <v>-5.9291304226944259</v>
      </c>
    </row>
    <row r="1524" spans="1:19">
      <c r="A1524" s="1">
        <f>IF(input_OLD_temp_simulation!A1524&lt;&gt;"",input_OLD_temp_simulation!A1524,"")</f>
        <v>1522</v>
      </c>
      <c r="B1524">
        <f>IF(input_OLD_temp_simulation!B1524&lt;&gt;"",input_OLD_temp_simulation!B1524,"")</f>
        <v>886307</v>
      </c>
      <c r="C1524" s="2">
        <f>IF(input_OLD_temp_simulation!C1524&lt;&gt;"",input_OLD_temp_simulation!C1524,"")</f>
        <v>44579.854166666657</v>
      </c>
      <c r="D1524" s="26">
        <f t="shared" si="313"/>
        <v>1</v>
      </c>
      <c r="E1524" s="43">
        <f t="shared" si="304"/>
        <v>0.85416666665696539</v>
      </c>
      <c r="F1524" s="2">
        <f t="shared" si="305"/>
        <v>1.8542824073977062</v>
      </c>
      <c r="G1524" s="26">
        <f>_xlfn.XLOOKUP(F1524,occupancy_schedule!C:C,occupancy_schedule!D:D,,1,2)</f>
        <v>0</v>
      </c>
      <c r="H1524" s="50">
        <f t="shared" si="306"/>
        <v>0</v>
      </c>
      <c r="I1524" s="18">
        <f t="shared" si="307"/>
        <v>0</v>
      </c>
      <c r="J1524" s="26">
        <f t="shared" si="308"/>
        <v>-177.48043520569513</v>
      </c>
      <c r="K1524" s="55">
        <f t="shared" si="309"/>
        <v>6.4049248393303971E-3</v>
      </c>
      <c r="L1524" s="26" t="b">
        <f>IF(virtualroom!A1524="","",J1524&gt;ventilation_hysteresis)</f>
        <v>0</v>
      </c>
      <c r="M1524" s="29">
        <f t="shared" si="310"/>
        <v>0</v>
      </c>
      <c r="N1524" s="13">
        <f t="shared" si="314"/>
        <v>0</v>
      </c>
      <c r="O1524" s="17">
        <f t="shared" si="315"/>
        <v>0</v>
      </c>
      <c r="P1524" s="17">
        <f t="shared" si="311"/>
        <v>0</v>
      </c>
      <c r="Q1524" s="17">
        <f t="shared" si="316"/>
        <v>6.4049248393303971E-3</v>
      </c>
      <c r="R1524" s="29">
        <f>IF(R1523="cCO2_ppm",CO2_ext_avg_ppm,calculation!R1523+calculation!S1523)</f>
        <v>622.51956479430487</v>
      </c>
      <c r="S1524" s="13">
        <f t="shared" si="312"/>
        <v>-5.7644323553973571</v>
      </c>
    </row>
    <row r="1525" spans="1:19">
      <c r="A1525" s="1">
        <f>IF(input_OLD_temp_simulation!A1525&lt;&gt;"",input_OLD_temp_simulation!A1525,"")</f>
        <v>1523</v>
      </c>
      <c r="B1525">
        <f>IF(input_OLD_temp_simulation!B1525&lt;&gt;"",input_OLD_temp_simulation!B1525,"")</f>
        <v>886307</v>
      </c>
      <c r="C1525" s="2">
        <f>IF(input_OLD_temp_simulation!C1525&lt;&gt;"",input_OLD_temp_simulation!C1525,"")</f>
        <v>44579.864583333343</v>
      </c>
      <c r="D1525" s="26">
        <f t="shared" si="313"/>
        <v>1</v>
      </c>
      <c r="E1525" s="43">
        <f t="shared" si="304"/>
        <v>0.86458333334303461</v>
      </c>
      <c r="F1525" s="2">
        <f t="shared" si="305"/>
        <v>1.8646990740837754</v>
      </c>
      <c r="G1525" s="26">
        <f>_xlfn.XLOOKUP(F1525,occupancy_schedule!C:C,occupancy_schedule!D:D,,1,2)</f>
        <v>0</v>
      </c>
      <c r="H1525" s="50">
        <f t="shared" si="306"/>
        <v>0</v>
      </c>
      <c r="I1525" s="18">
        <f t="shared" si="307"/>
        <v>0</v>
      </c>
      <c r="J1525" s="26">
        <f t="shared" si="308"/>
        <v>-183.24486756109252</v>
      </c>
      <c r="K1525" s="55">
        <f t="shared" si="309"/>
        <v>6.2270102604601073E-3</v>
      </c>
      <c r="L1525" s="26" t="b">
        <f>IF(virtualroom!A1525="","",J1525&gt;ventilation_hysteresis)</f>
        <v>0</v>
      </c>
      <c r="M1525" s="29">
        <f t="shared" si="310"/>
        <v>0</v>
      </c>
      <c r="N1525" s="13">
        <f t="shared" si="314"/>
        <v>0</v>
      </c>
      <c r="O1525" s="17">
        <f t="shared" si="315"/>
        <v>0</v>
      </c>
      <c r="P1525" s="17">
        <f t="shared" si="311"/>
        <v>0</v>
      </c>
      <c r="Q1525" s="17">
        <f t="shared" si="316"/>
        <v>6.2270102604601073E-3</v>
      </c>
      <c r="R1525" s="29">
        <f>IF(R1524="cCO2_ppm",CO2_ext_avg_ppm,calculation!R1524+calculation!S1524)</f>
        <v>616.75513243890748</v>
      </c>
      <c r="S1525" s="13">
        <f t="shared" si="312"/>
        <v>-5.6043092344140968</v>
      </c>
    </row>
    <row r="1526" spans="1:19">
      <c r="A1526" s="1">
        <f>IF(input_OLD_temp_simulation!A1526&lt;&gt;"",input_OLD_temp_simulation!A1526,"")</f>
        <v>1524</v>
      </c>
      <c r="B1526">
        <f>IF(input_OLD_temp_simulation!B1526&lt;&gt;"",input_OLD_temp_simulation!B1526,"")</f>
        <v>886307</v>
      </c>
      <c r="C1526" s="2">
        <f>IF(input_OLD_temp_simulation!C1526&lt;&gt;"",input_OLD_temp_simulation!C1526,"")</f>
        <v>44579.875</v>
      </c>
      <c r="D1526" s="26">
        <f t="shared" si="313"/>
        <v>1</v>
      </c>
      <c r="E1526" s="43">
        <f t="shared" ref="E1526:E1589" si="317">MOD(C1526,1)</f>
        <v>0.875</v>
      </c>
      <c r="F1526" s="2">
        <f t="shared" ref="F1526:F1589" si="318">D1526+E1526+1/24/60/6</f>
        <v>1.8751157407407408</v>
      </c>
      <c r="G1526" s="26">
        <f>_xlfn.XLOOKUP(F1526,occupancy_schedule!C:C,occupancy_schedule!D:D,,1,2)</f>
        <v>0</v>
      </c>
      <c r="H1526" s="50">
        <f t="shared" si="306"/>
        <v>0</v>
      </c>
      <c r="I1526" s="18">
        <f t="shared" si="307"/>
        <v>0</v>
      </c>
      <c r="J1526" s="26">
        <f t="shared" si="308"/>
        <v>-188.84917679550665</v>
      </c>
      <c r="K1526" s="55">
        <f t="shared" si="309"/>
        <v>6.0540377532251029E-3</v>
      </c>
      <c r="L1526" s="26" t="b">
        <f>IF(virtualroom!A1526="","",J1526&gt;ventilation_hysteresis)</f>
        <v>0</v>
      </c>
      <c r="M1526" s="29">
        <f t="shared" si="310"/>
        <v>0</v>
      </c>
      <c r="N1526" s="13">
        <f t="shared" si="314"/>
        <v>0</v>
      </c>
      <c r="O1526" s="17">
        <f t="shared" si="315"/>
        <v>0</v>
      </c>
      <c r="P1526" s="17">
        <f t="shared" si="311"/>
        <v>0</v>
      </c>
      <c r="Q1526" s="17">
        <f t="shared" si="316"/>
        <v>6.0540377532251029E-3</v>
      </c>
      <c r="R1526" s="29">
        <f>IF(R1525="cCO2_ppm",CO2_ext_avg_ppm,calculation!R1525+calculation!S1525)</f>
        <v>611.15082320449335</v>
      </c>
      <c r="S1526" s="13">
        <f t="shared" si="312"/>
        <v>-5.4486339779025927</v>
      </c>
    </row>
    <row r="1527" spans="1:19">
      <c r="A1527" s="1">
        <f>IF(input_OLD_temp_simulation!A1527&lt;&gt;"",input_OLD_temp_simulation!A1527,"")</f>
        <v>1525</v>
      </c>
      <c r="B1527">
        <f>IF(input_OLD_temp_simulation!B1527&lt;&gt;"",input_OLD_temp_simulation!B1527,"")</f>
        <v>886307</v>
      </c>
      <c r="C1527" s="2">
        <f>IF(input_OLD_temp_simulation!C1527&lt;&gt;"",input_OLD_temp_simulation!C1527,"")</f>
        <v>44579.885416666657</v>
      </c>
      <c r="D1527" s="26">
        <f t="shared" si="313"/>
        <v>1</v>
      </c>
      <c r="E1527" s="43">
        <f t="shared" si="317"/>
        <v>0.88541666665696539</v>
      </c>
      <c r="F1527" s="2">
        <f t="shared" si="318"/>
        <v>1.8855324073977062</v>
      </c>
      <c r="G1527" s="26">
        <f>_xlfn.XLOOKUP(F1527,occupancy_schedule!C:C,occupancy_schedule!D:D,,1,2)</f>
        <v>0</v>
      </c>
      <c r="H1527" s="50">
        <f t="shared" si="306"/>
        <v>0</v>
      </c>
      <c r="I1527" s="18">
        <f t="shared" si="307"/>
        <v>0</v>
      </c>
      <c r="J1527" s="26">
        <f t="shared" si="308"/>
        <v>-194.2978107734092</v>
      </c>
      <c r="K1527" s="55">
        <f t="shared" si="309"/>
        <v>5.8858700378577409E-3</v>
      </c>
      <c r="L1527" s="26" t="b">
        <f>IF(virtualroom!A1527="","",J1527&gt;ventilation_hysteresis)</f>
        <v>0</v>
      </c>
      <c r="M1527" s="29">
        <f t="shared" si="310"/>
        <v>0</v>
      </c>
      <c r="N1527" s="13">
        <f t="shared" si="314"/>
        <v>0</v>
      </c>
      <c r="O1527" s="17">
        <f t="shared" si="315"/>
        <v>0</v>
      </c>
      <c r="P1527" s="17">
        <f t="shared" si="311"/>
        <v>0</v>
      </c>
      <c r="Q1527" s="17">
        <f t="shared" si="316"/>
        <v>5.8858700378577409E-3</v>
      </c>
      <c r="R1527" s="29">
        <f>IF(R1526="cCO2_ppm",CO2_ext_avg_ppm,calculation!R1526+calculation!S1526)</f>
        <v>605.7021892265908</v>
      </c>
      <c r="S1527" s="13">
        <f t="shared" si="312"/>
        <v>-5.2972830340719668</v>
      </c>
    </row>
    <row r="1528" spans="1:19">
      <c r="A1528" s="1">
        <f>IF(input_OLD_temp_simulation!A1528&lt;&gt;"",input_OLD_temp_simulation!A1528,"")</f>
        <v>1526</v>
      </c>
      <c r="B1528">
        <f>IF(input_OLD_temp_simulation!B1528&lt;&gt;"",input_OLD_temp_simulation!B1528,"")</f>
        <v>886307</v>
      </c>
      <c r="C1528" s="2">
        <f>IF(input_OLD_temp_simulation!C1528&lt;&gt;"",input_OLD_temp_simulation!C1528,"")</f>
        <v>44579.895833333343</v>
      </c>
      <c r="D1528" s="26">
        <f t="shared" si="313"/>
        <v>1</v>
      </c>
      <c r="E1528" s="43">
        <f t="shared" si="317"/>
        <v>0.89583333334303461</v>
      </c>
      <c r="F1528" s="2">
        <f t="shared" si="318"/>
        <v>1.8959490740837754</v>
      </c>
      <c r="G1528" s="26">
        <f>_xlfn.XLOOKUP(F1528,occupancy_schedule!C:C,occupancy_schedule!D:D,,1,2)</f>
        <v>0</v>
      </c>
      <c r="H1528" s="50">
        <f t="shared" si="306"/>
        <v>0</v>
      </c>
      <c r="I1528" s="18">
        <f t="shared" si="307"/>
        <v>0</v>
      </c>
      <c r="J1528" s="26">
        <f t="shared" si="308"/>
        <v>-199.59509380748113</v>
      </c>
      <c r="K1528" s="55">
        <f t="shared" si="309"/>
        <v>5.7223736479172487E-3</v>
      </c>
      <c r="L1528" s="26" t="b">
        <f>IF(virtualroom!A1528="","",J1528&gt;ventilation_hysteresis)</f>
        <v>0</v>
      </c>
      <c r="M1528" s="29">
        <f t="shared" si="310"/>
        <v>0</v>
      </c>
      <c r="N1528" s="13">
        <f t="shared" si="314"/>
        <v>0</v>
      </c>
      <c r="O1528" s="17">
        <f t="shared" si="315"/>
        <v>0</v>
      </c>
      <c r="P1528" s="17">
        <f t="shared" si="311"/>
        <v>0</v>
      </c>
      <c r="Q1528" s="17">
        <f t="shared" si="316"/>
        <v>5.7223736479172487E-3</v>
      </c>
      <c r="R1528" s="29">
        <f>IF(R1527="cCO2_ppm",CO2_ext_avg_ppm,calculation!R1527+calculation!S1527)</f>
        <v>600.40490619251887</v>
      </c>
      <c r="S1528" s="13">
        <f t="shared" si="312"/>
        <v>-5.1501362831255237</v>
      </c>
    </row>
    <row r="1529" spans="1:19">
      <c r="A1529" s="1">
        <f>IF(input_OLD_temp_simulation!A1529&lt;&gt;"",input_OLD_temp_simulation!A1529,"")</f>
        <v>1527</v>
      </c>
      <c r="B1529">
        <f>IF(input_OLD_temp_simulation!B1529&lt;&gt;"",input_OLD_temp_simulation!B1529,"")</f>
        <v>886307</v>
      </c>
      <c r="C1529" s="2">
        <f>IF(input_OLD_temp_simulation!C1529&lt;&gt;"",input_OLD_temp_simulation!C1529,"")</f>
        <v>44579.90625</v>
      </c>
      <c r="D1529" s="26">
        <f t="shared" si="313"/>
        <v>1</v>
      </c>
      <c r="E1529" s="43">
        <f t="shared" si="317"/>
        <v>0.90625</v>
      </c>
      <c r="F1529" s="2">
        <f t="shared" si="318"/>
        <v>1.9063657407407408</v>
      </c>
      <c r="G1529" s="26">
        <f>_xlfn.XLOOKUP(F1529,occupancy_schedule!C:C,occupancy_schedule!D:D,,1,2)</f>
        <v>0</v>
      </c>
      <c r="H1529" s="50">
        <f t="shared" si="306"/>
        <v>0</v>
      </c>
      <c r="I1529" s="18">
        <f t="shared" si="307"/>
        <v>0</v>
      </c>
      <c r="J1529" s="26">
        <f t="shared" si="308"/>
        <v>-204.7452300906067</v>
      </c>
      <c r="K1529" s="55">
        <f t="shared" si="309"/>
        <v>5.5634188243639908E-3</v>
      </c>
      <c r="L1529" s="26" t="b">
        <f>IF(virtualroom!A1529="","",J1529&gt;ventilation_hysteresis)</f>
        <v>0</v>
      </c>
      <c r="M1529" s="29">
        <f t="shared" si="310"/>
        <v>0</v>
      </c>
      <c r="N1529" s="13">
        <f t="shared" si="314"/>
        <v>0</v>
      </c>
      <c r="O1529" s="17">
        <f t="shared" si="315"/>
        <v>0</v>
      </c>
      <c r="P1529" s="17">
        <f t="shared" si="311"/>
        <v>0</v>
      </c>
      <c r="Q1529" s="17">
        <f t="shared" si="316"/>
        <v>5.5634188243639908E-3</v>
      </c>
      <c r="R1529" s="29">
        <f>IF(R1528="cCO2_ppm",CO2_ext_avg_ppm,calculation!R1528+calculation!S1528)</f>
        <v>595.2547699093933</v>
      </c>
      <c r="S1529" s="13">
        <f t="shared" si="312"/>
        <v>-5.0070769419275916</v>
      </c>
    </row>
    <row r="1530" spans="1:19">
      <c r="A1530" s="1">
        <f>IF(input_OLD_temp_simulation!A1530&lt;&gt;"",input_OLD_temp_simulation!A1530,"")</f>
        <v>1528</v>
      </c>
      <c r="B1530">
        <f>IF(input_OLD_temp_simulation!B1530&lt;&gt;"",input_OLD_temp_simulation!B1530,"")</f>
        <v>886307</v>
      </c>
      <c r="C1530" s="2">
        <f>IF(input_OLD_temp_simulation!C1530&lt;&gt;"",input_OLD_temp_simulation!C1530,"")</f>
        <v>44579.916666666657</v>
      </c>
      <c r="D1530" s="26">
        <f t="shared" si="313"/>
        <v>1</v>
      </c>
      <c r="E1530" s="43">
        <f t="shared" si="317"/>
        <v>0.91666666665696539</v>
      </c>
      <c r="F1530" s="2">
        <f t="shared" si="318"/>
        <v>1.9167824073977062</v>
      </c>
      <c r="G1530" s="26">
        <f>_xlfn.XLOOKUP(F1530,occupancy_schedule!C:C,occupancy_schedule!D:D,,1,2)</f>
        <v>0</v>
      </c>
      <c r="H1530" s="50">
        <f t="shared" si="306"/>
        <v>0</v>
      </c>
      <c r="I1530" s="18">
        <f t="shared" si="307"/>
        <v>0</v>
      </c>
      <c r="J1530" s="26">
        <f t="shared" si="308"/>
        <v>-209.7523070325343</v>
      </c>
      <c r="K1530" s="55">
        <f t="shared" si="309"/>
        <v>5.408879412576101E-3</v>
      </c>
      <c r="L1530" s="26" t="b">
        <f>IF(virtualroom!A1530="","",J1530&gt;ventilation_hysteresis)</f>
        <v>0</v>
      </c>
      <c r="M1530" s="29">
        <f t="shared" si="310"/>
        <v>0</v>
      </c>
      <c r="N1530" s="13">
        <f t="shared" si="314"/>
        <v>0</v>
      </c>
      <c r="O1530" s="17">
        <f t="shared" si="315"/>
        <v>0</v>
      </c>
      <c r="P1530" s="17">
        <f t="shared" si="311"/>
        <v>0</v>
      </c>
      <c r="Q1530" s="17">
        <f t="shared" si="316"/>
        <v>5.408879412576101E-3</v>
      </c>
      <c r="R1530" s="29">
        <f>IF(R1529="cCO2_ppm",CO2_ext_avg_ppm,calculation!R1529+calculation!S1529)</f>
        <v>590.2476929674657</v>
      </c>
      <c r="S1530" s="13">
        <f t="shared" si="312"/>
        <v>-4.8679914713184909</v>
      </c>
    </row>
    <row r="1531" spans="1:19">
      <c r="A1531" s="1">
        <f>IF(input_OLD_temp_simulation!A1531&lt;&gt;"",input_OLD_temp_simulation!A1531,"")</f>
        <v>1529</v>
      </c>
      <c r="B1531">
        <f>IF(input_OLD_temp_simulation!B1531&lt;&gt;"",input_OLD_temp_simulation!B1531,"")</f>
        <v>886307</v>
      </c>
      <c r="C1531" s="2">
        <f>IF(input_OLD_temp_simulation!C1531&lt;&gt;"",input_OLD_temp_simulation!C1531,"")</f>
        <v>44579.927083333343</v>
      </c>
      <c r="D1531" s="26">
        <f t="shared" si="313"/>
        <v>1</v>
      </c>
      <c r="E1531" s="43">
        <f t="shared" si="317"/>
        <v>0.92708333334303461</v>
      </c>
      <c r="F1531" s="2">
        <f t="shared" si="318"/>
        <v>1.9271990740837754</v>
      </c>
      <c r="G1531" s="26">
        <f>_xlfn.XLOOKUP(F1531,occupancy_schedule!C:C,occupancy_schedule!D:D,,1,2)</f>
        <v>0</v>
      </c>
      <c r="H1531" s="50">
        <f t="shared" si="306"/>
        <v>0</v>
      </c>
      <c r="I1531" s="18">
        <f t="shared" si="307"/>
        <v>0</v>
      </c>
      <c r="J1531" s="26">
        <f t="shared" si="308"/>
        <v>-214.62029850385284</v>
      </c>
      <c r="K1531" s="55">
        <f t="shared" si="309"/>
        <v>5.2586327622267644E-3</v>
      </c>
      <c r="L1531" s="26" t="b">
        <f>IF(virtualroom!A1531="","",J1531&gt;ventilation_hysteresis)</f>
        <v>0</v>
      </c>
      <c r="M1531" s="29">
        <f t="shared" si="310"/>
        <v>0</v>
      </c>
      <c r="N1531" s="13">
        <f t="shared" si="314"/>
        <v>0</v>
      </c>
      <c r="O1531" s="17">
        <f t="shared" si="315"/>
        <v>0</v>
      </c>
      <c r="P1531" s="17">
        <f t="shared" si="311"/>
        <v>0</v>
      </c>
      <c r="Q1531" s="17">
        <f t="shared" si="316"/>
        <v>5.2586327622267644E-3</v>
      </c>
      <c r="R1531" s="29">
        <f>IF(R1530="cCO2_ppm",CO2_ext_avg_ppm,calculation!R1530+calculation!S1530)</f>
        <v>585.37970149614716</v>
      </c>
      <c r="S1531" s="13">
        <f t="shared" si="312"/>
        <v>-4.7327694860040879</v>
      </c>
    </row>
    <row r="1532" spans="1:19">
      <c r="A1532" s="1">
        <f>IF(input_OLD_temp_simulation!A1532&lt;&gt;"",input_OLD_temp_simulation!A1532,"")</f>
        <v>1530</v>
      </c>
      <c r="B1532">
        <f>IF(input_OLD_temp_simulation!B1532&lt;&gt;"",input_OLD_temp_simulation!B1532,"")</f>
        <v>886307</v>
      </c>
      <c r="C1532" s="2">
        <f>IF(input_OLD_temp_simulation!C1532&lt;&gt;"",input_OLD_temp_simulation!C1532,"")</f>
        <v>44579.9375</v>
      </c>
      <c r="D1532" s="26">
        <f t="shared" si="313"/>
        <v>1</v>
      </c>
      <c r="E1532" s="43">
        <f t="shared" si="317"/>
        <v>0.9375</v>
      </c>
      <c r="F1532" s="2">
        <f t="shared" si="318"/>
        <v>1.9376157407407408</v>
      </c>
      <c r="G1532" s="26">
        <f>_xlfn.XLOOKUP(F1532,occupancy_schedule!C:C,occupancy_schedule!D:D,,1,2)</f>
        <v>0</v>
      </c>
      <c r="H1532" s="50">
        <f t="shared" si="306"/>
        <v>0</v>
      </c>
      <c r="I1532" s="18">
        <f t="shared" si="307"/>
        <v>0</v>
      </c>
      <c r="J1532" s="26">
        <f t="shared" si="308"/>
        <v>-219.35306798985698</v>
      </c>
      <c r="K1532" s="55">
        <f t="shared" si="309"/>
        <v>5.1125596299426857E-3</v>
      </c>
      <c r="L1532" s="26" t="b">
        <f>IF(virtualroom!A1532="","",J1532&gt;ventilation_hysteresis)</f>
        <v>0</v>
      </c>
      <c r="M1532" s="29">
        <f t="shared" si="310"/>
        <v>0</v>
      </c>
      <c r="N1532" s="13">
        <f t="shared" si="314"/>
        <v>0</v>
      </c>
      <c r="O1532" s="17">
        <f t="shared" si="315"/>
        <v>0</v>
      </c>
      <c r="P1532" s="17">
        <f t="shared" si="311"/>
        <v>0</v>
      </c>
      <c r="Q1532" s="17">
        <f t="shared" si="316"/>
        <v>5.1125596299426857E-3</v>
      </c>
      <c r="R1532" s="29">
        <f>IF(R1531="cCO2_ppm",CO2_ext_avg_ppm,calculation!R1531+calculation!S1531)</f>
        <v>580.64693201014302</v>
      </c>
      <c r="S1532" s="13">
        <f t="shared" si="312"/>
        <v>-4.6013036669484171</v>
      </c>
    </row>
    <row r="1533" spans="1:19">
      <c r="A1533" s="1">
        <f>IF(input_OLD_temp_simulation!A1533&lt;&gt;"",input_OLD_temp_simulation!A1533,"")</f>
        <v>1531</v>
      </c>
      <c r="B1533">
        <f>IF(input_OLD_temp_simulation!B1533&lt;&gt;"",input_OLD_temp_simulation!B1533,"")</f>
        <v>886307</v>
      </c>
      <c r="C1533" s="2">
        <f>IF(input_OLD_temp_simulation!C1533&lt;&gt;"",input_OLD_temp_simulation!C1533,"")</f>
        <v>44579.947916666657</v>
      </c>
      <c r="D1533" s="26">
        <f t="shared" si="313"/>
        <v>1</v>
      </c>
      <c r="E1533" s="43">
        <f t="shared" si="317"/>
        <v>0.94791666665696539</v>
      </c>
      <c r="F1533" s="2">
        <f t="shared" si="318"/>
        <v>1.9480324073977062</v>
      </c>
      <c r="G1533" s="26">
        <f>_xlfn.XLOOKUP(F1533,occupancy_schedule!C:C,occupancy_schedule!D:D,,1,2)</f>
        <v>0</v>
      </c>
      <c r="H1533" s="50">
        <f t="shared" si="306"/>
        <v>0</v>
      </c>
      <c r="I1533" s="18">
        <f t="shared" si="307"/>
        <v>0</v>
      </c>
      <c r="J1533" s="26">
        <f t="shared" si="308"/>
        <v>-223.95437165680539</v>
      </c>
      <c r="K1533" s="55">
        <f t="shared" si="309"/>
        <v>4.9705440846664999E-3</v>
      </c>
      <c r="L1533" s="26" t="b">
        <f>IF(virtualroom!A1533="","",J1533&gt;ventilation_hysteresis)</f>
        <v>0</v>
      </c>
      <c r="M1533" s="29">
        <f t="shared" si="310"/>
        <v>0</v>
      </c>
      <c r="N1533" s="13">
        <f t="shared" si="314"/>
        <v>0</v>
      </c>
      <c r="O1533" s="17">
        <f t="shared" si="315"/>
        <v>0</v>
      </c>
      <c r="P1533" s="17">
        <f t="shared" si="311"/>
        <v>0</v>
      </c>
      <c r="Q1533" s="17">
        <f t="shared" si="316"/>
        <v>4.9705440846664999E-3</v>
      </c>
      <c r="R1533" s="29">
        <f>IF(R1532="cCO2_ppm",CO2_ext_avg_ppm,calculation!R1532+calculation!S1532)</f>
        <v>576.04562834319461</v>
      </c>
      <c r="S1533" s="13">
        <f t="shared" si="312"/>
        <v>-4.4734896761998497</v>
      </c>
    </row>
    <row r="1534" spans="1:19">
      <c r="A1534" s="1">
        <f>IF(input_OLD_temp_simulation!A1534&lt;&gt;"",input_OLD_temp_simulation!A1534,"")</f>
        <v>1532</v>
      </c>
      <c r="B1534">
        <f>IF(input_OLD_temp_simulation!B1534&lt;&gt;"",input_OLD_temp_simulation!B1534,"")</f>
        <v>886307</v>
      </c>
      <c r="C1534" s="2">
        <f>IF(input_OLD_temp_simulation!C1534&lt;&gt;"",input_OLD_temp_simulation!C1534,"")</f>
        <v>44579.958333333343</v>
      </c>
      <c r="D1534" s="26">
        <f t="shared" si="313"/>
        <v>1</v>
      </c>
      <c r="E1534" s="43">
        <f t="shared" si="317"/>
        <v>0.95833333334303461</v>
      </c>
      <c r="F1534" s="2">
        <f t="shared" si="318"/>
        <v>1.9584490740837754</v>
      </c>
      <c r="G1534" s="26">
        <f>_xlfn.XLOOKUP(F1534,occupancy_schedule!C:C,occupancy_schedule!D:D,,1,2)</f>
        <v>0</v>
      </c>
      <c r="H1534" s="50">
        <f t="shared" si="306"/>
        <v>0</v>
      </c>
      <c r="I1534" s="18">
        <f t="shared" si="307"/>
        <v>0</v>
      </c>
      <c r="J1534" s="26">
        <f t="shared" si="308"/>
        <v>-228.42786133300524</v>
      </c>
      <c r="K1534" s="55">
        <f t="shared" si="309"/>
        <v>4.832473415647986E-3</v>
      </c>
      <c r="L1534" s="26" t="b">
        <f>IF(virtualroom!A1534="","",J1534&gt;ventilation_hysteresis)</f>
        <v>0</v>
      </c>
      <c r="M1534" s="29">
        <f t="shared" si="310"/>
        <v>0</v>
      </c>
      <c r="N1534" s="13">
        <f t="shared" si="314"/>
        <v>0</v>
      </c>
      <c r="O1534" s="17">
        <f t="shared" si="315"/>
        <v>0</v>
      </c>
      <c r="P1534" s="17">
        <f t="shared" si="311"/>
        <v>0</v>
      </c>
      <c r="Q1534" s="17">
        <f t="shared" si="316"/>
        <v>4.832473415647986E-3</v>
      </c>
      <c r="R1534" s="29">
        <f>IF(R1533="cCO2_ppm",CO2_ext_avg_ppm,calculation!R1533+calculation!S1533)</f>
        <v>571.57213866699476</v>
      </c>
      <c r="S1534" s="13">
        <f t="shared" si="312"/>
        <v>-4.3492260740831874</v>
      </c>
    </row>
    <row r="1535" spans="1:19">
      <c r="A1535" s="1">
        <f>IF(input_OLD_temp_simulation!A1535&lt;&gt;"",input_OLD_temp_simulation!A1535,"")</f>
        <v>1533</v>
      </c>
      <c r="B1535">
        <f>IF(input_OLD_temp_simulation!B1535&lt;&gt;"",input_OLD_temp_simulation!B1535,"")</f>
        <v>886307</v>
      </c>
      <c r="C1535" s="2">
        <f>IF(input_OLD_temp_simulation!C1535&lt;&gt;"",input_OLD_temp_simulation!C1535,"")</f>
        <v>44579.96875</v>
      </c>
      <c r="D1535" s="26">
        <f t="shared" si="313"/>
        <v>1</v>
      </c>
      <c r="E1535" s="43">
        <f t="shared" si="317"/>
        <v>0.96875</v>
      </c>
      <c r="F1535" s="2">
        <f t="shared" si="318"/>
        <v>1.9688657407407408</v>
      </c>
      <c r="G1535" s="26">
        <f>_xlfn.XLOOKUP(F1535,occupancy_schedule!C:C,occupancy_schedule!D:D,,1,2)</f>
        <v>0</v>
      </c>
      <c r="H1535" s="50">
        <f t="shared" si="306"/>
        <v>0</v>
      </c>
      <c r="I1535" s="18">
        <f t="shared" si="307"/>
        <v>0</v>
      </c>
      <c r="J1535" s="26">
        <f t="shared" si="308"/>
        <v>-232.7770874070884</v>
      </c>
      <c r="K1535" s="55">
        <f t="shared" si="309"/>
        <v>4.6982380429910989E-3</v>
      </c>
      <c r="L1535" s="26" t="b">
        <f>IF(virtualroom!A1535="","",J1535&gt;ventilation_hysteresis)</f>
        <v>0</v>
      </c>
      <c r="M1535" s="29">
        <f t="shared" si="310"/>
        <v>0</v>
      </c>
      <c r="N1535" s="13">
        <f t="shared" si="314"/>
        <v>0</v>
      </c>
      <c r="O1535" s="17">
        <f t="shared" si="315"/>
        <v>0</v>
      </c>
      <c r="P1535" s="17">
        <f t="shared" si="311"/>
        <v>0</v>
      </c>
      <c r="Q1535" s="17">
        <f t="shared" si="316"/>
        <v>4.6982380429910989E-3</v>
      </c>
      <c r="R1535" s="29">
        <f>IF(R1534="cCO2_ppm",CO2_ext_avg_ppm,calculation!R1534+calculation!S1534)</f>
        <v>567.2229125929116</v>
      </c>
      <c r="S1535" s="13">
        <f t="shared" si="312"/>
        <v>-4.2284142386919887</v>
      </c>
    </row>
    <row r="1536" spans="1:19">
      <c r="A1536" s="1">
        <f>IF(input_OLD_temp_simulation!A1536&lt;&gt;"",input_OLD_temp_simulation!A1536,"")</f>
        <v>1534</v>
      </c>
      <c r="B1536">
        <f>IF(input_OLD_temp_simulation!B1536&lt;&gt;"",input_OLD_temp_simulation!B1536,"")</f>
        <v>886307</v>
      </c>
      <c r="C1536" s="2">
        <f>IF(input_OLD_temp_simulation!C1536&lt;&gt;"",input_OLD_temp_simulation!C1536,"")</f>
        <v>44579.979166666657</v>
      </c>
      <c r="D1536" s="26">
        <f t="shared" si="313"/>
        <v>1</v>
      </c>
      <c r="E1536" s="43">
        <f t="shared" si="317"/>
        <v>0.97916666665696539</v>
      </c>
      <c r="F1536" s="2">
        <f t="shared" si="318"/>
        <v>1.9792824073977062</v>
      </c>
      <c r="G1536" s="26">
        <f>_xlfn.XLOOKUP(F1536,occupancy_schedule!C:C,occupancy_schedule!D:D,,1,2)</f>
        <v>0</v>
      </c>
      <c r="H1536" s="50">
        <f t="shared" si="306"/>
        <v>0</v>
      </c>
      <c r="I1536" s="18">
        <f t="shared" si="307"/>
        <v>0</v>
      </c>
      <c r="J1536" s="26">
        <f t="shared" si="308"/>
        <v>-237.00550164578044</v>
      </c>
      <c r="K1536" s="55">
        <f t="shared" si="309"/>
        <v>4.5677314306857893E-3</v>
      </c>
      <c r="L1536" s="26" t="b">
        <f>IF(virtualroom!A1536="","",J1536&gt;ventilation_hysteresis)</f>
        <v>0</v>
      </c>
      <c r="M1536" s="29">
        <f t="shared" si="310"/>
        <v>0</v>
      </c>
      <c r="N1536" s="13">
        <f t="shared" si="314"/>
        <v>0</v>
      </c>
      <c r="O1536" s="17">
        <f t="shared" si="315"/>
        <v>0</v>
      </c>
      <c r="P1536" s="17">
        <f t="shared" si="311"/>
        <v>0</v>
      </c>
      <c r="Q1536" s="17">
        <f t="shared" si="316"/>
        <v>4.5677314306857893E-3</v>
      </c>
      <c r="R1536" s="29">
        <f>IF(R1535="cCO2_ppm",CO2_ext_avg_ppm,calculation!R1535+calculation!S1535)</f>
        <v>562.99449835421956</v>
      </c>
      <c r="S1536" s="13">
        <f t="shared" si="312"/>
        <v>-4.1109582876172102</v>
      </c>
    </row>
    <row r="1537" spans="1:19">
      <c r="A1537" s="1">
        <f>IF(input_OLD_temp_simulation!A1537&lt;&gt;"",input_OLD_temp_simulation!A1537,"")</f>
        <v>1535</v>
      </c>
      <c r="B1537">
        <f>IF(input_OLD_temp_simulation!B1537&lt;&gt;"",input_OLD_temp_simulation!B1537,"")</f>
        <v>886307</v>
      </c>
      <c r="C1537" s="2">
        <f>IF(input_OLD_temp_simulation!C1537&lt;&gt;"",input_OLD_temp_simulation!C1537,"")</f>
        <v>44579.989583333343</v>
      </c>
      <c r="D1537" s="26">
        <f t="shared" si="313"/>
        <v>1</v>
      </c>
      <c r="E1537" s="43">
        <f t="shared" si="317"/>
        <v>0.98958333334303461</v>
      </c>
      <c r="F1537" s="2">
        <f t="shared" si="318"/>
        <v>1.9896990740837754</v>
      </c>
      <c r="G1537" s="26">
        <f>_xlfn.XLOOKUP(F1537,occupancy_schedule!C:C,occupancy_schedule!D:D,,1,2)</f>
        <v>0</v>
      </c>
      <c r="H1537" s="50">
        <f t="shared" si="306"/>
        <v>0</v>
      </c>
      <c r="I1537" s="18">
        <f t="shared" si="307"/>
        <v>0</v>
      </c>
      <c r="J1537" s="26">
        <f t="shared" si="308"/>
        <v>-241.11645993339766</v>
      </c>
      <c r="K1537" s="55">
        <f t="shared" si="309"/>
        <v>4.4408500020556279E-3</v>
      </c>
      <c r="L1537" s="26" t="b">
        <f>IF(virtualroom!A1537="","",J1537&gt;ventilation_hysteresis)</f>
        <v>0</v>
      </c>
      <c r="M1537" s="29">
        <f t="shared" si="310"/>
        <v>0</v>
      </c>
      <c r="N1537" s="13">
        <f t="shared" si="314"/>
        <v>0</v>
      </c>
      <c r="O1537" s="17">
        <f t="shared" si="315"/>
        <v>0</v>
      </c>
      <c r="P1537" s="17">
        <f t="shared" si="311"/>
        <v>0</v>
      </c>
      <c r="Q1537" s="17">
        <f t="shared" si="316"/>
        <v>4.4408500020556279E-3</v>
      </c>
      <c r="R1537" s="29">
        <f>IF(R1536="cCO2_ppm",CO2_ext_avg_ppm,calculation!R1536+calculation!S1536)</f>
        <v>558.88354006660234</v>
      </c>
      <c r="S1537" s="13">
        <f t="shared" si="312"/>
        <v>-3.9967650018500649</v>
      </c>
    </row>
    <row r="1538" spans="1:19">
      <c r="A1538" s="1">
        <f>IF(input_OLD_temp_simulation!A1538&lt;&gt;"",input_OLD_temp_simulation!A1538,"")</f>
        <v>1536</v>
      </c>
      <c r="B1538">
        <f>IF(input_OLD_temp_simulation!B1538&lt;&gt;"",input_OLD_temp_simulation!B1538,"")</f>
        <v>886307</v>
      </c>
      <c r="C1538" s="2">
        <f>IF(input_OLD_temp_simulation!C1538&lt;&gt;"",input_OLD_temp_simulation!C1538,"")</f>
        <v>44580</v>
      </c>
      <c r="D1538" s="26">
        <f t="shared" si="313"/>
        <v>2</v>
      </c>
      <c r="E1538" s="43">
        <f t="shared" si="317"/>
        <v>0</v>
      </c>
      <c r="F1538" s="2">
        <f t="shared" si="318"/>
        <v>2.0001157407407408</v>
      </c>
      <c r="G1538" s="26">
        <f>_xlfn.XLOOKUP(F1538,occupancy_schedule!C:C,occupancy_schedule!D:D,,1,2)</f>
        <v>1</v>
      </c>
      <c r="H1538" s="50">
        <f t="shared" ref="H1538:H1601" si="319">G1538*deskwork_MET*METml_per_kg_min_p*avg_kg_per_p/(s_per_min*ml_per_m3)</f>
        <v>6.7812499999999997E-6</v>
      </c>
      <c r="I1538" s="18">
        <f t="shared" ref="I1538:I1601" si="320">H1538/V_room_m3*1000000</f>
        <v>7.5347222222222218E-2</v>
      </c>
      <c r="J1538" s="26">
        <f t="shared" ref="J1538:J1601" si="321">R1538-CO2_set</f>
        <v>-245.11322493524767</v>
      </c>
      <c r="K1538" s="55">
        <f t="shared" ref="K1538:K1601" si="322">(R1538-CO2_ext_avg_ppm)*ACPH_min/s_per_h</f>
        <v>4.3174930575540843E-3</v>
      </c>
      <c r="L1538" s="26" t="b">
        <f>IF(virtualroom!A1538="","",J1538&gt;ventilation_hysteresis)</f>
        <v>0</v>
      </c>
      <c r="M1538" s="29">
        <f t="shared" ref="M1538:M1601" si="323">IF(L1538,maxvent_m3_per_h,0)</f>
        <v>0</v>
      </c>
      <c r="N1538" s="13">
        <f t="shared" si="314"/>
        <v>0</v>
      </c>
      <c r="O1538" s="17">
        <f t="shared" si="315"/>
        <v>0</v>
      </c>
      <c r="P1538" s="17">
        <f t="shared" ref="P1538:P1601" si="324">IF(L1538,MAX(0,MIN((J1538+ventilation_hysteresis)/(O1538*timestep_s),1)),0)</f>
        <v>0</v>
      </c>
      <c r="Q1538" s="17">
        <f t="shared" si="316"/>
        <v>4.3174930575540843E-3</v>
      </c>
      <c r="R1538" s="29">
        <f>IF(R1537="cCO2_ppm",CO2_ext_avg_ppm,calculation!R1537+calculation!S1537)</f>
        <v>554.88677506475233</v>
      </c>
      <c r="S1538" s="13">
        <f t="shared" ref="S1538:S1601" si="325">(I1538-Q1538)*timestep_s</f>
        <v>63.926756248201329</v>
      </c>
    </row>
    <row r="1539" spans="1:19">
      <c r="A1539" s="1">
        <f>IF(input_OLD_temp_simulation!A1539&lt;&gt;"",input_OLD_temp_simulation!A1539,"")</f>
        <v>1537</v>
      </c>
      <c r="B1539">
        <f>IF(input_OLD_temp_simulation!B1539&lt;&gt;"",input_OLD_temp_simulation!B1539,"")</f>
        <v>886307</v>
      </c>
      <c r="C1539" s="2">
        <f>IF(input_OLD_temp_simulation!C1539&lt;&gt;"",input_OLD_temp_simulation!C1539,"")</f>
        <v>44580.010416666657</v>
      </c>
      <c r="D1539" s="26">
        <f t="shared" ref="D1539:D1602" si="326">WEEKDAY(C1539,3)</f>
        <v>2</v>
      </c>
      <c r="E1539" s="43">
        <f t="shared" si="317"/>
        <v>1.041666665696539E-2</v>
      </c>
      <c r="F1539" s="2">
        <f t="shared" si="318"/>
        <v>2.0105324073977062</v>
      </c>
      <c r="G1539" s="26">
        <f>_xlfn.XLOOKUP(F1539,occupancy_schedule!C:C,occupancy_schedule!D:D,,1,2)</f>
        <v>1</v>
      </c>
      <c r="H1539" s="50">
        <f t="shared" si="319"/>
        <v>6.7812499999999997E-6</v>
      </c>
      <c r="I1539" s="18">
        <f t="shared" si="320"/>
        <v>7.5347222222222218E-2</v>
      </c>
      <c r="J1539" s="26">
        <f t="shared" si="321"/>
        <v>-181.18646868704639</v>
      </c>
      <c r="K1539" s="55">
        <f t="shared" si="322"/>
        <v>6.2905410899059761E-3</v>
      </c>
      <c r="L1539" s="26" t="b">
        <f>IF(virtualroom!A1539="","",J1539&gt;ventilation_hysteresis)</f>
        <v>0</v>
      </c>
      <c r="M1539" s="29">
        <f t="shared" si="323"/>
        <v>0</v>
      </c>
      <c r="N1539" s="13">
        <f t="shared" si="314"/>
        <v>0</v>
      </c>
      <c r="O1539" s="17">
        <f t="shared" si="315"/>
        <v>0</v>
      </c>
      <c r="P1539" s="17">
        <f t="shared" si="324"/>
        <v>0</v>
      </c>
      <c r="Q1539" s="17">
        <f t="shared" si="316"/>
        <v>6.2905410899059761E-3</v>
      </c>
      <c r="R1539" s="29">
        <f>IF(R1538="cCO2_ppm",CO2_ext_avg_ppm,calculation!R1538+calculation!S1538)</f>
        <v>618.81353131295361</v>
      </c>
      <c r="S1539" s="13">
        <f t="shared" si="325"/>
        <v>62.151013019084616</v>
      </c>
    </row>
    <row r="1540" spans="1:19">
      <c r="A1540" s="1">
        <f>IF(input_OLD_temp_simulation!A1540&lt;&gt;"",input_OLD_temp_simulation!A1540,"")</f>
        <v>1538</v>
      </c>
      <c r="B1540">
        <f>IF(input_OLD_temp_simulation!B1540&lt;&gt;"",input_OLD_temp_simulation!B1540,"")</f>
        <v>886307</v>
      </c>
      <c r="C1540" s="2">
        <f>IF(input_OLD_temp_simulation!C1540&lt;&gt;"",input_OLD_temp_simulation!C1540,"")</f>
        <v>44580.020833333343</v>
      </c>
      <c r="D1540" s="26">
        <f t="shared" si="326"/>
        <v>2</v>
      </c>
      <c r="E1540" s="43">
        <f t="shared" si="317"/>
        <v>2.083333334303461E-2</v>
      </c>
      <c r="F1540" s="2">
        <f t="shared" si="318"/>
        <v>2.0209490740837754</v>
      </c>
      <c r="G1540" s="26">
        <f>_xlfn.XLOOKUP(F1540,occupancy_schedule!C:C,occupancy_schedule!D:D,,1,2)</f>
        <v>1</v>
      </c>
      <c r="H1540" s="50">
        <f t="shared" si="319"/>
        <v>6.7812499999999997E-6</v>
      </c>
      <c r="I1540" s="18">
        <f t="shared" si="320"/>
        <v>7.5347222222222218E-2</v>
      </c>
      <c r="J1540" s="26">
        <f t="shared" si="321"/>
        <v>-119.03545566796174</v>
      </c>
      <c r="K1540" s="55">
        <f t="shared" si="322"/>
        <v>8.2087822324703151E-3</v>
      </c>
      <c r="L1540" s="26" t="b">
        <f>IF(virtualroom!A1540="","",J1540&gt;ventilation_hysteresis)</f>
        <v>0</v>
      </c>
      <c r="M1540" s="29">
        <f t="shared" si="323"/>
        <v>0</v>
      </c>
      <c r="N1540" s="13">
        <f t="shared" si="314"/>
        <v>0</v>
      </c>
      <c r="O1540" s="17">
        <f t="shared" si="315"/>
        <v>0</v>
      </c>
      <c r="P1540" s="17">
        <f t="shared" si="324"/>
        <v>0</v>
      </c>
      <c r="Q1540" s="17">
        <f t="shared" si="316"/>
        <v>8.2087822324703151E-3</v>
      </c>
      <c r="R1540" s="29">
        <f>IF(R1539="cCO2_ppm",CO2_ext_avg_ppm,calculation!R1539+calculation!S1539)</f>
        <v>680.96454433203826</v>
      </c>
      <c r="S1540" s="13">
        <f t="shared" si="325"/>
        <v>60.424595990776709</v>
      </c>
    </row>
    <row r="1541" spans="1:19">
      <c r="A1541" s="1">
        <f>IF(input_OLD_temp_simulation!A1541&lt;&gt;"",input_OLD_temp_simulation!A1541,"")</f>
        <v>1539</v>
      </c>
      <c r="B1541">
        <f>IF(input_OLD_temp_simulation!B1541&lt;&gt;"",input_OLD_temp_simulation!B1541,"")</f>
        <v>886307</v>
      </c>
      <c r="C1541" s="2">
        <f>IF(input_OLD_temp_simulation!C1541&lt;&gt;"",input_OLD_temp_simulation!C1541,"")</f>
        <v>44580.03125</v>
      </c>
      <c r="D1541" s="26">
        <f t="shared" si="326"/>
        <v>2</v>
      </c>
      <c r="E1541" s="43">
        <f t="shared" si="317"/>
        <v>3.125E-2</v>
      </c>
      <c r="F1541" s="2">
        <f t="shared" si="318"/>
        <v>2.0313657407407408</v>
      </c>
      <c r="G1541" s="26">
        <f>_xlfn.XLOOKUP(F1541,occupancy_schedule!C:C,occupancy_schedule!D:D,,1,2)</f>
        <v>1</v>
      </c>
      <c r="H1541" s="50">
        <f t="shared" si="319"/>
        <v>6.7812499999999997E-6</v>
      </c>
      <c r="I1541" s="18">
        <f t="shared" si="320"/>
        <v>7.5347222222222218E-2</v>
      </c>
      <c r="J1541" s="26">
        <f t="shared" si="321"/>
        <v>-58.61085967718509</v>
      </c>
      <c r="K1541" s="55">
        <f t="shared" si="322"/>
        <v>1.0073738898852313E-2</v>
      </c>
      <c r="L1541" s="26" t="b">
        <f>IF(virtualroom!A1541="","",J1541&gt;ventilation_hysteresis)</f>
        <v>0</v>
      </c>
      <c r="M1541" s="29">
        <f t="shared" si="323"/>
        <v>0</v>
      </c>
      <c r="N1541" s="13">
        <f t="shared" si="314"/>
        <v>0</v>
      </c>
      <c r="O1541" s="17">
        <f t="shared" si="315"/>
        <v>0</v>
      </c>
      <c r="P1541" s="17">
        <f t="shared" si="324"/>
        <v>0</v>
      </c>
      <c r="Q1541" s="17">
        <f t="shared" si="316"/>
        <v>1.0073738898852313E-2</v>
      </c>
      <c r="R1541" s="29">
        <f>IF(R1540="cCO2_ppm",CO2_ext_avg_ppm,calculation!R1540+calculation!S1540)</f>
        <v>741.38914032281491</v>
      </c>
      <c r="S1541" s="13">
        <f t="shared" si="325"/>
        <v>58.746134991032918</v>
      </c>
    </row>
    <row r="1542" spans="1:19">
      <c r="A1542" s="1">
        <f>IF(input_OLD_temp_simulation!A1542&lt;&gt;"",input_OLD_temp_simulation!A1542,"")</f>
        <v>1540</v>
      </c>
      <c r="B1542">
        <f>IF(input_OLD_temp_simulation!B1542&lt;&gt;"",input_OLD_temp_simulation!B1542,"")</f>
        <v>886307</v>
      </c>
      <c r="C1542" s="2">
        <f>IF(input_OLD_temp_simulation!C1542&lt;&gt;"",input_OLD_temp_simulation!C1542,"")</f>
        <v>44580.041666666657</v>
      </c>
      <c r="D1542" s="26">
        <f t="shared" si="326"/>
        <v>2</v>
      </c>
      <c r="E1542" s="43">
        <f t="shared" si="317"/>
        <v>4.166666665696539E-2</v>
      </c>
      <c r="F1542" s="2">
        <f t="shared" si="318"/>
        <v>2.0417824073977062</v>
      </c>
      <c r="G1542" s="26">
        <f>_xlfn.XLOOKUP(F1542,occupancy_schedule!C:C,occupancy_schedule!D:D,,1,2)</f>
        <v>1</v>
      </c>
      <c r="H1542" s="50">
        <f t="shared" si="319"/>
        <v>6.7812499999999997E-6</v>
      </c>
      <c r="I1542" s="18">
        <f t="shared" si="320"/>
        <v>7.5347222222222218E-2</v>
      </c>
      <c r="J1542" s="26">
        <f t="shared" si="321"/>
        <v>0.13527531384784197</v>
      </c>
      <c r="K1542" s="55">
        <f t="shared" si="322"/>
        <v>1.1886891213390365E-2</v>
      </c>
      <c r="L1542" s="26" t="b">
        <f>IF(virtualroom!A1542="","",J1542&gt;ventilation_hysteresis)</f>
        <v>0</v>
      </c>
      <c r="M1542" s="29">
        <f t="shared" si="323"/>
        <v>0</v>
      </c>
      <c r="N1542" s="13">
        <f t="shared" si="314"/>
        <v>0</v>
      </c>
      <c r="O1542" s="17">
        <f t="shared" si="315"/>
        <v>0</v>
      </c>
      <c r="P1542" s="17">
        <f t="shared" si="324"/>
        <v>0</v>
      </c>
      <c r="Q1542" s="17">
        <f t="shared" si="316"/>
        <v>1.1886891213390365E-2</v>
      </c>
      <c r="R1542" s="29">
        <f>IF(R1541="cCO2_ppm",CO2_ext_avg_ppm,calculation!R1541+calculation!S1541)</f>
        <v>800.13527531384784</v>
      </c>
      <c r="S1542" s="13">
        <f t="shared" si="325"/>
        <v>57.114297907948675</v>
      </c>
    </row>
    <row r="1543" spans="1:19">
      <c r="A1543" s="1">
        <f>IF(input_OLD_temp_simulation!A1543&lt;&gt;"",input_OLD_temp_simulation!A1543,"")</f>
        <v>1541</v>
      </c>
      <c r="B1543">
        <f>IF(input_OLD_temp_simulation!B1543&lt;&gt;"",input_OLD_temp_simulation!B1543,"")</f>
        <v>886307</v>
      </c>
      <c r="C1543" s="2">
        <f>IF(input_OLD_temp_simulation!C1543&lt;&gt;"",input_OLD_temp_simulation!C1543,"")</f>
        <v>44580.052083333343</v>
      </c>
      <c r="D1543" s="26">
        <f t="shared" si="326"/>
        <v>2</v>
      </c>
      <c r="E1543" s="43">
        <f t="shared" si="317"/>
        <v>5.208333334303461E-2</v>
      </c>
      <c r="F1543" s="2">
        <f t="shared" si="318"/>
        <v>2.0521990740837754</v>
      </c>
      <c r="G1543" s="26">
        <f>_xlfn.XLOOKUP(F1543,occupancy_schedule!C:C,occupancy_schedule!D:D,,1,2)</f>
        <v>1</v>
      </c>
      <c r="H1543" s="50">
        <f t="shared" si="319"/>
        <v>6.7812499999999997E-6</v>
      </c>
      <c r="I1543" s="18">
        <f t="shared" si="320"/>
        <v>7.5347222222222218E-2</v>
      </c>
      <c r="J1543" s="26">
        <f t="shared" si="321"/>
        <v>57.249573221796481</v>
      </c>
      <c r="K1543" s="55">
        <f t="shared" si="322"/>
        <v>1.3649678185857916E-2</v>
      </c>
      <c r="L1543" s="26" t="b">
        <f>IF(virtualroom!A1543="","",J1543&gt;ventilation_hysteresis)</f>
        <v>1</v>
      </c>
      <c r="M1543" s="29">
        <f t="shared" si="323"/>
        <v>500</v>
      </c>
      <c r="N1543" s="13">
        <f t="shared" si="314"/>
        <v>5.5555555555555554</v>
      </c>
      <c r="O1543" s="17">
        <f t="shared" si="315"/>
        <v>0.68248390929289582</v>
      </c>
      <c r="P1543" s="17">
        <f t="shared" si="324"/>
        <v>0.17460659635496434</v>
      </c>
      <c r="Q1543" s="17">
        <f t="shared" si="316"/>
        <v>0.11916619246866275</v>
      </c>
      <c r="R1543" s="29">
        <f>IF(R1542="cCO2_ppm",CO2_ext_avg_ppm,calculation!R1542+calculation!S1542)</f>
        <v>857.24957322179648</v>
      </c>
      <c r="S1543" s="13">
        <f t="shared" si="325"/>
        <v>-39.437073221796481</v>
      </c>
    </row>
    <row r="1544" spans="1:19">
      <c r="A1544" s="1">
        <f>IF(input_OLD_temp_simulation!A1544&lt;&gt;"",input_OLD_temp_simulation!A1544,"")</f>
        <v>1542</v>
      </c>
      <c r="B1544">
        <f>IF(input_OLD_temp_simulation!B1544&lt;&gt;"",input_OLD_temp_simulation!B1544,"")</f>
        <v>886307</v>
      </c>
      <c r="C1544" s="2">
        <f>IF(input_OLD_temp_simulation!C1544&lt;&gt;"",input_OLD_temp_simulation!C1544,"")</f>
        <v>44580.0625</v>
      </c>
      <c r="D1544" s="26">
        <f t="shared" si="326"/>
        <v>2</v>
      </c>
      <c r="E1544" s="43">
        <f t="shared" si="317"/>
        <v>6.25E-2</v>
      </c>
      <c r="F1544" s="2">
        <f t="shared" si="318"/>
        <v>2.0626157407407408</v>
      </c>
      <c r="G1544" s="26">
        <f>_xlfn.XLOOKUP(F1544,occupancy_schedule!C:C,occupancy_schedule!D:D,,1,2)</f>
        <v>1</v>
      </c>
      <c r="H1544" s="50">
        <f t="shared" si="319"/>
        <v>6.7812499999999997E-6</v>
      </c>
      <c r="I1544" s="18">
        <f t="shared" si="320"/>
        <v>7.5347222222222218E-2</v>
      </c>
      <c r="J1544" s="26">
        <f t="shared" si="321"/>
        <v>17.8125</v>
      </c>
      <c r="K1544" s="55">
        <f t="shared" si="322"/>
        <v>1.2432484567901234E-2</v>
      </c>
      <c r="L1544" s="26" t="b">
        <f>IF(virtualroom!A1544="","",J1544&gt;ventilation_hysteresis)</f>
        <v>0</v>
      </c>
      <c r="M1544" s="29">
        <f t="shared" si="323"/>
        <v>0</v>
      </c>
      <c r="N1544" s="13">
        <f t="shared" si="314"/>
        <v>0</v>
      </c>
      <c r="O1544" s="17">
        <f t="shared" si="315"/>
        <v>0</v>
      </c>
      <c r="P1544" s="17">
        <f t="shared" si="324"/>
        <v>0</v>
      </c>
      <c r="Q1544" s="17">
        <f t="shared" si="316"/>
        <v>1.2432484567901234E-2</v>
      </c>
      <c r="R1544" s="29">
        <f>IF(R1543="cCO2_ppm",CO2_ext_avg_ppm,calculation!R1543+calculation!S1543)</f>
        <v>817.8125</v>
      </c>
      <c r="S1544" s="13">
        <f t="shared" si="325"/>
        <v>56.623263888888886</v>
      </c>
    </row>
    <row r="1545" spans="1:19">
      <c r="A1545" s="1">
        <f>IF(input_OLD_temp_simulation!A1545&lt;&gt;"",input_OLD_temp_simulation!A1545,"")</f>
        <v>1543</v>
      </c>
      <c r="B1545">
        <f>IF(input_OLD_temp_simulation!B1545&lt;&gt;"",input_OLD_temp_simulation!B1545,"")</f>
        <v>886307</v>
      </c>
      <c r="C1545" s="2">
        <f>IF(input_OLD_temp_simulation!C1545&lt;&gt;"",input_OLD_temp_simulation!C1545,"")</f>
        <v>44580.072916666657</v>
      </c>
      <c r="D1545" s="26">
        <f t="shared" si="326"/>
        <v>2</v>
      </c>
      <c r="E1545" s="43">
        <f t="shared" si="317"/>
        <v>7.291666665696539E-2</v>
      </c>
      <c r="F1545" s="2">
        <f t="shared" si="318"/>
        <v>2.0730324073977062</v>
      </c>
      <c r="G1545" s="26">
        <f>_xlfn.XLOOKUP(F1545,occupancy_schedule!C:C,occupancy_schedule!D:D,,1,2)</f>
        <v>1</v>
      </c>
      <c r="H1545" s="50">
        <f t="shared" si="319"/>
        <v>6.7812499999999997E-6</v>
      </c>
      <c r="I1545" s="18">
        <f t="shared" si="320"/>
        <v>7.5347222222222218E-2</v>
      </c>
      <c r="J1545" s="26">
        <f t="shared" si="321"/>
        <v>74.435763888888914</v>
      </c>
      <c r="K1545" s="55">
        <f t="shared" si="322"/>
        <v>1.418011616941015E-2</v>
      </c>
      <c r="L1545" s="26" t="b">
        <f>IF(virtualroom!A1545="","",J1545&gt;ventilation_hysteresis)</f>
        <v>1</v>
      </c>
      <c r="M1545" s="29">
        <f t="shared" si="323"/>
        <v>500</v>
      </c>
      <c r="N1545" s="13">
        <f t="shared" si="314"/>
        <v>5.5555555555555554</v>
      </c>
      <c r="O1545" s="17">
        <f t="shared" si="315"/>
        <v>0.70900580847050754</v>
      </c>
      <c r="P1545" s="17">
        <f t="shared" si="324"/>
        <v>0.19500821886749678</v>
      </c>
      <c r="Q1545" s="17">
        <f t="shared" si="316"/>
        <v>0.13826195987654324</v>
      </c>
      <c r="R1545" s="29">
        <f>IF(R1544="cCO2_ppm",CO2_ext_avg_ppm,calculation!R1544+calculation!S1544)</f>
        <v>874.43576388888891</v>
      </c>
      <c r="S1545" s="13">
        <f t="shared" si="325"/>
        <v>-56.623263888888921</v>
      </c>
    </row>
    <row r="1546" spans="1:19">
      <c r="A1546" s="1">
        <f>IF(input_OLD_temp_simulation!A1546&lt;&gt;"",input_OLD_temp_simulation!A1546,"")</f>
        <v>1544</v>
      </c>
      <c r="B1546">
        <f>IF(input_OLD_temp_simulation!B1546&lt;&gt;"",input_OLD_temp_simulation!B1546,"")</f>
        <v>886307</v>
      </c>
      <c r="C1546" s="2">
        <f>IF(input_OLD_temp_simulation!C1546&lt;&gt;"",input_OLD_temp_simulation!C1546,"")</f>
        <v>44580.083333333343</v>
      </c>
      <c r="D1546" s="26">
        <f t="shared" si="326"/>
        <v>2</v>
      </c>
      <c r="E1546" s="43">
        <f t="shared" si="317"/>
        <v>8.333333334303461E-2</v>
      </c>
      <c r="F1546" s="2">
        <f t="shared" si="318"/>
        <v>2.0834490740837754</v>
      </c>
      <c r="G1546" s="26">
        <f>_xlfn.XLOOKUP(F1546,occupancy_schedule!C:C,occupancy_schedule!D:D,,1,2)</f>
        <v>1</v>
      </c>
      <c r="H1546" s="50">
        <f t="shared" si="319"/>
        <v>6.7812499999999997E-6</v>
      </c>
      <c r="I1546" s="18">
        <f t="shared" si="320"/>
        <v>7.5347222222222218E-2</v>
      </c>
      <c r="J1546" s="26">
        <f t="shared" si="321"/>
        <v>17.8125</v>
      </c>
      <c r="K1546" s="55">
        <f t="shared" si="322"/>
        <v>1.2432484567901234E-2</v>
      </c>
      <c r="L1546" s="26" t="b">
        <f>IF(virtualroom!A1546="","",J1546&gt;ventilation_hysteresis)</f>
        <v>0</v>
      </c>
      <c r="M1546" s="29">
        <f t="shared" si="323"/>
        <v>0</v>
      </c>
      <c r="N1546" s="13">
        <f t="shared" si="314"/>
        <v>0</v>
      </c>
      <c r="O1546" s="17">
        <f t="shared" si="315"/>
        <v>0</v>
      </c>
      <c r="P1546" s="17">
        <f t="shared" si="324"/>
        <v>0</v>
      </c>
      <c r="Q1546" s="17">
        <f t="shared" si="316"/>
        <v>1.2432484567901234E-2</v>
      </c>
      <c r="R1546" s="29">
        <f>IF(R1545="cCO2_ppm",CO2_ext_avg_ppm,calculation!R1545+calculation!S1545)</f>
        <v>817.8125</v>
      </c>
      <c r="S1546" s="13">
        <f t="shared" si="325"/>
        <v>56.623263888888886</v>
      </c>
    </row>
    <row r="1547" spans="1:19">
      <c r="A1547" s="1">
        <f>IF(input_OLD_temp_simulation!A1547&lt;&gt;"",input_OLD_temp_simulation!A1547,"")</f>
        <v>1545</v>
      </c>
      <c r="B1547">
        <f>IF(input_OLD_temp_simulation!B1547&lt;&gt;"",input_OLD_temp_simulation!B1547,"")</f>
        <v>886307</v>
      </c>
      <c r="C1547" s="2">
        <f>IF(input_OLD_temp_simulation!C1547&lt;&gt;"",input_OLD_temp_simulation!C1547,"")</f>
        <v>44580.09375</v>
      </c>
      <c r="D1547" s="26">
        <f t="shared" si="326"/>
        <v>2</v>
      </c>
      <c r="E1547" s="43">
        <f t="shared" si="317"/>
        <v>9.375E-2</v>
      </c>
      <c r="F1547" s="2">
        <f t="shared" si="318"/>
        <v>2.0938657407407408</v>
      </c>
      <c r="G1547" s="26">
        <f>_xlfn.XLOOKUP(F1547,occupancy_schedule!C:C,occupancy_schedule!D:D,,1,2)</f>
        <v>1</v>
      </c>
      <c r="H1547" s="50">
        <f t="shared" si="319"/>
        <v>6.7812499999999997E-6</v>
      </c>
      <c r="I1547" s="18">
        <f t="shared" si="320"/>
        <v>7.5347222222222218E-2</v>
      </c>
      <c r="J1547" s="26">
        <f t="shared" si="321"/>
        <v>74.435763888888914</v>
      </c>
      <c r="K1547" s="55">
        <f t="shared" si="322"/>
        <v>1.418011616941015E-2</v>
      </c>
      <c r="L1547" s="26" t="b">
        <f>IF(virtualroom!A1547="","",J1547&gt;ventilation_hysteresis)</f>
        <v>1</v>
      </c>
      <c r="M1547" s="29">
        <f t="shared" si="323"/>
        <v>500</v>
      </c>
      <c r="N1547" s="13">
        <f t="shared" si="314"/>
        <v>5.5555555555555554</v>
      </c>
      <c r="O1547" s="17">
        <f t="shared" si="315"/>
        <v>0.70900580847050754</v>
      </c>
      <c r="P1547" s="17">
        <f t="shared" si="324"/>
        <v>0.19500821886749678</v>
      </c>
      <c r="Q1547" s="17">
        <f t="shared" si="316"/>
        <v>0.13826195987654324</v>
      </c>
      <c r="R1547" s="29">
        <f>IF(R1546="cCO2_ppm",CO2_ext_avg_ppm,calculation!R1546+calculation!S1546)</f>
        <v>874.43576388888891</v>
      </c>
      <c r="S1547" s="13">
        <f t="shared" si="325"/>
        <v>-56.623263888888921</v>
      </c>
    </row>
    <row r="1548" spans="1:19">
      <c r="A1548" s="1">
        <f>IF(input_OLD_temp_simulation!A1548&lt;&gt;"",input_OLD_temp_simulation!A1548,"")</f>
        <v>1546</v>
      </c>
      <c r="B1548">
        <f>IF(input_OLD_temp_simulation!B1548&lt;&gt;"",input_OLD_temp_simulation!B1548,"")</f>
        <v>886307</v>
      </c>
      <c r="C1548" s="2">
        <f>IF(input_OLD_temp_simulation!C1548&lt;&gt;"",input_OLD_temp_simulation!C1548,"")</f>
        <v>44580.104166666657</v>
      </c>
      <c r="D1548" s="26">
        <f t="shared" si="326"/>
        <v>2</v>
      </c>
      <c r="E1548" s="43">
        <f t="shared" si="317"/>
        <v>0.10416666665696539</v>
      </c>
      <c r="F1548" s="2">
        <f t="shared" si="318"/>
        <v>2.1042824073977062</v>
      </c>
      <c r="G1548" s="26">
        <f>_xlfn.XLOOKUP(F1548,occupancy_schedule!C:C,occupancy_schedule!D:D,,1,2)</f>
        <v>1</v>
      </c>
      <c r="H1548" s="50">
        <f t="shared" si="319"/>
        <v>6.7812499999999997E-6</v>
      </c>
      <c r="I1548" s="18">
        <f t="shared" si="320"/>
        <v>7.5347222222222218E-2</v>
      </c>
      <c r="J1548" s="26">
        <f t="shared" si="321"/>
        <v>17.8125</v>
      </c>
      <c r="K1548" s="55">
        <f t="shared" si="322"/>
        <v>1.2432484567901234E-2</v>
      </c>
      <c r="L1548" s="26" t="b">
        <f>IF(virtualroom!A1548="","",J1548&gt;ventilation_hysteresis)</f>
        <v>0</v>
      </c>
      <c r="M1548" s="29">
        <f t="shared" si="323"/>
        <v>0</v>
      </c>
      <c r="N1548" s="13">
        <f t="shared" si="314"/>
        <v>0</v>
      </c>
      <c r="O1548" s="17">
        <f t="shared" si="315"/>
        <v>0</v>
      </c>
      <c r="P1548" s="17">
        <f t="shared" si="324"/>
        <v>0</v>
      </c>
      <c r="Q1548" s="17">
        <f t="shared" si="316"/>
        <v>1.2432484567901234E-2</v>
      </c>
      <c r="R1548" s="29">
        <f>IF(R1547="cCO2_ppm",CO2_ext_avg_ppm,calculation!R1547+calculation!S1547)</f>
        <v>817.8125</v>
      </c>
      <c r="S1548" s="13">
        <f t="shared" si="325"/>
        <v>56.623263888888886</v>
      </c>
    </row>
    <row r="1549" spans="1:19">
      <c r="A1549" s="1">
        <f>IF(input_OLD_temp_simulation!A1549&lt;&gt;"",input_OLD_temp_simulation!A1549,"")</f>
        <v>1547</v>
      </c>
      <c r="B1549">
        <f>IF(input_OLD_temp_simulation!B1549&lt;&gt;"",input_OLD_temp_simulation!B1549,"")</f>
        <v>886307</v>
      </c>
      <c r="C1549" s="2">
        <f>IF(input_OLD_temp_simulation!C1549&lt;&gt;"",input_OLD_temp_simulation!C1549,"")</f>
        <v>44580.114583333343</v>
      </c>
      <c r="D1549" s="26">
        <f t="shared" si="326"/>
        <v>2</v>
      </c>
      <c r="E1549" s="43">
        <f t="shared" si="317"/>
        <v>0.11458333334303461</v>
      </c>
      <c r="F1549" s="2">
        <f t="shared" si="318"/>
        <v>2.1146990740837754</v>
      </c>
      <c r="G1549" s="26">
        <f>_xlfn.XLOOKUP(F1549,occupancy_schedule!C:C,occupancy_schedule!D:D,,1,2)</f>
        <v>1</v>
      </c>
      <c r="H1549" s="50">
        <f t="shared" si="319"/>
        <v>6.7812499999999997E-6</v>
      </c>
      <c r="I1549" s="18">
        <f t="shared" si="320"/>
        <v>7.5347222222222218E-2</v>
      </c>
      <c r="J1549" s="26">
        <f t="shared" si="321"/>
        <v>74.435763888888914</v>
      </c>
      <c r="K1549" s="55">
        <f t="shared" si="322"/>
        <v>1.418011616941015E-2</v>
      </c>
      <c r="L1549" s="26" t="b">
        <f>IF(virtualroom!A1549="","",J1549&gt;ventilation_hysteresis)</f>
        <v>1</v>
      </c>
      <c r="M1549" s="29">
        <f t="shared" si="323"/>
        <v>500</v>
      </c>
      <c r="N1549" s="13">
        <f t="shared" si="314"/>
        <v>5.5555555555555554</v>
      </c>
      <c r="O1549" s="17">
        <f t="shared" si="315"/>
        <v>0.70900580847050754</v>
      </c>
      <c r="P1549" s="17">
        <f t="shared" si="324"/>
        <v>0.19500821886749678</v>
      </c>
      <c r="Q1549" s="17">
        <f t="shared" si="316"/>
        <v>0.13826195987654324</v>
      </c>
      <c r="R1549" s="29">
        <f>IF(R1548="cCO2_ppm",CO2_ext_avg_ppm,calculation!R1548+calculation!S1548)</f>
        <v>874.43576388888891</v>
      </c>
      <c r="S1549" s="13">
        <f t="shared" si="325"/>
        <v>-56.623263888888921</v>
      </c>
    </row>
    <row r="1550" spans="1:19">
      <c r="A1550" s="1">
        <f>IF(input_OLD_temp_simulation!A1550&lt;&gt;"",input_OLD_temp_simulation!A1550,"")</f>
        <v>1548</v>
      </c>
      <c r="B1550">
        <f>IF(input_OLD_temp_simulation!B1550&lt;&gt;"",input_OLD_temp_simulation!B1550,"")</f>
        <v>886307</v>
      </c>
      <c r="C1550" s="2">
        <f>IF(input_OLD_temp_simulation!C1550&lt;&gt;"",input_OLD_temp_simulation!C1550,"")</f>
        <v>44580.125</v>
      </c>
      <c r="D1550" s="26">
        <f t="shared" si="326"/>
        <v>2</v>
      </c>
      <c r="E1550" s="43">
        <f t="shared" si="317"/>
        <v>0.125</v>
      </c>
      <c r="F1550" s="2">
        <f t="shared" si="318"/>
        <v>2.1251157407407408</v>
      </c>
      <c r="G1550" s="26">
        <f>_xlfn.XLOOKUP(F1550,occupancy_schedule!C:C,occupancy_schedule!D:D,,1,2)</f>
        <v>1</v>
      </c>
      <c r="H1550" s="50">
        <f t="shared" si="319"/>
        <v>6.7812499999999997E-6</v>
      </c>
      <c r="I1550" s="18">
        <f t="shared" si="320"/>
        <v>7.5347222222222218E-2</v>
      </c>
      <c r="J1550" s="26">
        <f t="shared" si="321"/>
        <v>17.8125</v>
      </c>
      <c r="K1550" s="55">
        <f t="shared" si="322"/>
        <v>1.2432484567901234E-2</v>
      </c>
      <c r="L1550" s="26" t="b">
        <f>IF(virtualroom!A1550="","",J1550&gt;ventilation_hysteresis)</f>
        <v>0</v>
      </c>
      <c r="M1550" s="29">
        <f t="shared" si="323"/>
        <v>0</v>
      </c>
      <c r="N1550" s="13">
        <f t="shared" si="314"/>
        <v>0</v>
      </c>
      <c r="O1550" s="17">
        <f t="shared" si="315"/>
        <v>0</v>
      </c>
      <c r="P1550" s="17">
        <f t="shared" si="324"/>
        <v>0</v>
      </c>
      <c r="Q1550" s="17">
        <f t="shared" si="316"/>
        <v>1.2432484567901234E-2</v>
      </c>
      <c r="R1550" s="29">
        <f>IF(R1549="cCO2_ppm",CO2_ext_avg_ppm,calculation!R1549+calculation!S1549)</f>
        <v>817.8125</v>
      </c>
      <c r="S1550" s="13">
        <f t="shared" si="325"/>
        <v>56.623263888888886</v>
      </c>
    </row>
    <row r="1551" spans="1:19">
      <c r="A1551" s="1">
        <f>IF(input_OLD_temp_simulation!A1551&lt;&gt;"",input_OLD_temp_simulation!A1551,"")</f>
        <v>1549</v>
      </c>
      <c r="B1551">
        <f>IF(input_OLD_temp_simulation!B1551&lt;&gt;"",input_OLD_temp_simulation!B1551,"")</f>
        <v>886307</v>
      </c>
      <c r="C1551" s="2">
        <f>IF(input_OLD_temp_simulation!C1551&lt;&gt;"",input_OLD_temp_simulation!C1551,"")</f>
        <v>44580.135416666657</v>
      </c>
      <c r="D1551" s="26">
        <f t="shared" si="326"/>
        <v>2</v>
      </c>
      <c r="E1551" s="43">
        <f t="shared" si="317"/>
        <v>0.13541666665696539</v>
      </c>
      <c r="F1551" s="2">
        <f t="shared" si="318"/>
        <v>2.1355324073977062</v>
      </c>
      <c r="G1551" s="26">
        <f>_xlfn.XLOOKUP(F1551,occupancy_schedule!C:C,occupancy_schedule!D:D,,1,2)</f>
        <v>1</v>
      </c>
      <c r="H1551" s="50">
        <f t="shared" si="319"/>
        <v>6.7812499999999997E-6</v>
      </c>
      <c r="I1551" s="18">
        <f t="shared" si="320"/>
        <v>7.5347222222222218E-2</v>
      </c>
      <c r="J1551" s="26">
        <f t="shared" si="321"/>
        <v>74.435763888888914</v>
      </c>
      <c r="K1551" s="55">
        <f t="shared" si="322"/>
        <v>1.418011616941015E-2</v>
      </c>
      <c r="L1551" s="26" t="b">
        <f>IF(virtualroom!A1551="","",J1551&gt;ventilation_hysteresis)</f>
        <v>1</v>
      </c>
      <c r="M1551" s="29">
        <f t="shared" si="323"/>
        <v>500</v>
      </c>
      <c r="N1551" s="13">
        <f t="shared" si="314"/>
        <v>5.5555555555555554</v>
      </c>
      <c r="O1551" s="17">
        <f t="shared" si="315"/>
        <v>0.70900580847050754</v>
      </c>
      <c r="P1551" s="17">
        <f t="shared" si="324"/>
        <v>0.19500821886749678</v>
      </c>
      <c r="Q1551" s="17">
        <f t="shared" si="316"/>
        <v>0.13826195987654324</v>
      </c>
      <c r="R1551" s="29">
        <f>IF(R1550="cCO2_ppm",CO2_ext_avg_ppm,calculation!R1550+calculation!S1550)</f>
        <v>874.43576388888891</v>
      </c>
      <c r="S1551" s="13">
        <f t="shared" si="325"/>
        <v>-56.623263888888921</v>
      </c>
    </row>
    <row r="1552" spans="1:19">
      <c r="A1552" s="1">
        <f>IF(input_OLD_temp_simulation!A1552&lt;&gt;"",input_OLD_temp_simulation!A1552,"")</f>
        <v>1550</v>
      </c>
      <c r="B1552">
        <f>IF(input_OLD_temp_simulation!B1552&lt;&gt;"",input_OLD_temp_simulation!B1552,"")</f>
        <v>886307</v>
      </c>
      <c r="C1552" s="2">
        <f>IF(input_OLD_temp_simulation!C1552&lt;&gt;"",input_OLD_temp_simulation!C1552,"")</f>
        <v>44580.145833333343</v>
      </c>
      <c r="D1552" s="26">
        <f t="shared" si="326"/>
        <v>2</v>
      </c>
      <c r="E1552" s="43">
        <f t="shared" si="317"/>
        <v>0.14583333334303461</v>
      </c>
      <c r="F1552" s="2">
        <f t="shared" si="318"/>
        <v>2.1459490740837754</v>
      </c>
      <c r="G1552" s="26">
        <f>_xlfn.XLOOKUP(F1552,occupancy_schedule!C:C,occupancy_schedule!D:D,,1,2)</f>
        <v>1</v>
      </c>
      <c r="H1552" s="50">
        <f t="shared" si="319"/>
        <v>6.7812499999999997E-6</v>
      </c>
      <c r="I1552" s="18">
        <f t="shared" si="320"/>
        <v>7.5347222222222218E-2</v>
      </c>
      <c r="J1552" s="26">
        <f t="shared" si="321"/>
        <v>17.8125</v>
      </c>
      <c r="K1552" s="55">
        <f t="shared" si="322"/>
        <v>1.2432484567901234E-2</v>
      </c>
      <c r="L1552" s="26" t="b">
        <f>IF(virtualroom!A1552="","",J1552&gt;ventilation_hysteresis)</f>
        <v>0</v>
      </c>
      <c r="M1552" s="29">
        <f t="shared" si="323"/>
        <v>0</v>
      </c>
      <c r="N1552" s="13">
        <f t="shared" si="314"/>
        <v>0</v>
      </c>
      <c r="O1552" s="17">
        <f t="shared" si="315"/>
        <v>0</v>
      </c>
      <c r="P1552" s="17">
        <f t="shared" si="324"/>
        <v>0</v>
      </c>
      <c r="Q1552" s="17">
        <f t="shared" si="316"/>
        <v>1.2432484567901234E-2</v>
      </c>
      <c r="R1552" s="29">
        <f>IF(R1551="cCO2_ppm",CO2_ext_avg_ppm,calculation!R1551+calculation!S1551)</f>
        <v>817.8125</v>
      </c>
      <c r="S1552" s="13">
        <f t="shared" si="325"/>
        <v>56.623263888888886</v>
      </c>
    </row>
    <row r="1553" spans="1:19">
      <c r="A1553" s="1">
        <f>IF(input_OLD_temp_simulation!A1553&lt;&gt;"",input_OLD_temp_simulation!A1553,"")</f>
        <v>1551</v>
      </c>
      <c r="B1553">
        <f>IF(input_OLD_temp_simulation!B1553&lt;&gt;"",input_OLD_temp_simulation!B1553,"")</f>
        <v>886307</v>
      </c>
      <c r="C1553" s="2">
        <f>IF(input_OLD_temp_simulation!C1553&lt;&gt;"",input_OLD_temp_simulation!C1553,"")</f>
        <v>44580.15625</v>
      </c>
      <c r="D1553" s="26">
        <f t="shared" si="326"/>
        <v>2</v>
      </c>
      <c r="E1553" s="43">
        <f t="shared" si="317"/>
        <v>0.15625</v>
      </c>
      <c r="F1553" s="2">
        <f t="shared" si="318"/>
        <v>2.1563657407407408</v>
      </c>
      <c r="G1553" s="26">
        <f>_xlfn.XLOOKUP(F1553,occupancy_schedule!C:C,occupancy_schedule!D:D,,1,2)</f>
        <v>1</v>
      </c>
      <c r="H1553" s="50">
        <f t="shared" si="319"/>
        <v>6.7812499999999997E-6</v>
      </c>
      <c r="I1553" s="18">
        <f t="shared" si="320"/>
        <v>7.5347222222222218E-2</v>
      </c>
      <c r="J1553" s="26">
        <f t="shared" si="321"/>
        <v>74.435763888888914</v>
      </c>
      <c r="K1553" s="55">
        <f t="shared" si="322"/>
        <v>1.418011616941015E-2</v>
      </c>
      <c r="L1553" s="26" t="b">
        <f>IF(virtualroom!A1553="","",J1553&gt;ventilation_hysteresis)</f>
        <v>1</v>
      </c>
      <c r="M1553" s="29">
        <f t="shared" si="323"/>
        <v>500</v>
      </c>
      <c r="N1553" s="13">
        <f t="shared" si="314"/>
        <v>5.5555555555555554</v>
      </c>
      <c r="O1553" s="17">
        <f t="shared" si="315"/>
        <v>0.70900580847050754</v>
      </c>
      <c r="P1553" s="17">
        <f t="shared" si="324"/>
        <v>0.19500821886749678</v>
      </c>
      <c r="Q1553" s="17">
        <f t="shared" si="316"/>
        <v>0.13826195987654324</v>
      </c>
      <c r="R1553" s="29">
        <f>IF(R1552="cCO2_ppm",CO2_ext_avg_ppm,calculation!R1552+calculation!S1552)</f>
        <v>874.43576388888891</v>
      </c>
      <c r="S1553" s="13">
        <f t="shared" si="325"/>
        <v>-56.623263888888921</v>
      </c>
    </row>
    <row r="1554" spans="1:19">
      <c r="A1554" s="1">
        <f>IF(input_OLD_temp_simulation!A1554&lt;&gt;"",input_OLD_temp_simulation!A1554,"")</f>
        <v>1552</v>
      </c>
      <c r="B1554">
        <f>IF(input_OLD_temp_simulation!B1554&lt;&gt;"",input_OLD_temp_simulation!B1554,"")</f>
        <v>886307</v>
      </c>
      <c r="C1554" s="2">
        <f>IF(input_OLD_temp_simulation!C1554&lt;&gt;"",input_OLD_temp_simulation!C1554,"")</f>
        <v>44580.166666666657</v>
      </c>
      <c r="D1554" s="26">
        <f t="shared" si="326"/>
        <v>2</v>
      </c>
      <c r="E1554" s="43">
        <f t="shared" si="317"/>
        <v>0.16666666665696539</v>
      </c>
      <c r="F1554" s="2">
        <f t="shared" si="318"/>
        <v>2.1667824073977062</v>
      </c>
      <c r="G1554" s="26">
        <f>_xlfn.XLOOKUP(F1554,occupancy_schedule!C:C,occupancy_schedule!D:D,,1,2)</f>
        <v>1</v>
      </c>
      <c r="H1554" s="50">
        <f t="shared" si="319"/>
        <v>6.7812499999999997E-6</v>
      </c>
      <c r="I1554" s="18">
        <f t="shared" si="320"/>
        <v>7.5347222222222218E-2</v>
      </c>
      <c r="J1554" s="26">
        <f t="shared" si="321"/>
        <v>17.8125</v>
      </c>
      <c r="K1554" s="55">
        <f t="shared" si="322"/>
        <v>1.2432484567901234E-2</v>
      </c>
      <c r="L1554" s="26" t="b">
        <f>IF(virtualroom!A1554="","",J1554&gt;ventilation_hysteresis)</f>
        <v>0</v>
      </c>
      <c r="M1554" s="29">
        <f t="shared" si="323"/>
        <v>0</v>
      </c>
      <c r="N1554" s="13">
        <f t="shared" si="314"/>
        <v>0</v>
      </c>
      <c r="O1554" s="17">
        <f t="shared" si="315"/>
        <v>0</v>
      </c>
      <c r="P1554" s="17">
        <f t="shared" si="324"/>
        <v>0</v>
      </c>
      <c r="Q1554" s="17">
        <f t="shared" si="316"/>
        <v>1.2432484567901234E-2</v>
      </c>
      <c r="R1554" s="29">
        <f>IF(R1553="cCO2_ppm",CO2_ext_avg_ppm,calculation!R1553+calculation!S1553)</f>
        <v>817.8125</v>
      </c>
      <c r="S1554" s="13">
        <f t="shared" si="325"/>
        <v>56.623263888888886</v>
      </c>
    </row>
    <row r="1555" spans="1:19">
      <c r="A1555" s="1">
        <f>IF(input_OLD_temp_simulation!A1555&lt;&gt;"",input_OLD_temp_simulation!A1555,"")</f>
        <v>1553</v>
      </c>
      <c r="B1555">
        <f>IF(input_OLD_temp_simulation!B1555&lt;&gt;"",input_OLD_temp_simulation!B1555,"")</f>
        <v>886307</v>
      </c>
      <c r="C1555" s="2">
        <f>IF(input_OLD_temp_simulation!C1555&lt;&gt;"",input_OLD_temp_simulation!C1555,"")</f>
        <v>44580.177083333343</v>
      </c>
      <c r="D1555" s="26">
        <f t="shared" si="326"/>
        <v>2</v>
      </c>
      <c r="E1555" s="43">
        <f t="shared" si="317"/>
        <v>0.17708333334303461</v>
      </c>
      <c r="F1555" s="2">
        <f t="shared" si="318"/>
        <v>2.1771990740837754</v>
      </c>
      <c r="G1555" s="26">
        <f>_xlfn.XLOOKUP(F1555,occupancy_schedule!C:C,occupancy_schedule!D:D,,1,2)</f>
        <v>1</v>
      </c>
      <c r="H1555" s="50">
        <f t="shared" si="319"/>
        <v>6.7812499999999997E-6</v>
      </c>
      <c r="I1555" s="18">
        <f t="shared" si="320"/>
        <v>7.5347222222222218E-2</v>
      </c>
      <c r="J1555" s="26">
        <f t="shared" si="321"/>
        <v>74.435763888888914</v>
      </c>
      <c r="K1555" s="55">
        <f t="shared" si="322"/>
        <v>1.418011616941015E-2</v>
      </c>
      <c r="L1555" s="26" t="b">
        <f>IF(virtualroom!A1555="","",J1555&gt;ventilation_hysteresis)</f>
        <v>1</v>
      </c>
      <c r="M1555" s="29">
        <f t="shared" si="323"/>
        <v>500</v>
      </c>
      <c r="N1555" s="13">
        <f t="shared" si="314"/>
        <v>5.5555555555555554</v>
      </c>
      <c r="O1555" s="17">
        <f t="shared" si="315"/>
        <v>0.70900580847050754</v>
      </c>
      <c r="P1555" s="17">
        <f t="shared" si="324"/>
        <v>0.19500821886749678</v>
      </c>
      <c r="Q1555" s="17">
        <f t="shared" si="316"/>
        <v>0.13826195987654324</v>
      </c>
      <c r="R1555" s="29">
        <f>IF(R1554="cCO2_ppm",CO2_ext_avg_ppm,calculation!R1554+calculation!S1554)</f>
        <v>874.43576388888891</v>
      </c>
      <c r="S1555" s="13">
        <f t="shared" si="325"/>
        <v>-56.623263888888921</v>
      </c>
    </row>
    <row r="1556" spans="1:19">
      <c r="A1556" s="1">
        <f>IF(input_OLD_temp_simulation!A1556&lt;&gt;"",input_OLD_temp_simulation!A1556,"")</f>
        <v>1554</v>
      </c>
      <c r="B1556">
        <f>IF(input_OLD_temp_simulation!B1556&lt;&gt;"",input_OLD_temp_simulation!B1556,"")</f>
        <v>886307</v>
      </c>
      <c r="C1556" s="2">
        <f>IF(input_OLD_temp_simulation!C1556&lt;&gt;"",input_OLD_temp_simulation!C1556,"")</f>
        <v>44580.1875</v>
      </c>
      <c r="D1556" s="26">
        <f t="shared" si="326"/>
        <v>2</v>
      </c>
      <c r="E1556" s="43">
        <f t="shared" si="317"/>
        <v>0.1875</v>
      </c>
      <c r="F1556" s="2">
        <f t="shared" si="318"/>
        <v>2.1876157407407408</v>
      </c>
      <c r="G1556" s="26">
        <f>_xlfn.XLOOKUP(F1556,occupancy_schedule!C:C,occupancy_schedule!D:D,,1,2)</f>
        <v>1</v>
      </c>
      <c r="H1556" s="50">
        <f t="shared" si="319"/>
        <v>6.7812499999999997E-6</v>
      </c>
      <c r="I1556" s="18">
        <f t="shared" si="320"/>
        <v>7.5347222222222218E-2</v>
      </c>
      <c r="J1556" s="26">
        <f t="shared" si="321"/>
        <v>17.8125</v>
      </c>
      <c r="K1556" s="55">
        <f t="shared" si="322"/>
        <v>1.2432484567901234E-2</v>
      </c>
      <c r="L1556" s="26" t="b">
        <f>IF(virtualroom!A1556="","",J1556&gt;ventilation_hysteresis)</f>
        <v>0</v>
      </c>
      <c r="M1556" s="29">
        <f t="shared" si="323"/>
        <v>0</v>
      </c>
      <c r="N1556" s="13">
        <f t="shared" si="314"/>
        <v>0</v>
      </c>
      <c r="O1556" s="17">
        <f t="shared" si="315"/>
        <v>0</v>
      </c>
      <c r="P1556" s="17">
        <f t="shared" si="324"/>
        <v>0</v>
      </c>
      <c r="Q1556" s="17">
        <f t="shared" si="316"/>
        <v>1.2432484567901234E-2</v>
      </c>
      <c r="R1556" s="29">
        <f>IF(R1555="cCO2_ppm",CO2_ext_avg_ppm,calculation!R1555+calculation!S1555)</f>
        <v>817.8125</v>
      </c>
      <c r="S1556" s="13">
        <f t="shared" si="325"/>
        <v>56.623263888888886</v>
      </c>
    </row>
    <row r="1557" spans="1:19">
      <c r="A1557" s="1">
        <f>IF(input_OLD_temp_simulation!A1557&lt;&gt;"",input_OLD_temp_simulation!A1557,"")</f>
        <v>1555</v>
      </c>
      <c r="B1557">
        <f>IF(input_OLD_temp_simulation!B1557&lt;&gt;"",input_OLD_temp_simulation!B1557,"")</f>
        <v>886307</v>
      </c>
      <c r="C1557" s="2">
        <f>IF(input_OLD_temp_simulation!C1557&lt;&gt;"",input_OLD_temp_simulation!C1557,"")</f>
        <v>44580.197916666657</v>
      </c>
      <c r="D1557" s="26">
        <f t="shared" si="326"/>
        <v>2</v>
      </c>
      <c r="E1557" s="43">
        <f t="shared" si="317"/>
        <v>0.19791666665696539</v>
      </c>
      <c r="F1557" s="2">
        <f t="shared" si="318"/>
        <v>2.1980324073977062</v>
      </c>
      <c r="G1557" s="26">
        <f>_xlfn.XLOOKUP(F1557,occupancy_schedule!C:C,occupancy_schedule!D:D,,1,2)</f>
        <v>1</v>
      </c>
      <c r="H1557" s="50">
        <f t="shared" si="319"/>
        <v>6.7812499999999997E-6</v>
      </c>
      <c r="I1557" s="18">
        <f t="shared" si="320"/>
        <v>7.5347222222222218E-2</v>
      </c>
      <c r="J1557" s="26">
        <f t="shared" si="321"/>
        <v>74.435763888888914</v>
      </c>
      <c r="K1557" s="55">
        <f t="shared" si="322"/>
        <v>1.418011616941015E-2</v>
      </c>
      <c r="L1557" s="26" t="b">
        <f>IF(virtualroom!A1557="","",J1557&gt;ventilation_hysteresis)</f>
        <v>1</v>
      </c>
      <c r="M1557" s="29">
        <f t="shared" si="323"/>
        <v>500</v>
      </c>
      <c r="N1557" s="13">
        <f t="shared" si="314"/>
        <v>5.5555555555555554</v>
      </c>
      <c r="O1557" s="17">
        <f t="shared" si="315"/>
        <v>0.70900580847050754</v>
      </c>
      <c r="P1557" s="17">
        <f t="shared" si="324"/>
        <v>0.19500821886749678</v>
      </c>
      <c r="Q1557" s="17">
        <f t="shared" si="316"/>
        <v>0.13826195987654324</v>
      </c>
      <c r="R1557" s="29">
        <f>IF(R1556="cCO2_ppm",CO2_ext_avg_ppm,calculation!R1556+calculation!S1556)</f>
        <v>874.43576388888891</v>
      </c>
      <c r="S1557" s="13">
        <f t="shared" si="325"/>
        <v>-56.623263888888921</v>
      </c>
    </row>
    <row r="1558" spans="1:19">
      <c r="A1558" s="1">
        <f>IF(input_OLD_temp_simulation!A1558&lt;&gt;"",input_OLD_temp_simulation!A1558,"")</f>
        <v>1556</v>
      </c>
      <c r="B1558">
        <f>IF(input_OLD_temp_simulation!B1558&lt;&gt;"",input_OLD_temp_simulation!B1558,"")</f>
        <v>886307</v>
      </c>
      <c r="C1558" s="2">
        <f>IF(input_OLD_temp_simulation!C1558&lt;&gt;"",input_OLD_temp_simulation!C1558,"")</f>
        <v>44580.208333333343</v>
      </c>
      <c r="D1558" s="26">
        <f t="shared" si="326"/>
        <v>2</v>
      </c>
      <c r="E1558" s="43">
        <f t="shared" si="317"/>
        <v>0.20833333334303461</v>
      </c>
      <c r="F1558" s="2">
        <f t="shared" si="318"/>
        <v>2.2084490740837754</v>
      </c>
      <c r="G1558" s="26">
        <f>_xlfn.XLOOKUP(F1558,occupancy_schedule!C:C,occupancy_schedule!D:D,,1,2)</f>
        <v>1</v>
      </c>
      <c r="H1558" s="50">
        <f t="shared" si="319"/>
        <v>6.7812499999999997E-6</v>
      </c>
      <c r="I1558" s="18">
        <f t="shared" si="320"/>
        <v>7.5347222222222218E-2</v>
      </c>
      <c r="J1558" s="26">
        <f t="shared" si="321"/>
        <v>17.8125</v>
      </c>
      <c r="K1558" s="55">
        <f t="shared" si="322"/>
        <v>1.2432484567901234E-2</v>
      </c>
      <c r="L1558" s="26" t="b">
        <f>IF(virtualroom!A1558="","",J1558&gt;ventilation_hysteresis)</f>
        <v>0</v>
      </c>
      <c r="M1558" s="29">
        <f t="shared" si="323"/>
        <v>0</v>
      </c>
      <c r="N1558" s="13">
        <f t="shared" si="314"/>
        <v>0</v>
      </c>
      <c r="O1558" s="17">
        <f t="shared" si="315"/>
        <v>0</v>
      </c>
      <c r="P1558" s="17">
        <f t="shared" si="324"/>
        <v>0</v>
      </c>
      <c r="Q1558" s="17">
        <f t="shared" si="316"/>
        <v>1.2432484567901234E-2</v>
      </c>
      <c r="R1558" s="29">
        <f>IF(R1557="cCO2_ppm",CO2_ext_avg_ppm,calculation!R1557+calculation!S1557)</f>
        <v>817.8125</v>
      </c>
      <c r="S1558" s="13">
        <f t="shared" si="325"/>
        <v>56.623263888888886</v>
      </c>
    </row>
    <row r="1559" spans="1:19">
      <c r="A1559" s="1">
        <f>IF(input_OLD_temp_simulation!A1559&lt;&gt;"",input_OLD_temp_simulation!A1559,"")</f>
        <v>1557</v>
      </c>
      <c r="B1559">
        <f>IF(input_OLD_temp_simulation!B1559&lt;&gt;"",input_OLD_temp_simulation!B1559,"")</f>
        <v>886307</v>
      </c>
      <c r="C1559" s="2">
        <f>IF(input_OLD_temp_simulation!C1559&lt;&gt;"",input_OLD_temp_simulation!C1559,"")</f>
        <v>44580.21875</v>
      </c>
      <c r="D1559" s="26">
        <f t="shared" si="326"/>
        <v>2</v>
      </c>
      <c r="E1559" s="43">
        <f t="shared" si="317"/>
        <v>0.21875</v>
      </c>
      <c r="F1559" s="2">
        <f t="shared" si="318"/>
        <v>2.2188657407407408</v>
      </c>
      <c r="G1559" s="26">
        <f>_xlfn.XLOOKUP(F1559,occupancy_schedule!C:C,occupancy_schedule!D:D,,1,2)</f>
        <v>1</v>
      </c>
      <c r="H1559" s="50">
        <f t="shared" si="319"/>
        <v>6.7812499999999997E-6</v>
      </c>
      <c r="I1559" s="18">
        <f t="shared" si="320"/>
        <v>7.5347222222222218E-2</v>
      </c>
      <c r="J1559" s="26">
        <f t="shared" si="321"/>
        <v>74.435763888888914</v>
      </c>
      <c r="K1559" s="55">
        <f t="shared" si="322"/>
        <v>1.418011616941015E-2</v>
      </c>
      <c r="L1559" s="26" t="b">
        <f>IF(virtualroom!A1559="","",J1559&gt;ventilation_hysteresis)</f>
        <v>1</v>
      </c>
      <c r="M1559" s="29">
        <f t="shared" si="323"/>
        <v>500</v>
      </c>
      <c r="N1559" s="13">
        <f t="shared" si="314"/>
        <v>5.5555555555555554</v>
      </c>
      <c r="O1559" s="17">
        <f t="shared" si="315"/>
        <v>0.70900580847050754</v>
      </c>
      <c r="P1559" s="17">
        <f t="shared" si="324"/>
        <v>0.19500821886749678</v>
      </c>
      <c r="Q1559" s="17">
        <f t="shared" si="316"/>
        <v>0.13826195987654324</v>
      </c>
      <c r="R1559" s="29">
        <f>IF(R1558="cCO2_ppm",CO2_ext_avg_ppm,calculation!R1558+calculation!S1558)</f>
        <v>874.43576388888891</v>
      </c>
      <c r="S1559" s="13">
        <f t="shared" si="325"/>
        <v>-56.623263888888921</v>
      </c>
    </row>
    <row r="1560" spans="1:19">
      <c r="A1560" s="1">
        <f>IF(input_OLD_temp_simulation!A1560&lt;&gt;"",input_OLD_temp_simulation!A1560,"")</f>
        <v>1558</v>
      </c>
      <c r="B1560">
        <f>IF(input_OLD_temp_simulation!B1560&lt;&gt;"",input_OLD_temp_simulation!B1560,"")</f>
        <v>886307</v>
      </c>
      <c r="C1560" s="2">
        <f>IF(input_OLD_temp_simulation!C1560&lt;&gt;"",input_OLD_temp_simulation!C1560,"")</f>
        <v>44580.229166666657</v>
      </c>
      <c r="D1560" s="26">
        <f t="shared" si="326"/>
        <v>2</v>
      </c>
      <c r="E1560" s="43">
        <f t="shared" si="317"/>
        <v>0.22916666665696539</v>
      </c>
      <c r="F1560" s="2">
        <f t="shared" si="318"/>
        <v>2.2292824073977062</v>
      </c>
      <c r="G1560" s="26">
        <f>_xlfn.XLOOKUP(F1560,occupancy_schedule!C:C,occupancy_schedule!D:D,,1,2)</f>
        <v>1</v>
      </c>
      <c r="H1560" s="50">
        <f t="shared" si="319"/>
        <v>6.7812499999999997E-6</v>
      </c>
      <c r="I1560" s="18">
        <f t="shared" si="320"/>
        <v>7.5347222222222218E-2</v>
      </c>
      <c r="J1560" s="26">
        <f t="shared" si="321"/>
        <v>17.8125</v>
      </c>
      <c r="K1560" s="55">
        <f t="shared" si="322"/>
        <v>1.2432484567901234E-2</v>
      </c>
      <c r="L1560" s="26" t="b">
        <f>IF(virtualroom!A1560="","",J1560&gt;ventilation_hysteresis)</f>
        <v>0</v>
      </c>
      <c r="M1560" s="29">
        <f t="shared" si="323"/>
        <v>0</v>
      </c>
      <c r="N1560" s="13">
        <f t="shared" si="314"/>
        <v>0</v>
      </c>
      <c r="O1560" s="17">
        <f t="shared" si="315"/>
        <v>0</v>
      </c>
      <c r="P1560" s="17">
        <f t="shared" si="324"/>
        <v>0</v>
      </c>
      <c r="Q1560" s="17">
        <f t="shared" si="316"/>
        <v>1.2432484567901234E-2</v>
      </c>
      <c r="R1560" s="29">
        <f>IF(R1559="cCO2_ppm",CO2_ext_avg_ppm,calculation!R1559+calculation!S1559)</f>
        <v>817.8125</v>
      </c>
      <c r="S1560" s="13">
        <f t="shared" si="325"/>
        <v>56.623263888888886</v>
      </c>
    </row>
    <row r="1561" spans="1:19">
      <c r="A1561" s="1">
        <f>IF(input_OLD_temp_simulation!A1561&lt;&gt;"",input_OLD_temp_simulation!A1561,"")</f>
        <v>1559</v>
      </c>
      <c r="B1561">
        <f>IF(input_OLD_temp_simulation!B1561&lt;&gt;"",input_OLD_temp_simulation!B1561,"")</f>
        <v>886307</v>
      </c>
      <c r="C1561" s="2">
        <f>IF(input_OLD_temp_simulation!C1561&lt;&gt;"",input_OLD_temp_simulation!C1561,"")</f>
        <v>44580.239583333343</v>
      </c>
      <c r="D1561" s="26">
        <f t="shared" si="326"/>
        <v>2</v>
      </c>
      <c r="E1561" s="43">
        <f t="shared" si="317"/>
        <v>0.23958333334303461</v>
      </c>
      <c r="F1561" s="2">
        <f t="shared" si="318"/>
        <v>2.2396990740837754</v>
      </c>
      <c r="G1561" s="26">
        <f>_xlfn.XLOOKUP(F1561,occupancy_schedule!C:C,occupancy_schedule!D:D,,1,2)</f>
        <v>1</v>
      </c>
      <c r="H1561" s="50">
        <f t="shared" si="319"/>
        <v>6.7812499999999997E-6</v>
      </c>
      <c r="I1561" s="18">
        <f t="shared" si="320"/>
        <v>7.5347222222222218E-2</v>
      </c>
      <c r="J1561" s="26">
        <f t="shared" si="321"/>
        <v>74.435763888888914</v>
      </c>
      <c r="K1561" s="55">
        <f t="shared" si="322"/>
        <v>1.418011616941015E-2</v>
      </c>
      <c r="L1561" s="26" t="b">
        <f>IF(virtualroom!A1561="","",J1561&gt;ventilation_hysteresis)</f>
        <v>1</v>
      </c>
      <c r="M1561" s="29">
        <f t="shared" si="323"/>
        <v>500</v>
      </c>
      <c r="N1561" s="13">
        <f t="shared" si="314"/>
        <v>5.5555555555555554</v>
      </c>
      <c r="O1561" s="17">
        <f t="shared" si="315"/>
        <v>0.70900580847050754</v>
      </c>
      <c r="P1561" s="17">
        <f t="shared" si="324"/>
        <v>0.19500821886749678</v>
      </c>
      <c r="Q1561" s="17">
        <f t="shared" si="316"/>
        <v>0.13826195987654324</v>
      </c>
      <c r="R1561" s="29">
        <f>IF(R1560="cCO2_ppm",CO2_ext_avg_ppm,calculation!R1560+calculation!S1560)</f>
        <v>874.43576388888891</v>
      </c>
      <c r="S1561" s="13">
        <f t="shared" si="325"/>
        <v>-56.623263888888921</v>
      </c>
    </row>
    <row r="1562" spans="1:19">
      <c r="A1562" s="1">
        <f>IF(input_OLD_temp_simulation!A1562&lt;&gt;"",input_OLD_temp_simulation!A1562,"")</f>
        <v>1560</v>
      </c>
      <c r="B1562">
        <f>IF(input_OLD_temp_simulation!B1562&lt;&gt;"",input_OLD_temp_simulation!B1562,"")</f>
        <v>886307</v>
      </c>
      <c r="C1562" s="2">
        <f>IF(input_OLD_temp_simulation!C1562&lt;&gt;"",input_OLD_temp_simulation!C1562,"")</f>
        <v>44580.25</v>
      </c>
      <c r="D1562" s="26">
        <f t="shared" si="326"/>
        <v>2</v>
      </c>
      <c r="E1562" s="43">
        <f t="shared" si="317"/>
        <v>0.25</v>
      </c>
      <c r="F1562" s="2">
        <f t="shared" si="318"/>
        <v>2.2501157407407408</v>
      </c>
      <c r="G1562" s="26">
        <f>_xlfn.XLOOKUP(F1562,occupancy_schedule!C:C,occupancy_schedule!D:D,,1,2)</f>
        <v>1</v>
      </c>
      <c r="H1562" s="50">
        <f t="shared" si="319"/>
        <v>6.7812499999999997E-6</v>
      </c>
      <c r="I1562" s="18">
        <f t="shared" si="320"/>
        <v>7.5347222222222218E-2</v>
      </c>
      <c r="J1562" s="26">
        <f t="shared" si="321"/>
        <v>17.8125</v>
      </c>
      <c r="K1562" s="55">
        <f t="shared" si="322"/>
        <v>1.2432484567901234E-2</v>
      </c>
      <c r="L1562" s="26" t="b">
        <f>IF(virtualroom!A1562="","",J1562&gt;ventilation_hysteresis)</f>
        <v>0</v>
      </c>
      <c r="M1562" s="29">
        <f t="shared" si="323"/>
        <v>0</v>
      </c>
      <c r="N1562" s="13">
        <f t="shared" si="314"/>
        <v>0</v>
      </c>
      <c r="O1562" s="17">
        <f t="shared" si="315"/>
        <v>0</v>
      </c>
      <c r="P1562" s="17">
        <f t="shared" si="324"/>
        <v>0</v>
      </c>
      <c r="Q1562" s="17">
        <f t="shared" si="316"/>
        <v>1.2432484567901234E-2</v>
      </c>
      <c r="R1562" s="29">
        <f>IF(R1561="cCO2_ppm",CO2_ext_avg_ppm,calculation!R1561+calculation!S1561)</f>
        <v>817.8125</v>
      </c>
      <c r="S1562" s="13">
        <f t="shared" si="325"/>
        <v>56.623263888888886</v>
      </c>
    </row>
    <row r="1563" spans="1:19">
      <c r="A1563" s="1">
        <f>IF(input_OLD_temp_simulation!A1563&lt;&gt;"",input_OLD_temp_simulation!A1563,"")</f>
        <v>1561</v>
      </c>
      <c r="B1563">
        <f>IF(input_OLD_temp_simulation!B1563&lt;&gt;"",input_OLD_temp_simulation!B1563,"")</f>
        <v>886307</v>
      </c>
      <c r="C1563" s="2">
        <f>IF(input_OLD_temp_simulation!C1563&lt;&gt;"",input_OLD_temp_simulation!C1563,"")</f>
        <v>44580.260416666657</v>
      </c>
      <c r="D1563" s="26">
        <f t="shared" si="326"/>
        <v>2</v>
      </c>
      <c r="E1563" s="43">
        <f t="shared" si="317"/>
        <v>0.26041666665696539</v>
      </c>
      <c r="F1563" s="2">
        <f t="shared" si="318"/>
        <v>2.2605324073977062</v>
      </c>
      <c r="G1563" s="26">
        <f>_xlfn.XLOOKUP(F1563,occupancy_schedule!C:C,occupancy_schedule!D:D,,1,2)</f>
        <v>1</v>
      </c>
      <c r="H1563" s="50">
        <f t="shared" si="319"/>
        <v>6.7812499999999997E-6</v>
      </c>
      <c r="I1563" s="18">
        <f t="shared" si="320"/>
        <v>7.5347222222222218E-2</v>
      </c>
      <c r="J1563" s="26">
        <f t="shared" si="321"/>
        <v>74.435763888888914</v>
      </c>
      <c r="K1563" s="55">
        <f t="shared" si="322"/>
        <v>1.418011616941015E-2</v>
      </c>
      <c r="L1563" s="26" t="b">
        <f>IF(virtualroom!A1563="","",J1563&gt;ventilation_hysteresis)</f>
        <v>1</v>
      </c>
      <c r="M1563" s="29">
        <f t="shared" si="323"/>
        <v>500</v>
      </c>
      <c r="N1563" s="13">
        <f t="shared" si="314"/>
        <v>5.5555555555555554</v>
      </c>
      <c r="O1563" s="17">
        <f t="shared" si="315"/>
        <v>0.70900580847050754</v>
      </c>
      <c r="P1563" s="17">
        <f t="shared" si="324"/>
        <v>0.19500821886749678</v>
      </c>
      <c r="Q1563" s="17">
        <f t="shared" si="316"/>
        <v>0.13826195987654324</v>
      </c>
      <c r="R1563" s="29">
        <f>IF(R1562="cCO2_ppm",CO2_ext_avg_ppm,calculation!R1562+calculation!S1562)</f>
        <v>874.43576388888891</v>
      </c>
      <c r="S1563" s="13">
        <f t="shared" si="325"/>
        <v>-56.623263888888921</v>
      </c>
    </row>
    <row r="1564" spans="1:19">
      <c r="A1564" s="1">
        <f>IF(input_OLD_temp_simulation!A1564&lt;&gt;"",input_OLD_temp_simulation!A1564,"")</f>
        <v>1562</v>
      </c>
      <c r="B1564">
        <f>IF(input_OLD_temp_simulation!B1564&lt;&gt;"",input_OLD_temp_simulation!B1564,"")</f>
        <v>886307</v>
      </c>
      <c r="C1564" s="2">
        <f>IF(input_OLD_temp_simulation!C1564&lt;&gt;"",input_OLD_temp_simulation!C1564,"")</f>
        <v>44580.270833333343</v>
      </c>
      <c r="D1564" s="26">
        <f t="shared" si="326"/>
        <v>2</v>
      </c>
      <c r="E1564" s="43">
        <f t="shared" si="317"/>
        <v>0.27083333334303461</v>
      </c>
      <c r="F1564" s="2">
        <f t="shared" si="318"/>
        <v>2.2709490740837754</v>
      </c>
      <c r="G1564" s="26">
        <f>_xlfn.XLOOKUP(F1564,occupancy_schedule!C:C,occupancy_schedule!D:D,,1,2)</f>
        <v>1</v>
      </c>
      <c r="H1564" s="50">
        <f t="shared" si="319"/>
        <v>6.7812499999999997E-6</v>
      </c>
      <c r="I1564" s="18">
        <f t="shared" si="320"/>
        <v>7.5347222222222218E-2</v>
      </c>
      <c r="J1564" s="26">
        <f t="shared" si="321"/>
        <v>17.8125</v>
      </c>
      <c r="K1564" s="55">
        <f t="shared" si="322"/>
        <v>1.2432484567901234E-2</v>
      </c>
      <c r="L1564" s="26" t="b">
        <f>IF(virtualroom!A1564="","",J1564&gt;ventilation_hysteresis)</f>
        <v>0</v>
      </c>
      <c r="M1564" s="29">
        <f t="shared" si="323"/>
        <v>0</v>
      </c>
      <c r="N1564" s="13">
        <f t="shared" si="314"/>
        <v>0</v>
      </c>
      <c r="O1564" s="17">
        <f t="shared" si="315"/>
        <v>0</v>
      </c>
      <c r="P1564" s="17">
        <f t="shared" si="324"/>
        <v>0</v>
      </c>
      <c r="Q1564" s="17">
        <f t="shared" si="316"/>
        <v>1.2432484567901234E-2</v>
      </c>
      <c r="R1564" s="29">
        <f>IF(R1563="cCO2_ppm",CO2_ext_avg_ppm,calculation!R1563+calculation!S1563)</f>
        <v>817.8125</v>
      </c>
      <c r="S1564" s="13">
        <f t="shared" si="325"/>
        <v>56.623263888888886</v>
      </c>
    </row>
    <row r="1565" spans="1:19">
      <c r="A1565" s="1">
        <f>IF(input_OLD_temp_simulation!A1565&lt;&gt;"",input_OLD_temp_simulation!A1565,"")</f>
        <v>1563</v>
      </c>
      <c r="B1565">
        <f>IF(input_OLD_temp_simulation!B1565&lt;&gt;"",input_OLD_temp_simulation!B1565,"")</f>
        <v>886307</v>
      </c>
      <c r="C1565" s="2">
        <f>IF(input_OLD_temp_simulation!C1565&lt;&gt;"",input_OLD_temp_simulation!C1565,"")</f>
        <v>44580.28125</v>
      </c>
      <c r="D1565" s="26">
        <f t="shared" si="326"/>
        <v>2</v>
      </c>
      <c r="E1565" s="43">
        <f t="shared" si="317"/>
        <v>0.28125</v>
      </c>
      <c r="F1565" s="2">
        <f t="shared" si="318"/>
        <v>2.2813657407407408</v>
      </c>
      <c r="G1565" s="26">
        <f>_xlfn.XLOOKUP(F1565,occupancy_schedule!C:C,occupancy_schedule!D:D,,1,2)</f>
        <v>1</v>
      </c>
      <c r="H1565" s="50">
        <f t="shared" si="319"/>
        <v>6.7812499999999997E-6</v>
      </c>
      <c r="I1565" s="18">
        <f t="shared" si="320"/>
        <v>7.5347222222222218E-2</v>
      </c>
      <c r="J1565" s="26">
        <f t="shared" si="321"/>
        <v>74.435763888888914</v>
      </c>
      <c r="K1565" s="55">
        <f t="shared" si="322"/>
        <v>1.418011616941015E-2</v>
      </c>
      <c r="L1565" s="26" t="b">
        <f>IF(virtualroom!A1565="","",J1565&gt;ventilation_hysteresis)</f>
        <v>1</v>
      </c>
      <c r="M1565" s="29">
        <f t="shared" si="323"/>
        <v>500</v>
      </c>
      <c r="N1565" s="13">
        <f t="shared" si="314"/>
        <v>5.5555555555555554</v>
      </c>
      <c r="O1565" s="17">
        <f t="shared" si="315"/>
        <v>0.70900580847050754</v>
      </c>
      <c r="P1565" s="17">
        <f t="shared" si="324"/>
        <v>0.19500821886749678</v>
      </c>
      <c r="Q1565" s="17">
        <f t="shared" si="316"/>
        <v>0.13826195987654324</v>
      </c>
      <c r="R1565" s="29">
        <f>IF(R1564="cCO2_ppm",CO2_ext_avg_ppm,calculation!R1564+calculation!S1564)</f>
        <v>874.43576388888891</v>
      </c>
      <c r="S1565" s="13">
        <f t="shared" si="325"/>
        <v>-56.623263888888921</v>
      </c>
    </row>
    <row r="1566" spans="1:19">
      <c r="A1566" s="1">
        <f>IF(input_OLD_temp_simulation!A1566&lt;&gt;"",input_OLD_temp_simulation!A1566,"")</f>
        <v>1564</v>
      </c>
      <c r="B1566">
        <f>IF(input_OLD_temp_simulation!B1566&lt;&gt;"",input_OLD_temp_simulation!B1566,"")</f>
        <v>886307</v>
      </c>
      <c r="C1566" s="2">
        <f>IF(input_OLD_temp_simulation!C1566&lt;&gt;"",input_OLD_temp_simulation!C1566,"")</f>
        <v>44580.291666666657</v>
      </c>
      <c r="D1566" s="26">
        <f t="shared" si="326"/>
        <v>2</v>
      </c>
      <c r="E1566" s="43">
        <f t="shared" si="317"/>
        <v>0.29166666665696539</v>
      </c>
      <c r="F1566" s="2">
        <f t="shared" si="318"/>
        <v>2.2917824073977062</v>
      </c>
      <c r="G1566" s="26">
        <f>_xlfn.XLOOKUP(F1566,occupancy_schedule!C:C,occupancy_schedule!D:D,,1,2)</f>
        <v>1</v>
      </c>
      <c r="H1566" s="50">
        <f t="shared" si="319"/>
        <v>6.7812499999999997E-6</v>
      </c>
      <c r="I1566" s="18">
        <f t="shared" si="320"/>
        <v>7.5347222222222218E-2</v>
      </c>
      <c r="J1566" s="26">
        <f t="shared" si="321"/>
        <v>17.8125</v>
      </c>
      <c r="K1566" s="55">
        <f t="shared" si="322"/>
        <v>1.2432484567901234E-2</v>
      </c>
      <c r="L1566" s="26" t="b">
        <f>IF(virtualroom!A1566="","",J1566&gt;ventilation_hysteresis)</f>
        <v>0</v>
      </c>
      <c r="M1566" s="29">
        <f t="shared" si="323"/>
        <v>0</v>
      </c>
      <c r="N1566" s="13">
        <f t="shared" si="314"/>
        <v>0</v>
      </c>
      <c r="O1566" s="17">
        <f t="shared" si="315"/>
        <v>0</v>
      </c>
      <c r="P1566" s="17">
        <f t="shared" si="324"/>
        <v>0</v>
      </c>
      <c r="Q1566" s="17">
        <f t="shared" si="316"/>
        <v>1.2432484567901234E-2</v>
      </c>
      <c r="R1566" s="29">
        <f>IF(R1565="cCO2_ppm",CO2_ext_avg_ppm,calculation!R1565+calculation!S1565)</f>
        <v>817.8125</v>
      </c>
      <c r="S1566" s="13">
        <f t="shared" si="325"/>
        <v>56.623263888888886</v>
      </c>
    </row>
    <row r="1567" spans="1:19">
      <c r="A1567" s="1">
        <f>IF(input_OLD_temp_simulation!A1567&lt;&gt;"",input_OLD_temp_simulation!A1567,"")</f>
        <v>1565</v>
      </c>
      <c r="B1567">
        <f>IF(input_OLD_temp_simulation!B1567&lt;&gt;"",input_OLD_temp_simulation!B1567,"")</f>
        <v>886307</v>
      </c>
      <c r="C1567" s="2">
        <f>IF(input_OLD_temp_simulation!C1567&lt;&gt;"",input_OLD_temp_simulation!C1567,"")</f>
        <v>44580.302083333343</v>
      </c>
      <c r="D1567" s="26">
        <f t="shared" si="326"/>
        <v>2</v>
      </c>
      <c r="E1567" s="43">
        <f t="shared" si="317"/>
        <v>0.30208333334303461</v>
      </c>
      <c r="F1567" s="2">
        <f t="shared" si="318"/>
        <v>2.3021990740837754</v>
      </c>
      <c r="G1567" s="26">
        <f>_xlfn.XLOOKUP(F1567,occupancy_schedule!C:C,occupancy_schedule!D:D,,1,2)</f>
        <v>1</v>
      </c>
      <c r="H1567" s="50">
        <f t="shared" si="319"/>
        <v>6.7812499999999997E-6</v>
      </c>
      <c r="I1567" s="18">
        <f t="shared" si="320"/>
        <v>7.5347222222222218E-2</v>
      </c>
      <c r="J1567" s="26">
        <f t="shared" si="321"/>
        <v>74.435763888888914</v>
      </c>
      <c r="K1567" s="55">
        <f t="shared" si="322"/>
        <v>1.418011616941015E-2</v>
      </c>
      <c r="L1567" s="26" t="b">
        <f>IF(virtualroom!A1567="","",J1567&gt;ventilation_hysteresis)</f>
        <v>1</v>
      </c>
      <c r="M1567" s="29">
        <f t="shared" si="323"/>
        <v>500</v>
      </c>
      <c r="N1567" s="13">
        <f t="shared" si="314"/>
        <v>5.5555555555555554</v>
      </c>
      <c r="O1567" s="17">
        <f t="shared" si="315"/>
        <v>0.70900580847050754</v>
      </c>
      <c r="P1567" s="17">
        <f t="shared" si="324"/>
        <v>0.19500821886749678</v>
      </c>
      <c r="Q1567" s="17">
        <f t="shared" si="316"/>
        <v>0.13826195987654324</v>
      </c>
      <c r="R1567" s="29">
        <f>IF(R1566="cCO2_ppm",CO2_ext_avg_ppm,calculation!R1566+calculation!S1566)</f>
        <v>874.43576388888891</v>
      </c>
      <c r="S1567" s="13">
        <f t="shared" si="325"/>
        <v>-56.623263888888921</v>
      </c>
    </row>
    <row r="1568" spans="1:19">
      <c r="A1568" s="1">
        <f>IF(input_OLD_temp_simulation!A1568&lt;&gt;"",input_OLD_temp_simulation!A1568,"")</f>
        <v>1566</v>
      </c>
      <c r="B1568">
        <f>IF(input_OLD_temp_simulation!B1568&lt;&gt;"",input_OLD_temp_simulation!B1568,"")</f>
        <v>886307</v>
      </c>
      <c r="C1568" s="2">
        <f>IF(input_OLD_temp_simulation!C1568&lt;&gt;"",input_OLD_temp_simulation!C1568,"")</f>
        <v>44580.3125</v>
      </c>
      <c r="D1568" s="26">
        <f t="shared" si="326"/>
        <v>2</v>
      </c>
      <c r="E1568" s="43">
        <f t="shared" si="317"/>
        <v>0.3125</v>
      </c>
      <c r="F1568" s="2">
        <f t="shared" si="318"/>
        <v>2.3126157407407408</v>
      </c>
      <c r="G1568" s="26">
        <f>_xlfn.XLOOKUP(F1568,occupancy_schedule!C:C,occupancy_schedule!D:D,,1,2)</f>
        <v>1</v>
      </c>
      <c r="H1568" s="50">
        <f t="shared" si="319"/>
        <v>6.7812499999999997E-6</v>
      </c>
      <c r="I1568" s="18">
        <f t="shared" si="320"/>
        <v>7.5347222222222218E-2</v>
      </c>
      <c r="J1568" s="26">
        <f t="shared" si="321"/>
        <v>17.8125</v>
      </c>
      <c r="K1568" s="55">
        <f t="shared" si="322"/>
        <v>1.2432484567901234E-2</v>
      </c>
      <c r="L1568" s="26" t="b">
        <f>IF(virtualroom!A1568="","",J1568&gt;ventilation_hysteresis)</f>
        <v>0</v>
      </c>
      <c r="M1568" s="29">
        <f t="shared" si="323"/>
        <v>0</v>
      </c>
      <c r="N1568" s="13">
        <f t="shared" si="314"/>
        <v>0</v>
      </c>
      <c r="O1568" s="17">
        <f t="shared" si="315"/>
        <v>0</v>
      </c>
      <c r="P1568" s="17">
        <f t="shared" si="324"/>
        <v>0</v>
      </c>
      <c r="Q1568" s="17">
        <f t="shared" si="316"/>
        <v>1.2432484567901234E-2</v>
      </c>
      <c r="R1568" s="29">
        <f>IF(R1567="cCO2_ppm",CO2_ext_avg_ppm,calculation!R1567+calculation!S1567)</f>
        <v>817.8125</v>
      </c>
      <c r="S1568" s="13">
        <f t="shared" si="325"/>
        <v>56.623263888888886</v>
      </c>
    </row>
    <row r="1569" spans="1:19">
      <c r="A1569" s="1">
        <f>IF(input_OLD_temp_simulation!A1569&lt;&gt;"",input_OLD_temp_simulation!A1569,"")</f>
        <v>1567</v>
      </c>
      <c r="B1569">
        <f>IF(input_OLD_temp_simulation!B1569&lt;&gt;"",input_OLD_temp_simulation!B1569,"")</f>
        <v>886307</v>
      </c>
      <c r="C1569" s="2">
        <f>IF(input_OLD_temp_simulation!C1569&lt;&gt;"",input_OLD_temp_simulation!C1569,"")</f>
        <v>44580.322916666657</v>
      </c>
      <c r="D1569" s="26">
        <f t="shared" si="326"/>
        <v>2</v>
      </c>
      <c r="E1569" s="43">
        <f t="shared" si="317"/>
        <v>0.32291666665696539</v>
      </c>
      <c r="F1569" s="2">
        <f t="shared" si="318"/>
        <v>2.3230324073977062</v>
      </c>
      <c r="G1569" s="26">
        <f>_xlfn.XLOOKUP(F1569,occupancy_schedule!C:C,occupancy_schedule!D:D,,1,2)</f>
        <v>1</v>
      </c>
      <c r="H1569" s="50">
        <f t="shared" si="319"/>
        <v>6.7812499999999997E-6</v>
      </c>
      <c r="I1569" s="18">
        <f t="shared" si="320"/>
        <v>7.5347222222222218E-2</v>
      </c>
      <c r="J1569" s="26">
        <f t="shared" si="321"/>
        <v>74.435763888888914</v>
      </c>
      <c r="K1569" s="55">
        <f t="shared" si="322"/>
        <v>1.418011616941015E-2</v>
      </c>
      <c r="L1569" s="26" t="b">
        <f>IF(virtualroom!A1569="","",J1569&gt;ventilation_hysteresis)</f>
        <v>1</v>
      </c>
      <c r="M1569" s="29">
        <f t="shared" si="323"/>
        <v>500</v>
      </c>
      <c r="N1569" s="13">
        <f t="shared" si="314"/>
        <v>5.5555555555555554</v>
      </c>
      <c r="O1569" s="17">
        <f t="shared" si="315"/>
        <v>0.70900580847050754</v>
      </c>
      <c r="P1569" s="17">
        <f t="shared" si="324"/>
        <v>0.19500821886749678</v>
      </c>
      <c r="Q1569" s="17">
        <f t="shared" si="316"/>
        <v>0.13826195987654324</v>
      </c>
      <c r="R1569" s="29">
        <f>IF(R1568="cCO2_ppm",CO2_ext_avg_ppm,calculation!R1568+calculation!S1568)</f>
        <v>874.43576388888891</v>
      </c>
      <c r="S1569" s="13">
        <f t="shared" si="325"/>
        <v>-56.623263888888921</v>
      </c>
    </row>
    <row r="1570" spans="1:19">
      <c r="A1570" s="1">
        <f>IF(input_OLD_temp_simulation!A1570&lt;&gt;"",input_OLD_temp_simulation!A1570,"")</f>
        <v>1568</v>
      </c>
      <c r="B1570">
        <f>IF(input_OLD_temp_simulation!B1570&lt;&gt;"",input_OLD_temp_simulation!B1570,"")</f>
        <v>886307</v>
      </c>
      <c r="C1570" s="2">
        <f>IF(input_OLD_temp_simulation!C1570&lt;&gt;"",input_OLD_temp_simulation!C1570,"")</f>
        <v>44580.333333333343</v>
      </c>
      <c r="D1570" s="26">
        <f t="shared" si="326"/>
        <v>2</v>
      </c>
      <c r="E1570" s="43">
        <f t="shared" si="317"/>
        <v>0.33333333334303461</v>
      </c>
      <c r="F1570" s="2">
        <f t="shared" si="318"/>
        <v>2.3334490740837754</v>
      </c>
      <c r="G1570" s="26">
        <f>_xlfn.XLOOKUP(F1570,occupancy_schedule!C:C,occupancy_schedule!D:D,,1,2)</f>
        <v>1</v>
      </c>
      <c r="H1570" s="50">
        <f t="shared" si="319"/>
        <v>6.7812499999999997E-6</v>
      </c>
      <c r="I1570" s="18">
        <f t="shared" si="320"/>
        <v>7.5347222222222218E-2</v>
      </c>
      <c r="J1570" s="26">
        <f t="shared" si="321"/>
        <v>17.8125</v>
      </c>
      <c r="K1570" s="55">
        <f t="shared" si="322"/>
        <v>1.2432484567901234E-2</v>
      </c>
      <c r="L1570" s="26" t="b">
        <f>IF(virtualroom!A1570="","",J1570&gt;ventilation_hysteresis)</f>
        <v>0</v>
      </c>
      <c r="M1570" s="29">
        <f t="shared" si="323"/>
        <v>0</v>
      </c>
      <c r="N1570" s="13">
        <f t="shared" si="314"/>
        <v>0</v>
      </c>
      <c r="O1570" s="17">
        <f t="shared" si="315"/>
        <v>0</v>
      </c>
      <c r="P1570" s="17">
        <f t="shared" si="324"/>
        <v>0</v>
      </c>
      <c r="Q1570" s="17">
        <f t="shared" si="316"/>
        <v>1.2432484567901234E-2</v>
      </c>
      <c r="R1570" s="29">
        <f>IF(R1569="cCO2_ppm",CO2_ext_avg_ppm,calculation!R1569+calculation!S1569)</f>
        <v>817.8125</v>
      </c>
      <c r="S1570" s="13">
        <f t="shared" si="325"/>
        <v>56.623263888888886</v>
      </c>
    </row>
    <row r="1571" spans="1:19">
      <c r="A1571" s="1">
        <f>IF(input_OLD_temp_simulation!A1571&lt;&gt;"",input_OLD_temp_simulation!A1571,"")</f>
        <v>1569</v>
      </c>
      <c r="B1571">
        <f>IF(input_OLD_temp_simulation!B1571&lt;&gt;"",input_OLD_temp_simulation!B1571,"")</f>
        <v>886307</v>
      </c>
      <c r="C1571" s="2">
        <f>IF(input_OLD_temp_simulation!C1571&lt;&gt;"",input_OLD_temp_simulation!C1571,"")</f>
        <v>44580.34375</v>
      </c>
      <c r="D1571" s="26">
        <f t="shared" si="326"/>
        <v>2</v>
      </c>
      <c r="E1571" s="43">
        <f t="shared" si="317"/>
        <v>0.34375</v>
      </c>
      <c r="F1571" s="2">
        <f t="shared" si="318"/>
        <v>2.3438657407407408</v>
      </c>
      <c r="G1571" s="26">
        <f>_xlfn.XLOOKUP(F1571,occupancy_schedule!C:C,occupancy_schedule!D:D,,1,2)</f>
        <v>1</v>
      </c>
      <c r="H1571" s="50">
        <f t="shared" si="319"/>
        <v>6.7812499999999997E-6</v>
      </c>
      <c r="I1571" s="18">
        <f t="shared" si="320"/>
        <v>7.5347222222222218E-2</v>
      </c>
      <c r="J1571" s="26">
        <f t="shared" si="321"/>
        <v>74.435763888888914</v>
      </c>
      <c r="K1571" s="55">
        <f t="shared" si="322"/>
        <v>1.418011616941015E-2</v>
      </c>
      <c r="L1571" s="26" t="b">
        <f>IF(virtualroom!A1571="","",J1571&gt;ventilation_hysteresis)</f>
        <v>1</v>
      </c>
      <c r="M1571" s="29">
        <f t="shared" si="323"/>
        <v>500</v>
      </c>
      <c r="N1571" s="13">
        <f t="shared" si="314"/>
        <v>5.5555555555555554</v>
      </c>
      <c r="O1571" s="17">
        <f t="shared" si="315"/>
        <v>0.70900580847050754</v>
      </c>
      <c r="P1571" s="17">
        <f t="shared" si="324"/>
        <v>0.19500821886749678</v>
      </c>
      <c r="Q1571" s="17">
        <f t="shared" si="316"/>
        <v>0.13826195987654324</v>
      </c>
      <c r="R1571" s="29">
        <f>IF(R1570="cCO2_ppm",CO2_ext_avg_ppm,calculation!R1570+calculation!S1570)</f>
        <v>874.43576388888891</v>
      </c>
      <c r="S1571" s="13">
        <f t="shared" si="325"/>
        <v>-56.623263888888921</v>
      </c>
    </row>
    <row r="1572" spans="1:19">
      <c r="A1572" s="1">
        <f>IF(input_OLD_temp_simulation!A1572&lt;&gt;"",input_OLD_temp_simulation!A1572,"")</f>
        <v>1570</v>
      </c>
      <c r="B1572">
        <f>IF(input_OLD_temp_simulation!B1572&lt;&gt;"",input_OLD_temp_simulation!B1572,"")</f>
        <v>886307</v>
      </c>
      <c r="C1572" s="2">
        <f>IF(input_OLD_temp_simulation!C1572&lt;&gt;"",input_OLD_temp_simulation!C1572,"")</f>
        <v>44580.354166666657</v>
      </c>
      <c r="D1572" s="26">
        <f t="shared" si="326"/>
        <v>2</v>
      </c>
      <c r="E1572" s="43">
        <f t="shared" si="317"/>
        <v>0.35416666665696539</v>
      </c>
      <c r="F1572" s="2">
        <f t="shared" si="318"/>
        <v>2.3542824073977062</v>
      </c>
      <c r="G1572" s="26">
        <f>_xlfn.XLOOKUP(F1572,occupancy_schedule!C:C,occupancy_schedule!D:D,,1,2)</f>
        <v>3</v>
      </c>
      <c r="H1572" s="50">
        <f t="shared" si="319"/>
        <v>2.034375E-5</v>
      </c>
      <c r="I1572" s="18">
        <f t="shared" si="320"/>
        <v>0.22604166666666667</v>
      </c>
      <c r="J1572" s="26">
        <f t="shared" si="321"/>
        <v>17.8125</v>
      </c>
      <c r="K1572" s="55">
        <f t="shared" si="322"/>
        <v>1.2432484567901234E-2</v>
      </c>
      <c r="L1572" s="26" t="b">
        <f>IF(virtualroom!A1572="","",J1572&gt;ventilation_hysteresis)</f>
        <v>0</v>
      </c>
      <c r="M1572" s="29">
        <f t="shared" si="323"/>
        <v>0</v>
      </c>
      <c r="N1572" s="13">
        <f t="shared" si="314"/>
        <v>0</v>
      </c>
      <c r="O1572" s="17">
        <f t="shared" si="315"/>
        <v>0</v>
      </c>
      <c r="P1572" s="17">
        <f t="shared" si="324"/>
        <v>0</v>
      </c>
      <c r="Q1572" s="17">
        <f t="shared" si="316"/>
        <v>1.2432484567901234E-2</v>
      </c>
      <c r="R1572" s="29">
        <f>IF(R1571="cCO2_ppm",CO2_ext_avg_ppm,calculation!R1571+calculation!S1571)</f>
        <v>817.8125</v>
      </c>
      <c r="S1572" s="13">
        <f t="shared" si="325"/>
        <v>192.24826388888891</v>
      </c>
    </row>
    <row r="1573" spans="1:19">
      <c r="A1573" s="1">
        <f>IF(input_OLD_temp_simulation!A1573&lt;&gt;"",input_OLD_temp_simulation!A1573,"")</f>
        <v>1571</v>
      </c>
      <c r="B1573">
        <f>IF(input_OLD_temp_simulation!B1573&lt;&gt;"",input_OLD_temp_simulation!B1573,"")</f>
        <v>886307</v>
      </c>
      <c r="C1573" s="2">
        <f>IF(input_OLD_temp_simulation!C1573&lt;&gt;"",input_OLD_temp_simulation!C1573,"")</f>
        <v>44580.364583333343</v>
      </c>
      <c r="D1573" s="26">
        <f t="shared" si="326"/>
        <v>2</v>
      </c>
      <c r="E1573" s="43">
        <f t="shared" si="317"/>
        <v>0.36458333334303461</v>
      </c>
      <c r="F1573" s="2">
        <f t="shared" si="318"/>
        <v>2.3646990740837754</v>
      </c>
      <c r="G1573" s="26">
        <f>_xlfn.XLOOKUP(F1573,occupancy_schedule!C:C,occupancy_schedule!D:D,,1,2)</f>
        <v>3</v>
      </c>
      <c r="H1573" s="50">
        <f t="shared" si="319"/>
        <v>2.034375E-5</v>
      </c>
      <c r="I1573" s="18">
        <f t="shared" si="320"/>
        <v>0.22604166666666667</v>
      </c>
      <c r="J1573" s="26">
        <f t="shared" si="321"/>
        <v>210.06076388888891</v>
      </c>
      <c r="K1573" s="55">
        <f t="shared" si="322"/>
        <v>1.8366072959533606E-2</v>
      </c>
      <c r="L1573" s="26" t="b">
        <f>IF(virtualroom!A1573="","",J1573&gt;ventilation_hysteresis)</f>
        <v>1</v>
      </c>
      <c r="M1573" s="29">
        <f t="shared" si="323"/>
        <v>500</v>
      </c>
      <c r="N1573" s="13">
        <f t="shared" si="314"/>
        <v>5.5555555555555554</v>
      </c>
      <c r="O1573" s="17">
        <f t="shared" si="315"/>
        <v>0.9183036479766804</v>
      </c>
      <c r="P1573" s="17">
        <f t="shared" si="324"/>
        <v>0.31466324342460361</v>
      </c>
      <c r="Q1573" s="17">
        <f t="shared" si="316"/>
        <v>0.28895640432098768</v>
      </c>
      <c r="R1573" s="29">
        <f>IF(R1572="cCO2_ppm",CO2_ext_avg_ppm,calculation!R1572+calculation!S1572)</f>
        <v>1010.0607638888889</v>
      </c>
      <c r="S1573" s="13">
        <f t="shared" si="325"/>
        <v>-56.623263888888914</v>
      </c>
    </row>
    <row r="1574" spans="1:19">
      <c r="A1574" s="1">
        <f>IF(input_OLD_temp_simulation!A1574&lt;&gt;"",input_OLD_temp_simulation!A1574,"")</f>
        <v>1572</v>
      </c>
      <c r="B1574">
        <f>IF(input_OLD_temp_simulation!B1574&lt;&gt;"",input_OLD_temp_simulation!B1574,"")</f>
        <v>886307</v>
      </c>
      <c r="C1574" s="2">
        <f>IF(input_OLD_temp_simulation!C1574&lt;&gt;"",input_OLD_temp_simulation!C1574,"")</f>
        <v>44580.375</v>
      </c>
      <c r="D1574" s="26">
        <f t="shared" si="326"/>
        <v>2</v>
      </c>
      <c r="E1574" s="43">
        <f t="shared" si="317"/>
        <v>0.375</v>
      </c>
      <c r="F1574" s="2">
        <f t="shared" si="318"/>
        <v>2.3751157407407408</v>
      </c>
      <c r="G1574" s="26">
        <f>_xlfn.XLOOKUP(F1574,occupancy_schedule!C:C,occupancy_schedule!D:D,,1,2)</f>
        <v>2</v>
      </c>
      <c r="H1574" s="50">
        <f t="shared" si="319"/>
        <v>1.3562499999999999E-5</v>
      </c>
      <c r="I1574" s="18">
        <f t="shared" si="320"/>
        <v>0.15069444444444444</v>
      </c>
      <c r="J1574" s="26">
        <f t="shared" si="321"/>
        <v>153.4375</v>
      </c>
      <c r="K1574" s="55">
        <f t="shared" si="322"/>
        <v>1.6618441358024691E-2</v>
      </c>
      <c r="L1574" s="26" t="b">
        <f>IF(virtualroom!A1574="","",J1574&gt;ventilation_hysteresis)</f>
        <v>1</v>
      </c>
      <c r="M1574" s="29">
        <f t="shared" si="323"/>
        <v>500</v>
      </c>
      <c r="N1574" s="13">
        <f t="shared" si="314"/>
        <v>5.5555555555555554</v>
      </c>
      <c r="O1574" s="17">
        <f t="shared" si="315"/>
        <v>0.83092206790123457</v>
      </c>
      <c r="P1574" s="17">
        <f t="shared" si="324"/>
        <v>0.27203714451538014</v>
      </c>
      <c r="Q1574" s="17">
        <f t="shared" si="316"/>
        <v>0.22604166666666667</v>
      </c>
      <c r="R1574" s="29">
        <f>IF(R1573="cCO2_ppm",CO2_ext_avg_ppm,calculation!R1573+calculation!S1573)</f>
        <v>953.4375</v>
      </c>
      <c r="S1574" s="13">
        <f t="shared" si="325"/>
        <v>-67.812500000000014</v>
      </c>
    </row>
    <row r="1575" spans="1:19">
      <c r="A1575" s="1">
        <f>IF(input_OLD_temp_simulation!A1575&lt;&gt;"",input_OLD_temp_simulation!A1575,"")</f>
        <v>1573</v>
      </c>
      <c r="B1575">
        <f>IF(input_OLD_temp_simulation!B1575&lt;&gt;"",input_OLD_temp_simulation!B1575,"")</f>
        <v>886307</v>
      </c>
      <c r="C1575" s="2">
        <f>IF(input_OLD_temp_simulation!C1575&lt;&gt;"",input_OLD_temp_simulation!C1575,"")</f>
        <v>44580.385416666657</v>
      </c>
      <c r="D1575" s="26">
        <f t="shared" si="326"/>
        <v>2</v>
      </c>
      <c r="E1575" s="43">
        <f t="shared" si="317"/>
        <v>0.38541666665696539</v>
      </c>
      <c r="F1575" s="2">
        <f t="shared" si="318"/>
        <v>2.3855324073977062</v>
      </c>
      <c r="G1575" s="26">
        <f>_xlfn.XLOOKUP(F1575,occupancy_schedule!C:C,occupancy_schedule!D:D,,1,2)</f>
        <v>2</v>
      </c>
      <c r="H1575" s="50">
        <f t="shared" si="319"/>
        <v>1.3562499999999999E-5</v>
      </c>
      <c r="I1575" s="18">
        <f t="shared" si="320"/>
        <v>0.15069444444444444</v>
      </c>
      <c r="J1575" s="26">
        <f t="shared" si="321"/>
        <v>85.625</v>
      </c>
      <c r="K1575" s="55">
        <f t="shared" si="322"/>
        <v>1.4525462962962962E-2</v>
      </c>
      <c r="L1575" s="26" t="b">
        <f>IF(virtualroom!A1575="","",J1575&gt;ventilation_hysteresis)</f>
        <v>1</v>
      </c>
      <c r="M1575" s="29">
        <f t="shared" si="323"/>
        <v>500</v>
      </c>
      <c r="N1575" s="13">
        <f t="shared" si="314"/>
        <v>5.5555555555555554</v>
      </c>
      <c r="O1575" s="17">
        <f t="shared" si="315"/>
        <v>0.72627314814814814</v>
      </c>
      <c r="P1575" s="17">
        <f t="shared" si="324"/>
        <v>0.20749003984063744</v>
      </c>
      <c r="Q1575" s="17">
        <f t="shared" si="316"/>
        <v>0.15069444444444444</v>
      </c>
      <c r="R1575" s="29">
        <f>IF(R1574="cCO2_ppm",CO2_ext_avg_ppm,calculation!R1574+calculation!S1574)</f>
        <v>885.625</v>
      </c>
      <c r="S1575" s="13">
        <f t="shared" si="325"/>
        <v>0</v>
      </c>
    </row>
    <row r="1576" spans="1:19">
      <c r="A1576" s="1">
        <f>IF(input_OLD_temp_simulation!A1576&lt;&gt;"",input_OLD_temp_simulation!A1576,"")</f>
        <v>1574</v>
      </c>
      <c r="B1576">
        <f>IF(input_OLD_temp_simulation!B1576&lt;&gt;"",input_OLD_temp_simulation!B1576,"")</f>
        <v>886307</v>
      </c>
      <c r="C1576" s="2">
        <f>IF(input_OLD_temp_simulation!C1576&lt;&gt;"",input_OLD_temp_simulation!C1576,"")</f>
        <v>44580.395833333343</v>
      </c>
      <c r="D1576" s="26">
        <f t="shared" si="326"/>
        <v>2</v>
      </c>
      <c r="E1576" s="43">
        <f t="shared" si="317"/>
        <v>0.39583333334303461</v>
      </c>
      <c r="F1576" s="2">
        <f t="shared" si="318"/>
        <v>2.3959490740837754</v>
      </c>
      <c r="G1576" s="26">
        <f>_xlfn.XLOOKUP(F1576,occupancy_schedule!C:C,occupancy_schedule!D:D,,1,2)</f>
        <v>2</v>
      </c>
      <c r="H1576" s="50">
        <f t="shared" si="319"/>
        <v>1.3562499999999999E-5</v>
      </c>
      <c r="I1576" s="18">
        <f t="shared" si="320"/>
        <v>0.15069444444444444</v>
      </c>
      <c r="J1576" s="26">
        <f t="shared" si="321"/>
        <v>85.625</v>
      </c>
      <c r="K1576" s="55">
        <f t="shared" si="322"/>
        <v>1.4525462962962962E-2</v>
      </c>
      <c r="L1576" s="26" t="b">
        <f>IF(virtualroom!A1576="","",J1576&gt;ventilation_hysteresis)</f>
        <v>1</v>
      </c>
      <c r="M1576" s="29">
        <f t="shared" si="323"/>
        <v>500</v>
      </c>
      <c r="N1576" s="13">
        <f t="shared" ref="N1576:N1639" si="327">M1576/(V_room_m3)</f>
        <v>5.5555555555555554</v>
      </c>
      <c r="O1576" s="17">
        <f t="shared" ref="O1576:O1639" si="328">N1576/s_per_h*(R1576-CO2_ext_avg_ppm)</f>
        <v>0.72627314814814814</v>
      </c>
      <c r="P1576" s="17">
        <f t="shared" si="324"/>
        <v>0.20749003984063744</v>
      </c>
      <c r="Q1576" s="17">
        <f t="shared" si="316"/>
        <v>0.15069444444444444</v>
      </c>
      <c r="R1576" s="29">
        <f>IF(R1575="cCO2_ppm",CO2_ext_avg_ppm,calculation!R1575+calculation!S1575)</f>
        <v>885.625</v>
      </c>
      <c r="S1576" s="13">
        <f t="shared" si="325"/>
        <v>0</v>
      </c>
    </row>
    <row r="1577" spans="1:19">
      <c r="A1577" s="1">
        <f>IF(input_OLD_temp_simulation!A1577&lt;&gt;"",input_OLD_temp_simulation!A1577,"")</f>
        <v>1575</v>
      </c>
      <c r="B1577">
        <f>IF(input_OLD_temp_simulation!B1577&lt;&gt;"",input_OLD_temp_simulation!B1577,"")</f>
        <v>886307</v>
      </c>
      <c r="C1577" s="2">
        <f>IF(input_OLD_temp_simulation!C1577&lt;&gt;"",input_OLD_temp_simulation!C1577,"")</f>
        <v>44580.40625</v>
      </c>
      <c r="D1577" s="26">
        <f t="shared" si="326"/>
        <v>2</v>
      </c>
      <c r="E1577" s="43">
        <f t="shared" si="317"/>
        <v>0.40625</v>
      </c>
      <c r="F1577" s="2">
        <f t="shared" si="318"/>
        <v>2.4063657407407408</v>
      </c>
      <c r="G1577" s="26">
        <f>_xlfn.XLOOKUP(F1577,occupancy_schedule!C:C,occupancy_schedule!D:D,,1,2)</f>
        <v>2</v>
      </c>
      <c r="H1577" s="50">
        <f t="shared" si="319"/>
        <v>1.3562499999999999E-5</v>
      </c>
      <c r="I1577" s="18">
        <f t="shared" si="320"/>
        <v>0.15069444444444444</v>
      </c>
      <c r="J1577" s="26">
        <f t="shared" si="321"/>
        <v>85.625</v>
      </c>
      <c r="K1577" s="55">
        <f t="shared" si="322"/>
        <v>1.4525462962962962E-2</v>
      </c>
      <c r="L1577" s="26" t="b">
        <f>IF(virtualroom!A1577="","",J1577&gt;ventilation_hysteresis)</f>
        <v>1</v>
      </c>
      <c r="M1577" s="29">
        <f t="shared" si="323"/>
        <v>500</v>
      </c>
      <c r="N1577" s="13">
        <f t="shared" si="327"/>
        <v>5.5555555555555554</v>
      </c>
      <c r="O1577" s="17">
        <f t="shared" si="328"/>
        <v>0.72627314814814814</v>
      </c>
      <c r="P1577" s="17">
        <f t="shared" si="324"/>
        <v>0.20749003984063744</v>
      </c>
      <c r="Q1577" s="17">
        <f t="shared" ref="Q1577:Q1640" si="329">MAX(O1577*P1577,K1577)</f>
        <v>0.15069444444444444</v>
      </c>
      <c r="R1577" s="29">
        <f>IF(R1576="cCO2_ppm",CO2_ext_avg_ppm,calculation!R1576+calculation!S1576)</f>
        <v>885.625</v>
      </c>
      <c r="S1577" s="13">
        <f t="shared" si="325"/>
        <v>0</v>
      </c>
    </row>
    <row r="1578" spans="1:19">
      <c r="A1578" s="1">
        <f>IF(input_OLD_temp_simulation!A1578&lt;&gt;"",input_OLD_temp_simulation!A1578,"")</f>
        <v>1576</v>
      </c>
      <c r="B1578">
        <f>IF(input_OLD_temp_simulation!B1578&lt;&gt;"",input_OLD_temp_simulation!B1578,"")</f>
        <v>886307</v>
      </c>
      <c r="C1578" s="2">
        <f>IF(input_OLD_temp_simulation!C1578&lt;&gt;"",input_OLD_temp_simulation!C1578,"")</f>
        <v>44580.416666666657</v>
      </c>
      <c r="D1578" s="26">
        <f t="shared" si="326"/>
        <v>2</v>
      </c>
      <c r="E1578" s="43">
        <f t="shared" si="317"/>
        <v>0.41666666665696539</v>
      </c>
      <c r="F1578" s="2">
        <f t="shared" si="318"/>
        <v>2.4167824073977062</v>
      </c>
      <c r="G1578" s="26">
        <f>_xlfn.XLOOKUP(F1578,occupancy_schedule!C:C,occupancy_schedule!D:D,,1,2)</f>
        <v>2</v>
      </c>
      <c r="H1578" s="50">
        <f t="shared" si="319"/>
        <v>1.3562499999999999E-5</v>
      </c>
      <c r="I1578" s="18">
        <f t="shared" si="320"/>
        <v>0.15069444444444444</v>
      </c>
      <c r="J1578" s="26">
        <f t="shared" si="321"/>
        <v>85.625</v>
      </c>
      <c r="K1578" s="55">
        <f t="shared" si="322"/>
        <v>1.4525462962962962E-2</v>
      </c>
      <c r="L1578" s="26" t="b">
        <f>IF(virtualroom!A1578="","",J1578&gt;ventilation_hysteresis)</f>
        <v>1</v>
      </c>
      <c r="M1578" s="29">
        <f t="shared" si="323"/>
        <v>500</v>
      </c>
      <c r="N1578" s="13">
        <f t="shared" si="327"/>
        <v>5.5555555555555554</v>
      </c>
      <c r="O1578" s="17">
        <f t="shared" si="328"/>
        <v>0.72627314814814814</v>
      </c>
      <c r="P1578" s="17">
        <f t="shared" si="324"/>
        <v>0.20749003984063744</v>
      </c>
      <c r="Q1578" s="17">
        <f t="shared" si="329"/>
        <v>0.15069444444444444</v>
      </c>
      <c r="R1578" s="29">
        <f>IF(R1577="cCO2_ppm",CO2_ext_avg_ppm,calculation!R1577+calculation!S1577)</f>
        <v>885.625</v>
      </c>
      <c r="S1578" s="13">
        <f t="shared" si="325"/>
        <v>0</v>
      </c>
    </row>
    <row r="1579" spans="1:19">
      <c r="A1579" s="1">
        <f>IF(input_OLD_temp_simulation!A1579&lt;&gt;"",input_OLD_temp_simulation!A1579,"")</f>
        <v>1577</v>
      </c>
      <c r="B1579">
        <f>IF(input_OLD_temp_simulation!B1579&lt;&gt;"",input_OLD_temp_simulation!B1579,"")</f>
        <v>886307</v>
      </c>
      <c r="C1579" s="2">
        <f>IF(input_OLD_temp_simulation!C1579&lt;&gt;"",input_OLD_temp_simulation!C1579,"")</f>
        <v>44580.427083333343</v>
      </c>
      <c r="D1579" s="26">
        <f t="shared" si="326"/>
        <v>2</v>
      </c>
      <c r="E1579" s="43">
        <f t="shared" si="317"/>
        <v>0.42708333334303461</v>
      </c>
      <c r="F1579" s="2">
        <f t="shared" si="318"/>
        <v>2.4271990740837754</v>
      </c>
      <c r="G1579" s="26">
        <f>_xlfn.XLOOKUP(F1579,occupancy_schedule!C:C,occupancy_schedule!D:D,,1,2)</f>
        <v>2</v>
      </c>
      <c r="H1579" s="50">
        <f t="shared" si="319"/>
        <v>1.3562499999999999E-5</v>
      </c>
      <c r="I1579" s="18">
        <f t="shared" si="320"/>
        <v>0.15069444444444444</v>
      </c>
      <c r="J1579" s="26">
        <f t="shared" si="321"/>
        <v>85.625</v>
      </c>
      <c r="K1579" s="55">
        <f t="shared" si="322"/>
        <v>1.4525462962962962E-2</v>
      </c>
      <c r="L1579" s="26" t="b">
        <f>IF(virtualroom!A1579="","",J1579&gt;ventilation_hysteresis)</f>
        <v>1</v>
      </c>
      <c r="M1579" s="29">
        <f t="shared" si="323"/>
        <v>500</v>
      </c>
      <c r="N1579" s="13">
        <f t="shared" si="327"/>
        <v>5.5555555555555554</v>
      </c>
      <c r="O1579" s="17">
        <f t="shared" si="328"/>
        <v>0.72627314814814814</v>
      </c>
      <c r="P1579" s="17">
        <f t="shared" si="324"/>
        <v>0.20749003984063744</v>
      </c>
      <c r="Q1579" s="17">
        <f t="shared" si="329"/>
        <v>0.15069444444444444</v>
      </c>
      <c r="R1579" s="29">
        <f>IF(R1578="cCO2_ppm",CO2_ext_avg_ppm,calculation!R1578+calculation!S1578)</f>
        <v>885.625</v>
      </c>
      <c r="S1579" s="13">
        <f t="shared" si="325"/>
        <v>0</v>
      </c>
    </row>
    <row r="1580" spans="1:19">
      <c r="A1580" s="1">
        <f>IF(input_OLD_temp_simulation!A1580&lt;&gt;"",input_OLD_temp_simulation!A1580,"")</f>
        <v>1578</v>
      </c>
      <c r="B1580">
        <f>IF(input_OLD_temp_simulation!B1580&lt;&gt;"",input_OLD_temp_simulation!B1580,"")</f>
        <v>886307</v>
      </c>
      <c r="C1580" s="2">
        <f>IF(input_OLD_temp_simulation!C1580&lt;&gt;"",input_OLD_temp_simulation!C1580,"")</f>
        <v>44580.4375</v>
      </c>
      <c r="D1580" s="26">
        <f t="shared" si="326"/>
        <v>2</v>
      </c>
      <c r="E1580" s="43">
        <f t="shared" si="317"/>
        <v>0.4375</v>
      </c>
      <c r="F1580" s="2">
        <f t="shared" si="318"/>
        <v>2.4376157407407408</v>
      </c>
      <c r="G1580" s="26">
        <f>_xlfn.XLOOKUP(F1580,occupancy_schedule!C:C,occupancy_schedule!D:D,,1,2)</f>
        <v>2</v>
      </c>
      <c r="H1580" s="50">
        <f t="shared" si="319"/>
        <v>1.3562499999999999E-5</v>
      </c>
      <c r="I1580" s="18">
        <f t="shared" si="320"/>
        <v>0.15069444444444444</v>
      </c>
      <c r="J1580" s="26">
        <f t="shared" si="321"/>
        <v>85.625</v>
      </c>
      <c r="K1580" s="55">
        <f t="shared" si="322"/>
        <v>1.4525462962962962E-2</v>
      </c>
      <c r="L1580" s="26" t="b">
        <f>IF(virtualroom!A1580="","",J1580&gt;ventilation_hysteresis)</f>
        <v>1</v>
      </c>
      <c r="M1580" s="29">
        <f t="shared" si="323"/>
        <v>500</v>
      </c>
      <c r="N1580" s="13">
        <f t="shared" si="327"/>
        <v>5.5555555555555554</v>
      </c>
      <c r="O1580" s="17">
        <f t="shared" si="328"/>
        <v>0.72627314814814814</v>
      </c>
      <c r="P1580" s="17">
        <f t="shared" si="324"/>
        <v>0.20749003984063744</v>
      </c>
      <c r="Q1580" s="17">
        <f t="shared" si="329"/>
        <v>0.15069444444444444</v>
      </c>
      <c r="R1580" s="29">
        <f>IF(R1579="cCO2_ppm",CO2_ext_avg_ppm,calculation!R1579+calculation!S1579)</f>
        <v>885.625</v>
      </c>
      <c r="S1580" s="13">
        <f t="shared" si="325"/>
        <v>0</v>
      </c>
    </row>
    <row r="1581" spans="1:19">
      <c r="A1581" s="1">
        <f>IF(input_OLD_temp_simulation!A1581&lt;&gt;"",input_OLD_temp_simulation!A1581,"")</f>
        <v>1579</v>
      </c>
      <c r="B1581">
        <f>IF(input_OLD_temp_simulation!B1581&lt;&gt;"",input_OLD_temp_simulation!B1581,"")</f>
        <v>886307</v>
      </c>
      <c r="C1581" s="2">
        <f>IF(input_OLD_temp_simulation!C1581&lt;&gt;"",input_OLD_temp_simulation!C1581,"")</f>
        <v>44580.447916666657</v>
      </c>
      <c r="D1581" s="26">
        <f t="shared" si="326"/>
        <v>2</v>
      </c>
      <c r="E1581" s="43">
        <f t="shared" si="317"/>
        <v>0.44791666665696539</v>
      </c>
      <c r="F1581" s="2">
        <f t="shared" si="318"/>
        <v>2.4480324073977062</v>
      </c>
      <c r="G1581" s="26">
        <f>_xlfn.XLOOKUP(F1581,occupancy_schedule!C:C,occupancy_schedule!D:D,,1,2)</f>
        <v>2</v>
      </c>
      <c r="H1581" s="50">
        <f t="shared" si="319"/>
        <v>1.3562499999999999E-5</v>
      </c>
      <c r="I1581" s="18">
        <f t="shared" si="320"/>
        <v>0.15069444444444444</v>
      </c>
      <c r="J1581" s="26">
        <f t="shared" si="321"/>
        <v>85.625</v>
      </c>
      <c r="K1581" s="55">
        <f t="shared" si="322"/>
        <v>1.4525462962962962E-2</v>
      </c>
      <c r="L1581" s="26" t="b">
        <f>IF(virtualroom!A1581="","",J1581&gt;ventilation_hysteresis)</f>
        <v>1</v>
      </c>
      <c r="M1581" s="29">
        <f t="shared" si="323"/>
        <v>500</v>
      </c>
      <c r="N1581" s="13">
        <f t="shared" si="327"/>
        <v>5.5555555555555554</v>
      </c>
      <c r="O1581" s="17">
        <f t="shared" si="328"/>
        <v>0.72627314814814814</v>
      </c>
      <c r="P1581" s="17">
        <f t="shared" si="324"/>
        <v>0.20749003984063744</v>
      </c>
      <c r="Q1581" s="17">
        <f t="shared" si="329"/>
        <v>0.15069444444444444</v>
      </c>
      <c r="R1581" s="29">
        <f>IF(R1580="cCO2_ppm",CO2_ext_avg_ppm,calculation!R1580+calculation!S1580)</f>
        <v>885.625</v>
      </c>
      <c r="S1581" s="13">
        <f t="shared" si="325"/>
        <v>0</v>
      </c>
    </row>
    <row r="1582" spans="1:19">
      <c r="A1582" s="1">
        <f>IF(input_OLD_temp_simulation!A1582&lt;&gt;"",input_OLD_temp_simulation!A1582,"")</f>
        <v>1580</v>
      </c>
      <c r="B1582">
        <f>IF(input_OLD_temp_simulation!B1582&lt;&gt;"",input_OLD_temp_simulation!B1582,"")</f>
        <v>886307</v>
      </c>
      <c r="C1582" s="2">
        <f>IF(input_OLD_temp_simulation!C1582&lt;&gt;"",input_OLD_temp_simulation!C1582,"")</f>
        <v>44580.458333333343</v>
      </c>
      <c r="D1582" s="26">
        <f t="shared" si="326"/>
        <v>2</v>
      </c>
      <c r="E1582" s="43">
        <f t="shared" si="317"/>
        <v>0.45833333334303461</v>
      </c>
      <c r="F1582" s="2">
        <f t="shared" si="318"/>
        <v>2.4584490740837754</v>
      </c>
      <c r="G1582" s="26">
        <f>_xlfn.XLOOKUP(F1582,occupancy_schedule!C:C,occupancy_schedule!D:D,,1,2)</f>
        <v>2</v>
      </c>
      <c r="H1582" s="50">
        <f t="shared" si="319"/>
        <v>1.3562499999999999E-5</v>
      </c>
      <c r="I1582" s="18">
        <f t="shared" si="320"/>
        <v>0.15069444444444444</v>
      </c>
      <c r="J1582" s="26">
        <f t="shared" si="321"/>
        <v>85.625</v>
      </c>
      <c r="K1582" s="55">
        <f t="shared" si="322"/>
        <v>1.4525462962962962E-2</v>
      </c>
      <c r="L1582" s="26" t="b">
        <f>IF(virtualroom!A1582="","",J1582&gt;ventilation_hysteresis)</f>
        <v>1</v>
      </c>
      <c r="M1582" s="29">
        <f t="shared" si="323"/>
        <v>500</v>
      </c>
      <c r="N1582" s="13">
        <f t="shared" si="327"/>
        <v>5.5555555555555554</v>
      </c>
      <c r="O1582" s="17">
        <f t="shared" si="328"/>
        <v>0.72627314814814814</v>
      </c>
      <c r="P1582" s="17">
        <f t="shared" si="324"/>
        <v>0.20749003984063744</v>
      </c>
      <c r="Q1582" s="17">
        <f t="shared" si="329"/>
        <v>0.15069444444444444</v>
      </c>
      <c r="R1582" s="29">
        <f>IF(R1581="cCO2_ppm",CO2_ext_avg_ppm,calculation!R1581+calculation!S1581)</f>
        <v>885.625</v>
      </c>
      <c r="S1582" s="13">
        <f t="shared" si="325"/>
        <v>0</v>
      </c>
    </row>
    <row r="1583" spans="1:19">
      <c r="A1583" s="1">
        <f>IF(input_OLD_temp_simulation!A1583&lt;&gt;"",input_OLD_temp_simulation!A1583,"")</f>
        <v>1581</v>
      </c>
      <c r="B1583">
        <f>IF(input_OLD_temp_simulation!B1583&lt;&gt;"",input_OLD_temp_simulation!B1583,"")</f>
        <v>886307</v>
      </c>
      <c r="C1583" s="2">
        <f>IF(input_OLD_temp_simulation!C1583&lt;&gt;"",input_OLD_temp_simulation!C1583,"")</f>
        <v>44580.46875</v>
      </c>
      <c r="D1583" s="26">
        <f t="shared" si="326"/>
        <v>2</v>
      </c>
      <c r="E1583" s="43">
        <f t="shared" si="317"/>
        <v>0.46875</v>
      </c>
      <c r="F1583" s="2">
        <f t="shared" si="318"/>
        <v>2.4688657407407408</v>
      </c>
      <c r="G1583" s="26">
        <f>_xlfn.XLOOKUP(F1583,occupancy_schedule!C:C,occupancy_schedule!D:D,,1,2)</f>
        <v>2</v>
      </c>
      <c r="H1583" s="50">
        <f t="shared" si="319"/>
        <v>1.3562499999999999E-5</v>
      </c>
      <c r="I1583" s="18">
        <f t="shared" si="320"/>
        <v>0.15069444444444444</v>
      </c>
      <c r="J1583" s="26">
        <f t="shared" si="321"/>
        <v>85.625</v>
      </c>
      <c r="K1583" s="55">
        <f t="shared" si="322"/>
        <v>1.4525462962962962E-2</v>
      </c>
      <c r="L1583" s="26" t="b">
        <f>IF(virtualroom!A1583="","",J1583&gt;ventilation_hysteresis)</f>
        <v>1</v>
      </c>
      <c r="M1583" s="29">
        <f t="shared" si="323"/>
        <v>500</v>
      </c>
      <c r="N1583" s="13">
        <f t="shared" si="327"/>
        <v>5.5555555555555554</v>
      </c>
      <c r="O1583" s="17">
        <f t="shared" si="328"/>
        <v>0.72627314814814814</v>
      </c>
      <c r="P1583" s="17">
        <f t="shared" si="324"/>
        <v>0.20749003984063744</v>
      </c>
      <c r="Q1583" s="17">
        <f t="shared" si="329"/>
        <v>0.15069444444444444</v>
      </c>
      <c r="R1583" s="29">
        <f>IF(R1582="cCO2_ppm",CO2_ext_avg_ppm,calculation!R1582+calculation!S1582)</f>
        <v>885.625</v>
      </c>
      <c r="S1583" s="13">
        <f t="shared" si="325"/>
        <v>0</v>
      </c>
    </row>
    <row r="1584" spans="1:19">
      <c r="A1584" s="1">
        <f>IF(input_OLD_temp_simulation!A1584&lt;&gt;"",input_OLD_temp_simulation!A1584,"")</f>
        <v>1582</v>
      </c>
      <c r="B1584">
        <f>IF(input_OLD_temp_simulation!B1584&lt;&gt;"",input_OLD_temp_simulation!B1584,"")</f>
        <v>886307</v>
      </c>
      <c r="C1584" s="2">
        <f>IF(input_OLD_temp_simulation!C1584&lt;&gt;"",input_OLD_temp_simulation!C1584,"")</f>
        <v>44580.479166666657</v>
      </c>
      <c r="D1584" s="26">
        <f t="shared" si="326"/>
        <v>2</v>
      </c>
      <c r="E1584" s="43">
        <f t="shared" si="317"/>
        <v>0.47916666665696539</v>
      </c>
      <c r="F1584" s="2">
        <f t="shared" si="318"/>
        <v>2.4792824073977062</v>
      </c>
      <c r="G1584" s="26">
        <f>_xlfn.XLOOKUP(F1584,occupancy_schedule!C:C,occupancy_schedule!D:D,,1,2)</f>
        <v>2</v>
      </c>
      <c r="H1584" s="50">
        <f t="shared" si="319"/>
        <v>1.3562499999999999E-5</v>
      </c>
      <c r="I1584" s="18">
        <f t="shared" si="320"/>
        <v>0.15069444444444444</v>
      </c>
      <c r="J1584" s="26">
        <f t="shared" si="321"/>
        <v>85.625</v>
      </c>
      <c r="K1584" s="55">
        <f t="shared" si="322"/>
        <v>1.4525462962962962E-2</v>
      </c>
      <c r="L1584" s="26" t="b">
        <f>IF(virtualroom!A1584="","",J1584&gt;ventilation_hysteresis)</f>
        <v>1</v>
      </c>
      <c r="M1584" s="29">
        <f t="shared" si="323"/>
        <v>500</v>
      </c>
      <c r="N1584" s="13">
        <f t="shared" si="327"/>
        <v>5.5555555555555554</v>
      </c>
      <c r="O1584" s="17">
        <f t="shared" si="328"/>
        <v>0.72627314814814814</v>
      </c>
      <c r="P1584" s="17">
        <f t="shared" si="324"/>
        <v>0.20749003984063744</v>
      </c>
      <c r="Q1584" s="17">
        <f t="shared" si="329"/>
        <v>0.15069444444444444</v>
      </c>
      <c r="R1584" s="29">
        <f>IF(R1583="cCO2_ppm",CO2_ext_avg_ppm,calculation!R1583+calculation!S1583)</f>
        <v>885.625</v>
      </c>
      <c r="S1584" s="13">
        <f t="shared" si="325"/>
        <v>0</v>
      </c>
    </row>
    <row r="1585" spans="1:19">
      <c r="A1585" s="1">
        <f>IF(input_OLD_temp_simulation!A1585&lt;&gt;"",input_OLD_temp_simulation!A1585,"")</f>
        <v>1583</v>
      </c>
      <c r="B1585">
        <f>IF(input_OLD_temp_simulation!B1585&lt;&gt;"",input_OLD_temp_simulation!B1585,"")</f>
        <v>886307</v>
      </c>
      <c r="C1585" s="2">
        <f>IF(input_OLD_temp_simulation!C1585&lt;&gt;"",input_OLD_temp_simulation!C1585,"")</f>
        <v>44580.489583333343</v>
      </c>
      <c r="D1585" s="26">
        <f t="shared" si="326"/>
        <v>2</v>
      </c>
      <c r="E1585" s="43">
        <f t="shared" si="317"/>
        <v>0.48958333334303461</v>
      </c>
      <c r="F1585" s="2">
        <f t="shared" si="318"/>
        <v>2.4896990740837754</v>
      </c>
      <c r="G1585" s="26">
        <f>_xlfn.XLOOKUP(F1585,occupancy_schedule!C:C,occupancy_schedule!D:D,,1,2)</f>
        <v>2</v>
      </c>
      <c r="H1585" s="50">
        <f t="shared" si="319"/>
        <v>1.3562499999999999E-5</v>
      </c>
      <c r="I1585" s="18">
        <f t="shared" si="320"/>
        <v>0.15069444444444444</v>
      </c>
      <c r="J1585" s="26">
        <f t="shared" si="321"/>
        <v>85.625</v>
      </c>
      <c r="K1585" s="55">
        <f t="shared" si="322"/>
        <v>1.4525462962962962E-2</v>
      </c>
      <c r="L1585" s="26" t="b">
        <f>IF(virtualroom!A1585="","",J1585&gt;ventilation_hysteresis)</f>
        <v>1</v>
      </c>
      <c r="M1585" s="29">
        <f t="shared" si="323"/>
        <v>500</v>
      </c>
      <c r="N1585" s="13">
        <f t="shared" si="327"/>
        <v>5.5555555555555554</v>
      </c>
      <c r="O1585" s="17">
        <f t="shared" si="328"/>
        <v>0.72627314814814814</v>
      </c>
      <c r="P1585" s="17">
        <f t="shared" si="324"/>
        <v>0.20749003984063744</v>
      </c>
      <c r="Q1585" s="17">
        <f t="shared" si="329"/>
        <v>0.15069444444444444</v>
      </c>
      <c r="R1585" s="29">
        <f>IF(R1584="cCO2_ppm",CO2_ext_avg_ppm,calculation!R1584+calculation!S1584)</f>
        <v>885.625</v>
      </c>
      <c r="S1585" s="13">
        <f t="shared" si="325"/>
        <v>0</v>
      </c>
    </row>
    <row r="1586" spans="1:19">
      <c r="A1586" s="1">
        <f>IF(input_OLD_temp_simulation!A1586&lt;&gt;"",input_OLD_temp_simulation!A1586,"")</f>
        <v>1584</v>
      </c>
      <c r="B1586">
        <f>IF(input_OLD_temp_simulation!B1586&lt;&gt;"",input_OLD_temp_simulation!B1586,"")</f>
        <v>886307</v>
      </c>
      <c r="C1586" s="2">
        <f>IF(input_OLD_temp_simulation!C1586&lt;&gt;"",input_OLD_temp_simulation!C1586,"")</f>
        <v>44580.5</v>
      </c>
      <c r="D1586" s="26">
        <f t="shared" si="326"/>
        <v>2</v>
      </c>
      <c r="E1586" s="43">
        <f t="shared" si="317"/>
        <v>0.5</v>
      </c>
      <c r="F1586" s="2">
        <f t="shared" si="318"/>
        <v>2.5001157407407408</v>
      </c>
      <c r="G1586" s="26">
        <f>_xlfn.XLOOKUP(F1586,occupancy_schedule!C:C,occupancy_schedule!D:D,,1,2)</f>
        <v>0</v>
      </c>
      <c r="H1586" s="50">
        <f t="shared" si="319"/>
        <v>0</v>
      </c>
      <c r="I1586" s="18">
        <f t="shared" si="320"/>
        <v>0</v>
      </c>
      <c r="J1586" s="26">
        <f t="shared" si="321"/>
        <v>85.625</v>
      </c>
      <c r="K1586" s="55">
        <f t="shared" si="322"/>
        <v>1.4525462962962962E-2</v>
      </c>
      <c r="L1586" s="26" t="b">
        <f>IF(virtualroom!A1586="","",J1586&gt;ventilation_hysteresis)</f>
        <v>1</v>
      </c>
      <c r="M1586" s="29">
        <f t="shared" si="323"/>
        <v>500</v>
      </c>
      <c r="N1586" s="13">
        <f t="shared" si="327"/>
        <v>5.5555555555555554</v>
      </c>
      <c r="O1586" s="17">
        <f t="shared" si="328"/>
        <v>0.72627314814814814</v>
      </c>
      <c r="P1586" s="17">
        <f t="shared" si="324"/>
        <v>0.20749003984063744</v>
      </c>
      <c r="Q1586" s="17">
        <f t="shared" si="329"/>
        <v>0.15069444444444444</v>
      </c>
      <c r="R1586" s="29">
        <f>IF(R1585="cCO2_ppm",CO2_ext_avg_ppm,calculation!R1585+calculation!S1585)</f>
        <v>885.625</v>
      </c>
      <c r="S1586" s="13">
        <f t="shared" si="325"/>
        <v>-135.625</v>
      </c>
    </row>
    <row r="1587" spans="1:19">
      <c r="A1587" s="1">
        <f>IF(input_OLD_temp_simulation!A1587&lt;&gt;"",input_OLD_temp_simulation!A1587,"")</f>
        <v>1585</v>
      </c>
      <c r="B1587">
        <f>IF(input_OLD_temp_simulation!B1587&lt;&gt;"",input_OLD_temp_simulation!B1587,"")</f>
        <v>886307</v>
      </c>
      <c r="C1587" s="2">
        <f>IF(input_OLD_temp_simulation!C1587&lt;&gt;"",input_OLD_temp_simulation!C1587,"")</f>
        <v>44580.510416666657</v>
      </c>
      <c r="D1587" s="26">
        <f t="shared" si="326"/>
        <v>2</v>
      </c>
      <c r="E1587" s="43">
        <f t="shared" si="317"/>
        <v>0.51041666665696539</v>
      </c>
      <c r="F1587" s="2">
        <f t="shared" si="318"/>
        <v>2.5105324073977062</v>
      </c>
      <c r="G1587" s="26">
        <f>_xlfn.XLOOKUP(F1587,occupancy_schedule!C:C,occupancy_schedule!D:D,,1,2)</f>
        <v>0</v>
      </c>
      <c r="H1587" s="50">
        <f t="shared" si="319"/>
        <v>0</v>
      </c>
      <c r="I1587" s="18">
        <f t="shared" si="320"/>
        <v>0</v>
      </c>
      <c r="J1587" s="26">
        <f t="shared" si="321"/>
        <v>-50</v>
      </c>
      <c r="K1587" s="55">
        <f t="shared" si="322"/>
        <v>1.0339506172839507E-2</v>
      </c>
      <c r="L1587" s="26" t="b">
        <f>IF(virtualroom!A1587="","",J1587&gt;ventilation_hysteresis)</f>
        <v>0</v>
      </c>
      <c r="M1587" s="29">
        <f t="shared" si="323"/>
        <v>0</v>
      </c>
      <c r="N1587" s="13">
        <f t="shared" si="327"/>
        <v>0</v>
      </c>
      <c r="O1587" s="17">
        <f t="shared" si="328"/>
        <v>0</v>
      </c>
      <c r="P1587" s="17">
        <f t="shared" si="324"/>
        <v>0</v>
      </c>
      <c r="Q1587" s="17">
        <f t="shared" si="329"/>
        <v>1.0339506172839507E-2</v>
      </c>
      <c r="R1587" s="29">
        <f>IF(R1586="cCO2_ppm",CO2_ext_avg_ppm,calculation!R1586+calculation!S1586)</f>
        <v>750</v>
      </c>
      <c r="S1587" s="13">
        <f t="shared" si="325"/>
        <v>-9.3055555555555554</v>
      </c>
    </row>
    <row r="1588" spans="1:19">
      <c r="A1588" s="1">
        <f>IF(input_OLD_temp_simulation!A1588&lt;&gt;"",input_OLD_temp_simulation!A1588,"")</f>
        <v>1586</v>
      </c>
      <c r="B1588">
        <f>IF(input_OLD_temp_simulation!B1588&lt;&gt;"",input_OLD_temp_simulation!B1588,"")</f>
        <v>886307</v>
      </c>
      <c r="C1588" s="2">
        <f>IF(input_OLD_temp_simulation!C1588&lt;&gt;"",input_OLD_temp_simulation!C1588,"")</f>
        <v>44580.520833333343</v>
      </c>
      <c r="D1588" s="26">
        <f t="shared" si="326"/>
        <v>2</v>
      </c>
      <c r="E1588" s="43">
        <f t="shared" si="317"/>
        <v>0.52083333334303461</v>
      </c>
      <c r="F1588" s="2">
        <f t="shared" si="318"/>
        <v>2.5209490740837754</v>
      </c>
      <c r="G1588" s="26">
        <f>_xlfn.XLOOKUP(F1588,occupancy_schedule!C:C,occupancy_schedule!D:D,,1,2)</f>
        <v>2</v>
      </c>
      <c r="H1588" s="50">
        <f t="shared" si="319"/>
        <v>1.3562499999999999E-5</v>
      </c>
      <c r="I1588" s="18">
        <f t="shared" si="320"/>
        <v>0.15069444444444444</v>
      </c>
      <c r="J1588" s="26">
        <f t="shared" si="321"/>
        <v>-59.305555555555543</v>
      </c>
      <c r="K1588" s="55">
        <f t="shared" si="322"/>
        <v>1.0052297668038409E-2</v>
      </c>
      <c r="L1588" s="26" t="b">
        <f>IF(virtualroom!A1588="","",J1588&gt;ventilation_hysteresis)</f>
        <v>0</v>
      </c>
      <c r="M1588" s="29">
        <f t="shared" si="323"/>
        <v>0</v>
      </c>
      <c r="N1588" s="13">
        <f t="shared" si="327"/>
        <v>0</v>
      </c>
      <c r="O1588" s="17">
        <f t="shared" si="328"/>
        <v>0</v>
      </c>
      <c r="P1588" s="17">
        <f t="shared" si="324"/>
        <v>0</v>
      </c>
      <c r="Q1588" s="17">
        <f t="shared" si="329"/>
        <v>1.0052297668038409E-2</v>
      </c>
      <c r="R1588" s="29">
        <f>IF(R1587="cCO2_ppm",CO2_ext_avg_ppm,calculation!R1587+calculation!S1587)</f>
        <v>740.69444444444446</v>
      </c>
      <c r="S1588" s="13">
        <f t="shared" si="325"/>
        <v>126.57793209876542</v>
      </c>
    </row>
    <row r="1589" spans="1:19">
      <c r="A1589" s="1">
        <f>IF(input_OLD_temp_simulation!A1589&lt;&gt;"",input_OLD_temp_simulation!A1589,"")</f>
        <v>1587</v>
      </c>
      <c r="B1589">
        <f>IF(input_OLD_temp_simulation!B1589&lt;&gt;"",input_OLD_temp_simulation!B1589,"")</f>
        <v>886307</v>
      </c>
      <c r="C1589" s="2">
        <f>IF(input_OLD_temp_simulation!C1589&lt;&gt;"",input_OLD_temp_simulation!C1589,"")</f>
        <v>44580.53125</v>
      </c>
      <c r="D1589" s="26">
        <f t="shared" si="326"/>
        <v>2</v>
      </c>
      <c r="E1589" s="43">
        <f t="shared" si="317"/>
        <v>0.53125</v>
      </c>
      <c r="F1589" s="2">
        <f t="shared" si="318"/>
        <v>2.5313657407407408</v>
      </c>
      <c r="G1589" s="26">
        <f>_xlfn.XLOOKUP(F1589,occupancy_schedule!C:C,occupancy_schedule!D:D,,1,2)</f>
        <v>2</v>
      </c>
      <c r="H1589" s="50">
        <f t="shared" si="319"/>
        <v>1.3562499999999999E-5</v>
      </c>
      <c r="I1589" s="18">
        <f t="shared" si="320"/>
        <v>0.15069444444444444</v>
      </c>
      <c r="J1589" s="26">
        <f t="shared" si="321"/>
        <v>67.27237654320993</v>
      </c>
      <c r="K1589" s="55">
        <f t="shared" si="322"/>
        <v>1.3959023967383022E-2</v>
      </c>
      <c r="L1589" s="26" t="b">
        <f>IF(virtualroom!A1589="","",J1589&gt;ventilation_hysteresis)</f>
        <v>1</v>
      </c>
      <c r="M1589" s="29">
        <f t="shared" si="323"/>
        <v>500</v>
      </c>
      <c r="N1589" s="13">
        <f t="shared" si="327"/>
        <v>5.5555555555555554</v>
      </c>
      <c r="O1589" s="17">
        <f t="shared" si="328"/>
        <v>0.69795119836915109</v>
      </c>
      <c r="P1589" s="17">
        <f t="shared" si="324"/>
        <v>0.18669305376655956</v>
      </c>
      <c r="Q1589" s="17">
        <f t="shared" si="329"/>
        <v>0.13030264060356661</v>
      </c>
      <c r="R1589" s="29">
        <f>IF(R1588="cCO2_ppm",CO2_ext_avg_ppm,calculation!R1588+calculation!S1588)</f>
        <v>867.27237654320993</v>
      </c>
      <c r="S1589" s="13">
        <f t="shared" si="325"/>
        <v>18.352623456790042</v>
      </c>
    </row>
    <row r="1590" spans="1:19">
      <c r="A1590" s="1">
        <f>IF(input_OLD_temp_simulation!A1590&lt;&gt;"",input_OLD_temp_simulation!A1590,"")</f>
        <v>1588</v>
      </c>
      <c r="B1590">
        <f>IF(input_OLD_temp_simulation!B1590&lt;&gt;"",input_OLD_temp_simulation!B1590,"")</f>
        <v>886307</v>
      </c>
      <c r="C1590" s="2">
        <f>IF(input_OLD_temp_simulation!C1590&lt;&gt;"",input_OLD_temp_simulation!C1590,"")</f>
        <v>44580.541666666657</v>
      </c>
      <c r="D1590" s="26">
        <f t="shared" si="326"/>
        <v>2</v>
      </c>
      <c r="E1590" s="43">
        <f t="shared" ref="E1590:E1653" si="330">MOD(C1590,1)</f>
        <v>0.54166666665696539</v>
      </c>
      <c r="F1590" s="2">
        <f t="shared" ref="F1590:F1653" si="331">D1590+E1590+1/24/60/6</f>
        <v>2.5417824073977062</v>
      </c>
      <c r="G1590" s="26">
        <f>_xlfn.XLOOKUP(F1590,occupancy_schedule!C:C,occupancy_schedule!D:D,,1,2)</f>
        <v>3</v>
      </c>
      <c r="H1590" s="50">
        <f t="shared" si="319"/>
        <v>2.034375E-5</v>
      </c>
      <c r="I1590" s="18">
        <f t="shared" si="320"/>
        <v>0.22604166666666667</v>
      </c>
      <c r="J1590" s="26">
        <f t="shared" si="321"/>
        <v>85.625</v>
      </c>
      <c r="K1590" s="55">
        <f t="shared" si="322"/>
        <v>1.4525462962962962E-2</v>
      </c>
      <c r="L1590" s="26" t="b">
        <f>IF(virtualroom!A1590="","",J1590&gt;ventilation_hysteresis)</f>
        <v>1</v>
      </c>
      <c r="M1590" s="29">
        <f t="shared" si="323"/>
        <v>500</v>
      </c>
      <c r="N1590" s="13">
        <f t="shared" si="327"/>
        <v>5.5555555555555554</v>
      </c>
      <c r="O1590" s="17">
        <f t="shared" si="328"/>
        <v>0.72627314814814814</v>
      </c>
      <c r="P1590" s="17">
        <f t="shared" si="324"/>
        <v>0.20749003984063744</v>
      </c>
      <c r="Q1590" s="17">
        <f t="shared" si="329"/>
        <v>0.15069444444444444</v>
      </c>
      <c r="R1590" s="29">
        <f>IF(R1589="cCO2_ppm",CO2_ext_avg_ppm,calculation!R1589+calculation!S1589)</f>
        <v>885.625</v>
      </c>
      <c r="S1590" s="13">
        <f t="shared" si="325"/>
        <v>67.812500000000014</v>
      </c>
    </row>
    <row r="1591" spans="1:19">
      <c r="A1591" s="1">
        <f>IF(input_OLD_temp_simulation!A1591&lt;&gt;"",input_OLD_temp_simulation!A1591,"")</f>
        <v>1589</v>
      </c>
      <c r="B1591">
        <f>IF(input_OLD_temp_simulation!B1591&lt;&gt;"",input_OLD_temp_simulation!B1591,"")</f>
        <v>886307</v>
      </c>
      <c r="C1591" s="2">
        <f>IF(input_OLD_temp_simulation!C1591&lt;&gt;"",input_OLD_temp_simulation!C1591,"")</f>
        <v>44580.552083333343</v>
      </c>
      <c r="D1591" s="26">
        <f t="shared" si="326"/>
        <v>2</v>
      </c>
      <c r="E1591" s="43">
        <f t="shared" si="330"/>
        <v>0.55208333334303461</v>
      </c>
      <c r="F1591" s="2">
        <f t="shared" si="331"/>
        <v>2.5521990740837754</v>
      </c>
      <c r="G1591" s="26">
        <f>_xlfn.XLOOKUP(F1591,occupancy_schedule!C:C,occupancy_schedule!D:D,,1,2)</f>
        <v>3</v>
      </c>
      <c r="H1591" s="50">
        <f t="shared" si="319"/>
        <v>2.034375E-5</v>
      </c>
      <c r="I1591" s="18">
        <f t="shared" si="320"/>
        <v>0.22604166666666667</v>
      </c>
      <c r="J1591" s="26">
        <f t="shared" si="321"/>
        <v>153.4375</v>
      </c>
      <c r="K1591" s="55">
        <f t="shared" si="322"/>
        <v>1.6618441358024691E-2</v>
      </c>
      <c r="L1591" s="26" t="b">
        <f>IF(virtualroom!A1591="","",J1591&gt;ventilation_hysteresis)</f>
        <v>1</v>
      </c>
      <c r="M1591" s="29">
        <f t="shared" si="323"/>
        <v>500</v>
      </c>
      <c r="N1591" s="13">
        <f t="shared" si="327"/>
        <v>5.5555555555555554</v>
      </c>
      <c r="O1591" s="17">
        <f t="shared" si="328"/>
        <v>0.83092206790123457</v>
      </c>
      <c r="P1591" s="17">
        <f t="shared" si="324"/>
        <v>0.27203714451538014</v>
      </c>
      <c r="Q1591" s="17">
        <f t="shared" si="329"/>
        <v>0.22604166666666667</v>
      </c>
      <c r="R1591" s="29">
        <f>IF(R1590="cCO2_ppm",CO2_ext_avg_ppm,calculation!R1590+calculation!S1590)</f>
        <v>953.4375</v>
      </c>
      <c r="S1591" s="13">
        <f t="shared" si="325"/>
        <v>0</v>
      </c>
    </row>
    <row r="1592" spans="1:19">
      <c r="A1592" s="1">
        <f>IF(input_OLD_temp_simulation!A1592&lt;&gt;"",input_OLD_temp_simulation!A1592,"")</f>
        <v>1590</v>
      </c>
      <c r="B1592">
        <f>IF(input_OLD_temp_simulation!B1592&lt;&gt;"",input_OLD_temp_simulation!B1592,"")</f>
        <v>886307</v>
      </c>
      <c r="C1592" s="2">
        <f>IF(input_OLD_temp_simulation!C1592&lt;&gt;"",input_OLD_temp_simulation!C1592,"")</f>
        <v>44580.5625</v>
      </c>
      <c r="D1592" s="26">
        <f t="shared" si="326"/>
        <v>2</v>
      </c>
      <c r="E1592" s="43">
        <f t="shared" si="330"/>
        <v>0.5625</v>
      </c>
      <c r="F1592" s="2">
        <f t="shared" si="331"/>
        <v>2.5626157407407408</v>
      </c>
      <c r="G1592" s="26">
        <f>_xlfn.XLOOKUP(F1592,occupancy_schedule!C:C,occupancy_schedule!D:D,,1,2)</f>
        <v>2</v>
      </c>
      <c r="H1592" s="50">
        <f t="shared" si="319"/>
        <v>1.3562499999999999E-5</v>
      </c>
      <c r="I1592" s="18">
        <f t="shared" si="320"/>
        <v>0.15069444444444444</v>
      </c>
      <c r="J1592" s="26">
        <f t="shared" si="321"/>
        <v>153.4375</v>
      </c>
      <c r="K1592" s="55">
        <f t="shared" si="322"/>
        <v>1.6618441358024691E-2</v>
      </c>
      <c r="L1592" s="26" t="b">
        <f>IF(virtualroom!A1592="","",J1592&gt;ventilation_hysteresis)</f>
        <v>1</v>
      </c>
      <c r="M1592" s="29">
        <f t="shared" si="323"/>
        <v>500</v>
      </c>
      <c r="N1592" s="13">
        <f t="shared" si="327"/>
        <v>5.5555555555555554</v>
      </c>
      <c r="O1592" s="17">
        <f t="shared" si="328"/>
        <v>0.83092206790123457</v>
      </c>
      <c r="P1592" s="17">
        <f t="shared" si="324"/>
        <v>0.27203714451538014</v>
      </c>
      <c r="Q1592" s="17">
        <f t="shared" si="329"/>
        <v>0.22604166666666667</v>
      </c>
      <c r="R1592" s="29">
        <f>IF(R1591="cCO2_ppm",CO2_ext_avg_ppm,calculation!R1591+calculation!S1591)</f>
        <v>953.4375</v>
      </c>
      <c r="S1592" s="13">
        <f t="shared" si="325"/>
        <v>-67.812500000000014</v>
      </c>
    </row>
    <row r="1593" spans="1:19">
      <c r="A1593" s="1">
        <f>IF(input_OLD_temp_simulation!A1593&lt;&gt;"",input_OLD_temp_simulation!A1593,"")</f>
        <v>1591</v>
      </c>
      <c r="B1593">
        <f>IF(input_OLD_temp_simulation!B1593&lt;&gt;"",input_OLD_temp_simulation!B1593,"")</f>
        <v>886307</v>
      </c>
      <c r="C1593" s="2">
        <f>IF(input_OLD_temp_simulation!C1593&lt;&gt;"",input_OLD_temp_simulation!C1593,"")</f>
        <v>44580.572916666657</v>
      </c>
      <c r="D1593" s="26">
        <f t="shared" si="326"/>
        <v>2</v>
      </c>
      <c r="E1593" s="43">
        <f t="shared" si="330"/>
        <v>0.57291666665696539</v>
      </c>
      <c r="F1593" s="2">
        <f t="shared" si="331"/>
        <v>2.5730324073977062</v>
      </c>
      <c r="G1593" s="26">
        <f>_xlfn.XLOOKUP(F1593,occupancy_schedule!C:C,occupancy_schedule!D:D,,1,2)</f>
        <v>2</v>
      </c>
      <c r="H1593" s="50">
        <f t="shared" si="319"/>
        <v>1.3562499999999999E-5</v>
      </c>
      <c r="I1593" s="18">
        <f t="shared" si="320"/>
        <v>0.15069444444444444</v>
      </c>
      <c r="J1593" s="26">
        <f t="shared" si="321"/>
        <v>85.625</v>
      </c>
      <c r="K1593" s="55">
        <f t="shared" si="322"/>
        <v>1.4525462962962962E-2</v>
      </c>
      <c r="L1593" s="26" t="b">
        <f>IF(virtualroom!A1593="","",J1593&gt;ventilation_hysteresis)</f>
        <v>1</v>
      </c>
      <c r="M1593" s="29">
        <f t="shared" si="323"/>
        <v>500</v>
      </c>
      <c r="N1593" s="13">
        <f t="shared" si="327"/>
        <v>5.5555555555555554</v>
      </c>
      <c r="O1593" s="17">
        <f t="shared" si="328"/>
        <v>0.72627314814814814</v>
      </c>
      <c r="P1593" s="17">
        <f t="shared" si="324"/>
        <v>0.20749003984063744</v>
      </c>
      <c r="Q1593" s="17">
        <f t="shared" si="329"/>
        <v>0.15069444444444444</v>
      </c>
      <c r="R1593" s="29">
        <f>IF(R1592="cCO2_ppm",CO2_ext_avg_ppm,calculation!R1592+calculation!S1592)</f>
        <v>885.625</v>
      </c>
      <c r="S1593" s="13">
        <f t="shared" si="325"/>
        <v>0</v>
      </c>
    </row>
    <row r="1594" spans="1:19">
      <c r="A1594" s="1">
        <f>IF(input_OLD_temp_simulation!A1594&lt;&gt;"",input_OLD_temp_simulation!A1594,"")</f>
        <v>1592</v>
      </c>
      <c r="B1594">
        <f>IF(input_OLD_temp_simulation!B1594&lt;&gt;"",input_OLD_temp_simulation!B1594,"")</f>
        <v>886307</v>
      </c>
      <c r="C1594" s="2">
        <f>IF(input_OLD_temp_simulation!C1594&lt;&gt;"",input_OLD_temp_simulation!C1594,"")</f>
        <v>44580.583333333343</v>
      </c>
      <c r="D1594" s="26">
        <f t="shared" si="326"/>
        <v>2</v>
      </c>
      <c r="E1594" s="43">
        <f t="shared" si="330"/>
        <v>0.58333333334303461</v>
      </c>
      <c r="F1594" s="2">
        <f t="shared" si="331"/>
        <v>2.5834490740837754</v>
      </c>
      <c r="G1594" s="26">
        <f>_xlfn.XLOOKUP(F1594,occupancy_schedule!C:C,occupancy_schedule!D:D,,1,2)</f>
        <v>2</v>
      </c>
      <c r="H1594" s="50">
        <f t="shared" si="319"/>
        <v>1.3562499999999999E-5</v>
      </c>
      <c r="I1594" s="18">
        <f t="shared" si="320"/>
        <v>0.15069444444444444</v>
      </c>
      <c r="J1594" s="26">
        <f t="shared" si="321"/>
        <v>85.625</v>
      </c>
      <c r="K1594" s="55">
        <f t="shared" si="322"/>
        <v>1.4525462962962962E-2</v>
      </c>
      <c r="L1594" s="26" t="b">
        <f>IF(virtualroom!A1594="","",J1594&gt;ventilation_hysteresis)</f>
        <v>1</v>
      </c>
      <c r="M1594" s="29">
        <f t="shared" si="323"/>
        <v>500</v>
      </c>
      <c r="N1594" s="13">
        <f t="shared" si="327"/>
        <v>5.5555555555555554</v>
      </c>
      <c r="O1594" s="17">
        <f t="shared" si="328"/>
        <v>0.72627314814814814</v>
      </c>
      <c r="P1594" s="17">
        <f t="shared" si="324"/>
        <v>0.20749003984063744</v>
      </c>
      <c r="Q1594" s="17">
        <f t="shared" si="329"/>
        <v>0.15069444444444444</v>
      </c>
      <c r="R1594" s="29">
        <f>IF(R1593="cCO2_ppm",CO2_ext_avg_ppm,calculation!R1593+calculation!S1593)</f>
        <v>885.625</v>
      </c>
      <c r="S1594" s="13">
        <f t="shared" si="325"/>
        <v>0</v>
      </c>
    </row>
    <row r="1595" spans="1:19">
      <c r="A1595" s="1">
        <f>IF(input_OLD_temp_simulation!A1595&lt;&gt;"",input_OLD_temp_simulation!A1595,"")</f>
        <v>1593</v>
      </c>
      <c r="B1595">
        <f>IF(input_OLD_temp_simulation!B1595&lt;&gt;"",input_OLD_temp_simulation!B1595,"")</f>
        <v>886307</v>
      </c>
      <c r="C1595" s="2">
        <f>IF(input_OLD_temp_simulation!C1595&lt;&gt;"",input_OLD_temp_simulation!C1595,"")</f>
        <v>44580.59375</v>
      </c>
      <c r="D1595" s="26">
        <f t="shared" si="326"/>
        <v>2</v>
      </c>
      <c r="E1595" s="43">
        <f t="shared" si="330"/>
        <v>0.59375</v>
      </c>
      <c r="F1595" s="2">
        <f t="shared" si="331"/>
        <v>2.5938657407407408</v>
      </c>
      <c r="G1595" s="26">
        <f>_xlfn.XLOOKUP(F1595,occupancy_schedule!C:C,occupancy_schedule!D:D,,1,2)</f>
        <v>2</v>
      </c>
      <c r="H1595" s="50">
        <f t="shared" si="319"/>
        <v>1.3562499999999999E-5</v>
      </c>
      <c r="I1595" s="18">
        <f t="shared" si="320"/>
        <v>0.15069444444444444</v>
      </c>
      <c r="J1595" s="26">
        <f t="shared" si="321"/>
        <v>85.625</v>
      </c>
      <c r="K1595" s="55">
        <f t="shared" si="322"/>
        <v>1.4525462962962962E-2</v>
      </c>
      <c r="L1595" s="26" t="b">
        <f>IF(virtualroom!A1595="","",J1595&gt;ventilation_hysteresis)</f>
        <v>1</v>
      </c>
      <c r="M1595" s="29">
        <f t="shared" si="323"/>
        <v>500</v>
      </c>
      <c r="N1595" s="13">
        <f t="shared" si="327"/>
        <v>5.5555555555555554</v>
      </c>
      <c r="O1595" s="17">
        <f t="shared" si="328"/>
        <v>0.72627314814814814</v>
      </c>
      <c r="P1595" s="17">
        <f t="shared" si="324"/>
        <v>0.20749003984063744</v>
      </c>
      <c r="Q1595" s="17">
        <f t="shared" si="329"/>
        <v>0.15069444444444444</v>
      </c>
      <c r="R1595" s="29">
        <f>IF(R1594="cCO2_ppm",CO2_ext_avg_ppm,calculation!R1594+calculation!S1594)</f>
        <v>885.625</v>
      </c>
      <c r="S1595" s="13">
        <f t="shared" si="325"/>
        <v>0</v>
      </c>
    </row>
    <row r="1596" spans="1:19">
      <c r="A1596" s="1">
        <f>IF(input_OLD_temp_simulation!A1596&lt;&gt;"",input_OLD_temp_simulation!A1596,"")</f>
        <v>1594</v>
      </c>
      <c r="B1596">
        <f>IF(input_OLD_temp_simulation!B1596&lt;&gt;"",input_OLD_temp_simulation!B1596,"")</f>
        <v>886307</v>
      </c>
      <c r="C1596" s="2">
        <f>IF(input_OLD_temp_simulation!C1596&lt;&gt;"",input_OLD_temp_simulation!C1596,"")</f>
        <v>44580.604166666657</v>
      </c>
      <c r="D1596" s="26">
        <f t="shared" si="326"/>
        <v>2</v>
      </c>
      <c r="E1596" s="43">
        <f t="shared" si="330"/>
        <v>0.60416666665696539</v>
      </c>
      <c r="F1596" s="2">
        <f t="shared" si="331"/>
        <v>2.6042824073977062</v>
      </c>
      <c r="G1596" s="26">
        <f>_xlfn.XLOOKUP(F1596,occupancy_schedule!C:C,occupancy_schedule!D:D,,1,2)</f>
        <v>2</v>
      </c>
      <c r="H1596" s="50">
        <f t="shared" si="319"/>
        <v>1.3562499999999999E-5</v>
      </c>
      <c r="I1596" s="18">
        <f t="shared" si="320"/>
        <v>0.15069444444444444</v>
      </c>
      <c r="J1596" s="26">
        <f t="shared" si="321"/>
        <v>85.625</v>
      </c>
      <c r="K1596" s="55">
        <f t="shared" si="322"/>
        <v>1.4525462962962962E-2</v>
      </c>
      <c r="L1596" s="26" t="b">
        <f>IF(virtualroom!A1596="","",J1596&gt;ventilation_hysteresis)</f>
        <v>1</v>
      </c>
      <c r="M1596" s="29">
        <f t="shared" si="323"/>
        <v>500</v>
      </c>
      <c r="N1596" s="13">
        <f t="shared" si="327"/>
        <v>5.5555555555555554</v>
      </c>
      <c r="O1596" s="17">
        <f t="shared" si="328"/>
        <v>0.72627314814814814</v>
      </c>
      <c r="P1596" s="17">
        <f t="shared" si="324"/>
        <v>0.20749003984063744</v>
      </c>
      <c r="Q1596" s="17">
        <f t="shared" si="329"/>
        <v>0.15069444444444444</v>
      </c>
      <c r="R1596" s="29">
        <f>IF(R1595="cCO2_ppm",CO2_ext_avg_ppm,calculation!R1595+calculation!S1595)</f>
        <v>885.625</v>
      </c>
      <c r="S1596" s="13">
        <f t="shared" si="325"/>
        <v>0</v>
      </c>
    </row>
    <row r="1597" spans="1:19">
      <c r="A1597" s="1">
        <f>IF(input_OLD_temp_simulation!A1597&lt;&gt;"",input_OLD_temp_simulation!A1597,"")</f>
        <v>1595</v>
      </c>
      <c r="B1597">
        <f>IF(input_OLD_temp_simulation!B1597&lt;&gt;"",input_OLD_temp_simulation!B1597,"")</f>
        <v>886307</v>
      </c>
      <c r="C1597" s="2">
        <f>IF(input_OLD_temp_simulation!C1597&lt;&gt;"",input_OLD_temp_simulation!C1597,"")</f>
        <v>44580.614583333343</v>
      </c>
      <c r="D1597" s="26">
        <f t="shared" si="326"/>
        <v>2</v>
      </c>
      <c r="E1597" s="43">
        <f t="shared" si="330"/>
        <v>0.61458333334303461</v>
      </c>
      <c r="F1597" s="2">
        <f t="shared" si="331"/>
        <v>2.6146990740837754</v>
      </c>
      <c r="G1597" s="26">
        <f>_xlfn.XLOOKUP(F1597,occupancy_schedule!C:C,occupancy_schedule!D:D,,1,2)</f>
        <v>2</v>
      </c>
      <c r="H1597" s="50">
        <f t="shared" si="319"/>
        <v>1.3562499999999999E-5</v>
      </c>
      <c r="I1597" s="18">
        <f t="shared" si="320"/>
        <v>0.15069444444444444</v>
      </c>
      <c r="J1597" s="26">
        <f t="shared" si="321"/>
        <v>85.625</v>
      </c>
      <c r="K1597" s="55">
        <f t="shared" si="322"/>
        <v>1.4525462962962962E-2</v>
      </c>
      <c r="L1597" s="26" t="b">
        <f>IF(virtualroom!A1597="","",J1597&gt;ventilation_hysteresis)</f>
        <v>1</v>
      </c>
      <c r="M1597" s="29">
        <f t="shared" si="323"/>
        <v>500</v>
      </c>
      <c r="N1597" s="13">
        <f t="shared" si="327"/>
        <v>5.5555555555555554</v>
      </c>
      <c r="O1597" s="17">
        <f t="shared" si="328"/>
        <v>0.72627314814814814</v>
      </c>
      <c r="P1597" s="17">
        <f t="shared" si="324"/>
        <v>0.20749003984063744</v>
      </c>
      <c r="Q1597" s="17">
        <f t="shared" si="329"/>
        <v>0.15069444444444444</v>
      </c>
      <c r="R1597" s="29">
        <f>IF(R1596="cCO2_ppm",CO2_ext_avg_ppm,calculation!R1596+calculation!S1596)</f>
        <v>885.625</v>
      </c>
      <c r="S1597" s="13">
        <f t="shared" si="325"/>
        <v>0</v>
      </c>
    </row>
    <row r="1598" spans="1:19">
      <c r="A1598" s="1">
        <f>IF(input_OLD_temp_simulation!A1598&lt;&gt;"",input_OLD_temp_simulation!A1598,"")</f>
        <v>1596</v>
      </c>
      <c r="B1598">
        <f>IF(input_OLD_temp_simulation!B1598&lt;&gt;"",input_OLD_temp_simulation!B1598,"")</f>
        <v>886307</v>
      </c>
      <c r="C1598" s="2">
        <f>IF(input_OLD_temp_simulation!C1598&lt;&gt;"",input_OLD_temp_simulation!C1598,"")</f>
        <v>44580.625</v>
      </c>
      <c r="D1598" s="26">
        <f t="shared" si="326"/>
        <v>2</v>
      </c>
      <c r="E1598" s="43">
        <f t="shared" si="330"/>
        <v>0.625</v>
      </c>
      <c r="F1598" s="2">
        <f t="shared" si="331"/>
        <v>2.6251157407407408</v>
      </c>
      <c r="G1598" s="26">
        <f>_xlfn.XLOOKUP(F1598,occupancy_schedule!C:C,occupancy_schedule!D:D,,1,2)</f>
        <v>2</v>
      </c>
      <c r="H1598" s="50">
        <f t="shared" si="319"/>
        <v>1.3562499999999999E-5</v>
      </c>
      <c r="I1598" s="18">
        <f t="shared" si="320"/>
        <v>0.15069444444444444</v>
      </c>
      <c r="J1598" s="26">
        <f t="shared" si="321"/>
        <v>85.625</v>
      </c>
      <c r="K1598" s="55">
        <f t="shared" si="322"/>
        <v>1.4525462962962962E-2</v>
      </c>
      <c r="L1598" s="26" t="b">
        <f>IF(virtualroom!A1598="","",J1598&gt;ventilation_hysteresis)</f>
        <v>1</v>
      </c>
      <c r="M1598" s="29">
        <f t="shared" si="323"/>
        <v>500</v>
      </c>
      <c r="N1598" s="13">
        <f t="shared" si="327"/>
        <v>5.5555555555555554</v>
      </c>
      <c r="O1598" s="17">
        <f t="shared" si="328"/>
        <v>0.72627314814814814</v>
      </c>
      <c r="P1598" s="17">
        <f t="shared" si="324"/>
        <v>0.20749003984063744</v>
      </c>
      <c r="Q1598" s="17">
        <f t="shared" si="329"/>
        <v>0.15069444444444444</v>
      </c>
      <c r="R1598" s="29">
        <f>IF(R1597="cCO2_ppm",CO2_ext_avg_ppm,calculation!R1597+calculation!S1597)</f>
        <v>885.625</v>
      </c>
      <c r="S1598" s="13">
        <f t="shared" si="325"/>
        <v>0</v>
      </c>
    </row>
    <row r="1599" spans="1:19">
      <c r="A1599" s="1">
        <f>IF(input_OLD_temp_simulation!A1599&lt;&gt;"",input_OLD_temp_simulation!A1599,"")</f>
        <v>1597</v>
      </c>
      <c r="B1599">
        <f>IF(input_OLD_temp_simulation!B1599&lt;&gt;"",input_OLD_temp_simulation!B1599,"")</f>
        <v>886307</v>
      </c>
      <c r="C1599" s="2">
        <f>IF(input_OLD_temp_simulation!C1599&lt;&gt;"",input_OLD_temp_simulation!C1599,"")</f>
        <v>44580.635416666657</v>
      </c>
      <c r="D1599" s="26">
        <f t="shared" si="326"/>
        <v>2</v>
      </c>
      <c r="E1599" s="43">
        <f t="shared" si="330"/>
        <v>0.63541666665696539</v>
      </c>
      <c r="F1599" s="2">
        <f t="shared" si="331"/>
        <v>2.6355324073977062</v>
      </c>
      <c r="G1599" s="26">
        <f>_xlfn.XLOOKUP(F1599,occupancy_schedule!C:C,occupancy_schedule!D:D,,1,2)</f>
        <v>2</v>
      </c>
      <c r="H1599" s="50">
        <f t="shared" si="319"/>
        <v>1.3562499999999999E-5</v>
      </c>
      <c r="I1599" s="18">
        <f t="shared" si="320"/>
        <v>0.15069444444444444</v>
      </c>
      <c r="J1599" s="26">
        <f t="shared" si="321"/>
        <v>85.625</v>
      </c>
      <c r="K1599" s="55">
        <f t="shared" si="322"/>
        <v>1.4525462962962962E-2</v>
      </c>
      <c r="L1599" s="26" t="b">
        <f>IF(virtualroom!A1599="","",J1599&gt;ventilation_hysteresis)</f>
        <v>1</v>
      </c>
      <c r="M1599" s="29">
        <f t="shared" si="323"/>
        <v>500</v>
      </c>
      <c r="N1599" s="13">
        <f t="shared" si="327"/>
        <v>5.5555555555555554</v>
      </c>
      <c r="O1599" s="17">
        <f t="shared" si="328"/>
        <v>0.72627314814814814</v>
      </c>
      <c r="P1599" s="17">
        <f t="shared" si="324"/>
        <v>0.20749003984063744</v>
      </c>
      <c r="Q1599" s="17">
        <f t="shared" si="329"/>
        <v>0.15069444444444444</v>
      </c>
      <c r="R1599" s="29">
        <f>IF(R1598="cCO2_ppm",CO2_ext_avg_ppm,calculation!R1598+calculation!S1598)</f>
        <v>885.625</v>
      </c>
      <c r="S1599" s="13">
        <f t="shared" si="325"/>
        <v>0</v>
      </c>
    </row>
    <row r="1600" spans="1:19">
      <c r="A1600" s="1">
        <f>IF(input_OLD_temp_simulation!A1600&lt;&gt;"",input_OLD_temp_simulation!A1600,"")</f>
        <v>1598</v>
      </c>
      <c r="B1600">
        <f>IF(input_OLD_temp_simulation!B1600&lt;&gt;"",input_OLD_temp_simulation!B1600,"")</f>
        <v>886307</v>
      </c>
      <c r="C1600" s="2">
        <f>IF(input_OLD_temp_simulation!C1600&lt;&gt;"",input_OLD_temp_simulation!C1600,"")</f>
        <v>44580.645833333343</v>
      </c>
      <c r="D1600" s="26">
        <f t="shared" si="326"/>
        <v>2</v>
      </c>
      <c r="E1600" s="43">
        <f t="shared" si="330"/>
        <v>0.64583333334303461</v>
      </c>
      <c r="F1600" s="2">
        <f t="shared" si="331"/>
        <v>2.6459490740837754</v>
      </c>
      <c r="G1600" s="26">
        <f>_xlfn.XLOOKUP(F1600,occupancy_schedule!C:C,occupancy_schedule!D:D,,1,2)</f>
        <v>2</v>
      </c>
      <c r="H1600" s="50">
        <f t="shared" si="319"/>
        <v>1.3562499999999999E-5</v>
      </c>
      <c r="I1600" s="18">
        <f t="shared" si="320"/>
        <v>0.15069444444444444</v>
      </c>
      <c r="J1600" s="26">
        <f t="shared" si="321"/>
        <v>85.625</v>
      </c>
      <c r="K1600" s="55">
        <f t="shared" si="322"/>
        <v>1.4525462962962962E-2</v>
      </c>
      <c r="L1600" s="26" t="b">
        <f>IF(virtualroom!A1600="","",J1600&gt;ventilation_hysteresis)</f>
        <v>1</v>
      </c>
      <c r="M1600" s="29">
        <f t="shared" si="323"/>
        <v>500</v>
      </c>
      <c r="N1600" s="13">
        <f t="shared" si="327"/>
        <v>5.5555555555555554</v>
      </c>
      <c r="O1600" s="17">
        <f t="shared" si="328"/>
        <v>0.72627314814814814</v>
      </c>
      <c r="P1600" s="17">
        <f t="shared" si="324"/>
        <v>0.20749003984063744</v>
      </c>
      <c r="Q1600" s="17">
        <f t="shared" si="329"/>
        <v>0.15069444444444444</v>
      </c>
      <c r="R1600" s="29">
        <f>IF(R1599="cCO2_ppm",CO2_ext_avg_ppm,calculation!R1599+calculation!S1599)</f>
        <v>885.625</v>
      </c>
      <c r="S1600" s="13">
        <f t="shared" si="325"/>
        <v>0</v>
      </c>
    </row>
    <row r="1601" spans="1:19">
      <c r="A1601" s="1">
        <f>IF(input_OLD_temp_simulation!A1601&lt;&gt;"",input_OLD_temp_simulation!A1601,"")</f>
        <v>1599</v>
      </c>
      <c r="B1601">
        <f>IF(input_OLD_temp_simulation!B1601&lt;&gt;"",input_OLD_temp_simulation!B1601,"")</f>
        <v>886307</v>
      </c>
      <c r="C1601" s="2">
        <f>IF(input_OLD_temp_simulation!C1601&lt;&gt;"",input_OLD_temp_simulation!C1601,"")</f>
        <v>44580.65625</v>
      </c>
      <c r="D1601" s="26">
        <f t="shared" si="326"/>
        <v>2</v>
      </c>
      <c r="E1601" s="43">
        <f t="shared" si="330"/>
        <v>0.65625</v>
      </c>
      <c r="F1601" s="2">
        <f t="shared" si="331"/>
        <v>2.6563657407407408</v>
      </c>
      <c r="G1601" s="26">
        <f>_xlfn.XLOOKUP(F1601,occupancy_schedule!C:C,occupancy_schedule!D:D,,1,2)</f>
        <v>2</v>
      </c>
      <c r="H1601" s="50">
        <f t="shared" si="319"/>
        <v>1.3562499999999999E-5</v>
      </c>
      <c r="I1601" s="18">
        <f t="shared" si="320"/>
        <v>0.15069444444444444</v>
      </c>
      <c r="J1601" s="26">
        <f t="shared" si="321"/>
        <v>85.625</v>
      </c>
      <c r="K1601" s="55">
        <f t="shared" si="322"/>
        <v>1.4525462962962962E-2</v>
      </c>
      <c r="L1601" s="26" t="b">
        <f>IF(virtualroom!A1601="","",J1601&gt;ventilation_hysteresis)</f>
        <v>1</v>
      </c>
      <c r="M1601" s="29">
        <f t="shared" si="323"/>
        <v>500</v>
      </c>
      <c r="N1601" s="13">
        <f t="shared" si="327"/>
        <v>5.5555555555555554</v>
      </c>
      <c r="O1601" s="17">
        <f t="shared" si="328"/>
        <v>0.72627314814814814</v>
      </c>
      <c r="P1601" s="17">
        <f t="shared" si="324"/>
        <v>0.20749003984063744</v>
      </c>
      <c r="Q1601" s="17">
        <f t="shared" si="329"/>
        <v>0.15069444444444444</v>
      </c>
      <c r="R1601" s="29">
        <f>IF(R1600="cCO2_ppm",CO2_ext_avg_ppm,calculation!R1600+calculation!S1600)</f>
        <v>885.625</v>
      </c>
      <c r="S1601" s="13">
        <f t="shared" si="325"/>
        <v>0</v>
      </c>
    </row>
    <row r="1602" spans="1:19">
      <c r="A1602" s="1">
        <f>IF(input_OLD_temp_simulation!A1602&lt;&gt;"",input_OLD_temp_simulation!A1602,"")</f>
        <v>1600</v>
      </c>
      <c r="B1602">
        <f>IF(input_OLD_temp_simulation!B1602&lt;&gt;"",input_OLD_temp_simulation!B1602,"")</f>
        <v>886307</v>
      </c>
      <c r="C1602" s="2">
        <f>IF(input_OLD_temp_simulation!C1602&lt;&gt;"",input_OLD_temp_simulation!C1602,"")</f>
        <v>44580.666666666657</v>
      </c>
      <c r="D1602" s="26">
        <f t="shared" si="326"/>
        <v>2</v>
      </c>
      <c r="E1602" s="43">
        <f t="shared" si="330"/>
        <v>0.66666666665696539</v>
      </c>
      <c r="F1602" s="2">
        <f t="shared" si="331"/>
        <v>2.6667824073977062</v>
      </c>
      <c r="G1602" s="26">
        <f>_xlfn.XLOOKUP(F1602,occupancy_schedule!C:C,occupancy_schedule!D:D,,1,2)</f>
        <v>0</v>
      </c>
      <c r="H1602" s="50">
        <f t="shared" ref="H1602:H1665" si="332">G1602*deskwork_MET*METml_per_kg_min_p*avg_kg_per_p/(s_per_min*ml_per_m3)</f>
        <v>0</v>
      </c>
      <c r="I1602" s="18">
        <f t="shared" ref="I1602:I1665" si="333">H1602/V_room_m3*1000000</f>
        <v>0</v>
      </c>
      <c r="J1602" s="26">
        <f t="shared" ref="J1602:J1665" si="334">R1602-CO2_set</f>
        <v>85.625</v>
      </c>
      <c r="K1602" s="55">
        <f t="shared" ref="K1602:K1665" si="335">(R1602-CO2_ext_avg_ppm)*ACPH_min/s_per_h</f>
        <v>1.4525462962962962E-2</v>
      </c>
      <c r="L1602" s="26" t="b">
        <f>IF(virtualroom!A1602="","",J1602&gt;ventilation_hysteresis)</f>
        <v>1</v>
      </c>
      <c r="M1602" s="29">
        <f t="shared" ref="M1602:M1665" si="336">IF(L1602,maxvent_m3_per_h,0)</f>
        <v>500</v>
      </c>
      <c r="N1602" s="13">
        <f t="shared" si="327"/>
        <v>5.5555555555555554</v>
      </c>
      <c r="O1602" s="17">
        <f t="shared" si="328"/>
        <v>0.72627314814814814</v>
      </c>
      <c r="P1602" s="17">
        <f t="shared" ref="P1602:P1665" si="337">IF(L1602,MAX(0,MIN((J1602+ventilation_hysteresis)/(O1602*timestep_s),1)),0)</f>
        <v>0.20749003984063744</v>
      </c>
      <c r="Q1602" s="17">
        <f t="shared" si="329"/>
        <v>0.15069444444444444</v>
      </c>
      <c r="R1602" s="29">
        <f>IF(R1601="cCO2_ppm",CO2_ext_avg_ppm,calculation!R1601+calculation!S1601)</f>
        <v>885.625</v>
      </c>
      <c r="S1602" s="13">
        <f t="shared" ref="S1602:S1665" si="338">(I1602-Q1602)*timestep_s</f>
        <v>-135.625</v>
      </c>
    </row>
    <row r="1603" spans="1:19">
      <c r="A1603" s="1">
        <f>IF(input_OLD_temp_simulation!A1603&lt;&gt;"",input_OLD_temp_simulation!A1603,"")</f>
        <v>1601</v>
      </c>
      <c r="B1603">
        <f>IF(input_OLD_temp_simulation!B1603&lt;&gt;"",input_OLD_temp_simulation!B1603,"")</f>
        <v>886307</v>
      </c>
      <c r="C1603" s="2">
        <f>IF(input_OLD_temp_simulation!C1603&lt;&gt;"",input_OLD_temp_simulation!C1603,"")</f>
        <v>44580.677083333343</v>
      </c>
      <c r="D1603" s="26">
        <f t="shared" ref="D1603:D1666" si="339">WEEKDAY(C1603,3)</f>
        <v>2</v>
      </c>
      <c r="E1603" s="43">
        <f t="shared" si="330"/>
        <v>0.67708333334303461</v>
      </c>
      <c r="F1603" s="2">
        <f t="shared" si="331"/>
        <v>2.6771990740837754</v>
      </c>
      <c r="G1603" s="26">
        <f>_xlfn.XLOOKUP(F1603,occupancy_schedule!C:C,occupancy_schedule!D:D,,1,2)</f>
        <v>0</v>
      </c>
      <c r="H1603" s="50">
        <f t="shared" si="332"/>
        <v>0</v>
      </c>
      <c r="I1603" s="18">
        <f t="shared" si="333"/>
        <v>0</v>
      </c>
      <c r="J1603" s="26">
        <f t="shared" si="334"/>
        <v>-50</v>
      </c>
      <c r="K1603" s="55">
        <f t="shared" si="335"/>
        <v>1.0339506172839507E-2</v>
      </c>
      <c r="L1603" s="26" t="b">
        <f>IF(virtualroom!A1603="","",J1603&gt;ventilation_hysteresis)</f>
        <v>0</v>
      </c>
      <c r="M1603" s="29">
        <f t="shared" si="336"/>
        <v>0</v>
      </c>
      <c r="N1603" s="13">
        <f t="shared" si="327"/>
        <v>0</v>
      </c>
      <c r="O1603" s="17">
        <f t="shared" si="328"/>
        <v>0</v>
      </c>
      <c r="P1603" s="17">
        <f t="shared" si="337"/>
        <v>0</v>
      </c>
      <c r="Q1603" s="17">
        <f t="shared" si="329"/>
        <v>1.0339506172839507E-2</v>
      </c>
      <c r="R1603" s="29">
        <f>IF(R1602="cCO2_ppm",CO2_ext_avg_ppm,calculation!R1602+calculation!S1602)</f>
        <v>750</v>
      </c>
      <c r="S1603" s="13">
        <f t="shared" si="338"/>
        <v>-9.3055555555555554</v>
      </c>
    </row>
    <row r="1604" spans="1:19">
      <c r="A1604" s="1">
        <f>IF(input_OLD_temp_simulation!A1604&lt;&gt;"",input_OLD_temp_simulation!A1604,"")</f>
        <v>1602</v>
      </c>
      <c r="B1604">
        <f>IF(input_OLD_temp_simulation!B1604&lt;&gt;"",input_OLD_temp_simulation!B1604,"")</f>
        <v>886307</v>
      </c>
      <c r="C1604" s="2">
        <f>IF(input_OLD_temp_simulation!C1604&lt;&gt;"",input_OLD_temp_simulation!C1604,"")</f>
        <v>44580.6875</v>
      </c>
      <c r="D1604" s="26">
        <f t="shared" si="339"/>
        <v>2</v>
      </c>
      <c r="E1604" s="43">
        <f t="shared" si="330"/>
        <v>0.6875</v>
      </c>
      <c r="F1604" s="2">
        <f t="shared" si="331"/>
        <v>2.6876157407407408</v>
      </c>
      <c r="G1604" s="26">
        <f>_xlfn.XLOOKUP(F1604,occupancy_schedule!C:C,occupancy_schedule!D:D,,1,2)</f>
        <v>0</v>
      </c>
      <c r="H1604" s="50">
        <f t="shared" si="332"/>
        <v>0</v>
      </c>
      <c r="I1604" s="18">
        <f t="shared" si="333"/>
        <v>0</v>
      </c>
      <c r="J1604" s="26">
        <f t="shared" si="334"/>
        <v>-59.305555555555543</v>
      </c>
      <c r="K1604" s="55">
        <f t="shared" si="335"/>
        <v>1.0052297668038409E-2</v>
      </c>
      <c r="L1604" s="26" t="b">
        <f>IF(virtualroom!A1604="","",J1604&gt;ventilation_hysteresis)</f>
        <v>0</v>
      </c>
      <c r="M1604" s="29">
        <f t="shared" si="336"/>
        <v>0</v>
      </c>
      <c r="N1604" s="13">
        <f t="shared" si="327"/>
        <v>0</v>
      </c>
      <c r="O1604" s="17">
        <f t="shared" si="328"/>
        <v>0</v>
      </c>
      <c r="P1604" s="17">
        <f t="shared" si="337"/>
        <v>0</v>
      </c>
      <c r="Q1604" s="17">
        <f t="shared" si="329"/>
        <v>1.0052297668038409E-2</v>
      </c>
      <c r="R1604" s="29">
        <f>IF(R1603="cCO2_ppm",CO2_ext_avg_ppm,calculation!R1603+calculation!S1603)</f>
        <v>740.69444444444446</v>
      </c>
      <c r="S1604" s="13">
        <f t="shared" si="338"/>
        <v>-9.0470679012345681</v>
      </c>
    </row>
    <row r="1605" spans="1:19">
      <c r="A1605" s="1">
        <f>IF(input_OLD_temp_simulation!A1605&lt;&gt;"",input_OLD_temp_simulation!A1605,"")</f>
        <v>1603</v>
      </c>
      <c r="B1605">
        <f>IF(input_OLD_temp_simulation!B1605&lt;&gt;"",input_OLD_temp_simulation!B1605,"")</f>
        <v>886307</v>
      </c>
      <c r="C1605" s="2">
        <f>IF(input_OLD_temp_simulation!C1605&lt;&gt;"",input_OLD_temp_simulation!C1605,"")</f>
        <v>44580.697916666657</v>
      </c>
      <c r="D1605" s="26">
        <f t="shared" si="339"/>
        <v>2</v>
      </c>
      <c r="E1605" s="43">
        <f t="shared" si="330"/>
        <v>0.69791666665696539</v>
      </c>
      <c r="F1605" s="2">
        <f t="shared" si="331"/>
        <v>2.6980324073977062</v>
      </c>
      <c r="G1605" s="26">
        <f>_xlfn.XLOOKUP(F1605,occupancy_schedule!C:C,occupancy_schedule!D:D,,1,2)</f>
        <v>0</v>
      </c>
      <c r="H1605" s="50">
        <f t="shared" si="332"/>
        <v>0</v>
      </c>
      <c r="I1605" s="18">
        <f t="shared" si="333"/>
        <v>0</v>
      </c>
      <c r="J1605" s="26">
        <f t="shared" si="334"/>
        <v>-68.35262345679007</v>
      </c>
      <c r="K1605" s="55">
        <f t="shared" si="335"/>
        <v>9.7730671772595663E-3</v>
      </c>
      <c r="L1605" s="26" t="b">
        <f>IF(virtualroom!A1605="","",J1605&gt;ventilation_hysteresis)</f>
        <v>0</v>
      </c>
      <c r="M1605" s="29">
        <f t="shared" si="336"/>
        <v>0</v>
      </c>
      <c r="N1605" s="13">
        <f t="shared" si="327"/>
        <v>0</v>
      </c>
      <c r="O1605" s="17">
        <f t="shared" si="328"/>
        <v>0</v>
      </c>
      <c r="P1605" s="17">
        <f t="shared" si="337"/>
        <v>0</v>
      </c>
      <c r="Q1605" s="17">
        <f t="shared" si="329"/>
        <v>9.7730671772595663E-3</v>
      </c>
      <c r="R1605" s="29">
        <f>IF(R1604="cCO2_ppm",CO2_ext_avg_ppm,calculation!R1604+calculation!S1604)</f>
        <v>731.64737654320993</v>
      </c>
      <c r="S1605" s="13">
        <f t="shared" si="338"/>
        <v>-8.795760459533609</v>
      </c>
    </row>
    <row r="1606" spans="1:19">
      <c r="A1606" s="1">
        <f>IF(input_OLD_temp_simulation!A1606&lt;&gt;"",input_OLD_temp_simulation!A1606,"")</f>
        <v>1604</v>
      </c>
      <c r="B1606">
        <f>IF(input_OLD_temp_simulation!B1606&lt;&gt;"",input_OLD_temp_simulation!B1606,"")</f>
        <v>886307</v>
      </c>
      <c r="C1606" s="2">
        <f>IF(input_OLD_temp_simulation!C1606&lt;&gt;"",input_OLD_temp_simulation!C1606,"")</f>
        <v>44580.708333333343</v>
      </c>
      <c r="D1606" s="26">
        <f t="shared" si="339"/>
        <v>2</v>
      </c>
      <c r="E1606" s="43">
        <f t="shared" si="330"/>
        <v>0.70833333334303461</v>
      </c>
      <c r="F1606" s="2">
        <f t="shared" si="331"/>
        <v>2.7084490740837754</v>
      </c>
      <c r="G1606" s="26">
        <f>_xlfn.XLOOKUP(F1606,occupancy_schedule!C:C,occupancy_schedule!D:D,,1,2)</f>
        <v>0</v>
      </c>
      <c r="H1606" s="50">
        <f t="shared" si="332"/>
        <v>0</v>
      </c>
      <c r="I1606" s="18">
        <f t="shared" si="333"/>
        <v>0</v>
      </c>
      <c r="J1606" s="26">
        <f t="shared" si="334"/>
        <v>-77.148383916323723</v>
      </c>
      <c r="K1606" s="55">
        <f t="shared" si="335"/>
        <v>9.501593089002355E-3</v>
      </c>
      <c r="L1606" s="26" t="b">
        <f>IF(virtualroom!A1606="","",J1606&gt;ventilation_hysteresis)</f>
        <v>0</v>
      </c>
      <c r="M1606" s="29">
        <f t="shared" si="336"/>
        <v>0</v>
      </c>
      <c r="N1606" s="13">
        <f t="shared" si="327"/>
        <v>0</v>
      </c>
      <c r="O1606" s="17">
        <f t="shared" si="328"/>
        <v>0</v>
      </c>
      <c r="P1606" s="17">
        <f t="shared" si="337"/>
        <v>0</v>
      </c>
      <c r="Q1606" s="17">
        <f t="shared" si="329"/>
        <v>9.501593089002355E-3</v>
      </c>
      <c r="R1606" s="29">
        <f>IF(R1605="cCO2_ppm",CO2_ext_avg_ppm,calculation!R1605+calculation!S1605)</f>
        <v>722.85161608367628</v>
      </c>
      <c r="S1606" s="13">
        <f t="shared" si="338"/>
        <v>-8.5514337801021192</v>
      </c>
    </row>
    <row r="1607" spans="1:19">
      <c r="A1607" s="1">
        <f>IF(input_OLD_temp_simulation!A1607&lt;&gt;"",input_OLD_temp_simulation!A1607,"")</f>
        <v>1605</v>
      </c>
      <c r="B1607">
        <f>IF(input_OLD_temp_simulation!B1607&lt;&gt;"",input_OLD_temp_simulation!B1607,"")</f>
        <v>886307</v>
      </c>
      <c r="C1607" s="2">
        <f>IF(input_OLD_temp_simulation!C1607&lt;&gt;"",input_OLD_temp_simulation!C1607,"")</f>
        <v>44580.71875</v>
      </c>
      <c r="D1607" s="26">
        <f t="shared" si="339"/>
        <v>2</v>
      </c>
      <c r="E1607" s="43">
        <f t="shared" si="330"/>
        <v>0.71875</v>
      </c>
      <c r="F1607" s="2">
        <f t="shared" si="331"/>
        <v>2.7188657407407408</v>
      </c>
      <c r="G1607" s="26">
        <f>_xlfn.XLOOKUP(F1607,occupancy_schedule!C:C,occupancy_schedule!D:D,,1,2)</f>
        <v>0</v>
      </c>
      <c r="H1607" s="50">
        <f t="shared" si="332"/>
        <v>0</v>
      </c>
      <c r="I1607" s="18">
        <f t="shared" si="333"/>
        <v>0</v>
      </c>
      <c r="J1607" s="26">
        <f t="shared" si="334"/>
        <v>-85.699817696425839</v>
      </c>
      <c r="K1607" s="55">
        <f t="shared" si="335"/>
        <v>9.2376599476411761E-3</v>
      </c>
      <c r="L1607" s="26" t="b">
        <f>IF(virtualroom!A1607="","",J1607&gt;ventilation_hysteresis)</f>
        <v>0</v>
      </c>
      <c r="M1607" s="29">
        <f t="shared" si="336"/>
        <v>0</v>
      </c>
      <c r="N1607" s="13">
        <f t="shared" si="327"/>
        <v>0</v>
      </c>
      <c r="O1607" s="17">
        <f t="shared" si="328"/>
        <v>0</v>
      </c>
      <c r="P1607" s="17">
        <f t="shared" si="337"/>
        <v>0</v>
      </c>
      <c r="Q1607" s="17">
        <f t="shared" si="329"/>
        <v>9.2376599476411761E-3</v>
      </c>
      <c r="R1607" s="29">
        <f>IF(R1606="cCO2_ppm",CO2_ext_avg_ppm,calculation!R1606+calculation!S1606)</f>
        <v>714.30018230357416</v>
      </c>
      <c r="S1607" s="13">
        <f t="shared" si="338"/>
        <v>-8.3138939528770592</v>
      </c>
    </row>
    <row r="1608" spans="1:19">
      <c r="A1608" s="1">
        <f>IF(input_OLD_temp_simulation!A1608&lt;&gt;"",input_OLD_temp_simulation!A1608,"")</f>
        <v>1606</v>
      </c>
      <c r="B1608">
        <f>IF(input_OLD_temp_simulation!B1608&lt;&gt;"",input_OLD_temp_simulation!B1608,"")</f>
        <v>886307</v>
      </c>
      <c r="C1608" s="2">
        <f>IF(input_OLD_temp_simulation!C1608&lt;&gt;"",input_OLD_temp_simulation!C1608,"")</f>
        <v>44580.729166666657</v>
      </c>
      <c r="D1608" s="26">
        <f t="shared" si="339"/>
        <v>2</v>
      </c>
      <c r="E1608" s="43">
        <f t="shared" si="330"/>
        <v>0.72916666665696539</v>
      </c>
      <c r="F1608" s="2">
        <f t="shared" si="331"/>
        <v>2.7292824073977062</v>
      </c>
      <c r="G1608" s="26">
        <f>_xlfn.XLOOKUP(F1608,occupancy_schedule!C:C,occupancy_schedule!D:D,,1,2)</f>
        <v>0</v>
      </c>
      <c r="H1608" s="50">
        <f t="shared" si="332"/>
        <v>0</v>
      </c>
      <c r="I1608" s="18">
        <f t="shared" si="333"/>
        <v>0</v>
      </c>
      <c r="J1608" s="26">
        <f t="shared" si="334"/>
        <v>-94.013711649302877</v>
      </c>
      <c r="K1608" s="55">
        <f t="shared" si="335"/>
        <v>8.9810582824289241E-3</v>
      </c>
      <c r="L1608" s="26" t="b">
        <f>IF(virtualroom!A1608="","",J1608&gt;ventilation_hysteresis)</f>
        <v>0</v>
      </c>
      <c r="M1608" s="29">
        <f t="shared" si="336"/>
        <v>0</v>
      </c>
      <c r="N1608" s="13">
        <f t="shared" si="327"/>
        <v>0</v>
      </c>
      <c r="O1608" s="17">
        <f t="shared" si="328"/>
        <v>0</v>
      </c>
      <c r="P1608" s="17">
        <f t="shared" si="337"/>
        <v>0</v>
      </c>
      <c r="Q1608" s="17">
        <f t="shared" si="329"/>
        <v>8.9810582824289241E-3</v>
      </c>
      <c r="R1608" s="29">
        <f>IF(R1607="cCO2_ppm",CO2_ext_avg_ppm,calculation!R1607+calculation!S1607)</f>
        <v>705.98628835069712</v>
      </c>
      <c r="S1608" s="13">
        <f t="shared" si="338"/>
        <v>-8.0829524541860316</v>
      </c>
    </row>
    <row r="1609" spans="1:19">
      <c r="A1609" s="1">
        <f>IF(input_OLD_temp_simulation!A1609&lt;&gt;"",input_OLD_temp_simulation!A1609,"")</f>
        <v>1607</v>
      </c>
      <c r="B1609">
        <f>IF(input_OLD_temp_simulation!B1609&lt;&gt;"",input_OLD_temp_simulation!B1609,"")</f>
        <v>886307</v>
      </c>
      <c r="C1609" s="2">
        <f>IF(input_OLD_temp_simulation!C1609&lt;&gt;"",input_OLD_temp_simulation!C1609,"")</f>
        <v>44580.739583333343</v>
      </c>
      <c r="D1609" s="26">
        <f t="shared" si="339"/>
        <v>2</v>
      </c>
      <c r="E1609" s="43">
        <f t="shared" si="330"/>
        <v>0.73958333334303461</v>
      </c>
      <c r="F1609" s="2">
        <f t="shared" si="331"/>
        <v>2.7396990740837754</v>
      </c>
      <c r="G1609" s="26">
        <f>_xlfn.XLOOKUP(F1609,occupancy_schedule!C:C,occupancy_schedule!D:D,,1,2)</f>
        <v>0</v>
      </c>
      <c r="H1609" s="50">
        <f t="shared" si="332"/>
        <v>0</v>
      </c>
      <c r="I1609" s="18">
        <f t="shared" si="333"/>
        <v>0</v>
      </c>
      <c r="J1609" s="26">
        <f t="shared" si="334"/>
        <v>-102.09666410348893</v>
      </c>
      <c r="K1609" s="55">
        <f t="shared" si="335"/>
        <v>8.7315844412503407E-3</v>
      </c>
      <c r="L1609" s="26" t="b">
        <f>IF(virtualroom!A1609="","",J1609&gt;ventilation_hysteresis)</f>
        <v>0</v>
      </c>
      <c r="M1609" s="29">
        <f t="shared" si="336"/>
        <v>0</v>
      </c>
      <c r="N1609" s="13">
        <f t="shared" si="327"/>
        <v>0</v>
      </c>
      <c r="O1609" s="17">
        <f t="shared" si="328"/>
        <v>0</v>
      </c>
      <c r="P1609" s="17">
        <f t="shared" si="337"/>
        <v>0</v>
      </c>
      <c r="Q1609" s="17">
        <f t="shared" si="329"/>
        <v>8.7315844412503407E-3</v>
      </c>
      <c r="R1609" s="29">
        <f>IF(R1608="cCO2_ppm",CO2_ext_avg_ppm,calculation!R1608+calculation!S1608)</f>
        <v>697.90333589651107</v>
      </c>
      <c r="S1609" s="13">
        <f t="shared" si="338"/>
        <v>-7.8584259971253063</v>
      </c>
    </row>
    <row r="1610" spans="1:19">
      <c r="A1610" s="1">
        <f>IF(input_OLD_temp_simulation!A1610&lt;&gt;"",input_OLD_temp_simulation!A1610,"")</f>
        <v>1608</v>
      </c>
      <c r="B1610">
        <f>IF(input_OLD_temp_simulation!B1610&lt;&gt;"",input_OLD_temp_simulation!B1610,"")</f>
        <v>886307</v>
      </c>
      <c r="C1610" s="2">
        <f>IF(input_OLD_temp_simulation!C1610&lt;&gt;"",input_OLD_temp_simulation!C1610,"")</f>
        <v>44580.75</v>
      </c>
      <c r="D1610" s="26">
        <f t="shared" si="339"/>
        <v>2</v>
      </c>
      <c r="E1610" s="43">
        <f t="shared" si="330"/>
        <v>0.75</v>
      </c>
      <c r="F1610" s="2">
        <f t="shared" si="331"/>
        <v>2.7501157407407408</v>
      </c>
      <c r="G1610" s="26">
        <f>_xlfn.XLOOKUP(F1610,occupancy_schedule!C:C,occupancy_schedule!D:D,,1,2)</f>
        <v>0</v>
      </c>
      <c r="H1610" s="50">
        <f t="shared" si="332"/>
        <v>0</v>
      </c>
      <c r="I1610" s="18">
        <f t="shared" si="333"/>
        <v>0</v>
      </c>
      <c r="J1610" s="26">
        <f t="shared" si="334"/>
        <v>-109.95509010061426</v>
      </c>
      <c r="K1610" s="55">
        <f t="shared" si="335"/>
        <v>8.4890404289933875E-3</v>
      </c>
      <c r="L1610" s="26" t="b">
        <f>IF(virtualroom!A1610="","",J1610&gt;ventilation_hysteresis)</f>
        <v>0</v>
      </c>
      <c r="M1610" s="29">
        <f t="shared" si="336"/>
        <v>0</v>
      </c>
      <c r="N1610" s="13">
        <f t="shared" si="327"/>
        <v>0</v>
      </c>
      <c r="O1610" s="17">
        <f t="shared" si="328"/>
        <v>0</v>
      </c>
      <c r="P1610" s="17">
        <f t="shared" si="337"/>
        <v>0</v>
      </c>
      <c r="Q1610" s="17">
        <f t="shared" si="329"/>
        <v>8.4890404289933875E-3</v>
      </c>
      <c r="R1610" s="29">
        <f>IF(R1609="cCO2_ppm",CO2_ext_avg_ppm,calculation!R1609+calculation!S1609)</f>
        <v>690.04490989938574</v>
      </c>
      <c r="S1610" s="13">
        <f t="shared" si="338"/>
        <v>-7.6401363860940483</v>
      </c>
    </row>
    <row r="1611" spans="1:19">
      <c r="A1611" s="1">
        <f>IF(input_OLD_temp_simulation!A1611&lt;&gt;"",input_OLD_temp_simulation!A1611,"")</f>
        <v>1609</v>
      </c>
      <c r="B1611">
        <f>IF(input_OLD_temp_simulation!B1611&lt;&gt;"",input_OLD_temp_simulation!B1611,"")</f>
        <v>886307</v>
      </c>
      <c r="C1611" s="2">
        <f>IF(input_OLD_temp_simulation!C1611&lt;&gt;"",input_OLD_temp_simulation!C1611,"")</f>
        <v>44580.760416666657</v>
      </c>
      <c r="D1611" s="26">
        <f t="shared" si="339"/>
        <v>2</v>
      </c>
      <c r="E1611" s="43">
        <f t="shared" si="330"/>
        <v>0.76041666665696539</v>
      </c>
      <c r="F1611" s="2">
        <f t="shared" si="331"/>
        <v>2.7605324073977062</v>
      </c>
      <c r="G1611" s="26">
        <f>_xlfn.XLOOKUP(F1611,occupancy_schedule!C:C,occupancy_schedule!D:D,,1,2)</f>
        <v>0</v>
      </c>
      <c r="H1611" s="50">
        <f t="shared" si="332"/>
        <v>0</v>
      </c>
      <c r="I1611" s="18">
        <f t="shared" si="333"/>
        <v>0</v>
      </c>
      <c r="J1611" s="26">
        <f t="shared" si="334"/>
        <v>-117.59522648670827</v>
      </c>
      <c r="K1611" s="55">
        <f t="shared" si="335"/>
        <v>8.2532337504102379E-3</v>
      </c>
      <c r="L1611" s="26" t="b">
        <f>IF(virtualroom!A1611="","",J1611&gt;ventilation_hysteresis)</f>
        <v>0</v>
      </c>
      <c r="M1611" s="29">
        <f t="shared" si="336"/>
        <v>0</v>
      </c>
      <c r="N1611" s="13">
        <f t="shared" si="327"/>
        <v>0</v>
      </c>
      <c r="O1611" s="17">
        <f t="shared" si="328"/>
        <v>0</v>
      </c>
      <c r="P1611" s="17">
        <f t="shared" si="337"/>
        <v>0</v>
      </c>
      <c r="Q1611" s="17">
        <f t="shared" si="329"/>
        <v>8.2532337504102379E-3</v>
      </c>
      <c r="R1611" s="29">
        <f>IF(R1610="cCO2_ppm",CO2_ext_avg_ppm,calculation!R1610+calculation!S1610)</f>
        <v>682.40477351329173</v>
      </c>
      <c r="S1611" s="13">
        <f t="shared" si="338"/>
        <v>-7.4279103753692137</v>
      </c>
    </row>
    <row r="1612" spans="1:19">
      <c r="A1612" s="1">
        <f>IF(input_OLD_temp_simulation!A1612&lt;&gt;"",input_OLD_temp_simulation!A1612,"")</f>
        <v>1610</v>
      </c>
      <c r="B1612">
        <f>IF(input_OLD_temp_simulation!B1612&lt;&gt;"",input_OLD_temp_simulation!B1612,"")</f>
        <v>886307</v>
      </c>
      <c r="C1612" s="2">
        <f>IF(input_OLD_temp_simulation!C1612&lt;&gt;"",input_OLD_temp_simulation!C1612,"")</f>
        <v>44580.770833333343</v>
      </c>
      <c r="D1612" s="26">
        <f t="shared" si="339"/>
        <v>2</v>
      </c>
      <c r="E1612" s="43">
        <f t="shared" si="330"/>
        <v>0.77083333334303461</v>
      </c>
      <c r="F1612" s="2">
        <f t="shared" si="331"/>
        <v>2.7709490740837754</v>
      </c>
      <c r="G1612" s="26">
        <f>_xlfn.XLOOKUP(F1612,occupancy_schedule!C:C,occupancy_schedule!D:D,,1,2)</f>
        <v>0</v>
      </c>
      <c r="H1612" s="50">
        <f t="shared" si="332"/>
        <v>0</v>
      </c>
      <c r="I1612" s="18">
        <f t="shared" si="333"/>
        <v>0</v>
      </c>
      <c r="J1612" s="26">
        <f t="shared" si="334"/>
        <v>-125.02313686207754</v>
      </c>
      <c r="K1612" s="55">
        <f t="shared" si="335"/>
        <v>8.0239772573432854E-3</v>
      </c>
      <c r="L1612" s="26" t="b">
        <f>IF(virtualroom!A1612="","",J1612&gt;ventilation_hysteresis)</f>
        <v>0</v>
      </c>
      <c r="M1612" s="29">
        <f t="shared" si="336"/>
        <v>0</v>
      </c>
      <c r="N1612" s="13">
        <f t="shared" si="327"/>
        <v>0</v>
      </c>
      <c r="O1612" s="17">
        <f t="shared" si="328"/>
        <v>0</v>
      </c>
      <c r="P1612" s="17">
        <f t="shared" si="337"/>
        <v>0</v>
      </c>
      <c r="Q1612" s="17">
        <f t="shared" si="329"/>
        <v>8.0239772573432854E-3</v>
      </c>
      <c r="R1612" s="29">
        <f>IF(R1611="cCO2_ppm",CO2_ext_avg_ppm,calculation!R1611+calculation!S1611)</f>
        <v>674.97686313792246</v>
      </c>
      <c r="S1612" s="13">
        <f t="shared" si="338"/>
        <v>-7.221579531608957</v>
      </c>
    </row>
    <row r="1613" spans="1:19">
      <c r="A1613" s="1">
        <f>IF(input_OLD_temp_simulation!A1613&lt;&gt;"",input_OLD_temp_simulation!A1613,"")</f>
        <v>1611</v>
      </c>
      <c r="B1613">
        <f>IF(input_OLD_temp_simulation!B1613&lt;&gt;"",input_OLD_temp_simulation!B1613,"")</f>
        <v>886307</v>
      </c>
      <c r="C1613" s="2">
        <f>IF(input_OLD_temp_simulation!C1613&lt;&gt;"",input_OLD_temp_simulation!C1613,"")</f>
        <v>44580.78125</v>
      </c>
      <c r="D1613" s="26">
        <f t="shared" si="339"/>
        <v>2</v>
      </c>
      <c r="E1613" s="43">
        <f t="shared" si="330"/>
        <v>0.78125</v>
      </c>
      <c r="F1613" s="2">
        <f t="shared" si="331"/>
        <v>2.7813657407407408</v>
      </c>
      <c r="G1613" s="26">
        <f>_xlfn.XLOOKUP(F1613,occupancy_schedule!C:C,occupancy_schedule!D:D,,1,2)</f>
        <v>0</v>
      </c>
      <c r="H1613" s="50">
        <f t="shared" si="332"/>
        <v>0</v>
      </c>
      <c r="I1613" s="18">
        <f t="shared" si="333"/>
        <v>0</v>
      </c>
      <c r="J1613" s="26">
        <f t="shared" si="334"/>
        <v>-132.24471639368653</v>
      </c>
      <c r="K1613" s="55">
        <f t="shared" si="335"/>
        <v>7.8010890001948595E-3</v>
      </c>
      <c r="L1613" s="26" t="b">
        <f>IF(virtualroom!A1613="","",J1613&gt;ventilation_hysteresis)</f>
        <v>0</v>
      </c>
      <c r="M1613" s="29">
        <f t="shared" si="336"/>
        <v>0</v>
      </c>
      <c r="N1613" s="13">
        <f t="shared" si="327"/>
        <v>0</v>
      </c>
      <c r="O1613" s="17">
        <f t="shared" si="328"/>
        <v>0</v>
      </c>
      <c r="P1613" s="17">
        <f t="shared" si="337"/>
        <v>0</v>
      </c>
      <c r="Q1613" s="17">
        <f t="shared" si="329"/>
        <v>7.8010890001948595E-3</v>
      </c>
      <c r="R1613" s="29">
        <f>IF(R1612="cCO2_ppm",CO2_ext_avg_ppm,calculation!R1612+calculation!S1612)</f>
        <v>667.75528360631347</v>
      </c>
      <c r="S1613" s="13">
        <f t="shared" si="338"/>
        <v>-7.0209801001753736</v>
      </c>
    </row>
    <row r="1614" spans="1:19">
      <c r="A1614" s="1">
        <f>IF(input_OLD_temp_simulation!A1614&lt;&gt;"",input_OLD_temp_simulation!A1614,"")</f>
        <v>1612</v>
      </c>
      <c r="B1614">
        <f>IF(input_OLD_temp_simulation!B1614&lt;&gt;"",input_OLD_temp_simulation!B1614,"")</f>
        <v>886307</v>
      </c>
      <c r="C1614" s="2">
        <f>IF(input_OLD_temp_simulation!C1614&lt;&gt;"",input_OLD_temp_simulation!C1614,"")</f>
        <v>44580.791666666657</v>
      </c>
      <c r="D1614" s="26">
        <f t="shared" si="339"/>
        <v>2</v>
      </c>
      <c r="E1614" s="43">
        <f t="shared" si="330"/>
        <v>0.79166666665696539</v>
      </c>
      <c r="F1614" s="2">
        <f t="shared" si="331"/>
        <v>2.7917824073977062</v>
      </c>
      <c r="G1614" s="26">
        <f>_xlfn.XLOOKUP(F1614,occupancy_schedule!C:C,occupancy_schedule!D:D,,1,2)</f>
        <v>0</v>
      </c>
      <c r="H1614" s="50">
        <f t="shared" si="332"/>
        <v>0</v>
      </c>
      <c r="I1614" s="18">
        <f t="shared" si="333"/>
        <v>0</v>
      </c>
      <c r="J1614" s="26">
        <f t="shared" si="334"/>
        <v>-139.26569649386192</v>
      </c>
      <c r="K1614" s="55">
        <f t="shared" si="335"/>
        <v>7.5843920835227795E-3</v>
      </c>
      <c r="L1614" s="26" t="b">
        <f>IF(virtualroom!A1614="","",J1614&gt;ventilation_hysteresis)</f>
        <v>0</v>
      </c>
      <c r="M1614" s="29">
        <f t="shared" si="336"/>
        <v>0</v>
      </c>
      <c r="N1614" s="13">
        <f t="shared" si="327"/>
        <v>0</v>
      </c>
      <c r="O1614" s="17">
        <f t="shared" si="328"/>
        <v>0</v>
      </c>
      <c r="P1614" s="17">
        <f t="shared" si="337"/>
        <v>0</v>
      </c>
      <c r="Q1614" s="17">
        <f t="shared" si="329"/>
        <v>7.5843920835227795E-3</v>
      </c>
      <c r="R1614" s="29">
        <f>IF(R1613="cCO2_ppm",CO2_ext_avg_ppm,calculation!R1613+calculation!S1613)</f>
        <v>660.73430350613808</v>
      </c>
      <c r="S1614" s="13">
        <f t="shared" si="338"/>
        <v>-6.8259528751705014</v>
      </c>
    </row>
    <row r="1615" spans="1:19">
      <c r="A1615" s="1">
        <f>IF(input_OLD_temp_simulation!A1615&lt;&gt;"",input_OLD_temp_simulation!A1615,"")</f>
        <v>1613</v>
      </c>
      <c r="B1615">
        <f>IF(input_OLD_temp_simulation!B1615&lt;&gt;"",input_OLD_temp_simulation!B1615,"")</f>
        <v>886307</v>
      </c>
      <c r="C1615" s="2">
        <f>IF(input_OLD_temp_simulation!C1615&lt;&gt;"",input_OLD_temp_simulation!C1615,"")</f>
        <v>44580.802083333343</v>
      </c>
      <c r="D1615" s="26">
        <f t="shared" si="339"/>
        <v>2</v>
      </c>
      <c r="E1615" s="43">
        <f t="shared" si="330"/>
        <v>0.80208333334303461</v>
      </c>
      <c r="F1615" s="2">
        <f t="shared" si="331"/>
        <v>2.8021990740837754</v>
      </c>
      <c r="G1615" s="26">
        <f>_xlfn.XLOOKUP(F1615,occupancy_schedule!C:C,occupancy_schedule!D:D,,1,2)</f>
        <v>0</v>
      </c>
      <c r="H1615" s="50">
        <f t="shared" si="332"/>
        <v>0</v>
      </c>
      <c r="I1615" s="18">
        <f t="shared" si="333"/>
        <v>0</v>
      </c>
      <c r="J1615" s="26">
        <f t="shared" si="334"/>
        <v>-146.09164936903244</v>
      </c>
      <c r="K1615" s="55">
        <f t="shared" si="335"/>
        <v>7.3737145256471464E-3</v>
      </c>
      <c r="L1615" s="26" t="b">
        <f>IF(virtualroom!A1615="","",J1615&gt;ventilation_hysteresis)</f>
        <v>0</v>
      </c>
      <c r="M1615" s="29">
        <f t="shared" si="336"/>
        <v>0</v>
      </c>
      <c r="N1615" s="13">
        <f t="shared" si="327"/>
        <v>0</v>
      </c>
      <c r="O1615" s="17">
        <f t="shared" si="328"/>
        <v>0</v>
      </c>
      <c r="P1615" s="17">
        <f t="shared" si="337"/>
        <v>0</v>
      </c>
      <c r="Q1615" s="17">
        <f t="shared" si="329"/>
        <v>7.3737145256471464E-3</v>
      </c>
      <c r="R1615" s="29">
        <f>IF(R1614="cCO2_ppm",CO2_ext_avg_ppm,calculation!R1614+calculation!S1614)</f>
        <v>653.90835063096756</v>
      </c>
      <c r="S1615" s="13">
        <f t="shared" si="338"/>
        <v>-6.6363430730824318</v>
      </c>
    </row>
    <row r="1616" spans="1:19">
      <c r="A1616" s="1">
        <f>IF(input_OLD_temp_simulation!A1616&lt;&gt;"",input_OLD_temp_simulation!A1616,"")</f>
        <v>1614</v>
      </c>
      <c r="B1616">
        <f>IF(input_OLD_temp_simulation!B1616&lt;&gt;"",input_OLD_temp_simulation!B1616,"")</f>
        <v>886307</v>
      </c>
      <c r="C1616" s="2">
        <f>IF(input_OLD_temp_simulation!C1616&lt;&gt;"",input_OLD_temp_simulation!C1616,"")</f>
        <v>44580.8125</v>
      </c>
      <c r="D1616" s="26">
        <f t="shared" si="339"/>
        <v>2</v>
      </c>
      <c r="E1616" s="43">
        <f t="shared" si="330"/>
        <v>0.8125</v>
      </c>
      <c r="F1616" s="2">
        <f t="shared" si="331"/>
        <v>2.8126157407407408</v>
      </c>
      <c r="G1616" s="26">
        <f>_xlfn.XLOOKUP(F1616,occupancy_schedule!C:C,occupancy_schedule!D:D,,1,2)</f>
        <v>0</v>
      </c>
      <c r="H1616" s="50">
        <f t="shared" si="332"/>
        <v>0</v>
      </c>
      <c r="I1616" s="18">
        <f t="shared" si="333"/>
        <v>0</v>
      </c>
      <c r="J1616" s="26">
        <f t="shared" si="334"/>
        <v>-152.7279924421149</v>
      </c>
      <c r="K1616" s="55">
        <f t="shared" si="335"/>
        <v>7.1688891221569472E-3</v>
      </c>
      <c r="L1616" s="26" t="b">
        <f>IF(virtualroom!A1616="","",J1616&gt;ventilation_hysteresis)</f>
        <v>0</v>
      </c>
      <c r="M1616" s="29">
        <f t="shared" si="336"/>
        <v>0</v>
      </c>
      <c r="N1616" s="13">
        <f t="shared" si="327"/>
        <v>0</v>
      </c>
      <c r="O1616" s="17">
        <f t="shared" si="328"/>
        <v>0</v>
      </c>
      <c r="P1616" s="17">
        <f t="shared" si="337"/>
        <v>0</v>
      </c>
      <c r="Q1616" s="17">
        <f t="shared" si="329"/>
        <v>7.1688891221569472E-3</v>
      </c>
      <c r="R1616" s="29">
        <f>IF(R1615="cCO2_ppm",CO2_ext_avg_ppm,calculation!R1615+calculation!S1615)</f>
        <v>647.2720075578851</v>
      </c>
      <c r="S1616" s="13">
        <f t="shared" si="338"/>
        <v>-6.4520002099412528</v>
      </c>
    </row>
    <row r="1617" spans="1:19">
      <c r="A1617" s="1">
        <f>IF(input_OLD_temp_simulation!A1617&lt;&gt;"",input_OLD_temp_simulation!A1617,"")</f>
        <v>1615</v>
      </c>
      <c r="B1617">
        <f>IF(input_OLD_temp_simulation!B1617&lt;&gt;"",input_OLD_temp_simulation!B1617,"")</f>
        <v>886307</v>
      </c>
      <c r="C1617" s="2">
        <f>IF(input_OLD_temp_simulation!C1617&lt;&gt;"",input_OLD_temp_simulation!C1617,"")</f>
        <v>44580.822916666657</v>
      </c>
      <c r="D1617" s="26">
        <f t="shared" si="339"/>
        <v>2</v>
      </c>
      <c r="E1617" s="43">
        <f t="shared" si="330"/>
        <v>0.82291666665696539</v>
      </c>
      <c r="F1617" s="2">
        <f t="shared" si="331"/>
        <v>2.8230324073977062</v>
      </c>
      <c r="G1617" s="26">
        <f>_xlfn.XLOOKUP(F1617,occupancy_schedule!C:C,occupancy_schedule!D:D,,1,2)</f>
        <v>0</v>
      </c>
      <c r="H1617" s="50">
        <f t="shared" si="332"/>
        <v>0</v>
      </c>
      <c r="I1617" s="18">
        <f t="shared" si="333"/>
        <v>0</v>
      </c>
      <c r="J1617" s="26">
        <f t="shared" si="334"/>
        <v>-159.17999265205617</v>
      </c>
      <c r="K1617" s="55">
        <f t="shared" si="335"/>
        <v>6.969753313208143E-3</v>
      </c>
      <c r="L1617" s="26" t="b">
        <f>IF(virtualroom!A1617="","",J1617&gt;ventilation_hysteresis)</f>
        <v>0</v>
      </c>
      <c r="M1617" s="29">
        <f t="shared" si="336"/>
        <v>0</v>
      </c>
      <c r="N1617" s="13">
        <f t="shared" si="327"/>
        <v>0</v>
      </c>
      <c r="O1617" s="17">
        <f t="shared" si="328"/>
        <v>0</v>
      </c>
      <c r="P1617" s="17">
        <f t="shared" si="337"/>
        <v>0</v>
      </c>
      <c r="Q1617" s="17">
        <f t="shared" si="329"/>
        <v>6.969753313208143E-3</v>
      </c>
      <c r="R1617" s="29">
        <f>IF(R1616="cCO2_ppm",CO2_ext_avg_ppm,calculation!R1616+calculation!S1616)</f>
        <v>640.82000734794383</v>
      </c>
      <c r="S1617" s="13">
        <f t="shared" si="338"/>
        <v>-6.2727779818873284</v>
      </c>
    </row>
    <row r="1618" spans="1:19">
      <c r="A1618" s="1">
        <f>IF(input_OLD_temp_simulation!A1618&lt;&gt;"",input_OLD_temp_simulation!A1618,"")</f>
        <v>1616</v>
      </c>
      <c r="B1618">
        <f>IF(input_OLD_temp_simulation!B1618&lt;&gt;"",input_OLD_temp_simulation!B1618,"")</f>
        <v>886307</v>
      </c>
      <c r="C1618" s="2">
        <f>IF(input_OLD_temp_simulation!C1618&lt;&gt;"",input_OLD_temp_simulation!C1618,"")</f>
        <v>44580.833333333343</v>
      </c>
      <c r="D1618" s="26">
        <f t="shared" si="339"/>
        <v>2</v>
      </c>
      <c r="E1618" s="43">
        <f t="shared" si="330"/>
        <v>0.83333333334303461</v>
      </c>
      <c r="F1618" s="2">
        <f t="shared" si="331"/>
        <v>2.8334490740837754</v>
      </c>
      <c r="G1618" s="26">
        <f>_xlfn.XLOOKUP(F1618,occupancy_schedule!C:C,occupancy_schedule!D:D,,1,2)</f>
        <v>0</v>
      </c>
      <c r="H1618" s="50">
        <f t="shared" si="332"/>
        <v>0</v>
      </c>
      <c r="I1618" s="18">
        <f t="shared" si="333"/>
        <v>0</v>
      </c>
      <c r="J1618" s="26">
        <f t="shared" si="334"/>
        <v>-165.45277063394349</v>
      </c>
      <c r="K1618" s="55">
        <f t="shared" si="335"/>
        <v>6.7761490545079168E-3</v>
      </c>
      <c r="L1618" s="26" t="b">
        <f>IF(virtualroom!A1618="","",J1618&gt;ventilation_hysteresis)</f>
        <v>0</v>
      </c>
      <c r="M1618" s="29">
        <f t="shared" si="336"/>
        <v>0</v>
      </c>
      <c r="N1618" s="13">
        <f t="shared" si="327"/>
        <v>0</v>
      </c>
      <c r="O1618" s="17">
        <f t="shared" si="328"/>
        <v>0</v>
      </c>
      <c r="P1618" s="17">
        <f t="shared" si="337"/>
        <v>0</v>
      </c>
      <c r="Q1618" s="17">
        <f t="shared" si="329"/>
        <v>6.7761490545079168E-3</v>
      </c>
      <c r="R1618" s="29">
        <f>IF(R1617="cCO2_ppm",CO2_ext_avg_ppm,calculation!R1617+calculation!S1617)</f>
        <v>634.54722936605651</v>
      </c>
      <c r="S1618" s="13">
        <f t="shared" si="338"/>
        <v>-6.0985341490571248</v>
      </c>
    </row>
    <row r="1619" spans="1:19">
      <c r="A1619" s="1">
        <f>IF(input_OLD_temp_simulation!A1619&lt;&gt;"",input_OLD_temp_simulation!A1619,"")</f>
        <v>1617</v>
      </c>
      <c r="B1619">
        <f>IF(input_OLD_temp_simulation!B1619&lt;&gt;"",input_OLD_temp_simulation!B1619,"")</f>
        <v>886307</v>
      </c>
      <c r="C1619" s="2">
        <f>IF(input_OLD_temp_simulation!C1619&lt;&gt;"",input_OLD_temp_simulation!C1619,"")</f>
        <v>44580.84375</v>
      </c>
      <c r="D1619" s="26">
        <f t="shared" si="339"/>
        <v>2</v>
      </c>
      <c r="E1619" s="43">
        <f t="shared" si="330"/>
        <v>0.84375</v>
      </c>
      <c r="F1619" s="2">
        <f t="shared" si="331"/>
        <v>2.8438657407407408</v>
      </c>
      <c r="G1619" s="26">
        <f>_xlfn.XLOOKUP(F1619,occupancy_schedule!C:C,occupancy_schedule!D:D,,1,2)</f>
        <v>0</v>
      </c>
      <c r="H1619" s="50">
        <f t="shared" si="332"/>
        <v>0</v>
      </c>
      <c r="I1619" s="18">
        <f t="shared" si="333"/>
        <v>0</v>
      </c>
      <c r="J1619" s="26">
        <f t="shared" si="334"/>
        <v>-171.55130478300066</v>
      </c>
      <c r="K1619" s="55">
        <f t="shared" si="335"/>
        <v>6.5879226918826956E-3</v>
      </c>
      <c r="L1619" s="26" t="b">
        <f>IF(virtualroom!A1619="","",J1619&gt;ventilation_hysteresis)</f>
        <v>0</v>
      </c>
      <c r="M1619" s="29">
        <f t="shared" si="336"/>
        <v>0</v>
      </c>
      <c r="N1619" s="13">
        <f t="shared" si="327"/>
        <v>0</v>
      </c>
      <c r="O1619" s="17">
        <f t="shared" si="328"/>
        <v>0</v>
      </c>
      <c r="P1619" s="17">
        <f t="shared" si="337"/>
        <v>0</v>
      </c>
      <c r="Q1619" s="17">
        <f t="shared" si="329"/>
        <v>6.5879226918826956E-3</v>
      </c>
      <c r="R1619" s="29">
        <f>IF(R1618="cCO2_ppm",CO2_ext_avg_ppm,calculation!R1618+calculation!S1618)</f>
        <v>628.44869521699934</v>
      </c>
      <c r="S1619" s="13">
        <f t="shared" si="338"/>
        <v>-5.9291304226944259</v>
      </c>
    </row>
    <row r="1620" spans="1:19">
      <c r="A1620" s="1">
        <f>IF(input_OLD_temp_simulation!A1620&lt;&gt;"",input_OLD_temp_simulation!A1620,"")</f>
        <v>1618</v>
      </c>
      <c r="B1620">
        <f>IF(input_OLD_temp_simulation!B1620&lt;&gt;"",input_OLD_temp_simulation!B1620,"")</f>
        <v>886307</v>
      </c>
      <c r="C1620" s="2">
        <f>IF(input_OLD_temp_simulation!C1620&lt;&gt;"",input_OLD_temp_simulation!C1620,"")</f>
        <v>44580.854166666657</v>
      </c>
      <c r="D1620" s="26">
        <f t="shared" si="339"/>
        <v>2</v>
      </c>
      <c r="E1620" s="43">
        <f t="shared" si="330"/>
        <v>0.85416666665696539</v>
      </c>
      <c r="F1620" s="2">
        <f t="shared" si="331"/>
        <v>2.8542824073977062</v>
      </c>
      <c r="G1620" s="26">
        <f>_xlfn.XLOOKUP(F1620,occupancy_schedule!C:C,occupancy_schedule!D:D,,1,2)</f>
        <v>0</v>
      </c>
      <c r="H1620" s="50">
        <f t="shared" si="332"/>
        <v>0</v>
      </c>
      <c r="I1620" s="18">
        <f t="shared" si="333"/>
        <v>0</v>
      </c>
      <c r="J1620" s="26">
        <f t="shared" si="334"/>
        <v>-177.48043520569513</v>
      </c>
      <c r="K1620" s="55">
        <f t="shared" si="335"/>
        <v>6.4049248393303971E-3</v>
      </c>
      <c r="L1620" s="26" t="b">
        <f>IF(virtualroom!A1620="","",J1620&gt;ventilation_hysteresis)</f>
        <v>0</v>
      </c>
      <c r="M1620" s="29">
        <f t="shared" si="336"/>
        <v>0</v>
      </c>
      <c r="N1620" s="13">
        <f t="shared" si="327"/>
        <v>0</v>
      </c>
      <c r="O1620" s="17">
        <f t="shared" si="328"/>
        <v>0</v>
      </c>
      <c r="P1620" s="17">
        <f t="shared" si="337"/>
        <v>0</v>
      </c>
      <c r="Q1620" s="17">
        <f t="shared" si="329"/>
        <v>6.4049248393303971E-3</v>
      </c>
      <c r="R1620" s="29">
        <f>IF(R1619="cCO2_ppm",CO2_ext_avg_ppm,calculation!R1619+calculation!S1619)</f>
        <v>622.51956479430487</v>
      </c>
      <c r="S1620" s="13">
        <f t="shared" si="338"/>
        <v>-5.7644323553973571</v>
      </c>
    </row>
    <row r="1621" spans="1:19">
      <c r="A1621" s="1">
        <f>IF(input_OLD_temp_simulation!A1621&lt;&gt;"",input_OLD_temp_simulation!A1621,"")</f>
        <v>1619</v>
      </c>
      <c r="B1621">
        <f>IF(input_OLD_temp_simulation!B1621&lt;&gt;"",input_OLD_temp_simulation!B1621,"")</f>
        <v>886307</v>
      </c>
      <c r="C1621" s="2">
        <f>IF(input_OLD_temp_simulation!C1621&lt;&gt;"",input_OLD_temp_simulation!C1621,"")</f>
        <v>44580.864583333343</v>
      </c>
      <c r="D1621" s="26">
        <f t="shared" si="339"/>
        <v>2</v>
      </c>
      <c r="E1621" s="43">
        <f t="shared" si="330"/>
        <v>0.86458333334303461</v>
      </c>
      <c r="F1621" s="2">
        <f t="shared" si="331"/>
        <v>2.8646990740837754</v>
      </c>
      <c r="G1621" s="26">
        <f>_xlfn.XLOOKUP(F1621,occupancy_schedule!C:C,occupancy_schedule!D:D,,1,2)</f>
        <v>0</v>
      </c>
      <c r="H1621" s="50">
        <f t="shared" si="332"/>
        <v>0</v>
      </c>
      <c r="I1621" s="18">
        <f t="shared" si="333"/>
        <v>0</v>
      </c>
      <c r="J1621" s="26">
        <f t="shared" si="334"/>
        <v>-183.24486756109252</v>
      </c>
      <c r="K1621" s="55">
        <f t="shared" si="335"/>
        <v>6.2270102604601073E-3</v>
      </c>
      <c r="L1621" s="26" t="b">
        <f>IF(virtualroom!A1621="","",J1621&gt;ventilation_hysteresis)</f>
        <v>0</v>
      </c>
      <c r="M1621" s="29">
        <f t="shared" si="336"/>
        <v>0</v>
      </c>
      <c r="N1621" s="13">
        <f t="shared" si="327"/>
        <v>0</v>
      </c>
      <c r="O1621" s="17">
        <f t="shared" si="328"/>
        <v>0</v>
      </c>
      <c r="P1621" s="17">
        <f t="shared" si="337"/>
        <v>0</v>
      </c>
      <c r="Q1621" s="17">
        <f t="shared" si="329"/>
        <v>6.2270102604601073E-3</v>
      </c>
      <c r="R1621" s="29">
        <f>IF(R1620="cCO2_ppm",CO2_ext_avg_ppm,calculation!R1620+calculation!S1620)</f>
        <v>616.75513243890748</v>
      </c>
      <c r="S1621" s="13">
        <f t="shared" si="338"/>
        <v>-5.6043092344140968</v>
      </c>
    </row>
    <row r="1622" spans="1:19">
      <c r="A1622" s="1">
        <f>IF(input_OLD_temp_simulation!A1622&lt;&gt;"",input_OLD_temp_simulation!A1622,"")</f>
        <v>1620</v>
      </c>
      <c r="B1622">
        <f>IF(input_OLD_temp_simulation!B1622&lt;&gt;"",input_OLD_temp_simulation!B1622,"")</f>
        <v>886307</v>
      </c>
      <c r="C1622" s="2">
        <f>IF(input_OLD_temp_simulation!C1622&lt;&gt;"",input_OLD_temp_simulation!C1622,"")</f>
        <v>44580.875</v>
      </c>
      <c r="D1622" s="26">
        <f t="shared" si="339"/>
        <v>2</v>
      </c>
      <c r="E1622" s="43">
        <f t="shared" si="330"/>
        <v>0.875</v>
      </c>
      <c r="F1622" s="2">
        <f t="shared" si="331"/>
        <v>2.8751157407407408</v>
      </c>
      <c r="G1622" s="26">
        <f>_xlfn.XLOOKUP(F1622,occupancy_schedule!C:C,occupancy_schedule!D:D,,1,2)</f>
        <v>0</v>
      </c>
      <c r="H1622" s="50">
        <f t="shared" si="332"/>
        <v>0</v>
      </c>
      <c r="I1622" s="18">
        <f t="shared" si="333"/>
        <v>0</v>
      </c>
      <c r="J1622" s="26">
        <f t="shared" si="334"/>
        <v>-188.84917679550665</v>
      </c>
      <c r="K1622" s="55">
        <f t="shared" si="335"/>
        <v>6.0540377532251029E-3</v>
      </c>
      <c r="L1622" s="26" t="b">
        <f>IF(virtualroom!A1622="","",J1622&gt;ventilation_hysteresis)</f>
        <v>0</v>
      </c>
      <c r="M1622" s="29">
        <f t="shared" si="336"/>
        <v>0</v>
      </c>
      <c r="N1622" s="13">
        <f t="shared" si="327"/>
        <v>0</v>
      </c>
      <c r="O1622" s="17">
        <f t="shared" si="328"/>
        <v>0</v>
      </c>
      <c r="P1622" s="17">
        <f t="shared" si="337"/>
        <v>0</v>
      </c>
      <c r="Q1622" s="17">
        <f t="shared" si="329"/>
        <v>6.0540377532251029E-3</v>
      </c>
      <c r="R1622" s="29">
        <f>IF(R1621="cCO2_ppm",CO2_ext_avg_ppm,calculation!R1621+calculation!S1621)</f>
        <v>611.15082320449335</v>
      </c>
      <c r="S1622" s="13">
        <f t="shared" si="338"/>
        <v>-5.4486339779025927</v>
      </c>
    </row>
    <row r="1623" spans="1:19">
      <c r="A1623" s="1">
        <f>IF(input_OLD_temp_simulation!A1623&lt;&gt;"",input_OLD_temp_simulation!A1623,"")</f>
        <v>1621</v>
      </c>
      <c r="B1623">
        <f>IF(input_OLD_temp_simulation!B1623&lt;&gt;"",input_OLD_temp_simulation!B1623,"")</f>
        <v>886307</v>
      </c>
      <c r="C1623" s="2">
        <f>IF(input_OLD_temp_simulation!C1623&lt;&gt;"",input_OLD_temp_simulation!C1623,"")</f>
        <v>44580.885416666657</v>
      </c>
      <c r="D1623" s="26">
        <f t="shared" si="339"/>
        <v>2</v>
      </c>
      <c r="E1623" s="43">
        <f t="shared" si="330"/>
        <v>0.88541666665696539</v>
      </c>
      <c r="F1623" s="2">
        <f t="shared" si="331"/>
        <v>2.8855324073977062</v>
      </c>
      <c r="G1623" s="26">
        <f>_xlfn.XLOOKUP(F1623,occupancy_schedule!C:C,occupancy_schedule!D:D,,1,2)</f>
        <v>0</v>
      </c>
      <c r="H1623" s="50">
        <f t="shared" si="332"/>
        <v>0</v>
      </c>
      <c r="I1623" s="18">
        <f t="shared" si="333"/>
        <v>0</v>
      </c>
      <c r="J1623" s="26">
        <f t="shared" si="334"/>
        <v>-194.2978107734092</v>
      </c>
      <c r="K1623" s="55">
        <f t="shared" si="335"/>
        <v>5.8858700378577409E-3</v>
      </c>
      <c r="L1623" s="26" t="b">
        <f>IF(virtualroom!A1623="","",J1623&gt;ventilation_hysteresis)</f>
        <v>0</v>
      </c>
      <c r="M1623" s="29">
        <f t="shared" si="336"/>
        <v>0</v>
      </c>
      <c r="N1623" s="13">
        <f t="shared" si="327"/>
        <v>0</v>
      </c>
      <c r="O1623" s="17">
        <f t="shared" si="328"/>
        <v>0</v>
      </c>
      <c r="P1623" s="17">
        <f t="shared" si="337"/>
        <v>0</v>
      </c>
      <c r="Q1623" s="17">
        <f t="shared" si="329"/>
        <v>5.8858700378577409E-3</v>
      </c>
      <c r="R1623" s="29">
        <f>IF(R1622="cCO2_ppm",CO2_ext_avg_ppm,calculation!R1622+calculation!S1622)</f>
        <v>605.7021892265908</v>
      </c>
      <c r="S1623" s="13">
        <f t="shared" si="338"/>
        <v>-5.2972830340719668</v>
      </c>
    </row>
    <row r="1624" spans="1:19">
      <c r="A1624" s="1">
        <f>IF(input_OLD_temp_simulation!A1624&lt;&gt;"",input_OLD_temp_simulation!A1624,"")</f>
        <v>1622</v>
      </c>
      <c r="B1624">
        <f>IF(input_OLD_temp_simulation!B1624&lt;&gt;"",input_OLD_temp_simulation!B1624,"")</f>
        <v>886307</v>
      </c>
      <c r="C1624" s="2">
        <f>IF(input_OLD_temp_simulation!C1624&lt;&gt;"",input_OLD_temp_simulation!C1624,"")</f>
        <v>44580.895833333343</v>
      </c>
      <c r="D1624" s="26">
        <f t="shared" si="339"/>
        <v>2</v>
      </c>
      <c r="E1624" s="43">
        <f t="shared" si="330"/>
        <v>0.89583333334303461</v>
      </c>
      <c r="F1624" s="2">
        <f t="shared" si="331"/>
        <v>2.8959490740837754</v>
      </c>
      <c r="G1624" s="26">
        <f>_xlfn.XLOOKUP(F1624,occupancy_schedule!C:C,occupancy_schedule!D:D,,1,2)</f>
        <v>0</v>
      </c>
      <c r="H1624" s="50">
        <f t="shared" si="332"/>
        <v>0</v>
      </c>
      <c r="I1624" s="18">
        <f t="shared" si="333"/>
        <v>0</v>
      </c>
      <c r="J1624" s="26">
        <f t="shared" si="334"/>
        <v>-199.59509380748113</v>
      </c>
      <c r="K1624" s="55">
        <f t="shared" si="335"/>
        <v>5.7223736479172487E-3</v>
      </c>
      <c r="L1624" s="26" t="b">
        <f>IF(virtualroom!A1624="","",J1624&gt;ventilation_hysteresis)</f>
        <v>0</v>
      </c>
      <c r="M1624" s="29">
        <f t="shared" si="336"/>
        <v>0</v>
      </c>
      <c r="N1624" s="13">
        <f t="shared" si="327"/>
        <v>0</v>
      </c>
      <c r="O1624" s="17">
        <f t="shared" si="328"/>
        <v>0</v>
      </c>
      <c r="P1624" s="17">
        <f t="shared" si="337"/>
        <v>0</v>
      </c>
      <c r="Q1624" s="17">
        <f t="shared" si="329"/>
        <v>5.7223736479172487E-3</v>
      </c>
      <c r="R1624" s="29">
        <f>IF(R1623="cCO2_ppm",CO2_ext_avg_ppm,calculation!R1623+calculation!S1623)</f>
        <v>600.40490619251887</v>
      </c>
      <c r="S1624" s="13">
        <f t="shared" si="338"/>
        <v>-5.1501362831255237</v>
      </c>
    </row>
    <row r="1625" spans="1:19">
      <c r="A1625" s="1">
        <f>IF(input_OLD_temp_simulation!A1625&lt;&gt;"",input_OLD_temp_simulation!A1625,"")</f>
        <v>1623</v>
      </c>
      <c r="B1625">
        <f>IF(input_OLD_temp_simulation!B1625&lt;&gt;"",input_OLD_temp_simulation!B1625,"")</f>
        <v>886307</v>
      </c>
      <c r="C1625" s="2">
        <f>IF(input_OLD_temp_simulation!C1625&lt;&gt;"",input_OLD_temp_simulation!C1625,"")</f>
        <v>44580.90625</v>
      </c>
      <c r="D1625" s="26">
        <f t="shared" si="339"/>
        <v>2</v>
      </c>
      <c r="E1625" s="43">
        <f t="shared" si="330"/>
        <v>0.90625</v>
      </c>
      <c r="F1625" s="2">
        <f t="shared" si="331"/>
        <v>2.9063657407407408</v>
      </c>
      <c r="G1625" s="26">
        <f>_xlfn.XLOOKUP(F1625,occupancy_schedule!C:C,occupancy_schedule!D:D,,1,2)</f>
        <v>0</v>
      </c>
      <c r="H1625" s="50">
        <f t="shared" si="332"/>
        <v>0</v>
      </c>
      <c r="I1625" s="18">
        <f t="shared" si="333"/>
        <v>0</v>
      </c>
      <c r="J1625" s="26">
        <f t="shared" si="334"/>
        <v>-204.7452300906067</v>
      </c>
      <c r="K1625" s="55">
        <f t="shared" si="335"/>
        <v>5.5634188243639908E-3</v>
      </c>
      <c r="L1625" s="26" t="b">
        <f>IF(virtualroom!A1625="","",J1625&gt;ventilation_hysteresis)</f>
        <v>0</v>
      </c>
      <c r="M1625" s="29">
        <f t="shared" si="336"/>
        <v>0</v>
      </c>
      <c r="N1625" s="13">
        <f t="shared" si="327"/>
        <v>0</v>
      </c>
      <c r="O1625" s="17">
        <f t="shared" si="328"/>
        <v>0</v>
      </c>
      <c r="P1625" s="17">
        <f t="shared" si="337"/>
        <v>0</v>
      </c>
      <c r="Q1625" s="17">
        <f t="shared" si="329"/>
        <v>5.5634188243639908E-3</v>
      </c>
      <c r="R1625" s="29">
        <f>IF(R1624="cCO2_ppm",CO2_ext_avg_ppm,calculation!R1624+calculation!S1624)</f>
        <v>595.2547699093933</v>
      </c>
      <c r="S1625" s="13">
        <f t="shared" si="338"/>
        <v>-5.0070769419275916</v>
      </c>
    </row>
    <row r="1626" spans="1:19">
      <c r="A1626" s="1">
        <f>IF(input_OLD_temp_simulation!A1626&lt;&gt;"",input_OLD_temp_simulation!A1626,"")</f>
        <v>1624</v>
      </c>
      <c r="B1626">
        <f>IF(input_OLD_temp_simulation!B1626&lt;&gt;"",input_OLD_temp_simulation!B1626,"")</f>
        <v>886307</v>
      </c>
      <c r="C1626" s="2">
        <f>IF(input_OLD_temp_simulation!C1626&lt;&gt;"",input_OLD_temp_simulation!C1626,"")</f>
        <v>44580.916666666657</v>
      </c>
      <c r="D1626" s="26">
        <f t="shared" si="339"/>
        <v>2</v>
      </c>
      <c r="E1626" s="43">
        <f t="shared" si="330"/>
        <v>0.91666666665696539</v>
      </c>
      <c r="F1626" s="2">
        <f t="shared" si="331"/>
        <v>2.9167824073977062</v>
      </c>
      <c r="G1626" s="26">
        <f>_xlfn.XLOOKUP(F1626,occupancy_schedule!C:C,occupancy_schedule!D:D,,1,2)</f>
        <v>0</v>
      </c>
      <c r="H1626" s="50">
        <f t="shared" si="332"/>
        <v>0</v>
      </c>
      <c r="I1626" s="18">
        <f t="shared" si="333"/>
        <v>0</v>
      </c>
      <c r="J1626" s="26">
        <f t="shared" si="334"/>
        <v>-209.7523070325343</v>
      </c>
      <c r="K1626" s="55">
        <f t="shared" si="335"/>
        <v>5.408879412576101E-3</v>
      </c>
      <c r="L1626" s="26" t="b">
        <f>IF(virtualroom!A1626="","",J1626&gt;ventilation_hysteresis)</f>
        <v>0</v>
      </c>
      <c r="M1626" s="29">
        <f t="shared" si="336"/>
        <v>0</v>
      </c>
      <c r="N1626" s="13">
        <f t="shared" si="327"/>
        <v>0</v>
      </c>
      <c r="O1626" s="17">
        <f t="shared" si="328"/>
        <v>0</v>
      </c>
      <c r="P1626" s="17">
        <f t="shared" si="337"/>
        <v>0</v>
      </c>
      <c r="Q1626" s="17">
        <f t="shared" si="329"/>
        <v>5.408879412576101E-3</v>
      </c>
      <c r="R1626" s="29">
        <f>IF(R1625="cCO2_ppm",CO2_ext_avg_ppm,calculation!R1625+calculation!S1625)</f>
        <v>590.2476929674657</v>
      </c>
      <c r="S1626" s="13">
        <f t="shared" si="338"/>
        <v>-4.8679914713184909</v>
      </c>
    </row>
    <row r="1627" spans="1:19">
      <c r="A1627" s="1">
        <f>IF(input_OLD_temp_simulation!A1627&lt;&gt;"",input_OLD_temp_simulation!A1627,"")</f>
        <v>1625</v>
      </c>
      <c r="B1627">
        <f>IF(input_OLD_temp_simulation!B1627&lt;&gt;"",input_OLD_temp_simulation!B1627,"")</f>
        <v>886307</v>
      </c>
      <c r="C1627" s="2">
        <f>IF(input_OLD_temp_simulation!C1627&lt;&gt;"",input_OLD_temp_simulation!C1627,"")</f>
        <v>44580.927083333343</v>
      </c>
      <c r="D1627" s="26">
        <f t="shared" si="339"/>
        <v>2</v>
      </c>
      <c r="E1627" s="43">
        <f t="shared" si="330"/>
        <v>0.92708333334303461</v>
      </c>
      <c r="F1627" s="2">
        <f t="shared" si="331"/>
        <v>2.9271990740837754</v>
      </c>
      <c r="G1627" s="26">
        <f>_xlfn.XLOOKUP(F1627,occupancy_schedule!C:C,occupancy_schedule!D:D,,1,2)</f>
        <v>0</v>
      </c>
      <c r="H1627" s="50">
        <f t="shared" si="332"/>
        <v>0</v>
      </c>
      <c r="I1627" s="18">
        <f t="shared" si="333"/>
        <v>0</v>
      </c>
      <c r="J1627" s="26">
        <f t="shared" si="334"/>
        <v>-214.62029850385284</v>
      </c>
      <c r="K1627" s="55">
        <f t="shared" si="335"/>
        <v>5.2586327622267644E-3</v>
      </c>
      <c r="L1627" s="26" t="b">
        <f>IF(virtualroom!A1627="","",J1627&gt;ventilation_hysteresis)</f>
        <v>0</v>
      </c>
      <c r="M1627" s="29">
        <f t="shared" si="336"/>
        <v>0</v>
      </c>
      <c r="N1627" s="13">
        <f t="shared" si="327"/>
        <v>0</v>
      </c>
      <c r="O1627" s="17">
        <f t="shared" si="328"/>
        <v>0</v>
      </c>
      <c r="P1627" s="17">
        <f t="shared" si="337"/>
        <v>0</v>
      </c>
      <c r="Q1627" s="17">
        <f t="shared" si="329"/>
        <v>5.2586327622267644E-3</v>
      </c>
      <c r="R1627" s="29">
        <f>IF(R1626="cCO2_ppm",CO2_ext_avg_ppm,calculation!R1626+calculation!S1626)</f>
        <v>585.37970149614716</v>
      </c>
      <c r="S1627" s="13">
        <f t="shared" si="338"/>
        <v>-4.7327694860040879</v>
      </c>
    </row>
    <row r="1628" spans="1:19">
      <c r="A1628" s="1">
        <f>IF(input_OLD_temp_simulation!A1628&lt;&gt;"",input_OLD_temp_simulation!A1628,"")</f>
        <v>1626</v>
      </c>
      <c r="B1628">
        <f>IF(input_OLD_temp_simulation!B1628&lt;&gt;"",input_OLD_temp_simulation!B1628,"")</f>
        <v>886307</v>
      </c>
      <c r="C1628" s="2">
        <f>IF(input_OLD_temp_simulation!C1628&lt;&gt;"",input_OLD_temp_simulation!C1628,"")</f>
        <v>44580.9375</v>
      </c>
      <c r="D1628" s="26">
        <f t="shared" si="339"/>
        <v>2</v>
      </c>
      <c r="E1628" s="43">
        <f t="shared" si="330"/>
        <v>0.9375</v>
      </c>
      <c r="F1628" s="2">
        <f t="shared" si="331"/>
        <v>2.9376157407407408</v>
      </c>
      <c r="G1628" s="26">
        <f>_xlfn.XLOOKUP(F1628,occupancy_schedule!C:C,occupancy_schedule!D:D,,1,2)</f>
        <v>0</v>
      </c>
      <c r="H1628" s="50">
        <f t="shared" si="332"/>
        <v>0</v>
      </c>
      <c r="I1628" s="18">
        <f t="shared" si="333"/>
        <v>0</v>
      </c>
      <c r="J1628" s="26">
        <f t="shared" si="334"/>
        <v>-219.35306798985698</v>
      </c>
      <c r="K1628" s="55">
        <f t="shared" si="335"/>
        <v>5.1125596299426857E-3</v>
      </c>
      <c r="L1628" s="26" t="b">
        <f>IF(virtualroom!A1628="","",J1628&gt;ventilation_hysteresis)</f>
        <v>0</v>
      </c>
      <c r="M1628" s="29">
        <f t="shared" si="336"/>
        <v>0</v>
      </c>
      <c r="N1628" s="13">
        <f t="shared" si="327"/>
        <v>0</v>
      </c>
      <c r="O1628" s="17">
        <f t="shared" si="328"/>
        <v>0</v>
      </c>
      <c r="P1628" s="17">
        <f t="shared" si="337"/>
        <v>0</v>
      </c>
      <c r="Q1628" s="17">
        <f t="shared" si="329"/>
        <v>5.1125596299426857E-3</v>
      </c>
      <c r="R1628" s="29">
        <f>IF(R1627="cCO2_ppm",CO2_ext_avg_ppm,calculation!R1627+calculation!S1627)</f>
        <v>580.64693201014302</v>
      </c>
      <c r="S1628" s="13">
        <f t="shared" si="338"/>
        <v>-4.6013036669484171</v>
      </c>
    </row>
    <row r="1629" spans="1:19">
      <c r="A1629" s="1">
        <f>IF(input_OLD_temp_simulation!A1629&lt;&gt;"",input_OLD_temp_simulation!A1629,"")</f>
        <v>1627</v>
      </c>
      <c r="B1629">
        <f>IF(input_OLD_temp_simulation!B1629&lt;&gt;"",input_OLD_temp_simulation!B1629,"")</f>
        <v>886307</v>
      </c>
      <c r="C1629" s="2">
        <f>IF(input_OLD_temp_simulation!C1629&lt;&gt;"",input_OLD_temp_simulation!C1629,"")</f>
        <v>44580.947916666657</v>
      </c>
      <c r="D1629" s="26">
        <f t="shared" si="339"/>
        <v>2</v>
      </c>
      <c r="E1629" s="43">
        <f t="shared" si="330"/>
        <v>0.94791666665696539</v>
      </c>
      <c r="F1629" s="2">
        <f t="shared" si="331"/>
        <v>2.9480324073977062</v>
      </c>
      <c r="G1629" s="26">
        <f>_xlfn.XLOOKUP(F1629,occupancy_schedule!C:C,occupancy_schedule!D:D,,1,2)</f>
        <v>0</v>
      </c>
      <c r="H1629" s="50">
        <f t="shared" si="332"/>
        <v>0</v>
      </c>
      <c r="I1629" s="18">
        <f t="shared" si="333"/>
        <v>0</v>
      </c>
      <c r="J1629" s="26">
        <f t="shared" si="334"/>
        <v>-223.95437165680539</v>
      </c>
      <c r="K1629" s="55">
        <f t="shared" si="335"/>
        <v>4.9705440846664999E-3</v>
      </c>
      <c r="L1629" s="26" t="b">
        <f>IF(virtualroom!A1629="","",J1629&gt;ventilation_hysteresis)</f>
        <v>0</v>
      </c>
      <c r="M1629" s="29">
        <f t="shared" si="336"/>
        <v>0</v>
      </c>
      <c r="N1629" s="13">
        <f t="shared" si="327"/>
        <v>0</v>
      </c>
      <c r="O1629" s="17">
        <f t="shared" si="328"/>
        <v>0</v>
      </c>
      <c r="P1629" s="17">
        <f t="shared" si="337"/>
        <v>0</v>
      </c>
      <c r="Q1629" s="17">
        <f t="shared" si="329"/>
        <v>4.9705440846664999E-3</v>
      </c>
      <c r="R1629" s="29">
        <f>IF(R1628="cCO2_ppm",CO2_ext_avg_ppm,calculation!R1628+calculation!S1628)</f>
        <v>576.04562834319461</v>
      </c>
      <c r="S1629" s="13">
        <f t="shared" si="338"/>
        <v>-4.4734896761998497</v>
      </c>
    </row>
    <row r="1630" spans="1:19">
      <c r="A1630" s="1">
        <f>IF(input_OLD_temp_simulation!A1630&lt;&gt;"",input_OLD_temp_simulation!A1630,"")</f>
        <v>1628</v>
      </c>
      <c r="B1630">
        <f>IF(input_OLD_temp_simulation!B1630&lt;&gt;"",input_OLD_temp_simulation!B1630,"")</f>
        <v>886307</v>
      </c>
      <c r="C1630" s="2">
        <f>IF(input_OLD_temp_simulation!C1630&lt;&gt;"",input_OLD_temp_simulation!C1630,"")</f>
        <v>44580.958333333343</v>
      </c>
      <c r="D1630" s="26">
        <f t="shared" si="339"/>
        <v>2</v>
      </c>
      <c r="E1630" s="43">
        <f t="shared" si="330"/>
        <v>0.95833333334303461</v>
      </c>
      <c r="F1630" s="2">
        <f t="shared" si="331"/>
        <v>2.9584490740837754</v>
      </c>
      <c r="G1630" s="26">
        <f>_xlfn.XLOOKUP(F1630,occupancy_schedule!C:C,occupancy_schedule!D:D,,1,2)</f>
        <v>0</v>
      </c>
      <c r="H1630" s="50">
        <f t="shared" si="332"/>
        <v>0</v>
      </c>
      <c r="I1630" s="18">
        <f t="shared" si="333"/>
        <v>0</v>
      </c>
      <c r="J1630" s="26">
        <f t="shared" si="334"/>
        <v>-228.42786133300524</v>
      </c>
      <c r="K1630" s="55">
        <f t="shared" si="335"/>
        <v>4.832473415647986E-3</v>
      </c>
      <c r="L1630" s="26" t="b">
        <f>IF(virtualroom!A1630="","",J1630&gt;ventilation_hysteresis)</f>
        <v>0</v>
      </c>
      <c r="M1630" s="29">
        <f t="shared" si="336"/>
        <v>0</v>
      </c>
      <c r="N1630" s="13">
        <f t="shared" si="327"/>
        <v>0</v>
      </c>
      <c r="O1630" s="17">
        <f t="shared" si="328"/>
        <v>0</v>
      </c>
      <c r="P1630" s="17">
        <f t="shared" si="337"/>
        <v>0</v>
      </c>
      <c r="Q1630" s="17">
        <f t="shared" si="329"/>
        <v>4.832473415647986E-3</v>
      </c>
      <c r="R1630" s="29">
        <f>IF(R1629="cCO2_ppm",CO2_ext_avg_ppm,calculation!R1629+calculation!S1629)</f>
        <v>571.57213866699476</v>
      </c>
      <c r="S1630" s="13">
        <f t="shared" si="338"/>
        <v>-4.3492260740831874</v>
      </c>
    </row>
    <row r="1631" spans="1:19">
      <c r="A1631" s="1">
        <f>IF(input_OLD_temp_simulation!A1631&lt;&gt;"",input_OLD_temp_simulation!A1631,"")</f>
        <v>1629</v>
      </c>
      <c r="B1631">
        <f>IF(input_OLD_temp_simulation!B1631&lt;&gt;"",input_OLD_temp_simulation!B1631,"")</f>
        <v>886307</v>
      </c>
      <c r="C1631" s="2">
        <f>IF(input_OLD_temp_simulation!C1631&lt;&gt;"",input_OLD_temp_simulation!C1631,"")</f>
        <v>44580.96875</v>
      </c>
      <c r="D1631" s="26">
        <f t="shared" si="339"/>
        <v>2</v>
      </c>
      <c r="E1631" s="43">
        <f t="shared" si="330"/>
        <v>0.96875</v>
      </c>
      <c r="F1631" s="2">
        <f t="shared" si="331"/>
        <v>2.9688657407407408</v>
      </c>
      <c r="G1631" s="26">
        <f>_xlfn.XLOOKUP(F1631,occupancy_schedule!C:C,occupancy_schedule!D:D,,1,2)</f>
        <v>0</v>
      </c>
      <c r="H1631" s="50">
        <f t="shared" si="332"/>
        <v>0</v>
      </c>
      <c r="I1631" s="18">
        <f t="shared" si="333"/>
        <v>0</v>
      </c>
      <c r="J1631" s="26">
        <f t="shared" si="334"/>
        <v>-232.7770874070884</v>
      </c>
      <c r="K1631" s="55">
        <f t="shared" si="335"/>
        <v>4.6982380429910989E-3</v>
      </c>
      <c r="L1631" s="26" t="b">
        <f>IF(virtualroom!A1631="","",J1631&gt;ventilation_hysteresis)</f>
        <v>0</v>
      </c>
      <c r="M1631" s="29">
        <f t="shared" si="336"/>
        <v>0</v>
      </c>
      <c r="N1631" s="13">
        <f t="shared" si="327"/>
        <v>0</v>
      </c>
      <c r="O1631" s="17">
        <f t="shared" si="328"/>
        <v>0</v>
      </c>
      <c r="P1631" s="17">
        <f t="shared" si="337"/>
        <v>0</v>
      </c>
      <c r="Q1631" s="17">
        <f t="shared" si="329"/>
        <v>4.6982380429910989E-3</v>
      </c>
      <c r="R1631" s="29">
        <f>IF(R1630="cCO2_ppm",CO2_ext_avg_ppm,calculation!R1630+calculation!S1630)</f>
        <v>567.2229125929116</v>
      </c>
      <c r="S1631" s="13">
        <f t="shared" si="338"/>
        <v>-4.2284142386919887</v>
      </c>
    </row>
    <row r="1632" spans="1:19">
      <c r="A1632" s="1">
        <f>IF(input_OLD_temp_simulation!A1632&lt;&gt;"",input_OLD_temp_simulation!A1632,"")</f>
        <v>1630</v>
      </c>
      <c r="B1632">
        <f>IF(input_OLD_temp_simulation!B1632&lt;&gt;"",input_OLD_temp_simulation!B1632,"")</f>
        <v>886307</v>
      </c>
      <c r="C1632" s="2">
        <f>IF(input_OLD_temp_simulation!C1632&lt;&gt;"",input_OLD_temp_simulation!C1632,"")</f>
        <v>44580.979166666657</v>
      </c>
      <c r="D1632" s="26">
        <f t="shared" si="339"/>
        <v>2</v>
      </c>
      <c r="E1632" s="43">
        <f t="shared" si="330"/>
        <v>0.97916666665696539</v>
      </c>
      <c r="F1632" s="2">
        <f t="shared" si="331"/>
        <v>2.9792824073977062</v>
      </c>
      <c r="G1632" s="26">
        <f>_xlfn.XLOOKUP(F1632,occupancy_schedule!C:C,occupancy_schedule!D:D,,1,2)</f>
        <v>0</v>
      </c>
      <c r="H1632" s="50">
        <f t="shared" si="332"/>
        <v>0</v>
      </c>
      <c r="I1632" s="18">
        <f t="shared" si="333"/>
        <v>0</v>
      </c>
      <c r="J1632" s="26">
        <f t="shared" si="334"/>
        <v>-237.00550164578044</v>
      </c>
      <c r="K1632" s="55">
        <f t="shared" si="335"/>
        <v>4.5677314306857893E-3</v>
      </c>
      <c r="L1632" s="26" t="b">
        <f>IF(virtualroom!A1632="","",J1632&gt;ventilation_hysteresis)</f>
        <v>0</v>
      </c>
      <c r="M1632" s="29">
        <f t="shared" si="336"/>
        <v>0</v>
      </c>
      <c r="N1632" s="13">
        <f t="shared" si="327"/>
        <v>0</v>
      </c>
      <c r="O1632" s="17">
        <f t="shared" si="328"/>
        <v>0</v>
      </c>
      <c r="P1632" s="17">
        <f t="shared" si="337"/>
        <v>0</v>
      </c>
      <c r="Q1632" s="17">
        <f t="shared" si="329"/>
        <v>4.5677314306857893E-3</v>
      </c>
      <c r="R1632" s="29">
        <f>IF(R1631="cCO2_ppm",CO2_ext_avg_ppm,calculation!R1631+calculation!S1631)</f>
        <v>562.99449835421956</v>
      </c>
      <c r="S1632" s="13">
        <f t="shared" si="338"/>
        <v>-4.1109582876172102</v>
      </c>
    </row>
    <row r="1633" spans="1:19">
      <c r="A1633" s="1">
        <f>IF(input_OLD_temp_simulation!A1633&lt;&gt;"",input_OLD_temp_simulation!A1633,"")</f>
        <v>1631</v>
      </c>
      <c r="B1633">
        <f>IF(input_OLD_temp_simulation!B1633&lt;&gt;"",input_OLD_temp_simulation!B1633,"")</f>
        <v>886307</v>
      </c>
      <c r="C1633" s="2">
        <f>IF(input_OLD_temp_simulation!C1633&lt;&gt;"",input_OLD_temp_simulation!C1633,"")</f>
        <v>44580.989583333343</v>
      </c>
      <c r="D1633" s="26">
        <f t="shared" si="339"/>
        <v>2</v>
      </c>
      <c r="E1633" s="43">
        <f t="shared" si="330"/>
        <v>0.98958333334303461</v>
      </c>
      <c r="F1633" s="2">
        <f t="shared" si="331"/>
        <v>2.9896990740837754</v>
      </c>
      <c r="G1633" s="26">
        <f>_xlfn.XLOOKUP(F1633,occupancy_schedule!C:C,occupancy_schedule!D:D,,1,2)</f>
        <v>0</v>
      </c>
      <c r="H1633" s="50">
        <f t="shared" si="332"/>
        <v>0</v>
      </c>
      <c r="I1633" s="18">
        <f t="shared" si="333"/>
        <v>0</v>
      </c>
      <c r="J1633" s="26">
        <f t="shared" si="334"/>
        <v>-241.11645993339766</v>
      </c>
      <c r="K1633" s="55">
        <f t="shared" si="335"/>
        <v>4.4408500020556279E-3</v>
      </c>
      <c r="L1633" s="26" t="b">
        <f>IF(virtualroom!A1633="","",J1633&gt;ventilation_hysteresis)</f>
        <v>0</v>
      </c>
      <c r="M1633" s="29">
        <f t="shared" si="336"/>
        <v>0</v>
      </c>
      <c r="N1633" s="13">
        <f t="shared" si="327"/>
        <v>0</v>
      </c>
      <c r="O1633" s="17">
        <f t="shared" si="328"/>
        <v>0</v>
      </c>
      <c r="P1633" s="17">
        <f t="shared" si="337"/>
        <v>0</v>
      </c>
      <c r="Q1633" s="17">
        <f t="shared" si="329"/>
        <v>4.4408500020556279E-3</v>
      </c>
      <c r="R1633" s="29">
        <f>IF(R1632="cCO2_ppm",CO2_ext_avg_ppm,calculation!R1632+calculation!S1632)</f>
        <v>558.88354006660234</v>
      </c>
      <c r="S1633" s="13">
        <f t="shared" si="338"/>
        <v>-3.9967650018500649</v>
      </c>
    </row>
    <row r="1634" spans="1:19">
      <c r="A1634" s="1">
        <f>IF(input_OLD_temp_simulation!A1634&lt;&gt;"",input_OLD_temp_simulation!A1634,"")</f>
        <v>1632</v>
      </c>
      <c r="B1634">
        <f>IF(input_OLD_temp_simulation!B1634&lt;&gt;"",input_OLD_temp_simulation!B1634,"")</f>
        <v>886307</v>
      </c>
      <c r="C1634" s="2">
        <f>IF(input_OLD_temp_simulation!C1634&lt;&gt;"",input_OLD_temp_simulation!C1634,"")</f>
        <v>44581</v>
      </c>
      <c r="D1634" s="26">
        <f t="shared" si="339"/>
        <v>3</v>
      </c>
      <c r="E1634" s="43">
        <f t="shared" si="330"/>
        <v>0</v>
      </c>
      <c r="F1634" s="2">
        <f t="shared" si="331"/>
        <v>3.0001157407407408</v>
      </c>
      <c r="G1634" s="26">
        <f>_xlfn.XLOOKUP(F1634,occupancy_schedule!C:C,occupancy_schedule!D:D,,1,2)</f>
        <v>1</v>
      </c>
      <c r="H1634" s="50">
        <f t="shared" si="332"/>
        <v>6.7812499999999997E-6</v>
      </c>
      <c r="I1634" s="18">
        <f t="shared" si="333"/>
        <v>7.5347222222222218E-2</v>
      </c>
      <c r="J1634" s="26">
        <f t="shared" si="334"/>
        <v>-245.11322493524767</v>
      </c>
      <c r="K1634" s="55">
        <f t="shared" si="335"/>
        <v>4.3174930575540843E-3</v>
      </c>
      <c r="L1634" s="26" t="b">
        <f>IF(virtualroom!A1634="","",J1634&gt;ventilation_hysteresis)</f>
        <v>0</v>
      </c>
      <c r="M1634" s="29">
        <f t="shared" si="336"/>
        <v>0</v>
      </c>
      <c r="N1634" s="13">
        <f t="shared" si="327"/>
        <v>0</v>
      </c>
      <c r="O1634" s="17">
        <f t="shared" si="328"/>
        <v>0</v>
      </c>
      <c r="P1634" s="17">
        <f t="shared" si="337"/>
        <v>0</v>
      </c>
      <c r="Q1634" s="17">
        <f t="shared" si="329"/>
        <v>4.3174930575540843E-3</v>
      </c>
      <c r="R1634" s="29">
        <f>IF(R1633="cCO2_ppm",CO2_ext_avg_ppm,calculation!R1633+calculation!S1633)</f>
        <v>554.88677506475233</v>
      </c>
      <c r="S1634" s="13">
        <f t="shared" si="338"/>
        <v>63.926756248201329</v>
      </c>
    </row>
    <row r="1635" spans="1:19">
      <c r="A1635" s="1">
        <f>IF(input_OLD_temp_simulation!A1635&lt;&gt;"",input_OLD_temp_simulation!A1635,"")</f>
        <v>1633</v>
      </c>
      <c r="B1635">
        <f>IF(input_OLD_temp_simulation!B1635&lt;&gt;"",input_OLD_temp_simulation!B1635,"")</f>
        <v>886307</v>
      </c>
      <c r="C1635" s="2">
        <f>IF(input_OLD_temp_simulation!C1635&lt;&gt;"",input_OLD_temp_simulation!C1635,"")</f>
        <v>44581.010416666657</v>
      </c>
      <c r="D1635" s="26">
        <f t="shared" si="339"/>
        <v>3</v>
      </c>
      <c r="E1635" s="43">
        <f t="shared" si="330"/>
        <v>1.041666665696539E-2</v>
      </c>
      <c r="F1635" s="2">
        <f t="shared" si="331"/>
        <v>3.0105324073977062</v>
      </c>
      <c r="G1635" s="26">
        <f>_xlfn.XLOOKUP(F1635,occupancy_schedule!C:C,occupancy_schedule!D:D,,1,2)</f>
        <v>1</v>
      </c>
      <c r="H1635" s="50">
        <f t="shared" si="332"/>
        <v>6.7812499999999997E-6</v>
      </c>
      <c r="I1635" s="18">
        <f t="shared" si="333"/>
        <v>7.5347222222222218E-2</v>
      </c>
      <c r="J1635" s="26">
        <f t="shared" si="334"/>
        <v>-181.18646868704639</v>
      </c>
      <c r="K1635" s="55">
        <f t="shared" si="335"/>
        <v>6.2905410899059761E-3</v>
      </c>
      <c r="L1635" s="26" t="b">
        <f>IF(virtualroom!A1635="","",J1635&gt;ventilation_hysteresis)</f>
        <v>0</v>
      </c>
      <c r="M1635" s="29">
        <f t="shared" si="336"/>
        <v>0</v>
      </c>
      <c r="N1635" s="13">
        <f t="shared" si="327"/>
        <v>0</v>
      </c>
      <c r="O1635" s="17">
        <f t="shared" si="328"/>
        <v>0</v>
      </c>
      <c r="P1635" s="17">
        <f t="shared" si="337"/>
        <v>0</v>
      </c>
      <c r="Q1635" s="17">
        <f t="shared" si="329"/>
        <v>6.2905410899059761E-3</v>
      </c>
      <c r="R1635" s="29">
        <f>IF(R1634="cCO2_ppm",CO2_ext_avg_ppm,calculation!R1634+calculation!S1634)</f>
        <v>618.81353131295361</v>
      </c>
      <c r="S1635" s="13">
        <f t="shared" si="338"/>
        <v>62.151013019084616</v>
      </c>
    </row>
    <row r="1636" spans="1:19">
      <c r="A1636" s="1">
        <f>IF(input_OLD_temp_simulation!A1636&lt;&gt;"",input_OLD_temp_simulation!A1636,"")</f>
        <v>1634</v>
      </c>
      <c r="B1636">
        <f>IF(input_OLD_temp_simulation!B1636&lt;&gt;"",input_OLD_temp_simulation!B1636,"")</f>
        <v>886307</v>
      </c>
      <c r="C1636" s="2">
        <f>IF(input_OLD_temp_simulation!C1636&lt;&gt;"",input_OLD_temp_simulation!C1636,"")</f>
        <v>44581.020833333343</v>
      </c>
      <c r="D1636" s="26">
        <f t="shared" si="339"/>
        <v>3</v>
      </c>
      <c r="E1636" s="43">
        <f t="shared" si="330"/>
        <v>2.083333334303461E-2</v>
      </c>
      <c r="F1636" s="2">
        <f t="shared" si="331"/>
        <v>3.0209490740837754</v>
      </c>
      <c r="G1636" s="26">
        <f>_xlfn.XLOOKUP(F1636,occupancy_schedule!C:C,occupancy_schedule!D:D,,1,2)</f>
        <v>1</v>
      </c>
      <c r="H1636" s="50">
        <f t="shared" si="332"/>
        <v>6.7812499999999997E-6</v>
      </c>
      <c r="I1636" s="18">
        <f t="shared" si="333"/>
        <v>7.5347222222222218E-2</v>
      </c>
      <c r="J1636" s="26">
        <f t="shared" si="334"/>
        <v>-119.03545566796174</v>
      </c>
      <c r="K1636" s="55">
        <f t="shared" si="335"/>
        <v>8.2087822324703151E-3</v>
      </c>
      <c r="L1636" s="26" t="b">
        <f>IF(virtualroom!A1636="","",J1636&gt;ventilation_hysteresis)</f>
        <v>0</v>
      </c>
      <c r="M1636" s="29">
        <f t="shared" si="336"/>
        <v>0</v>
      </c>
      <c r="N1636" s="13">
        <f t="shared" si="327"/>
        <v>0</v>
      </c>
      <c r="O1636" s="17">
        <f t="shared" si="328"/>
        <v>0</v>
      </c>
      <c r="P1636" s="17">
        <f t="shared" si="337"/>
        <v>0</v>
      </c>
      <c r="Q1636" s="17">
        <f t="shared" si="329"/>
        <v>8.2087822324703151E-3</v>
      </c>
      <c r="R1636" s="29">
        <f>IF(R1635="cCO2_ppm",CO2_ext_avg_ppm,calculation!R1635+calculation!S1635)</f>
        <v>680.96454433203826</v>
      </c>
      <c r="S1636" s="13">
        <f t="shared" si="338"/>
        <v>60.424595990776709</v>
      </c>
    </row>
    <row r="1637" spans="1:19">
      <c r="A1637" s="1">
        <f>IF(input_OLD_temp_simulation!A1637&lt;&gt;"",input_OLD_temp_simulation!A1637,"")</f>
        <v>1635</v>
      </c>
      <c r="B1637">
        <f>IF(input_OLD_temp_simulation!B1637&lt;&gt;"",input_OLD_temp_simulation!B1637,"")</f>
        <v>886307</v>
      </c>
      <c r="C1637" s="2">
        <f>IF(input_OLD_temp_simulation!C1637&lt;&gt;"",input_OLD_temp_simulation!C1637,"")</f>
        <v>44581.03125</v>
      </c>
      <c r="D1637" s="26">
        <f t="shared" si="339"/>
        <v>3</v>
      </c>
      <c r="E1637" s="43">
        <f t="shared" si="330"/>
        <v>3.125E-2</v>
      </c>
      <c r="F1637" s="2">
        <f t="shared" si="331"/>
        <v>3.0313657407407408</v>
      </c>
      <c r="G1637" s="26">
        <f>_xlfn.XLOOKUP(F1637,occupancy_schedule!C:C,occupancy_schedule!D:D,,1,2)</f>
        <v>1</v>
      </c>
      <c r="H1637" s="50">
        <f t="shared" si="332"/>
        <v>6.7812499999999997E-6</v>
      </c>
      <c r="I1637" s="18">
        <f t="shared" si="333"/>
        <v>7.5347222222222218E-2</v>
      </c>
      <c r="J1637" s="26">
        <f t="shared" si="334"/>
        <v>-58.61085967718509</v>
      </c>
      <c r="K1637" s="55">
        <f t="shared" si="335"/>
        <v>1.0073738898852313E-2</v>
      </c>
      <c r="L1637" s="26" t="b">
        <f>IF(virtualroom!A1637="","",J1637&gt;ventilation_hysteresis)</f>
        <v>0</v>
      </c>
      <c r="M1637" s="29">
        <f t="shared" si="336"/>
        <v>0</v>
      </c>
      <c r="N1637" s="13">
        <f t="shared" si="327"/>
        <v>0</v>
      </c>
      <c r="O1637" s="17">
        <f t="shared" si="328"/>
        <v>0</v>
      </c>
      <c r="P1637" s="17">
        <f t="shared" si="337"/>
        <v>0</v>
      </c>
      <c r="Q1637" s="17">
        <f t="shared" si="329"/>
        <v>1.0073738898852313E-2</v>
      </c>
      <c r="R1637" s="29">
        <f>IF(R1636="cCO2_ppm",CO2_ext_avg_ppm,calculation!R1636+calculation!S1636)</f>
        <v>741.38914032281491</v>
      </c>
      <c r="S1637" s="13">
        <f t="shared" si="338"/>
        <v>58.746134991032918</v>
      </c>
    </row>
    <row r="1638" spans="1:19">
      <c r="A1638" s="1">
        <f>IF(input_OLD_temp_simulation!A1638&lt;&gt;"",input_OLD_temp_simulation!A1638,"")</f>
        <v>1636</v>
      </c>
      <c r="B1638">
        <f>IF(input_OLD_temp_simulation!B1638&lt;&gt;"",input_OLD_temp_simulation!B1638,"")</f>
        <v>886307</v>
      </c>
      <c r="C1638" s="2">
        <f>IF(input_OLD_temp_simulation!C1638&lt;&gt;"",input_OLD_temp_simulation!C1638,"")</f>
        <v>44581.041666666657</v>
      </c>
      <c r="D1638" s="26">
        <f t="shared" si="339"/>
        <v>3</v>
      </c>
      <c r="E1638" s="43">
        <f t="shared" si="330"/>
        <v>4.166666665696539E-2</v>
      </c>
      <c r="F1638" s="2">
        <f t="shared" si="331"/>
        <v>3.0417824073977062</v>
      </c>
      <c r="G1638" s="26">
        <f>_xlfn.XLOOKUP(F1638,occupancy_schedule!C:C,occupancy_schedule!D:D,,1,2)</f>
        <v>1</v>
      </c>
      <c r="H1638" s="50">
        <f t="shared" si="332"/>
        <v>6.7812499999999997E-6</v>
      </c>
      <c r="I1638" s="18">
        <f t="shared" si="333"/>
        <v>7.5347222222222218E-2</v>
      </c>
      <c r="J1638" s="26">
        <f t="shared" si="334"/>
        <v>0.13527531384784197</v>
      </c>
      <c r="K1638" s="55">
        <f t="shared" si="335"/>
        <v>1.1886891213390365E-2</v>
      </c>
      <c r="L1638" s="26" t="b">
        <f>IF(virtualroom!A1638="","",J1638&gt;ventilation_hysteresis)</f>
        <v>0</v>
      </c>
      <c r="M1638" s="29">
        <f t="shared" si="336"/>
        <v>0</v>
      </c>
      <c r="N1638" s="13">
        <f t="shared" si="327"/>
        <v>0</v>
      </c>
      <c r="O1638" s="17">
        <f t="shared" si="328"/>
        <v>0</v>
      </c>
      <c r="P1638" s="17">
        <f t="shared" si="337"/>
        <v>0</v>
      </c>
      <c r="Q1638" s="17">
        <f t="shared" si="329"/>
        <v>1.1886891213390365E-2</v>
      </c>
      <c r="R1638" s="29">
        <f>IF(R1637="cCO2_ppm",CO2_ext_avg_ppm,calculation!R1637+calculation!S1637)</f>
        <v>800.13527531384784</v>
      </c>
      <c r="S1638" s="13">
        <f t="shared" si="338"/>
        <v>57.114297907948675</v>
      </c>
    </row>
    <row r="1639" spans="1:19">
      <c r="A1639" s="1">
        <f>IF(input_OLD_temp_simulation!A1639&lt;&gt;"",input_OLD_temp_simulation!A1639,"")</f>
        <v>1637</v>
      </c>
      <c r="B1639">
        <f>IF(input_OLD_temp_simulation!B1639&lt;&gt;"",input_OLD_temp_simulation!B1639,"")</f>
        <v>886307</v>
      </c>
      <c r="C1639" s="2">
        <f>IF(input_OLD_temp_simulation!C1639&lt;&gt;"",input_OLD_temp_simulation!C1639,"")</f>
        <v>44581.052083333343</v>
      </c>
      <c r="D1639" s="26">
        <f t="shared" si="339"/>
        <v>3</v>
      </c>
      <c r="E1639" s="43">
        <f t="shared" si="330"/>
        <v>5.208333334303461E-2</v>
      </c>
      <c r="F1639" s="2">
        <f t="shared" si="331"/>
        <v>3.0521990740837754</v>
      </c>
      <c r="G1639" s="26">
        <f>_xlfn.XLOOKUP(F1639,occupancy_schedule!C:C,occupancy_schedule!D:D,,1,2)</f>
        <v>1</v>
      </c>
      <c r="H1639" s="50">
        <f t="shared" si="332"/>
        <v>6.7812499999999997E-6</v>
      </c>
      <c r="I1639" s="18">
        <f t="shared" si="333"/>
        <v>7.5347222222222218E-2</v>
      </c>
      <c r="J1639" s="26">
        <f t="shared" si="334"/>
        <v>57.249573221796481</v>
      </c>
      <c r="K1639" s="55">
        <f t="shared" si="335"/>
        <v>1.3649678185857916E-2</v>
      </c>
      <c r="L1639" s="26" t="b">
        <f>IF(virtualroom!A1639="","",J1639&gt;ventilation_hysteresis)</f>
        <v>1</v>
      </c>
      <c r="M1639" s="29">
        <f t="shared" si="336"/>
        <v>500</v>
      </c>
      <c r="N1639" s="13">
        <f t="shared" si="327"/>
        <v>5.5555555555555554</v>
      </c>
      <c r="O1639" s="17">
        <f t="shared" si="328"/>
        <v>0.68248390929289582</v>
      </c>
      <c r="P1639" s="17">
        <f t="shared" si="337"/>
        <v>0.17460659635496434</v>
      </c>
      <c r="Q1639" s="17">
        <f t="shared" si="329"/>
        <v>0.11916619246866275</v>
      </c>
      <c r="R1639" s="29">
        <f>IF(R1638="cCO2_ppm",CO2_ext_avg_ppm,calculation!R1638+calculation!S1638)</f>
        <v>857.24957322179648</v>
      </c>
      <c r="S1639" s="13">
        <f t="shared" si="338"/>
        <v>-39.437073221796481</v>
      </c>
    </row>
    <row r="1640" spans="1:19">
      <c r="A1640" s="1">
        <f>IF(input_OLD_temp_simulation!A1640&lt;&gt;"",input_OLD_temp_simulation!A1640,"")</f>
        <v>1638</v>
      </c>
      <c r="B1640">
        <f>IF(input_OLD_temp_simulation!B1640&lt;&gt;"",input_OLD_temp_simulation!B1640,"")</f>
        <v>886307</v>
      </c>
      <c r="C1640" s="2">
        <f>IF(input_OLD_temp_simulation!C1640&lt;&gt;"",input_OLD_temp_simulation!C1640,"")</f>
        <v>44581.0625</v>
      </c>
      <c r="D1640" s="26">
        <f t="shared" si="339"/>
        <v>3</v>
      </c>
      <c r="E1640" s="43">
        <f t="shared" si="330"/>
        <v>6.25E-2</v>
      </c>
      <c r="F1640" s="2">
        <f t="shared" si="331"/>
        <v>3.0626157407407408</v>
      </c>
      <c r="G1640" s="26">
        <f>_xlfn.XLOOKUP(F1640,occupancy_schedule!C:C,occupancy_schedule!D:D,,1,2)</f>
        <v>1</v>
      </c>
      <c r="H1640" s="50">
        <f t="shared" si="332"/>
        <v>6.7812499999999997E-6</v>
      </c>
      <c r="I1640" s="18">
        <f t="shared" si="333"/>
        <v>7.5347222222222218E-2</v>
      </c>
      <c r="J1640" s="26">
        <f t="shared" si="334"/>
        <v>17.8125</v>
      </c>
      <c r="K1640" s="55">
        <f t="shared" si="335"/>
        <v>1.2432484567901234E-2</v>
      </c>
      <c r="L1640" s="26" t="b">
        <f>IF(virtualroom!A1640="","",J1640&gt;ventilation_hysteresis)</f>
        <v>0</v>
      </c>
      <c r="M1640" s="29">
        <f t="shared" si="336"/>
        <v>0</v>
      </c>
      <c r="N1640" s="13">
        <f t="shared" ref="N1640:N1703" si="340">M1640/(V_room_m3)</f>
        <v>0</v>
      </c>
      <c r="O1640" s="17">
        <f t="shared" ref="O1640:O1703" si="341">N1640/s_per_h*(R1640-CO2_ext_avg_ppm)</f>
        <v>0</v>
      </c>
      <c r="P1640" s="17">
        <f t="shared" si="337"/>
        <v>0</v>
      </c>
      <c r="Q1640" s="17">
        <f t="shared" si="329"/>
        <v>1.2432484567901234E-2</v>
      </c>
      <c r="R1640" s="29">
        <f>IF(R1639="cCO2_ppm",CO2_ext_avg_ppm,calculation!R1639+calculation!S1639)</f>
        <v>817.8125</v>
      </c>
      <c r="S1640" s="13">
        <f t="shared" si="338"/>
        <v>56.623263888888886</v>
      </c>
    </row>
    <row r="1641" spans="1:19">
      <c r="A1641" s="1">
        <f>IF(input_OLD_temp_simulation!A1641&lt;&gt;"",input_OLD_temp_simulation!A1641,"")</f>
        <v>1639</v>
      </c>
      <c r="B1641">
        <f>IF(input_OLD_temp_simulation!B1641&lt;&gt;"",input_OLD_temp_simulation!B1641,"")</f>
        <v>886307</v>
      </c>
      <c r="C1641" s="2">
        <f>IF(input_OLD_temp_simulation!C1641&lt;&gt;"",input_OLD_temp_simulation!C1641,"")</f>
        <v>44581.072916666657</v>
      </c>
      <c r="D1641" s="26">
        <f t="shared" si="339"/>
        <v>3</v>
      </c>
      <c r="E1641" s="43">
        <f t="shared" si="330"/>
        <v>7.291666665696539E-2</v>
      </c>
      <c r="F1641" s="2">
        <f t="shared" si="331"/>
        <v>3.0730324073977062</v>
      </c>
      <c r="G1641" s="26">
        <f>_xlfn.XLOOKUP(F1641,occupancy_schedule!C:C,occupancy_schedule!D:D,,1,2)</f>
        <v>1</v>
      </c>
      <c r="H1641" s="50">
        <f t="shared" si="332"/>
        <v>6.7812499999999997E-6</v>
      </c>
      <c r="I1641" s="18">
        <f t="shared" si="333"/>
        <v>7.5347222222222218E-2</v>
      </c>
      <c r="J1641" s="26">
        <f t="shared" si="334"/>
        <v>74.435763888888914</v>
      </c>
      <c r="K1641" s="55">
        <f t="shared" si="335"/>
        <v>1.418011616941015E-2</v>
      </c>
      <c r="L1641" s="26" t="b">
        <f>IF(virtualroom!A1641="","",J1641&gt;ventilation_hysteresis)</f>
        <v>1</v>
      </c>
      <c r="M1641" s="29">
        <f t="shared" si="336"/>
        <v>500</v>
      </c>
      <c r="N1641" s="13">
        <f t="shared" si="340"/>
        <v>5.5555555555555554</v>
      </c>
      <c r="O1641" s="17">
        <f t="shared" si="341"/>
        <v>0.70900580847050754</v>
      </c>
      <c r="P1641" s="17">
        <f t="shared" si="337"/>
        <v>0.19500821886749678</v>
      </c>
      <c r="Q1641" s="17">
        <f t="shared" ref="Q1641:Q1704" si="342">MAX(O1641*P1641,K1641)</f>
        <v>0.13826195987654324</v>
      </c>
      <c r="R1641" s="29">
        <f>IF(R1640="cCO2_ppm",CO2_ext_avg_ppm,calculation!R1640+calculation!S1640)</f>
        <v>874.43576388888891</v>
      </c>
      <c r="S1641" s="13">
        <f t="shared" si="338"/>
        <v>-56.623263888888921</v>
      </c>
    </row>
    <row r="1642" spans="1:19">
      <c r="A1642" s="1">
        <f>IF(input_OLD_temp_simulation!A1642&lt;&gt;"",input_OLD_temp_simulation!A1642,"")</f>
        <v>1640</v>
      </c>
      <c r="B1642">
        <f>IF(input_OLD_temp_simulation!B1642&lt;&gt;"",input_OLD_temp_simulation!B1642,"")</f>
        <v>886307</v>
      </c>
      <c r="C1642" s="2">
        <f>IF(input_OLD_temp_simulation!C1642&lt;&gt;"",input_OLD_temp_simulation!C1642,"")</f>
        <v>44581.083333333343</v>
      </c>
      <c r="D1642" s="26">
        <f t="shared" si="339"/>
        <v>3</v>
      </c>
      <c r="E1642" s="43">
        <f t="shared" si="330"/>
        <v>8.333333334303461E-2</v>
      </c>
      <c r="F1642" s="2">
        <f t="shared" si="331"/>
        <v>3.0834490740837754</v>
      </c>
      <c r="G1642" s="26">
        <f>_xlfn.XLOOKUP(F1642,occupancy_schedule!C:C,occupancy_schedule!D:D,,1,2)</f>
        <v>1</v>
      </c>
      <c r="H1642" s="50">
        <f t="shared" si="332"/>
        <v>6.7812499999999997E-6</v>
      </c>
      <c r="I1642" s="18">
        <f t="shared" si="333"/>
        <v>7.5347222222222218E-2</v>
      </c>
      <c r="J1642" s="26">
        <f t="shared" si="334"/>
        <v>17.8125</v>
      </c>
      <c r="K1642" s="55">
        <f t="shared" si="335"/>
        <v>1.2432484567901234E-2</v>
      </c>
      <c r="L1642" s="26" t="b">
        <f>IF(virtualroom!A1642="","",J1642&gt;ventilation_hysteresis)</f>
        <v>0</v>
      </c>
      <c r="M1642" s="29">
        <f t="shared" si="336"/>
        <v>0</v>
      </c>
      <c r="N1642" s="13">
        <f t="shared" si="340"/>
        <v>0</v>
      </c>
      <c r="O1642" s="17">
        <f t="shared" si="341"/>
        <v>0</v>
      </c>
      <c r="P1642" s="17">
        <f t="shared" si="337"/>
        <v>0</v>
      </c>
      <c r="Q1642" s="17">
        <f t="shared" si="342"/>
        <v>1.2432484567901234E-2</v>
      </c>
      <c r="R1642" s="29">
        <f>IF(R1641="cCO2_ppm",CO2_ext_avg_ppm,calculation!R1641+calculation!S1641)</f>
        <v>817.8125</v>
      </c>
      <c r="S1642" s="13">
        <f t="shared" si="338"/>
        <v>56.623263888888886</v>
      </c>
    </row>
    <row r="1643" spans="1:19">
      <c r="A1643" s="1">
        <f>IF(input_OLD_temp_simulation!A1643&lt;&gt;"",input_OLD_temp_simulation!A1643,"")</f>
        <v>1641</v>
      </c>
      <c r="B1643">
        <f>IF(input_OLD_temp_simulation!B1643&lt;&gt;"",input_OLD_temp_simulation!B1643,"")</f>
        <v>886307</v>
      </c>
      <c r="C1643" s="2">
        <f>IF(input_OLD_temp_simulation!C1643&lt;&gt;"",input_OLD_temp_simulation!C1643,"")</f>
        <v>44581.09375</v>
      </c>
      <c r="D1643" s="26">
        <f t="shared" si="339"/>
        <v>3</v>
      </c>
      <c r="E1643" s="43">
        <f t="shared" si="330"/>
        <v>9.375E-2</v>
      </c>
      <c r="F1643" s="2">
        <f t="shared" si="331"/>
        <v>3.0938657407407408</v>
      </c>
      <c r="G1643" s="26">
        <f>_xlfn.XLOOKUP(F1643,occupancy_schedule!C:C,occupancy_schedule!D:D,,1,2)</f>
        <v>1</v>
      </c>
      <c r="H1643" s="50">
        <f t="shared" si="332"/>
        <v>6.7812499999999997E-6</v>
      </c>
      <c r="I1643" s="18">
        <f t="shared" si="333"/>
        <v>7.5347222222222218E-2</v>
      </c>
      <c r="J1643" s="26">
        <f t="shared" si="334"/>
        <v>74.435763888888914</v>
      </c>
      <c r="K1643" s="55">
        <f t="shared" si="335"/>
        <v>1.418011616941015E-2</v>
      </c>
      <c r="L1643" s="26" t="b">
        <f>IF(virtualroom!A1643="","",J1643&gt;ventilation_hysteresis)</f>
        <v>1</v>
      </c>
      <c r="M1643" s="29">
        <f t="shared" si="336"/>
        <v>500</v>
      </c>
      <c r="N1643" s="13">
        <f t="shared" si="340"/>
        <v>5.5555555555555554</v>
      </c>
      <c r="O1643" s="17">
        <f t="shared" si="341"/>
        <v>0.70900580847050754</v>
      </c>
      <c r="P1643" s="17">
        <f t="shared" si="337"/>
        <v>0.19500821886749678</v>
      </c>
      <c r="Q1643" s="17">
        <f t="shared" si="342"/>
        <v>0.13826195987654324</v>
      </c>
      <c r="R1643" s="29">
        <f>IF(R1642="cCO2_ppm",CO2_ext_avg_ppm,calculation!R1642+calculation!S1642)</f>
        <v>874.43576388888891</v>
      </c>
      <c r="S1643" s="13">
        <f t="shared" si="338"/>
        <v>-56.623263888888921</v>
      </c>
    </row>
    <row r="1644" spans="1:19">
      <c r="A1644" s="1">
        <f>IF(input_OLD_temp_simulation!A1644&lt;&gt;"",input_OLD_temp_simulation!A1644,"")</f>
        <v>1642</v>
      </c>
      <c r="B1644">
        <f>IF(input_OLD_temp_simulation!B1644&lt;&gt;"",input_OLD_temp_simulation!B1644,"")</f>
        <v>886307</v>
      </c>
      <c r="C1644" s="2">
        <f>IF(input_OLD_temp_simulation!C1644&lt;&gt;"",input_OLD_temp_simulation!C1644,"")</f>
        <v>44581.104166666657</v>
      </c>
      <c r="D1644" s="26">
        <f t="shared" si="339"/>
        <v>3</v>
      </c>
      <c r="E1644" s="43">
        <f t="shared" si="330"/>
        <v>0.10416666665696539</v>
      </c>
      <c r="F1644" s="2">
        <f t="shared" si="331"/>
        <v>3.1042824073977062</v>
      </c>
      <c r="G1644" s="26">
        <f>_xlfn.XLOOKUP(F1644,occupancy_schedule!C:C,occupancy_schedule!D:D,,1,2)</f>
        <v>1</v>
      </c>
      <c r="H1644" s="50">
        <f t="shared" si="332"/>
        <v>6.7812499999999997E-6</v>
      </c>
      <c r="I1644" s="18">
        <f t="shared" si="333"/>
        <v>7.5347222222222218E-2</v>
      </c>
      <c r="J1644" s="26">
        <f t="shared" si="334"/>
        <v>17.8125</v>
      </c>
      <c r="K1644" s="55">
        <f t="shared" si="335"/>
        <v>1.2432484567901234E-2</v>
      </c>
      <c r="L1644" s="26" t="b">
        <f>IF(virtualroom!A1644="","",J1644&gt;ventilation_hysteresis)</f>
        <v>0</v>
      </c>
      <c r="M1644" s="29">
        <f t="shared" si="336"/>
        <v>0</v>
      </c>
      <c r="N1644" s="13">
        <f t="shared" si="340"/>
        <v>0</v>
      </c>
      <c r="O1644" s="17">
        <f t="shared" si="341"/>
        <v>0</v>
      </c>
      <c r="P1644" s="17">
        <f t="shared" si="337"/>
        <v>0</v>
      </c>
      <c r="Q1644" s="17">
        <f t="shared" si="342"/>
        <v>1.2432484567901234E-2</v>
      </c>
      <c r="R1644" s="29">
        <f>IF(R1643="cCO2_ppm",CO2_ext_avg_ppm,calculation!R1643+calculation!S1643)</f>
        <v>817.8125</v>
      </c>
      <c r="S1644" s="13">
        <f t="shared" si="338"/>
        <v>56.623263888888886</v>
      </c>
    </row>
    <row r="1645" spans="1:19">
      <c r="A1645" s="1">
        <f>IF(input_OLD_temp_simulation!A1645&lt;&gt;"",input_OLD_temp_simulation!A1645,"")</f>
        <v>1643</v>
      </c>
      <c r="B1645">
        <f>IF(input_OLD_temp_simulation!B1645&lt;&gt;"",input_OLD_temp_simulation!B1645,"")</f>
        <v>886307</v>
      </c>
      <c r="C1645" s="2">
        <f>IF(input_OLD_temp_simulation!C1645&lt;&gt;"",input_OLD_temp_simulation!C1645,"")</f>
        <v>44581.114583333343</v>
      </c>
      <c r="D1645" s="26">
        <f t="shared" si="339"/>
        <v>3</v>
      </c>
      <c r="E1645" s="43">
        <f t="shared" si="330"/>
        <v>0.11458333334303461</v>
      </c>
      <c r="F1645" s="2">
        <f t="shared" si="331"/>
        <v>3.1146990740837754</v>
      </c>
      <c r="G1645" s="26">
        <f>_xlfn.XLOOKUP(F1645,occupancy_schedule!C:C,occupancy_schedule!D:D,,1,2)</f>
        <v>1</v>
      </c>
      <c r="H1645" s="50">
        <f t="shared" si="332"/>
        <v>6.7812499999999997E-6</v>
      </c>
      <c r="I1645" s="18">
        <f t="shared" si="333"/>
        <v>7.5347222222222218E-2</v>
      </c>
      <c r="J1645" s="26">
        <f t="shared" si="334"/>
        <v>74.435763888888914</v>
      </c>
      <c r="K1645" s="55">
        <f t="shared" si="335"/>
        <v>1.418011616941015E-2</v>
      </c>
      <c r="L1645" s="26" t="b">
        <f>IF(virtualroom!A1645="","",J1645&gt;ventilation_hysteresis)</f>
        <v>1</v>
      </c>
      <c r="M1645" s="29">
        <f t="shared" si="336"/>
        <v>500</v>
      </c>
      <c r="N1645" s="13">
        <f t="shared" si="340"/>
        <v>5.5555555555555554</v>
      </c>
      <c r="O1645" s="17">
        <f t="shared" si="341"/>
        <v>0.70900580847050754</v>
      </c>
      <c r="P1645" s="17">
        <f t="shared" si="337"/>
        <v>0.19500821886749678</v>
      </c>
      <c r="Q1645" s="17">
        <f t="shared" si="342"/>
        <v>0.13826195987654324</v>
      </c>
      <c r="R1645" s="29">
        <f>IF(R1644="cCO2_ppm",CO2_ext_avg_ppm,calculation!R1644+calculation!S1644)</f>
        <v>874.43576388888891</v>
      </c>
      <c r="S1645" s="13">
        <f t="shared" si="338"/>
        <v>-56.623263888888921</v>
      </c>
    </row>
    <row r="1646" spans="1:19">
      <c r="A1646" s="1">
        <f>IF(input_OLD_temp_simulation!A1646&lt;&gt;"",input_OLD_temp_simulation!A1646,"")</f>
        <v>1644</v>
      </c>
      <c r="B1646">
        <f>IF(input_OLD_temp_simulation!B1646&lt;&gt;"",input_OLD_temp_simulation!B1646,"")</f>
        <v>886307</v>
      </c>
      <c r="C1646" s="2">
        <f>IF(input_OLD_temp_simulation!C1646&lt;&gt;"",input_OLD_temp_simulation!C1646,"")</f>
        <v>44581.125</v>
      </c>
      <c r="D1646" s="26">
        <f t="shared" si="339"/>
        <v>3</v>
      </c>
      <c r="E1646" s="43">
        <f t="shared" si="330"/>
        <v>0.125</v>
      </c>
      <c r="F1646" s="2">
        <f t="shared" si="331"/>
        <v>3.1251157407407408</v>
      </c>
      <c r="G1646" s="26">
        <f>_xlfn.XLOOKUP(F1646,occupancy_schedule!C:C,occupancy_schedule!D:D,,1,2)</f>
        <v>1</v>
      </c>
      <c r="H1646" s="50">
        <f t="shared" si="332"/>
        <v>6.7812499999999997E-6</v>
      </c>
      <c r="I1646" s="18">
        <f t="shared" si="333"/>
        <v>7.5347222222222218E-2</v>
      </c>
      <c r="J1646" s="26">
        <f t="shared" si="334"/>
        <v>17.8125</v>
      </c>
      <c r="K1646" s="55">
        <f t="shared" si="335"/>
        <v>1.2432484567901234E-2</v>
      </c>
      <c r="L1646" s="26" t="b">
        <f>IF(virtualroom!A1646="","",J1646&gt;ventilation_hysteresis)</f>
        <v>0</v>
      </c>
      <c r="M1646" s="29">
        <f t="shared" si="336"/>
        <v>0</v>
      </c>
      <c r="N1646" s="13">
        <f t="shared" si="340"/>
        <v>0</v>
      </c>
      <c r="O1646" s="17">
        <f t="shared" si="341"/>
        <v>0</v>
      </c>
      <c r="P1646" s="17">
        <f t="shared" si="337"/>
        <v>0</v>
      </c>
      <c r="Q1646" s="17">
        <f t="shared" si="342"/>
        <v>1.2432484567901234E-2</v>
      </c>
      <c r="R1646" s="29">
        <f>IF(R1645="cCO2_ppm",CO2_ext_avg_ppm,calculation!R1645+calculation!S1645)</f>
        <v>817.8125</v>
      </c>
      <c r="S1646" s="13">
        <f t="shared" si="338"/>
        <v>56.623263888888886</v>
      </c>
    </row>
    <row r="1647" spans="1:19">
      <c r="A1647" s="1">
        <f>IF(input_OLD_temp_simulation!A1647&lt;&gt;"",input_OLD_temp_simulation!A1647,"")</f>
        <v>1645</v>
      </c>
      <c r="B1647">
        <f>IF(input_OLD_temp_simulation!B1647&lt;&gt;"",input_OLD_temp_simulation!B1647,"")</f>
        <v>886307</v>
      </c>
      <c r="C1647" s="2">
        <f>IF(input_OLD_temp_simulation!C1647&lt;&gt;"",input_OLD_temp_simulation!C1647,"")</f>
        <v>44581.135416666657</v>
      </c>
      <c r="D1647" s="26">
        <f t="shared" si="339"/>
        <v>3</v>
      </c>
      <c r="E1647" s="43">
        <f t="shared" si="330"/>
        <v>0.13541666665696539</v>
      </c>
      <c r="F1647" s="2">
        <f t="shared" si="331"/>
        <v>3.1355324073977062</v>
      </c>
      <c r="G1647" s="26">
        <f>_xlfn.XLOOKUP(F1647,occupancy_schedule!C:C,occupancy_schedule!D:D,,1,2)</f>
        <v>1</v>
      </c>
      <c r="H1647" s="50">
        <f t="shared" si="332"/>
        <v>6.7812499999999997E-6</v>
      </c>
      <c r="I1647" s="18">
        <f t="shared" si="333"/>
        <v>7.5347222222222218E-2</v>
      </c>
      <c r="J1647" s="26">
        <f t="shared" si="334"/>
        <v>74.435763888888914</v>
      </c>
      <c r="K1647" s="55">
        <f t="shared" si="335"/>
        <v>1.418011616941015E-2</v>
      </c>
      <c r="L1647" s="26" t="b">
        <f>IF(virtualroom!A1647="","",J1647&gt;ventilation_hysteresis)</f>
        <v>1</v>
      </c>
      <c r="M1647" s="29">
        <f t="shared" si="336"/>
        <v>500</v>
      </c>
      <c r="N1647" s="13">
        <f t="shared" si="340"/>
        <v>5.5555555555555554</v>
      </c>
      <c r="O1647" s="17">
        <f t="shared" si="341"/>
        <v>0.70900580847050754</v>
      </c>
      <c r="P1647" s="17">
        <f t="shared" si="337"/>
        <v>0.19500821886749678</v>
      </c>
      <c r="Q1647" s="17">
        <f t="shared" si="342"/>
        <v>0.13826195987654324</v>
      </c>
      <c r="R1647" s="29">
        <f>IF(R1646="cCO2_ppm",CO2_ext_avg_ppm,calculation!R1646+calculation!S1646)</f>
        <v>874.43576388888891</v>
      </c>
      <c r="S1647" s="13">
        <f t="shared" si="338"/>
        <v>-56.623263888888921</v>
      </c>
    </row>
    <row r="1648" spans="1:19">
      <c r="A1648" s="1">
        <f>IF(input_OLD_temp_simulation!A1648&lt;&gt;"",input_OLD_temp_simulation!A1648,"")</f>
        <v>1646</v>
      </c>
      <c r="B1648">
        <f>IF(input_OLD_temp_simulation!B1648&lt;&gt;"",input_OLD_temp_simulation!B1648,"")</f>
        <v>886307</v>
      </c>
      <c r="C1648" s="2">
        <f>IF(input_OLD_temp_simulation!C1648&lt;&gt;"",input_OLD_temp_simulation!C1648,"")</f>
        <v>44581.145833333343</v>
      </c>
      <c r="D1648" s="26">
        <f t="shared" si="339"/>
        <v>3</v>
      </c>
      <c r="E1648" s="43">
        <f t="shared" si="330"/>
        <v>0.14583333334303461</v>
      </c>
      <c r="F1648" s="2">
        <f t="shared" si="331"/>
        <v>3.1459490740837754</v>
      </c>
      <c r="G1648" s="26">
        <f>_xlfn.XLOOKUP(F1648,occupancy_schedule!C:C,occupancy_schedule!D:D,,1,2)</f>
        <v>1</v>
      </c>
      <c r="H1648" s="50">
        <f t="shared" si="332"/>
        <v>6.7812499999999997E-6</v>
      </c>
      <c r="I1648" s="18">
        <f t="shared" si="333"/>
        <v>7.5347222222222218E-2</v>
      </c>
      <c r="J1648" s="26">
        <f t="shared" si="334"/>
        <v>17.8125</v>
      </c>
      <c r="K1648" s="55">
        <f t="shared" si="335"/>
        <v>1.2432484567901234E-2</v>
      </c>
      <c r="L1648" s="26" t="b">
        <f>IF(virtualroom!A1648="","",J1648&gt;ventilation_hysteresis)</f>
        <v>0</v>
      </c>
      <c r="M1648" s="29">
        <f t="shared" si="336"/>
        <v>0</v>
      </c>
      <c r="N1648" s="13">
        <f t="shared" si="340"/>
        <v>0</v>
      </c>
      <c r="O1648" s="17">
        <f t="shared" si="341"/>
        <v>0</v>
      </c>
      <c r="P1648" s="17">
        <f t="shared" si="337"/>
        <v>0</v>
      </c>
      <c r="Q1648" s="17">
        <f t="shared" si="342"/>
        <v>1.2432484567901234E-2</v>
      </c>
      <c r="R1648" s="29">
        <f>IF(R1647="cCO2_ppm",CO2_ext_avg_ppm,calculation!R1647+calculation!S1647)</f>
        <v>817.8125</v>
      </c>
      <c r="S1648" s="13">
        <f t="shared" si="338"/>
        <v>56.623263888888886</v>
      </c>
    </row>
    <row r="1649" spans="1:19">
      <c r="A1649" s="1">
        <f>IF(input_OLD_temp_simulation!A1649&lt;&gt;"",input_OLD_temp_simulation!A1649,"")</f>
        <v>1647</v>
      </c>
      <c r="B1649">
        <f>IF(input_OLD_temp_simulation!B1649&lt;&gt;"",input_OLD_temp_simulation!B1649,"")</f>
        <v>886307</v>
      </c>
      <c r="C1649" s="2">
        <f>IF(input_OLD_temp_simulation!C1649&lt;&gt;"",input_OLD_temp_simulation!C1649,"")</f>
        <v>44581.15625</v>
      </c>
      <c r="D1649" s="26">
        <f t="shared" si="339"/>
        <v>3</v>
      </c>
      <c r="E1649" s="43">
        <f t="shared" si="330"/>
        <v>0.15625</v>
      </c>
      <c r="F1649" s="2">
        <f t="shared" si="331"/>
        <v>3.1563657407407408</v>
      </c>
      <c r="G1649" s="26">
        <f>_xlfn.XLOOKUP(F1649,occupancy_schedule!C:C,occupancy_schedule!D:D,,1,2)</f>
        <v>1</v>
      </c>
      <c r="H1649" s="50">
        <f t="shared" si="332"/>
        <v>6.7812499999999997E-6</v>
      </c>
      <c r="I1649" s="18">
        <f t="shared" si="333"/>
        <v>7.5347222222222218E-2</v>
      </c>
      <c r="J1649" s="26">
        <f t="shared" si="334"/>
        <v>74.435763888888914</v>
      </c>
      <c r="K1649" s="55">
        <f t="shared" si="335"/>
        <v>1.418011616941015E-2</v>
      </c>
      <c r="L1649" s="26" t="b">
        <f>IF(virtualroom!A1649="","",J1649&gt;ventilation_hysteresis)</f>
        <v>1</v>
      </c>
      <c r="M1649" s="29">
        <f t="shared" si="336"/>
        <v>500</v>
      </c>
      <c r="N1649" s="13">
        <f t="shared" si="340"/>
        <v>5.5555555555555554</v>
      </c>
      <c r="O1649" s="17">
        <f t="shared" si="341"/>
        <v>0.70900580847050754</v>
      </c>
      <c r="P1649" s="17">
        <f t="shared" si="337"/>
        <v>0.19500821886749678</v>
      </c>
      <c r="Q1649" s="17">
        <f t="shared" si="342"/>
        <v>0.13826195987654324</v>
      </c>
      <c r="R1649" s="29">
        <f>IF(R1648="cCO2_ppm",CO2_ext_avg_ppm,calculation!R1648+calculation!S1648)</f>
        <v>874.43576388888891</v>
      </c>
      <c r="S1649" s="13">
        <f t="shared" si="338"/>
        <v>-56.623263888888921</v>
      </c>
    </row>
    <row r="1650" spans="1:19">
      <c r="A1650" s="1">
        <f>IF(input_OLD_temp_simulation!A1650&lt;&gt;"",input_OLD_temp_simulation!A1650,"")</f>
        <v>1648</v>
      </c>
      <c r="B1650">
        <f>IF(input_OLD_temp_simulation!B1650&lt;&gt;"",input_OLD_temp_simulation!B1650,"")</f>
        <v>886307</v>
      </c>
      <c r="C1650" s="2">
        <f>IF(input_OLD_temp_simulation!C1650&lt;&gt;"",input_OLD_temp_simulation!C1650,"")</f>
        <v>44581.166666666657</v>
      </c>
      <c r="D1650" s="26">
        <f t="shared" si="339"/>
        <v>3</v>
      </c>
      <c r="E1650" s="43">
        <f t="shared" si="330"/>
        <v>0.16666666665696539</v>
      </c>
      <c r="F1650" s="2">
        <f t="shared" si="331"/>
        <v>3.1667824073977062</v>
      </c>
      <c r="G1650" s="26">
        <f>_xlfn.XLOOKUP(F1650,occupancy_schedule!C:C,occupancy_schedule!D:D,,1,2)</f>
        <v>1</v>
      </c>
      <c r="H1650" s="50">
        <f t="shared" si="332"/>
        <v>6.7812499999999997E-6</v>
      </c>
      <c r="I1650" s="18">
        <f t="shared" si="333"/>
        <v>7.5347222222222218E-2</v>
      </c>
      <c r="J1650" s="26">
        <f t="shared" si="334"/>
        <v>17.8125</v>
      </c>
      <c r="K1650" s="55">
        <f t="shared" si="335"/>
        <v>1.2432484567901234E-2</v>
      </c>
      <c r="L1650" s="26" t="b">
        <f>IF(virtualroom!A1650="","",J1650&gt;ventilation_hysteresis)</f>
        <v>0</v>
      </c>
      <c r="M1650" s="29">
        <f t="shared" si="336"/>
        <v>0</v>
      </c>
      <c r="N1650" s="13">
        <f t="shared" si="340"/>
        <v>0</v>
      </c>
      <c r="O1650" s="17">
        <f t="shared" si="341"/>
        <v>0</v>
      </c>
      <c r="P1650" s="17">
        <f t="shared" si="337"/>
        <v>0</v>
      </c>
      <c r="Q1650" s="17">
        <f t="shared" si="342"/>
        <v>1.2432484567901234E-2</v>
      </c>
      <c r="R1650" s="29">
        <f>IF(R1649="cCO2_ppm",CO2_ext_avg_ppm,calculation!R1649+calculation!S1649)</f>
        <v>817.8125</v>
      </c>
      <c r="S1650" s="13">
        <f t="shared" si="338"/>
        <v>56.623263888888886</v>
      </c>
    </row>
    <row r="1651" spans="1:19">
      <c r="A1651" s="1">
        <f>IF(input_OLD_temp_simulation!A1651&lt;&gt;"",input_OLD_temp_simulation!A1651,"")</f>
        <v>1649</v>
      </c>
      <c r="B1651">
        <f>IF(input_OLD_temp_simulation!B1651&lt;&gt;"",input_OLD_temp_simulation!B1651,"")</f>
        <v>886307</v>
      </c>
      <c r="C1651" s="2">
        <f>IF(input_OLD_temp_simulation!C1651&lt;&gt;"",input_OLD_temp_simulation!C1651,"")</f>
        <v>44581.177083333343</v>
      </c>
      <c r="D1651" s="26">
        <f t="shared" si="339"/>
        <v>3</v>
      </c>
      <c r="E1651" s="43">
        <f t="shared" si="330"/>
        <v>0.17708333334303461</v>
      </c>
      <c r="F1651" s="2">
        <f t="shared" si="331"/>
        <v>3.1771990740837754</v>
      </c>
      <c r="G1651" s="26">
        <f>_xlfn.XLOOKUP(F1651,occupancy_schedule!C:C,occupancy_schedule!D:D,,1,2)</f>
        <v>1</v>
      </c>
      <c r="H1651" s="50">
        <f t="shared" si="332"/>
        <v>6.7812499999999997E-6</v>
      </c>
      <c r="I1651" s="18">
        <f t="shared" si="333"/>
        <v>7.5347222222222218E-2</v>
      </c>
      <c r="J1651" s="26">
        <f t="shared" si="334"/>
        <v>74.435763888888914</v>
      </c>
      <c r="K1651" s="55">
        <f t="shared" si="335"/>
        <v>1.418011616941015E-2</v>
      </c>
      <c r="L1651" s="26" t="b">
        <f>IF(virtualroom!A1651="","",J1651&gt;ventilation_hysteresis)</f>
        <v>1</v>
      </c>
      <c r="M1651" s="29">
        <f t="shared" si="336"/>
        <v>500</v>
      </c>
      <c r="N1651" s="13">
        <f t="shared" si="340"/>
        <v>5.5555555555555554</v>
      </c>
      <c r="O1651" s="17">
        <f t="shared" si="341"/>
        <v>0.70900580847050754</v>
      </c>
      <c r="P1651" s="17">
        <f t="shared" si="337"/>
        <v>0.19500821886749678</v>
      </c>
      <c r="Q1651" s="17">
        <f t="shared" si="342"/>
        <v>0.13826195987654324</v>
      </c>
      <c r="R1651" s="29">
        <f>IF(R1650="cCO2_ppm",CO2_ext_avg_ppm,calculation!R1650+calculation!S1650)</f>
        <v>874.43576388888891</v>
      </c>
      <c r="S1651" s="13">
        <f t="shared" si="338"/>
        <v>-56.623263888888921</v>
      </c>
    </row>
    <row r="1652" spans="1:19">
      <c r="A1652" s="1">
        <f>IF(input_OLD_temp_simulation!A1652&lt;&gt;"",input_OLD_temp_simulation!A1652,"")</f>
        <v>1650</v>
      </c>
      <c r="B1652">
        <f>IF(input_OLD_temp_simulation!B1652&lt;&gt;"",input_OLD_temp_simulation!B1652,"")</f>
        <v>886307</v>
      </c>
      <c r="C1652" s="2">
        <f>IF(input_OLD_temp_simulation!C1652&lt;&gt;"",input_OLD_temp_simulation!C1652,"")</f>
        <v>44581.1875</v>
      </c>
      <c r="D1652" s="26">
        <f t="shared" si="339"/>
        <v>3</v>
      </c>
      <c r="E1652" s="43">
        <f t="shared" si="330"/>
        <v>0.1875</v>
      </c>
      <c r="F1652" s="2">
        <f t="shared" si="331"/>
        <v>3.1876157407407408</v>
      </c>
      <c r="G1652" s="26">
        <f>_xlfn.XLOOKUP(F1652,occupancy_schedule!C:C,occupancy_schedule!D:D,,1,2)</f>
        <v>1</v>
      </c>
      <c r="H1652" s="50">
        <f t="shared" si="332"/>
        <v>6.7812499999999997E-6</v>
      </c>
      <c r="I1652" s="18">
        <f t="shared" si="333"/>
        <v>7.5347222222222218E-2</v>
      </c>
      <c r="J1652" s="26">
        <f t="shared" si="334"/>
        <v>17.8125</v>
      </c>
      <c r="K1652" s="55">
        <f t="shared" si="335"/>
        <v>1.2432484567901234E-2</v>
      </c>
      <c r="L1652" s="26" t="b">
        <f>IF(virtualroom!A1652="","",J1652&gt;ventilation_hysteresis)</f>
        <v>0</v>
      </c>
      <c r="M1652" s="29">
        <f t="shared" si="336"/>
        <v>0</v>
      </c>
      <c r="N1652" s="13">
        <f t="shared" si="340"/>
        <v>0</v>
      </c>
      <c r="O1652" s="17">
        <f t="shared" si="341"/>
        <v>0</v>
      </c>
      <c r="P1652" s="17">
        <f t="shared" si="337"/>
        <v>0</v>
      </c>
      <c r="Q1652" s="17">
        <f t="shared" si="342"/>
        <v>1.2432484567901234E-2</v>
      </c>
      <c r="R1652" s="29">
        <f>IF(R1651="cCO2_ppm",CO2_ext_avg_ppm,calculation!R1651+calculation!S1651)</f>
        <v>817.8125</v>
      </c>
      <c r="S1652" s="13">
        <f t="shared" si="338"/>
        <v>56.623263888888886</v>
      </c>
    </row>
    <row r="1653" spans="1:19">
      <c r="A1653" s="1">
        <f>IF(input_OLD_temp_simulation!A1653&lt;&gt;"",input_OLD_temp_simulation!A1653,"")</f>
        <v>1651</v>
      </c>
      <c r="B1653">
        <f>IF(input_OLD_temp_simulation!B1653&lt;&gt;"",input_OLD_temp_simulation!B1653,"")</f>
        <v>886307</v>
      </c>
      <c r="C1653" s="2">
        <f>IF(input_OLD_temp_simulation!C1653&lt;&gt;"",input_OLD_temp_simulation!C1653,"")</f>
        <v>44581.197916666657</v>
      </c>
      <c r="D1653" s="26">
        <f t="shared" si="339"/>
        <v>3</v>
      </c>
      <c r="E1653" s="43">
        <f t="shared" si="330"/>
        <v>0.19791666665696539</v>
      </c>
      <c r="F1653" s="2">
        <f t="shared" si="331"/>
        <v>3.1980324073977062</v>
      </c>
      <c r="G1653" s="26">
        <f>_xlfn.XLOOKUP(F1653,occupancy_schedule!C:C,occupancy_schedule!D:D,,1,2)</f>
        <v>1</v>
      </c>
      <c r="H1653" s="50">
        <f t="shared" si="332"/>
        <v>6.7812499999999997E-6</v>
      </c>
      <c r="I1653" s="18">
        <f t="shared" si="333"/>
        <v>7.5347222222222218E-2</v>
      </c>
      <c r="J1653" s="26">
        <f t="shared" si="334"/>
        <v>74.435763888888914</v>
      </c>
      <c r="K1653" s="55">
        <f t="shared" si="335"/>
        <v>1.418011616941015E-2</v>
      </c>
      <c r="L1653" s="26" t="b">
        <f>IF(virtualroom!A1653="","",J1653&gt;ventilation_hysteresis)</f>
        <v>1</v>
      </c>
      <c r="M1653" s="29">
        <f t="shared" si="336"/>
        <v>500</v>
      </c>
      <c r="N1653" s="13">
        <f t="shared" si="340"/>
        <v>5.5555555555555554</v>
      </c>
      <c r="O1653" s="17">
        <f t="shared" si="341"/>
        <v>0.70900580847050754</v>
      </c>
      <c r="P1653" s="17">
        <f t="shared" si="337"/>
        <v>0.19500821886749678</v>
      </c>
      <c r="Q1653" s="17">
        <f t="shared" si="342"/>
        <v>0.13826195987654324</v>
      </c>
      <c r="R1653" s="29">
        <f>IF(R1652="cCO2_ppm",CO2_ext_avg_ppm,calculation!R1652+calculation!S1652)</f>
        <v>874.43576388888891</v>
      </c>
      <c r="S1653" s="13">
        <f t="shared" si="338"/>
        <v>-56.623263888888921</v>
      </c>
    </row>
    <row r="1654" spans="1:19">
      <c r="A1654" s="1">
        <f>IF(input_OLD_temp_simulation!A1654&lt;&gt;"",input_OLD_temp_simulation!A1654,"")</f>
        <v>1652</v>
      </c>
      <c r="B1654">
        <f>IF(input_OLD_temp_simulation!B1654&lt;&gt;"",input_OLD_temp_simulation!B1654,"")</f>
        <v>886307</v>
      </c>
      <c r="C1654" s="2">
        <f>IF(input_OLD_temp_simulation!C1654&lt;&gt;"",input_OLD_temp_simulation!C1654,"")</f>
        <v>44581.208333333343</v>
      </c>
      <c r="D1654" s="26">
        <f t="shared" si="339"/>
        <v>3</v>
      </c>
      <c r="E1654" s="43">
        <f t="shared" ref="E1654:E1717" si="343">MOD(C1654,1)</f>
        <v>0.20833333334303461</v>
      </c>
      <c r="F1654" s="2">
        <f t="shared" ref="F1654:F1717" si="344">D1654+E1654+1/24/60/6</f>
        <v>3.2084490740837754</v>
      </c>
      <c r="G1654" s="26">
        <f>_xlfn.XLOOKUP(F1654,occupancy_schedule!C:C,occupancy_schedule!D:D,,1,2)</f>
        <v>1</v>
      </c>
      <c r="H1654" s="50">
        <f t="shared" si="332"/>
        <v>6.7812499999999997E-6</v>
      </c>
      <c r="I1654" s="18">
        <f t="shared" si="333"/>
        <v>7.5347222222222218E-2</v>
      </c>
      <c r="J1654" s="26">
        <f t="shared" si="334"/>
        <v>17.8125</v>
      </c>
      <c r="K1654" s="55">
        <f t="shared" si="335"/>
        <v>1.2432484567901234E-2</v>
      </c>
      <c r="L1654" s="26" t="b">
        <f>IF(virtualroom!A1654="","",J1654&gt;ventilation_hysteresis)</f>
        <v>0</v>
      </c>
      <c r="M1654" s="29">
        <f t="shared" si="336"/>
        <v>0</v>
      </c>
      <c r="N1654" s="13">
        <f t="shared" si="340"/>
        <v>0</v>
      </c>
      <c r="O1654" s="17">
        <f t="shared" si="341"/>
        <v>0</v>
      </c>
      <c r="P1654" s="17">
        <f t="shared" si="337"/>
        <v>0</v>
      </c>
      <c r="Q1654" s="17">
        <f t="shared" si="342"/>
        <v>1.2432484567901234E-2</v>
      </c>
      <c r="R1654" s="29">
        <f>IF(R1653="cCO2_ppm",CO2_ext_avg_ppm,calculation!R1653+calculation!S1653)</f>
        <v>817.8125</v>
      </c>
      <c r="S1654" s="13">
        <f t="shared" si="338"/>
        <v>56.623263888888886</v>
      </c>
    </row>
    <row r="1655" spans="1:19">
      <c r="A1655" s="1">
        <f>IF(input_OLD_temp_simulation!A1655&lt;&gt;"",input_OLD_temp_simulation!A1655,"")</f>
        <v>1653</v>
      </c>
      <c r="B1655">
        <f>IF(input_OLD_temp_simulation!B1655&lt;&gt;"",input_OLD_temp_simulation!B1655,"")</f>
        <v>886307</v>
      </c>
      <c r="C1655" s="2">
        <f>IF(input_OLD_temp_simulation!C1655&lt;&gt;"",input_OLD_temp_simulation!C1655,"")</f>
        <v>44581.21875</v>
      </c>
      <c r="D1655" s="26">
        <f t="shared" si="339"/>
        <v>3</v>
      </c>
      <c r="E1655" s="43">
        <f t="shared" si="343"/>
        <v>0.21875</v>
      </c>
      <c r="F1655" s="2">
        <f t="shared" si="344"/>
        <v>3.2188657407407408</v>
      </c>
      <c r="G1655" s="26">
        <f>_xlfn.XLOOKUP(F1655,occupancy_schedule!C:C,occupancy_schedule!D:D,,1,2)</f>
        <v>1</v>
      </c>
      <c r="H1655" s="50">
        <f t="shared" si="332"/>
        <v>6.7812499999999997E-6</v>
      </c>
      <c r="I1655" s="18">
        <f t="shared" si="333"/>
        <v>7.5347222222222218E-2</v>
      </c>
      <c r="J1655" s="26">
        <f t="shared" si="334"/>
        <v>74.435763888888914</v>
      </c>
      <c r="K1655" s="55">
        <f t="shared" si="335"/>
        <v>1.418011616941015E-2</v>
      </c>
      <c r="L1655" s="26" t="b">
        <f>IF(virtualroom!A1655="","",J1655&gt;ventilation_hysteresis)</f>
        <v>1</v>
      </c>
      <c r="M1655" s="29">
        <f t="shared" si="336"/>
        <v>500</v>
      </c>
      <c r="N1655" s="13">
        <f t="shared" si="340"/>
        <v>5.5555555555555554</v>
      </c>
      <c r="O1655" s="17">
        <f t="shared" si="341"/>
        <v>0.70900580847050754</v>
      </c>
      <c r="P1655" s="17">
        <f t="shared" si="337"/>
        <v>0.19500821886749678</v>
      </c>
      <c r="Q1655" s="17">
        <f t="shared" si="342"/>
        <v>0.13826195987654324</v>
      </c>
      <c r="R1655" s="29">
        <f>IF(R1654="cCO2_ppm",CO2_ext_avg_ppm,calculation!R1654+calculation!S1654)</f>
        <v>874.43576388888891</v>
      </c>
      <c r="S1655" s="13">
        <f t="shared" si="338"/>
        <v>-56.623263888888921</v>
      </c>
    </row>
    <row r="1656" spans="1:19">
      <c r="A1656" s="1">
        <f>IF(input_OLD_temp_simulation!A1656&lt;&gt;"",input_OLD_temp_simulation!A1656,"")</f>
        <v>1654</v>
      </c>
      <c r="B1656">
        <f>IF(input_OLD_temp_simulation!B1656&lt;&gt;"",input_OLD_temp_simulation!B1656,"")</f>
        <v>886307</v>
      </c>
      <c r="C1656" s="2">
        <f>IF(input_OLD_temp_simulation!C1656&lt;&gt;"",input_OLD_temp_simulation!C1656,"")</f>
        <v>44581.229166666657</v>
      </c>
      <c r="D1656" s="26">
        <f t="shared" si="339"/>
        <v>3</v>
      </c>
      <c r="E1656" s="43">
        <f t="shared" si="343"/>
        <v>0.22916666665696539</v>
      </c>
      <c r="F1656" s="2">
        <f t="shared" si="344"/>
        <v>3.2292824073977062</v>
      </c>
      <c r="G1656" s="26">
        <f>_xlfn.XLOOKUP(F1656,occupancy_schedule!C:C,occupancy_schedule!D:D,,1,2)</f>
        <v>1</v>
      </c>
      <c r="H1656" s="50">
        <f t="shared" si="332"/>
        <v>6.7812499999999997E-6</v>
      </c>
      <c r="I1656" s="18">
        <f t="shared" si="333"/>
        <v>7.5347222222222218E-2</v>
      </c>
      <c r="J1656" s="26">
        <f t="shared" si="334"/>
        <v>17.8125</v>
      </c>
      <c r="K1656" s="55">
        <f t="shared" si="335"/>
        <v>1.2432484567901234E-2</v>
      </c>
      <c r="L1656" s="26" t="b">
        <f>IF(virtualroom!A1656="","",J1656&gt;ventilation_hysteresis)</f>
        <v>0</v>
      </c>
      <c r="M1656" s="29">
        <f t="shared" si="336"/>
        <v>0</v>
      </c>
      <c r="N1656" s="13">
        <f t="shared" si="340"/>
        <v>0</v>
      </c>
      <c r="O1656" s="17">
        <f t="shared" si="341"/>
        <v>0</v>
      </c>
      <c r="P1656" s="17">
        <f t="shared" si="337"/>
        <v>0</v>
      </c>
      <c r="Q1656" s="17">
        <f t="shared" si="342"/>
        <v>1.2432484567901234E-2</v>
      </c>
      <c r="R1656" s="29">
        <f>IF(R1655="cCO2_ppm",CO2_ext_avg_ppm,calculation!R1655+calculation!S1655)</f>
        <v>817.8125</v>
      </c>
      <c r="S1656" s="13">
        <f t="shared" si="338"/>
        <v>56.623263888888886</v>
      </c>
    </row>
    <row r="1657" spans="1:19">
      <c r="A1657" s="1">
        <f>IF(input_OLD_temp_simulation!A1657&lt;&gt;"",input_OLD_temp_simulation!A1657,"")</f>
        <v>1655</v>
      </c>
      <c r="B1657">
        <f>IF(input_OLD_temp_simulation!B1657&lt;&gt;"",input_OLD_temp_simulation!B1657,"")</f>
        <v>886307</v>
      </c>
      <c r="C1657" s="2">
        <f>IF(input_OLD_temp_simulation!C1657&lt;&gt;"",input_OLD_temp_simulation!C1657,"")</f>
        <v>44581.239583333343</v>
      </c>
      <c r="D1657" s="26">
        <f t="shared" si="339"/>
        <v>3</v>
      </c>
      <c r="E1657" s="43">
        <f t="shared" si="343"/>
        <v>0.23958333334303461</v>
      </c>
      <c r="F1657" s="2">
        <f t="shared" si="344"/>
        <v>3.2396990740837754</v>
      </c>
      <c r="G1657" s="26">
        <f>_xlfn.XLOOKUP(F1657,occupancy_schedule!C:C,occupancy_schedule!D:D,,1,2)</f>
        <v>1</v>
      </c>
      <c r="H1657" s="50">
        <f t="shared" si="332"/>
        <v>6.7812499999999997E-6</v>
      </c>
      <c r="I1657" s="18">
        <f t="shared" si="333"/>
        <v>7.5347222222222218E-2</v>
      </c>
      <c r="J1657" s="26">
        <f t="shared" si="334"/>
        <v>74.435763888888914</v>
      </c>
      <c r="K1657" s="55">
        <f t="shared" si="335"/>
        <v>1.418011616941015E-2</v>
      </c>
      <c r="L1657" s="26" t="b">
        <f>IF(virtualroom!A1657="","",J1657&gt;ventilation_hysteresis)</f>
        <v>1</v>
      </c>
      <c r="M1657" s="29">
        <f t="shared" si="336"/>
        <v>500</v>
      </c>
      <c r="N1657" s="13">
        <f t="shared" si="340"/>
        <v>5.5555555555555554</v>
      </c>
      <c r="O1657" s="17">
        <f t="shared" si="341"/>
        <v>0.70900580847050754</v>
      </c>
      <c r="P1657" s="17">
        <f t="shared" si="337"/>
        <v>0.19500821886749678</v>
      </c>
      <c r="Q1657" s="17">
        <f t="shared" si="342"/>
        <v>0.13826195987654324</v>
      </c>
      <c r="R1657" s="29">
        <f>IF(R1656="cCO2_ppm",CO2_ext_avg_ppm,calculation!R1656+calculation!S1656)</f>
        <v>874.43576388888891</v>
      </c>
      <c r="S1657" s="13">
        <f t="shared" si="338"/>
        <v>-56.623263888888921</v>
      </c>
    </row>
    <row r="1658" spans="1:19">
      <c r="A1658" s="1">
        <f>IF(input_OLD_temp_simulation!A1658&lt;&gt;"",input_OLD_temp_simulation!A1658,"")</f>
        <v>1656</v>
      </c>
      <c r="B1658">
        <f>IF(input_OLD_temp_simulation!B1658&lt;&gt;"",input_OLD_temp_simulation!B1658,"")</f>
        <v>886307</v>
      </c>
      <c r="C1658" s="2">
        <f>IF(input_OLD_temp_simulation!C1658&lt;&gt;"",input_OLD_temp_simulation!C1658,"")</f>
        <v>44581.25</v>
      </c>
      <c r="D1658" s="26">
        <f t="shared" si="339"/>
        <v>3</v>
      </c>
      <c r="E1658" s="43">
        <f t="shared" si="343"/>
        <v>0.25</v>
      </c>
      <c r="F1658" s="2">
        <f t="shared" si="344"/>
        <v>3.2501157407407408</v>
      </c>
      <c r="G1658" s="26">
        <f>_xlfn.XLOOKUP(F1658,occupancy_schedule!C:C,occupancy_schedule!D:D,,1,2)</f>
        <v>1</v>
      </c>
      <c r="H1658" s="50">
        <f t="shared" si="332"/>
        <v>6.7812499999999997E-6</v>
      </c>
      <c r="I1658" s="18">
        <f t="shared" si="333"/>
        <v>7.5347222222222218E-2</v>
      </c>
      <c r="J1658" s="26">
        <f t="shared" si="334"/>
        <v>17.8125</v>
      </c>
      <c r="K1658" s="55">
        <f t="shared" si="335"/>
        <v>1.2432484567901234E-2</v>
      </c>
      <c r="L1658" s="26" t="b">
        <f>IF(virtualroom!A1658="","",J1658&gt;ventilation_hysteresis)</f>
        <v>0</v>
      </c>
      <c r="M1658" s="29">
        <f t="shared" si="336"/>
        <v>0</v>
      </c>
      <c r="N1658" s="13">
        <f t="shared" si="340"/>
        <v>0</v>
      </c>
      <c r="O1658" s="17">
        <f t="shared" si="341"/>
        <v>0</v>
      </c>
      <c r="P1658" s="17">
        <f t="shared" si="337"/>
        <v>0</v>
      </c>
      <c r="Q1658" s="17">
        <f t="shared" si="342"/>
        <v>1.2432484567901234E-2</v>
      </c>
      <c r="R1658" s="29">
        <f>IF(R1657="cCO2_ppm",CO2_ext_avg_ppm,calculation!R1657+calculation!S1657)</f>
        <v>817.8125</v>
      </c>
      <c r="S1658" s="13">
        <f t="shared" si="338"/>
        <v>56.623263888888886</v>
      </c>
    </row>
    <row r="1659" spans="1:19">
      <c r="A1659" s="1">
        <f>IF(input_OLD_temp_simulation!A1659&lt;&gt;"",input_OLD_temp_simulation!A1659,"")</f>
        <v>1657</v>
      </c>
      <c r="B1659">
        <f>IF(input_OLD_temp_simulation!B1659&lt;&gt;"",input_OLD_temp_simulation!B1659,"")</f>
        <v>886307</v>
      </c>
      <c r="C1659" s="2">
        <f>IF(input_OLD_temp_simulation!C1659&lt;&gt;"",input_OLD_temp_simulation!C1659,"")</f>
        <v>44581.260416666657</v>
      </c>
      <c r="D1659" s="26">
        <f t="shared" si="339"/>
        <v>3</v>
      </c>
      <c r="E1659" s="43">
        <f t="shared" si="343"/>
        <v>0.26041666665696539</v>
      </c>
      <c r="F1659" s="2">
        <f t="shared" si="344"/>
        <v>3.2605324073977062</v>
      </c>
      <c r="G1659" s="26">
        <f>_xlfn.XLOOKUP(F1659,occupancy_schedule!C:C,occupancy_schedule!D:D,,1,2)</f>
        <v>1</v>
      </c>
      <c r="H1659" s="50">
        <f t="shared" si="332"/>
        <v>6.7812499999999997E-6</v>
      </c>
      <c r="I1659" s="18">
        <f t="shared" si="333"/>
        <v>7.5347222222222218E-2</v>
      </c>
      <c r="J1659" s="26">
        <f t="shared" si="334"/>
        <v>74.435763888888914</v>
      </c>
      <c r="K1659" s="55">
        <f t="shared" si="335"/>
        <v>1.418011616941015E-2</v>
      </c>
      <c r="L1659" s="26" t="b">
        <f>IF(virtualroom!A1659="","",J1659&gt;ventilation_hysteresis)</f>
        <v>1</v>
      </c>
      <c r="M1659" s="29">
        <f t="shared" si="336"/>
        <v>500</v>
      </c>
      <c r="N1659" s="13">
        <f t="shared" si="340"/>
        <v>5.5555555555555554</v>
      </c>
      <c r="O1659" s="17">
        <f t="shared" si="341"/>
        <v>0.70900580847050754</v>
      </c>
      <c r="P1659" s="17">
        <f t="shared" si="337"/>
        <v>0.19500821886749678</v>
      </c>
      <c r="Q1659" s="17">
        <f t="shared" si="342"/>
        <v>0.13826195987654324</v>
      </c>
      <c r="R1659" s="29">
        <f>IF(R1658="cCO2_ppm",CO2_ext_avg_ppm,calculation!R1658+calculation!S1658)</f>
        <v>874.43576388888891</v>
      </c>
      <c r="S1659" s="13">
        <f t="shared" si="338"/>
        <v>-56.623263888888921</v>
      </c>
    </row>
    <row r="1660" spans="1:19">
      <c r="A1660" s="1">
        <f>IF(input_OLD_temp_simulation!A1660&lt;&gt;"",input_OLD_temp_simulation!A1660,"")</f>
        <v>1658</v>
      </c>
      <c r="B1660">
        <f>IF(input_OLD_temp_simulation!B1660&lt;&gt;"",input_OLD_temp_simulation!B1660,"")</f>
        <v>886307</v>
      </c>
      <c r="C1660" s="2">
        <f>IF(input_OLD_temp_simulation!C1660&lt;&gt;"",input_OLD_temp_simulation!C1660,"")</f>
        <v>44581.270833333343</v>
      </c>
      <c r="D1660" s="26">
        <f t="shared" si="339"/>
        <v>3</v>
      </c>
      <c r="E1660" s="43">
        <f t="shared" si="343"/>
        <v>0.27083333334303461</v>
      </c>
      <c r="F1660" s="2">
        <f t="shared" si="344"/>
        <v>3.2709490740837754</v>
      </c>
      <c r="G1660" s="26">
        <f>_xlfn.XLOOKUP(F1660,occupancy_schedule!C:C,occupancy_schedule!D:D,,1,2)</f>
        <v>1</v>
      </c>
      <c r="H1660" s="50">
        <f t="shared" si="332"/>
        <v>6.7812499999999997E-6</v>
      </c>
      <c r="I1660" s="18">
        <f t="shared" si="333"/>
        <v>7.5347222222222218E-2</v>
      </c>
      <c r="J1660" s="26">
        <f t="shared" si="334"/>
        <v>17.8125</v>
      </c>
      <c r="K1660" s="55">
        <f t="shared" si="335"/>
        <v>1.2432484567901234E-2</v>
      </c>
      <c r="L1660" s="26" t="b">
        <f>IF(virtualroom!A1660="","",J1660&gt;ventilation_hysteresis)</f>
        <v>0</v>
      </c>
      <c r="M1660" s="29">
        <f t="shared" si="336"/>
        <v>0</v>
      </c>
      <c r="N1660" s="13">
        <f t="shared" si="340"/>
        <v>0</v>
      </c>
      <c r="O1660" s="17">
        <f t="shared" si="341"/>
        <v>0</v>
      </c>
      <c r="P1660" s="17">
        <f t="shared" si="337"/>
        <v>0</v>
      </c>
      <c r="Q1660" s="17">
        <f t="shared" si="342"/>
        <v>1.2432484567901234E-2</v>
      </c>
      <c r="R1660" s="29">
        <f>IF(R1659="cCO2_ppm",CO2_ext_avg_ppm,calculation!R1659+calculation!S1659)</f>
        <v>817.8125</v>
      </c>
      <c r="S1660" s="13">
        <f t="shared" si="338"/>
        <v>56.623263888888886</v>
      </c>
    </row>
    <row r="1661" spans="1:19">
      <c r="A1661" s="1">
        <f>IF(input_OLD_temp_simulation!A1661&lt;&gt;"",input_OLD_temp_simulation!A1661,"")</f>
        <v>1659</v>
      </c>
      <c r="B1661">
        <f>IF(input_OLD_temp_simulation!B1661&lt;&gt;"",input_OLD_temp_simulation!B1661,"")</f>
        <v>886307</v>
      </c>
      <c r="C1661" s="2">
        <f>IF(input_OLD_temp_simulation!C1661&lt;&gt;"",input_OLD_temp_simulation!C1661,"")</f>
        <v>44581.28125</v>
      </c>
      <c r="D1661" s="26">
        <f t="shared" si="339"/>
        <v>3</v>
      </c>
      <c r="E1661" s="43">
        <f t="shared" si="343"/>
        <v>0.28125</v>
      </c>
      <c r="F1661" s="2">
        <f t="shared" si="344"/>
        <v>3.2813657407407408</v>
      </c>
      <c r="G1661" s="26">
        <f>_xlfn.XLOOKUP(F1661,occupancy_schedule!C:C,occupancy_schedule!D:D,,1,2)</f>
        <v>1</v>
      </c>
      <c r="H1661" s="50">
        <f t="shared" si="332"/>
        <v>6.7812499999999997E-6</v>
      </c>
      <c r="I1661" s="18">
        <f t="shared" si="333"/>
        <v>7.5347222222222218E-2</v>
      </c>
      <c r="J1661" s="26">
        <f t="shared" si="334"/>
        <v>74.435763888888914</v>
      </c>
      <c r="K1661" s="55">
        <f t="shared" si="335"/>
        <v>1.418011616941015E-2</v>
      </c>
      <c r="L1661" s="26" t="b">
        <f>IF(virtualroom!A1661="","",J1661&gt;ventilation_hysteresis)</f>
        <v>1</v>
      </c>
      <c r="M1661" s="29">
        <f t="shared" si="336"/>
        <v>500</v>
      </c>
      <c r="N1661" s="13">
        <f t="shared" si="340"/>
        <v>5.5555555555555554</v>
      </c>
      <c r="O1661" s="17">
        <f t="shared" si="341"/>
        <v>0.70900580847050754</v>
      </c>
      <c r="P1661" s="17">
        <f t="shared" si="337"/>
        <v>0.19500821886749678</v>
      </c>
      <c r="Q1661" s="17">
        <f t="shared" si="342"/>
        <v>0.13826195987654324</v>
      </c>
      <c r="R1661" s="29">
        <f>IF(R1660="cCO2_ppm",CO2_ext_avg_ppm,calculation!R1660+calculation!S1660)</f>
        <v>874.43576388888891</v>
      </c>
      <c r="S1661" s="13">
        <f t="shared" si="338"/>
        <v>-56.623263888888921</v>
      </c>
    </row>
    <row r="1662" spans="1:19">
      <c r="A1662" s="1">
        <f>IF(input_OLD_temp_simulation!A1662&lt;&gt;"",input_OLD_temp_simulation!A1662,"")</f>
        <v>1660</v>
      </c>
      <c r="B1662">
        <f>IF(input_OLD_temp_simulation!B1662&lt;&gt;"",input_OLD_temp_simulation!B1662,"")</f>
        <v>886307</v>
      </c>
      <c r="C1662" s="2">
        <f>IF(input_OLD_temp_simulation!C1662&lt;&gt;"",input_OLD_temp_simulation!C1662,"")</f>
        <v>44581.291666666657</v>
      </c>
      <c r="D1662" s="26">
        <f t="shared" si="339"/>
        <v>3</v>
      </c>
      <c r="E1662" s="43">
        <f t="shared" si="343"/>
        <v>0.29166666665696539</v>
      </c>
      <c r="F1662" s="2">
        <f t="shared" si="344"/>
        <v>3.2917824073977062</v>
      </c>
      <c r="G1662" s="26">
        <f>_xlfn.XLOOKUP(F1662,occupancy_schedule!C:C,occupancy_schedule!D:D,,1,2)</f>
        <v>1</v>
      </c>
      <c r="H1662" s="50">
        <f t="shared" si="332"/>
        <v>6.7812499999999997E-6</v>
      </c>
      <c r="I1662" s="18">
        <f t="shared" si="333"/>
        <v>7.5347222222222218E-2</v>
      </c>
      <c r="J1662" s="26">
        <f t="shared" si="334"/>
        <v>17.8125</v>
      </c>
      <c r="K1662" s="55">
        <f t="shared" si="335"/>
        <v>1.2432484567901234E-2</v>
      </c>
      <c r="L1662" s="26" t="b">
        <f>IF(virtualroom!A1662="","",J1662&gt;ventilation_hysteresis)</f>
        <v>0</v>
      </c>
      <c r="M1662" s="29">
        <f t="shared" si="336"/>
        <v>0</v>
      </c>
      <c r="N1662" s="13">
        <f t="shared" si="340"/>
        <v>0</v>
      </c>
      <c r="O1662" s="17">
        <f t="shared" si="341"/>
        <v>0</v>
      </c>
      <c r="P1662" s="17">
        <f t="shared" si="337"/>
        <v>0</v>
      </c>
      <c r="Q1662" s="17">
        <f t="shared" si="342"/>
        <v>1.2432484567901234E-2</v>
      </c>
      <c r="R1662" s="29">
        <f>IF(R1661="cCO2_ppm",CO2_ext_avg_ppm,calculation!R1661+calculation!S1661)</f>
        <v>817.8125</v>
      </c>
      <c r="S1662" s="13">
        <f t="shared" si="338"/>
        <v>56.623263888888886</v>
      </c>
    </row>
    <row r="1663" spans="1:19">
      <c r="A1663" s="1">
        <f>IF(input_OLD_temp_simulation!A1663&lt;&gt;"",input_OLD_temp_simulation!A1663,"")</f>
        <v>1661</v>
      </c>
      <c r="B1663">
        <f>IF(input_OLD_temp_simulation!B1663&lt;&gt;"",input_OLD_temp_simulation!B1663,"")</f>
        <v>886307</v>
      </c>
      <c r="C1663" s="2">
        <f>IF(input_OLD_temp_simulation!C1663&lt;&gt;"",input_OLD_temp_simulation!C1663,"")</f>
        <v>44581.302083333343</v>
      </c>
      <c r="D1663" s="26">
        <f t="shared" si="339"/>
        <v>3</v>
      </c>
      <c r="E1663" s="43">
        <f t="shared" si="343"/>
        <v>0.30208333334303461</v>
      </c>
      <c r="F1663" s="2">
        <f t="shared" si="344"/>
        <v>3.3021990740837754</v>
      </c>
      <c r="G1663" s="26">
        <f>_xlfn.XLOOKUP(F1663,occupancy_schedule!C:C,occupancy_schedule!D:D,,1,2)</f>
        <v>1</v>
      </c>
      <c r="H1663" s="50">
        <f t="shared" si="332"/>
        <v>6.7812499999999997E-6</v>
      </c>
      <c r="I1663" s="18">
        <f t="shared" si="333"/>
        <v>7.5347222222222218E-2</v>
      </c>
      <c r="J1663" s="26">
        <f t="shared" si="334"/>
        <v>74.435763888888914</v>
      </c>
      <c r="K1663" s="55">
        <f t="shared" si="335"/>
        <v>1.418011616941015E-2</v>
      </c>
      <c r="L1663" s="26" t="b">
        <f>IF(virtualroom!A1663="","",J1663&gt;ventilation_hysteresis)</f>
        <v>1</v>
      </c>
      <c r="M1663" s="29">
        <f t="shared" si="336"/>
        <v>500</v>
      </c>
      <c r="N1663" s="13">
        <f t="shared" si="340"/>
        <v>5.5555555555555554</v>
      </c>
      <c r="O1663" s="17">
        <f t="shared" si="341"/>
        <v>0.70900580847050754</v>
      </c>
      <c r="P1663" s="17">
        <f t="shared" si="337"/>
        <v>0.19500821886749678</v>
      </c>
      <c r="Q1663" s="17">
        <f t="shared" si="342"/>
        <v>0.13826195987654324</v>
      </c>
      <c r="R1663" s="29">
        <f>IF(R1662="cCO2_ppm",CO2_ext_avg_ppm,calculation!R1662+calculation!S1662)</f>
        <v>874.43576388888891</v>
      </c>
      <c r="S1663" s="13">
        <f t="shared" si="338"/>
        <v>-56.623263888888921</v>
      </c>
    </row>
    <row r="1664" spans="1:19">
      <c r="A1664" s="1">
        <f>IF(input_OLD_temp_simulation!A1664&lt;&gt;"",input_OLD_temp_simulation!A1664,"")</f>
        <v>1662</v>
      </c>
      <c r="B1664">
        <f>IF(input_OLD_temp_simulation!B1664&lt;&gt;"",input_OLD_temp_simulation!B1664,"")</f>
        <v>886307</v>
      </c>
      <c r="C1664" s="2">
        <f>IF(input_OLD_temp_simulation!C1664&lt;&gt;"",input_OLD_temp_simulation!C1664,"")</f>
        <v>44581.3125</v>
      </c>
      <c r="D1664" s="26">
        <f t="shared" si="339"/>
        <v>3</v>
      </c>
      <c r="E1664" s="43">
        <f t="shared" si="343"/>
        <v>0.3125</v>
      </c>
      <c r="F1664" s="2">
        <f t="shared" si="344"/>
        <v>3.3126157407407408</v>
      </c>
      <c r="G1664" s="26">
        <f>_xlfn.XLOOKUP(F1664,occupancy_schedule!C:C,occupancy_schedule!D:D,,1,2)</f>
        <v>1</v>
      </c>
      <c r="H1664" s="50">
        <f t="shared" si="332"/>
        <v>6.7812499999999997E-6</v>
      </c>
      <c r="I1664" s="18">
        <f t="shared" si="333"/>
        <v>7.5347222222222218E-2</v>
      </c>
      <c r="J1664" s="26">
        <f t="shared" si="334"/>
        <v>17.8125</v>
      </c>
      <c r="K1664" s="55">
        <f t="shared" si="335"/>
        <v>1.2432484567901234E-2</v>
      </c>
      <c r="L1664" s="26" t="b">
        <f>IF(virtualroom!A1664="","",J1664&gt;ventilation_hysteresis)</f>
        <v>0</v>
      </c>
      <c r="M1664" s="29">
        <f t="shared" si="336"/>
        <v>0</v>
      </c>
      <c r="N1664" s="13">
        <f t="shared" si="340"/>
        <v>0</v>
      </c>
      <c r="O1664" s="17">
        <f t="shared" si="341"/>
        <v>0</v>
      </c>
      <c r="P1664" s="17">
        <f t="shared" si="337"/>
        <v>0</v>
      </c>
      <c r="Q1664" s="17">
        <f t="shared" si="342"/>
        <v>1.2432484567901234E-2</v>
      </c>
      <c r="R1664" s="29">
        <f>IF(R1663="cCO2_ppm",CO2_ext_avg_ppm,calculation!R1663+calculation!S1663)</f>
        <v>817.8125</v>
      </c>
      <c r="S1664" s="13">
        <f t="shared" si="338"/>
        <v>56.623263888888886</v>
      </c>
    </row>
    <row r="1665" spans="1:19">
      <c r="A1665" s="1">
        <f>IF(input_OLD_temp_simulation!A1665&lt;&gt;"",input_OLD_temp_simulation!A1665,"")</f>
        <v>1663</v>
      </c>
      <c r="B1665">
        <f>IF(input_OLD_temp_simulation!B1665&lt;&gt;"",input_OLD_temp_simulation!B1665,"")</f>
        <v>886307</v>
      </c>
      <c r="C1665" s="2">
        <f>IF(input_OLD_temp_simulation!C1665&lt;&gt;"",input_OLD_temp_simulation!C1665,"")</f>
        <v>44581.322916666657</v>
      </c>
      <c r="D1665" s="26">
        <f t="shared" si="339"/>
        <v>3</v>
      </c>
      <c r="E1665" s="43">
        <f t="shared" si="343"/>
        <v>0.32291666665696539</v>
      </c>
      <c r="F1665" s="2">
        <f t="shared" si="344"/>
        <v>3.3230324073977062</v>
      </c>
      <c r="G1665" s="26">
        <f>_xlfn.XLOOKUP(F1665,occupancy_schedule!C:C,occupancy_schedule!D:D,,1,2)</f>
        <v>1</v>
      </c>
      <c r="H1665" s="50">
        <f t="shared" si="332"/>
        <v>6.7812499999999997E-6</v>
      </c>
      <c r="I1665" s="18">
        <f t="shared" si="333"/>
        <v>7.5347222222222218E-2</v>
      </c>
      <c r="J1665" s="26">
        <f t="shared" si="334"/>
        <v>74.435763888888914</v>
      </c>
      <c r="K1665" s="55">
        <f t="shared" si="335"/>
        <v>1.418011616941015E-2</v>
      </c>
      <c r="L1665" s="26" t="b">
        <f>IF(virtualroom!A1665="","",J1665&gt;ventilation_hysteresis)</f>
        <v>1</v>
      </c>
      <c r="M1665" s="29">
        <f t="shared" si="336"/>
        <v>500</v>
      </c>
      <c r="N1665" s="13">
        <f t="shared" si="340"/>
        <v>5.5555555555555554</v>
      </c>
      <c r="O1665" s="17">
        <f t="shared" si="341"/>
        <v>0.70900580847050754</v>
      </c>
      <c r="P1665" s="17">
        <f t="shared" si="337"/>
        <v>0.19500821886749678</v>
      </c>
      <c r="Q1665" s="17">
        <f t="shared" si="342"/>
        <v>0.13826195987654324</v>
      </c>
      <c r="R1665" s="29">
        <f>IF(R1664="cCO2_ppm",CO2_ext_avg_ppm,calculation!R1664+calculation!S1664)</f>
        <v>874.43576388888891</v>
      </c>
      <c r="S1665" s="13">
        <f t="shared" si="338"/>
        <v>-56.623263888888921</v>
      </c>
    </row>
    <row r="1666" spans="1:19">
      <c r="A1666" s="1">
        <f>IF(input_OLD_temp_simulation!A1666&lt;&gt;"",input_OLD_temp_simulation!A1666,"")</f>
        <v>1664</v>
      </c>
      <c r="B1666">
        <f>IF(input_OLD_temp_simulation!B1666&lt;&gt;"",input_OLD_temp_simulation!B1666,"")</f>
        <v>886307</v>
      </c>
      <c r="C1666" s="2">
        <f>IF(input_OLD_temp_simulation!C1666&lt;&gt;"",input_OLD_temp_simulation!C1666,"")</f>
        <v>44581.333333333343</v>
      </c>
      <c r="D1666" s="26">
        <f t="shared" si="339"/>
        <v>3</v>
      </c>
      <c r="E1666" s="43">
        <f t="shared" si="343"/>
        <v>0.33333333334303461</v>
      </c>
      <c r="F1666" s="2">
        <f t="shared" si="344"/>
        <v>3.3334490740837754</v>
      </c>
      <c r="G1666" s="26">
        <f>_xlfn.XLOOKUP(F1666,occupancy_schedule!C:C,occupancy_schedule!D:D,,1,2)</f>
        <v>1</v>
      </c>
      <c r="H1666" s="50">
        <f t="shared" ref="H1666:H1729" si="345">G1666*deskwork_MET*METml_per_kg_min_p*avg_kg_per_p/(s_per_min*ml_per_m3)</f>
        <v>6.7812499999999997E-6</v>
      </c>
      <c r="I1666" s="18">
        <f t="shared" ref="I1666:I1729" si="346">H1666/V_room_m3*1000000</f>
        <v>7.5347222222222218E-2</v>
      </c>
      <c r="J1666" s="26">
        <f t="shared" ref="J1666:J1729" si="347">R1666-CO2_set</f>
        <v>17.8125</v>
      </c>
      <c r="K1666" s="55">
        <f t="shared" ref="K1666:K1729" si="348">(R1666-CO2_ext_avg_ppm)*ACPH_min/s_per_h</f>
        <v>1.2432484567901234E-2</v>
      </c>
      <c r="L1666" s="26" t="b">
        <f>IF(virtualroom!A1666="","",J1666&gt;ventilation_hysteresis)</f>
        <v>0</v>
      </c>
      <c r="M1666" s="29">
        <f t="shared" ref="M1666:M1729" si="349">IF(L1666,maxvent_m3_per_h,0)</f>
        <v>0</v>
      </c>
      <c r="N1666" s="13">
        <f t="shared" si="340"/>
        <v>0</v>
      </c>
      <c r="O1666" s="17">
        <f t="shared" si="341"/>
        <v>0</v>
      </c>
      <c r="P1666" s="17">
        <f t="shared" ref="P1666:P1729" si="350">IF(L1666,MAX(0,MIN((J1666+ventilation_hysteresis)/(O1666*timestep_s),1)),0)</f>
        <v>0</v>
      </c>
      <c r="Q1666" s="17">
        <f t="shared" si="342"/>
        <v>1.2432484567901234E-2</v>
      </c>
      <c r="R1666" s="29">
        <f>IF(R1665="cCO2_ppm",CO2_ext_avg_ppm,calculation!R1665+calculation!S1665)</f>
        <v>817.8125</v>
      </c>
      <c r="S1666" s="13">
        <f t="shared" ref="S1666:S1729" si="351">(I1666-Q1666)*timestep_s</f>
        <v>56.623263888888886</v>
      </c>
    </row>
    <row r="1667" spans="1:19">
      <c r="A1667" s="1">
        <f>IF(input_OLD_temp_simulation!A1667&lt;&gt;"",input_OLD_temp_simulation!A1667,"")</f>
        <v>1665</v>
      </c>
      <c r="B1667">
        <f>IF(input_OLD_temp_simulation!B1667&lt;&gt;"",input_OLD_temp_simulation!B1667,"")</f>
        <v>886307</v>
      </c>
      <c r="C1667" s="2">
        <f>IF(input_OLD_temp_simulation!C1667&lt;&gt;"",input_OLD_temp_simulation!C1667,"")</f>
        <v>44581.34375</v>
      </c>
      <c r="D1667" s="26">
        <f t="shared" ref="D1667:D1730" si="352">WEEKDAY(C1667,3)</f>
        <v>3</v>
      </c>
      <c r="E1667" s="43">
        <f t="shared" si="343"/>
        <v>0.34375</v>
      </c>
      <c r="F1667" s="2">
        <f t="shared" si="344"/>
        <v>3.3438657407407408</v>
      </c>
      <c r="G1667" s="26">
        <f>_xlfn.XLOOKUP(F1667,occupancy_schedule!C:C,occupancy_schedule!D:D,,1,2)</f>
        <v>1</v>
      </c>
      <c r="H1667" s="50">
        <f t="shared" si="345"/>
        <v>6.7812499999999997E-6</v>
      </c>
      <c r="I1667" s="18">
        <f t="shared" si="346"/>
        <v>7.5347222222222218E-2</v>
      </c>
      <c r="J1667" s="26">
        <f t="shared" si="347"/>
        <v>74.435763888888914</v>
      </c>
      <c r="K1667" s="55">
        <f t="shared" si="348"/>
        <v>1.418011616941015E-2</v>
      </c>
      <c r="L1667" s="26" t="b">
        <f>IF(virtualroom!A1667="","",J1667&gt;ventilation_hysteresis)</f>
        <v>1</v>
      </c>
      <c r="M1667" s="29">
        <f t="shared" si="349"/>
        <v>500</v>
      </c>
      <c r="N1667" s="13">
        <f t="shared" si="340"/>
        <v>5.5555555555555554</v>
      </c>
      <c r="O1667" s="17">
        <f t="shared" si="341"/>
        <v>0.70900580847050754</v>
      </c>
      <c r="P1667" s="17">
        <f t="shared" si="350"/>
        <v>0.19500821886749678</v>
      </c>
      <c r="Q1667" s="17">
        <f t="shared" si="342"/>
        <v>0.13826195987654324</v>
      </c>
      <c r="R1667" s="29">
        <f>IF(R1666="cCO2_ppm",CO2_ext_avg_ppm,calculation!R1666+calculation!S1666)</f>
        <v>874.43576388888891</v>
      </c>
      <c r="S1667" s="13">
        <f t="shared" si="351"/>
        <v>-56.623263888888921</v>
      </c>
    </row>
    <row r="1668" spans="1:19">
      <c r="A1668" s="1">
        <f>IF(input_OLD_temp_simulation!A1668&lt;&gt;"",input_OLD_temp_simulation!A1668,"")</f>
        <v>1666</v>
      </c>
      <c r="B1668">
        <f>IF(input_OLD_temp_simulation!B1668&lt;&gt;"",input_OLD_temp_simulation!B1668,"")</f>
        <v>886307</v>
      </c>
      <c r="C1668" s="2">
        <f>IF(input_OLD_temp_simulation!C1668&lt;&gt;"",input_OLD_temp_simulation!C1668,"")</f>
        <v>44581.354166666657</v>
      </c>
      <c r="D1668" s="26">
        <f t="shared" si="352"/>
        <v>3</v>
      </c>
      <c r="E1668" s="43">
        <f t="shared" si="343"/>
        <v>0.35416666665696539</v>
      </c>
      <c r="F1668" s="2">
        <f t="shared" si="344"/>
        <v>3.3542824073977062</v>
      </c>
      <c r="G1668" s="26">
        <f>_xlfn.XLOOKUP(F1668,occupancy_schedule!C:C,occupancy_schedule!D:D,,1,2)</f>
        <v>3</v>
      </c>
      <c r="H1668" s="50">
        <f t="shared" si="345"/>
        <v>2.034375E-5</v>
      </c>
      <c r="I1668" s="18">
        <f t="shared" si="346"/>
        <v>0.22604166666666667</v>
      </c>
      <c r="J1668" s="26">
        <f t="shared" si="347"/>
        <v>17.8125</v>
      </c>
      <c r="K1668" s="55">
        <f t="shared" si="348"/>
        <v>1.2432484567901234E-2</v>
      </c>
      <c r="L1668" s="26" t="b">
        <f>IF(virtualroom!A1668="","",J1668&gt;ventilation_hysteresis)</f>
        <v>0</v>
      </c>
      <c r="M1668" s="29">
        <f t="shared" si="349"/>
        <v>0</v>
      </c>
      <c r="N1668" s="13">
        <f t="shared" si="340"/>
        <v>0</v>
      </c>
      <c r="O1668" s="17">
        <f t="shared" si="341"/>
        <v>0</v>
      </c>
      <c r="P1668" s="17">
        <f t="shared" si="350"/>
        <v>0</v>
      </c>
      <c r="Q1668" s="17">
        <f t="shared" si="342"/>
        <v>1.2432484567901234E-2</v>
      </c>
      <c r="R1668" s="29">
        <f>IF(R1667="cCO2_ppm",CO2_ext_avg_ppm,calculation!R1667+calculation!S1667)</f>
        <v>817.8125</v>
      </c>
      <c r="S1668" s="13">
        <f t="shared" si="351"/>
        <v>192.24826388888891</v>
      </c>
    </row>
    <row r="1669" spans="1:19">
      <c r="A1669" s="1">
        <f>IF(input_OLD_temp_simulation!A1669&lt;&gt;"",input_OLD_temp_simulation!A1669,"")</f>
        <v>1667</v>
      </c>
      <c r="B1669">
        <f>IF(input_OLD_temp_simulation!B1669&lt;&gt;"",input_OLD_temp_simulation!B1669,"")</f>
        <v>886307</v>
      </c>
      <c r="C1669" s="2">
        <f>IF(input_OLD_temp_simulation!C1669&lt;&gt;"",input_OLD_temp_simulation!C1669,"")</f>
        <v>44581.364583333343</v>
      </c>
      <c r="D1669" s="26">
        <f t="shared" si="352"/>
        <v>3</v>
      </c>
      <c r="E1669" s="43">
        <f t="shared" si="343"/>
        <v>0.36458333334303461</v>
      </c>
      <c r="F1669" s="2">
        <f t="shared" si="344"/>
        <v>3.3646990740837754</v>
      </c>
      <c r="G1669" s="26">
        <f>_xlfn.XLOOKUP(F1669,occupancy_schedule!C:C,occupancy_schedule!D:D,,1,2)</f>
        <v>3</v>
      </c>
      <c r="H1669" s="50">
        <f t="shared" si="345"/>
        <v>2.034375E-5</v>
      </c>
      <c r="I1669" s="18">
        <f t="shared" si="346"/>
        <v>0.22604166666666667</v>
      </c>
      <c r="J1669" s="26">
        <f t="shared" si="347"/>
        <v>210.06076388888891</v>
      </c>
      <c r="K1669" s="55">
        <f t="shared" si="348"/>
        <v>1.8366072959533606E-2</v>
      </c>
      <c r="L1669" s="26" t="b">
        <f>IF(virtualroom!A1669="","",J1669&gt;ventilation_hysteresis)</f>
        <v>1</v>
      </c>
      <c r="M1669" s="29">
        <f t="shared" si="349"/>
        <v>500</v>
      </c>
      <c r="N1669" s="13">
        <f t="shared" si="340"/>
        <v>5.5555555555555554</v>
      </c>
      <c r="O1669" s="17">
        <f t="shared" si="341"/>
        <v>0.9183036479766804</v>
      </c>
      <c r="P1669" s="17">
        <f t="shared" si="350"/>
        <v>0.31466324342460361</v>
      </c>
      <c r="Q1669" s="17">
        <f t="shared" si="342"/>
        <v>0.28895640432098768</v>
      </c>
      <c r="R1669" s="29">
        <f>IF(R1668="cCO2_ppm",CO2_ext_avg_ppm,calculation!R1668+calculation!S1668)</f>
        <v>1010.0607638888889</v>
      </c>
      <c r="S1669" s="13">
        <f t="shared" si="351"/>
        <v>-56.623263888888914</v>
      </c>
    </row>
    <row r="1670" spans="1:19">
      <c r="A1670" s="1">
        <f>IF(input_OLD_temp_simulation!A1670&lt;&gt;"",input_OLD_temp_simulation!A1670,"")</f>
        <v>1668</v>
      </c>
      <c r="B1670">
        <f>IF(input_OLD_temp_simulation!B1670&lt;&gt;"",input_OLD_temp_simulation!B1670,"")</f>
        <v>886307</v>
      </c>
      <c r="C1670" s="2">
        <f>IF(input_OLD_temp_simulation!C1670&lt;&gt;"",input_OLD_temp_simulation!C1670,"")</f>
        <v>44581.375</v>
      </c>
      <c r="D1670" s="26">
        <f t="shared" si="352"/>
        <v>3</v>
      </c>
      <c r="E1670" s="43">
        <f t="shared" si="343"/>
        <v>0.375</v>
      </c>
      <c r="F1670" s="2">
        <f t="shared" si="344"/>
        <v>3.3751157407407408</v>
      </c>
      <c r="G1670" s="26">
        <f>_xlfn.XLOOKUP(F1670,occupancy_schedule!C:C,occupancy_schedule!D:D,,1,2)</f>
        <v>2</v>
      </c>
      <c r="H1670" s="50">
        <f t="shared" si="345"/>
        <v>1.3562499999999999E-5</v>
      </c>
      <c r="I1670" s="18">
        <f t="shared" si="346"/>
        <v>0.15069444444444444</v>
      </c>
      <c r="J1670" s="26">
        <f t="shared" si="347"/>
        <v>153.4375</v>
      </c>
      <c r="K1670" s="55">
        <f t="shared" si="348"/>
        <v>1.6618441358024691E-2</v>
      </c>
      <c r="L1670" s="26" t="b">
        <f>IF(virtualroom!A1670="","",J1670&gt;ventilation_hysteresis)</f>
        <v>1</v>
      </c>
      <c r="M1670" s="29">
        <f t="shared" si="349"/>
        <v>500</v>
      </c>
      <c r="N1670" s="13">
        <f t="shared" si="340"/>
        <v>5.5555555555555554</v>
      </c>
      <c r="O1670" s="17">
        <f t="shared" si="341"/>
        <v>0.83092206790123457</v>
      </c>
      <c r="P1670" s="17">
        <f t="shared" si="350"/>
        <v>0.27203714451538014</v>
      </c>
      <c r="Q1670" s="17">
        <f t="shared" si="342"/>
        <v>0.22604166666666667</v>
      </c>
      <c r="R1670" s="29">
        <f>IF(R1669="cCO2_ppm",CO2_ext_avg_ppm,calculation!R1669+calculation!S1669)</f>
        <v>953.4375</v>
      </c>
      <c r="S1670" s="13">
        <f t="shared" si="351"/>
        <v>-67.812500000000014</v>
      </c>
    </row>
    <row r="1671" spans="1:19">
      <c r="A1671" s="1">
        <f>IF(input_OLD_temp_simulation!A1671&lt;&gt;"",input_OLD_temp_simulation!A1671,"")</f>
        <v>1669</v>
      </c>
      <c r="B1671">
        <f>IF(input_OLD_temp_simulation!B1671&lt;&gt;"",input_OLD_temp_simulation!B1671,"")</f>
        <v>886307</v>
      </c>
      <c r="C1671" s="2">
        <f>IF(input_OLD_temp_simulation!C1671&lt;&gt;"",input_OLD_temp_simulation!C1671,"")</f>
        <v>44581.385416666657</v>
      </c>
      <c r="D1671" s="26">
        <f t="shared" si="352"/>
        <v>3</v>
      </c>
      <c r="E1671" s="43">
        <f t="shared" si="343"/>
        <v>0.38541666665696539</v>
      </c>
      <c r="F1671" s="2">
        <f t="shared" si="344"/>
        <v>3.3855324073977062</v>
      </c>
      <c r="G1671" s="26">
        <f>_xlfn.XLOOKUP(F1671,occupancy_schedule!C:C,occupancy_schedule!D:D,,1,2)</f>
        <v>2</v>
      </c>
      <c r="H1671" s="50">
        <f t="shared" si="345"/>
        <v>1.3562499999999999E-5</v>
      </c>
      <c r="I1671" s="18">
        <f t="shared" si="346"/>
        <v>0.15069444444444444</v>
      </c>
      <c r="J1671" s="26">
        <f t="shared" si="347"/>
        <v>85.625</v>
      </c>
      <c r="K1671" s="55">
        <f t="shared" si="348"/>
        <v>1.4525462962962962E-2</v>
      </c>
      <c r="L1671" s="26" t="b">
        <f>IF(virtualroom!A1671="","",J1671&gt;ventilation_hysteresis)</f>
        <v>1</v>
      </c>
      <c r="M1671" s="29">
        <f t="shared" si="349"/>
        <v>500</v>
      </c>
      <c r="N1671" s="13">
        <f t="shared" si="340"/>
        <v>5.5555555555555554</v>
      </c>
      <c r="O1671" s="17">
        <f t="shared" si="341"/>
        <v>0.72627314814814814</v>
      </c>
      <c r="P1671" s="17">
        <f t="shared" si="350"/>
        <v>0.20749003984063744</v>
      </c>
      <c r="Q1671" s="17">
        <f t="shared" si="342"/>
        <v>0.15069444444444444</v>
      </c>
      <c r="R1671" s="29">
        <f>IF(R1670="cCO2_ppm",CO2_ext_avg_ppm,calculation!R1670+calculation!S1670)</f>
        <v>885.625</v>
      </c>
      <c r="S1671" s="13">
        <f t="shared" si="351"/>
        <v>0</v>
      </c>
    </row>
    <row r="1672" spans="1:19">
      <c r="A1672" s="1">
        <f>IF(input_OLD_temp_simulation!A1672&lt;&gt;"",input_OLD_temp_simulation!A1672,"")</f>
        <v>1670</v>
      </c>
      <c r="B1672">
        <f>IF(input_OLD_temp_simulation!B1672&lt;&gt;"",input_OLD_temp_simulation!B1672,"")</f>
        <v>886307</v>
      </c>
      <c r="C1672" s="2">
        <f>IF(input_OLD_temp_simulation!C1672&lt;&gt;"",input_OLD_temp_simulation!C1672,"")</f>
        <v>44581.395833333343</v>
      </c>
      <c r="D1672" s="26">
        <f t="shared" si="352"/>
        <v>3</v>
      </c>
      <c r="E1672" s="43">
        <f t="shared" si="343"/>
        <v>0.39583333334303461</v>
      </c>
      <c r="F1672" s="2">
        <f t="shared" si="344"/>
        <v>3.3959490740837754</v>
      </c>
      <c r="G1672" s="26">
        <f>_xlfn.XLOOKUP(F1672,occupancy_schedule!C:C,occupancy_schedule!D:D,,1,2)</f>
        <v>2</v>
      </c>
      <c r="H1672" s="50">
        <f t="shared" si="345"/>
        <v>1.3562499999999999E-5</v>
      </c>
      <c r="I1672" s="18">
        <f t="shared" si="346"/>
        <v>0.15069444444444444</v>
      </c>
      <c r="J1672" s="26">
        <f t="shared" si="347"/>
        <v>85.625</v>
      </c>
      <c r="K1672" s="55">
        <f t="shared" si="348"/>
        <v>1.4525462962962962E-2</v>
      </c>
      <c r="L1672" s="26" t="b">
        <f>IF(virtualroom!A1672="","",J1672&gt;ventilation_hysteresis)</f>
        <v>1</v>
      </c>
      <c r="M1672" s="29">
        <f t="shared" si="349"/>
        <v>500</v>
      </c>
      <c r="N1672" s="13">
        <f t="shared" si="340"/>
        <v>5.5555555555555554</v>
      </c>
      <c r="O1672" s="17">
        <f t="shared" si="341"/>
        <v>0.72627314814814814</v>
      </c>
      <c r="P1672" s="17">
        <f t="shared" si="350"/>
        <v>0.20749003984063744</v>
      </c>
      <c r="Q1672" s="17">
        <f t="shared" si="342"/>
        <v>0.15069444444444444</v>
      </c>
      <c r="R1672" s="29">
        <f>IF(R1671="cCO2_ppm",CO2_ext_avg_ppm,calculation!R1671+calculation!S1671)</f>
        <v>885.625</v>
      </c>
      <c r="S1672" s="13">
        <f t="shared" si="351"/>
        <v>0</v>
      </c>
    </row>
    <row r="1673" spans="1:19">
      <c r="A1673" s="1">
        <f>IF(input_OLD_temp_simulation!A1673&lt;&gt;"",input_OLD_temp_simulation!A1673,"")</f>
        <v>1671</v>
      </c>
      <c r="B1673">
        <f>IF(input_OLD_temp_simulation!B1673&lt;&gt;"",input_OLD_temp_simulation!B1673,"")</f>
        <v>886307</v>
      </c>
      <c r="C1673" s="2">
        <f>IF(input_OLD_temp_simulation!C1673&lt;&gt;"",input_OLD_temp_simulation!C1673,"")</f>
        <v>44581.40625</v>
      </c>
      <c r="D1673" s="26">
        <f t="shared" si="352"/>
        <v>3</v>
      </c>
      <c r="E1673" s="43">
        <f t="shared" si="343"/>
        <v>0.40625</v>
      </c>
      <c r="F1673" s="2">
        <f t="shared" si="344"/>
        <v>3.4063657407407408</v>
      </c>
      <c r="G1673" s="26">
        <f>_xlfn.XLOOKUP(F1673,occupancy_schedule!C:C,occupancy_schedule!D:D,,1,2)</f>
        <v>2</v>
      </c>
      <c r="H1673" s="50">
        <f t="shared" si="345"/>
        <v>1.3562499999999999E-5</v>
      </c>
      <c r="I1673" s="18">
        <f t="shared" si="346"/>
        <v>0.15069444444444444</v>
      </c>
      <c r="J1673" s="26">
        <f t="shared" si="347"/>
        <v>85.625</v>
      </c>
      <c r="K1673" s="55">
        <f t="shared" si="348"/>
        <v>1.4525462962962962E-2</v>
      </c>
      <c r="L1673" s="26" t="b">
        <f>IF(virtualroom!A1673="","",J1673&gt;ventilation_hysteresis)</f>
        <v>1</v>
      </c>
      <c r="M1673" s="29">
        <f t="shared" si="349"/>
        <v>500</v>
      </c>
      <c r="N1673" s="13">
        <f t="shared" si="340"/>
        <v>5.5555555555555554</v>
      </c>
      <c r="O1673" s="17">
        <f t="shared" si="341"/>
        <v>0.72627314814814814</v>
      </c>
      <c r="P1673" s="17">
        <f t="shared" si="350"/>
        <v>0.20749003984063744</v>
      </c>
      <c r="Q1673" s="17">
        <f t="shared" si="342"/>
        <v>0.15069444444444444</v>
      </c>
      <c r="R1673" s="29">
        <f>IF(R1672="cCO2_ppm",CO2_ext_avg_ppm,calculation!R1672+calculation!S1672)</f>
        <v>885.625</v>
      </c>
      <c r="S1673" s="13">
        <f t="shared" si="351"/>
        <v>0</v>
      </c>
    </row>
    <row r="1674" spans="1:19">
      <c r="A1674" s="1">
        <f>IF(input_OLD_temp_simulation!A1674&lt;&gt;"",input_OLD_temp_simulation!A1674,"")</f>
        <v>1672</v>
      </c>
      <c r="B1674">
        <f>IF(input_OLD_temp_simulation!B1674&lt;&gt;"",input_OLD_temp_simulation!B1674,"")</f>
        <v>886307</v>
      </c>
      <c r="C1674" s="2">
        <f>IF(input_OLD_temp_simulation!C1674&lt;&gt;"",input_OLD_temp_simulation!C1674,"")</f>
        <v>44581.416666666657</v>
      </c>
      <c r="D1674" s="26">
        <f t="shared" si="352"/>
        <v>3</v>
      </c>
      <c r="E1674" s="43">
        <f t="shared" si="343"/>
        <v>0.41666666665696539</v>
      </c>
      <c r="F1674" s="2">
        <f t="shared" si="344"/>
        <v>3.4167824073977062</v>
      </c>
      <c r="G1674" s="26">
        <f>_xlfn.XLOOKUP(F1674,occupancy_schedule!C:C,occupancy_schedule!D:D,,1,2)</f>
        <v>2</v>
      </c>
      <c r="H1674" s="50">
        <f t="shared" si="345"/>
        <v>1.3562499999999999E-5</v>
      </c>
      <c r="I1674" s="18">
        <f t="shared" si="346"/>
        <v>0.15069444444444444</v>
      </c>
      <c r="J1674" s="26">
        <f t="shared" si="347"/>
        <v>85.625</v>
      </c>
      <c r="K1674" s="55">
        <f t="shared" si="348"/>
        <v>1.4525462962962962E-2</v>
      </c>
      <c r="L1674" s="26" t="b">
        <f>IF(virtualroom!A1674="","",J1674&gt;ventilation_hysteresis)</f>
        <v>1</v>
      </c>
      <c r="M1674" s="29">
        <f t="shared" si="349"/>
        <v>500</v>
      </c>
      <c r="N1674" s="13">
        <f t="shared" si="340"/>
        <v>5.5555555555555554</v>
      </c>
      <c r="O1674" s="17">
        <f t="shared" si="341"/>
        <v>0.72627314814814814</v>
      </c>
      <c r="P1674" s="17">
        <f t="shared" si="350"/>
        <v>0.20749003984063744</v>
      </c>
      <c r="Q1674" s="17">
        <f t="shared" si="342"/>
        <v>0.15069444444444444</v>
      </c>
      <c r="R1674" s="29">
        <f>IF(R1673="cCO2_ppm",CO2_ext_avg_ppm,calculation!R1673+calculation!S1673)</f>
        <v>885.625</v>
      </c>
      <c r="S1674" s="13">
        <f t="shared" si="351"/>
        <v>0</v>
      </c>
    </row>
    <row r="1675" spans="1:19">
      <c r="A1675" s="1">
        <f>IF(input_OLD_temp_simulation!A1675&lt;&gt;"",input_OLD_temp_simulation!A1675,"")</f>
        <v>1673</v>
      </c>
      <c r="B1675">
        <f>IF(input_OLD_temp_simulation!B1675&lt;&gt;"",input_OLD_temp_simulation!B1675,"")</f>
        <v>886307</v>
      </c>
      <c r="C1675" s="2">
        <f>IF(input_OLD_temp_simulation!C1675&lt;&gt;"",input_OLD_temp_simulation!C1675,"")</f>
        <v>44581.427083333343</v>
      </c>
      <c r="D1675" s="26">
        <f t="shared" si="352"/>
        <v>3</v>
      </c>
      <c r="E1675" s="43">
        <f t="shared" si="343"/>
        <v>0.42708333334303461</v>
      </c>
      <c r="F1675" s="2">
        <f t="shared" si="344"/>
        <v>3.4271990740837754</v>
      </c>
      <c r="G1675" s="26">
        <f>_xlfn.XLOOKUP(F1675,occupancy_schedule!C:C,occupancy_schedule!D:D,,1,2)</f>
        <v>2</v>
      </c>
      <c r="H1675" s="50">
        <f t="shared" si="345"/>
        <v>1.3562499999999999E-5</v>
      </c>
      <c r="I1675" s="18">
        <f t="shared" si="346"/>
        <v>0.15069444444444444</v>
      </c>
      <c r="J1675" s="26">
        <f t="shared" si="347"/>
        <v>85.625</v>
      </c>
      <c r="K1675" s="55">
        <f t="shared" si="348"/>
        <v>1.4525462962962962E-2</v>
      </c>
      <c r="L1675" s="26" t="b">
        <f>IF(virtualroom!A1675="","",J1675&gt;ventilation_hysteresis)</f>
        <v>1</v>
      </c>
      <c r="M1675" s="29">
        <f t="shared" si="349"/>
        <v>500</v>
      </c>
      <c r="N1675" s="13">
        <f t="shared" si="340"/>
        <v>5.5555555555555554</v>
      </c>
      <c r="O1675" s="17">
        <f t="shared" si="341"/>
        <v>0.72627314814814814</v>
      </c>
      <c r="P1675" s="17">
        <f t="shared" si="350"/>
        <v>0.20749003984063744</v>
      </c>
      <c r="Q1675" s="17">
        <f t="shared" si="342"/>
        <v>0.15069444444444444</v>
      </c>
      <c r="R1675" s="29">
        <f>IF(R1674="cCO2_ppm",CO2_ext_avg_ppm,calculation!R1674+calculation!S1674)</f>
        <v>885.625</v>
      </c>
      <c r="S1675" s="13">
        <f t="shared" si="351"/>
        <v>0</v>
      </c>
    </row>
    <row r="1676" spans="1:19">
      <c r="A1676" s="1">
        <f>IF(input_OLD_temp_simulation!A1676&lt;&gt;"",input_OLD_temp_simulation!A1676,"")</f>
        <v>1674</v>
      </c>
      <c r="B1676">
        <f>IF(input_OLD_temp_simulation!B1676&lt;&gt;"",input_OLD_temp_simulation!B1676,"")</f>
        <v>886307</v>
      </c>
      <c r="C1676" s="2">
        <f>IF(input_OLD_temp_simulation!C1676&lt;&gt;"",input_OLD_temp_simulation!C1676,"")</f>
        <v>44581.4375</v>
      </c>
      <c r="D1676" s="26">
        <f t="shared" si="352"/>
        <v>3</v>
      </c>
      <c r="E1676" s="43">
        <f t="shared" si="343"/>
        <v>0.4375</v>
      </c>
      <c r="F1676" s="2">
        <f t="shared" si="344"/>
        <v>3.4376157407407408</v>
      </c>
      <c r="G1676" s="26">
        <f>_xlfn.XLOOKUP(F1676,occupancy_schedule!C:C,occupancy_schedule!D:D,,1,2)</f>
        <v>2</v>
      </c>
      <c r="H1676" s="50">
        <f t="shared" si="345"/>
        <v>1.3562499999999999E-5</v>
      </c>
      <c r="I1676" s="18">
        <f t="shared" si="346"/>
        <v>0.15069444444444444</v>
      </c>
      <c r="J1676" s="26">
        <f t="shared" si="347"/>
        <v>85.625</v>
      </c>
      <c r="K1676" s="55">
        <f t="shared" si="348"/>
        <v>1.4525462962962962E-2</v>
      </c>
      <c r="L1676" s="26" t="b">
        <f>IF(virtualroom!A1676="","",J1676&gt;ventilation_hysteresis)</f>
        <v>1</v>
      </c>
      <c r="M1676" s="29">
        <f t="shared" si="349"/>
        <v>500</v>
      </c>
      <c r="N1676" s="13">
        <f t="shared" si="340"/>
        <v>5.5555555555555554</v>
      </c>
      <c r="O1676" s="17">
        <f t="shared" si="341"/>
        <v>0.72627314814814814</v>
      </c>
      <c r="P1676" s="17">
        <f t="shared" si="350"/>
        <v>0.20749003984063744</v>
      </c>
      <c r="Q1676" s="17">
        <f t="shared" si="342"/>
        <v>0.15069444444444444</v>
      </c>
      <c r="R1676" s="29">
        <f>IF(R1675="cCO2_ppm",CO2_ext_avg_ppm,calculation!R1675+calculation!S1675)</f>
        <v>885.625</v>
      </c>
      <c r="S1676" s="13">
        <f t="shared" si="351"/>
        <v>0</v>
      </c>
    </row>
    <row r="1677" spans="1:19">
      <c r="A1677" s="1">
        <f>IF(input_OLD_temp_simulation!A1677&lt;&gt;"",input_OLD_temp_simulation!A1677,"")</f>
        <v>1675</v>
      </c>
      <c r="B1677">
        <f>IF(input_OLD_temp_simulation!B1677&lt;&gt;"",input_OLD_temp_simulation!B1677,"")</f>
        <v>886307</v>
      </c>
      <c r="C1677" s="2">
        <f>IF(input_OLD_temp_simulation!C1677&lt;&gt;"",input_OLD_temp_simulation!C1677,"")</f>
        <v>44581.447916666657</v>
      </c>
      <c r="D1677" s="26">
        <f t="shared" si="352"/>
        <v>3</v>
      </c>
      <c r="E1677" s="43">
        <f t="shared" si="343"/>
        <v>0.44791666665696539</v>
      </c>
      <c r="F1677" s="2">
        <f t="shared" si="344"/>
        <v>3.4480324073977062</v>
      </c>
      <c r="G1677" s="26">
        <f>_xlfn.XLOOKUP(F1677,occupancy_schedule!C:C,occupancy_schedule!D:D,,1,2)</f>
        <v>2</v>
      </c>
      <c r="H1677" s="50">
        <f t="shared" si="345"/>
        <v>1.3562499999999999E-5</v>
      </c>
      <c r="I1677" s="18">
        <f t="shared" si="346"/>
        <v>0.15069444444444444</v>
      </c>
      <c r="J1677" s="26">
        <f t="shared" si="347"/>
        <v>85.625</v>
      </c>
      <c r="K1677" s="55">
        <f t="shared" si="348"/>
        <v>1.4525462962962962E-2</v>
      </c>
      <c r="L1677" s="26" t="b">
        <f>IF(virtualroom!A1677="","",J1677&gt;ventilation_hysteresis)</f>
        <v>1</v>
      </c>
      <c r="M1677" s="29">
        <f t="shared" si="349"/>
        <v>500</v>
      </c>
      <c r="N1677" s="13">
        <f t="shared" si="340"/>
        <v>5.5555555555555554</v>
      </c>
      <c r="O1677" s="17">
        <f t="shared" si="341"/>
        <v>0.72627314814814814</v>
      </c>
      <c r="P1677" s="17">
        <f t="shared" si="350"/>
        <v>0.20749003984063744</v>
      </c>
      <c r="Q1677" s="17">
        <f t="shared" si="342"/>
        <v>0.15069444444444444</v>
      </c>
      <c r="R1677" s="29">
        <f>IF(R1676="cCO2_ppm",CO2_ext_avg_ppm,calculation!R1676+calculation!S1676)</f>
        <v>885.625</v>
      </c>
      <c r="S1677" s="13">
        <f t="shared" si="351"/>
        <v>0</v>
      </c>
    </row>
    <row r="1678" spans="1:19">
      <c r="A1678" s="1">
        <f>IF(input_OLD_temp_simulation!A1678&lt;&gt;"",input_OLD_temp_simulation!A1678,"")</f>
        <v>1676</v>
      </c>
      <c r="B1678">
        <f>IF(input_OLD_temp_simulation!B1678&lt;&gt;"",input_OLD_temp_simulation!B1678,"")</f>
        <v>886307</v>
      </c>
      <c r="C1678" s="2">
        <f>IF(input_OLD_temp_simulation!C1678&lt;&gt;"",input_OLD_temp_simulation!C1678,"")</f>
        <v>44581.458333333343</v>
      </c>
      <c r="D1678" s="26">
        <f t="shared" si="352"/>
        <v>3</v>
      </c>
      <c r="E1678" s="43">
        <f t="shared" si="343"/>
        <v>0.45833333334303461</v>
      </c>
      <c r="F1678" s="2">
        <f t="shared" si="344"/>
        <v>3.4584490740837754</v>
      </c>
      <c r="G1678" s="26">
        <f>_xlfn.XLOOKUP(F1678,occupancy_schedule!C:C,occupancy_schedule!D:D,,1,2)</f>
        <v>2</v>
      </c>
      <c r="H1678" s="50">
        <f t="shared" si="345"/>
        <v>1.3562499999999999E-5</v>
      </c>
      <c r="I1678" s="18">
        <f t="shared" si="346"/>
        <v>0.15069444444444444</v>
      </c>
      <c r="J1678" s="26">
        <f t="shared" si="347"/>
        <v>85.625</v>
      </c>
      <c r="K1678" s="55">
        <f t="shared" si="348"/>
        <v>1.4525462962962962E-2</v>
      </c>
      <c r="L1678" s="26" t="b">
        <f>IF(virtualroom!A1678="","",J1678&gt;ventilation_hysteresis)</f>
        <v>1</v>
      </c>
      <c r="M1678" s="29">
        <f t="shared" si="349"/>
        <v>500</v>
      </c>
      <c r="N1678" s="13">
        <f t="shared" si="340"/>
        <v>5.5555555555555554</v>
      </c>
      <c r="O1678" s="17">
        <f t="shared" si="341"/>
        <v>0.72627314814814814</v>
      </c>
      <c r="P1678" s="17">
        <f t="shared" si="350"/>
        <v>0.20749003984063744</v>
      </c>
      <c r="Q1678" s="17">
        <f t="shared" si="342"/>
        <v>0.15069444444444444</v>
      </c>
      <c r="R1678" s="29">
        <f>IF(R1677="cCO2_ppm",CO2_ext_avg_ppm,calculation!R1677+calculation!S1677)</f>
        <v>885.625</v>
      </c>
      <c r="S1678" s="13">
        <f t="shared" si="351"/>
        <v>0</v>
      </c>
    </row>
    <row r="1679" spans="1:19">
      <c r="A1679" s="1">
        <f>IF(input_OLD_temp_simulation!A1679&lt;&gt;"",input_OLD_temp_simulation!A1679,"")</f>
        <v>1677</v>
      </c>
      <c r="B1679">
        <f>IF(input_OLD_temp_simulation!B1679&lt;&gt;"",input_OLD_temp_simulation!B1679,"")</f>
        <v>886307</v>
      </c>
      <c r="C1679" s="2">
        <f>IF(input_OLD_temp_simulation!C1679&lt;&gt;"",input_OLD_temp_simulation!C1679,"")</f>
        <v>44581.46875</v>
      </c>
      <c r="D1679" s="26">
        <f t="shared" si="352"/>
        <v>3</v>
      </c>
      <c r="E1679" s="43">
        <f t="shared" si="343"/>
        <v>0.46875</v>
      </c>
      <c r="F1679" s="2">
        <f t="shared" si="344"/>
        <v>3.4688657407407408</v>
      </c>
      <c r="G1679" s="26">
        <f>_xlfn.XLOOKUP(F1679,occupancy_schedule!C:C,occupancy_schedule!D:D,,1,2)</f>
        <v>2</v>
      </c>
      <c r="H1679" s="50">
        <f t="shared" si="345"/>
        <v>1.3562499999999999E-5</v>
      </c>
      <c r="I1679" s="18">
        <f t="shared" si="346"/>
        <v>0.15069444444444444</v>
      </c>
      <c r="J1679" s="26">
        <f t="shared" si="347"/>
        <v>85.625</v>
      </c>
      <c r="K1679" s="55">
        <f t="shared" si="348"/>
        <v>1.4525462962962962E-2</v>
      </c>
      <c r="L1679" s="26" t="b">
        <f>IF(virtualroom!A1679="","",J1679&gt;ventilation_hysteresis)</f>
        <v>1</v>
      </c>
      <c r="M1679" s="29">
        <f t="shared" si="349"/>
        <v>500</v>
      </c>
      <c r="N1679" s="13">
        <f t="shared" si="340"/>
        <v>5.5555555555555554</v>
      </c>
      <c r="O1679" s="17">
        <f t="shared" si="341"/>
        <v>0.72627314814814814</v>
      </c>
      <c r="P1679" s="17">
        <f t="shared" si="350"/>
        <v>0.20749003984063744</v>
      </c>
      <c r="Q1679" s="17">
        <f t="shared" si="342"/>
        <v>0.15069444444444444</v>
      </c>
      <c r="R1679" s="29">
        <f>IF(R1678="cCO2_ppm",CO2_ext_avg_ppm,calculation!R1678+calculation!S1678)</f>
        <v>885.625</v>
      </c>
      <c r="S1679" s="13">
        <f t="shared" si="351"/>
        <v>0</v>
      </c>
    </row>
    <row r="1680" spans="1:19">
      <c r="A1680" s="1">
        <f>IF(input_OLD_temp_simulation!A1680&lt;&gt;"",input_OLD_temp_simulation!A1680,"")</f>
        <v>1678</v>
      </c>
      <c r="B1680">
        <f>IF(input_OLD_temp_simulation!B1680&lt;&gt;"",input_OLD_temp_simulation!B1680,"")</f>
        <v>886307</v>
      </c>
      <c r="C1680" s="2">
        <f>IF(input_OLD_temp_simulation!C1680&lt;&gt;"",input_OLD_temp_simulation!C1680,"")</f>
        <v>44581.479166666657</v>
      </c>
      <c r="D1680" s="26">
        <f t="shared" si="352"/>
        <v>3</v>
      </c>
      <c r="E1680" s="43">
        <f t="shared" si="343"/>
        <v>0.47916666665696539</v>
      </c>
      <c r="F1680" s="2">
        <f t="shared" si="344"/>
        <v>3.4792824073977062</v>
      </c>
      <c r="G1680" s="26">
        <f>_xlfn.XLOOKUP(F1680,occupancy_schedule!C:C,occupancy_schedule!D:D,,1,2)</f>
        <v>2</v>
      </c>
      <c r="H1680" s="50">
        <f t="shared" si="345"/>
        <v>1.3562499999999999E-5</v>
      </c>
      <c r="I1680" s="18">
        <f t="shared" si="346"/>
        <v>0.15069444444444444</v>
      </c>
      <c r="J1680" s="26">
        <f t="shared" si="347"/>
        <v>85.625</v>
      </c>
      <c r="K1680" s="55">
        <f t="shared" si="348"/>
        <v>1.4525462962962962E-2</v>
      </c>
      <c r="L1680" s="26" t="b">
        <f>IF(virtualroom!A1680="","",J1680&gt;ventilation_hysteresis)</f>
        <v>1</v>
      </c>
      <c r="M1680" s="29">
        <f t="shared" si="349"/>
        <v>500</v>
      </c>
      <c r="N1680" s="13">
        <f t="shared" si="340"/>
        <v>5.5555555555555554</v>
      </c>
      <c r="O1680" s="17">
        <f t="shared" si="341"/>
        <v>0.72627314814814814</v>
      </c>
      <c r="P1680" s="17">
        <f t="shared" si="350"/>
        <v>0.20749003984063744</v>
      </c>
      <c r="Q1680" s="17">
        <f t="shared" si="342"/>
        <v>0.15069444444444444</v>
      </c>
      <c r="R1680" s="29">
        <f>IF(R1679="cCO2_ppm",CO2_ext_avg_ppm,calculation!R1679+calculation!S1679)</f>
        <v>885.625</v>
      </c>
      <c r="S1680" s="13">
        <f t="shared" si="351"/>
        <v>0</v>
      </c>
    </row>
    <row r="1681" spans="1:19">
      <c r="A1681" s="1">
        <f>IF(input_OLD_temp_simulation!A1681&lt;&gt;"",input_OLD_temp_simulation!A1681,"")</f>
        <v>1679</v>
      </c>
      <c r="B1681">
        <f>IF(input_OLD_temp_simulation!B1681&lt;&gt;"",input_OLD_temp_simulation!B1681,"")</f>
        <v>886307</v>
      </c>
      <c r="C1681" s="2">
        <f>IF(input_OLD_temp_simulation!C1681&lt;&gt;"",input_OLD_temp_simulation!C1681,"")</f>
        <v>44581.489583333343</v>
      </c>
      <c r="D1681" s="26">
        <f t="shared" si="352"/>
        <v>3</v>
      </c>
      <c r="E1681" s="43">
        <f t="shared" si="343"/>
        <v>0.48958333334303461</v>
      </c>
      <c r="F1681" s="2">
        <f t="shared" si="344"/>
        <v>3.4896990740837754</v>
      </c>
      <c r="G1681" s="26">
        <f>_xlfn.XLOOKUP(F1681,occupancy_schedule!C:C,occupancy_schedule!D:D,,1,2)</f>
        <v>2</v>
      </c>
      <c r="H1681" s="50">
        <f t="shared" si="345"/>
        <v>1.3562499999999999E-5</v>
      </c>
      <c r="I1681" s="18">
        <f t="shared" si="346"/>
        <v>0.15069444444444444</v>
      </c>
      <c r="J1681" s="26">
        <f t="shared" si="347"/>
        <v>85.625</v>
      </c>
      <c r="K1681" s="55">
        <f t="shared" si="348"/>
        <v>1.4525462962962962E-2</v>
      </c>
      <c r="L1681" s="26" t="b">
        <f>IF(virtualroom!A1681="","",J1681&gt;ventilation_hysteresis)</f>
        <v>1</v>
      </c>
      <c r="M1681" s="29">
        <f t="shared" si="349"/>
        <v>500</v>
      </c>
      <c r="N1681" s="13">
        <f t="shared" si="340"/>
        <v>5.5555555555555554</v>
      </c>
      <c r="O1681" s="17">
        <f t="shared" si="341"/>
        <v>0.72627314814814814</v>
      </c>
      <c r="P1681" s="17">
        <f t="shared" si="350"/>
        <v>0.20749003984063744</v>
      </c>
      <c r="Q1681" s="17">
        <f t="shared" si="342"/>
        <v>0.15069444444444444</v>
      </c>
      <c r="R1681" s="29">
        <f>IF(R1680="cCO2_ppm",CO2_ext_avg_ppm,calculation!R1680+calculation!S1680)</f>
        <v>885.625</v>
      </c>
      <c r="S1681" s="13">
        <f t="shared" si="351"/>
        <v>0</v>
      </c>
    </row>
    <row r="1682" spans="1:19">
      <c r="A1682" s="1">
        <f>IF(input_OLD_temp_simulation!A1682&lt;&gt;"",input_OLD_temp_simulation!A1682,"")</f>
        <v>1680</v>
      </c>
      <c r="B1682">
        <f>IF(input_OLD_temp_simulation!B1682&lt;&gt;"",input_OLD_temp_simulation!B1682,"")</f>
        <v>886307</v>
      </c>
      <c r="C1682" s="2">
        <f>IF(input_OLD_temp_simulation!C1682&lt;&gt;"",input_OLD_temp_simulation!C1682,"")</f>
        <v>44581.5</v>
      </c>
      <c r="D1682" s="26">
        <f t="shared" si="352"/>
        <v>3</v>
      </c>
      <c r="E1682" s="43">
        <f t="shared" si="343"/>
        <v>0.5</v>
      </c>
      <c r="F1682" s="2">
        <f t="shared" si="344"/>
        <v>3.5001157407407408</v>
      </c>
      <c r="G1682" s="26">
        <f>_xlfn.XLOOKUP(F1682,occupancy_schedule!C:C,occupancy_schedule!D:D,,1,2)</f>
        <v>0</v>
      </c>
      <c r="H1682" s="50">
        <f t="shared" si="345"/>
        <v>0</v>
      </c>
      <c r="I1682" s="18">
        <f t="shared" si="346"/>
        <v>0</v>
      </c>
      <c r="J1682" s="26">
        <f t="shared" si="347"/>
        <v>85.625</v>
      </c>
      <c r="K1682" s="55">
        <f t="shared" si="348"/>
        <v>1.4525462962962962E-2</v>
      </c>
      <c r="L1682" s="26" t="b">
        <f>IF(virtualroom!A1682="","",J1682&gt;ventilation_hysteresis)</f>
        <v>1</v>
      </c>
      <c r="M1682" s="29">
        <f t="shared" si="349"/>
        <v>500</v>
      </c>
      <c r="N1682" s="13">
        <f t="shared" si="340"/>
        <v>5.5555555555555554</v>
      </c>
      <c r="O1682" s="17">
        <f t="shared" si="341"/>
        <v>0.72627314814814814</v>
      </c>
      <c r="P1682" s="17">
        <f t="shared" si="350"/>
        <v>0.20749003984063744</v>
      </c>
      <c r="Q1682" s="17">
        <f t="shared" si="342"/>
        <v>0.15069444444444444</v>
      </c>
      <c r="R1682" s="29">
        <f>IF(R1681="cCO2_ppm",CO2_ext_avg_ppm,calculation!R1681+calculation!S1681)</f>
        <v>885.625</v>
      </c>
      <c r="S1682" s="13">
        <f t="shared" si="351"/>
        <v>-135.625</v>
      </c>
    </row>
    <row r="1683" spans="1:19">
      <c r="A1683" s="1">
        <f>IF(input_OLD_temp_simulation!A1683&lt;&gt;"",input_OLD_temp_simulation!A1683,"")</f>
        <v>1681</v>
      </c>
      <c r="B1683">
        <f>IF(input_OLD_temp_simulation!B1683&lt;&gt;"",input_OLD_temp_simulation!B1683,"")</f>
        <v>886307</v>
      </c>
      <c r="C1683" s="2">
        <f>IF(input_OLD_temp_simulation!C1683&lt;&gt;"",input_OLD_temp_simulation!C1683,"")</f>
        <v>44581.510416666657</v>
      </c>
      <c r="D1683" s="26">
        <f t="shared" si="352"/>
        <v>3</v>
      </c>
      <c r="E1683" s="43">
        <f t="shared" si="343"/>
        <v>0.51041666665696539</v>
      </c>
      <c r="F1683" s="2">
        <f t="shared" si="344"/>
        <v>3.5105324073977062</v>
      </c>
      <c r="G1683" s="26">
        <f>_xlfn.XLOOKUP(F1683,occupancy_schedule!C:C,occupancy_schedule!D:D,,1,2)</f>
        <v>0</v>
      </c>
      <c r="H1683" s="50">
        <f t="shared" si="345"/>
        <v>0</v>
      </c>
      <c r="I1683" s="18">
        <f t="shared" si="346"/>
        <v>0</v>
      </c>
      <c r="J1683" s="26">
        <f t="shared" si="347"/>
        <v>-50</v>
      </c>
      <c r="K1683" s="55">
        <f t="shared" si="348"/>
        <v>1.0339506172839507E-2</v>
      </c>
      <c r="L1683" s="26" t="b">
        <f>IF(virtualroom!A1683="","",J1683&gt;ventilation_hysteresis)</f>
        <v>0</v>
      </c>
      <c r="M1683" s="29">
        <f t="shared" si="349"/>
        <v>0</v>
      </c>
      <c r="N1683" s="13">
        <f t="shared" si="340"/>
        <v>0</v>
      </c>
      <c r="O1683" s="17">
        <f t="shared" si="341"/>
        <v>0</v>
      </c>
      <c r="P1683" s="17">
        <f t="shared" si="350"/>
        <v>0</v>
      </c>
      <c r="Q1683" s="17">
        <f t="shared" si="342"/>
        <v>1.0339506172839507E-2</v>
      </c>
      <c r="R1683" s="29">
        <f>IF(R1682="cCO2_ppm",CO2_ext_avg_ppm,calculation!R1682+calculation!S1682)</f>
        <v>750</v>
      </c>
      <c r="S1683" s="13">
        <f t="shared" si="351"/>
        <v>-9.3055555555555554</v>
      </c>
    </row>
    <row r="1684" spans="1:19">
      <c r="A1684" s="1">
        <f>IF(input_OLD_temp_simulation!A1684&lt;&gt;"",input_OLD_temp_simulation!A1684,"")</f>
        <v>1682</v>
      </c>
      <c r="B1684">
        <f>IF(input_OLD_temp_simulation!B1684&lt;&gt;"",input_OLD_temp_simulation!B1684,"")</f>
        <v>886307</v>
      </c>
      <c r="C1684" s="2">
        <f>IF(input_OLD_temp_simulation!C1684&lt;&gt;"",input_OLD_temp_simulation!C1684,"")</f>
        <v>44581.520833333343</v>
      </c>
      <c r="D1684" s="26">
        <f t="shared" si="352"/>
        <v>3</v>
      </c>
      <c r="E1684" s="43">
        <f t="shared" si="343"/>
        <v>0.52083333334303461</v>
      </c>
      <c r="F1684" s="2">
        <f t="shared" si="344"/>
        <v>3.5209490740837754</v>
      </c>
      <c r="G1684" s="26">
        <f>_xlfn.XLOOKUP(F1684,occupancy_schedule!C:C,occupancy_schedule!D:D,,1,2)</f>
        <v>2</v>
      </c>
      <c r="H1684" s="50">
        <f t="shared" si="345"/>
        <v>1.3562499999999999E-5</v>
      </c>
      <c r="I1684" s="18">
        <f t="shared" si="346"/>
        <v>0.15069444444444444</v>
      </c>
      <c r="J1684" s="26">
        <f t="shared" si="347"/>
        <v>-59.305555555555543</v>
      </c>
      <c r="K1684" s="55">
        <f t="shared" si="348"/>
        <v>1.0052297668038409E-2</v>
      </c>
      <c r="L1684" s="26" t="b">
        <f>IF(virtualroom!A1684="","",J1684&gt;ventilation_hysteresis)</f>
        <v>0</v>
      </c>
      <c r="M1684" s="29">
        <f t="shared" si="349"/>
        <v>0</v>
      </c>
      <c r="N1684" s="13">
        <f t="shared" si="340"/>
        <v>0</v>
      </c>
      <c r="O1684" s="17">
        <f t="shared" si="341"/>
        <v>0</v>
      </c>
      <c r="P1684" s="17">
        <f t="shared" si="350"/>
        <v>0</v>
      </c>
      <c r="Q1684" s="17">
        <f t="shared" si="342"/>
        <v>1.0052297668038409E-2</v>
      </c>
      <c r="R1684" s="29">
        <f>IF(R1683="cCO2_ppm",CO2_ext_avg_ppm,calculation!R1683+calculation!S1683)</f>
        <v>740.69444444444446</v>
      </c>
      <c r="S1684" s="13">
        <f t="shared" si="351"/>
        <v>126.57793209876542</v>
      </c>
    </row>
    <row r="1685" spans="1:19">
      <c r="A1685" s="1">
        <f>IF(input_OLD_temp_simulation!A1685&lt;&gt;"",input_OLD_temp_simulation!A1685,"")</f>
        <v>1683</v>
      </c>
      <c r="B1685">
        <f>IF(input_OLD_temp_simulation!B1685&lt;&gt;"",input_OLD_temp_simulation!B1685,"")</f>
        <v>886307</v>
      </c>
      <c r="C1685" s="2">
        <f>IF(input_OLD_temp_simulation!C1685&lt;&gt;"",input_OLD_temp_simulation!C1685,"")</f>
        <v>44581.53125</v>
      </c>
      <c r="D1685" s="26">
        <f t="shared" si="352"/>
        <v>3</v>
      </c>
      <c r="E1685" s="43">
        <f t="shared" si="343"/>
        <v>0.53125</v>
      </c>
      <c r="F1685" s="2">
        <f t="shared" si="344"/>
        <v>3.5313657407407408</v>
      </c>
      <c r="G1685" s="26">
        <f>_xlfn.XLOOKUP(F1685,occupancy_schedule!C:C,occupancy_schedule!D:D,,1,2)</f>
        <v>2</v>
      </c>
      <c r="H1685" s="50">
        <f t="shared" si="345"/>
        <v>1.3562499999999999E-5</v>
      </c>
      <c r="I1685" s="18">
        <f t="shared" si="346"/>
        <v>0.15069444444444444</v>
      </c>
      <c r="J1685" s="26">
        <f t="shared" si="347"/>
        <v>67.27237654320993</v>
      </c>
      <c r="K1685" s="55">
        <f t="shared" si="348"/>
        <v>1.3959023967383022E-2</v>
      </c>
      <c r="L1685" s="26" t="b">
        <f>IF(virtualroom!A1685="","",J1685&gt;ventilation_hysteresis)</f>
        <v>1</v>
      </c>
      <c r="M1685" s="29">
        <f t="shared" si="349"/>
        <v>500</v>
      </c>
      <c r="N1685" s="13">
        <f t="shared" si="340"/>
        <v>5.5555555555555554</v>
      </c>
      <c r="O1685" s="17">
        <f t="shared" si="341"/>
        <v>0.69795119836915109</v>
      </c>
      <c r="P1685" s="17">
        <f t="shared" si="350"/>
        <v>0.18669305376655956</v>
      </c>
      <c r="Q1685" s="17">
        <f t="shared" si="342"/>
        <v>0.13030264060356661</v>
      </c>
      <c r="R1685" s="29">
        <f>IF(R1684="cCO2_ppm",CO2_ext_avg_ppm,calculation!R1684+calculation!S1684)</f>
        <v>867.27237654320993</v>
      </c>
      <c r="S1685" s="13">
        <f t="shared" si="351"/>
        <v>18.352623456790042</v>
      </c>
    </row>
    <row r="1686" spans="1:19">
      <c r="A1686" s="1">
        <f>IF(input_OLD_temp_simulation!A1686&lt;&gt;"",input_OLD_temp_simulation!A1686,"")</f>
        <v>1684</v>
      </c>
      <c r="B1686">
        <f>IF(input_OLD_temp_simulation!B1686&lt;&gt;"",input_OLD_temp_simulation!B1686,"")</f>
        <v>886307</v>
      </c>
      <c r="C1686" s="2">
        <f>IF(input_OLD_temp_simulation!C1686&lt;&gt;"",input_OLD_temp_simulation!C1686,"")</f>
        <v>44581.541666666657</v>
      </c>
      <c r="D1686" s="26">
        <f t="shared" si="352"/>
        <v>3</v>
      </c>
      <c r="E1686" s="43">
        <f t="shared" si="343"/>
        <v>0.54166666665696539</v>
      </c>
      <c r="F1686" s="2">
        <f t="shared" si="344"/>
        <v>3.5417824073977062</v>
      </c>
      <c r="G1686" s="26">
        <f>_xlfn.XLOOKUP(F1686,occupancy_schedule!C:C,occupancy_schedule!D:D,,1,2)</f>
        <v>3</v>
      </c>
      <c r="H1686" s="50">
        <f t="shared" si="345"/>
        <v>2.034375E-5</v>
      </c>
      <c r="I1686" s="18">
        <f t="shared" si="346"/>
        <v>0.22604166666666667</v>
      </c>
      <c r="J1686" s="26">
        <f t="shared" si="347"/>
        <v>85.625</v>
      </c>
      <c r="K1686" s="55">
        <f t="shared" si="348"/>
        <v>1.4525462962962962E-2</v>
      </c>
      <c r="L1686" s="26" t="b">
        <f>IF(virtualroom!A1686="","",J1686&gt;ventilation_hysteresis)</f>
        <v>1</v>
      </c>
      <c r="M1686" s="29">
        <f t="shared" si="349"/>
        <v>500</v>
      </c>
      <c r="N1686" s="13">
        <f t="shared" si="340"/>
        <v>5.5555555555555554</v>
      </c>
      <c r="O1686" s="17">
        <f t="shared" si="341"/>
        <v>0.72627314814814814</v>
      </c>
      <c r="P1686" s="17">
        <f t="shared" si="350"/>
        <v>0.20749003984063744</v>
      </c>
      <c r="Q1686" s="17">
        <f t="shared" si="342"/>
        <v>0.15069444444444444</v>
      </c>
      <c r="R1686" s="29">
        <f>IF(R1685="cCO2_ppm",CO2_ext_avg_ppm,calculation!R1685+calculation!S1685)</f>
        <v>885.625</v>
      </c>
      <c r="S1686" s="13">
        <f t="shared" si="351"/>
        <v>67.812500000000014</v>
      </c>
    </row>
    <row r="1687" spans="1:19">
      <c r="A1687" s="1">
        <f>IF(input_OLD_temp_simulation!A1687&lt;&gt;"",input_OLD_temp_simulation!A1687,"")</f>
        <v>1685</v>
      </c>
      <c r="B1687">
        <f>IF(input_OLD_temp_simulation!B1687&lt;&gt;"",input_OLD_temp_simulation!B1687,"")</f>
        <v>886307</v>
      </c>
      <c r="C1687" s="2">
        <f>IF(input_OLD_temp_simulation!C1687&lt;&gt;"",input_OLD_temp_simulation!C1687,"")</f>
        <v>44581.552083333343</v>
      </c>
      <c r="D1687" s="26">
        <f t="shared" si="352"/>
        <v>3</v>
      </c>
      <c r="E1687" s="43">
        <f t="shared" si="343"/>
        <v>0.55208333334303461</v>
      </c>
      <c r="F1687" s="2">
        <f t="shared" si="344"/>
        <v>3.5521990740837754</v>
      </c>
      <c r="G1687" s="26">
        <f>_xlfn.XLOOKUP(F1687,occupancy_schedule!C:C,occupancy_schedule!D:D,,1,2)</f>
        <v>3</v>
      </c>
      <c r="H1687" s="50">
        <f t="shared" si="345"/>
        <v>2.034375E-5</v>
      </c>
      <c r="I1687" s="18">
        <f t="shared" si="346"/>
        <v>0.22604166666666667</v>
      </c>
      <c r="J1687" s="26">
        <f t="shared" si="347"/>
        <v>153.4375</v>
      </c>
      <c r="K1687" s="55">
        <f t="shared" si="348"/>
        <v>1.6618441358024691E-2</v>
      </c>
      <c r="L1687" s="26" t="b">
        <f>IF(virtualroom!A1687="","",J1687&gt;ventilation_hysteresis)</f>
        <v>1</v>
      </c>
      <c r="M1687" s="29">
        <f t="shared" si="349"/>
        <v>500</v>
      </c>
      <c r="N1687" s="13">
        <f t="shared" si="340"/>
        <v>5.5555555555555554</v>
      </c>
      <c r="O1687" s="17">
        <f t="shared" si="341"/>
        <v>0.83092206790123457</v>
      </c>
      <c r="P1687" s="17">
        <f t="shared" si="350"/>
        <v>0.27203714451538014</v>
      </c>
      <c r="Q1687" s="17">
        <f t="shared" si="342"/>
        <v>0.22604166666666667</v>
      </c>
      <c r="R1687" s="29">
        <f>IF(R1686="cCO2_ppm",CO2_ext_avg_ppm,calculation!R1686+calculation!S1686)</f>
        <v>953.4375</v>
      </c>
      <c r="S1687" s="13">
        <f t="shared" si="351"/>
        <v>0</v>
      </c>
    </row>
    <row r="1688" spans="1:19">
      <c r="A1688" s="1">
        <f>IF(input_OLD_temp_simulation!A1688&lt;&gt;"",input_OLD_temp_simulation!A1688,"")</f>
        <v>1686</v>
      </c>
      <c r="B1688">
        <f>IF(input_OLD_temp_simulation!B1688&lt;&gt;"",input_OLD_temp_simulation!B1688,"")</f>
        <v>886307</v>
      </c>
      <c r="C1688" s="2">
        <f>IF(input_OLD_temp_simulation!C1688&lt;&gt;"",input_OLD_temp_simulation!C1688,"")</f>
        <v>44581.5625</v>
      </c>
      <c r="D1688" s="26">
        <f t="shared" si="352"/>
        <v>3</v>
      </c>
      <c r="E1688" s="43">
        <f t="shared" si="343"/>
        <v>0.5625</v>
      </c>
      <c r="F1688" s="2">
        <f t="shared" si="344"/>
        <v>3.5626157407407408</v>
      </c>
      <c r="G1688" s="26">
        <f>_xlfn.XLOOKUP(F1688,occupancy_schedule!C:C,occupancy_schedule!D:D,,1,2)</f>
        <v>2</v>
      </c>
      <c r="H1688" s="50">
        <f t="shared" si="345"/>
        <v>1.3562499999999999E-5</v>
      </c>
      <c r="I1688" s="18">
        <f t="shared" si="346"/>
        <v>0.15069444444444444</v>
      </c>
      <c r="J1688" s="26">
        <f t="shared" si="347"/>
        <v>153.4375</v>
      </c>
      <c r="K1688" s="55">
        <f t="shared" si="348"/>
        <v>1.6618441358024691E-2</v>
      </c>
      <c r="L1688" s="26" t="b">
        <f>IF(virtualroom!A1688="","",J1688&gt;ventilation_hysteresis)</f>
        <v>1</v>
      </c>
      <c r="M1688" s="29">
        <f t="shared" si="349"/>
        <v>500</v>
      </c>
      <c r="N1688" s="13">
        <f t="shared" si="340"/>
        <v>5.5555555555555554</v>
      </c>
      <c r="O1688" s="17">
        <f t="shared" si="341"/>
        <v>0.83092206790123457</v>
      </c>
      <c r="P1688" s="17">
        <f t="shared" si="350"/>
        <v>0.27203714451538014</v>
      </c>
      <c r="Q1688" s="17">
        <f t="shared" si="342"/>
        <v>0.22604166666666667</v>
      </c>
      <c r="R1688" s="29">
        <f>IF(R1687="cCO2_ppm",CO2_ext_avg_ppm,calculation!R1687+calculation!S1687)</f>
        <v>953.4375</v>
      </c>
      <c r="S1688" s="13">
        <f t="shared" si="351"/>
        <v>-67.812500000000014</v>
      </c>
    </row>
    <row r="1689" spans="1:19">
      <c r="A1689" s="1">
        <f>IF(input_OLD_temp_simulation!A1689&lt;&gt;"",input_OLD_temp_simulation!A1689,"")</f>
        <v>1687</v>
      </c>
      <c r="B1689">
        <f>IF(input_OLD_temp_simulation!B1689&lt;&gt;"",input_OLD_temp_simulation!B1689,"")</f>
        <v>886307</v>
      </c>
      <c r="C1689" s="2">
        <f>IF(input_OLD_temp_simulation!C1689&lt;&gt;"",input_OLD_temp_simulation!C1689,"")</f>
        <v>44581.572916666657</v>
      </c>
      <c r="D1689" s="26">
        <f t="shared" si="352"/>
        <v>3</v>
      </c>
      <c r="E1689" s="43">
        <f t="shared" si="343"/>
        <v>0.57291666665696539</v>
      </c>
      <c r="F1689" s="2">
        <f t="shared" si="344"/>
        <v>3.5730324073977062</v>
      </c>
      <c r="G1689" s="26">
        <f>_xlfn.XLOOKUP(F1689,occupancy_schedule!C:C,occupancy_schedule!D:D,,1,2)</f>
        <v>2</v>
      </c>
      <c r="H1689" s="50">
        <f t="shared" si="345"/>
        <v>1.3562499999999999E-5</v>
      </c>
      <c r="I1689" s="18">
        <f t="shared" si="346"/>
        <v>0.15069444444444444</v>
      </c>
      <c r="J1689" s="26">
        <f t="shared" si="347"/>
        <v>85.625</v>
      </c>
      <c r="K1689" s="55">
        <f t="shared" si="348"/>
        <v>1.4525462962962962E-2</v>
      </c>
      <c r="L1689" s="26" t="b">
        <f>IF(virtualroom!A1689="","",J1689&gt;ventilation_hysteresis)</f>
        <v>1</v>
      </c>
      <c r="M1689" s="29">
        <f t="shared" si="349"/>
        <v>500</v>
      </c>
      <c r="N1689" s="13">
        <f t="shared" si="340"/>
        <v>5.5555555555555554</v>
      </c>
      <c r="O1689" s="17">
        <f t="shared" si="341"/>
        <v>0.72627314814814814</v>
      </c>
      <c r="P1689" s="17">
        <f t="shared" si="350"/>
        <v>0.20749003984063744</v>
      </c>
      <c r="Q1689" s="17">
        <f t="shared" si="342"/>
        <v>0.15069444444444444</v>
      </c>
      <c r="R1689" s="29">
        <f>IF(R1688="cCO2_ppm",CO2_ext_avg_ppm,calculation!R1688+calculation!S1688)</f>
        <v>885.625</v>
      </c>
      <c r="S1689" s="13">
        <f t="shared" si="351"/>
        <v>0</v>
      </c>
    </row>
    <row r="1690" spans="1:19">
      <c r="A1690" s="1">
        <f>IF(input_OLD_temp_simulation!A1690&lt;&gt;"",input_OLD_temp_simulation!A1690,"")</f>
        <v>1688</v>
      </c>
      <c r="B1690">
        <f>IF(input_OLD_temp_simulation!B1690&lt;&gt;"",input_OLD_temp_simulation!B1690,"")</f>
        <v>886307</v>
      </c>
      <c r="C1690" s="2">
        <f>IF(input_OLD_temp_simulation!C1690&lt;&gt;"",input_OLD_temp_simulation!C1690,"")</f>
        <v>44581.583333333343</v>
      </c>
      <c r="D1690" s="26">
        <f t="shared" si="352"/>
        <v>3</v>
      </c>
      <c r="E1690" s="43">
        <f t="shared" si="343"/>
        <v>0.58333333334303461</v>
      </c>
      <c r="F1690" s="2">
        <f t="shared" si="344"/>
        <v>3.5834490740837754</v>
      </c>
      <c r="G1690" s="26">
        <f>_xlfn.XLOOKUP(F1690,occupancy_schedule!C:C,occupancy_schedule!D:D,,1,2)</f>
        <v>2</v>
      </c>
      <c r="H1690" s="50">
        <f t="shared" si="345"/>
        <v>1.3562499999999999E-5</v>
      </c>
      <c r="I1690" s="18">
        <f t="shared" si="346"/>
        <v>0.15069444444444444</v>
      </c>
      <c r="J1690" s="26">
        <f t="shared" si="347"/>
        <v>85.625</v>
      </c>
      <c r="K1690" s="55">
        <f t="shared" si="348"/>
        <v>1.4525462962962962E-2</v>
      </c>
      <c r="L1690" s="26" t="b">
        <f>IF(virtualroom!A1690="","",J1690&gt;ventilation_hysteresis)</f>
        <v>1</v>
      </c>
      <c r="M1690" s="29">
        <f t="shared" si="349"/>
        <v>500</v>
      </c>
      <c r="N1690" s="13">
        <f t="shared" si="340"/>
        <v>5.5555555555555554</v>
      </c>
      <c r="O1690" s="17">
        <f t="shared" si="341"/>
        <v>0.72627314814814814</v>
      </c>
      <c r="P1690" s="17">
        <f t="shared" si="350"/>
        <v>0.20749003984063744</v>
      </c>
      <c r="Q1690" s="17">
        <f t="shared" si="342"/>
        <v>0.15069444444444444</v>
      </c>
      <c r="R1690" s="29">
        <f>IF(R1689="cCO2_ppm",CO2_ext_avg_ppm,calculation!R1689+calculation!S1689)</f>
        <v>885.625</v>
      </c>
      <c r="S1690" s="13">
        <f t="shared" si="351"/>
        <v>0</v>
      </c>
    </row>
    <row r="1691" spans="1:19">
      <c r="A1691" s="1">
        <f>IF(input_OLD_temp_simulation!A1691&lt;&gt;"",input_OLD_temp_simulation!A1691,"")</f>
        <v>1689</v>
      </c>
      <c r="B1691">
        <f>IF(input_OLD_temp_simulation!B1691&lt;&gt;"",input_OLD_temp_simulation!B1691,"")</f>
        <v>886307</v>
      </c>
      <c r="C1691" s="2">
        <f>IF(input_OLD_temp_simulation!C1691&lt;&gt;"",input_OLD_temp_simulation!C1691,"")</f>
        <v>44581.59375</v>
      </c>
      <c r="D1691" s="26">
        <f t="shared" si="352"/>
        <v>3</v>
      </c>
      <c r="E1691" s="43">
        <f t="shared" si="343"/>
        <v>0.59375</v>
      </c>
      <c r="F1691" s="2">
        <f t="shared" si="344"/>
        <v>3.5938657407407408</v>
      </c>
      <c r="G1691" s="26">
        <f>_xlfn.XLOOKUP(F1691,occupancy_schedule!C:C,occupancy_schedule!D:D,,1,2)</f>
        <v>2</v>
      </c>
      <c r="H1691" s="50">
        <f t="shared" si="345"/>
        <v>1.3562499999999999E-5</v>
      </c>
      <c r="I1691" s="18">
        <f t="shared" si="346"/>
        <v>0.15069444444444444</v>
      </c>
      <c r="J1691" s="26">
        <f t="shared" si="347"/>
        <v>85.625</v>
      </c>
      <c r="K1691" s="55">
        <f t="shared" si="348"/>
        <v>1.4525462962962962E-2</v>
      </c>
      <c r="L1691" s="26" t="b">
        <f>IF(virtualroom!A1691="","",J1691&gt;ventilation_hysteresis)</f>
        <v>1</v>
      </c>
      <c r="M1691" s="29">
        <f t="shared" si="349"/>
        <v>500</v>
      </c>
      <c r="N1691" s="13">
        <f t="shared" si="340"/>
        <v>5.5555555555555554</v>
      </c>
      <c r="O1691" s="17">
        <f t="shared" si="341"/>
        <v>0.72627314814814814</v>
      </c>
      <c r="P1691" s="17">
        <f t="shared" si="350"/>
        <v>0.20749003984063744</v>
      </c>
      <c r="Q1691" s="17">
        <f t="shared" si="342"/>
        <v>0.15069444444444444</v>
      </c>
      <c r="R1691" s="29">
        <f>IF(R1690="cCO2_ppm",CO2_ext_avg_ppm,calculation!R1690+calculation!S1690)</f>
        <v>885.625</v>
      </c>
      <c r="S1691" s="13">
        <f t="shared" si="351"/>
        <v>0</v>
      </c>
    </row>
    <row r="1692" spans="1:19">
      <c r="A1692" s="1">
        <f>IF(input_OLD_temp_simulation!A1692&lt;&gt;"",input_OLD_temp_simulation!A1692,"")</f>
        <v>1690</v>
      </c>
      <c r="B1692">
        <f>IF(input_OLD_temp_simulation!B1692&lt;&gt;"",input_OLD_temp_simulation!B1692,"")</f>
        <v>886307</v>
      </c>
      <c r="C1692" s="2">
        <f>IF(input_OLD_temp_simulation!C1692&lt;&gt;"",input_OLD_temp_simulation!C1692,"")</f>
        <v>44581.604166666657</v>
      </c>
      <c r="D1692" s="26">
        <f t="shared" si="352"/>
        <v>3</v>
      </c>
      <c r="E1692" s="43">
        <f t="shared" si="343"/>
        <v>0.60416666665696539</v>
      </c>
      <c r="F1692" s="2">
        <f t="shared" si="344"/>
        <v>3.6042824073977062</v>
      </c>
      <c r="G1692" s="26">
        <f>_xlfn.XLOOKUP(F1692,occupancy_schedule!C:C,occupancy_schedule!D:D,,1,2)</f>
        <v>2</v>
      </c>
      <c r="H1692" s="50">
        <f t="shared" si="345"/>
        <v>1.3562499999999999E-5</v>
      </c>
      <c r="I1692" s="18">
        <f t="shared" si="346"/>
        <v>0.15069444444444444</v>
      </c>
      <c r="J1692" s="26">
        <f t="shared" si="347"/>
        <v>85.625</v>
      </c>
      <c r="K1692" s="55">
        <f t="shared" si="348"/>
        <v>1.4525462962962962E-2</v>
      </c>
      <c r="L1692" s="26" t="b">
        <f>IF(virtualroom!A1692="","",J1692&gt;ventilation_hysteresis)</f>
        <v>1</v>
      </c>
      <c r="M1692" s="29">
        <f t="shared" si="349"/>
        <v>500</v>
      </c>
      <c r="N1692" s="13">
        <f t="shared" si="340"/>
        <v>5.5555555555555554</v>
      </c>
      <c r="O1692" s="17">
        <f t="shared" si="341"/>
        <v>0.72627314814814814</v>
      </c>
      <c r="P1692" s="17">
        <f t="shared" si="350"/>
        <v>0.20749003984063744</v>
      </c>
      <c r="Q1692" s="17">
        <f t="shared" si="342"/>
        <v>0.15069444444444444</v>
      </c>
      <c r="R1692" s="29">
        <f>IF(R1691="cCO2_ppm",CO2_ext_avg_ppm,calculation!R1691+calculation!S1691)</f>
        <v>885.625</v>
      </c>
      <c r="S1692" s="13">
        <f t="shared" si="351"/>
        <v>0</v>
      </c>
    </row>
    <row r="1693" spans="1:19">
      <c r="A1693" s="1">
        <f>IF(input_OLD_temp_simulation!A1693&lt;&gt;"",input_OLD_temp_simulation!A1693,"")</f>
        <v>1691</v>
      </c>
      <c r="B1693">
        <f>IF(input_OLD_temp_simulation!B1693&lt;&gt;"",input_OLD_temp_simulation!B1693,"")</f>
        <v>886307</v>
      </c>
      <c r="C1693" s="2">
        <f>IF(input_OLD_temp_simulation!C1693&lt;&gt;"",input_OLD_temp_simulation!C1693,"")</f>
        <v>44581.614583333343</v>
      </c>
      <c r="D1693" s="26">
        <f t="shared" si="352"/>
        <v>3</v>
      </c>
      <c r="E1693" s="43">
        <f t="shared" si="343"/>
        <v>0.61458333334303461</v>
      </c>
      <c r="F1693" s="2">
        <f t="shared" si="344"/>
        <v>3.6146990740837754</v>
      </c>
      <c r="G1693" s="26">
        <f>_xlfn.XLOOKUP(F1693,occupancy_schedule!C:C,occupancy_schedule!D:D,,1,2)</f>
        <v>2</v>
      </c>
      <c r="H1693" s="50">
        <f t="shared" si="345"/>
        <v>1.3562499999999999E-5</v>
      </c>
      <c r="I1693" s="18">
        <f t="shared" si="346"/>
        <v>0.15069444444444444</v>
      </c>
      <c r="J1693" s="26">
        <f t="shared" si="347"/>
        <v>85.625</v>
      </c>
      <c r="K1693" s="55">
        <f t="shared" si="348"/>
        <v>1.4525462962962962E-2</v>
      </c>
      <c r="L1693" s="26" t="b">
        <f>IF(virtualroom!A1693="","",J1693&gt;ventilation_hysteresis)</f>
        <v>1</v>
      </c>
      <c r="M1693" s="29">
        <f t="shared" si="349"/>
        <v>500</v>
      </c>
      <c r="N1693" s="13">
        <f t="shared" si="340"/>
        <v>5.5555555555555554</v>
      </c>
      <c r="O1693" s="17">
        <f t="shared" si="341"/>
        <v>0.72627314814814814</v>
      </c>
      <c r="P1693" s="17">
        <f t="shared" si="350"/>
        <v>0.20749003984063744</v>
      </c>
      <c r="Q1693" s="17">
        <f t="shared" si="342"/>
        <v>0.15069444444444444</v>
      </c>
      <c r="R1693" s="29">
        <f>IF(R1692="cCO2_ppm",CO2_ext_avg_ppm,calculation!R1692+calculation!S1692)</f>
        <v>885.625</v>
      </c>
      <c r="S1693" s="13">
        <f t="shared" si="351"/>
        <v>0</v>
      </c>
    </row>
    <row r="1694" spans="1:19">
      <c r="A1694" s="1">
        <f>IF(input_OLD_temp_simulation!A1694&lt;&gt;"",input_OLD_temp_simulation!A1694,"")</f>
        <v>1692</v>
      </c>
      <c r="B1694">
        <f>IF(input_OLD_temp_simulation!B1694&lt;&gt;"",input_OLD_temp_simulation!B1694,"")</f>
        <v>886307</v>
      </c>
      <c r="C1694" s="2">
        <f>IF(input_OLD_temp_simulation!C1694&lt;&gt;"",input_OLD_temp_simulation!C1694,"")</f>
        <v>44581.625</v>
      </c>
      <c r="D1694" s="26">
        <f t="shared" si="352"/>
        <v>3</v>
      </c>
      <c r="E1694" s="43">
        <f t="shared" si="343"/>
        <v>0.625</v>
      </c>
      <c r="F1694" s="2">
        <f t="shared" si="344"/>
        <v>3.6251157407407408</v>
      </c>
      <c r="G1694" s="26">
        <f>_xlfn.XLOOKUP(F1694,occupancy_schedule!C:C,occupancy_schedule!D:D,,1,2)</f>
        <v>2</v>
      </c>
      <c r="H1694" s="50">
        <f t="shared" si="345"/>
        <v>1.3562499999999999E-5</v>
      </c>
      <c r="I1694" s="18">
        <f t="shared" si="346"/>
        <v>0.15069444444444444</v>
      </c>
      <c r="J1694" s="26">
        <f t="shared" si="347"/>
        <v>85.625</v>
      </c>
      <c r="K1694" s="55">
        <f t="shared" si="348"/>
        <v>1.4525462962962962E-2</v>
      </c>
      <c r="L1694" s="26" t="b">
        <f>IF(virtualroom!A1694="","",J1694&gt;ventilation_hysteresis)</f>
        <v>1</v>
      </c>
      <c r="M1694" s="29">
        <f t="shared" si="349"/>
        <v>500</v>
      </c>
      <c r="N1694" s="13">
        <f t="shared" si="340"/>
        <v>5.5555555555555554</v>
      </c>
      <c r="O1694" s="17">
        <f t="shared" si="341"/>
        <v>0.72627314814814814</v>
      </c>
      <c r="P1694" s="17">
        <f t="shared" si="350"/>
        <v>0.20749003984063744</v>
      </c>
      <c r="Q1694" s="17">
        <f t="shared" si="342"/>
        <v>0.15069444444444444</v>
      </c>
      <c r="R1694" s="29">
        <f>IF(R1693="cCO2_ppm",CO2_ext_avg_ppm,calculation!R1693+calculation!S1693)</f>
        <v>885.625</v>
      </c>
      <c r="S1694" s="13">
        <f t="shared" si="351"/>
        <v>0</v>
      </c>
    </row>
    <row r="1695" spans="1:19">
      <c r="A1695" s="1">
        <f>IF(input_OLD_temp_simulation!A1695&lt;&gt;"",input_OLD_temp_simulation!A1695,"")</f>
        <v>1693</v>
      </c>
      <c r="B1695">
        <f>IF(input_OLD_temp_simulation!B1695&lt;&gt;"",input_OLD_temp_simulation!B1695,"")</f>
        <v>886307</v>
      </c>
      <c r="C1695" s="2">
        <f>IF(input_OLD_temp_simulation!C1695&lt;&gt;"",input_OLD_temp_simulation!C1695,"")</f>
        <v>44581.635416666657</v>
      </c>
      <c r="D1695" s="26">
        <f t="shared" si="352"/>
        <v>3</v>
      </c>
      <c r="E1695" s="43">
        <f t="shared" si="343"/>
        <v>0.63541666665696539</v>
      </c>
      <c r="F1695" s="2">
        <f t="shared" si="344"/>
        <v>3.6355324073977062</v>
      </c>
      <c r="G1695" s="26">
        <f>_xlfn.XLOOKUP(F1695,occupancy_schedule!C:C,occupancy_schedule!D:D,,1,2)</f>
        <v>2</v>
      </c>
      <c r="H1695" s="50">
        <f t="shared" si="345"/>
        <v>1.3562499999999999E-5</v>
      </c>
      <c r="I1695" s="18">
        <f t="shared" si="346"/>
        <v>0.15069444444444444</v>
      </c>
      <c r="J1695" s="26">
        <f t="shared" si="347"/>
        <v>85.625</v>
      </c>
      <c r="K1695" s="55">
        <f t="shared" si="348"/>
        <v>1.4525462962962962E-2</v>
      </c>
      <c r="L1695" s="26" t="b">
        <f>IF(virtualroom!A1695="","",J1695&gt;ventilation_hysteresis)</f>
        <v>1</v>
      </c>
      <c r="M1695" s="29">
        <f t="shared" si="349"/>
        <v>500</v>
      </c>
      <c r="N1695" s="13">
        <f t="shared" si="340"/>
        <v>5.5555555555555554</v>
      </c>
      <c r="O1695" s="17">
        <f t="shared" si="341"/>
        <v>0.72627314814814814</v>
      </c>
      <c r="P1695" s="17">
        <f t="shared" si="350"/>
        <v>0.20749003984063744</v>
      </c>
      <c r="Q1695" s="17">
        <f t="shared" si="342"/>
        <v>0.15069444444444444</v>
      </c>
      <c r="R1695" s="29">
        <f>IF(R1694="cCO2_ppm",CO2_ext_avg_ppm,calculation!R1694+calculation!S1694)</f>
        <v>885.625</v>
      </c>
      <c r="S1695" s="13">
        <f t="shared" si="351"/>
        <v>0</v>
      </c>
    </row>
    <row r="1696" spans="1:19">
      <c r="A1696" s="1">
        <f>IF(input_OLD_temp_simulation!A1696&lt;&gt;"",input_OLD_temp_simulation!A1696,"")</f>
        <v>1694</v>
      </c>
      <c r="B1696">
        <f>IF(input_OLD_temp_simulation!B1696&lt;&gt;"",input_OLD_temp_simulation!B1696,"")</f>
        <v>886307</v>
      </c>
      <c r="C1696" s="2">
        <f>IF(input_OLD_temp_simulation!C1696&lt;&gt;"",input_OLD_temp_simulation!C1696,"")</f>
        <v>44581.645833333343</v>
      </c>
      <c r="D1696" s="26">
        <f t="shared" si="352"/>
        <v>3</v>
      </c>
      <c r="E1696" s="43">
        <f t="shared" si="343"/>
        <v>0.64583333334303461</v>
      </c>
      <c r="F1696" s="2">
        <f t="shared" si="344"/>
        <v>3.6459490740837754</v>
      </c>
      <c r="G1696" s="26">
        <f>_xlfn.XLOOKUP(F1696,occupancy_schedule!C:C,occupancy_schedule!D:D,,1,2)</f>
        <v>2</v>
      </c>
      <c r="H1696" s="50">
        <f t="shared" si="345"/>
        <v>1.3562499999999999E-5</v>
      </c>
      <c r="I1696" s="18">
        <f t="shared" si="346"/>
        <v>0.15069444444444444</v>
      </c>
      <c r="J1696" s="26">
        <f t="shared" si="347"/>
        <v>85.625</v>
      </c>
      <c r="K1696" s="55">
        <f t="shared" si="348"/>
        <v>1.4525462962962962E-2</v>
      </c>
      <c r="L1696" s="26" t="b">
        <f>IF(virtualroom!A1696="","",J1696&gt;ventilation_hysteresis)</f>
        <v>1</v>
      </c>
      <c r="M1696" s="29">
        <f t="shared" si="349"/>
        <v>500</v>
      </c>
      <c r="N1696" s="13">
        <f t="shared" si="340"/>
        <v>5.5555555555555554</v>
      </c>
      <c r="O1696" s="17">
        <f t="shared" si="341"/>
        <v>0.72627314814814814</v>
      </c>
      <c r="P1696" s="17">
        <f t="shared" si="350"/>
        <v>0.20749003984063744</v>
      </c>
      <c r="Q1696" s="17">
        <f t="shared" si="342"/>
        <v>0.15069444444444444</v>
      </c>
      <c r="R1696" s="29">
        <f>IF(R1695="cCO2_ppm",CO2_ext_avg_ppm,calculation!R1695+calculation!S1695)</f>
        <v>885.625</v>
      </c>
      <c r="S1696" s="13">
        <f t="shared" si="351"/>
        <v>0</v>
      </c>
    </row>
    <row r="1697" spans="1:19">
      <c r="A1697" s="1">
        <f>IF(input_OLD_temp_simulation!A1697&lt;&gt;"",input_OLD_temp_simulation!A1697,"")</f>
        <v>1695</v>
      </c>
      <c r="B1697">
        <f>IF(input_OLD_temp_simulation!B1697&lt;&gt;"",input_OLD_temp_simulation!B1697,"")</f>
        <v>886307</v>
      </c>
      <c r="C1697" s="2">
        <f>IF(input_OLD_temp_simulation!C1697&lt;&gt;"",input_OLD_temp_simulation!C1697,"")</f>
        <v>44581.65625</v>
      </c>
      <c r="D1697" s="26">
        <f t="shared" si="352"/>
        <v>3</v>
      </c>
      <c r="E1697" s="43">
        <f t="shared" si="343"/>
        <v>0.65625</v>
      </c>
      <c r="F1697" s="2">
        <f t="shared" si="344"/>
        <v>3.6563657407407408</v>
      </c>
      <c r="G1697" s="26">
        <f>_xlfn.XLOOKUP(F1697,occupancy_schedule!C:C,occupancy_schedule!D:D,,1,2)</f>
        <v>2</v>
      </c>
      <c r="H1697" s="50">
        <f t="shared" si="345"/>
        <v>1.3562499999999999E-5</v>
      </c>
      <c r="I1697" s="18">
        <f t="shared" si="346"/>
        <v>0.15069444444444444</v>
      </c>
      <c r="J1697" s="26">
        <f t="shared" si="347"/>
        <v>85.625</v>
      </c>
      <c r="K1697" s="55">
        <f t="shared" si="348"/>
        <v>1.4525462962962962E-2</v>
      </c>
      <c r="L1697" s="26" t="b">
        <f>IF(virtualroom!A1697="","",J1697&gt;ventilation_hysteresis)</f>
        <v>1</v>
      </c>
      <c r="M1697" s="29">
        <f t="shared" si="349"/>
        <v>500</v>
      </c>
      <c r="N1697" s="13">
        <f t="shared" si="340"/>
        <v>5.5555555555555554</v>
      </c>
      <c r="O1697" s="17">
        <f t="shared" si="341"/>
        <v>0.72627314814814814</v>
      </c>
      <c r="P1697" s="17">
        <f t="shared" si="350"/>
        <v>0.20749003984063744</v>
      </c>
      <c r="Q1697" s="17">
        <f t="shared" si="342"/>
        <v>0.15069444444444444</v>
      </c>
      <c r="R1697" s="29">
        <f>IF(R1696="cCO2_ppm",CO2_ext_avg_ppm,calculation!R1696+calculation!S1696)</f>
        <v>885.625</v>
      </c>
      <c r="S1697" s="13">
        <f t="shared" si="351"/>
        <v>0</v>
      </c>
    </row>
    <row r="1698" spans="1:19">
      <c r="A1698" s="1">
        <f>IF(input_OLD_temp_simulation!A1698&lt;&gt;"",input_OLD_temp_simulation!A1698,"")</f>
        <v>1696</v>
      </c>
      <c r="B1698">
        <f>IF(input_OLD_temp_simulation!B1698&lt;&gt;"",input_OLD_temp_simulation!B1698,"")</f>
        <v>886307</v>
      </c>
      <c r="C1698" s="2">
        <f>IF(input_OLD_temp_simulation!C1698&lt;&gt;"",input_OLD_temp_simulation!C1698,"")</f>
        <v>44581.666666666657</v>
      </c>
      <c r="D1698" s="26">
        <f t="shared" si="352"/>
        <v>3</v>
      </c>
      <c r="E1698" s="43">
        <f t="shared" si="343"/>
        <v>0.66666666665696539</v>
      </c>
      <c r="F1698" s="2">
        <f t="shared" si="344"/>
        <v>3.6667824073977062</v>
      </c>
      <c r="G1698" s="26">
        <f>_xlfn.XLOOKUP(F1698,occupancy_schedule!C:C,occupancy_schedule!D:D,,1,2)</f>
        <v>0</v>
      </c>
      <c r="H1698" s="50">
        <f t="shared" si="345"/>
        <v>0</v>
      </c>
      <c r="I1698" s="18">
        <f t="shared" si="346"/>
        <v>0</v>
      </c>
      <c r="J1698" s="26">
        <f t="shared" si="347"/>
        <v>85.625</v>
      </c>
      <c r="K1698" s="55">
        <f t="shared" si="348"/>
        <v>1.4525462962962962E-2</v>
      </c>
      <c r="L1698" s="26" t="b">
        <f>IF(virtualroom!A1698="","",J1698&gt;ventilation_hysteresis)</f>
        <v>1</v>
      </c>
      <c r="M1698" s="29">
        <f t="shared" si="349"/>
        <v>500</v>
      </c>
      <c r="N1698" s="13">
        <f t="shared" si="340"/>
        <v>5.5555555555555554</v>
      </c>
      <c r="O1698" s="17">
        <f t="shared" si="341"/>
        <v>0.72627314814814814</v>
      </c>
      <c r="P1698" s="17">
        <f t="shared" si="350"/>
        <v>0.20749003984063744</v>
      </c>
      <c r="Q1698" s="17">
        <f t="shared" si="342"/>
        <v>0.15069444444444444</v>
      </c>
      <c r="R1698" s="29">
        <f>IF(R1697="cCO2_ppm",CO2_ext_avg_ppm,calculation!R1697+calculation!S1697)</f>
        <v>885.625</v>
      </c>
      <c r="S1698" s="13">
        <f t="shared" si="351"/>
        <v>-135.625</v>
      </c>
    </row>
    <row r="1699" spans="1:19">
      <c r="A1699" s="1">
        <f>IF(input_OLD_temp_simulation!A1699&lt;&gt;"",input_OLD_temp_simulation!A1699,"")</f>
        <v>1697</v>
      </c>
      <c r="B1699">
        <f>IF(input_OLD_temp_simulation!B1699&lt;&gt;"",input_OLD_temp_simulation!B1699,"")</f>
        <v>886307</v>
      </c>
      <c r="C1699" s="2">
        <f>IF(input_OLD_temp_simulation!C1699&lt;&gt;"",input_OLD_temp_simulation!C1699,"")</f>
        <v>44581.677083333343</v>
      </c>
      <c r="D1699" s="26">
        <f t="shared" si="352"/>
        <v>3</v>
      </c>
      <c r="E1699" s="43">
        <f t="shared" si="343"/>
        <v>0.67708333334303461</v>
      </c>
      <c r="F1699" s="2">
        <f t="shared" si="344"/>
        <v>3.6771990740837754</v>
      </c>
      <c r="G1699" s="26">
        <f>_xlfn.XLOOKUP(F1699,occupancy_schedule!C:C,occupancy_schedule!D:D,,1,2)</f>
        <v>0</v>
      </c>
      <c r="H1699" s="50">
        <f t="shared" si="345"/>
        <v>0</v>
      </c>
      <c r="I1699" s="18">
        <f t="shared" si="346"/>
        <v>0</v>
      </c>
      <c r="J1699" s="26">
        <f t="shared" si="347"/>
        <v>-50</v>
      </c>
      <c r="K1699" s="55">
        <f t="shared" si="348"/>
        <v>1.0339506172839507E-2</v>
      </c>
      <c r="L1699" s="26" t="b">
        <f>IF(virtualroom!A1699="","",J1699&gt;ventilation_hysteresis)</f>
        <v>0</v>
      </c>
      <c r="M1699" s="29">
        <f t="shared" si="349"/>
        <v>0</v>
      </c>
      <c r="N1699" s="13">
        <f t="shared" si="340"/>
        <v>0</v>
      </c>
      <c r="O1699" s="17">
        <f t="shared" si="341"/>
        <v>0</v>
      </c>
      <c r="P1699" s="17">
        <f t="shared" si="350"/>
        <v>0</v>
      </c>
      <c r="Q1699" s="17">
        <f t="shared" si="342"/>
        <v>1.0339506172839507E-2</v>
      </c>
      <c r="R1699" s="29">
        <f>IF(R1698="cCO2_ppm",CO2_ext_avg_ppm,calculation!R1698+calculation!S1698)</f>
        <v>750</v>
      </c>
      <c r="S1699" s="13">
        <f t="shared" si="351"/>
        <v>-9.3055555555555554</v>
      </c>
    </row>
    <row r="1700" spans="1:19">
      <c r="A1700" s="1">
        <f>IF(input_OLD_temp_simulation!A1700&lt;&gt;"",input_OLD_temp_simulation!A1700,"")</f>
        <v>1698</v>
      </c>
      <c r="B1700">
        <f>IF(input_OLD_temp_simulation!B1700&lt;&gt;"",input_OLD_temp_simulation!B1700,"")</f>
        <v>886307</v>
      </c>
      <c r="C1700" s="2">
        <f>IF(input_OLD_temp_simulation!C1700&lt;&gt;"",input_OLD_temp_simulation!C1700,"")</f>
        <v>44581.6875</v>
      </c>
      <c r="D1700" s="26">
        <f t="shared" si="352"/>
        <v>3</v>
      </c>
      <c r="E1700" s="43">
        <f t="shared" si="343"/>
        <v>0.6875</v>
      </c>
      <c r="F1700" s="2">
        <f t="shared" si="344"/>
        <v>3.6876157407407408</v>
      </c>
      <c r="G1700" s="26">
        <f>_xlfn.XLOOKUP(F1700,occupancy_schedule!C:C,occupancy_schedule!D:D,,1,2)</f>
        <v>0</v>
      </c>
      <c r="H1700" s="50">
        <f t="shared" si="345"/>
        <v>0</v>
      </c>
      <c r="I1700" s="18">
        <f t="shared" si="346"/>
        <v>0</v>
      </c>
      <c r="J1700" s="26">
        <f t="shared" si="347"/>
        <v>-59.305555555555543</v>
      </c>
      <c r="K1700" s="55">
        <f t="shared" si="348"/>
        <v>1.0052297668038409E-2</v>
      </c>
      <c r="L1700" s="26" t="b">
        <f>IF(virtualroom!A1700="","",J1700&gt;ventilation_hysteresis)</f>
        <v>0</v>
      </c>
      <c r="M1700" s="29">
        <f t="shared" si="349"/>
        <v>0</v>
      </c>
      <c r="N1700" s="13">
        <f t="shared" si="340"/>
        <v>0</v>
      </c>
      <c r="O1700" s="17">
        <f t="shared" si="341"/>
        <v>0</v>
      </c>
      <c r="P1700" s="17">
        <f t="shared" si="350"/>
        <v>0</v>
      </c>
      <c r="Q1700" s="17">
        <f t="shared" si="342"/>
        <v>1.0052297668038409E-2</v>
      </c>
      <c r="R1700" s="29">
        <f>IF(R1699="cCO2_ppm",CO2_ext_avg_ppm,calculation!R1699+calculation!S1699)</f>
        <v>740.69444444444446</v>
      </c>
      <c r="S1700" s="13">
        <f t="shared" si="351"/>
        <v>-9.0470679012345681</v>
      </c>
    </row>
    <row r="1701" spans="1:19">
      <c r="A1701" s="1">
        <f>IF(input_OLD_temp_simulation!A1701&lt;&gt;"",input_OLD_temp_simulation!A1701,"")</f>
        <v>1699</v>
      </c>
      <c r="B1701">
        <f>IF(input_OLD_temp_simulation!B1701&lt;&gt;"",input_OLD_temp_simulation!B1701,"")</f>
        <v>886307</v>
      </c>
      <c r="C1701" s="2">
        <f>IF(input_OLD_temp_simulation!C1701&lt;&gt;"",input_OLD_temp_simulation!C1701,"")</f>
        <v>44581.697916666657</v>
      </c>
      <c r="D1701" s="26">
        <f t="shared" si="352"/>
        <v>3</v>
      </c>
      <c r="E1701" s="43">
        <f t="shared" si="343"/>
        <v>0.69791666665696539</v>
      </c>
      <c r="F1701" s="2">
        <f t="shared" si="344"/>
        <v>3.6980324073977062</v>
      </c>
      <c r="G1701" s="26">
        <f>_xlfn.XLOOKUP(F1701,occupancy_schedule!C:C,occupancy_schedule!D:D,,1,2)</f>
        <v>0</v>
      </c>
      <c r="H1701" s="50">
        <f t="shared" si="345"/>
        <v>0</v>
      </c>
      <c r="I1701" s="18">
        <f t="shared" si="346"/>
        <v>0</v>
      </c>
      <c r="J1701" s="26">
        <f t="shared" si="347"/>
        <v>-68.35262345679007</v>
      </c>
      <c r="K1701" s="55">
        <f t="shared" si="348"/>
        <v>9.7730671772595663E-3</v>
      </c>
      <c r="L1701" s="26" t="b">
        <f>IF(virtualroom!A1701="","",J1701&gt;ventilation_hysteresis)</f>
        <v>0</v>
      </c>
      <c r="M1701" s="29">
        <f t="shared" si="349"/>
        <v>0</v>
      </c>
      <c r="N1701" s="13">
        <f t="shared" si="340"/>
        <v>0</v>
      </c>
      <c r="O1701" s="17">
        <f t="shared" si="341"/>
        <v>0</v>
      </c>
      <c r="P1701" s="17">
        <f t="shared" si="350"/>
        <v>0</v>
      </c>
      <c r="Q1701" s="17">
        <f t="shared" si="342"/>
        <v>9.7730671772595663E-3</v>
      </c>
      <c r="R1701" s="29">
        <f>IF(R1700="cCO2_ppm",CO2_ext_avg_ppm,calculation!R1700+calculation!S1700)</f>
        <v>731.64737654320993</v>
      </c>
      <c r="S1701" s="13">
        <f t="shared" si="351"/>
        <v>-8.795760459533609</v>
      </c>
    </row>
    <row r="1702" spans="1:19">
      <c r="A1702" s="1">
        <f>IF(input_OLD_temp_simulation!A1702&lt;&gt;"",input_OLD_temp_simulation!A1702,"")</f>
        <v>1700</v>
      </c>
      <c r="B1702">
        <f>IF(input_OLD_temp_simulation!B1702&lt;&gt;"",input_OLD_temp_simulation!B1702,"")</f>
        <v>886307</v>
      </c>
      <c r="C1702" s="2">
        <f>IF(input_OLD_temp_simulation!C1702&lt;&gt;"",input_OLD_temp_simulation!C1702,"")</f>
        <v>44581.708333333343</v>
      </c>
      <c r="D1702" s="26">
        <f t="shared" si="352"/>
        <v>3</v>
      </c>
      <c r="E1702" s="43">
        <f t="shared" si="343"/>
        <v>0.70833333334303461</v>
      </c>
      <c r="F1702" s="2">
        <f t="shared" si="344"/>
        <v>3.7084490740837754</v>
      </c>
      <c r="G1702" s="26">
        <f>_xlfn.XLOOKUP(F1702,occupancy_schedule!C:C,occupancy_schedule!D:D,,1,2)</f>
        <v>0</v>
      </c>
      <c r="H1702" s="50">
        <f t="shared" si="345"/>
        <v>0</v>
      </c>
      <c r="I1702" s="18">
        <f t="shared" si="346"/>
        <v>0</v>
      </c>
      <c r="J1702" s="26">
        <f t="shared" si="347"/>
        <v>-77.148383916323723</v>
      </c>
      <c r="K1702" s="55">
        <f t="shared" si="348"/>
        <v>9.501593089002355E-3</v>
      </c>
      <c r="L1702" s="26" t="b">
        <f>IF(virtualroom!A1702="","",J1702&gt;ventilation_hysteresis)</f>
        <v>0</v>
      </c>
      <c r="M1702" s="29">
        <f t="shared" si="349"/>
        <v>0</v>
      </c>
      <c r="N1702" s="13">
        <f t="shared" si="340"/>
        <v>0</v>
      </c>
      <c r="O1702" s="17">
        <f t="shared" si="341"/>
        <v>0</v>
      </c>
      <c r="P1702" s="17">
        <f t="shared" si="350"/>
        <v>0</v>
      </c>
      <c r="Q1702" s="17">
        <f t="shared" si="342"/>
        <v>9.501593089002355E-3</v>
      </c>
      <c r="R1702" s="29">
        <f>IF(R1701="cCO2_ppm",CO2_ext_avg_ppm,calculation!R1701+calculation!S1701)</f>
        <v>722.85161608367628</v>
      </c>
      <c r="S1702" s="13">
        <f t="shared" si="351"/>
        <v>-8.5514337801021192</v>
      </c>
    </row>
    <row r="1703" spans="1:19">
      <c r="A1703" s="1">
        <f>IF(input_OLD_temp_simulation!A1703&lt;&gt;"",input_OLD_temp_simulation!A1703,"")</f>
        <v>1701</v>
      </c>
      <c r="B1703">
        <f>IF(input_OLD_temp_simulation!B1703&lt;&gt;"",input_OLD_temp_simulation!B1703,"")</f>
        <v>886307</v>
      </c>
      <c r="C1703" s="2">
        <f>IF(input_OLD_temp_simulation!C1703&lt;&gt;"",input_OLD_temp_simulation!C1703,"")</f>
        <v>44581.71875</v>
      </c>
      <c r="D1703" s="26">
        <f t="shared" si="352"/>
        <v>3</v>
      </c>
      <c r="E1703" s="43">
        <f t="shared" si="343"/>
        <v>0.71875</v>
      </c>
      <c r="F1703" s="2">
        <f t="shared" si="344"/>
        <v>3.7188657407407408</v>
      </c>
      <c r="G1703" s="26">
        <f>_xlfn.XLOOKUP(F1703,occupancy_schedule!C:C,occupancy_schedule!D:D,,1,2)</f>
        <v>0</v>
      </c>
      <c r="H1703" s="50">
        <f t="shared" si="345"/>
        <v>0</v>
      </c>
      <c r="I1703" s="18">
        <f t="shared" si="346"/>
        <v>0</v>
      </c>
      <c r="J1703" s="26">
        <f t="shared" si="347"/>
        <v>-85.699817696425839</v>
      </c>
      <c r="K1703" s="55">
        <f t="shared" si="348"/>
        <v>9.2376599476411761E-3</v>
      </c>
      <c r="L1703" s="26" t="b">
        <f>IF(virtualroom!A1703="","",J1703&gt;ventilation_hysteresis)</f>
        <v>0</v>
      </c>
      <c r="M1703" s="29">
        <f t="shared" si="349"/>
        <v>0</v>
      </c>
      <c r="N1703" s="13">
        <f t="shared" si="340"/>
        <v>0</v>
      </c>
      <c r="O1703" s="17">
        <f t="shared" si="341"/>
        <v>0</v>
      </c>
      <c r="P1703" s="17">
        <f t="shared" si="350"/>
        <v>0</v>
      </c>
      <c r="Q1703" s="17">
        <f t="shared" si="342"/>
        <v>9.2376599476411761E-3</v>
      </c>
      <c r="R1703" s="29">
        <f>IF(R1702="cCO2_ppm",CO2_ext_avg_ppm,calculation!R1702+calculation!S1702)</f>
        <v>714.30018230357416</v>
      </c>
      <c r="S1703" s="13">
        <f t="shared" si="351"/>
        <v>-8.3138939528770592</v>
      </c>
    </row>
    <row r="1704" spans="1:19">
      <c r="A1704" s="1">
        <f>IF(input_OLD_temp_simulation!A1704&lt;&gt;"",input_OLD_temp_simulation!A1704,"")</f>
        <v>1702</v>
      </c>
      <c r="B1704">
        <f>IF(input_OLD_temp_simulation!B1704&lt;&gt;"",input_OLD_temp_simulation!B1704,"")</f>
        <v>886307</v>
      </c>
      <c r="C1704" s="2">
        <f>IF(input_OLD_temp_simulation!C1704&lt;&gt;"",input_OLD_temp_simulation!C1704,"")</f>
        <v>44581.729166666657</v>
      </c>
      <c r="D1704" s="26">
        <f t="shared" si="352"/>
        <v>3</v>
      </c>
      <c r="E1704" s="43">
        <f t="shared" si="343"/>
        <v>0.72916666665696539</v>
      </c>
      <c r="F1704" s="2">
        <f t="shared" si="344"/>
        <v>3.7292824073977062</v>
      </c>
      <c r="G1704" s="26">
        <f>_xlfn.XLOOKUP(F1704,occupancy_schedule!C:C,occupancy_schedule!D:D,,1,2)</f>
        <v>0</v>
      </c>
      <c r="H1704" s="50">
        <f t="shared" si="345"/>
        <v>0</v>
      </c>
      <c r="I1704" s="18">
        <f t="shared" si="346"/>
        <v>0</v>
      </c>
      <c r="J1704" s="26">
        <f t="shared" si="347"/>
        <v>-94.013711649302877</v>
      </c>
      <c r="K1704" s="55">
        <f t="shared" si="348"/>
        <v>8.9810582824289241E-3</v>
      </c>
      <c r="L1704" s="26" t="b">
        <f>IF(virtualroom!A1704="","",J1704&gt;ventilation_hysteresis)</f>
        <v>0</v>
      </c>
      <c r="M1704" s="29">
        <f t="shared" si="349"/>
        <v>0</v>
      </c>
      <c r="N1704" s="13">
        <f t="shared" ref="N1704:N1767" si="353">M1704/(V_room_m3)</f>
        <v>0</v>
      </c>
      <c r="O1704" s="17">
        <f t="shared" ref="O1704:O1767" si="354">N1704/s_per_h*(R1704-CO2_ext_avg_ppm)</f>
        <v>0</v>
      </c>
      <c r="P1704" s="17">
        <f t="shared" si="350"/>
        <v>0</v>
      </c>
      <c r="Q1704" s="17">
        <f t="shared" si="342"/>
        <v>8.9810582824289241E-3</v>
      </c>
      <c r="R1704" s="29">
        <f>IF(R1703="cCO2_ppm",CO2_ext_avg_ppm,calculation!R1703+calculation!S1703)</f>
        <v>705.98628835069712</v>
      </c>
      <c r="S1704" s="13">
        <f t="shared" si="351"/>
        <v>-8.0829524541860316</v>
      </c>
    </row>
    <row r="1705" spans="1:19">
      <c r="A1705" s="1">
        <f>IF(input_OLD_temp_simulation!A1705&lt;&gt;"",input_OLD_temp_simulation!A1705,"")</f>
        <v>1703</v>
      </c>
      <c r="B1705">
        <f>IF(input_OLD_temp_simulation!B1705&lt;&gt;"",input_OLD_temp_simulation!B1705,"")</f>
        <v>886307</v>
      </c>
      <c r="C1705" s="2">
        <f>IF(input_OLD_temp_simulation!C1705&lt;&gt;"",input_OLD_temp_simulation!C1705,"")</f>
        <v>44581.739583333343</v>
      </c>
      <c r="D1705" s="26">
        <f t="shared" si="352"/>
        <v>3</v>
      </c>
      <c r="E1705" s="43">
        <f t="shared" si="343"/>
        <v>0.73958333334303461</v>
      </c>
      <c r="F1705" s="2">
        <f t="shared" si="344"/>
        <v>3.7396990740837754</v>
      </c>
      <c r="G1705" s="26">
        <f>_xlfn.XLOOKUP(F1705,occupancy_schedule!C:C,occupancy_schedule!D:D,,1,2)</f>
        <v>0</v>
      </c>
      <c r="H1705" s="50">
        <f t="shared" si="345"/>
        <v>0</v>
      </c>
      <c r="I1705" s="18">
        <f t="shared" si="346"/>
        <v>0</v>
      </c>
      <c r="J1705" s="26">
        <f t="shared" si="347"/>
        <v>-102.09666410348893</v>
      </c>
      <c r="K1705" s="55">
        <f t="shared" si="348"/>
        <v>8.7315844412503407E-3</v>
      </c>
      <c r="L1705" s="26" t="b">
        <f>IF(virtualroom!A1705="","",J1705&gt;ventilation_hysteresis)</f>
        <v>0</v>
      </c>
      <c r="M1705" s="29">
        <f t="shared" si="349"/>
        <v>0</v>
      </c>
      <c r="N1705" s="13">
        <f t="shared" si="353"/>
        <v>0</v>
      </c>
      <c r="O1705" s="17">
        <f t="shared" si="354"/>
        <v>0</v>
      </c>
      <c r="P1705" s="17">
        <f t="shared" si="350"/>
        <v>0</v>
      </c>
      <c r="Q1705" s="17">
        <f t="shared" ref="Q1705:Q1768" si="355">MAX(O1705*P1705,K1705)</f>
        <v>8.7315844412503407E-3</v>
      </c>
      <c r="R1705" s="29">
        <f>IF(R1704="cCO2_ppm",CO2_ext_avg_ppm,calculation!R1704+calculation!S1704)</f>
        <v>697.90333589651107</v>
      </c>
      <c r="S1705" s="13">
        <f t="shared" si="351"/>
        <v>-7.8584259971253063</v>
      </c>
    </row>
    <row r="1706" spans="1:19">
      <c r="A1706" s="1">
        <f>IF(input_OLD_temp_simulation!A1706&lt;&gt;"",input_OLD_temp_simulation!A1706,"")</f>
        <v>1704</v>
      </c>
      <c r="B1706">
        <f>IF(input_OLD_temp_simulation!B1706&lt;&gt;"",input_OLD_temp_simulation!B1706,"")</f>
        <v>886307</v>
      </c>
      <c r="C1706" s="2">
        <f>IF(input_OLD_temp_simulation!C1706&lt;&gt;"",input_OLD_temp_simulation!C1706,"")</f>
        <v>44581.75</v>
      </c>
      <c r="D1706" s="26">
        <f t="shared" si="352"/>
        <v>3</v>
      </c>
      <c r="E1706" s="43">
        <f t="shared" si="343"/>
        <v>0.75</v>
      </c>
      <c r="F1706" s="2">
        <f t="shared" si="344"/>
        <v>3.7501157407407408</v>
      </c>
      <c r="G1706" s="26">
        <f>_xlfn.XLOOKUP(F1706,occupancy_schedule!C:C,occupancy_schedule!D:D,,1,2)</f>
        <v>0</v>
      </c>
      <c r="H1706" s="50">
        <f t="shared" si="345"/>
        <v>0</v>
      </c>
      <c r="I1706" s="18">
        <f t="shared" si="346"/>
        <v>0</v>
      </c>
      <c r="J1706" s="26">
        <f t="shared" si="347"/>
        <v>-109.95509010061426</v>
      </c>
      <c r="K1706" s="55">
        <f t="shared" si="348"/>
        <v>8.4890404289933875E-3</v>
      </c>
      <c r="L1706" s="26" t="b">
        <f>IF(virtualroom!A1706="","",J1706&gt;ventilation_hysteresis)</f>
        <v>0</v>
      </c>
      <c r="M1706" s="29">
        <f t="shared" si="349"/>
        <v>0</v>
      </c>
      <c r="N1706" s="13">
        <f t="shared" si="353"/>
        <v>0</v>
      </c>
      <c r="O1706" s="17">
        <f t="shared" si="354"/>
        <v>0</v>
      </c>
      <c r="P1706" s="17">
        <f t="shared" si="350"/>
        <v>0</v>
      </c>
      <c r="Q1706" s="17">
        <f t="shared" si="355"/>
        <v>8.4890404289933875E-3</v>
      </c>
      <c r="R1706" s="29">
        <f>IF(R1705="cCO2_ppm",CO2_ext_avg_ppm,calculation!R1705+calculation!S1705)</f>
        <v>690.04490989938574</v>
      </c>
      <c r="S1706" s="13">
        <f t="shared" si="351"/>
        <v>-7.6401363860940483</v>
      </c>
    </row>
    <row r="1707" spans="1:19">
      <c r="A1707" s="1">
        <f>IF(input_OLD_temp_simulation!A1707&lt;&gt;"",input_OLD_temp_simulation!A1707,"")</f>
        <v>1705</v>
      </c>
      <c r="B1707">
        <f>IF(input_OLD_temp_simulation!B1707&lt;&gt;"",input_OLD_temp_simulation!B1707,"")</f>
        <v>886307</v>
      </c>
      <c r="C1707" s="2">
        <f>IF(input_OLD_temp_simulation!C1707&lt;&gt;"",input_OLD_temp_simulation!C1707,"")</f>
        <v>44581.760416666657</v>
      </c>
      <c r="D1707" s="26">
        <f t="shared" si="352"/>
        <v>3</v>
      </c>
      <c r="E1707" s="43">
        <f t="shared" si="343"/>
        <v>0.76041666665696539</v>
      </c>
      <c r="F1707" s="2">
        <f t="shared" si="344"/>
        <v>3.7605324073977062</v>
      </c>
      <c r="G1707" s="26">
        <f>_xlfn.XLOOKUP(F1707,occupancy_schedule!C:C,occupancy_schedule!D:D,,1,2)</f>
        <v>0</v>
      </c>
      <c r="H1707" s="50">
        <f t="shared" si="345"/>
        <v>0</v>
      </c>
      <c r="I1707" s="18">
        <f t="shared" si="346"/>
        <v>0</v>
      </c>
      <c r="J1707" s="26">
        <f t="shared" si="347"/>
        <v>-117.59522648670827</v>
      </c>
      <c r="K1707" s="55">
        <f t="shared" si="348"/>
        <v>8.2532337504102379E-3</v>
      </c>
      <c r="L1707" s="26" t="b">
        <f>IF(virtualroom!A1707="","",J1707&gt;ventilation_hysteresis)</f>
        <v>0</v>
      </c>
      <c r="M1707" s="29">
        <f t="shared" si="349"/>
        <v>0</v>
      </c>
      <c r="N1707" s="13">
        <f t="shared" si="353"/>
        <v>0</v>
      </c>
      <c r="O1707" s="17">
        <f t="shared" si="354"/>
        <v>0</v>
      </c>
      <c r="P1707" s="17">
        <f t="shared" si="350"/>
        <v>0</v>
      </c>
      <c r="Q1707" s="17">
        <f t="shared" si="355"/>
        <v>8.2532337504102379E-3</v>
      </c>
      <c r="R1707" s="29">
        <f>IF(R1706="cCO2_ppm",CO2_ext_avg_ppm,calculation!R1706+calculation!S1706)</f>
        <v>682.40477351329173</v>
      </c>
      <c r="S1707" s="13">
        <f t="shared" si="351"/>
        <v>-7.4279103753692137</v>
      </c>
    </row>
    <row r="1708" spans="1:19">
      <c r="A1708" s="1">
        <f>IF(input_OLD_temp_simulation!A1708&lt;&gt;"",input_OLD_temp_simulation!A1708,"")</f>
        <v>1706</v>
      </c>
      <c r="B1708">
        <f>IF(input_OLD_temp_simulation!B1708&lt;&gt;"",input_OLD_temp_simulation!B1708,"")</f>
        <v>886307</v>
      </c>
      <c r="C1708" s="2">
        <f>IF(input_OLD_temp_simulation!C1708&lt;&gt;"",input_OLD_temp_simulation!C1708,"")</f>
        <v>44581.770833333343</v>
      </c>
      <c r="D1708" s="26">
        <f t="shared" si="352"/>
        <v>3</v>
      </c>
      <c r="E1708" s="43">
        <f t="shared" si="343"/>
        <v>0.77083333334303461</v>
      </c>
      <c r="F1708" s="2">
        <f t="shared" si="344"/>
        <v>3.7709490740837754</v>
      </c>
      <c r="G1708" s="26">
        <f>_xlfn.XLOOKUP(F1708,occupancy_schedule!C:C,occupancy_schedule!D:D,,1,2)</f>
        <v>0</v>
      </c>
      <c r="H1708" s="50">
        <f t="shared" si="345"/>
        <v>0</v>
      </c>
      <c r="I1708" s="18">
        <f t="shared" si="346"/>
        <v>0</v>
      </c>
      <c r="J1708" s="26">
        <f t="shared" si="347"/>
        <v>-125.02313686207754</v>
      </c>
      <c r="K1708" s="55">
        <f t="shared" si="348"/>
        <v>8.0239772573432854E-3</v>
      </c>
      <c r="L1708" s="26" t="b">
        <f>IF(virtualroom!A1708="","",J1708&gt;ventilation_hysteresis)</f>
        <v>0</v>
      </c>
      <c r="M1708" s="29">
        <f t="shared" si="349"/>
        <v>0</v>
      </c>
      <c r="N1708" s="13">
        <f t="shared" si="353"/>
        <v>0</v>
      </c>
      <c r="O1708" s="17">
        <f t="shared" si="354"/>
        <v>0</v>
      </c>
      <c r="P1708" s="17">
        <f t="shared" si="350"/>
        <v>0</v>
      </c>
      <c r="Q1708" s="17">
        <f t="shared" si="355"/>
        <v>8.0239772573432854E-3</v>
      </c>
      <c r="R1708" s="29">
        <f>IF(R1707="cCO2_ppm",CO2_ext_avg_ppm,calculation!R1707+calculation!S1707)</f>
        <v>674.97686313792246</v>
      </c>
      <c r="S1708" s="13">
        <f t="shared" si="351"/>
        <v>-7.221579531608957</v>
      </c>
    </row>
    <row r="1709" spans="1:19">
      <c r="A1709" s="1">
        <f>IF(input_OLD_temp_simulation!A1709&lt;&gt;"",input_OLD_temp_simulation!A1709,"")</f>
        <v>1707</v>
      </c>
      <c r="B1709">
        <f>IF(input_OLD_temp_simulation!B1709&lt;&gt;"",input_OLD_temp_simulation!B1709,"")</f>
        <v>886307</v>
      </c>
      <c r="C1709" s="2">
        <f>IF(input_OLD_temp_simulation!C1709&lt;&gt;"",input_OLD_temp_simulation!C1709,"")</f>
        <v>44581.78125</v>
      </c>
      <c r="D1709" s="26">
        <f t="shared" si="352"/>
        <v>3</v>
      </c>
      <c r="E1709" s="43">
        <f t="shared" si="343"/>
        <v>0.78125</v>
      </c>
      <c r="F1709" s="2">
        <f t="shared" si="344"/>
        <v>3.7813657407407408</v>
      </c>
      <c r="G1709" s="26">
        <f>_xlfn.XLOOKUP(F1709,occupancy_schedule!C:C,occupancy_schedule!D:D,,1,2)</f>
        <v>0</v>
      </c>
      <c r="H1709" s="50">
        <f t="shared" si="345"/>
        <v>0</v>
      </c>
      <c r="I1709" s="18">
        <f t="shared" si="346"/>
        <v>0</v>
      </c>
      <c r="J1709" s="26">
        <f t="shared" si="347"/>
        <v>-132.24471639368653</v>
      </c>
      <c r="K1709" s="55">
        <f t="shared" si="348"/>
        <v>7.8010890001948595E-3</v>
      </c>
      <c r="L1709" s="26" t="b">
        <f>IF(virtualroom!A1709="","",J1709&gt;ventilation_hysteresis)</f>
        <v>0</v>
      </c>
      <c r="M1709" s="29">
        <f t="shared" si="349"/>
        <v>0</v>
      </c>
      <c r="N1709" s="13">
        <f t="shared" si="353"/>
        <v>0</v>
      </c>
      <c r="O1709" s="17">
        <f t="shared" si="354"/>
        <v>0</v>
      </c>
      <c r="P1709" s="17">
        <f t="shared" si="350"/>
        <v>0</v>
      </c>
      <c r="Q1709" s="17">
        <f t="shared" si="355"/>
        <v>7.8010890001948595E-3</v>
      </c>
      <c r="R1709" s="29">
        <f>IF(R1708="cCO2_ppm",CO2_ext_avg_ppm,calculation!R1708+calculation!S1708)</f>
        <v>667.75528360631347</v>
      </c>
      <c r="S1709" s="13">
        <f t="shared" si="351"/>
        <v>-7.0209801001753736</v>
      </c>
    </row>
    <row r="1710" spans="1:19">
      <c r="A1710" s="1">
        <f>IF(input_OLD_temp_simulation!A1710&lt;&gt;"",input_OLD_temp_simulation!A1710,"")</f>
        <v>1708</v>
      </c>
      <c r="B1710">
        <f>IF(input_OLD_temp_simulation!B1710&lt;&gt;"",input_OLD_temp_simulation!B1710,"")</f>
        <v>886307</v>
      </c>
      <c r="C1710" s="2">
        <f>IF(input_OLD_temp_simulation!C1710&lt;&gt;"",input_OLD_temp_simulation!C1710,"")</f>
        <v>44581.791666666657</v>
      </c>
      <c r="D1710" s="26">
        <f t="shared" si="352"/>
        <v>3</v>
      </c>
      <c r="E1710" s="43">
        <f t="shared" si="343"/>
        <v>0.79166666665696539</v>
      </c>
      <c r="F1710" s="2">
        <f t="shared" si="344"/>
        <v>3.7917824073977062</v>
      </c>
      <c r="G1710" s="26">
        <f>_xlfn.XLOOKUP(F1710,occupancy_schedule!C:C,occupancy_schedule!D:D,,1,2)</f>
        <v>0</v>
      </c>
      <c r="H1710" s="50">
        <f t="shared" si="345"/>
        <v>0</v>
      </c>
      <c r="I1710" s="18">
        <f t="shared" si="346"/>
        <v>0</v>
      </c>
      <c r="J1710" s="26">
        <f t="shared" si="347"/>
        <v>-139.26569649386192</v>
      </c>
      <c r="K1710" s="55">
        <f t="shared" si="348"/>
        <v>7.5843920835227795E-3</v>
      </c>
      <c r="L1710" s="26" t="b">
        <f>IF(virtualroom!A1710="","",J1710&gt;ventilation_hysteresis)</f>
        <v>0</v>
      </c>
      <c r="M1710" s="29">
        <f t="shared" si="349"/>
        <v>0</v>
      </c>
      <c r="N1710" s="13">
        <f t="shared" si="353"/>
        <v>0</v>
      </c>
      <c r="O1710" s="17">
        <f t="shared" si="354"/>
        <v>0</v>
      </c>
      <c r="P1710" s="17">
        <f t="shared" si="350"/>
        <v>0</v>
      </c>
      <c r="Q1710" s="17">
        <f t="shared" si="355"/>
        <v>7.5843920835227795E-3</v>
      </c>
      <c r="R1710" s="29">
        <f>IF(R1709="cCO2_ppm",CO2_ext_avg_ppm,calculation!R1709+calculation!S1709)</f>
        <v>660.73430350613808</v>
      </c>
      <c r="S1710" s="13">
        <f t="shared" si="351"/>
        <v>-6.8259528751705014</v>
      </c>
    </row>
    <row r="1711" spans="1:19">
      <c r="A1711" s="1">
        <f>IF(input_OLD_temp_simulation!A1711&lt;&gt;"",input_OLD_temp_simulation!A1711,"")</f>
        <v>1709</v>
      </c>
      <c r="B1711">
        <f>IF(input_OLD_temp_simulation!B1711&lt;&gt;"",input_OLD_temp_simulation!B1711,"")</f>
        <v>886307</v>
      </c>
      <c r="C1711" s="2">
        <f>IF(input_OLD_temp_simulation!C1711&lt;&gt;"",input_OLD_temp_simulation!C1711,"")</f>
        <v>44581.802083333343</v>
      </c>
      <c r="D1711" s="26">
        <f t="shared" si="352"/>
        <v>3</v>
      </c>
      <c r="E1711" s="43">
        <f t="shared" si="343"/>
        <v>0.80208333334303461</v>
      </c>
      <c r="F1711" s="2">
        <f t="shared" si="344"/>
        <v>3.8021990740837754</v>
      </c>
      <c r="G1711" s="26">
        <f>_xlfn.XLOOKUP(F1711,occupancy_schedule!C:C,occupancy_schedule!D:D,,1,2)</f>
        <v>0</v>
      </c>
      <c r="H1711" s="50">
        <f t="shared" si="345"/>
        <v>0</v>
      </c>
      <c r="I1711" s="18">
        <f t="shared" si="346"/>
        <v>0</v>
      </c>
      <c r="J1711" s="26">
        <f t="shared" si="347"/>
        <v>-146.09164936903244</v>
      </c>
      <c r="K1711" s="55">
        <f t="shared" si="348"/>
        <v>7.3737145256471464E-3</v>
      </c>
      <c r="L1711" s="26" t="b">
        <f>IF(virtualroom!A1711="","",J1711&gt;ventilation_hysteresis)</f>
        <v>0</v>
      </c>
      <c r="M1711" s="29">
        <f t="shared" si="349"/>
        <v>0</v>
      </c>
      <c r="N1711" s="13">
        <f t="shared" si="353"/>
        <v>0</v>
      </c>
      <c r="O1711" s="17">
        <f t="shared" si="354"/>
        <v>0</v>
      </c>
      <c r="P1711" s="17">
        <f t="shared" si="350"/>
        <v>0</v>
      </c>
      <c r="Q1711" s="17">
        <f t="shared" si="355"/>
        <v>7.3737145256471464E-3</v>
      </c>
      <c r="R1711" s="29">
        <f>IF(R1710="cCO2_ppm",CO2_ext_avg_ppm,calculation!R1710+calculation!S1710)</f>
        <v>653.90835063096756</v>
      </c>
      <c r="S1711" s="13">
        <f t="shared" si="351"/>
        <v>-6.6363430730824318</v>
      </c>
    </row>
    <row r="1712" spans="1:19">
      <c r="A1712" s="1">
        <f>IF(input_OLD_temp_simulation!A1712&lt;&gt;"",input_OLD_temp_simulation!A1712,"")</f>
        <v>1710</v>
      </c>
      <c r="B1712">
        <f>IF(input_OLD_temp_simulation!B1712&lt;&gt;"",input_OLD_temp_simulation!B1712,"")</f>
        <v>886307</v>
      </c>
      <c r="C1712" s="2">
        <f>IF(input_OLD_temp_simulation!C1712&lt;&gt;"",input_OLD_temp_simulation!C1712,"")</f>
        <v>44581.8125</v>
      </c>
      <c r="D1712" s="26">
        <f t="shared" si="352"/>
        <v>3</v>
      </c>
      <c r="E1712" s="43">
        <f t="shared" si="343"/>
        <v>0.8125</v>
      </c>
      <c r="F1712" s="2">
        <f t="shared" si="344"/>
        <v>3.8126157407407408</v>
      </c>
      <c r="G1712" s="26">
        <f>_xlfn.XLOOKUP(F1712,occupancy_schedule!C:C,occupancy_schedule!D:D,,1,2)</f>
        <v>0</v>
      </c>
      <c r="H1712" s="50">
        <f t="shared" si="345"/>
        <v>0</v>
      </c>
      <c r="I1712" s="18">
        <f t="shared" si="346"/>
        <v>0</v>
      </c>
      <c r="J1712" s="26">
        <f t="shared" si="347"/>
        <v>-152.7279924421149</v>
      </c>
      <c r="K1712" s="55">
        <f t="shared" si="348"/>
        <v>7.1688891221569472E-3</v>
      </c>
      <c r="L1712" s="26" t="b">
        <f>IF(virtualroom!A1712="","",J1712&gt;ventilation_hysteresis)</f>
        <v>0</v>
      </c>
      <c r="M1712" s="29">
        <f t="shared" si="349"/>
        <v>0</v>
      </c>
      <c r="N1712" s="13">
        <f t="shared" si="353"/>
        <v>0</v>
      </c>
      <c r="O1712" s="17">
        <f t="shared" si="354"/>
        <v>0</v>
      </c>
      <c r="P1712" s="17">
        <f t="shared" si="350"/>
        <v>0</v>
      </c>
      <c r="Q1712" s="17">
        <f t="shared" si="355"/>
        <v>7.1688891221569472E-3</v>
      </c>
      <c r="R1712" s="29">
        <f>IF(R1711="cCO2_ppm",CO2_ext_avg_ppm,calculation!R1711+calculation!S1711)</f>
        <v>647.2720075578851</v>
      </c>
      <c r="S1712" s="13">
        <f t="shared" si="351"/>
        <v>-6.4520002099412528</v>
      </c>
    </row>
    <row r="1713" spans="1:19">
      <c r="A1713" s="1">
        <f>IF(input_OLD_temp_simulation!A1713&lt;&gt;"",input_OLD_temp_simulation!A1713,"")</f>
        <v>1711</v>
      </c>
      <c r="B1713">
        <f>IF(input_OLD_temp_simulation!B1713&lt;&gt;"",input_OLD_temp_simulation!B1713,"")</f>
        <v>886307</v>
      </c>
      <c r="C1713" s="2">
        <f>IF(input_OLD_temp_simulation!C1713&lt;&gt;"",input_OLD_temp_simulation!C1713,"")</f>
        <v>44581.822916666657</v>
      </c>
      <c r="D1713" s="26">
        <f t="shared" si="352"/>
        <v>3</v>
      </c>
      <c r="E1713" s="43">
        <f t="shared" si="343"/>
        <v>0.82291666665696539</v>
      </c>
      <c r="F1713" s="2">
        <f t="shared" si="344"/>
        <v>3.8230324073977062</v>
      </c>
      <c r="G1713" s="26">
        <f>_xlfn.XLOOKUP(F1713,occupancy_schedule!C:C,occupancy_schedule!D:D,,1,2)</f>
        <v>0</v>
      </c>
      <c r="H1713" s="50">
        <f t="shared" si="345"/>
        <v>0</v>
      </c>
      <c r="I1713" s="18">
        <f t="shared" si="346"/>
        <v>0</v>
      </c>
      <c r="J1713" s="26">
        <f t="shared" si="347"/>
        <v>-159.17999265205617</v>
      </c>
      <c r="K1713" s="55">
        <f t="shared" si="348"/>
        <v>6.969753313208143E-3</v>
      </c>
      <c r="L1713" s="26" t="b">
        <f>IF(virtualroom!A1713="","",J1713&gt;ventilation_hysteresis)</f>
        <v>0</v>
      </c>
      <c r="M1713" s="29">
        <f t="shared" si="349"/>
        <v>0</v>
      </c>
      <c r="N1713" s="13">
        <f t="shared" si="353"/>
        <v>0</v>
      </c>
      <c r="O1713" s="17">
        <f t="shared" si="354"/>
        <v>0</v>
      </c>
      <c r="P1713" s="17">
        <f t="shared" si="350"/>
        <v>0</v>
      </c>
      <c r="Q1713" s="17">
        <f t="shared" si="355"/>
        <v>6.969753313208143E-3</v>
      </c>
      <c r="R1713" s="29">
        <f>IF(R1712="cCO2_ppm",CO2_ext_avg_ppm,calculation!R1712+calculation!S1712)</f>
        <v>640.82000734794383</v>
      </c>
      <c r="S1713" s="13">
        <f t="shared" si="351"/>
        <v>-6.2727779818873284</v>
      </c>
    </row>
    <row r="1714" spans="1:19">
      <c r="A1714" s="1">
        <f>IF(input_OLD_temp_simulation!A1714&lt;&gt;"",input_OLD_temp_simulation!A1714,"")</f>
        <v>1712</v>
      </c>
      <c r="B1714">
        <f>IF(input_OLD_temp_simulation!B1714&lt;&gt;"",input_OLD_temp_simulation!B1714,"")</f>
        <v>886307</v>
      </c>
      <c r="C1714" s="2">
        <f>IF(input_OLD_temp_simulation!C1714&lt;&gt;"",input_OLD_temp_simulation!C1714,"")</f>
        <v>44581.833333333343</v>
      </c>
      <c r="D1714" s="26">
        <f t="shared" si="352"/>
        <v>3</v>
      </c>
      <c r="E1714" s="43">
        <f t="shared" si="343"/>
        <v>0.83333333334303461</v>
      </c>
      <c r="F1714" s="2">
        <f t="shared" si="344"/>
        <v>3.8334490740837754</v>
      </c>
      <c r="G1714" s="26">
        <f>_xlfn.XLOOKUP(F1714,occupancy_schedule!C:C,occupancy_schedule!D:D,,1,2)</f>
        <v>0</v>
      </c>
      <c r="H1714" s="50">
        <f t="shared" si="345"/>
        <v>0</v>
      </c>
      <c r="I1714" s="18">
        <f t="shared" si="346"/>
        <v>0</v>
      </c>
      <c r="J1714" s="26">
        <f t="shared" si="347"/>
        <v>-165.45277063394349</v>
      </c>
      <c r="K1714" s="55">
        <f t="shared" si="348"/>
        <v>6.7761490545079168E-3</v>
      </c>
      <c r="L1714" s="26" t="b">
        <f>IF(virtualroom!A1714="","",J1714&gt;ventilation_hysteresis)</f>
        <v>0</v>
      </c>
      <c r="M1714" s="29">
        <f t="shared" si="349"/>
        <v>0</v>
      </c>
      <c r="N1714" s="13">
        <f t="shared" si="353"/>
        <v>0</v>
      </c>
      <c r="O1714" s="17">
        <f t="shared" si="354"/>
        <v>0</v>
      </c>
      <c r="P1714" s="17">
        <f t="shared" si="350"/>
        <v>0</v>
      </c>
      <c r="Q1714" s="17">
        <f t="shared" si="355"/>
        <v>6.7761490545079168E-3</v>
      </c>
      <c r="R1714" s="29">
        <f>IF(R1713="cCO2_ppm",CO2_ext_avg_ppm,calculation!R1713+calculation!S1713)</f>
        <v>634.54722936605651</v>
      </c>
      <c r="S1714" s="13">
        <f t="shared" si="351"/>
        <v>-6.0985341490571248</v>
      </c>
    </row>
    <row r="1715" spans="1:19">
      <c r="A1715" s="1">
        <f>IF(input_OLD_temp_simulation!A1715&lt;&gt;"",input_OLD_temp_simulation!A1715,"")</f>
        <v>1713</v>
      </c>
      <c r="B1715">
        <f>IF(input_OLD_temp_simulation!B1715&lt;&gt;"",input_OLD_temp_simulation!B1715,"")</f>
        <v>886307</v>
      </c>
      <c r="C1715" s="2">
        <f>IF(input_OLD_temp_simulation!C1715&lt;&gt;"",input_OLD_temp_simulation!C1715,"")</f>
        <v>44581.84375</v>
      </c>
      <c r="D1715" s="26">
        <f t="shared" si="352"/>
        <v>3</v>
      </c>
      <c r="E1715" s="43">
        <f t="shared" si="343"/>
        <v>0.84375</v>
      </c>
      <c r="F1715" s="2">
        <f t="shared" si="344"/>
        <v>3.8438657407407408</v>
      </c>
      <c r="G1715" s="26">
        <f>_xlfn.XLOOKUP(F1715,occupancy_schedule!C:C,occupancy_schedule!D:D,,1,2)</f>
        <v>0</v>
      </c>
      <c r="H1715" s="50">
        <f t="shared" si="345"/>
        <v>0</v>
      </c>
      <c r="I1715" s="18">
        <f t="shared" si="346"/>
        <v>0</v>
      </c>
      <c r="J1715" s="26">
        <f t="shared" si="347"/>
        <v>-171.55130478300066</v>
      </c>
      <c r="K1715" s="55">
        <f t="shared" si="348"/>
        <v>6.5879226918826956E-3</v>
      </c>
      <c r="L1715" s="26" t="b">
        <f>IF(virtualroom!A1715="","",J1715&gt;ventilation_hysteresis)</f>
        <v>0</v>
      </c>
      <c r="M1715" s="29">
        <f t="shared" si="349"/>
        <v>0</v>
      </c>
      <c r="N1715" s="13">
        <f t="shared" si="353"/>
        <v>0</v>
      </c>
      <c r="O1715" s="17">
        <f t="shared" si="354"/>
        <v>0</v>
      </c>
      <c r="P1715" s="17">
        <f t="shared" si="350"/>
        <v>0</v>
      </c>
      <c r="Q1715" s="17">
        <f t="shared" si="355"/>
        <v>6.5879226918826956E-3</v>
      </c>
      <c r="R1715" s="29">
        <f>IF(R1714="cCO2_ppm",CO2_ext_avg_ppm,calculation!R1714+calculation!S1714)</f>
        <v>628.44869521699934</v>
      </c>
      <c r="S1715" s="13">
        <f t="shared" si="351"/>
        <v>-5.9291304226944259</v>
      </c>
    </row>
    <row r="1716" spans="1:19">
      <c r="A1716" s="1">
        <f>IF(input_OLD_temp_simulation!A1716&lt;&gt;"",input_OLD_temp_simulation!A1716,"")</f>
        <v>1714</v>
      </c>
      <c r="B1716">
        <f>IF(input_OLD_temp_simulation!B1716&lt;&gt;"",input_OLD_temp_simulation!B1716,"")</f>
        <v>886307</v>
      </c>
      <c r="C1716" s="2">
        <f>IF(input_OLD_temp_simulation!C1716&lt;&gt;"",input_OLD_temp_simulation!C1716,"")</f>
        <v>44581.854166666657</v>
      </c>
      <c r="D1716" s="26">
        <f t="shared" si="352"/>
        <v>3</v>
      </c>
      <c r="E1716" s="43">
        <f t="shared" si="343"/>
        <v>0.85416666665696539</v>
      </c>
      <c r="F1716" s="2">
        <f t="shared" si="344"/>
        <v>3.8542824073977062</v>
      </c>
      <c r="G1716" s="26">
        <f>_xlfn.XLOOKUP(F1716,occupancy_schedule!C:C,occupancy_schedule!D:D,,1,2)</f>
        <v>0</v>
      </c>
      <c r="H1716" s="50">
        <f t="shared" si="345"/>
        <v>0</v>
      </c>
      <c r="I1716" s="18">
        <f t="shared" si="346"/>
        <v>0</v>
      </c>
      <c r="J1716" s="26">
        <f t="shared" si="347"/>
        <v>-177.48043520569513</v>
      </c>
      <c r="K1716" s="55">
        <f t="shared" si="348"/>
        <v>6.4049248393303971E-3</v>
      </c>
      <c r="L1716" s="26" t="b">
        <f>IF(virtualroom!A1716="","",J1716&gt;ventilation_hysteresis)</f>
        <v>0</v>
      </c>
      <c r="M1716" s="29">
        <f t="shared" si="349"/>
        <v>0</v>
      </c>
      <c r="N1716" s="13">
        <f t="shared" si="353"/>
        <v>0</v>
      </c>
      <c r="O1716" s="17">
        <f t="shared" si="354"/>
        <v>0</v>
      </c>
      <c r="P1716" s="17">
        <f t="shared" si="350"/>
        <v>0</v>
      </c>
      <c r="Q1716" s="17">
        <f t="shared" si="355"/>
        <v>6.4049248393303971E-3</v>
      </c>
      <c r="R1716" s="29">
        <f>IF(R1715="cCO2_ppm",CO2_ext_avg_ppm,calculation!R1715+calculation!S1715)</f>
        <v>622.51956479430487</v>
      </c>
      <c r="S1716" s="13">
        <f t="shared" si="351"/>
        <v>-5.7644323553973571</v>
      </c>
    </row>
    <row r="1717" spans="1:19">
      <c r="A1717" s="1">
        <f>IF(input_OLD_temp_simulation!A1717&lt;&gt;"",input_OLD_temp_simulation!A1717,"")</f>
        <v>1715</v>
      </c>
      <c r="B1717">
        <f>IF(input_OLD_temp_simulation!B1717&lt;&gt;"",input_OLD_temp_simulation!B1717,"")</f>
        <v>886307</v>
      </c>
      <c r="C1717" s="2">
        <f>IF(input_OLD_temp_simulation!C1717&lt;&gt;"",input_OLD_temp_simulation!C1717,"")</f>
        <v>44581.864583333343</v>
      </c>
      <c r="D1717" s="26">
        <f t="shared" si="352"/>
        <v>3</v>
      </c>
      <c r="E1717" s="43">
        <f t="shared" si="343"/>
        <v>0.86458333334303461</v>
      </c>
      <c r="F1717" s="2">
        <f t="shared" si="344"/>
        <v>3.8646990740837754</v>
      </c>
      <c r="G1717" s="26">
        <f>_xlfn.XLOOKUP(F1717,occupancy_schedule!C:C,occupancy_schedule!D:D,,1,2)</f>
        <v>0</v>
      </c>
      <c r="H1717" s="50">
        <f t="shared" si="345"/>
        <v>0</v>
      </c>
      <c r="I1717" s="18">
        <f t="shared" si="346"/>
        <v>0</v>
      </c>
      <c r="J1717" s="26">
        <f t="shared" si="347"/>
        <v>-183.24486756109252</v>
      </c>
      <c r="K1717" s="55">
        <f t="shared" si="348"/>
        <v>6.2270102604601073E-3</v>
      </c>
      <c r="L1717" s="26" t="b">
        <f>IF(virtualroom!A1717="","",J1717&gt;ventilation_hysteresis)</f>
        <v>0</v>
      </c>
      <c r="M1717" s="29">
        <f t="shared" si="349"/>
        <v>0</v>
      </c>
      <c r="N1717" s="13">
        <f t="shared" si="353"/>
        <v>0</v>
      </c>
      <c r="O1717" s="17">
        <f t="shared" si="354"/>
        <v>0</v>
      </c>
      <c r="P1717" s="17">
        <f t="shared" si="350"/>
        <v>0</v>
      </c>
      <c r="Q1717" s="17">
        <f t="shared" si="355"/>
        <v>6.2270102604601073E-3</v>
      </c>
      <c r="R1717" s="29">
        <f>IF(R1716="cCO2_ppm",CO2_ext_avg_ppm,calculation!R1716+calculation!S1716)</f>
        <v>616.75513243890748</v>
      </c>
      <c r="S1717" s="13">
        <f t="shared" si="351"/>
        <v>-5.6043092344140968</v>
      </c>
    </row>
    <row r="1718" spans="1:19">
      <c r="A1718" s="1">
        <f>IF(input_OLD_temp_simulation!A1718&lt;&gt;"",input_OLD_temp_simulation!A1718,"")</f>
        <v>1716</v>
      </c>
      <c r="B1718">
        <f>IF(input_OLD_temp_simulation!B1718&lt;&gt;"",input_OLD_temp_simulation!B1718,"")</f>
        <v>886307</v>
      </c>
      <c r="C1718" s="2">
        <f>IF(input_OLD_temp_simulation!C1718&lt;&gt;"",input_OLD_temp_simulation!C1718,"")</f>
        <v>44581.875</v>
      </c>
      <c r="D1718" s="26">
        <f t="shared" si="352"/>
        <v>3</v>
      </c>
      <c r="E1718" s="43">
        <f t="shared" ref="E1718:E1781" si="356">MOD(C1718,1)</f>
        <v>0.875</v>
      </c>
      <c r="F1718" s="2">
        <f t="shared" ref="F1718:F1781" si="357">D1718+E1718+1/24/60/6</f>
        <v>3.8751157407407408</v>
      </c>
      <c r="G1718" s="26">
        <f>_xlfn.XLOOKUP(F1718,occupancy_schedule!C:C,occupancy_schedule!D:D,,1,2)</f>
        <v>0</v>
      </c>
      <c r="H1718" s="50">
        <f t="shared" si="345"/>
        <v>0</v>
      </c>
      <c r="I1718" s="18">
        <f t="shared" si="346"/>
        <v>0</v>
      </c>
      <c r="J1718" s="26">
        <f t="shared" si="347"/>
        <v>-188.84917679550665</v>
      </c>
      <c r="K1718" s="55">
        <f t="shared" si="348"/>
        <v>6.0540377532251029E-3</v>
      </c>
      <c r="L1718" s="26" t="b">
        <f>IF(virtualroom!A1718="","",J1718&gt;ventilation_hysteresis)</f>
        <v>0</v>
      </c>
      <c r="M1718" s="29">
        <f t="shared" si="349"/>
        <v>0</v>
      </c>
      <c r="N1718" s="13">
        <f t="shared" si="353"/>
        <v>0</v>
      </c>
      <c r="O1718" s="17">
        <f t="shared" si="354"/>
        <v>0</v>
      </c>
      <c r="P1718" s="17">
        <f t="shared" si="350"/>
        <v>0</v>
      </c>
      <c r="Q1718" s="17">
        <f t="shared" si="355"/>
        <v>6.0540377532251029E-3</v>
      </c>
      <c r="R1718" s="29">
        <f>IF(R1717="cCO2_ppm",CO2_ext_avg_ppm,calculation!R1717+calculation!S1717)</f>
        <v>611.15082320449335</v>
      </c>
      <c r="S1718" s="13">
        <f t="shared" si="351"/>
        <v>-5.4486339779025927</v>
      </c>
    </row>
    <row r="1719" spans="1:19">
      <c r="A1719" s="1">
        <f>IF(input_OLD_temp_simulation!A1719&lt;&gt;"",input_OLD_temp_simulation!A1719,"")</f>
        <v>1717</v>
      </c>
      <c r="B1719">
        <f>IF(input_OLD_temp_simulation!B1719&lt;&gt;"",input_OLD_temp_simulation!B1719,"")</f>
        <v>886307</v>
      </c>
      <c r="C1719" s="2">
        <f>IF(input_OLD_temp_simulation!C1719&lt;&gt;"",input_OLD_temp_simulation!C1719,"")</f>
        <v>44581.885416666657</v>
      </c>
      <c r="D1719" s="26">
        <f t="shared" si="352"/>
        <v>3</v>
      </c>
      <c r="E1719" s="43">
        <f t="shared" si="356"/>
        <v>0.88541666665696539</v>
      </c>
      <c r="F1719" s="2">
        <f t="shared" si="357"/>
        <v>3.8855324073977062</v>
      </c>
      <c r="G1719" s="26">
        <f>_xlfn.XLOOKUP(F1719,occupancy_schedule!C:C,occupancy_schedule!D:D,,1,2)</f>
        <v>0</v>
      </c>
      <c r="H1719" s="50">
        <f t="shared" si="345"/>
        <v>0</v>
      </c>
      <c r="I1719" s="18">
        <f t="shared" si="346"/>
        <v>0</v>
      </c>
      <c r="J1719" s="26">
        <f t="shared" si="347"/>
        <v>-194.2978107734092</v>
      </c>
      <c r="K1719" s="55">
        <f t="shared" si="348"/>
        <v>5.8858700378577409E-3</v>
      </c>
      <c r="L1719" s="26" t="b">
        <f>IF(virtualroom!A1719="","",J1719&gt;ventilation_hysteresis)</f>
        <v>0</v>
      </c>
      <c r="M1719" s="29">
        <f t="shared" si="349"/>
        <v>0</v>
      </c>
      <c r="N1719" s="13">
        <f t="shared" si="353"/>
        <v>0</v>
      </c>
      <c r="O1719" s="17">
        <f t="shared" si="354"/>
        <v>0</v>
      </c>
      <c r="P1719" s="17">
        <f t="shared" si="350"/>
        <v>0</v>
      </c>
      <c r="Q1719" s="17">
        <f t="shared" si="355"/>
        <v>5.8858700378577409E-3</v>
      </c>
      <c r="R1719" s="29">
        <f>IF(R1718="cCO2_ppm",CO2_ext_avg_ppm,calculation!R1718+calculation!S1718)</f>
        <v>605.7021892265908</v>
      </c>
      <c r="S1719" s="13">
        <f t="shared" si="351"/>
        <v>-5.2972830340719668</v>
      </c>
    </row>
    <row r="1720" spans="1:19">
      <c r="A1720" s="1">
        <f>IF(input_OLD_temp_simulation!A1720&lt;&gt;"",input_OLD_temp_simulation!A1720,"")</f>
        <v>1718</v>
      </c>
      <c r="B1720">
        <f>IF(input_OLD_temp_simulation!B1720&lt;&gt;"",input_OLD_temp_simulation!B1720,"")</f>
        <v>886307</v>
      </c>
      <c r="C1720" s="2">
        <f>IF(input_OLD_temp_simulation!C1720&lt;&gt;"",input_OLD_temp_simulation!C1720,"")</f>
        <v>44581.895833333343</v>
      </c>
      <c r="D1720" s="26">
        <f t="shared" si="352"/>
        <v>3</v>
      </c>
      <c r="E1720" s="43">
        <f t="shared" si="356"/>
        <v>0.89583333334303461</v>
      </c>
      <c r="F1720" s="2">
        <f t="shared" si="357"/>
        <v>3.8959490740837754</v>
      </c>
      <c r="G1720" s="26">
        <f>_xlfn.XLOOKUP(F1720,occupancy_schedule!C:C,occupancy_schedule!D:D,,1,2)</f>
        <v>0</v>
      </c>
      <c r="H1720" s="50">
        <f t="shared" si="345"/>
        <v>0</v>
      </c>
      <c r="I1720" s="18">
        <f t="shared" si="346"/>
        <v>0</v>
      </c>
      <c r="J1720" s="26">
        <f t="shared" si="347"/>
        <v>-199.59509380748113</v>
      </c>
      <c r="K1720" s="55">
        <f t="shared" si="348"/>
        <v>5.7223736479172487E-3</v>
      </c>
      <c r="L1720" s="26" t="b">
        <f>IF(virtualroom!A1720="","",J1720&gt;ventilation_hysteresis)</f>
        <v>0</v>
      </c>
      <c r="M1720" s="29">
        <f t="shared" si="349"/>
        <v>0</v>
      </c>
      <c r="N1720" s="13">
        <f t="shared" si="353"/>
        <v>0</v>
      </c>
      <c r="O1720" s="17">
        <f t="shared" si="354"/>
        <v>0</v>
      </c>
      <c r="P1720" s="17">
        <f t="shared" si="350"/>
        <v>0</v>
      </c>
      <c r="Q1720" s="17">
        <f t="shared" si="355"/>
        <v>5.7223736479172487E-3</v>
      </c>
      <c r="R1720" s="29">
        <f>IF(R1719="cCO2_ppm",CO2_ext_avg_ppm,calculation!R1719+calculation!S1719)</f>
        <v>600.40490619251887</v>
      </c>
      <c r="S1720" s="13">
        <f t="shared" si="351"/>
        <v>-5.1501362831255237</v>
      </c>
    </row>
    <row r="1721" spans="1:19">
      <c r="A1721" s="1">
        <f>IF(input_OLD_temp_simulation!A1721&lt;&gt;"",input_OLD_temp_simulation!A1721,"")</f>
        <v>1719</v>
      </c>
      <c r="B1721">
        <f>IF(input_OLD_temp_simulation!B1721&lt;&gt;"",input_OLD_temp_simulation!B1721,"")</f>
        <v>886307</v>
      </c>
      <c r="C1721" s="2">
        <f>IF(input_OLD_temp_simulation!C1721&lt;&gt;"",input_OLD_temp_simulation!C1721,"")</f>
        <v>44581.90625</v>
      </c>
      <c r="D1721" s="26">
        <f t="shared" si="352"/>
        <v>3</v>
      </c>
      <c r="E1721" s="43">
        <f t="shared" si="356"/>
        <v>0.90625</v>
      </c>
      <c r="F1721" s="2">
        <f t="shared" si="357"/>
        <v>3.9063657407407408</v>
      </c>
      <c r="G1721" s="26">
        <f>_xlfn.XLOOKUP(F1721,occupancy_schedule!C:C,occupancy_schedule!D:D,,1,2)</f>
        <v>0</v>
      </c>
      <c r="H1721" s="50">
        <f t="shared" si="345"/>
        <v>0</v>
      </c>
      <c r="I1721" s="18">
        <f t="shared" si="346"/>
        <v>0</v>
      </c>
      <c r="J1721" s="26">
        <f t="shared" si="347"/>
        <v>-204.7452300906067</v>
      </c>
      <c r="K1721" s="55">
        <f t="shared" si="348"/>
        <v>5.5634188243639908E-3</v>
      </c>
      <c r="L1721" s="26" t="b">
        <f>IF(virtualroom!A1721="","",J1721&gt;ventilation_hysteresis)</f>
        <v>0</v>
      </c>
      <c r="M1721" s="29">
        <f t="shared" si="349"/>
        <v>0</v>
      </c>
      <c r="N1721" s="13">
        <f t="shared" si="353"/>
        <v>0</v>
      </c>
      <c r="O1721" s="17">
        <f t="shared" si="354"/>
        <v>0</v>
      </c>
      <c r="P1721" s="17">
        <f t="shared" si="350"/>
        <v>0</v>
      </c>
      <c r="Q1721" s="17">
        <f t="shared" si="355"/>
        <v>5.5634188243639908E-3</v>
      </c>
      <c r="R1721" s="29">
        <f>IF(R1720="cCO2_ppm",CO2_ext_avg_ppm,calculation!R1720+calculation!S1720)</f>
        <v>595.2547699093933</v>
      </c>
      <c r="S1721" s="13">
        <f t="shared" si="351"/>
        <v>-5.0070769419275916</v>
      </c>
    </row>
    <row r="1722" spans="1:19">
      <c r="A1722" s="1">
        <f>IF(input_OLD_temp_simulation!A1722&lt;&gt;"",input_OLD_temp_simulation!A1722,"")</f>
        <v>1720</v>
      </c>
      <c r="B1722">
        <f>IF(input_OLD_temp_simulation!B1722&lt;&gt;"",input_OLD_temp_simulation!B1722,"")</f>
        <v>886307</v>
      </c>
      <c r="C1722" s="2">
        <f>IF(input_OLD_temp_simulation!C1722&lt;&gt;"",input_OLD_temp_simulation!C1722,"")</f>
        <v>44581.916666666657</v>
      </c>
      <c r="D1722" s="26">
        <f t="shared" si="352"/>
        <v>3</v>
      </c>
      <c r="E1722" s="43">
        <f t="shared" si="356"/>
        <v>0.91666666665696539</v>
      </c>
      <c r="F1722" s="2">
        <f t="shared" si="357"/>
        <v>3.9167824073977062</v>
      </c>
      <c r="G1722" s="26">
        <f>_xlfn.XLOOKUP(F1722,occupancy_schedule!C:C,occupancy_schedule!D:D,,1,2)</f>
        <v>0</v>
      </c>
      <c r="H1722" s="50">
        <f t="shared" si="345"/>
        <v>0</v>
      </c>
      <c r="I1722" s="18">
        <f t="shared" si="346"/>
        <v>0</v>
      </c>
      <c r="J1722" s="26">
        <f t="shared" si="347"/>
        <v>-209.7523070325343</v>
      </c>
      <c r="K1722" s="55">
        <f t="shared" si="348"/>
        <v>5.408879412576101E-3</v>
      </c>
      <c r="L1722" s="26" t="b">
        <f>IF(virtualroom!A1722="","",J1722&gt;ventilation_hysteresis)</f>
        <v>0</v>
      </c>
      <c r="M1722" s="29">
        <f t="shared" si="349"/>
        <v>0</v>
      </c>
      <c r="N1722" s="13">
        <f t="shared" si="353"/>
        <v>0</v>
      </c>
      <c r="O1722" s="17">
        <f t="shared" si="354"/>
        <v>0</v>
      </c>
      <c r="P1722" s="17">
        <f t="shared" si="350"/>
        <v>0</v>
      </c>
      <c r="Q1722" s="17">
        <f t="shared" si="355"/>
        <v>5.408879412576101E-3</v>
      </c>
      <c r="R1722" s="29">
        <f>IF(R1721="cCO2_ppm",CO2_ext_avg_ppm,calculation!R1721+calculation!S1721)</f>
        <v>590.2476929674657</v>
      </c>
      <c r="S1722" s="13">
        <f t="shared" si="351"/>
        <v>-4.8679914713184909</v>
      </c>
    </row>
    <row r="1723" spans="1:19">
      <c r="A1723" s="1">
        <f>IF(input_OLD_temp_simulation!A1723&lt;&gt;"",input_OLD_temp_simulation!A1723,"")</f>
        <v>1721</v>
      </c>
      <c r="B1723">
        <f>IF(input_OLD_temp_simulation!B1723&lt;&gt;"",input_OLD_temp_simulation!B1723,"")</f>
        <v>886307</v>
      </c>
      <c r="C1723" s="2">
        <f>IF(input_OLD_temp_simulation!C1723&lt;&gt;"",input_OLD_temp_simulation!C1723,"")</f>
        <v>44581.927083333343</v>
      </c>
      <c r="D1723" s="26">
        <f t="shared" si="352"/>
        <v>3</v>
      </c>
      <c r="E1723" s="43">
        <f t="shared" si="356"/>
        <v>0.92708333334303461</v>
      </c>
      <c r="F1723" s="2">
        <f t="shared" si="357"/>
        <v>3.9271990740837754</v>
      </c>
      <c r="G1723" s="26">
        <f>_xlfn.XLOOKUP(F1723,occupancy_schedule!C:C,occupancy_schedule!D:D,,1,2)</f>
        <v>0</v>
      </c>
      <c r="H1723" s="50">
        <f t="shared" si="345"/>
        <v>0</v>
      </c>
      <c r="I1723" s="18">
        <f t="shared" si="346"/>
        <v>0</v>
      </c>
      <c r="J1723" s="26">
        <f t="shared" si="347"/>
        <v>-214.62029850385284</v>
      </c>
      <c r="K1723" s="55">
        <f t="shared" si="348"/>
        <v>5.2586327622267644E-3</v>
      </c>
      <c r="L1723" s="26" t="b">
        <f>IF(virtualroom!A1723="","",J1723&gt;ventilation_hysteresis)</f>
        <v>0</v>
      </c>
      <c r="M1723" s="29">
        <f t="shared" si="349"/>
        <v>0</v>
      </c>
      <c r="N1723" s="13">
        <f t="shared" si="353"/>
        <v>0</v>
      </c>
      <c r="O1723" s="17">
        <f t="shared" si="354"/>
        <v>0</v>
      </c>
      <c r="P1723" s="17">
        <f t="shared" si="350"/>
        <v>0</v>
      </c>
      <c r="Q1723" s="17">
        <f t="shared" si="355"/>
        <v>5.2586327622267644E-3</v>
      </c>
      <c r="R1723" s="29">
        <f>IF(R1722="cCO2_ppm",CO2_ext_avg_ppm,calculation!R1722+calculation!S1722)</f>
        <v>585.37970149614716</v>
      </c>
      <c r="S1723" s="13">
        <f t="shared" si="351"/>
        <v>-4.7327694860040879</v>
      </c>
    </row>
    <row r="1724" spans="1:19">
      <c r="A1724" s="1">
        <f>IF(input_OLD_temp_simulation!A1724&lt;&gt;"",input_OLD_temp_simulation!A1724,"")</f>
        <v>1722</v>
      </c>
      <c r="B1724">
        <f>IF(input_OLD_temp_simulation!B1724&lt;&gt;"",input_OLD_temp_simulation!B1724,"")</f>
        <v>886307</v>
      </c>
      <c r="C1724" s="2">
        <f>IF(input_OLD_temp_simulation!C1724&lt;&gt;"",input_OLD_temp_simulation!C1724,"")</f>
        <v>44581.9375</v>
      </c>
      <c r="D1724" s="26">
        <f t="shared" si="352"/>
        <v>3</v>
      </c>
      <c r="E1724" s="43">
        <f t="shared" si="356"/>
        <v>0.9375</v>
      </c>
      <c r="F1724" s="2">
        <f t="shared" si="357"/>
        <v>3.9376157407407408</v>
      </c>
      <c r="G1724" s="26">
        <f>_xlfn.XLOOKUP(F1724,occupancy_schedule!C:C,occupancy_schedule!D:D,,1,2)</f>
        <v>0</v>
      </c>
      <c r="H1724" s="50">
        <f t="shared" si="345"/>
        <v>0</v>
      </c>
      <c r="I1724" s="18">
        <f t="shared" si="346"/>
        <v>0</v>
      </c>
      <c r="J1724" s="26">
        <f t="shared" si="347"/>
        <v>-219.35306798985698</v>
      </c>
      <c r="K1724" s="55">
        <f t="shared" si="348"/>
        <v>5.1125596299426857E-3</v>
      </c>
      <c r="L1724" s="26" t="b">
        <f>IF(virtualroom!A1724="","",J1724&gt;ventilation_hysteresis)</f>
        <v>0</v>
      </c>
      <c r="M1724" s="29">
        <f t="shared" si="349"/>
        <v>0</v>
      </c>
      <c r="N1724" s="13">
        <f t="shared" si="353"/>
        <v>0</v>
      </c>
      <c r="O1724" s="17">
        <f t="shared" si="354"/>
        <v>0</v>
      </c>
      <c r="P1724" s="17">
        <f t="shared" si="350"/>
        <v>0</v>
      </c>
      <c r="Q1724" s="17">
        <f t="shared" si="355"/>
        <v>5.1125596299426857E-3</v>
      </c>
      <c r="R1724" s="29">
        <f>IF(R1723="cCO2_ppm",CO2_ext_avg_ppm,calculation!R1723+calculation!S1723)</f>
        <v>580.64693201014302</v>
      </c>
      <c r="S1724" s="13">
        <f t="shared" si="351"/>
        <v>-4.6013036669484171</v>
      </c>
    </row>
    <row r="1725" spans="1:19">
      <c r="A1725" s="1">
        <f>IF(input_OLD_temp_simulation!A1725&lt;&gt;"",input_OLD_temp_simulation!A1725,"")</f>
        <v>1723</v>
      </c>
      <c r="B1725">
        <f>IF(input_OLD_temp_simulation!B1725&lt;&gt;"",input_OLD_temp_simulation!B1725,"")</f>
        <v>886307</v>
      </c>
      <c r="C1725" s="2">
        <f>IF(input_OLD_temp_simulation!C1725&lt;&gt;"",input_OLD_temp_simulation!C1725,"")</f>
        <v>44581.947916666657</v>
      </c>
      <c r="D1725" s="26">
        <f t="shared" si="352"/>
        <v>3</v>
      </c>
      <c r="E1725" s="43">
        <f t="shared" si="356"/>
        <v>0.94791666665696539</v>
      </c>
      <c r="F1725" s="2">
        <f t="shared" si="357"/>
        <v>3.9480324073977062</v>
      </c>
      <c r="G1725" s="26">
        <f>_xlfn.XLOOKUP(F1725,occupancy_schedule!C:C,occupancy_schedule!D:D,,1,2)</f>
        <v>0</v>
      </c>
      <c r="H1725" s="50">
        <f t="shared" si="345"/>
        <v>0</v>
      </c>
      <c r="I1725" s="18">
        <f t="shared" si="346"/>
        <v>0</v>
      </c>
      <c r="J1725" s="26">
        <f t="shared" si="347"/>
        <v>-223.95437165680539</v>
      </c>
      <c r="K1725" s="55">
        <f t="shared" si="348"/>
        <v>4.9705440846664999E-3</v>
      </c>
      <c r="L1725" s="26" t="b">
        <f>IF(virtualroom!A1725="","",J1725&gt;ventilation_hysteresis)</f>
        <v>0</v>
      </c>
      <c r="M1725" s="29">
        <f t="shared" si="349"/>
        <v>0</v>
      </c>
      <c r="N1725" s="13">
        <f t="shared" si="353"/>
        <v>0</v>
      </c>
      <c r="O1725" s="17">
        <f t="shared" si="354"/>
        <v>0</v>
      </c>
      <c r="P1725" s="17">
        <f t="shared" si="350"/>
        <v>0</v>
      </c>
      <c r="Q1725" s="17">
        <f t="shared" si="355"/>
        <v>4.9705440846664999E-3</v>
      </c>
      <c r="R1725" s="29">
        <f>IF(R1724="cCO2_ppm",CO2_ext_avg_ppm,calculation!R1724+calculation!S1724)</f>
        <v>576.04562834319461</v>
      </c>
      <c r="S1725" s="13">
        <f t="shared" si="351"/>
        <v>-4.4734896761998497</v>
      </c>
    </row>
    <row r="1726" spans="1:19">
      <c r="A1726" s="1">
        <f>IF(input_OLD_temp_simulation!A1726&lt;&gt;"",input_OLD_temp_simulation!A1726,"")</f>
        <v>1724</v>
      </c>
      <c r="B1726">
        <f>IF(input_OLD_temp_simulation!B1726&lt;&gt;"",input_OLD_temp_simulation!B1726,"")</f>
        <v>886307</v>
      </c>
      <c r="C1726" s="2">
        <f>IF(input_OLD_temp_simulation!C1726&lt;&gt;"",input_OLD_temp_simulation!C1726,"")</f>
        <v>44581.958333333343</v>
      </c>
      <c r="D1726" s="26">
        <f t="shared" si="352"/>
        <v>3</v>
      </c>
      <c r="E1726" s="43">
        <f t="shared" si="356"/>
        <v>0.95833333334303461</v>
      </c>
      <c r="F1726" s="2">
        <f t="shared" si="357"/>
        <v>3.9584490740837754</v>
      </c>
      <c r="G1726" s="26">
        <f>_xlfn.XLOOKUP(F1726,occupancy_schedule!C:C,occupancy_schedule!D:D,,1,2)</f>
        <v>0</v>
      </c>
      <c r="H1726" s="50">
        <f t="shared" si="345"/>
        <v>0</v>
      </c>
      <c r="I1726" s="18">
        <f t="shared" si="346"/>
        <v>0</v>
      </c>
      <c r="J1726" s="26">
        <f t="shared" si="347"/>
        <v>-228.42786133300524</v>
      </c>
      <c r="K1726" s="55">
        <f t="shared" si="348"/>
        <v>4.832473415647986E-3</v>
      </c>
      <c r="L1726" s="26" t="b">
        <f>IF(virtualroom!A1726="","",J1726&gt;ventilation_hysteresis)</f>
        <v>0</v>
      </c>
      <c r="M1726" s="29">
        <f t="shared" si="349"/>
        <v>0</v>
      </c>
      <c r="N1726" s="13">
        <f t="shared" si="353"/>
        <v>0</v>
      </c>
      <c r="O1726" s="17">
        <f t="shared" si="354"/>
        <v>0</v>
      </c>
      <c r="P1726" s="17">
        <f t="shared" si="350"/>
        <v>0</v>
      </c>
      <c r="Q1726" s="17">
        <f t="shared" si="355"/>
        <v>4.832473415647986E-3</v>
      </c>
      <c r="R1726" s="29">
        <f>IF(R1725="cCO2_ppm",CO2_ext_avg_ppm,calculation!R1725+calculation!S1725)</f>
        <v>571.57213866699476</v>
      </c>
      <c r="S1726" s="13">
        <f t="shared" si="351"/>
        <v>-4.3492260740831874</v>
      </c>
    </row>
    <row r="1727" spans="1:19">
      <c r="A1727" s="1">
        <f>IF(input_OLD_temp_simulation!A1727&lt;&gt;"",input_OLD_temp_simulation!A1727,"")</f>
        <v>1725</v>
      </c>
      <c r="B1727">
        <f>IF(input_OLD_temp_simulation!B1727&lt;&gt;"",input_OLD_temp_simulation!B1727,"")</f>
        <v>886307</v>
      </c>
      <c r="C1727" s="2">
        <f>IF(input_OLD_temp_simulation!C1727&lt;&gt;"",input_OLD_temp_simulation!C1727,"")</f>
        <v>44581.96875</v>
      </c>
      <c r="D1727" s="26">
        <f t="shared" si="352"/>
        <v>3</v>
      </c>
      <c r="E1727" s="43">
        <f t="shared" si="356"/>
        <v>0.96875</v>
      </c>
      <c r="F1727" s="2">
        <f t="shared" si="357"/>
        <v>3.9688657407407408</v>
      </c>
      <c r="G1727" s="26">
        <f>_xlfn.XLOOKUP(F1727,occupancy_schedule!C:C,occupancy_schedule!D:D,,1,2)</f>
        <v>0</v>
      </c>
      <c r="H1727" s="50">
        <f t="shared" si="345"/>
        <v>0</v>
      </c>
      <c r="I1727" s="18">
        <f t="shared" si="346"/>
        <v>0</v>
      </c>
      <c r="J1727" s="26">
        <f t="shared" si="347"/>
        <v>-232.7770874070884</v>
      </c>
      <c r="K1727" s="55">
        <f t="shared" si="348"/>
        <v>4.6982380429910989E-3</v>
      </c>
      <c r="L1727" s="26" t="b">
        <f>IF(virtualroom!A1727="","",J1727&gt;ventilation_hysteresis)</f>
        <v>0</v>
      </c>
      <c r="M1727" s="29">
        <f t="shared" si="349"/>
        <v>0</v>
      </c>
      <c r="N1727" s="13">
        <f t="shared" si="353"/>
        <v>0</v>
      </c>
      <c r="O1727" s="17">
        <f t="shared" si="354"/>
        <v>0</v>
      </c>
      <c r="P1727" s="17">
        <f t="shared" si="350"/>
        <v>0</v>
      </c>
      <c r="Q1727" s="17">
        <f t="shared" si="355"/>
        <v>4.6982380429910989E-3</v>
      </c>
      <c r="R1727" s="29">
        <f>IF(R1726="cCO2_ppm",CO2_ext_avg_ppm,calculation!R1726+calculation!S1726)</f>
        <v>567.2229125929116</v>
      </c>
      <c r="S1727" s="13">
        <f t="shared" si="351"/>
        <v>-4.2284142386919887</v>
      </c>
    </row>
    <row r="1728" spans="1:19">
      <c r="A1728" s="1">
        <f>IF(input_OLD_temp_simulation!A1728&lt;&gt;"",input_OLD_temp_simulation!A1728,"")</f>
        <v>1726</v>
      </c>
      <c r="B1728">
        <f>IF(input_OLD_temp_simulation!B1728&lt;&gt;"",input_OLD_temp_simulation!B1728,"")</f>
        <v>886307</v>
      </c>
      <c r="C1728" s="2">
        <f>IF(input_OLD_temp_simulation!C1728&lt;&gt;"",input_OLD_temp_simulation!C1728,"")</f>
        <v>44581.979166666657</v>
      </c>
      <c r="D1728" s="26">
        <f t="shared" si="352"/>
        <v>3</v>
      </c>
      <c r="E1728" s="43">
        <f t="shared" si="356"/>
        <v>0.97916666665696539</v>
      </c>
      <c r="F1728" s="2">
        <f t="shared" si="357"/>
        <v>3.9792824073977062</v>
      </c>
      <c r="G1728" s="26">
        <f>_xlfn.XLOOKUP(F1728,occupancy_schedule!C:C,occupancy_schedule!D:D,,1,2)</f>
        <v>0</v>
      </c>
      <c r="H1728" s="50">
        <f t="shared" si="345"/>
        <v>0</v>
      </c>
      <c r="I1728" s="18">
        <f t="shared" si="346"/>
        <v>0</v>
      </c>
      <c r="J1728" s="26">
        <f t="shared" si="347"/>
        <v>-237.00550164578044</v>
      </c>
      <c r="K1728" s="55">
        <f t="shared" si="348"/>
        <v>4.5677314306857893E-3</v>
      </c>
      <c r="L1728" s="26" t="b">
        <f>IF(virtualroom!A1728="","",J1728&gt;ventilation_hysteresis)</f>
        <v>0</v>
      </c>
      <c r="M1728" s="29">
        <f t="shared" si="349"/>
        <v>0</v>
      </c>
      <c r="N1728" s="13">
        <f t="shared" si="353"/>
        <v>0</v>
      </c>
      <c r="O1728" s="17">
        <f t="shared" si="354"/>
        <v>0</v>
      </c>
      <c r="P1728" s="17">
        <f t="shared" si="350"/>
        <v>0</v>
      </c>
      <c r="Q1728" s="17">
        <f t="shared" si="355"/>
        <v>4.5677314306857893E-3</v>
      </c>
      <c r="R1728" s="29">
        <f>IF(R1727="cCO2_ppm",CO2_ext_avg_ppm,calculation!R1727+calculation!S1727)</f>
        <v>562.99449835421956</v>
      </c>
      <c r="S1728" s="13">
        <f t="shared" si="351"/>
        <v>-4.1109582876172102</v>
      </c>
    </row>
    <row r="1729" spans="1:19">
      <c r="A1729" s="1">
        <f>IF(input_OLD_temp_simulation!A1729&lt;&gt;"",input_OLD_temp_simulation!A1729,"")</f>
        <v>1727</v>
      </c>
      <c r="B1729">
        <f>IF(input_OLD_temp_simulation!B1729&lt;&gt;"",input_OLD_temp_simulation!B1729,"")</f>
        <v>886307</v>
      </c>
      <c r="C1729" s="2">
        <f>IF(input_OLD_temp_simulation!C1729&lt;&gt;"",input_OLD_temp_simulation!C1729,"")</f>
        <v>44581.989583333343</v>
      </c>
      <c r="D1729" s="26">
        <f t="shared" si="352"/>
        <v>3</v>
      </c>
      <c r="E1729" s="43">
        <f t="shared" si="356"/>
        <v>0.98958333334303461</v>
      </c>
      <c r="F1729" s="2">
        <f t="shared" si="357"/>
        <v>3.9896990740837754</v>
      </c>
      <c r="G1729" s="26">
        <f>_xlfn.XLOOKUP(F1729,occupancy_schedule!C:C,occupancy_schedule!D:D,,1,2)</f>
        <v>0</v>
      </c>
      <c r="H1729" s="50">
        <f t="shared" si="345"/>
        <v>0</v>
      </c>
      <c r="I1729" s="18">
        <f t="shared" si="346"/>
        <v>0</v>
      </c>
      <c r="J1729" s="26">
        <f t="shared" si="347"/>
        <v>-241.11645993339766</v>
      </c>
      <c r="K1729" s="55">
        <f t="shared" si="348"/>
        <v>4.4408500020556279E-3</v>
      </c>
      <c r="L1729" s="26" t="b">
        <f>IF(virtualroom!A1729="","",J1729&gt;ventilation_hysteresis)</f>
        <v>0</v>
      </c>
      <c r="M1729" s="29">
        <f t="shared" si="349"/>
        <v>0</v>
      </c>
      <c r="N1729" s="13">
        <f t="shared" si="353"/>
        <v>0</v>
      </c>
      <c r="O1729" s="17">
        <f t="shared" si="354"/>
        <v>0</v>
      </c>
      <c r="P1729" s="17">
        <f t="shared" si="350"/>
        <v>0</v>
      </c>
      <c r="Q1729" s="17">
        <f t="shared" si="355"/>
        <v>4.4408500020556279E-3</v>
      </c>
      <c r="R1729" s="29">
        <f>IF(R1728="cCO2_ppm",CO2_ext_avg_ppm,calculation!R1728+calculation!S1728)</f>
        <v>558.88354006660234</v>
      </c>
      <c r="S1729" s="13">
        <f t="shared" si="351"/>
        <v>-3.9967650018500649</v>
      </c>
    </row>
    <row r="1730" spans="1:19">
      <c r="A1730" s="1">
        <f>IF(input_OLD_temp_simulation!A1730&lt;&gt;"",input_OLD_temp_simulation!A1730,"")</f>
        <v>1728</v>
      </c>
      <c r="B1730">
        <f>IF(input_OLD_temp_simulation!B1730&lt;&gt;"",input_OLD_temp_simulation!B1730,"")</f>
        <v>886307</v>
      </c>
      <c r="C1730" s="2">
        <f>IF(input_OLD_temp_simulation!C1730&lt;&gt;"",input_OLD_temp_simulation!C1730,"")</f>
        <v>44582</v>
      </c>
      <c r="D1730" s="26">
        <f t="shared" si="352"/>
        <v>4</v>
      </c>
      <c r="E1730" s="43">
        <f t="shared" si="356"/>
        <v>0</v>
      </c>
      <c r="F1730" s="2">
        <f t="shared" si="357"/>
        <v>4.0001157407407408</v>
      </c>
      <c r="G1730" s="26">
        <f>_xlfn.XLOOKUP(F1730,occupancy_schedule!C:C,occupancy_schedule!D:D,,1,2)</f>
        <v>1</v>
      </c>
      <c r="H1730" s="50">
        <f t="shared" ref="H1730:H1793" si="358">G1730*deskwork_MET*METml_per_kg_min_p*avg_kg_per_p/(s_per_min*ml_per_m3)</f>
        <v>6.7812499999999997E-6</v>
      </c>
      <c r="I1730" s="18">
        <f t="shared" ref="I1730:I1793" si="359">H1730/V_room_m3*1000000</f>
        <v>7.5347222222222218E-2</v>
      </c>
      <c r="J1730" s="26">
        <f t="shared" ref="J1730:J1793" si="360">R1730-CO2_set</f>
        <v>-245.11322493524767</v>
      </c>
      <c r="K1730" s="55">
        <f t="shared" ref="K1730:K1793" si="361">(R1730-CO2_ext_avg_ppm)*ACPH_min/s_per_h</f>
        <v>4.3174930575540843E-3</v>
      </c>
      <c r="L1730" s="26" t="b">
        <f>IF(virtualroom!A1730="","",J1730&gt;ventilation_hysteresis)</f>
        <v>0</v>
      </c>
      <c r="M1730" s="29">
        <f t="shared" ref="M1730:M1793" si="362">IF(L1730,maxvent_m3_per_h,0)</f>
        <v>0</v>
      </c>
      <c r="N1730" s="13">
        <f t="shared" si="353"/>
        <v>0</v>
      </c>
      <c r="O1730" s="17">
        <f t="shared" si="354"/>
        <v>0</v>
      </c>
      <c r="P1730" s="17">
        <f t="shared" ref="P1730:P1793" si="363">IF(L1730,MAX(0,MIN((J1730+ventilation_hysteresis)/(O1730*timestep_s),1)),0)</f>
        <v>0</v>
      </c>
      <c r="Q1730" s="17">
        <f t="shared" si="355"/>
        <v>4.3174930575540843E-3</v>
      </c>
      <c r="R1730" s="29">
        <f>IF(R1729="cCO2_ppm",CO2_ext_avg_ppm,calculation!R1729+calculation!S1729)</f>
        <v>554.88677506475233</v>
      </c>
      <c r="S1730" s="13">
        <f t="shared" ref="S1730:S1793" si="364">(I1730-Q1730)*timestep_s</f>
        <v>63.926756248201329</v>
      </c>
    </row>
    <row r="1731" spans="1:19">
      <c r="A1731" s="1">
        <f>IF(input_OLD_temp_simulation!A1731&lt;&gt;"",input_OLD_temp_simulation!A1731,"")</f>
        <v>1729</v>
      </c>
      <c r="B1731">
        <f>IF(input_OLD_temp_simulation!B1731&lt;&gt;"",input_OLD_temp_simulation!B1731,"")</f>
        <v>886307</v>
      </c>
      <c r="C1731" s="2">
        <f>IF(input_OLD_temp_simulation!C1731&lt;&gt;"",input_OLD_temp_simulation!C1731,"")</f>
        <v>44582.010416666657</v>
      </c>
      <c r="D1731" s="26">
        <f t="shared" ref="D1731:D1794" si="365">WEEKDAY(C1731,3)</f>
        <v>4</v>
      </c>
      <c r="E1731" s="43">
        <f t="shared" si="356"/>
        <v>1.041666665696539E-2</v>
      </c>
      <c r="F1731" s="2">
        <f t="shared" si="357"/>
        <v>4.0105324073977062</v>
      </c>
      <c r="G1731" s="26">
        <f>_xlfn.XLOOKUP(F1731,occupancy_schedule!C:C,occupancy_schedule!D:D,,1,2)</f>
        <v>1</v>
      </c>
      <c r="H1731" s="50">
        <f t="shared" si="358"/>
        <v>6.7812499999999997E-6</v>
      </c>
      <c r="I1731" s="18">
        <f t="shared" si="359"/>
        <v>7.5347222222222218E-2</v>
      </c>
      <c r="J1731" s="26">
        <f t="shared" si="360"/>
        <v>-181.18646868704639</v>
      </c>
      <c r="K1731" s="55">
        <f t="shared" si="361"/>
        <v>6.2905410899059761E-3</v>
      </c>
      <c r="L1731" s="26" t="b">
        <f>IF(virtualroom!A1731="","",J1731&gt;ventilation_hysteresis)</f>
        <v>0</v>
      </c>
      <c r="M1731" s="29">
        <f t="shared" si="362"/>
        <v>0</v>
      </c>
      <c r="N1731" s="13">
        <f t="shared" si="353"/>
        <v>0</v>
      </c>
      <c r="O1731" s="17">
        <f t="shared" si="354"/>
        <v>0</v>
      </c>
      <c r="P1731" s="17">
        <f t="shared" si="363"/>
        <v>0</v>
      </c>
      <c r="Q1731" s="17">
        <f t="shared" si="355"/>
        <v>6.2905410899059761E-3</v>
      </c>
      <c r="R1731" s="29">
        <f>IF(R1730="cCO2_ppm",CO2_ext_avg_ppm,calculation!R1730+calculation!S1730)</f>
        <v>618.81353131295361</v>
      </c>
      <c r="S1731" s="13">
        <f t="shared" si="364"/>
        <v>62.151013019084616</v>
      </c>
    </row>
    <row r="1732" spans="1:19">
      <c r="A1732" s="1">
        <f>IF(input_OLD_temp_simulation!A1732&lt;&gt;"",input_OLD_temp_simulation!A1732,"")</f>
        <v>1730</v>
      </c>
      <c r="B1732">
        <f>IF(input_OLD_temp_simulation!B1732&lt;&gt;"",input_OLD_temp_simulation!B1732,"")</f>
        <v>886307</v>
      </c>
      <c r="C1732" s="2">
        <f>IF(input_OLD_temp_simulation!C1732&lt;&gt;"",input_OLD_temp_simulation!C1732,"")</f>
        <v>44582.020833333343</v>
      </c>
      <c r="D1732" s="26">
        <f t="shared" si="365"/>
        <v>4</v>
      </c>
      <c r="E1732" s="43">
        <f t="shared" si="356"/>
        <v>2.083333334303461E-2</v>
      </c>
      <c r="F1732" s="2">
        <f t="shared" si="357"/>
        <v>4.0209490740837754</v>
      </c>
      <c r="G1732" s="26">
        <f>_xlfn.XLOOKUP(F1732,occupancy_schedule!C:C,occupancy_schedule!D:D,,1,2)</f>
        <v>1</v>
      </c>
      <c r="H1732" s="50">
        <f t="shared" si="358"/>
        <v>6.7812499999999997E-6</v>
      </c>
      <c r="I1732" s="18">
        <f t="shared" si="359"/>
        <v>7.5347222222222218E-2</v>
      </c>
      <c r="J1732" s="26">
        <f t="shared" si="360"/>
        <v>-119.03545566796174</v>
      </c>
      <c r="K1732" s="55">
        <f t="shared" si="361"/>
        <v>8.2087822324703151E-3</v>
      </c>
      <c r="L1732" s="26" t="b">
        <f>IF(virtualroom!A1732="","",J1732&gt;ventilation_hysteresis)</f>
        <v>0</v>
      </c>
      <c r="M1732" s="29">
        <f t="shared" si="362"/>
        <v>0</v>
      </c>
      <c r="N1732" s="13">
        <f t="shared" si="353"/>
        <v>0</v>
      </c>
      <c r="O1732" s="17">
        <f t="shared" si="354"/>
        <v>0</v>
      </c>
      <c r="P1732" s="17">
        <f t="shared" si="363"/>
        <v>0</v>
      </c>
      <c r="Q1732" s="17">
        <f t="shared" si="355"/>
        <v>8.2087822324703151E-3</v>
      </c>
      <c r="R1732" s="29">
        <f>IF(R1731="cCO2_ppm",CO2_ext_avg_ppm,calculation!R1731+calculation!S1731)</f>
        <v>680.96454433203826</v>
      </c>
      <c r="S1732" s="13">
        <f t="shared" si="364"/>
        <v>60.424595990776709</v>
      </c>
    </row>
    <row r="1733" spans="1:19">
      <c r="A1733" s="1">
        <f>IF(input_OLD_temp_simulation!A1733&lt;&gt;"",input_OLD_temp_simulation!A1733,"")</f>
        <v>1731</v>
      </c>
      <c r="B1733">
        <f>IF(input_OLD_temp_simulation!B1733&lt;&gt;"",input_OLD_temp_simulation!B1733,"")</f>
        <v>886307</v>
      </c>
      <c r="C1733" s="2">
        <f>IF(input_OLD_temp_simulation!C1733&lt;&gt;"",input_OLD_temp_simulation!C1733,"")</f>
        <v>44582.03125</v>
      </c>
      <c r="D1733" s="26">
        <f t="shared" si="365"/>
        <v>4</v>
      </c>
      <c r="E1733" s="43">
        <f t="shared" si="356"/>
        <v>3.125E-2</v>
      </c>
      <c r="F1733" s="2">
        <f t="shared" si="357"/>
        <v>4.0313657407407408</v>
      </c>
      <c r="G1733" s="26">
        <f>_xlfn.XLOOKUP(F1733,occupancy_schedule!C:C,occupancy_schedule!D:D,,1,2)</f>
        <v>1</v>
      </c>
      <c r="H1733" s="50">
        <f t="shared" si="358"/>
        <v>6.7812499999999997E-6</v>
      </c>
      <c r="I1733" s="18">
        <f t="shared" si="359"/>
        <v>7.5347222222222218E-2</v>
      </c>
      <c r="J1733" s="26">
        <f t="shared" si="360"/>
        <v>-58.61085967718509</v>
      </c>
      <c r="K1733" s="55">
        <f t="shared" si="361"/>
        <v>1.0073738898852313E-2</v>
      </c>
      <c r="L1733" s="26" t="b">
        <f>IF(virtualroom!A1733="","",J1733&gt;ventilation_hysteresis)</f>
        <v>0</v>
      </c>
      <c r="M1733" s="29">
        <f t="shared" si="362"/>
        <v>0</v>
      </c>
      <c r="N1733" s="13">
        <f t="shared" si="353"/>
        <v>0</v>
      </c>
      <c r="O1733" s="17">
        <f t="shared" si="354"/>
        <v>0</v>
      </c>
      <c r="P1733" s="17">
        <f t="shared" si="363"/>
        <v>0</v>
      </c>
      <c r="Q1733" s="17">
        <f t="shared" si="355"/>
        <v>1.0073738898852313E-2</v>
      </c>
      <c r="R1733" s="29">
        <f>IF(R1732="cCO2_ppm",CO2_ext_avg_ppm,calculation!R1732+calculation!S1732)</f>
        <v>741.38914032281491</v>
      </c>
      <c r="S1733" s="13">
        <f t="shared" si="364"/>
        <v>58.746134991032918</v>
      </c>
    </row>
    <row r="1734" spans="1:19">
      <c r="A1734" s="1">
        <f>IF(input_OLD_temp_simulation!A1734&lt;&gt;"",input_OLD_temp_simulation!A1734,"")</f>
        <v>1732</v>
      </c>
      <c r="B1734">
        <f>IF(input_OLD_temp_simulation!B1734&lt;&gt;"",input_OLD_temp_simulation!B1734,"")</f>
        <v>886307</v>
      </c>
      <c r="C1734" s="2">
        <f>IF(input_OLD_temp_simulation!C1734&lt;&gt;"",input_OLD_temp_simulation!C1734,"")</f>
        <v>44582.041666666657</v>
      </c>
      <c r="D1734" s="26">
        <f t="shared" si="365"/>
        <v>4</v>
      </c>
      <c r="E1734" s="43">
        <f t="shared" si="356"/>
        <v>4.166666665696539E-2</v>
      </c>
      <c r="F1734" s="2">
        <f t="shared" si="357"/>
        <v>4.0417824073977062</v>
      </c>
      <c r="G1734" s="26">
        <f>_xlfn.XLOOKUP(F1734,occupancy_schedule!C:C,occupancy_schedule!D:D,,1,2)</f>
        <v>1</v>
      </c>
      <c r="H1734" s="50">
        <f t="shared" si="358"/>
        <v>6.7812499999999997E-6</v>
      </c>
      <c r="I1734" s="18">
        <f t="shared" si="359"/>
        <v>7.5347222222222218E-2</v>
      </c>
      <c r="J1734" s="26">
        <f t="shared" si="360"/>
        <v>0.13527531384784197</v>
      </c>
      <c r="K1734" s="55">
        <f t="shared" si="361"/>
        <v>1.1886891213390365E-2</v>
      </c>
      <c r="L1734" s="26" t="b">
        <f>IF(virtualroom!A1734="","",J1734&gt;ventilation_hysteresis)</f>
        <v>0</v>
      </c>
      <c r="M1734" s="29">
        <f t="shared" si="362"/>
        <v>0</v>
      </c>
      <c r="N1734" s="13">
        <f t="shared" si="353"/>
        <v>0</v>
      </c>
      <c r="O1734" s="17">
        <f t="shared" si="354"/>
        <v>0</v>
      </c>
      <c r="P1734" s="17">
        <f t="shared" si="363"/>
        <v>0</v>
      </c>
      <c r="Q1734" s="17">
        <f t="shared" si="355"/>
        <v>1.1886891213390365E-2</v>
      </c>
      <c r="R1734" s="29">
        <f>IF(R1733="cCO2_ppm",CO2_ext_avg_ppm,calculation!R1733+calculation!S1733)</f>
        <v>800.13527531384784</v>
      </c>
      <c r="S1734" s="13">
        <f t="shared" si="364"/>
        <v>57.114297907948675</v>
      </c>
    </row>
    <row r="1735" spans="1:19">
      <c r="A1735" s="1">
        <f>IF(input_OLD_temp_simulation!A1735&lt;&gt;"",input_OLD_temp_simulation!A1735,"")</f>
        <v>1733</v>
      </c>
      <c r="B1735">
        <f>IF(input_OLD_temp_simulation!B1735&lt;&gt;"",input_OLD_temp_simulation!B1735,"")</f>
        <v>886307</v>
      </c>
      <c r="C1735" s="2">
        <f>IF(input_OLD_temp_simulation!C1735&lt;&gt;"",input_OLD_temp_simulation!C1735,"")</f>
        <v>44582.052083333343</v>
      </c>
      <c r="D1735" s="26">
        <f t="shared" si="365"/>
        <v>4</v>
      </c>
      <c r="E1735" s="43">
        <f t="shared" si="356"/>
        <v>5.208333334303461E-2</v>
      </c>
      <c r="F1735" s="2">
        <f t="shared" si="357"/>
        <v>4.0521990740837754</v>
      </c>
      <c r="G1735" s="26">
        <f>_xlfn.XLOOKUP(F1735,occupancy_schedule!C:C,occupancy_schedule!D:D,,1,2)</f>
        <v>1</v>
      </c>
      <c r="H1735" s="50">
        <f t="shared" si="358"/>
        <v>6.7812499999999997E-6</v>
      </c>
      <c r="I1735" s="18">
        <f t="shared" si="359"/>
        <v>7.5347222222222218E-2</v>
      </c>
      <c r="J1735" s="26">
        <f t="shared" si="360"/>
        <v>57.249573221796481</v>
      </c>
      <c r="K1735" s="55">
        <f t="shared" si="361"/>
        <v>1.3649678185857916E-2</v>
      </c>
      <c r="L1735" s="26" t="b">
        <f>IF(virtualroom!A1735="","",J1735&gt;ventilation_hysteresis)</f>
        <v>1</v>
      </c>
      <c r="M1735" s="29">
        <f t="shared" si="362"/>
        <v>500</v>
      </c>
      <c r="N1735" s="13">
        <f t="shared" si="353"/>
        <v>5.5555555555555554</v>
      </c>
      <c r="O1735" s="17">
        <f t="shared" si="354"/>
        <v>0.68248390929289582</v>
      </c>
      <c r="P1735" s="17">
        <f t="shared" si="363"/>
        <v>0.17460659635496434</v>
      </c>
      <c r="Q1735" s="17">
        <f t="shared" si="355"/>
        <v>0.11916619246866275</v>
      </c>
      <c r="R1735" s="29">
        <f>IF(R1734="cCO2_ppm",CO2_ext_avg_ppm,calculation!R1734+calculation!S1734)</f>
        <v>857.24957322179648</v>
      </c>
      <c r="S1735" s="13">
        <f t="shared" si="364"/>
        <v>-39.437073221796481</v>
      </c>
    </row>
    <row r="1736" spans="1:19">
      <c r="A1736" s="1">
        <f>IF(input_OLD_temp_simulation!A1736&lt;&gt;"",input_OLD_temp_simulation!A1736,"")</f>
        <v>1734</v>
      </c>
      <c r="B1736">
        <f>IF(input_OLD_temp_simulation!B1736&lt;&gt;"",input_OLD_temp_simulation!B1736,"")</f>
        <v>886307</v>
      </c>
      <c r="C1736" s="2">
        <f>IF(input_OLD_temp_simulation!C1736&lt;&gt;"",input_OLD_temp_simulation!C1736,"")</f>
        <v>44582.0625</v>
      </c>
      <c r="D1736" s="26">
        <f t="shared" si="365"/>
        <v>4</v>
      </c>
      <c r="E1736" s="43">
        <f t="shared" si="356"/>
        <v>6.25E-2</v>
      </c>
      <c r="F1736" s="2">
        <f t="shared" si="357"/>
        <v>4.0626157407407408</v>
      </c>
      <c r="G1736" s="26">
        <f>_xlfn.XLOOKUP(F1736,occupancy_schedule!C:C,occupancy_schedule!D:D,,1,2)</f>
        <v>1</v>
      </c>
      <c r="H1736" s="50">
        <f t="shared" si="358"/>
        <v>6.7812499999999997E-6</v>
      </c>
      <c r="I1736" s="18">
        <f t="shared" si="359"/>
        <v>7.5347222222222218E-2</v>
      </c>
      <c r="J1736" s="26">
        <f t="shared" si="360"/>
        <v>17.8125</v>
      </c>
      <c r="K1736" s="55">
        <f t="shared" si="361"/>
        <v>1.2432484567901234E-2</v>
      </c>
      <c r="L1736" s="26" t="b">
        <f>IF(virtualroom!A1736="","",J1736&gt;ventilation_hysteresis)</f>
        <v>0</v>
      </c>
      <c r="M1736" s="29">
        <f t="shared" si="362"/>
        <v>0</v>
      </c>
      <c r="N1736" s="13">
        <f t="shared" si="353"/>
        <v>0</v>
      </c>
      <c r="O1736" s="17">
        <f t="shared" si="354"/>
        <v>0</v>
      </c>
      <c r="P1736" s="17">
        <f t="shared" si="363"/>
        <v>0</v>
      </c>
      <c r="Q1736" s="17">
        <f t="shared" si="355"/>
        <v>1.2432484567901234E-2</v>
      </c>
      <c r="R1736" s="29">
        <f>IF(R1735="cCO2_ppm",CO2_ext_avg_ppm,calculation!R1735+calculation!S1735)</f>
        <v>817.8125</v>
      </c>
      <c r="S1736" s="13">
        <f t="shared" si="364"/>
        <v>56.623263888888886</v>
      </c>
    </row>
    <row r="1737" spans="1:19">
      <c r="A1737" s="1">
        <f>IF(input_OLD_temp_simulation!A1737&lt;&gt;"",input_OLD_temp_simulation!A1737,"")</f>
        <v>1735</v>
      </c>
      <c r="B1737">
        <f>IF(input_OLD_temp_simulation!B1737&lt;&gt;"",input_OLD_temp_simulation!B1737,"")</f>
        <v>886307</v>
      </c>
      <c r="C1737" s="2">
        <f>IF(input_OLD_temp_simulation!C1737&lt;&gt;"",input_OLD_temp_simulation!C1737,"")</f>
        <v>44582.072916666657</v>
      </c>
      <c r="D1737" s="26">
        <f t="shared" si="365"/>
        <v>4</v>
      </c>
      <c r="E1737" s="43">
        <f t="shared" si="356"/>
        <v>7.291666665696539E-2</v>
      </c>
      <c r="F1737" s="2">
        <f t="shared" si="357"/>
        <v>4.0730324073977062</v>
      </c>
      <c r="G1737" s="26">
        <f>_xlfn.XLOOKUP(F1737,occupancy_schedule!C:C,occupancy_schedule!D:D,,1,2)</f>
        <v>1</v>
      </c>
      <c r="H1737" s="50">
        <f t="shared" si="358"/>
        <v>6.7812499999999997E-6</v>
      </c>
      <c r="I1737" s="18">
        <f t="shared" si="359"/>
        <v>7.5347222222222218E-2</v>
      </c>
      <c r="J1737" s="26">
        <f t="shared" si="360"/>
        <v>74.435763888888914</v>
      </c>
      <c r="K1737" s="55">
        <f t="shared" si="361"/>
        <v>1.418011616941015E-2</v>
      </c>
      <c r="L1737" s="26" t="b">
        <f>IF(virtualroom!A1737="","",J1737&gt;ventilation_hysteresis)</f>
        <v>1</v>
      </c>
      <c r="M1737" s="29">
        <f t="shared" si="362"/>
        <v>500</v>
      </c>
      <c r="N1737" s="13">
        <f t="shared" si="353"/>
        <v>5.5555555555555554</v>
      </c>
      <c r="O1737" s="17">
        <f t="shared" si="354"/>
        <v>0.70900580847050754</v>
      </c>
      <c r="P1737" s="17">
        <f t="shared" si="363"/>
        <v>0.19500821886749678</v>
      </c>
      <c r="Q1737" s="17">
        <f t="shared" si="355"/>
        <v>0.13826195987654324</v>
      </c>
      <c r="R1737" s="29">
        <f>IF(R1736="cCO2_ppm",CO2_ext_avg_ppm,calculation!R1736+calculation!S1736)</f>
        <v>874.43576388888891</v>
      </c>
      <c r="S1737" s="13">
        <f t="shared" si="364"/>
        <v>-56.623263888888921</v>
      </c>
    </row>
    <row r="1738" spans="1:19">
      <c r="A1738" s="1">
        <f>IF(input_OLD_temp_simulation!A1738&lt;&gt;"",input_OLD_temp_simulation!A1738,"")</f>
        <v>1736</v>
      </c>
      <c r="B1738">
        <f>IF(input_OLD_temp_simulation!B1738&lt;&gt;"",input_OLD_temp_simulation!B1738,"")</f>
        <v>886307</v>
      </c>
      <c r="C1738" s="2">
        <f>IF(input_OLD_temp_simulation!C1738&lt;&gt;"",input_OLD_temp_simulation!C1738,"")</f>
        <v>44582.083333333343</v>
      </c>
      <c r="D1738" s="26">
        <f t="shared" si="365"/>
        <v>4</v>
      </c>
      <c r="E1738" s="43">
        <f t="shared" si="356"/>
        <v>8.333333334303461E-2</v>
      </c>
      <c r="F1738" s="2">
        <f t="shared" si="357"/>
        <v>4.0834490740837754</v>
      </c>
      <c r="G1738" s="26">
        <f>_xlfn.XLOOKUP(F1738,occupancy_schedule!C:C,occupancy_schedule!D:D,,1,2)</f>
        <v>1</v>
      </c>
      <c r="H1738" s="50">
        <f t="shared" si="358"/>
        <v>6.7812499999999997E-6</v>
      </c>
      <c r="I1738" s="18">
        <f t="shared" si="359"/>
        <v>7.5347222222222218E-2</v>
      </c>
      <c r="J1738" s="26">
        <f t="shared" si="360"/>
        <v>17.8125</v>
      </c>
      <c r="K1738" s="55">
        <f t="shared" si="361"/>
        <v>1.2432484567901234E-2</v>
      </c>
      <c r="L1738" s="26" t="b">
        <f>IF(virtualroom!A1738="","",J1738&gt;ventilation_hysteresis)</f>
        <v>0</v>
      </c>
      <c r="M1738" s="29">
        <f t="shared" si="362"/>
        <v>0</v>
      </c>
      <c r="N1738" s="13">
        <f t="shared" si="353"/>
        <v>0</v>
      </c>
      <c r="O1738" s="17">
        <f t="shared" si="354"/>
        <v>0</v>
      </c>
      <c r="P1738" s="17">
        <f t="shared" si="363"/>
        <v>0</v>
      </c>
      <c r="Q1738" s="17">
        <f t="shared" si="355"/>
        <v>1.2432484567901234E-2</v>
      </c>
      <c r="R1738" s="29">
        <f>IF(R1737="cCO2_ppm",CO2_ext_avg_ppm,calculation!R1737+calculation!S1737)</f>
        <v>817.8125</v>
      </c>
      <c r="S1738" s="13">
        <f t="shared" si="364"/>
        <v>56.623263888888886</v>
      </c>
    </row>
    <row r="1739" spans="1:19">
      <c r="A1739" s="1">
        <f>IF(input_OLD_temp_simulation!A1739&lt;&gt;"",input_OLD_temp_simulation!A1739,"")</f>
        <v>1737</v>
      </c>
      <c r="B1739">
        <f>IF(input_OLD_temp_simulation!B1739&lt;&gt;"",input_OLD_temp_simulation!B1739,"")</f>
        <v>886307</v>
      </c>
      <c r="C1739" s="2">
        <f>IF(input_OLD_temp_simulation!C1739&lt;&gt;"",input_OLD_temp_simulation!C1739,"")</f>
        <v>44582.09375</v>
      </c>
      <c r="D1739" s="26">
        <f t="shared" si="365"/>
        <v>4</v>
      </c>
      <c r="E1739" s="43">
        <f t="shared" si="356"/>
        <v>9.375E-2</v>
      </c>
      <c r="F1739" s="2">
        <f t="shared" si="357"/>
        <v>4.0938657407407408</v>
      </c>
      <c r="G1739" s="26">
        <f>_xlfn.XLOOKUP(F1739,occupancy_schedule!C:C,occupancy_schedule!D:D,,1,2)</f>
        <v>1</v>
      </c>
      <c r="H1739" s="50">
        <f t="shared" si="358"/>
        <v>6.7812499999999997E-6</v>
      </c>
      <c r="I1739" s="18">
        <f t="shared" si="359"/>
        <v>7.5347222222222218E-2</v>
      </c>
      <c r="J1739" s="26">
        <f t="shared" si="360"/>
        <v>74.435763888888914</v>
      </c>
      <c r="K1739" s="55">
        <f t="shared" si="361"/>
        <v>1.418011616941015E-2</v>
      </c>
      <c r="L1739" s="26" t="b">
        <f>IF(virtualroom!A1739="","",J1739&gt;ventilation_hysteresis)</f>
        <v>1</v>
      </c>
      <c r="M1739" s="29">
        <f t="shared" si="362"/>
        <v>500</v>
      </c>
      <c r="N1739" s="13">
        <f t="shared" si="353"/>
        <v>5.5555555555555554</v>
      </c>
      <c r="O1739" s="17">
        <f t="shared" si="354"/>
        <v>0.70900580847050754</v>
      </c>
      <c r="P1739" s="17">
        <f t="shared" si="363"/>
        <v>0.19500821886749678</v>
      </c>
      <c r="Q1739" s="17">
        <f t="shared" si="355"/>
        <v>0.13826195987654324</v>
      </c>
      <c r="R1739" s="29">
        <f>IF(R1738="cCO2_ppm",CO2_ext_avg_ppm,calculation!R1738+calculation!S1738)</f>
        <v>874.43576388888891</v>
      </c>
      <c r="S1739" s="13">
        <f t="shared" si="364"/>
        <v>-56.623263888888921</v>
      </c>
    </row>
    <row r="1740" spans="1:19">
      <c r="A1740" s="1">
        <f>IF(input_OLD_temp_simulation!A1740&lt;&gt;"",input_OLD_temp_simulation!A1740,"")</f>
        <v>1738</v>
      </c>
      <c r="B1740">
        <f>IF(input_OLD_temp_simulation!B1740&lt;&gt;"",input_OLD_temp_simulation!B1740,"")</f>
        <v>886307</v>
      </c>
      <c r="C1740" s="2">
        <f>IF(input_OLD_temp_simulation!C1740&lt;&gt;"",input_OLD_temp_simulation!C1740,"")</f>
        <v>44582.104166666657</v>
      </c>
      <c r="D1740" s="26">
        <f t="shared" si="365"/>
        <v>4</v>
      </c>
      <c r="E1740" s="43">
        <f t="shared" si="356"/>
        <v>0.10416666665696539</v>
      </c>
      <c r="F1740" s="2">
        <f t="shared" si="357"/>
        <v>4.1042824073977062</v>
      </c>
      <c r="G1740" s="26">
        <f>_xlfn.XLOOKUP(F1740,occupancy_schedule!C:C,occupancy_schedule!D:D,,1,2)</f>
        <v>1</v>
      </c>
      <c r="H1740" s="50">
        <f t="shared" si="358"/>
        <v>6.7812499999999997E-6</v>
      </c>
      <c r="I1740" s="18">
        <f t="shared" si="359"/>
        <v>7.5347222222222218E-2</v>
      </c>
      <c r="J1740" s="26">
        <f t="shared" si="360"/>
        <v>17.8125</v>
      </c>
      <c r="K1740" s="55">
        <f t="shared" si="361"/>
        <v>1.2432484567901234E-2</v>
      </c>
      <c r="L1740" s="26" t="b">
        <f>IF(virtualroom!A1740="","",J1740&gt;ventilation_hysteresis)</f>
        <v>0</v>
      </c>
      <c r="M1740" s="29">
        <f t="shared" si="362"/>
        <v>0</v>
      </c>
      <c r="N1740" s="13">
        <f t="shared" si="353"/>
        <v>0</v>
      </c>
      <c r="O1740" s="17">
        <f t="shared" si="354"/>
        <v>0</v>
      </c>
      <c r="P1740" s="17">
        <f t="shared" si="363"/>
        <v>0</v>
      </c>
      <c r="Q1740" s="17">
        <f t="shared" si="355"/>
        <v>1.2432484567901234E-2</v>
      </c>
      <c r="R1740" s="29">
        <f>IF(R1739="cCO2_ppm",CO2_ext_avg_ppm,calculation!R1739+calculation!S1739)</f>
        <v>817.8125</v>
      </c>
      <c r="S1740" s="13">
        <f t="shared" si="364"/>
        <v>56.623263888888886</v>
      </c>
    </row>
    <row r="1741" spans="1:19">
      <c r="A1741" s="1">
        <f>IF(input_OLD_temp_simulation!A1741&lt;&gt;"",input_OLD_temp_simulation!A1741,"")</f>
        <v>1739</v>
      </c>
      <c r="B1741">
        <f>IF(input_OLD_temp_simulation!B1741&lt;&gt;"",input_OLD_temp_simulation!B1741,"")</f>
        <v>886307</v>
      </c>
      <c r="C1741" s="2">
        <f>IF(input_OLD_temp_simulation!C1741&lt;&gt;"",input_OLD_temp_simulation!C1741,"")</f>
        <v>44582.114583333343</v>
      </c>
      <c r="D1741" s="26">
        <f t="shared" si="365"/>
        <v>4</v>
      </c>
      <c r="E1741" s="43">
        <f t="shared" si="356"/>
        <v>0.11458333334303461</v>
      </c>
      <c r="F1741" s="2">
        <f t="shared" si="357"/>
        <v>4.1146990740837754</v>
      </c>
      <c r="G1741" s="26">
        <f>_xlfn.XLOOKUP(F1741,occupancy_schedule!C:C,occupancy_schedule!D:D,,1,2)</f>
        <v>1</v>
      </c>
      <c r="H1741" s="50">
        <f t="shared" si="358"/>
        <v>6.7812499999999997E-6</v>
      </c>
      <c r="I1741" s="18">
        <f t="shared" si="359"/>
        <v>7.5347222222222218E-2</v>
      </c>
      <c r="J1741" s="26">
        <f t="shared" si="360"/>
        <v>74.435763888888914</v>
      </c>
      <c r="K1741" s="55">
        <f t="shared" si="361"/>
        <v>1.418011616941015E-2</v>
      </c>
      <c r="L1741" s="26" t="b">
        <f>IF(virtualroom!A1741="","",J1741&gt;ventilation_hysteresis)</f>
        <v>1</v>
      </c>
      <c r="M1741" s="29">
        <f t="shared" si="362"/>
        <v>500</v>
      </c>
      <c r="N1741" s="13">
        <f t="shared" si="353"/>
        <v>5.5555555555555554</v>
      </c>
      <c r="O1741" s="17">
        <f t="shared" si="354"/>
        <v>0.70900580847050754</v>
      </c>
      <c r="P1741" s="17">
        <f t="shared" si="363"/>
        <v>0.19500821886749678</v>
      </c>
      <c r="Q1741" s="17">
        <f t="shared" si="355"/>
        <v>0.13826195987654324</v>
      </c>
      <c r="R1741" s="29">
        <f>IF(R1740="cCO2_ppm",CO2_ext_avg_ppm,calculation!R1740+calculation!S1740)</f>
        <v>874.43576388888891</v>
      </c>
      <c r="S1741" s="13">
        <f t="shared" si="364"/>
        <v>-56.623263888888921</v>
      </c>
    </row>
    <row r="1742" spans="1:19">
      <c r="A1742" s="1">
        <f>IF(input_OLD_temp_simulation!A1742&lt;&gt;"",input_OLD_temp_simulation!A1742,"")</f>
        <v>1740</v>
      </c>
      <c r="B1742">
        <f>IF(input_OLD_temp_simulation!B1742&lt;&gt;"",input_OLD_temp_simulation!B1742,"")</f>
        <v>886307</v>
      </c>
      <c r="C1742" s="2">
        <f>IF(input_OLD_temp_simulation!C1742&lt;&gt;"",input_OLD_temp_simulation!C1742,"")</f>
        <v>44582.125</v>
      </c>
      <c r="D1742" s="26">
        <f t="shared" si="365"/>
        <v>4</v>
      </c>
      <c r="E1742" s="43">
        <f t="shared" si="356"/>
        <v>0.125</v>
      </c>
      <c r="F1742" s="2">
        <f t="shared" si="357"/>
        <v>4.1251157407407408</v>
      </c>
      <c r="G1742" s="26">
        <f>_xlfn.XLOOKUP(F1742,occupancy_schedule!C:C,occupancy_schedule!D:D,,1,2)</f>
        <v>1</v>
      </c>
      <c r="H1742" s="50">
        <f t="shared" si="358"/>
        <v>6.7812499999999997E-6</v>
      </c>
      <c r="I1742" s="18">
        <f t="shared" si="359"/>
        <v>7.5347222222222218E-2</v>
      </c>
      <c r="J1742" s="26">
        <f t="shared" si="360"/>
        <v>17.8125</v>
      </c>
      <c r="K1742" s="55">
        <f t="shared" si="361"/>
        <v>1.2432484567901234E-2</v>
      </c>
      <c r="L1742" s="26" t="b">
        <f>IF(virtualroom!A1742="","",J1742&gt;ventilation_hysteresis)</f>
        <v>0</v>
      </c>
      <c r="M1742" s="29">
        <f t="shared" si="362"/>
        <v>0</v>
      </c>
      <c r="N1742" s="13">
        <f t="shared" si="353"/>
        <v>0</v>
      </c>
      <c r="O1742" s="17">
        <f t="shared" si="354"/>
        <v>0</v>
      </c>
      <c r="P1742" s="17">
        <f t="shared" si="363"/>
        <v>0</v>
      </c>
      <c r="Q1742" s="17">
        <f t="shared" si="355"/>
        <v>1.2432484567901234E-2</v>
      </c>
      <c r="R1742" s="29">
        <f>IF(R1741="cCO2_ppm",CO2_ext_avg_ppm,calculation!R1741+calculation!S1741)</f>
        <v>817.8125</v>
      </c>
      <c r="S1742" s="13">
        <f t="shared" si="364"/>
        <v>56.623263888888886</v>
      </c>
    </row>
    <row r="1743" spans="1:19">
      <c r="A1743" s="1">
        <f>IF(input_OLD_temp_simulation!A1743&lt;&gt;"",input_OLD_temp_simulation!A1743,"")</f>
        <v>1741</v>
      </c>
      <c r="B1743">
        <f>IF(input_OLD_temp_simulation!B1743&lt;&gt;"",input_OLD_temp_simulation!B1743,"")</f>
        <v>886307</v>
      </c>
      <c r="C1743" s="2">
        <f>IF(input_OLD_temp_simulation!C1743&lt;&gt;"",input_OLD_temp_simulation!C1743,"")</f>
        <v>44582.135416666657</v>
      </c>
      <c r="D1743" s="26">
        <f t="shared" si="365"/>
        <v>4</v>
      </c>
      <c r="E1743" s="43">
        <f t="shared" si="356"/>
        <v>0.13541666665696539</v>
      </c>
      <c r="F1743" s="2">
        <f t="shared" si="357"/>
        <v>4.1355324073977062</v>
      </c>
      <c r="G1743" s="26">
        <f>_xlfn.XLOOKUP(F1743,occupancy_schedule!C:C,occupancy_schedule!D:D,,1,2)</f>
        <v>1</v>
      </c>
      <c r="H1743" s="50">
        <f t="shared" si="358"/>
        <v>6.7812499999999997E-6</v>
      </c>
      <c r="I1743" s="18">
        <f t="shared" si="359"/>
        <v>7.5347222222222218E-2</v>
      </c>
      <c r="J1743" s="26">
        <f t="shared" si="360"/>
        <v>74.435763888888914</v>
      </c>
      <c r="K1743" s="55">
        <f t="shared" si="361"/>
        <v>1.418011616941015E-2</v>
      </c>
      <c r="L1743" s="26" t="b">
        <f>IF(virtualroom!A1743="","",J1743&gt;ventilation_hysteresis)</f>
        <v>1</v>
      </c>
      <c r="M1743" s="29">
        <f t="shared" si="362"/>
        <v>500</v>
      </c>
      <c r="N1743" s="13">
        <f t="shared" si="353"/>
        <v>5.5555555555555554</v>
      </c>
      <c r="O1743" s="17">
        <f t="shared" si="354"/>
        <v>0.70900580847050754</v>
      </c>
      <c r="P1743" s="17">
        <f t="shared" si="363"/>
        <v>0.19500821886749678</v>
      </c>
      <c r="Q1743" s="17">
        <f t="shared" si="355"/>
        <v>0.13826195987654324</v>
      </c>
      <c r="R1743" s="29">
        <f>IF(R1742="cCO2_ppm",CO2_ext_avg_ppm,calculation!R1742+calculation!S1742)</f>
        <v>874.43576388888891</v>
      </c>
      <c r="S1743" s="13">
        <f t="shared" si="364"/>
        <v>-56.623263888888921</v>
      </c>
    </row>
    <row r="1744" spans="1:19">
      <c r="A1744" s="1">
        <f>IF(input_OLD_temp_simulation!A1744&lt;&gt;"",input_OLD_temp_simulation!A1744,"")</f>
        <v>1742</v>
      </c>
      <c r="B1744">
        <f>IF(input_OLD_temp_simulation!B1744&lt;&gt;"",input_OLD_temp_simulation!B1744,"")</f>
        <v>886307</v>
      </c>
      <c r="C1744" s="2">
        <f>IF(input_OLD_temp_simulation!C1744&lt;&gt;"",input_OLD_temp_simulation!C1744,"")</f>
        <v>44582.145833333343</v>
      </c>
      <c r="D1744" s="26">
        <f t="shared" si="365"/>
        <v>4</v>
      </c>
      <c r="E1744" s="43">
        <f t="shared" si="356"/>
        <v>0.14583333334303461</v>
      </c>
      <c r="F1744" s="2">
        <f t="shared" si="357"/>
        <v>4.1459490740837754</v>
      </c>
      <c r="G1744" s="26">
        <f>_xlfn.XLOOKUP(F1744,occupancy_schedule!C:C,occupancy_schedule!D:D,,1,2)</f>
        <v>1</v>
      </c>
      <c r="H1744" s="50">
        <f t="shared" si="358"/>
        <v>6.7812499999999997E-6</v>
      </c>
      <c r="I1744" s="18">
        <f t="shared" si="359"/>
        <v>7.5347222222222218E-2</v>
      </c>
      <c r="J1744" s="26">
        <f t="shared" si="360"/>
        <v>17.8125</v>
      </c>
      <c r="K1744" s="55">
        <f t="shared" si="361"/>
        <v>1.2432484567901234E-2</v>
      </c>
      <c r="L1744" s="26" t="b">
        <f>IF(virtualroom!A1744="","",J1744&gt;ventilation_hysteresis)</f>
        <v>0</v>
      </c>
      <c r="M1744" s="29">
        <f t="shared" si="362"/>
        <v>0</v>
      </c>
      <c r="N1744" s="13">
        <f t="shared" si="353"/>
        <v>0</v>
      </c>
      <c r="O1744" s="17">
        <f t="shared" si="354"/>
        <v>0</v>
      </c>
      <c r="P1744" s="17">
        <f t="shared" si="363"/>
        <v>0</v>
      </c>
      <c r="Q1744" s="17">
        <f t="shared" si="355"/>
        <v>1.2432484567901234E-2</v>
      </c>
      <c r="R1744" s="29">
        <f>IF(R1743="cCO2_ppm",CO2_ext_avg_ppm,calculation!R1743+calculation!S1743)</f>
        <v>817.8125</v>
      </c>
      <c r="S1744" s="13">
        <f t="shared" si="364"/>
        <v>56.623263888888886</v>
      </c>
    </row>
    <row r="1745" spans="1:19">
      <c r="A1745" s="1">
        <f>IF(input_OLD_temp_simulation!A1745&lt;&gt;"",input_OLD_temp_simulation!A1745,"")</f>
        <v>1743</v>
      </c>
      <c r="B1745">
        <f>IF(input_OLD_temp_simulation!B1745&lt;&gt;"",input_OLD_temp_simulation!B1745,"")</f>
        <v>886307</v>
      </c>
      <c r="C1745" s="2">
        <f>IF(input_OLD_temp_simulation!C1745&lt;&gt;"",input_OLD_temp_simulation!C1745,"")</f>
        <v>44582.15625</v>
      </c>
      <c r="D1745" s="26">
        <f t="shared" si="365"/>
        <v>4</v>
      </c>
      <c r="E1745" s="43">
        <f t="shared" si="356"/>
        <v>0.15625</v>
      </c>
      <c r="F1745" s="2">
        <f t="shared" si="357"/>
        <v>4.1563657407407408</v>
      </c>
      <c r="G1745" s="26">
        <f>_xlfn.XLOOKUP(F1745,occupancy_schedule!C:C,occupancy_schedule!D:D,,1,2)</f>
        <v>1</v>
      </c>
      <c r="H1745" s="50">
        <f t="shared" si="358"/>
        <v>6.7812499999999997E-6</v>
      </c>
      <c r="I1745" s="18">
        <f t="shared" si="359"/>
        <v>7.5347222222222218E-2</v>
      </c>
      <c r="J1745" s="26">
        <f t="shared" si="360"/>
        <v>74.435763888888914</v>
      </c>
      <c r="K1745" s="55">
        <f t="shared" si="361"/>
        <v>1.418011616941015E-2</v>
      </c>
      <c r="L1745" s="26" t="b">
        <f>IF(virtualroom!A1745="","",J1745&gt;ventilation_hysteresis)</f>
        <v>1</v>
      </c>
      <c r="M1745" s="29">
        <f t="shared" si="362"/>
        <v>500</v>
      </c>
      <c r="N1745" s="13">
        <f t="shared" si="353"/>
        <v>5.5555555555555554</v>
      </c>
      <c r="O1745" s="17">
        <f t="shared" si="354"/>
        <v>0.70900580847050754</v>
      </c>
      <c r="P1745" s="17">
        <f t="shared" si="363"/>
        <v>0.19500821886749678</v>
      </c>
      <c r="Q1745" s="17">
        <f t="shared" si="355"/>
        <v>0.13826195987654324</v>
      </c>
      <c r="R1745" s="29">
        <f>IF(R1744="cCO2_ppm",CO2_ext_avg_ppm,calculation!R1744+calculation!S1744)</f>
        <v>874.43576388888891</v>
      </c>
      <c r="S1745" s="13">
        <f t="shared" si="364"/>
        <v>-56.623263888888921</v>
      </c>
    </row>
    <row r="1746" spans="1:19">
      <c r="A1746" s="1">
        <f>IF(input_OLD_temp_simulation!A1746&lt;&gt;"",input_OLD_temp_simulation!A1746,"")</f>
        <v>1744</v>
      </c>
      <c r="B1746">
        <f>IF(input_OLD_temp_simulation!B1746&lt;&gt;"",input_OLD_temp_simulation!B1746,"")</f>
        <v>886307</v>
      </c>
      <c r="C1746" s="2">
        <f>IF(input_OLD_temp_simulation!C1746&lt;&gt;"",input_OLD_temp_simulation!C1746,"")</f>
        <v>44582.166666666657</v>
      </c>
      <c r="D1746" s="26">
        <f t="shared" si="365"/>
        <v>4</v>
      </c>
      <c r="E1746" s="43">
        <f t="shared" si="356"/>
        <v>0.16666666665696539</v>
      </c>
      <c r="F1746" s="2">
        <f t="shared" si="357"/>
        <v>4.1667824073977062</v>
      </c>
      <c r="G1746" s="26">
        <f>_xlfn.XLOOKUP(F1746,occupancy_schedule!C:C,occupancy_schedule!D:D,,1,2)</f>
        <v>1</v>
      </c>
      <c r="H1746" s="50">
        <f t="shared" si="358"/>
        <v>6.7812499999999997E-6</v>
      </c>
      <c r="I1746" s="18">
        <f t="shared" si="359"/>
        <v>7.5347222222222218E-2</v>
      </c>
      <c r="J1746" s="26">
        <f t="shared" si="360"/>
        <v>17.8125</v>
      </c>
      <c r="K1746" s="55">
        <f t="shared" si="361"/>
        <v>1.2432484567901234E-2</v>
      </c>
      <c r="L1746" s="26" t="b">
        <f>IF(virtualroom!A1746="","",J1746&gt;ventilation_hysteresis)</f>
        <v>0</v>
      </c>
      <c r="M1746" s="29">
        <f t="shared" si="362"/>
        <v>0</v>
      </c>
      <c r="N1746" s="13">
        <f t="shared" si="353"/>
        <v>0</v>
      </c>
      <c r="O1746" s="17">
        <f t="shared" si="354"/>
        <v>0</v>
      </c>
      <c r="P1746" s="17">
        <f t="shared" si="363"/>
        <v>0</v>
      </c>
      <c r="Q1746" s="17">
        <f t="shared" si="355"/>
        <v>1.2432484567901234E-2</v>
      </c>
      <c r="R1746" s="29">
        <f>IF(R1745="cCO2_ppm",CO2_ext_avg_ppm,calculation!R1745+calculation!S1745)</f>
        <v>817.8125</v>
      </c>
      <c r="S1746" s="13">
        <f t="shared" si="364"/>
        <v>56.623263888888886</v>
      </c>
    </row>
    <row r="1747" spans="1:19">
      <c r="A1747" s="1">
        <f>IF(input_OLD_temp_simulation!A1747&lt;&gt;"",input_OLD_temp_simulation!A1747,"")</f>
        <v>1745</v>
      </c>
      <c r="B1747">
        <f>IF(input_OLD_temp_simulation!B1747&lt;&gt;"",input_OLD_temp_simulation!B1747,"")</f>
        <v>886307</v>
      </c>
      <c r="C1747" s="2">
        <f>IF(input_OLD_temp_simulation!C1747&lt;&gt;"",input_OLD_temp_simulation!C1747,"")</f>
        <v>44582.177083333343</v>
      </c>
      <c r="D1747" s="26">
        <f t="shared" si="365"/>
        <v>4</v>
      </c>
      <c r="E1747" s="43">
        <f t="shared" si="356"/>
        <v>0.17708333334303461</v>
      </c>
      <c r="F1747" s="2">
        <f t="shared" si="357"/>
        <v>4.1771990740837754</v>
      </c>
      <c r="G1747" s="26">
        <f>_xlfn.XLOOKUP(F1747,occupancy_schedule!C:C,occupancy_schedule!D:D,,1,2)</f>
        <v>1</v>
      </c>
      <c r="H1747" s="50">
        <f t="shared" si="358"/>
        <v>6.7812499999999997E-6</v>
      </c>
      <c r="I1747" s="18">
        <f t="shared" si="359"/>
        <v>7.5347222222222218E-2</v>
      </c>
      <c r="J1747" s="26">
        <f t="shared" si="360"/>
        <v>74.435763888888914</v>
      </c>
      <c r="K1747" s="55">
        <f t="shared" si="361"/>
        <v>1.418011616941015E-2</v>
      </c>
      <c r="L1747" s="26" t="b">
        <f>IF(virtualroom!A1747="","",J1747&gt;ventilation_hysteresis)</f>
        <v>1</v>
      </c>
      <c r="M1747" s="29">
        <f t="shared" si="362"/>
        <v>500</v>
      </c>
      <c r="N1747" s="13">
        <f t="shared" si="353"/>
        <v>5.5555555555555554</v>
      </c>
      <c r="O1747" s="17">
        <f t="shared" si="354"/>
        <v>0.70900580847050754</v>
      </c>
      <c r="P1747" s="17">
        <f t="shared" si="363"/>
        <v>0.19500821886749678</v>
      </c>
      <c r="Q1747" s="17">
        <f t="shared" si="355"/>
        <v>0.13826195987654324</v>
      </c>
      <c r="R1747" s="29">
        <f>IF(R1746="cCO2_ppm",CO2_ext_avg_ppm,calculation!R1746+calculation!S1746)</f>
        <v>874.43576388888891</v>
      </c>
      <c r="S1747" s="13">
        <f t="shared" si="364"/>
        <v>-56.623263888888921</v>
      </c>
    </row>
    <row r="1748" spans="1:19">
      <c r="A1748" s="1">
        <f>IF(input_OLD_temp_simulation!A1748&lt;&gt;"",input_OLD_temp_simulation!A1748,"")</f>
        <v>1746</v>
      </c>
      <c r="B1748">
        <f>IF(input_OLD_temp_simulation!B1748&lt;&gt;"",input_OLD_temp_simulation!B1748,"")</f>
        <v>886307</v>
      </c>
      <c r="C1748" s="2">
        <f>IF(input_OLD_temp_simulation!C1748&lt;&gt;"",input_OLD_temp_simulation!C1748,"")</f>
        <v>44582.1875</v>
      </c>
      <c r="D1748" s="26">
        <f t="shared" si="365"/>
        <v>4</v>
      </c>
      <c r="E1748" s="43">
        <f t="shared" si="356"/>
        <v>0.1875</v>
      </c>
      <c r="F1748" s="2">
        <f t="shared" si="357"/>
        <v>4.1876157407407408</v>
      </c>
      <c r="G1748" s="26">
        <f>_xlfn.XLOOKUP(F1748,occupancy_schedule!C:C,occupancy_schedule!D:D,,1,2)</f>
        <v>1</v>
      </c>
      <c r="H1748" s="50">
        <f t="shared" si="358"/>
        <v>6.7812499999999997E-6</v>
      </c>
      <c r="I1748" s="18">
        <f t="shared" si="359"/>
        <v>7.5347222222222218E-2</v>
      </c>
      <c r="J1748" s="26">
        <f t="shared" si="360"/>
        <v>17.8125</v>
      </c>
      <c r="K1748" s="55">
        <f t="shared" si="361"/>
        <v>1.2432484567901234E-2</v>
      </c>
      <c r="L1748" s="26" t="b">
        <f>IF(virtualroom!A1748="","",J1748&gt;ventilation_hysteresis)</f>
        <v>0</v>
      </c>
      <c r="M1748" s="29">
        <f t="shared" si="362"/>
        <v>0</v>
      </c>
      <c r="N1748" s="13">
        <f t="shared" si="353"/>
        <v>0</v>
      </c>
      <c r="O1748" s="17">
        <f t="shared" si="354"/>
        <v>0</v>
      </c>
      <c r="P1748" s="17">
        <f t="shared" si="363"/>
        <v>0</v>
      </c>
      <c r="Q1748" s="17">
        <f t="shared" si="355"/>
        <v>1.2432484567901234E-2</v>
      </c>
      <c r="R1748" s="29">
        <f>IF(R1747="cCO2_ppm",CO2_ext_avg_ppm,calculation!R1747+calculation!S1747)</f>
        <v>817.8125</v>
      </c>
      <c r="S1748" s="13">
        <f t="shared" si="364"/>
        <v>56.623263888888886</v>
      </c>
    </row>
    <row r="1749" spans="1:19">
      <c r="A1749" s="1">
        <f>IF(input_OLD_temp_simulation!A1749&lt;&gt;"",input_OLD_temp_simulation!A1749,"")</f>
        <v>1747</v>
      </c>
      <c r="B1749">
        <f>IF(input_OLD_temp_simulation!B1749&lt;&gt;"",input_OLD_temp_simulation!B1749,"")</f>
        <v>886307</v>
      </c>
      <c r="C1749" s="2">
        <f>IF(input_OLD_temp_simulation!C1749&lt;&gt;"",input_OLD_temp_simulation!C1749,"")</f>
        <v>44582.197916666657</v>
      </c>
      <c r="D1749" s="26">
        <f t="shared" si="365"/>
        <v>4</v>
      </c>
      <c r="E1749" s="43">
        <f t="shared" si="356"/>
        <v>0.19791666665696539</v>
      </c>
      <c r="F1749" s="2">
        <f t="shared" si="357"/>
        <v>4.1980324073977062</v>
      </c>
      <c r="G1749" s="26">
        <f>_xlfn.XLOOKUP(F1749,occupancy_schedule!C:C,occupancy_schedule!D:D,,1,2)</f>
        <v>1</v>
      </c>
      <c r="H1749" s="50">
        <f t="shared" si="358"/>
        <v>6.7812499999999997E-6</v>
      </c>
      <c r="I1749" s="18">
        <f t="shared" si="359"/>
        <v>7.5347222222222218E-2</v>
      </c>
      <c r="J1749" s="26">
        <f t="shared" si="360"/>
        <v>74.435763888888914</v>
      </c>
      <c r="K1749" s="55">
        <f t="shared" si="361"/>
        <v>1.418011616941015E-2</v>
      </c>
      <c r="L1749" s="26" t="b">
        <f>IF(virtualroom!A1749="","",J1749&gt;ventilation_hysteresis)</f>
        <v>1</v>
      </c>
      <c r="M1749" s="29">
        <f t="shared" si="362"/>
        <v>500</v>
      </c>
      <c r="N1749" s="13">
        <f t="shared" si="353"/>
        <v>5.5555555555555554</v>
      </c>
      <c r="O1749" s="17">
        <f t="shared" si="354"/>
        <v>0.70900580847050754</v>
      </c>
      <c r="P1749" s="17">
        <f t="shared" si="363"/>
        <v>0.19500821886749678</v>
      </c>
      <c r="Q1749" s="17">
        <f t="shared" si="355"/>
        <v>0.13826195987654324</v>
      </c>
      <c r="R1749" s="29">
        <f>IF(R1748="cCO2_ppm",CO2_ext_avg_ppm,calculation!R1748+calculation!S1748)</f>
        <v>874.43576388888891</v>
      </c>
      <c r="S1749" s="13">
        <f t="shared" si="364"/>
        <v>-56.623263888888921</v>
      </c>
    </row>
    <row r="1750" spans="1:19">
      <c r="A1750" s="1">
        <f>IF(input_OLD_temp_simulation!A1750&lt;&gt;"",input_OLD_temp_simulation!A1750,"")</f>
        <v>1748</v>
      </c>
      <c r="B1750">
        <f>IF(input_OLD_temp_simulation!B1750&lt;&gt;"",input_OLD_temp_simulation!B1750,"")</f>
        <v>886307</v>
      </c>
      <c r="C1750" s="2">
        <f>IF(input_OLD_temp_simulation!C1750&lt;&gt;"",input_OLD_temp_simulation!C1750,"")</f>
        <v>44582.208333333343</v>
      </c>
      <c r="D1750" s="26">
        <f t="shared" si="365"/>
        <v>4</v>
      </c>
      <c r="E1750" s="43">
        <f t="shared" si="356"/>
        <v>0.20833333334303461</v>
      </c>
      <c r="F1750" s="2">
        <f t="shared" si="357"/>
        <v>4.2084490740837754</v>
      </c>
      <c r="G1750" s="26">
        <f>_xlfn.XLOOKUP(F1750,occupancy_schedule!C:C,occupancy_schedule!D:D,,1,2)</f>
        <v>1</v>
      </c>
      <c r="H1750" s="50">
        <f t="shared" si="358"/>
        <v>6.7812499999999997E-6</v>
      </c>
      <c r="I1750" s="18">
        <f t="shared" si="359"/>
        <v>7.5347222222222218E-2</v>
      </c>
      <c r="J1750" s="26">
        <f t="shared" si="360"/>
        <v>17.8125</v>
      </c>
      <c r="K1750" s="55">
        <f t="shared" si="361"/>
        <v>1.2432484567901234E-2</v>
      </c>
      <c r="L1750" s="26" t="b">
        <f>IF(virtualroom!A1750="","",J1750&gt;ventilation_hysteresis)</f>
        <v>0</v>
      </c>
      <c r="M1750" s="29">
        <f t="shared" si="362"/>
        <v>0</v>
      </c>
      <c r="N1750" s="13">
        <f t="shared" si="353"/>
        <v>0</v>
      </c>
      <c r="O1750" s="17">
        <f t="shared" si="354"/>
        <v>0</v>
      </c>
      <c r="P1750" s="17">
        <f t="shared" si="363"/>
        <v>0</v>
      </c>
      <c r="Q1750" s="17">
        <f t="shared" si="355"/>
        <v>1.2432484567901234E-2</v>
      </c>
      <c r="R1750" s="29">
        <f>IF(R1749="cCO2_ppm",CO2_ext_avg_ppm,calculation!R1749+calculation!S1749)</f>
        <v>817.8125</v>
      </c>
      <c r="S1750" s="13">
        <f t="shared" si="364"/>
        <v>56.623263888888886</v>
      </c>
    </row>
    <row r="1751" spans="1:19">
      <c r="A1751" s="1">
        <f>IF(input_OLD_temp_simulation!A1751&lt;&gt;"",input_OLD_temp_simulation!A1751,"")</f>
        <v>1749</v>
      </c>
      <c r="B1751">
        <f>IF(input_OLD_temp_simulation!B1751&lt;&gt;"",input_OLD_temp_simulation!B1751,"")</f>
        <v>886307</v>
      </c>
      <c r="C1751" s="2">
        <f>IF(input_OLD_temp_simulation!C1751&lt;&gt;"",input_OLD_temp_simulation!C1751,"")</f>
        <v>44582.21875</v>
      </c>
      <c r="D1751" s="26">
        <f t="shared" si="365"/>
        <v>4</v>
      </c>
      <c r="E1751" s="43">
        <f t="shared" si="356"/>
        <v>0.21875</v>
      </c>
      <c r="F1751" s="2">
        <f t="shared" si="357"/>
        <v>4.2188657407407408</v>
      </c>
      <c r="G1751" s="26">
        <f>_xlfn.XLOOKUP(F1751,occupancy_schedule!C:C,occupancy_schedule!D:D,,1,2)</f>
        <v>1</v>
      </c>
      <c r="H1751" s="50">
        <f t="shared" si="358"/>
        <v>6.7812499999999997E-6</v>
      </c>
      <c r="I1751" s="18">
        <f t="shared" si="359"/>
        <v>7.5347222222222218E-2</v>
      </c>
      <c r="J1751" s="26">
        <f t="shared" si="360"/>
        <v>74.435763888888914</v>
      </c>
      <c r="K1751" s="55">
        <f t="shared" si="361"/>
        <v>1.418011616941015E-2</v>
      </c>
      <c r="L1751" s="26" t="b">
        <f>IF(virtualroom!A1751="","",J1751&gt;ventilation_hysteresis)</f>
        <v>1</v>
      </c>
      <c r="M1751" s="29">
        <f t="shared" si="362"/>
        <v>500</v>
      </c>
      <c r="N1751" s="13">
        <f t="shared" si="353"/>
        <v>5.5555555555555554</v>
      </c>
      <c r="O1751" s="17">
        <f t="shared" si="354"/>
        <v>0.70900580847050754</v>
      </c>
      <c r="P1751" s="17">
        <f t="shared" si="363"/>
        <v>0.19500821886749678</v>
      </c>
      <c r="Q1751" s="17">
        <f t="shared" si="355"/>
        <v>0.13826195987654324</v>
      </c>
      <c r="R1751" s="29">
        <f>IF(R1750="cCO2_ppm",CO2_ext_avg_ppm,calculation!R1750+calculation!S1750)</f>
        <v>874.43576388888891</v>
      </c>
      <c r="S1751" s="13">
        <f t="shared" si="364"/>
        <v>-56.623263888888921</v>
      </c>
    </row>
    <row r="1752" spans="1:19">
      <c r="A1752" s="1">
        <f>IF(input_OLD_temp_simulation!A1752&lt;&gt;"",input_OLD_temp_simulation!A1752,"")</f>
        <v>1750</v>
      </c>
      <c r="B1752">
        <f>IF(input_OLD_temp_simulation!B1752&lt;&gt;"",input_OLD_temp_simulation!B1752,"")</f>
        <v>886307</v>
      </c>
      <c r="C1752" s="2">
        <f>IF(input_OLD_temp_simulation!C1752&lt;&gt;"",input_OLD_temp_simulation!C1752,"")</f>
        <v>44582.229166666657</v>
      </c>
      <c r="D1752" s="26">
        <f t="shared" si="365"/>
        <v>4</v>
      </c>
      <c r="E1752" s="43">
        <f t="shared" si="356"/>
        <v>0.22916666665696539</v>
      </c>
      <c r="F1752" s="2">
        <f t="shared" si="357"/>
        <v>4.2292824073977062</v>
      </c>
      <c r="G1752" s="26">
        <f>_xlfn.XLOOKUP(F1752,occupancy_schedule!C:C,occupancy_schedule!D:D,,1,2)</f>
        <v>1</v>
      </c>
      <c r="H1752" s="50">
        <f t="shared" si="358"/>
        <v>6.7812499999999997E-6</v>
      </c>
      <c r="I1752" s="18">
        <f t="shared" si="359"/>
        <v>7.5347222222222218E-2</v>
      </c>
      <c r="J1752" s="26">
        <f t="shared" si="360"/>
        <v>17.8125</v>
      </c>
      <c r="K1752" s="55">
        <f t="shared" si="361"/>
        <v>1.2432484567901234E-2</v>
      </c>
      <c r="L1752" s="26" t="b">
        <f>IF(virtualroom!A1752="","",J1752&gt;ventilation_hysteresis)</f>
        <v>0</v>
      </c>
      <c r="M1752" s="29">
        <f t="shared" si="362"/>
        <v>0</v>
      </c>
      <c r="N1752" s="13">
        <f t="shared" si="353"/>
        <v>0</v>
      </c>
      <c r="O1752" s="17">
        <f t="shared" si="354"/>
        <v>0</v>
      </c>
      <c r="P1752" s="17">
        <f t="shared" si="363"/>
        <v>0</v>
      </c>
      <c r="Q1752" s="17">
        <f t="shared" si="355"/>
        <v>1.2432484567901234E-2</v>
      </c>
      <c r="R1752" s="29">
        <f>IF(R1751="cCO2_ppm",CO2_ext_avg_ppm,calculation!R1751+calculation!S1751)</f>
        <v>817.8125</v>
      </c>
      <c r="S1752" s="13">
        <f t="shared" si="364"/>
        <v>56.623263888888886</v>
      </c>
    </row>
    <row r="1753" spans="1:19">
      <c r="A1753" s="1">
        <f>IF(input_OLD_temp_simulation!A1753&lt;&gt;"",input_OLD_temp_simulation!A1753,"")</f>
        <v>1751</v>
      </c>
      <c r="B1753">
        <f>IF(input_OLD_temp_simulation!B1753&lt;&gt;"",input_OLD_temp_simulation!B1753,"")</f>
        <v>886307</v>
      </c>
      <c r="C1753" s="2">
        <f>IF(input_OLD_temp_simulation!C1753&lt;&gt;"",input_OLD_temp_simulation!C1753,"")</f>
        <v>44582.239583333343</v>
      </c>
      <c r="D1753" s="26">
        <f t="shared" si="365"/>
        <v>4</v>
      </c>
      <c r="E1753" s="43">
        <f t="shared" si="356"/>
        <v>0.23958333334303461</v>
      </c>
      <c r="F1753" s="2">
        <f t="shared" si="357"/>
        <v>4.2396990740837754</v>
      </c>
      <c r="G1753" s="26">
        <f>_xlfn.XLOOKUP(F1753,occupancy_schedule!C:C,occupancy_schedule!D:D,,1,2)</f>
        <v>1</v>
      </c>
      <c r="H1753" s="50">
        <f t="shared" si="358"/>
        <v>6.7812499999999997E-6</v>
      </c>
      <c r="I1753" s="18">
        <f t="shared" si="359"/>
        <v>7.5347222222222218E-2</v>
      </c>
      <c r="J1753" s="26">
        <f t="shared" si="360"/>
        <v>74.435763888888914</v>
      </c>
      <c r="K1753" s="55">
        <f t="shared" si="361"/>
        <v>1.418011616941015E-2</v>
      </c>
      <c r="L1753" s="26" t="b">
        <f>IF(virtualroom!A1753="","",J1753&gt;ventilation_hysteresis)</f>
        <v>1</v>
      </c>
      <c r="M1753" s="29">
        <f t="shared" si="362"/>
        <v>500</v>
      </c>
      <c r="N1753" s="13">
        <f t="shared" si="353"/>
        <v>5.5555555555555554</v>
      </c>
      <c r="O1753" s="17">
        <f t="shared" si="354"/>
        <v>0.70900580847050754</v>
      </c>
      <c r="P1753" s="17">
        <f t="shared" si="363"/>
        <v>0.19500821886749678</v>
      </c>
      <c r="Q1753" s="17">
        <f t="shared" si="355"/>
        <v>0.13826195987654324</v>
      </c>
      <c r="R1753" s="29">
        <f>IF(R1752="cCO2_ppm",CO2_ext_avg_ppm,calculation!R1752+calculation!S1752)</f>
        <v>874.43576388888891</v>
      </c>
      <c r="S1753" s="13">
        <f t="shared" si="364"/>
        <v>-56.623263888888921</v>
      </c>
    </row>
    <row r="1754" spans="1:19">
      <c r="A1754" s="1">
        <f>IF(input_OLD_temp_simulation!A1754&lt;&gt;"",input_OLD_temp_simulation!A1754,"")</f>
        <v>1752</v>
      </c>
      <c r="B1754">
        <f>IF(input_OLD_temp_simulation!B1754&lt;&gt;"",input_OLD_temp_simulation!B1754,"")</f>
        <v>886307</v>
      </c>
      <c r="C1754" s="2">
        <f>IF(input_OLD_temp_simulation!C1754&lt;&gt;"",input_OLD_temp_simulation!C1754,"")</f>
        <v>44582.25</v>
      </c>
      <c r="D1754" s="26">
        <f t="shared" si="365"/>
        <v>4</v>
      </c>
      <c r="E1754" s="43">
        <f t="shared" si="356"/>
        <v>0.25</v>
      </c>
      <c r="F1754" s="2">
        <f t="shared" si="357"/>
        <v>4.2501157407407408</v>
      </c>
      <c r="G1754" s="26">
        <f>_xlfn.XLOOKUP(F1754,occupancy_schedule!C:C,occupancy_schedule!D:D,,1,2)</f>
        <v>1</v>
      </c>
      <c r="H1754" s="50">
        <f t="shared" si="358"/>
        <v>6.7812499999999997E-6</v>
      </c>
      <c r="I1754" s="18">
        <f t="shared" si="359"/>
        <v>7.5347222222222218E-2</v>
      </c>
      <c r="J1754" s="26">
        <f t="shared" si="360"/>
        <v>17.8125</v>
      </c>
      <c r="K1754" s="55">
        <f t="shared" si="361"/>
        <v>1.2432484567901234E-2</v>
      </c>
      <c r="L1754" s="26" t="b">
        <f>IF(virtualroom!A1754="","",J1754&gt;ventilation_hysteresis)</f>
        <v>0</v>
      </c>
      <c r="M1754" s="29">
        <f t="shared" si="362"/>
        <v>0</v>
      </c>
      <c r="N1754" s="13">
        <f t="shared" si="353"/>
        <v>0</v>
      </c>
      <c r="O1754" s="17">
        <f t="shared" si="354"/>
        <v>0</v>
      </c>
      <c r="P1754" s="17">
        <f t="shared" si="363"/>
        <v>0</v>
      </c>
      <c r="Q1754" s="17">
        <f t="shared" si="355"/>
        <v>1.2432484567901234E-2</v>
      </c>
      <c r="R1754" s="29">
        <f>IF(R1753="cCO2_ppm",CO2_ext_avg_ppm,calculation!R1753+calculation!S1753)</f>
        <v>817.8125</v>
      </c>
      <c r="S1754" s="13">
        <f t="shared" si="364"/>
        <v>56.623263888888886</v>
      </c>
    </row>
    <row r="1755" spans="1:19">
      <c r="A1755" s="1">
        <f>IF(input_OLD_temp_simulation!A1755&lt;&gt;"",input_OLD_temp_simulation!A1755,"")</f>
        <v>1753</v>
      </c>
      <c r="B1755">
        <f>IF(input_OLD_temp_simulation!B1755&lt;&gt;"",input_OLD_temp_simulation!B1755,"")</f>
        <v>886307</v>
      </c>
      <c r="C1755" s="2">
        <f>IF(input_OLD_temp_simulation!C1755&lt;&gt;"",input_OLD_temp_simulation!C1755,"")</f>
        <v>44582.260416666657</v>
      </c>
      <c r="D1755" s="26">
        <f t="shared" si="365"/>
        <v>4</v>
      </c>
      <c r="E1755" s="43">
        <f t="shared" si="356"/>
        <v>0.26041666665696539</v>
      </c>
      <c r="F1755" s="2">
        <f t="shared" si="357"/>
        <v>4.2605324073977062</v>
      </c>
      <c r="G1755" s="26">
        <f>_xlfn.XLOOKUP(F1755,occupancy_schedule!C:C,occupancy_schedule!D:D,,1,2)</f>
        <v>1</v>
      </c>
      <c r="H1755" s="50">
        <f t="shared" si="358"/>
        <v>6.7812499999999997E-6</v>
      </c>
      <c r="I1755" s="18">
        <f t="shared" si="359"/>
        <v>7.5347222222222218E-2</v>
      </c>
      <c r="J1755" s="26">
        <f t="shared" si="360"/>
        <v>74.435763888888914</v>
      </c>
      <c r="K1755" s="55">
        <f t="shared" si="361"/>
        <v>1.418011616941015E-2</v>
      </c>
      <c r="L1755" s="26" t="b">
        <f>IF(virtualroom!A1755="","",J1755&gt;ventilation_hysteresis)</f>
        <v>1</v>
      </c>
      <c r="M1755" s="29">
        <f t="shared" si="362"/>
        <v>500</v>
      </c>
      <c r="N1755" s="13">
        <f t="shared" si="353"/>
        <v>5.5555555555555554</v>
      </c>
      <c r="O1755" s="17">
        <f t="shared" si="354"/>
        <v>0.70900580847050754</v>
      </c>
      <c r="P1755" s="17">
        <f t="shared" si="363"/>
        <v>0.19500821886749678</v>
      </c>
      <c r="Q1755" s="17">
        <f t="shared" si="355"/>
        <v>0.13826195987654324</v>
      </c>
      <c r="R1755" s="29">
        <f>IF(R1754="cCO2_ppm",CO2_ext_avg_ppm,calculation!R1754+calculation!S1754)</f>
        <v>874.43576388888891</v>
      </c>
      <c r="S1755" s="13">
        <f t="shared" si="364"/>
        <v>-56.623263888888921</v>
      </c>
    </row>
    <row r="1756" spans="1:19">
      <c r="A1756" s="1">
        <f>IF(input_OLD_temp_simulation!A1756&lt;&gt;"",input_OLD_temp_simulation!A1756,"")</f>
        <v>1754</v>
      </c>
      <c r="B1756">
        <f>IF(input_OLD_temp_simulation!B1756&lt;&gt;"",input_OLD_temp_simulation!B1756,"")</f>
        <v>886307</v>
      </c>
      <c r="C1756" s="2">
        <f>IF(input_OLD_temp_simulation!C1756&lt;&gt;"",input_OLD_temp_simulation!C1756,"")</f>
        <v>44582.270833333343</v>
      </c>
      <c r="D1756" s="26">
        <f t="shared" si="365"/>
        <v>4</v>
      </c>
      <c r="E1756" s="43">
        <f t="shared" si="356"/>
        <v>0.27083333334303461</v>
      </c>
      <c r="F1756" s="2">
        <f t="shared" si="357"/>
        <v>4.2709490740837754</v>
      </c>
      <c r="G1756" s="26">
        <f>_xlfn.XLOOKUP(F1756,occupancy_schedule!C:C,occupancy_schedule!D:D,,1,2)</f>
        <v>1</v>
      </c>
      <c r="H1756" s="50">
        <f t="shared" si="358"/>
        <v>6.7812499999999997E-6</v>
      </c>
      <c r="I1756" s="18">
        <f t="shared" si="359"/>
        <v>7.5347222222222218E-2</v>
      </c>
      <c r="J1756" s="26">
        <f t="shared" si="360"/>
        <v>17.8125</v>
      </c>
      <c r="K1756" s="55">
        <f t="shared" si="361"/>
        <v>1.2432484567901234E-2</v>
      </c>
      <c r="L1756" s="26" t="b">
        <f>IF(virtualroom!A1756="","",J1756&gt;ventilation_hysteresis)</f>
        <v>0</v>
      </c>
      <c r="M1756" s="29">
        <f t="shared" si="362"/>
        <v>0</v>
      </c>
      <c r="N1756" s="13">
        <f t="shared" si="353"/>
        <v>0</v>
      </c>
      <c r="O1756" s="17">
        <f t="shared" si="354"/>
        <v>0</v>
      </c>
      <c r="P1756" s="17">
        <f t="shared" si="363"/>
        <v>0</v>
      </c>
      <c r="Q1756" s="17">
        <f t="shared" si="355"/>
        <v>1.2432484567901234E-2</v>
      </c>
      <c r="R1756" s="29">
        <f>IF(R1755="cCO2_ppm",CO2_ext_avg_ppm,calculation!R1755+calculation!S1755)</f>
        <v>817.8125</v>
      </c>
      <c r="S1756" s="13">
        <f t="shared" si="364"/>
        <v>56.623263888888886</v>
      </c>
    </row>
    <row r="1757" spans="1:19">
      <c r="A1757" s="1">
        <f>IF(input_OLD_temp_simulation!A1757&lt;&gt;"",input_OLD_temp_simulation!A1757,"")</f>
        <v>1755</v>
      </c>
      <c r="B1757">
        <f>IF(input_OLD_temp_simulation!B1757&lt;&gt;"",input_OLD_temp_simulation!B1757,"")</f>
        <v>886307</v>
      </c>
      <c r="C1757" s="2">
        <f>IF(input_OLD_temp_simulation!C1757&lt;&gt;"",input_OLD_temp_simulation!C1757,"")</f>
        <v>44582.28125</v>
      </c>
      <c r="D1757" s="26">
        <f t="shared" si="365"/>
        <v>4</v>
      </c>
      <c r="E1757" s="43">
        <f t="shared" si="356"/>
        <v>0.28125</v>
      </c>
      <c r="F1757" s="2">
        <f t="shared" si="357"/>
        <v>4.2813657407407408</v>
      </c>
      <c r="G1757" s="26">
        <f>_xlfn.XLOOKUP(F1757,occupancy_schedule!C:C,occupancy_schedule!D:D,,1,2)</f>
        <v>1</v>
      </c>
      <c r="H1757" s="50">
        <f t="shared" si="358"/>
        <v>6.7812499999999997E-6</v>
      </c>
      <c r="I1757" s="18">
        <f t="shared" si="359"/>
        <v>7.5347222222222218E-2</v>
      </c>
      <c r="J1757" s="26">
        <f t="shared" si="360"/>
        <v>74.435763888888914</v>
      </c>
      <c r="K1757" s="55">
        <f t="shared" si="361"/>
        <v>1.418011616941015E-2</v>
      </c>
      <c r="L1757" s="26" t="b">
        <f>IF(virtualroom!A1757="","",J1757&gt;ventilation_hysteresis)</f>
        <v>1</v>
      </c>
      <c r="M1757" s="29">
        <f t="shared" si="362"/>
        <v>500</v>
      </c>
      <c r="N1757" s="13">
        <f t="shared" si="353"/>
        <v>5.5555555555555554</v>
      </c>
      <c r="O1757" s="17">
        <f t="shared" si="354"/>
        <v>0.70900580847050754</v>
      </c>
      <c r="P1757" s="17">
        <f t="shared" si="363"/>
        <v>0.19500821886749678</v>
      </c>
      <c r="Q1757" s="17">
        <f t="shared" si="355"/>
        <v>0.13826195987654324</v>
      </c>
      <c r="R1757" s="29">
        <f>IF(R1756="cCO2_ppm",CO2_ext_avg_ppm,calculation!R1756+calculation!S1756)</f>
        <v>874.43576388888891</v>
      </c>
      <c r="S1757" s="13">
        <f t="shared" si="364"/>
        <v>-56.623263888888921</v>
      </c>
    </row>
    <row r="1758" spans="1:19">
      <c r="A1758" s="1">
        <f>IF(input_OLD_temp_simulation!A1758&lt;&gt;"",input_OLD_temp_simulation!A1758,"")</f>
        <v>1756</v>
      </c>
      <c r="B1758">
        <f>IF(input_OLD_temp_simulation!B1758&lt;&gt;"",input_OLD_temp_simulation!B1758,"")</f>
        <v>886307</v>
      </c>
      <c r="C1758" s="2">
        <f>IF(input_OLD_temp_simulation!C1758&lt;&gt;"",input_OLD_temp_simulation!C1758,"")</f>
        <v>44582.291666666657</v>
      </c>
      <c r="D1758" s="26">
        <f t="shared" si="365"/>
        <v>4</v>
      </c>
      <c r="E1758" s="43">
        <f t="shared" si="356"/>
        <v>0.29166666665696539</v>
      </c>
      <c r="F1758" s="2">
        <f t="shared" si="357"/>
        <v>4.2917824073977062</v>
      </c>
      <c r="G1758" s="26">
        <f>_xlfn.XLOOKUP(F1758,occupancy_schedule!C:C,occupancy_schedule!D:D,,1,2)</f>
        <v>1</v>
      </c>
      <c r="H1758" s="50">
        <f t="shared" si="358"/>
        <v>6.7812499999999997E-6</v>
      </c>
      <c r="I1758" s="18">
        <f t="shared" si="359"/>
        <v>7.5347222222222218E-2</v>
      </c>
      <c r="J1758" s="26">
        <f t="shared" si="360"/>
        <v>17.8125</v>
      </c>
      <c r="K1758" s="55">
        <f t="shared" si="361"/>
        <v>1.2432484567901234E-2</v>
      </c>
      <c r="L1758" s="26" t="b">
        <f>IF(virtualroom!A1758="","",J1758&gt;ventilation_hysteresis)</f>
        <v>0</v>
      </c>
      <c r="M1758" s="29">
        <f t="shared" si="362"/>
        <v>0</v>
      </c>
      <c r="N1758" s="13">
        <f t="shared" si="353"/>
        <v>0</v>
      </c>
      <c r="O1758" s="17">
        <f t="shared" si="354"/>
        <v>0</v>
      </c>
      <c r="P1758" s="17">
        <f t="shared" si="363"/>
        <v>0</v>
      </c>
      <c r="Q1758" s="17">
        <f t="shared" si="355"/>
        <v>1.2432484567901234E-2</v>
      </c>
      <c r="R1758" s="29">
        <f>IF(R1757="cCO2_ppm",CO2_ext_avg_ppm,calculation!R1757+calculation!S1757)</f>
        <v>817.8125</v>
      </c>
      <c r="S1758" s="13">
        <f t="shared" si="364"/>
        <v>56.623263888888886</v>
      </c>
    </row>
    <row r="1759" spans="1:19">
      <c r="A1759" s="1">
        <f>IF(input_OLD_temp_simulation!A1759&lt;&gt;"",input_OLD_temp_simulation!A1759,"")</f>
        <v>1757</v>
      </c>
      <c r="B1759">
        <f>IF(input_OLD_temp_simulation!B1759&lt;&gt;"",input_OLD_temp_simulation!B1759,"")</f>
        <v>886307</v>
      </c>
      <c r="C1759" s="2">
        <f>IF(input_OLD_temp_simulation!C1759&lt;&gt;"",input_OLD_temp_simulation!C1759,"")</f>
        <v>44582.302083333343</v>
      </c>
      <c r="D1759" s="26">
        <f t="shared" si="365"/>
        <v>4</v>
      </c>
      <c r="E1759" s="43">
        <f t="shared" si="356"/>
        <v>0.30208333334303461</v>
      </c>
      <c r="F1759" s="2">
        <f t="shared" si="357"/>
        <v>4.3021990740837754</v>
      </c>
      <c r="G1759" s="26">
        <f>_xlfn.XLOOKUP(F1759,occupancy_schedule!C:C,occupancy_schedule!D:D,,1,2)</f>
        <v>1</v>
      </c>
      <c r="H1759" s="50">
        <f t="shared" si="358"/>
        <v>6.7812499999999997E-6</v>
      </c>
      <c r="I1759" s="18">
        <f t="shared" si="359"/>
        <v>7.5347222222222218E-2</v>
      </c>
      <c r="J1759" s="26">
        <f t="shared" si="360"/>
        <v>74.435763888888914</v>
      </c>
      <c r="K1759" s="55">
        <f t="shared" si="361"/>
        <v>1.418011616941015E-2</v>
      </c>
      <c r="L1759" s="26" t="b">
        <f>IF(virtualroom!A1759="","",J1759&gt;ventilation_hysteresis)</f>
        <v>1</v>
      </c>
      <c r="M1759" s="29">
        <f t="shared" si="362"/>
        <v>500</v>
      </c>
      <c r="N1759" s="13">
        <f t="shared" si="353"/>
        <v>5.5555555555555554</v>
      </c>
      <c r="O1759" s="17">
        <f t="shared" si="354"/>
        <v>0.70900580847050754</v>
      </c>
      <c r="P1759" s="17">
        <f t="shared" si="363"/>
        <v>0.19500821886749678</v>
      </c>
      <c r="Q1759" s="17">
        <f t="shared" si="355"/>
        <v>0.13826195987654324</v>
      </c>
      <c r="R1759" s="29">
        <f>IF(R1758="cCO2_ppm",CO2_ext_avg_ppm,calculation!R1758+calculation!S1758)</f>
        <v>874.43576388888891</v>
      </c>
      <c r="S1759" s="13">
        <f t="shared" si="364"/>
        <v>-56.623263888888921</v>
      </c>
    </row>
    <row r="1760" spans="1:19">
      <c r="A1760" s="1">
        <f>IF(input_OLD_temp_simulation!A1760&lt;&gt;"",input_OLD_temp_simulation!A1760,"")</f>
        <v>1758</v>
      </c>
      <c r="B1760">
        <f>IF(input_OLD_temp_simulation!B1760&lt;&gt;"",input_OLD_temp_simulation!B1760,"")</f>
        <v>886307</v>
      </c>
      <c r="C1760" s="2">
        <f>IF(input_OLD_temp_simulation!C1760&lt;&gt;"",input_OLD_temp_simulation!C1760,"")</f>
        <v>44582.3125</v>
      </c>
      <c r="D1760" s="26">
        <f t="shared" si="365"/>
        <v>4</v>
      </c>
      <c r="E1760" s="43">
        <f t="shared" si="356"/>
        <v>0.3125</v>
      </c>
      <c r="F1760" s="2">
        <f t="shared" si="357"/>
        <v>4.3126157407407408</v>
      </c>
      <c r="G1760" s="26">
        <f>_xlfn.XLOOKUP(F1760,occupancy_schedule!C:C,occupancy_schedule!D:D,,1,2)</f>
        <v>1</v>
      </c>
      <c r="H1760" s="50">
        <f t="shared" si="358"/>
        <v>6.7812499999999997E-6</v>
      </c>
      <c r="I1760" s="18">
        <f t="shared" si="359"/>
        <v>7.5347222222222218E-2</v>
      </c>
      <c r="J1760" s="26">
        <f t="shared" si="360"/>
        <v>17.8125</v>
      </c>
      <c r="K1760" s="55">
        <f t="shared" si="361"/>
        <v>1.2432484567901234E-2</v>
      </c>
      <c r="L1760" s="26" t="b">
        <f>IF(virtualroom!A1760="","",J1760&gt;ventilation_hysteresis)</f>
        <v>0</v>
      </c>
      <c r="M1760" s="29">
        <f t="shared" si="362"/>
        <v>0</v>
      </c>
      <c r="N1760" s="13">
        <f t="shared" si="353"/>
        <v>0</v>
      </c>
      <c r="O1760" s="17">
        <f t="shared" si="354"/>
        <v>0</v>
      </c>
      <c r="P1760" s="17">
        <f t="shared" si="363"/>
        <v>0</v>
      </c>
      <c r="Q1760" s="17">
        <f t="shared" si="355"/>
        <v>1.2432484567901234E-2</v>
      </c>
      <c r="R1760" s="29">
        <f>IF(R1759="cCO2_ppm",CO2_ext_avg_ppm,calculation!R1759+calculation!S1759)</f>
        <v>817.8125</v>
      </c>
      <c r="S1760" s="13">
        <f t="shared" si="364"/>
        <v>56.623263888888886</v>
      </c>
    </row>
    <row r="1761" spans="1:19">
      <c r="A1761" s="1">
        <f>IF(input_OLD_temp_simulation!A1761&lt;&gt;"",input_OLD_temp_simulation!A1761,"")</f>
        <v>1759</v>
      </c>
      <c r="B1761">
        <f>IF(input_OLD_temp_simulation!B1761&lt;&gt;"",input_OLD_temp_simulation!B1761,"")</f>
        <v>886307</v>
      </c>
      <c r="C1761" s="2">
        <f>IF(input_OLD_temp_simulation!C1761&lt;&gt;"",input_OLD_temp_simulation!C1761,"")</f>
        <v>44582.322916666657</v>
      </c>
      <c r="D1761" s="26">
        <f t="shared" si="365"/>
        <v>4</v>
      </c>
      <c r="E1761" s="43">
        <f t="shared" si="356"/>
        <v>0.32291666665696539</v>
      </c>
      <c r="F1761" s="2">
        <f t="shared" si="357"/>
        <v>4.3230324073977062</v>
      </c>
      <c r="G1761" s="26">
        <f>_xlfn.XLOOKUP(F1761,occupancy_schedule!C:C,occupancy_schedule!D:D,,1,2)</f>
        <v>1</v>
      </c>
      <c r="H1761" s="50">
        <f t="shared" si="358"/>
        <v>6.7812499999999997E-6</v>
      </c>
      <c r="I1761" s="18">
        <f t="shared" si="359"/>
        <v>7.5347222222222218E-2</v>
      </c>
      <c r="J1761" s="26">
        <f t="shared" si="360"/>
        <v>74.435763888888914</v>
      </c>
      <c r="K1761" s="55">
        <f t="shared" si="361"/>
        <v>1.418011616941015E-2</v>
      </c>
      <c r="L1761" s="26" t="b">
        <f>IF(virtualroom!A1761="","",J1761&gt;ventilation_hysteresis)</f>
        <v>1</v>
      </c>
      <c r="M1761" s="29">
        <f t="shared" si="362"/>
        <v>500</v>
      </c>
      <c r="N1761" s="13">
        <f t="shared" si="353"/>
        <v>5.5555555555555554</v>
      </c>
      <c r="O1761" s="17">
        <f t="shared" si="354"/>
        <v>0.70900580847050754</v>
      </c>
      <c r="P1761" s="17">
        <f t="shared" si="363"/>
        <v>0.19500821886749678</v>
      </c>
      <c r="Q1761" s="17">
        <f t="shared" si="355"/>
        <v>0.13826195987654324</v>
      </c>
      <c r="R1761" s="29">
        <f>IF(R1760="cCO2_ppm",CO2_ext_avg_ppm,calculation!R1760+calculation!S1760)</f>
        <v>874.43576388888891</v>
      </c>
      <c r="S1761" s="13">
        <f t="shared" si="364"/>
        <v>-56.623263888888921</v>
      </c>
    </row>
    <row r="1762" spans="1:19">
      <c r="A1762" s="1">
        <f>IF(input_OLD_temp_simulation!A1762&lt;&gt;"",input_OLD_temp_simulation!A1762,"")</f>
        <v>1760</v>
      </c>
      <c r="B1762">
        <f>IF(input_OLD_temp_simulation!B1762&lt;&gt;"",input_OLD_temp_simulation!B1762,"")</f>
        <v>886307</v>
      </c>
      <c r="C1762" s="2">
        <f>IF(input_OLD_temp_simulation!C1762&lt;&gt;"",input_OLD_temp_simulation!C1762,"")</f>
        <v>44582.333333333343</v>
      </c>
      <c r="D1762" s="26">
        <f t="shared" si="365"/>
        <v>4</v>
      </c>
      <c r="E1762" s="43">
        <f t="shared" si="356"/>
        <v>0.33333333334303461</v>
      </c>
      <c r="F1762" s="2">
        <f t="shared" si="357"/>
        <v>4.3334490740837754</v>
      </c>
      <c r="G1762" s="26">
        <f>_xlfn.XLOOKUP(F1762,occupancy_schedule!C:C,occupancy_schedule!D:D,,1,2)</f>
        <v>1</v>
      </c>
      <c r="H1762" s="50">
        <f t="shared" si="358"/>
        <v>6.7812499999999997E-6</v>
      </c>
      <c r="I1762" s="18">
        <f t="shared" si="359"/>
        <v>7.5347222222222218E-2</v>
      </c>
      <c r="J1762" s="26">
        <f t="shared" si="360"/>
        <v>17.8125</v>
      </c>
      <c r="K1762" s="55">
        <f t="shared" si="361"/>
        <v>1.2432484567901234E-2</v>
      </c>
      <c r="L1762" s="26" t="b">
        <f>IF(virtualroom!A1762="","",J1762&gt;ventilation_hysteresis)</f>
        <v>0</v>
      </c>
      <c r="M1762" s="29">
        <f t="shared" si="362"/>
        <v>0</v>
      </c>
      <c r="N1762" s="13">
        <f t="shared" si="353"/>
        <v>0</v>
      </c>
      <c r="O1762" s="17">
        <f t="shared" si="354"/>
        <v>0</v>
      </c>
      <c r="P1762" s="17">
        <f t="shared" si="363"/>
        <v>0</v>
      </c>
      <c r="Q1762" s="17">
        <f t="shared" si="355"/>
        <v>1.2432484567901234E-2</v>
      </c>
      <c r="R1762" s="29">
        <f>IF(R1761="cCO2_ppm",CO2_ext_avg_ppm,calculation!R1761+calculation!S1761)</f>
        <v>817.8125</v>
      </c>
      <c r="S1762" s="13">
        <f t="shared" si="364"/>
        <v>56.623263888888886</v>
      </c>
    </row>
    <row r="1763" spans="1:19">
      <c r="A1763" s="1">
        <f>IF(input_OLD_temp_simulation!A1763&lt;&gt;"",input_OLD_temp_simulation!A1763,"")</f>
        <v>1761</v>
      </c>
      <c r="B1763">
        <f>IF(input_OLD_temp_simulation!B1763&lt;&gt;"",input_OLD_temp_simulation!B1763,"")</f>
        <v>886307</v>
      </c>
      <c r="C1763" s="2">
        <f>IF(input_OLD_temp_simulation!C1763&lt;&gt;"",input_OLD_temp_simulation!C1763,"")</f>
        <v>44582.34375</v>
      </c>
      <c r="D1763" s="26">
        <f t="shared" si="365"/>
        <v>4</v>
      </c>
      <c r="E1763" s="43">
        <f t="shared" si="356"/>
        <v>0.34375</v>
      </c>
      <c r="F1763" s="2">
        <f t="shared" si="357"/>
        <v>4.3438657407407408</v>
      </c>
      <c r="G1763" s="26">
        <f>_xlfn.XLOOKUP(F1763,occupancy_schedule!C:C,occupancy_schedule!D:D,,1,2)</f>
        <v>1</v>
      </c>
      <c r="H1763" s="50">
        <f t="shared" si="358"/>
        <v>6.7812499999999997E-6</v>
      </c>
      <c r="I1763" s="18">
        <f t="shared" si="359"/>
        <v>7.5347222222222218E-2</v>
      </c>
      <c r="J1763" s="26">
        <f t="shared" si="360"/>
        <v>74.435763888888914</v>
      </c>
      <c r="K1763" s="55">
        <f t="shared" si="361"/>
        <v>1.418011616941015E-2</v>
      </c>
      <c r="L1763" s="26" t="b">
        <f>IF(virtualroom!A1763="","",J1763&gt;ventilation_hysteresis)</f>
        <v>1</v>
      </c>
      <c r="M1763" s="29">
        <f t="shared" si="362"/>
        <v>500</v>
      </c>
      <c r="N1763" s="13">
        <f t="shared" si="353"/>
        <v>5.5555555555555554</v>
      </c>
      <c r="O1763" s="17">
        <f t="shared" si="354"/>
        <v>0.70900580847050754</v>
      </c>
      <c r="P1763" s="17">
        <f t="shared" si="363"/>
        <v>0.19500821886749678</v>
      </c>
      <c r="Q1763" s="17">
        <f t="shared" si="355"/>
        <v>0.13826195987654324</v>
      </c>
      <c r="R1763" s="29">
        <f>IF(R1762="cCO2_ppm",CO2_ext_avg_ppm,calculation!R1762+calculation!S1762)</f>
        <v>874.43576388888891</v>
      </c>
      <c r="S1763" s="13">
        <f t="shared" si="364"/>
        <v>-56.623263888888921</v>
      </c>
    </row>
    <row r="1764" spans="1:19">
      <c r="A1764" s="1">
        <f>IF(input_OLD_temp_simulation!A1764&lt;&gt;"",input_OLD_temp_simulation!A1764,"")</f>
        <v>1762</v>
      </c>
      <c r="B1764">
        <f>IF(input_OLD_temp_simulation!B1764&lt;&gt;"",input_OLD_temp_simulation!B1764,"")</f>
        <v>886307</v>
      </c>
      <c r="C1764" s="2">
        <f>IF(input_OLD_temp_simulation!C1764&lt;&gt;"",input_OLD_temp_simulation!C1764,"")</f>
        <v>44582.354166666657</v>
      </c>
      <c r="D1764" s="26">
        <f t="shared" si="365"/>
        <v>4</v>
      </c>
      <c r="E1764" s="43">
        <f t="shared" si="356"/>
        <v>0.35416666665696539</v>
      </c>
      <c r="F1764" s="2">
        <f t="shared" si="357"/>
        <v>4.3542824073977062</v>
      </c>
      <c r="G1764" s="26">
        <f>_xlfn.XLOOKUP(F1764,occupancy_schedule!C:C,occupancy_schedule!D:D,,1,2)</f>
        <v>3</v>
      </c>
      <c r="H1764" s="50">
        <f t="shared" si="358"/>
        <v>2.034375E-5</v>
      </c>
      <c r="I1764" s="18">
        <f t="shared" si="359"/>
        <v>0.22604166666666667</v>
      </c>
      <c r="J1764" s="26">
        <f t="shared" si="360"/>
        <v>17.8125</v>
      </c>
      <c r="K1764" s="55">
        <f t="shared" si="361"/>
        <v>1.2432484567901234E-2</v>
      </c>
      <c r="L1764" s="26" t="b">
        <f>IF(virtualroom!A1764="","",J1764&gt;ventilation_hysteresis)</f>
        <v>0</v>
      </c>
      <c r="M1764" s="29">
        <f t="shared" si="362"/>
        <v>0</v>
      </c>
      <c r="N1764" s="13">
        <f t="shared" si="353"/>
        <v>0</v>
      </c>
      <c r="O1764" s="17">
        <f t="shared" si="354"/>
        <v>0</v>
      </c>
      <c r="P1764" s="17">
        <f t="shared" si="363"/>
        <v>0</v>
      </c>
      <c r="Q1764" s="17">
        <f t="shared" si="355"/>
        <v>1.2432484567901234E-2</v>
      </c>
      <c r="R1764" s="29">
        <f>IF(R1763="cCO2_ppm",CO2_ext_avg_ppm,calculation!R1763+calculation!S1763)</f>
        <v>817.8125</v>
      </c>
      <c r="S1764" s="13">
        <f t="shared" si="364"/>
        <v>192.24826388888891</v>
      </c>
    </row>
    <row r="1765" spans="1:19">
      <c r="A1765" s="1">
        <f>IF(input_OLD_temp_simulation!A1765&lt;&gt;"",input_OLD_temp_simulation!A1765,"")</f>
        <v>1763</v>
      </c>
      <c r="B1765">
        <f>IF(input_OLD_temp_simulation!B1765&lt;&gt;"",input_OLD_temp_simulation!B1765,"")</f>
        <v>886307</v>
      </c>
      <c r="C1765" s="2">
        <f>IF(input_OLD_temp_simulation!C1765&lt;&gt;"",input_OLD_temp_simulation!C1765,"")</f>
        <v>44582.364583333343</v>
      </c>
      <c r="D1765" s="26">
        <f t="shared" si="365"/>
        <v>4</v>
      </c>
      <c r="E1765" s="43">
        <f t="shared" si="356"/>
        <v>0.36458333334303461</v>
      </c>
      <c r="F1765" s="2">
        <f t="shared" si="357"/>
        <v>4.3646990740837754</v>
      </c>
      <c r="G1765" s="26">
        <f>_xlfn.XLOOKUP(F1765,occupancy_schedule!C:C,occupancy_schedule!D:D,,1,2)</f>
        <v>3</v>
      </c>
      <c r="H1765" s="50">
        <f t="shared" si="358"/>
        <v>2.034375E-5</v>
      </c>
      <c r="I1765" s="18">
        <f t="shared" si="359"/>
        <v>0.22604166666666667</v>
      </c>
      <c r="J1765" s="26">
        <f t="shared" si="360"/>
        <v>210.06076388888891</v>
      </c>
      <c r="K1765" s="55">
        <f t="shared" si="361"/>
        <v>1.8366072959533606E-2</v>
      </c>
      <c r="L1765" s="26" t="b">
        <f>IF(virtualroom!A1765="","",J1765&gt;ventilation_hysteresis)</f>
        <v>1</v>
      </c>
      <c r="M1765" s="29">
        <f t="shared" si="362"/>
        <v>500</v>
      </c>
      <c r="N1765" s="13">
        <f t="shared" si="353"/>
        <v>5.5555555555555554</v>
      </c>
      <c r="O1765" s="17">
        <f t="shared" si="354"/>
        <v>0.9183036479766804</v>
      </c>
      <c r="P1765" s="17">
        <f t="shared" si="363"/>
        <v>0.31466324342460361</v>
      </c>
      <c r="Q1765" s="17">
        <f t="shared" si="355"/>
        <v>0.28895640432098768</v>
      </c>
      <c r="R1765" s="29">
        <f>IF(R1764="cCO2_ppm",CO2_ext_avg_ppm,calculation!R1764+calculation!S1764)</f>
        <v>1010.0607638888889</v>
      </c>
      <c r="S1765" s="13">
        <f t="shared" si="364"/>
        <v>-56.623263888888914</v>
      </c>
    </row>
    <row r="1766" spans="1:19">
      <c r="A1766" s="1">
        <f>IF(input_OLD_temp_simulation!A1766&lt;&gt;"",input_OLD_temp_simulation!A1766,"")</f>
        <v>1764</v>
      </c>
      <c r="B1766">
        <f>IF(input_OLD_temp_simulation!B1766&lt;&gt;"",input_OLD_temp_simulation!B1766,"")</f>
        <v>886307</v>
      </c>
      <c r="C1766" s="2">
        <f>IF(input_OLD_temp_simulation!C1766&lt;&gt;"",input_OLD_temp_simulation!C1766,"")</f>
        <v>44582.375</v>
      </c>
      <c r="D1766" s="26">
        <f t="shared" si="365"/>
        <v>4</v>
      </c>
      <c r="E1766" s="43">
        <f t="shared" si="356"/>
        <v>0.375</v>
      </c>
      <c r="F1766" s="2">
        <f t="shared" si="357"/>
        <v>4.3751157407407408</v>
      </c>
      <c r="G1766" s="26">
        <f>_xlfn.XLOOKUP(F1766,occupancy_schedule!C:C,occupancy_schedule!D:D,,1,2)</f>
        <v>2</v>
      </c>
      <c r="H1766" s="50">
        <f t="shared" si="358"/>
        <v>1.3562499999999999E-5</v>
      </c>
      <c r="I1766" s="18">
        <f t="shared" si="359"/>
        <v>0.15069444444444444</v>
      </c>
      <c r="J1766" s="26">
        <f t="shared" si="360"/>
        <v>153.4375</v>
      </c>
      <c r="K1766" s="55">
        <f t="shared" si="361"/>
        <v>1.6618441358024691E-2</v>
      </c>
      <c r="L1766" s="26" t="b">
        <f>IF(virtualroom!A1766="","",J1766&gt;ventilation_hysteresis)</f>
        <v>1</v>
      </c>
      <c r="M1766" s="29">
        <f t="shared" si="362"/>
        <v>500</v>
      </c>
      <c r="N1766" s="13">
        <f t="shared" si="353"/>
        <v>5.5555555555555554</v>
      </c>
      <c r="O1766" s="17">
        <f t="shared" si="354"/>
        <v>0.83092206790123457</v>
      </c>
      <c r="P1766" s="17">
        <f t="shared" si="363"/>
        <v>0.27203714451538014</v>
      </c>
      <c r="Q1766" s="17">
        <f t="shared" si="355"/>
        <v>0.22604166666666667</v>
      </c>
      <c r="R1766" s="29">
        <f>IF(R1765="cCO2_ppm",CO2_ext_avg_ppm,calculation!R1765+calculation!S1765)</f>
        <v>953.4375</v>
      </c>
      <c r="S1766" s="13">
        <f t="shared" si="364"/>
        <v>-67.812500000000014</v>
      </c>
    </row>
    <row r="1767" spans="1:19">
      <c r="A1767" s="1">
        <f>IF(input_OLD_temp_simulation!A1767&lt;&gt;"",input_OLD_temp_simulation!A1767,"")</f>
        <v>1765</v>
      </c>
      <c r="B1767">
        <f>IF(input_OLD_temp_simulation!B1767&lt;&gt;"",input_OLD_temp_simulation!B1767,"")</f>
        <v>886307</v>
      </c>
      <c r="C1767" s="2">
        <f>IF(input_OLD_temp_simulation!C1767&lt;&gt;"",input_OLD_temp_simulation!C1767,"")</f>
        <v>44582.385416666657</v>
      </c>
      <c r="D1767" s="26">
        <f t="shared" si="365"/>
        <v>4</v>
      </c>
      <c r="E1767" s="43">
        <f t="shared" si="356"/>
        <v>0.38541666665696539</v>
      </c>
      <c r="F1767" s="2">
        <f t="shared" si="357"/>
        <v>4.3855324073977062</v>
      </c>
      <c r="G1767" s="26">
        <f>_xlfn.XLOOKUP(F1767,occupancy_schedule!C:C,occupancy_schedule!D:D,,1,2)</f>
        <v>2</v>
      </c>
      <c r="H1767" s="50">
        <f t="shared" si="358"/>
        <v>1.3562499999999999E-5</v>
      </c>
      <c r="I1767" s="18">
        <f t="shared" si="359"/>
        <v>0.15069444444444444</v>
      </c>
      <c r="J1767" s="26">
        <f t="shared" si="360"/>
        <v>85.625</v>
      </c>
      <c r="K1767" s="55">
        <f t="shared" si="361"/>
        <v>1.4525462962962962E-2</v>
      </c>
      <c r="L1767" s="26" t="b">
        <f>IF(virtualroom!A1767="","",J1767&gt;ventilation_hysteresis)</f>
        <v>1</v>
      </c>
      <c r="M1767" s="29">
        <f t="shared" si="362"/>
        <v>500</v>
      </c>
      <c r="N1767" s="13">
        <f t="shared" si="353"/>
        <v>5.5555555555555554</v>
      </c>
      <c r="O1767" s="17">
        <f t="shared" si="354"/>
        <v>0.72627314814814814</v>
      </c>
      <c r="P1767" s="17">
        <f t="shared" si="363"/>
        <v>0.20749003984063744</v>
      </c>
      <c r="Q1767" s="17">
        <f t="shared" si="355"/>
        <v>0.15069444444444444</v>
      </c>
      <c r="R1767" s="29">
        <f>IF(R1766="cCO2_ppm",CO2_ext_avg_ppm,calculation!R1766+calculation!S1766)</f>
        <v>885.625</v>
      </c>
      <c r="S1767" s="13">
        <f t="shared" si="364"/>
        <v>0</v>
      </c>
    </row>
    <row r="1768" spans="1:19">
      <c r="A1768" s="1">
        <f>IF(input_OLD_temp_simulation!A1768&lt;&gt;"",input_OLD_temp_simulation!A1768,"")</f>
        <v>1766</v>
      </c>
      <c r="B1768">
        <f>IF(input_OLD_temp_simulation!B1768&lt;&gt;"",input_OLD_temp_simulation!B1768,"")</f>
        <v>886307</v>
      </c>
      <c r="C1768" s="2">
        <f>IF(input_OLD_temp_simulation!C1768&lt;&gt;"",input_OLD_temp_simulation!C1768,"")</f>
        <v>44582.395833333343</v>
      </c>
      <c r="D1768" s="26">
        <f t="shared" si="365"/>
        <v>4</v>
      </c>
      <c r="E1768" s="43">
        <f t="shared" si="356"/>
        <v>0.39583333334303461</v>
      </c>
      <c r="F1768" s="2">
        <f t="shared" si="357"/>
        <v>4.3959490740837754</v>
      </c>
      <c r="G1768" s="26">
        <f>_xlfn.XLOOKUP(F1768,occupancy_schedule!C:C,occupancy_schedule!D:D,,1,2)</f>
        <v>2</v>
      </c>
      <c r="H1768" s="50">
        <f t="shared" si="358"/>
        <v>1.3562499999999999E-5</v>
      </c>
      <c r="I1768" s="18">
        <f t="shared" si="359"/>
        <v>0.15069444444444444</v>
      </c>
      <c r="J1768" s="26">
        <f t="shared" si="360"/>
        <v>85.625</v>
      </c>
      <c r="K1768" s="55">
        <f t="shared" si="361"/>
        <v>1.4525462962962962E-2</v>
      </c>
      <c r="L1768" s="26" t="b">
        <f>IF(virtualroom!A1768="","",J1768&gt;ventilation_hysteresis)</f>
        <v>1</v>
      </c>
      <c r="M1768" s="29">
        <f t="shared" si="362"/>
        <v>500</v>
      </c>
      <c r="N1768" s="13">
        <f t="shared" ref="N1768:N1831" si="366">M1768/(V_room_m3)</f>
        <v>5.5555555555555554</v>
      </c>
      <c r="O1768" s="17">
        <f t="shared" ref="O1768:O1831" si="367">N1768/s_per_h*(R1768-CO2_ext_avg_ppm)</f>
        <v>0.72627314814814814</v>
      </c>
      <c r="P1768" s="17">
        <f t="shared" si="363"/>
        <v>0.20749003984063744</v>
      </c>
      <c r="Q1768" s="17">
        <f t="shared" si="355"/>
        <v>0.15069444444444444</v>
      </c>
      <c r="R1768" s="29">
        <f>IF(R1767="cCO2_ppm",CO2_ext_avg_ppm,calculation!R1767+calculation!S1767)</f>
        <v>885.625</v>
      </c>
      <c r="S1768" s="13">
        <f t="shared" si="364"/>
        <v>0</v>
      </c>
    </row>
    <row r="1769" spans="1:19">
      <c r="A1769" s="1">
        <f>IF(input_OLD_temp_simulation!A1769&lt;&gt;"",input_OLD_temp_simulation!A1769,"")</f>
        <v>1767</v>
      </c>
      <c r="B1769">
        <f>IF(input_OLD_temp_simulation!B1769&lt;&gt;"",input_OLD_temp_simulation!B1769,"")</f>
        <v>886307</v>
      </c>
      <c r="C1769" s="2">
        <f>IF(input_OLD_temp_simulation!C1769&lt;&gt;"",input_OLD_temp_simulation!C1769,"")</f>
        <v>44582.40625</v>
      </c>
      <c r="D1769" s="26">
        <f t="shared" si="365"/>
        <v>4</v>
      </c>
      <c r="E1769" s="43">
        <f t="shared" si="356"/>
        <v>0.40625</v>
      </c>
      <c r="F1769" s="2">
        <f t="shared" si="357"/>
        <v>4.4063657407407408</v>
      </c>
      <c r="G1769" s="26">
        <f>_xlfn.XLOOKUP(F1769,occupancy_schedule!C:C,occupancy_schedule!D:D,,1,2)</f>
        <v>2</v>
      </c>
      <c r="H1769" s="50">
        <f t="shared" si="358"/>
        <v>1.3562499999999999E-5</v>
      </c>
      <c r="I1769" s="18">
        <f t="shared" si="359"/>
        <v>0.15069444444444444</v>
      </c>
      <c r="J1769" s="26">
        <f t="shared" si="360"/>
        <v>85.625</v>
      </c>
      <c r="K1769" s="55">
        <f t="shared" si="361"/>
        <v>1.4525462962962962E-2</v>
      </c>
      <c r="L1769" s="26" t="b">
        <f>IF(virtualroom!A1769="","",J1769&gt;ventilation_hysteresis)</f>
        <v>1</v>
      </c>
      <c r="M1769" s="29">
        <f t="shared" si="362"/>
        <v>500</v>
      </c>
      <c r="N1769" s="13">
        <f t="shared" si="366"/>
        <v>5.5555555555555554</v>
      </c>
      <c r="O1769" s="17">
        <f t="shared" si="367"/>
        <v>0.72627314814814814</v>
      </c>
      <c r="P1769" s="17">
        <f t="shared" si="363"/>
        <v>0.20749003984063744</v>
      </c>
      <c r="Q1769" s="17">
        <f t="shared" ref="Q1769:Q1832" si="368">MAX(O1769*P1769,K1769)</f>
        <v>0.15069444444444444</v>
      </c>
      <c r="R1769" s="29">
        <f>IF(R1768="cCO2_ppm",CO2_ext_avg_ppm,calculation!R1768+calculation!S1768)</f>
        <v>885.625</v>
      </c>
      <c r="S1769" s="13">
        <f t="shared" si="364"/>
        <v>0</v>
      </c>
    </row>
    <row r="1770" spans="1:19">
      <c r="A1770" s="1">
        <f>IF(input_OLD_temp_simulation!A1770&lt;&gt;"",input_OLD_temp_simulation!A1770,"")</f>
        <v>1768</v>
      </c>
      <c r="B1770">
        <f>IF(input_OLD_temp_simulation!B1770&lt;&gt;"",input_OLD_temp_simulation!B1770,"")</f>
        <v>886307</v>
      </c>
      <c r="C1770" s="2">
        <f>IF(input_OLD_temp_simulation!C1770&lt;&gt;"",input_OLD_temp_simulation!C1770,"")</f>
        <v>44582.416666666657</v>
      </c>
      <c r="D1770" s="26">
        <f t="shared" si="365"/>
        <v>4</v>
      </c>
      <c r="E1770" s="43">
        <f t="shared" si="356"/>
        <v>0.41666666665696539</v>
      </c>
      <c r="F1770" s="2">
        <f t="shared" si="357"/>
        <v>4.4167824073977062</v>
      </c>
      <c r="G1770" s="26">
        <f>_xlfn.XLOOKUP(F1770,occupancy_schedule!C:C,occupancy_schedule!D:D,,1,2)</f>
        <v>2</v>
      </c>
      <c r="H1770" s="50">
        <f t="shared" si="358"/>
        <v>1.3562499999999999E-5</v>
      </c>
      <c r="I1770" s="18">
        <f t="shared" si="359"/>
        <v>0.15069444444444444</v>
      </c>
      <c r="J1770" s="26">
        <f t="shared" si="360"/>
        <v>85.625</v>
      </c>
      <c r="K1770" s="55">
        <f t="shared" si="361"/>
        <v>1.4525462962962962E-2</v>
      </c>
      <c r="L1770" s="26" t="b">
        <f>IF(virtualroom!A1770="","",J1770&gt;ventilation_hysteresis)</f>
        <v>1</v>
      </c>
      <c r="M1770" s="29">
        <f t="shared" si="362"/>
        <v>500</v>
      </c>
      <c r="N1770" s="13">
        <f t="shared" si="366"/>
        <v>5.5555555555555554</v>
      </c>
      <c r="O1770" s="17">
        <f t="shared" si="367"/>
        <v>0.72627314814814814</v>
      </c>
      <c r="P1770" s="17">
        <f t="shared" si="363"/>
        <v>0.20749003984063744</v>
      </c>
      <c r="Q1770" s="17">
        <f t="shared" si="368"/>
        <v>0.15069444444444444</v>
      </c>
      <c r="R1770" s="29">
        <f>IF(R1769="cCO2_ppm",CO2_ext_avg_ppm,calculation!R1769+calculation!S1769)</f>
        <v>885.625</v>
      </c>
      <c r="S1770" s="13">
        <f t="shared" si="364"/>
        <v>0</v>
      </c>
    </row>
    <row r="1771" spans="1:19">
      <c r="A1771" s="1">
        <f>IF(input_OLD_temp_simulation!A1771&lt;&gt;"",input_OLD_temp_simulation!A1771,"")</f>
        <v>1769</v>
      </c>
      <c r="B1771">
        <f>IF(input_OLD_temp_simulation!B1771&lt;&gt;"",input_OLD_temp_simulation!B1771,"")</f>
        <v>886307</v>
      </c>
      <c r="C1771" s="2">
        <f>IF(input_OLD_temp_simulation!C1771&lt;&gt;"",input_OLD_temp_simulation!C1771,"")</f>
        <v>44582.427083333343</v>
      </c>
      <c r="D1771" s="26">
        <f t="shared" si="365"/>
        <v>4</v>
      </c>
      <c r="E1771" s="43">
        <f t="shared" si="356"/>
        <v>0.42708333334303461</v>
      </c>
      <c r="F1771" s="2">
        <f t="shared" si="357"/>
        <v>4.4271990740837754</v>
      </c>
      <c r="G1771" s="26">
        <f>_xlfn.XLOOKUP(F1771,occupancy_schedule!C:C,occupancy_schedule!D:D,,1,2)</f>
        <v>2</v>
      </c>
      <c r="H1771" s="50">
        <f t="shared" si="358"/>
        <v>1.3562499999999999E-5</v>
      </c>
      <c r="I1771" s="18">
        <f t="shared" si="359"/>
        <v>0.15069444444444444</v>
      </c>
      <c r="J1771" s="26">
        <f t="shared" si="360"/>
        <v>85.625</v>
      </c>
      <c r="K1771" s="55">
        <f t="shared" si="361"/>
        <v>1.4525462962962962E-2</v>
      </c>
      <c r="L1771" s="26" t="b">
        <f>IF(virtualroom!A1771="","",J1771&gt;ventilation_hysteresis)</f>
        <v>1</v>
      </c>
      <c r="M1771" s="29">
        <f t="shared" si="362"/>
        <v>500</v>
      </c>
      <c r="N1771" s="13">
        <f t="shared" si="366"/>
        <v>5.5555555555555554</v>
      </c>
      <c r="O1771" s="17">
        <f t="shared" si="367"/>
        <v>0.72627314814814814</v>
      </c>
      <c r="P1771" s="17">
        <f t="shared" si="363"/>
        <v>0.20749003984063744</v>
      </c>
      <c r="Q1771" s="17">
        <f t="shared" si="368"/>
        <v>0.15069444444444444</v>
      </c>
      <c r="R1771" s="29">
        <f>IF(R1770="cCO2_ppm",CO2_ext_avg_ppm,calculation!R1770+calculation!S1770)</f>
        <v>885.625</v>
      </c>
      <c r="S1771" s="13">
        <f t="shared" si="364"/>
        <v>0</v>
      </c>
    </row>
    <row r="1772" spans="1:19">
      <c r="A1772" s="1">
        <f>IF(input_OLD_temp_simulation!A1772&lt;&gt;"",input_OLD_temp_simulation!A1772,"")</f>
        <v>1770</v>
      </c>
      <c r="B1772">
        <f>IF(input_OLD_temp_simulation!B1772&lt;&gt;"",input_OLD_temp_simulation!B1772,"")</f>
        <v>886307</v>
      </c>
      <c r="C1772" s="2">
        <f>IF(input_OLD_temp_simulation!C1772&lt;&gt;"",input_OLD_temp_simulation!C1772,"")</f>
        <v>44582.4375</v>
      </c>
      <c r="D1772" s="26">
        <f t="shared" si="365"/>
        <v>4</v>
      </c>
      <c r="E1772" s="43">
        <f t="shared" si="356"/>
        <v>0.4375</v>
      </c>
      <c r="F1772" s="2">
        <f t="shared" si="357"/>
        <v>4.4376157407407408</v>
      </c>
      <c r="G1772" s="26">
        <f>_xlfn.XLOOKUP(F1772,occupancy_schedule!C:C,occupancy_schedule!D:D,,1,2)</f>
        <v>2</v>
      </c>
      <c r="H1772" s="50">
        <f t="shared" si="358"/>
        <v>1.3562499999999999E-5</v>
      </c>
      <c r="I1772" s="18">
        <f t="shared" si="359"/>
        <v>0.15069444444444444</v>
      </c>
      <c r="J1772" s="26">
        <f t="shared" si="360"/>
        <v>85.625</v>
      </c>
      <c r="K1772" s="55">
        <f t="shared" si="361"/>
        <v>1.4525462962962962E-2</v>
      </c>
      <c r="L1772" s="26" t="b">
        <f>IF(virtualroom!A1772="","",J1772&gt;ventilation_hysteresis)</f>
        <v>1</v>
      </c>
      <c r="M1772" s="29">
        <f t="shared" si="362"/>
        <v>500</v>
      </c>
      <c r="N1772" s="13">
        <f t="shared" si="366"/>
        <v>5.5555555555555554</v>
      </c>
      <c r="O1772" s="17">
        <f t="shared" si="367"/>
        <v>0.72627314814814814</v>
      </c>
      <c r="P1772" s="17">
        <f t="shared" si="363"/>
        <v>0.20749003984063744</v>
      </c>
      <c r="Q1772" s="17">
        <f t="shared" si="368"/>
        <v>0.15069444444444444</v>
      </c>
      <c r="R1772" s="29">
        <f>IF(R1771="cCO2_ppm",CO2_ext_avg_ppm,calculation!R1771+calculation!S1771)</f>
        <v>885.625</v>
      </c>
      <c r="S1772" s="13">
        <f t="shared" si="364"/>
        <v>0</v>
      </c>
    </row>
    <row r="1773" spans="1:19">
      <c r="A1773" s="1">
        <f>IF(input_OLD_temp_simulation!A1773&lt;&gt;"",input_OLD_temp_simulation!A1773,"")</f>
        <v>1771</v>
      </c>
      <c r="B1773">
        <f>IF(input_OLD_temp_simulation!B1773&lt;&gt;"",input_OLD_temp_simulation!B1773,"")</f>
        <v>886307</v>
      </c>
      <c r="C1773" s="2">
        <f>IF(input_OLD_temp_simulation!C1773&lt;&gt;"",input_OLD_temp_simulation!C1773,"")</f>
        <v>44582.447916666657</v>
      </c>
      <c r="D1773" s="26">
        <f t="shared" si="365"/>
        <v>4</v>
      </c>
      <c r="E1773" s="43">
        <f t="shared" si="356"/>
        <v>0.44791666665696539</v>
      </c>
      <c r="F1773" s="2">
        <f t="shared" si="357"/>
        <v>4.4480324073977062</v>
      </c>
      <c r="G1773" s="26">
        <f>_xlfn.XLOOKUP(F1773,occupancy_schedule!C:C,occupancy_schedule!D:D,,1,2)</f>
        <v>2</v>
      </c>
      <c r="H1773" s="50">
        <f t="shared" si="358"/>
        <v>1.3562499999999999E-5</v>
      </c>
      <c r="I1773" s="18">
        <f t="shared" si="359"/>
        <v>0.15069444444444444</v>
      </c>
      <c r="J1773" s="26">
        <f t="shared" si="360"/>
        <v>85.625</v>
      </c>
      <c r="K1773" s="55">
        <f t="shared" si="361"/>
        <v>1.4525462962962962E-2</v>
      </c>
      <c r="L1773" s="26" t="b">
        <f>IF(virtualroom!A1773="","",J1773&gt;ventilation_hysteresis)</f>
        <v>1</v>
      </c>
      <c r="M1773" s="29">
        <f t="shared" si="362"/>
        <v>500</v>
      </c>
      <c r="N1773" s="13">
        <f t="shared" si="366"/>
        <v>5.5555555555555554</v>
      </c>
      <c r="O1773" s="17">
        <f t="shared" si="367"/>
        <v>0.72627314814814814</v>
      </c>
      <c r="P1773" s="17">
        <f t="shared" si="363"/>
        <v>0.20749003984063744</v>
      </c>
      <c r="Q1773" s="17">
        <f t="shared" si="368"/>
        <v>0.15069444444444444</v>
      </c>
      <c r="R1773" s="29">
        <f>IF(R1772="cCO2_ppm",CO2_ext_avg_ppm,calculation!R1772+calculation!S1772)</f>
        <v>885.625</v>
      </c>
      <c r="S1773" s="13">
        <f t="shared" si="364"/>
        <v>0</v>
      </c>
    </row>
    <row r="1774" spans="1:19">
      <c r="A1774" s="1">
        <f>IF(input_OLD_temp_simulation!A1774&lt;&gt;"",input_OLD_temp_simulation!A1774,"")</f>
        <v>1772</v>
      </c>
      <c r="B1774">
        <f>IF(input_OLD_temp_simulation!B1774&lt;&gt;"",input_OLD_temp_simulation!B1774,"")</f>
        <v>886307</v>
      </c>
      <c r="C1774" s="2">
        <f>IF(input_OLD_temp_simulation!C1774&lt;&gt;"",input_OLD_temp_simulation!C1774,"")</f>
        <v>44582.458333333343</v>
      </c>
      <c r="D1774" s="26">
        <f t="shared" si="365"/>
        <v>4</v>
      </c>
      <c r="E1774" s="43">
        <f t="shared" si="356"/>
        <v>0.45833333334303461</v>
      </c>
      <c r="F1774" s="2">
        <f t="shared" si="357"/>
        <v>4.4584490740837754</v>
      </c>
      <c r="G1774" s="26">
        <f>_xlfn.XLOOKUP(F1774,occupancy_schedule!C:C,occupancy_schedule!D:D,,1,2)</f>
        <v>2</v>
      </c>
      <c r="H1774" s="50">
        <f t="shared" si="358"/>
        <v>1.3562499999999999E-5</v>
      </c>
      <c r="I1774" s="18">
        <f t="shared" si="359"/>
        <v>0.15069444444444444</v>
      </c>
      <c r="J1774" s="26">
        <f t="shared" si="360"/>
        <v>85.625</v>
      </c>
      <c r="K1774" s="55">
        <f t="shared" si="361"/>
        <v>1.4525462962962962E-2</v>
      </c>
      <c r="L1774" s="26" t="b">
        <f>IF(virtualroom!A1774="","",J1774&gt;ventilation_hysteresis)</f>
        <v>1</v>
      </c>
      <c r="M1774" s="29">
        <f t="shared" si="362"/>
        <v>500</v>
      </c>
      <c r="N1774" s="13">
        <f t="shared" si="366"/>
        <v>5.5555555555555554</v>
      </c>
      <c r="O1774" s="17">
        <f t="shared" si="367"/>
        <v>0.72627314814814814</v>
      </c>
      <c r="P1774" s="17">
        <f t="shared" si="363"/>
        <v>0.20749003984063744</v>
      </c>
      <c r="Q1774" s="17">
        <f t="shared" si="368"/>
        <v>0.15069444444444444</v>
      </c>
      <c r="R1774" s="29">
        <f>IF(R1773="cCO2_ppm",CO2_ext_avg_ppm,calculation!R1773+calculation!S1773)</f>
        <v>885.625</v>
      </c>
      <c r="S1774" s="13">
        <f t="shared" si="364"/>
        <v>0</v>
      </c>
    </row>
    <row r="1775" spans="1:19">
      <c r="A1775" s="1">
        <f>IF(input_OLD_temp_simulation!A1775&lt;&gt;"",input_OLD_temp_simulation!A1775,"")</f>
        <v>1773</v>
      </c>
      <c r="B1775">
        <f>IF(input_OLD_temp_simulation!B1775&lt;&gt;"",input_OLD_temp_simulation!B1775,"")</f>
        <v>886307</v>
      </c>
      <c r="C1775" s="2">
        <f>IF(input_OLD_temp_simulation!C1775&lt;&gt;"",input_OLD_temp_simulation!C1775,"")</f>
        <v>44582.46875</v>
      </c>
      <c r="D1775" s="26">
        <f t="shared" si="365"/>
        <v>4</v>
      </c>
      <c r="E1775" s="43">
        <f t="shared" si="356"/>
        <v>0.46875</v>
      </c>
      <c r="F1775" s="2">
        <f t="shared" si="357"/>
        <v>4.4688657407407408</v>
      </c>
      <c r="G1775" s="26">
        <f>_xlfn.XLOOKUP(F1775,occupancy_schedule!C:C,occupancy_schedule!D:D,,1,2)</f>
        <v>2</v>
      </c>
      <c r="H1775" s="50">
        <f t="shared" si="358"/>
        <v>1.3562499999999999E-5</v>
      </c>
      <c r="I1775" s="18">
        <f t="shared" si="359"/>
        <v>0.15069444444444444</v>
      </c>
      <c r="J1775" s="26">
        <f t="shared" si="360"/>
        <v>85.625</v>
      </c>
      <c r="K1775" s="55">
        <f t="shared" si="361"/>
        <v>1.4525462962962962E-2</v>
      </c>
      <c r="L1775" s="26" t="b">
        <f>IF(virtualroom!A1775="","",J1775&gt;ventilation_hysteresis)</f>
        <v>1</v>
      </c>
      <c r="M1775" s="29">
        <f t="shared" si="362"/>
        <v>500</v>
      </c>
      <c r="N1775" s="13">
        <f t="shared" si="366"/>
        <v>5.5555555555555554</v>
      </c>
      <c r="O1775" s="17">
        <f t="shared" si="367"/>
        <v>0.72627314814814814</v>
      </c>
      <c r="P1775" s="17">
        <f t="shared" si="363"/>
        <v>0.20749003984063744</v>
      </c>
      <c r="Q1775" s="17">
        <f t="shared" si="368"/>
        <v>0.15069444444444444</v>
      </c>
      <c r="R1775" s="29">
        <f>IF(R1774="cCO2_ppm",CO2_ext_avg_ppm,calculation!R1774+calculation!S1774)</f>
        <v>885.625</v>
      </c>
      <c r="S1775" s="13">
        <f t="shared" si="364"/>
        <v>0</v>
      </c>
    </row>
    <row r="1776" spans="1:19">
      <c r="A1776" s="1">
        <f>IF(input_OLD_temp_simulation!A1776&lt;&gt;"",input_OLD_temp_simulation!A1776,"")</f>
        <v>1774</v>
      </c>
      <c r="B1776">
        <f>IF(input_OLD_temp_simulation!B1776&lt;&gt;"",input_OLD_temp_simulation!B1776,"")</f>
        <v>886307</v>
      </c>
      <c r="C1776" s="2">
        <f>IF(input_OLD_temp_simulation!C1776&lt;&gt;"",input_OLD_temp_simulation!C1776,"")</f>
        <v>44582.479166666657</v>
      </c>
      <c r="D1776" s="26">
        <f t="shared" si="365"/>
        <v>4</v>
      </c>
      <c r="E1776" s="43">
        <f t="shared" si="356"/>
        <v>0.47916666665696539</v>
      </c>
      <c r="F1776" s="2">
        <f t="shared" si="357"/>
        <v>4.4792824073977062</v>
      </c>
      <c r="G1776" s="26">
        <f>_xlfn.XLOOKUP(F1776,occupancy_schedule!C:C,occupancy_schedule!D:D,,1,2)</f>
        <v>2</v>
      </c>
      <c r="H1776" s="50">
        <f t="shared" si="358"/>
        <v>1.3562499999999999E-5</v>
      </c>
      <c r="I1776" s="18">
        <f t="shared" si="359"/>
        <v>0.15069444444444444</v>
      </c>
      <c r="J1776" s="26">
        <f t="shared" si="360"/>
        <v>85.625</v>
      </c>
      <c r="K1776" s="55">
        <f t="shared" si="361"/>
        <v>1.4525462962962962E-2</v>
      </c>
      <c r="L1776" s="26" t="b">
        <f>IF(virtualroom!A1776="","",J1776&gt;ventilation_hysteresis)</f>
        <v>1</v>
      </c>
      <c r="M1776" s="29">
        <f t="shared" si="362"/>
        <v>500</v>
      </c>
      <c r="N1776" s="13">
        <f t="shared" si="366"/>
        <v>5.5555555555555554</v>
      </c>
      <c r="O1776" s="17">
        <f t="shared" si="367"/>
        <v>0.72627314814814814</v>
      </c>
      <c r="P1776" s="17">
        <f t="shared" si="363"/>
        <v>0.20749003984063744</v>
      </c>
      <c r="Q1776" s="17">
        <f t="shared" si="368"/>
        <v>0.15069444444444444</v>
      </c>
      <c r="R1776" s="29">
        <f>IF(R1775="cCO2_ppm",CO2_ext_avg_ppm,calculation!R1775+calculation!S1775)</f>
        <v>885.625</v>
      </c>
      <c r="S1776" s="13">
        <f t="shared" si="364"/>
        <v>0</v>
      </c>
    </row>
    <row r="1777" spans="1:19">
      <c r="A1777" s="1">
        <f>IF(input_OLD_temp_simulation!A1777&lt;&gt;"",input_OLD_temp_simulation!A1777,"")</f>
        <v>1775</v>
      </c>
      <c r="B1777">
        <f>IF(input_OLD_temp_simulation!B1777&lt;&gt;"",input_OLD_temp_simulation!B1777,"")</f>
        <v>886307</v>
      </c>
      <c r="C1777" s="2">
        <f>IF(input_OLD_temp_simulation!C1777&lt;&gt;"",input_OLD_temp_simulation!C1777,"")</f>
        <v>44582.489583333343</v>
      </c>
      <c r="D1777" s="26">
        <f t="shared" si="365"/>
        <v>4</v>
      </c>
      <c r="E1777" s="43">
        <f t="shared" si="356"/>
        <v>0.48958333334303461</v>
      </c>
      <c r="F1777" s="2">
        <f t="shared" si="357"/>
        <v>4.4896990740837754</v>
      </c>
      <c r="G1777" s="26">
        <f>_xlfn.XLOOKUP(F1777,occupancy_schedule!C:C,occupancy_schedule!D:D,,1,2)</f>
        <v>2</v>
      </c>
      <c r="H1777" s="50">
        <f t="shared" si="358"/>
        <v>1.3562499999999999E-5</v>
      </c>
      <c r="I1777" s="18">
        <f t="shared" si="359"/>
        <v>0.15069444444444444</v>
      </c>
      <c r="J1777" s="26">
        <f t="shared" si="360"/>
        <v>85.625</v>
      </c>
      <c r="K1777" s="55">
        <f t="shared" si="361"/>
        <v>1.4525462962962962E-2</v>
      </c>
      <c r="L1777" s="26" t="b">
        <f>IF(virtualroom!A1777="","",J1777&gt;ventilation_hysteresis)</f>
        <v>1</v>
      </c>
      <c r="M1777" s="29">
        <f t="shared" si="362"/>
        <v>500</v>
      </c>
      <c r="N1777" s="13">
        <f t="shared" si="366"/>
        <v>5.5555555555555554</v>
      </c>
      <c r="O1777" s="17">
        <f t="shared" si="367"/>
        <v>0.72627314814814814</v>
      </c>
      <c r="P1777" s="17">
        <f t="shared" si="363"/>
        <v>0.20749003984063744</v>
      </c>
      <c r="Q1777" s="17">
        <f t="shared" si="368"/>
        <v>0.15069444444444444</v>
      </c>
      <c r="R1777" s="29">
        <f>IF(R1776="cCO2_ppm",CO2_ext_avg_ppm,calculation!R1776+calculation!S1776)</f>
        <v>885.625</v>
      </c>
      <c r="S1777" s="13">
        <f t="shared" si="364"/>
        <v>0</v>
      </c>
    </row>
    <row r="1778" spans="1:19">
      <c r="A1778" s="1">
        <f>IF(input_OLD_temp_simulation!A1778&lt;&gt;"",input_OLD_temp_simulation!A1778,"")</f>
        <v>1776</v>
      </c>
      <c r="B1778">
        <f>IF(input_OLD_temp_simulation!B1778&lt;&gt;"",input_OLD_temp_simulation!B1778,"")</f>
        <v>886307</v>
      </c>
      <c r="C1778" s="2">
        <f>IF(input_OLD_temp_simulation!C1778&lt;&gt;"",input_OLD_temp_simulation!C1778,"")</f>
        <v>44582.5</v>
      </c>
      <c r="D1778" s="26">
        <f t="shared" si="365"/>
        <v>4</v>
      </c>
      <c r="E1778" s="43">
        <f t="shared" si="356"/>
        <v>0.5</v>
      </c>
      <c r="F1778" s="2">
        <f t="shared" si="357"/>
        <v>4.5001157407407408</v>
      </c>
      <c r="G1778" s="26">
        <f>_xlfn.XLOOKUP(F1778,occupancy_schedule!C:C,occupancy_schedule!D:D,,1,2)</f>
        <v>0</v>
      </c>
      <c r="H1778" s="50">
        <f t="shared" si="358"/>
        <v>0</v>
      </c>
      <c r="I1778" s="18">
        <f t="shared" si="359"/>
        <v>0</v>
      </c>
      <c r="J1778" s="26">
        <f t="shared" si="360"/>
        <v>85.625</v>
      </c>
      <c r="K1778" s="55">
        <f t="shared" si="361"/>
        <v>1.4525462962962962E-2</v>
      </c>
      <c r="L1778" s="26" t="b">
        <f>IF(virtualroom!A1778="","",J1778&gt;ventilation_hysteresis)</f>
        <v>1</v>
      </c>
      <c r="M1778" s="29">
        <f t="shared" si="362"/>
        <v>500</v>
      </c>
      <c r="N1778" s="13">
        <f t="shared" si="366"/>
        <v>5.5555555555555554</v>
      </c>
      <c r="O1778" s="17">
        <f t="shared" si="367"/>
        <v>0.72627314814814814</v>
      </c>
      <c r="P1778" s="17">
        <f t="shared" si="363"/>
        <v>0.20749003984063744</v>
      </c>
      <c r="Q1778" s="17">
        <f t="shared" si="368"/>
        <v>0.15069444444444444</v>
      </c>
      <c r="R1778" s="29">
        <f>IF(R1777="cCO2_ppm",CO2_ext_avg_ppm,calculation!R1777+calculation!S1777)</f>
        <v>885.625</v>
      </c>
      <c r="S1778" s="13">
        <f t="shared" si="364"/>
        <v>-135.625</v>
      </c>
    </row>
    <row r="1779" spans="1:19">
      <c r="A1779" s="1">
        <f>IF(input_OLD_temp_simulation!A1779&lt;&gt;"",input_OLD_temp_simulation!A1779,"")</f>
        <v>1777</v>
      </c>
      <c r="B1779">
        <f>IF(input_OLD_temp_simulation!B1779&lt;&gt;"",input_OLD_temp_simulation!B1779,"")</f>
        <v>886307</v>
      </c>
      <c r="C1779" s="2">
        <f>IF(input_OLD_temp_simulation!C1779&lt;&gt;"",input_OLD_temp_simulation!C1779,"")</f>
        <v>44582.510416666657</v>
      </c>
      <c r="D1779" s="26">
        <f t="shared" si="365"/>
        <v>4</v>
      </c>
      <c r="E1779" s="43">
        <f t="shared" si="356"/>
        <v>0.51041666665696539</v>
      </c>
      <c r="F1779" s="2">
        <f t="shared" si="357"/>
        <v>4.5105324073977062</v>
      </c>
      <c r="G1779" s="26">
        <f>_xlfn.XLOOKUP(F1779,occupancy_schedule!C:C,occupancy_schedule!D:D,,1,2)</f>
        <v>0</v>
      </c>
      <c r="H1779" s="50">
        <f t="shared" si="358"/>
        <v>0</v>
      </c>
      <c r="I1779" s="18">
        <f t="shared" si="359"/>
        <v>0</v>
      </c>
      <c r="J1779" s="26">
        <f t="shared" si="360"/>
        <v>-50</v>
      </c>
      <c r="K1779" s="55">
        <f t="shared" si="361"/>
        <v>1.0339506172839507E-2</v>
      </c>
      <c r="L1779" s="26" t="b">
        <f>IF(virtualroom!A1779="","",J1779&gt;ventilation_hysteresis)</f>
        <v>0</v>
      </c>
      <c r="M1779" s="29">
        <f t="shared" si="362"/>
        <v>0</v>
      </c>
      <c r="N1779" s="13">
        <f t="shared" si="366"/>
        <v>0</v>
      </c>
      <c r="O1779" s="17">
        <f t="shared" si="367"/>
        <v>0</v>
      </c>
      <c r="P1779" s="17">
        <f t="shared" si="363"/>
        <v>0</v>
      </c>
      <c r="Q1779" s="17">
        <f t="shared" si="368"/>
        <v>1.0339506172839507E-2</v>
      </c>
      <c r="R1779" s="29">
        <f>IF(R1778="cCO2_ppm",CO2_ext_avg_ppm,calculation!R1778+calculation!S1778)</f>
        <v>750</v>
      </c>
      <c r="S1779" s="13">
        <f t="shared" si="364"/>
        <v>-9.3055555555555554</v>
      </c>
    </row>
    <row r="1780" spans="1:19">
      <c r="A1780" s="1">
        <f>IF(input_OLD_temp_simulation!A1780&lt;&gt;"",input_OLD_temp_simulation!A1780,"")</f>
        <v>1778</v>
      </c>
      <c r="B1780">
        <f>IF(input_OLD_temp_simulation!B1780&lt;&gt;"",input_OLD_temp_simulation!B1780,"")</f>
        <v>886307</v>
      </c>
      <c r="C1780" s="2">
        <f>IF(input_OLD_temp_simulation!C1780&lt;&gt;"",input_OLD_temp_simulation!C1780,"")</f>
        <v>44582.520833333343</v>
      </c>
      <c r="D1780" s="26">
        <f t="shared" si="365"/>
        <v>4</v>
      </c>
      <c r="E1780" s="43">
        <f t="shared" si="356"/>
        <v>0.52083333334303461</v>
      </c>
      <c r="F1780" s="2">
        <f t="shared" si="357"/>
        <v>4.5209490740837754</v>
      </c>
      <c r="G1780" s="26">
        <f>_xlfn.XLOOKUP(F1780,occupancy_schedule!C:C,occupancy_schedule!D:D,,1,2)</f>
        <v>2</v>
      </c>
      <c r="H1780" s="50">
        <f t="shared" si="358"/>
        <v>1.3562499999999999E-5</v>
      </c>
      <c r="I1780" s="18">
        <f t="shared" si="359"/>
        <v>0.15069444444444444</v>
      </c>
      <c r="J1780" s="26">
        <f t="shared" si="360"/>
        <v>-59.305555555555543</v>
      </c>
      <c r="K1780" s="55">
        <f t="shared" si="361"/>
        <v>1.0052297668038409E-2</v>
      </c>
      <c r="L1780" s="26" t="b">
        <f>IF(virtualroom!A1780="","",J1780&gt;ventilation_hysteresis)</f>
        <v>0</v>
      </c>
      <c r="M1780" s="29">
        <f t="shared" si="362"/>
        <v>0</v>
      </c>
      <c r="N1780" s="13">
        <f t="shared" si="366"/>
        <v>0</v>
      </c>
      <c r="O1780" s="17">
        <f t="shared" si="367"/>
        <v>0</v>
      </c>
      <c r="P1780" s="17">
        <f t="shared" si="363"/>
        <v>0</v>
      </c>
      <c r="Q1780" s="17">
        <f t="shared" si="368"/>
        <v>1.0052297668038409E-2</v>
      </c>
      <c r="R1780" s="29">
        <f>IF(R1779="cCO2_ppm",CO2_ext_avg_ppm,calculation!R1779+calculation!S1779)</f>
        <v>740.69444444444446</v>
      </c>
      <c r="S1780" s="13">
        <f t="shared" si="364"/>
        <v>126.57793209876542</v>
      </c>
    </row>
    <row r="1781" spans="1:19">
      <c r="A1781" s="1">
        <f>IF(input_OLD_temp_simulation!A1781&lt;&gt;"",input_OLD_temp_simulation!A1781,"")</f>
        <v>1779</v>
      </c>
      <c r="B1781">
        <f>IF(input_OLD_temp_simulation!B1781&lt;&gt;"",input_OLD_temp_simulation!B1781,"")</f>
        <v>886307</v>
      </c>
      <c r="C1781" s="2">
        <f>IF(input_OLD_temp_simulation!C1781&lt;&gt;"",input_OLD_temp_simulation!C1781,"")</f>
        <v>44582.53125</v>
      </c>
      <c r="D1781" s="26">
        <f t="shared" si="365"/>
        <v>4</v>
      </c>
      <c r="E1781" s="43">
        <f t="shared" si="356"/>
        <v>0.53125</v>
      </c>
      <c r="F1781" s="2">
        <f t="shared" si="357"/>
        <v>4.5313657407407408</v>
      </c>
      <c r="G1781" s="26">
        <f>_xlfn.XLOOKUP(F1781,occupancy_schedule!C:C,occupancy_schedule!D:D,,1,2)</f>
        <v>2</v>
      </c>
      <c r="H1781" s="50">
        <f t="shared" si="358"/>
        <v>1.3562499999999999E-5</v>
      </c>
      <c r="I1781" s="18">
        <f t="shared" si="359"/>
        <v>0.15069444444444444</v>
      </c>
      <c r="J1781" s="26">
        <f t="shared" si="360"/>
        <v>67.27237654320993</v>
      </c>
      <c r="K1781" s="55">
        <f t="shared" si="361"/>
        <v>1.3959023967383022E-2</v>
      </c>
      <c r="L1781" s="26" t="b">
        <f>IF(virtualroom!A1781="","",J1781&gt;ventilation_hysteresis)</f>
        <v>1</v>
      </c>
      <c r="M1781" s="29">
        <f t="shared" si="362"/>
        <v>500</v>
      </c>
      <c r="N1781" s="13">
        <f t="shared" si="366"/>
        <v>5.5555555555555554</v>
      </c>
      <c r="O1781" s="17">
        <f t="shared" si="367"/>
        <v>0.69795119836915109</v>
      </c>
      <c r="P1781" s="17">
        <f t="shared" si="363"/>
        <v>0.18669305376655956</v>
      </c>
      <c r="Q1781" s="17">
        <f t="shared" si="368"/>
        <v>0.13030264060356661</v>
      </c>
      <c r="R1781" s="29">
        <f>IF(R1780="cCO2_ppm",CO2_ext_avg_ppm,calculation!R1780+calculation!S1780)</f>
        <v>867.27237654320993</v>
      </c>
      <c r="S1781" s="13">
        <f t="shared" si="364"/>
        <v>18.352623456790042</v>
      </c>
    </row>
    <row r="1782" spans="1:19">
      <c r="A1782" s="1">
        <f>IF(input_OLD_temp_simulation!A1782&lt;&gt;"",input_OLD_temp_simulation!A1782,"")</f>
        <v>1780</v>
      </c>
      <c r="B1782">
        <f>IF(input_OLD_temp_simulation!B1782&lt;&gt;"",input_OLD_temp_simulation!B1782,"")</f>
        <v>886307</v>
      </c>
      <c r="C1782" s="2">
        <f>IF(input_OLD_temp_simulation!C1782&lt;&gt;"",input_OLD_temp_simulation!C1782,"")</f>
        <v>44582.541666666657</v>
      </c>
      <c r="D1782" s="26">
        <f t="shared" si="365"/>
        <v>4</v>
      </c>
      <c r="E1782" s="43">
        <f t="shared" ref="E1782:E1845" si="369">MOD(C1782,1)</f>
        <v>0.54166666665696539</v>
      </c>
      <c r="F1782" s="2">
        <f t="shared" ref="F1782:F1845" si="370">D1782+E1782+1/24/60/6</f>
        <v>4.5417824073977062</v>
      </c>
      <c r="G1782" s="26">
        <f>_xlfn.XLOOKUP(F1782,occupancy_schedule!C:C,occupancy_schedule!D:D,,1,2)</f>
        <v>3</v>
      </c>
      <c r="H1782" s="50">
        <f t="shared" si="358"/>
        <v>2.034375E-5</v>
      </c>
      <c r="I1782" s="18">
        <f t="shared" si="359"/>
        <v>0.22604166666666667</v>
      </c>
      <c r="J1782" s="26">
        <f t="shared" si="360"/>
        <v>85.625</v>
      </c>
      <c r="K1782" s="55">
        <f t="shared" si="361"/>
        <v>1.4525462962962962E-2</v>
      </c>
      <c r="L1782" s="26" t="b">
        <f>IF(virtualroom!A1782="","",J1782&gt;ventilation_hysteresis)</f>
        <v>1</v>
      </c>
      <c r="M1782" s="29">
        <f t="shared" si="362"/>
        <v>500</v>
      </c>
      <c r="N1782" s="13">
        <f t="shared" si="366"/>
        <v>5.5555555555555554</v>
      </c>
      <c r="O1782" s="17">
        <f t="shared" si="367"/>
        <v>0.72627314814814814</v>
      </c>
      <c r="P1782" s="17">
        <f t="shared" si="363"/>
        <v>0.20749003984063744</v>
      </c>
      <c r="Q1782" s="17">
        <f t="shared" si="368"/>
        <v>0.15069444444444444</v>
      </c>
      <c r="R1782" s="29">
        <f>IF(R1781="cCO2_ppm",CO2_ext_avg_ppm,calculation!R1781+calculation!S1781)</f>
        <v>885.625</v>
      </c>
      <c r="S1782" s="13">
        <f t="shared" si="364"/>
        <v>67.812500000000014</v>
      </c>
    </row>
    <row r="1783" spans="1:19">
      <c r="A1783" s="1">
        <f>IF(input_OLD_temp_simulation!A1783&lt;&gt;"",input_OLD_temp_simulation!A1783,"")</f>
        <v>1781</v>
      </c>
      <c r="B1783">
        <f>IF(input_OLD_temp_simulation!B1783&lt;&gt;"",input_OLD_temp_simulation!B1783,"")</f>
        <v>886307</v>
      </c>
      <c r="C1783" s="2">
        <f>IF(input_OLD_temp_simulation!C1783&lt;&gt;"",input_OLD_temp_simulation!C1783,"")</f>
        <v>44582.552083333343</v>
      </c>
      <c r="D1783" s="26">
        <f t="shared" si="365"/>
        <v>4</v>
      </c>
      <c r="E1783" s="43">
        <f t="shared" si="369"/>
        <v>0.55208333334303461</v>
      </c>
      <c r="F1783" s="2">
        <f t="shared" si="370"/>
        <v>4.5521990740837754</v>
      </c>
      <c r="G1783" s="26">
        <f>_xlfn.XLOOKUP(F1783,occupancy_schedule!C:C,occupancy_schedule!D:D,,1,2)</f>
        <v>3</v>
      </c>
      <c r="H1783" s="50">
        <f t="shared" si="358"/>
        <v>2.034375E-5</v>
      </c>
      <c r="I1783" s="18">
        <f t="shared" si="359"/>
        <v>0.22604166666666667</v>
      </c>
      <c r="J1783" s="26">
        <f t="shared" si="360"/>
        <v>153.4375</v>
      </c>
      <c r="K1783" s="55">
        <f t="shared" si="361"/>
        <v>1.6618441358024691E-2</v>
      </c>
      <c r="L1783" s="26" t="b">
        <f>IF(virtualroom!A1783="","",J1783&gt;ventilation_hysteresis)</f>
        <v>1</v>
      </c>
      <c r="M1783" s="29">
        <f t="shared" si="362"/>
        <v>500</v>
      </c>
      <c r="N1783" s="13">
        <f t="shared" si="366"/>
        <v>5.5555555555555554</v>
      </c>
      <c r="O1783" s="17">
        <f t="shared" si="367"/>
        <v>0.83092206790123457</v>
      </c>
      <c r="P1783" s="17">
        <f t="shared" si="363"/>
        <v>0.27203714451538014</v>
      </c>
      <c r="Q1783" s="17">
        <f t="shared" si="368"/>
        <v>0.22604166666666667</v>
      </c>
      <c r="R1783" s="29">
        <f>IF(R1782="cCO2_ppm",CO2_ext_avg_ppm,calculation!R1782+calculation!S1782)</f>
        <v>953.4375</v>
      </c>
      <c r="S1783" s="13">
        <f t="shared" si="364"/>
        <v>0</v>
      </c>
    </row>
    <row r="1784" spans="1:19">
      <c r="A1784" s="1">
        <f>IF(input_OLD_temp_simulation!A1784&lt;&gt;"",input_OLD_temp_simulation!A1784,"")</f>
        <v>1782</v>
      </c>
      <c r="B1784">
        <f>IF(input_OLD_temp_simulation!B1784&lt;&gt;"",input_OLD_temp_simulation!B1784,"")</f>
        <v>886307</v>
      </c>
      <c r="C1784" s="2">
        <f>IF(input_OLD_temp_simulation!C1784&lt;&gt;"",input_OLD_temp_simulation!C1784,"")</f>
        <v>44582.5625</v>
      </c>
      <c r="D1784" s="26">
        <f t="shared" si="365"/>
        <v>4</v>
      </c>
      <c r="E1784" s="43">
        <f t="shared" si="369"/>
        <v>0.5625</v>
      </c>
      <c r="F1784" s="2">
        <f t="shared" si="370"/>
        <v>4.5626157407407408</v>
      </c>
      <c r="G1784" s="26">
        <f>_xlfn.XLOOKUP(F1784,occupancy_schedule!C:C,occupancy_schedule!D:D,,1,2)</f>
        <v>2</v>
      </c>
      <c r="H1784" s="50">
        <f t="shared" si="358"/>
        <v>1.3562499999999999E-5</v>
      </c>
      <c r="I1784" s="18">
        <f t="shared" si="359"/>
        <v>0.15069444444444444</v>
      </c>
      <c r="J1784" s="26">
        <f t="shared" si="360"/>
        <v>153.4375</v>
      </c>
      <c r="K1784" s="55">
        <f t="shared" si="361"/>
        <v>1.6618441358024691E-2</v>
      </c>
      <c r="L1784" s="26" t="b">
        <f>IF(virtualroom!A1784="","",J1784&gt;ventilation_hysteresis)</f>
        <v>1</v>
      </c>
      <c r="M1784" s="29">
        <f t="shared" si="362"/>
        <v>500</v>
      </c>
      <c r="N1784" s="13">
        <f t="shared" si="366"/>
        <v>5.5555555555555554</v>
      </c>
      <c r="O1784" s="17">
        <f t="shared" si="367"/>
        <v>0.83092206790123457</v>
      </c>
      <c r="P1784" s="17">
        <f t="shared" si="363"/>
        <v>0.27203714451538014</v>
      </c>
      <c r="Q1784" s="17">
        <f t="shared" si="368"/>
        <v>0.22604166666666667</v>
      </c>
      <c r="R1784" s="29">
        <f>IF(R1783="cCO2_ppm",CO2_ext_avg_ppm,calculation!R1783+calculation!S1783)</f>
        <v>953.4375</v>
      </c>
      <c r="S1784" s="13">
        <f t="shared" si="364"/>
        <v>-67.812500000000014</v>
      </c>
    </row>
    <row r="1785" spans="1:19">
      <c r="A1785" s="1">
        <f>IF(input_OLD_temp_simulation!A1785&lt;&gt;"",input_OLD_temp_simulation!A1785,"")</f>
        <v>1783</v>
      </c>
      <c r="B1785">
        <f>IF(input_OLD_temp_simulation!B1785&lt;&gt;"",input_OLD_temp_simulation!B1785,"")</f>
        <v>886307</v>
      </c>
      <c r="C1785" s="2">
        <f>IF(input_OLD_temp_simulation!C1785&lt;&gt;"",input_OLD_temp_simulation!C1785,"")</f>
        <v>44582.572916666657</v>
      </c>
      <c r="D1785" s="26">
        <f t="shared" si="365"/>
        <v>4</v>
      </c>
      <c r="E1785" s="43">
        <f t="shared" si="369"/>
        <v>0.57291666665696539</v>
      </c>
      <c r="F1785" s="2">
        <f t="shared" si="370"/>
        <v>4.5730324073977062</v>
      </c>
      <c r="G1785" s="26">
        <f>_xlfn.XLOOKUP(F1785,occupancy_schedule!C:C,occupancy_schedule!D:D,,1,2)</f>
        <v>2</v>
      </c>
      <c r="H1785" s="50">
        <f t="shared" si="358"/>
        <v>1.3562499999999999E-5</v>
      </c>
      <c r="I1785" s="18">
        <f t="shared" si="359"/>
        <v>0.15069444444444444</v>
      </c>
      <c r="J1785" s="26">
        <f t="shared" si="360"/>
        <v>85.625</v>
      </c>
      <c r="K1785" s="55">
        <f t="shared" si="361"/>
        <v>1.4525462962962962E-2</v>
      </c>
      <c r="L1785" s="26" t="b">
        <f>IF(virtualroom!A1785="","",J1785&gt;ventilation_hysteresis)</f>
        <v>1</v>
      </c>
      <c r="M1785" s="29">
        <f t="shared" si="362"/>
        <v>500</v>
      </c>
      <c r="N1785" s="13">
        <f t="shared" si="366"/>
        <v>5.5555555555555554</v>
      </c>
      <c r="O1785" s="17">
        <f t="shared" si="367"/>
        <v>0.72627314814814814</v>
      </c>
      <c r="P1785" s="17">
        <f t="shared" si="363"/>
        <v>0.20749003984063744</v>
      </c>
      <c r="Q1785" s="17">
        <f t="shared" si="368"/>
        <v>0.15069444444444444</v>
      </c>
      <c r="R1785" s="29">
        <f>IF(R1784="cCO2_ppm",CO2_ext_avg_ppm,calculation!R1784+calculation!S1784)</f>
        <v>885.625</v>
      </c>
      <c r="S1785" s="13">
        <f t="shared" si="364"/>
        <v>0</v>
      </c>
    </row>
    <row r="1786" spans="1:19">
      <c r="A1786" s="1">
        <f>IF(input_OLD_temp_simulation!A1786&lt;&gt;"",input_OLD_temp_simulation!A1786,"")</f>
        <v>1784</v>
      </c>
      <c r="B1786">
        <f>IF(input_OLD_temp_simulation!B1786&lt;&gt;"",input_OLD_temp_simulation!B1786,"")</f>
        <v>886307</v>
      </c>
      <c r="C1786" s="2">
        <f>IF(input_OLD_temp_simulation!C1786&lt;&gt;"",input_OLD_temp_simulation!C1786,"")</f>
        <v>44582.583333333343</v>
      </c>
      <c r="D1786" s="26">
        <f t="shared" si="365"/>
        <v>4</v>
      </c>
      <c r="E1786" s="43">
        <f t="shared" si="369"/>
        <v>0.58333333334303461</v>
      </c>
      <c r="F1786" s="2">
        <f t="shared" si="370"/>
        <v>4.5834490740837754</v>
      </c>
      <c r="G1786" s="26">
        <f>_xlfn.XLOOKUP(F1786,occupancy_schedule!C:C,occupancy_schedule!D:D,,1,2)</f>
        <v>2</v>
      </c>
      <c r="H1786" s="50">
        <f t="shared" si="358"/>
        <v>1.3562499999999999E-5</v>
      </c>
      <c r="I1786" s="18">
        <f t="shared" si="359"/>
        <v>0.15069444444444444</v>
      </c>
      <c r="J1786" s="26">
        <f t="shared" si="360"/>
        <v>85.625</v>
      </c>
      <c r="K1786" s="55">
        <f t="shared" si="361"/>
        <v>1.4525462962962962E-2</v>
      </c>
      <c r="L1786" s="26" t="b">
        <f>IF(virtualroom!A1786="","",J1786&gt;ventilation_hysteresis)</f>
        <v>1</v>
      </c>
      <c r="M1786" s="29">
        <f t="shared" si="362"/>
        <v>500</v>
      </c>
      <c r="N1786" s="13">
        <f t="shared" si="366"/>
        <v>5.5555555555555554</v>
      </c>
      <c r="O1786" s="17">
        <f t="shared" si="367"/>
        <v>0.72627314814814814</v>
      </c>
      <c r="P1786" s="17">
        <f t="shared" si="363"/>
        <v>0.20749003984063744</v>
      </c>
      <c r="Q1786" s="17">
        <f t="shared" si="368"/>
        <v>0.15069444444444444</v>
      </c>
      <c r="R1786" s="29">
        <f>IF(R1785="cCO2_ppm",CO2_ext_avg_ppm,calculation!R1785+calculation!S1785)</f>
        <v>885.625</v>
      </c>
      <c r="S1786" s="13">
        <f t="shared" si="364"/>
        <v>0</v>
      </c>
    </row>
    <row r="1787" spans="1:19">
      <c r="A1787" s="1">
        <f>IF(input_OLD_temp_simulation!A1787&lt;&gt;"",input_OLD_temp_simulation!A1787,"")</f>
        <v>1785</v>
      </c>
      <c r="B1787">
        <f>IF(input_OLD_temp_simulation!B1787&lt;&gt;"",input_OLD_temp_simulation!B1787,"")</f>
        <v>886307</v>
      </c>
      <c r="C1787" s="2">
        <f>IF(input_OLD_temp_simulation!C1787&lt;&gt;"",input_OLD_temp_simulation!C1787,"")</f>
        <v>44582.59375</v>
      </c>
      <c r="D1787" s="26">
        <f t="shared" si="365"/>
        <v>4</v>
      </c>
      <c r="E1787" s="43">
        <f t="shared" si="369"/>
        <v>0.59375</v>
      </c>
      <c r="F1787" s="2">
        <f t="shared" si="370"/>
        <v>4.5938657407407408</v>
      </c>
      <c r="G1787" s="26">
        <f>_xlfn.XLOOKUP(F1787,occupancy_schedule!C:C,occupancy_schedule!D:D,,1,2)</f>
        <v>2</v>
      </c>
      <c r="H1787" s="50">
        <f t="shared" si="358"/>
        <v>1.3562499999999999E-5</v>
      </c>
      <c r="I1787" s="18">
        <f t="shared" si="359"/>
        <v>0.15069444444444444</v>
      </c>
      <c r="J1787" s="26">
        <f t="shared" si="360"/>
        <v>85.625</v>
      </c>
      <c r="K1787" s="55">
        <f t="shared" si="361"/>
        <v>1.4525462962962962E-2</v>
      </c>
      <c r="L1787" s="26" t="b">
        <f>IF(virtualroom!A1787="","",J1787&gt;ventilation_hysteresis)</f>
        <v>1</v>
      </c>
      <c r="M1787" s="29">
        <f t="shared" si="362"/>
        <v>500</v>
      </c>
      <c r="N1787" s="13">
        <f t="shared" si="366"/>
        <v>5.5555555555555554</v>
      </c>
      <c r="O1787" s="17">
        <f t="shared" si="367"/>
        <v>0.72627314814814814</v>
      </c>
      <c r="P1787" s="17">
        <f t="shared" si="363"/>
        <v>0.20749003984063744</v>
      </c>
      <c r="Q1787" s="17">
        <f t="shared" si="368"/>
        <v>0.15069444444444444</v>
      </c>
      <c r="R1787" s="29">
        <f>IF(R1786="cCO2_ppm",CO2_ext_avg_ppm,calculation!R1786+calculation!S1786)</f>
        <v>885.625</v>
      </c>
      <c r="S1787" s="13">
        <f t="shared" si="364"/>
        <v>0</v>
      </c>
    </row>
    <row r="1788" spans="1:19">
      <c r="A1788" s="1">
        <f>IF(input_OLD_temp_simulation!A1788&lt;&gt;"",input_OLD_temp_simulation!A1788,"")</f>
        <v>1786</v>
      </c>
      <c r="B1788">
        <f>IF(input_OLD_temp_simulation!B1788&lt;&gt;"",input_OLD_temp_simulation!B1788,"")</f>
        <v>886307</v>
      </c>
      <c r="C1788" s="2">
        <f>IF(input_OLD_temp_simulation!C1788&lt;&gt;"",input_OLD_temp_simulation!C1788,"")</f>
        <v>44582.604166666657</v>
      </c>
      <c r="D1788" s="26">
        <f t="shared" si="365"/>
        <v>4</v>
      </c>
      <c r="E1788" s="43">
        <f t="shared" si="369"/>
        <v>0.60416666665696539</v>
      </c>
      <c r="F1788" s="2">
        <f t="shared" si="370"/>
        <v>4.6042824073977062</v>
      </c>
      <c r="G1788" s="26">
        <f>_xlfn.XLOOKUP(F1788,occupancy_schedule!C:C,occupancy_schedule!D:D,,1,2)</f>
        <v>2</v>
      </c>
      <c r="H1788" s="50">
        <f t="shared" si="358"/>
        <v>1.3562499999999999E-5</v>
      </c>
      <c r="I1788" s="18">
        <f t="shared" si="359"/>
        <v>0.15069444444444444</v>
      </c>
      <c r="J1788" s="26">
        <f t="shared" si="360"/>
        <v>85.625</v>
      </c>
      <c r="K1788" s="55">
        <f t="shared" si="361"/>
        <v>1.4525462962962962E-2</v>
      </c>
      <c r="L1788" s="26" t="b">
        <f>IF(virtualroom!A1788="","",J1788&gt;ventilation_hysteresis)</f>
        <v>1</v>
      </c>
      <c r="M1788" s="29">
        <f t="shared" si="362"/>
        <v>500</v>
      </c>
      <c r="N1788" s="13">
        <f t="shared" si="366"/>
        <v>5.5555555555555554</v>
      </c>
      <c r="O1788" s="17">
        <f t="shared" si="367"/>
        <v>0.72627314814814814</v>
      </c>
      <c r="P1788" s="17">
        <f t="shared" si="363"/>
        <v>0.20749003984063744</v>
      </c>
      <c r="Q1788" s="17">
        <f t="shared" si="368"/>
        <v>0.15069444444444444</v>
      </c>
      <c r="R1788" s="29">
        <f>IF(R1787="cCO2_ppm",CO2_ext_avg_ppm,calculation!R1787+calculation!S1787)</f>
        <v>885.625</v>
      </c>
      <c r="S1788" s="13">
        <f t="shared" si="364"/>
        <v>0</v>
      </c>
    </row>
    <row r="1789" spans="1:19">
      <c r="A1789" s="1">
        <f>IF(input_OLD_temp_simulation!A1789&lt;&gt;"",input_OLD_temp_simulation!A1789,"")</f>
        <v>1787</v>
      </c>
      <c r="B1789">
        <f>IF(input_OLD_temp_simulation!B1789&lt;&gt;"",input_OLD_temp_simulation!B1789,"")</f>
        <v>886307</v>
      </c>
      <c r="C1789" s="2">
        <f>IF(input_OLD_temp_simulation!C1789&lt;&gt;"",input_OLD_temp_simulation!C1789,"")</f>
        <v>44582.614583333343</v>
      </c>
      <c r="D1789" s="26">
        <f t="shared" si="365"/>
        <v>4</v>
      </c>
      <c r="E1789" s="43">
        <f t="shared" si="369"/>
        <v>0.61458333334303461</v>
      </c>
      <c r="F1789" s="2">
        <f t="shared" si="370"/>
        <v>4.6146990740837754</v>
      </c>
      <c r="G1789" s="26">
        <f>_xlfn.XLOOKUP(F1789,occupancy_schedule!C:C,occupancy_schedule!D:D,,1,2)</f>
        <v>2</v>
      </c>
      <c r="H1789" s="50">
        <f t="shared" si="358"/>
        <v>1.3562499999999999E-5</v>
      </c>
      <c r="I1789" s="18">
        <f t="shared" si="359"/>
        <v>0.15069444444444444</v>
      </c>
      <c r="J1789" s="26">
        <f t="shared" si="360"/>
        <v>85.625</v>
      </c>
      <c r="K1789" s="55">
        <f t="shared" si="361"/>
        <v>1.4525462962962962E-2</v>
      </c>
      <c r="L1789" s="26" t="b">
        <f>IF(virtualroom!A1789="","",J1789&gt;ventilation_hysteresis)</f>
        <v>1</v>
      </c>
      <c r="M1789" s="29">
        <f t="shared" si="362"/>
        <v>500</v>
      </c>
      <c r="N1789" s="13">
        <f t="shared" si="366"/>
        <v>5.5555555555555554</v>
      </c>
      <c r="O1789" s="17">
        <f t="shared" si="367"/>
        <v>0.72627314814814814</v>
      </c>
      <c r="P1789" s="17">
        <f t="shared" si="363"/>
        <v>0.20749003984063744</v>
      </c>
      <c r="Q1789" s="17">
        <f t="shared" si="368"/>
        <v>0.15069444444444444</v>
      </c>
      <c r="R1789" s="29">
        <f>IF(R1788="cCO2_ppm",CO2_ext_avg_ppm,calculation!R1788+calculation!S1788)</f>
        <v>885.625</v>
      </c>
      <c r="S1789" s="13">
        <f t="shared" si="364"/>
        <v>0</v>
      </c>
    </row>
    <row r="1790" spans="1:19">
      <c r="A1790" s="1">
        <f>IF(input_OLD_temp_simulation!A1790&lt;&gt;"",input_OLD_temp_simulation!A1790,"")</f>
        <v>1788</v>
      </c>
      <c r="B1790">
        <f>IF(input_OLD_temp_simulation!B1790&lt;&gt;"",input_OLD_temp_simulation!B1790,"")</f>
        <v>886307</v>
      </c>
      <c r="C1790" s="2">
        <f>IF(input_OLD_temp_simulation!C1790&lt;&gt;"",input_OLD_temp_simulation!C1790,"")</f>
        <v>44582.625</v>
      </c>
      <c r="D1790" s="26">
        <f t="shared" si="365"/>
        <v>4</v>
      </c>
      <c r="E1790" s="43">
        <f t="shared" si="369"/>
        <v>0.625</v>
      </c>
      <c r="F1790" s="2">
        <f t="shared" si="370"/>
        <v>4.6251157407407408</v>
      </c>
      <c r="G1790" s="26">
        <f>_xlfn.XLOOKUP(F1790,occupancy_schedule!C:C,occupancy_schedule!D:D,,1,2)</f>
        <v>2</v>
      </c>
      <c r="H1790" s="50">
        <f t="shared" si="358"/>
        <v>1.3562499999999999E-5</v>
      </c>
      <c r="I1790" s="18">
        <f t="shared" si="359"/>
        <v>0.15069444444444444</v>
      </c>
      <c r="J1790" s="26">
        <f t="shared" si="360"/>
        <v>85.625</v>
      </c>
      <c r="K1790" s="55">
        <f t="shared" si="361"/>
        <v>1.4525462962962962E-2</v>
      </c>
      <c r="L1790" s="26" t="b">
        <f>IF(virtualroom!A1790="","",J1790&gt;ventilation_hysteresis)</f>
        <v>1</v>
      </c>
      <c r="M1790" s="29">
        <f t="shared" si="362"/>
        <v>500</v>
      </c>
      <c r="N1790" s="13">
        <f t="shared" si="366"/>
        <v>5.5555555555555554</v>
      </c>
      <c r="O1790" s="17">
        <f t="shared" si="367"/>
        <v>0.72627314814814814</v>
      </c>
      <c r="P1790" s="17">
        <f t="shared" si="363"/>
        <v>0.20749003984063744</v>
      </c>
      <c r="Q1790" s="17">
        <f t="shared" si="368"/>
        <v>0.15069444444444444</v>
      </c>
      <c r="R1790" s="29">
        <f>IF(R1789="cCO2_ppm",CO2_ext_avg_ppm,calculation!R1789+calculation!S1789)</f>
        <v>885.625</v>
      </c>
      <c r="S1790" s="13">
        <f t="shared" si="364"/>
        <v>0</v>
      </c>
    </row>
    <row r="1791" spans="1:19">
      <c r="A1791" s="1">
        <f>IF(input_OLD_temp_simulation!A1791&lt;&gt;"",input_OLD_temp_simulation!A1791,"")</f>
        <v>1789</v>
      </c>
      <c r="B1791">
        <f>IF(input_OLD_temp_simulation!B1791&lt;&gt;"",input_OLD_temp_simulation!B1791,"")</f>
        <v>886307</v>
      </c>
      <c r="C1791" s="2">
        <f>IF(input_OLD_temp_simulation!C1791&lt;&gt;"",input_OLD_temp_simulation!C1791,"")</f>
        <v>44582.635416666657</v>
      </c>
      <c r="D1791" s="26">
        <f t="shared" si="365"/>
        <v>4</v>
      </c>
      <c r="E1791" s="43">
        <f t="shared" si="369"/>
        <v>0.63541666665696539</v>
      </c>
      <c r="F1791" s="2">
        <f t="shared" si="370"/>
        <v>4.6355324073977062</v>
      </c>
      <c r="G1791" s="26">
        <f>_xlfn.XLOOKUP(F1791,occupancy_schedule!C:C,occupancy_schedule!D:D,,1,2)</f>
        <v>2</v>
      </c>
      <c r="H1791" s="50">
        <f t="shared" si="358"/>
        <v>1.3562499999999999E-5</v>
      </c>
      <c r="I1791" s="18">
        <f t="shared" si="359"/>
        <v>0.15069444444444444</v>
      </c>
      <c r="J1791" s="26">
        <f t="shared" si="360"/>
        <v>85.625</v>
      </c>
      <c r="K1791" s="55">
        <f t="shared" si="361"/>
        <v>1.4525462962962962E-2</v>
      </c>
      <c r="L1791" s="26" t="b">
        <f>IF(virtualroom!A1791="","",J1791&gt;ventilation_hysteresis)</f>
        <v>1</v>
      </c>
      <c r="M1791" s="29">
        <f t="shared" si="362"/>
        <v>500</v>
      </c>
      <c r="N1791" s="13">
        <f t="shared" si="366"/>
        <v>5.5555555555555554</v>
      </c>
      <c r="O1791" s="17">
        <f t="shared" si="367"/>
        <v>0.72627314814814814</v>
      </c>
      <c r="P1791" s="17">
        <f t="shared" si="363"/>
        <v>0.20749003984063744</v>
      </c>
      <c r="Q1791" s="17">
        <f t="shared" si="368"/>
        <v>0.15069444444444444</v>
      </c>
      <c r="R1791" s="29">
        <f>IF(R1790="cCO2_ppm",CO2_ext_avg_ppm,calculation!R1790+calculation!S1790)</f>
        <v>885.625</v>
      </c>
      <c r="S1791" s="13">
        <f t="shared" si="364"/>
        <v>0</v>
      </c>
    </row>
    <row r="1792" spans="1:19">
      <c r="A1792" s="1">
        <f>IF(input_OLD_temp_simulation!A1792&lt;&gt;"",input_OLD_temp_simulation!A1792,"")</f>
        <v>1790</v>
      </c>
      <c r="B1792">
        <f>IF(input_OLD_temp_simulation!B1792&lt;&gt;"",input_OLD_temp_simulation!B1792,"")</f>
        <v>886307</v>
      </c>
      <c r="C1792" s="2">
        <f>IF(input_OLD_temp_simulation!C1792&lt;&gt;"",input_OLD_temp_simulation!C1792,"")</f>
        <v>44582.645833333343</v>
      </c>
      <c r="D1792" s="26">
        <f t="shared" si="365"/>
        <v>4</v>
      </c>
      <c r="E1792" s="43">
        <f t="shared" si="369"/>
        <v>0.64583333334303461</v>
      </c>
      <c r="F1792" s="2">
        <f t="shared" si="370"/>
        <v>4.6459490740837754</v>
      </c>
      <c r="G1792" s="26">
        <f>_xlfn.XLOOKUP(F1792,occupancy_schedule!C:C,occupancy_schedule!D:D,,1,2)</f>
        <v>2</v>
      </c>
      <c r="H1792" s="50">
        <f t="shared" si="358"/>
        <v>1.3562499999999999E-5</v>
      </c>
      <c r="I1792" s="18">
        <f t="shared" si="359"/>
        <v>0.15069444444444444</v>
      </c>
      <c r="J1792" s="26">
        <f t="shared" si="360"/>
        <v>85.625</v>
      </c>
      <c r="K1792" s="55">
        <f t="shared" si="361"/>
        <v>1.4525462962962962E-2</v>
      </c>
      <c r="L1792" s="26" t="b">
        <f>IF(virtualroom!A1792="","",J1792&gt;ventilation_hysteresis)</f>
        <v>1</v>
      </c>
      <c r="M1792" s="29">
        <f t="shared" si="362"/>
        <v>500</v>
      </c>
      <c r="N1792" s="13">
        <f t="shared" si="366"/>
        <v>5.5555555555555554</v>
      </c>
      <c r="O1792" s="17">
        <f t="shared" si="367"/>
        <v>0.72627314814814814</v>
      </c>
      <c r="P1792" s="17">
        <f t="shared" si="363"/>
        <v>0.20749003984063744</v>
      </c>
      <c r="Q1792" s="17">
        <f t="shared" si="368"/>
        <v>0.15069444444444444</v>
      </c>
      <c r="R1792" s="29">
        <f>IF(R1791="cCO2_ppm",CO2_ext_avg_ppm,calculation!R1791+calculation!S1791)</f>
        <v>885.625</v>
      </c>
      <c r="S1792" s="13">
        <f t="shared" si="364"/>
        <v>0</v>
      </c>
    </row>
    <row r="1793" spans="1:19">
      <c r="A1793" s="1">
        <f>IF(input_OLD_temp_simulation!A1793&lt;&gt;"",input_OLD_temp_simulation!A1793,"")</f>
        <v>1791</v>
      </c>
      <c r="B1793">
        <f>IF(input_OLD_temp_simulation!B1793&lt;&gt;"",input_OLD_temp_simulation!B1793,"")</f>
        <v>886307</v>
      </c>
      <c r="C1793" s="2">
        <f>IF(input_OLD_temp_simulation!C1793&lt;&gt;"",input_OLD_temp_simulation!C1793,"")</f>
        <v>44582.65625</v>
      </c>
      <c r="D1793" s="26">
        <f t="shared" si="365"/>
        <v>4</v>
      </c>
      <c r="E1793" s="43">
        <f t="shared" si="369"/>
        <v>0.65625</v>
      </c>
      <c r="F1793" s="2">
        <f t="shared" si="370"/>
        <v>4.6563657407407408</v>
      </c>
      <c r="G1793" s="26">
        <f>_xlfn.XLOOKUP(F1793,occupancy_schedule!C:C,occupancy_schedule!D:D,,1,2)</f>
        <v>2</v>
      </c>
      <c r="H1793" s="50">
        <f t="shared" si="358"/>
        <v>1.3562499999999999E-5</v>
      </c>
      <c r="I1793" s="18">
        <f t="shared" si="359"/>
        <v>0.15069444444444444</v>
      </c>
      <c r="J1793" s="26">
        <f t="shared" si="360"/>
        <v>85.625</v>
      </c>
      <c r="K1793" s="55">
        <f t="shared" si="361"/>
        <v>1.4525462962962962E-2</v>
      </c>
      <c r="L1793" s="26" t="b">
        <f>IF(virtualroom!A1793="","",J1793&gt;ventilation_hysteresis)</f>
        <v>1</v>
      </c>
      <c r="M1793" s="29">
        <f t="shared" si="362"/>
        <v>500</v>
      </c>
      <c r="N1793" s="13">
        <f t="shared" si="366"/>
        <v>5.5555555555555554</v>
      </c>
      <c r="O1793" s="17">
        <f t="shared" si="367"/>
        <v>0.72627314814814814</v>
      </c>
      <c r="P1793" s="17">
        <f t="shared" si="363"/>
        <v>0.20749003984063744</v>
      </c>
      <c r="Q1793" s="17">
        <f t="shared" si="368"/>
        <v>0.15069444444444444</v>
      </c>
      <c r="R1793" s="29">
        <f>IF(R1792="cCO2_ppm",CO2_ext_avg_ppm,calculation!R1792+calculation!S1792)</f>
        <v>885.625</v>
      </c>
      <c r="S1793" s="13">
        <f t="shared" si="364"/>
        <v>0</v>
      </c>
    </row>
    <row r="1794" spans="1:19">
      <c r="A1794" s="1">
        <f>IF(input_OLD_temp_simulation!A1794&lt;&gt;"",input_OLD_temp_simulation!A1794,"")</f>
        <v>1792</v>
      </c>
      <c r="B1794">
        <f>IF(input_OLD_temp_simulation!B1794&lt;&gt;"",input_OLD_temp_simulation!B1794,"")</f>
        <v>886307</v>
      </c>
      <c r="C1794" s="2">
        <f>IF(input_OLD_temp_simulation!C1794&lt;&gt;"",input_OLD_temp_simulation!C1794,"")</f>
        <v>44582.666666666657</v>
      </c>
      <c r="D1794" s="26">
        <f t="shared" si="365"/>
        <v>4</v>
      </c>
      <c r="E1794" s="43">
        <f t="shared" si="369"/>
        <v>0.66666666665696539</v>
      </c>
      <c r="F1794" s="2">
        <f t="shared" si="370"/>
        <v>4.6667824073977062</v>
      </c>
      <c r="G1794" s="26">
        <f>_xlfn.XLOOKUP(F1794,occupancy_schedule!C:C,occupancy_schedule!D:D,,1,2)</f>
        <v>0</v>
      </c>
      <c r="H1794" s="50">
        <f t="shared" ref="H1794:H1857" si="371">G1794*deskwork_MET*METml_per_kg_min_p*avg_kg_per_p/(s_per_min*ml_per_m3)</f>
        <v>0</v>
      </c>
      <c r="I1794" s="18">
        <f t="shared" ref="I1794:I1857" si="372">H1794/V_room_m3*1000000</f>
        <v>0</v>
      </c>
      <c r="J1794" s="26">
        <f t="shared" ref="J1794:J1857" si="373">R1794-CO2_set</f>
        <v>85.625</v>
      </c>
      <c r="K1794" s="55">
        <f t="shared" ref="K1794:K1857" si="374">(R1794-CO2_ext_avg_ppm)*ACPH_min/s_per_h</f>
        <v>1.4525462962962962E-2</v>
      </c>
      <c r="L1794" s="26" t="b">
        <f>IF(virtualroom!A1794="","",J1794&gt;ventilation_hysteresis)</f>
        <v>1</v>
      </c>
      <c r="M1794" s="29">
        <f t="shared" ref="M1794:M1857" si="375">IF(L1794,maxvent_m3_per_h,0)</f>
        <v>500</v>
      </c>
      <c r="N1794" s="13">
        <f t="shared" si="366"/>
        <v>5.5555555555555554</v>
      </c>
      <c r="O1794" s="17">
        <f t="shared" si="367"/>
        <v>0.72627314814814814</v>
      </c>
      <c r="P1794" s="17">
        <f t="shared" ref="P1794:P1857" si="376">IF(L1794,MAX(0,MIN((J1794+ventilation_hysteresis)/(O1794*timestep_s),1)),0)</f>
        <v>0.20749003984063744</v>
      </c>
      <c r="Q1794" s="17">
        <f t="shared" si="368"/>
        <v>0.15069444444444444</v>
      </c>
      <c r="R1794" s="29">
        <f>IF(R1793="cCO2_ppm",CO2_ext_avg_ppm,calculation!R1793+calculation!S1793)</f>
        <v>885.625</v>
      </c>
      <c r="S1794" s="13">
        <f t="shared" ref="S1794:S1857" si="377">(I1794-Q1794)*timestep_s</f>
        <v>-135.625</v>
      </c>
    </row>
    <row r="1795" spans="1:19">
      <c r="A1795" s="1">
        <f>IF(input_OLD_temp_simulation!A1795&lt;&gt;"",input_OLD_temp_simulation!A1795,"")</f>
        <v>1793</v>
      </c>
      <c r="B1795">
        <f>IF(input_OLD_temp_simulation!B1795&lt;&gt;"",input_OLD_temp_simulation!B1795,"")</f>
        <v>886307</v>
      </c>
      <c r="C1795" s="2">
        <f>IF(input_OLD_temp_simulation!C1795&lt;&gt;"",input_OLD_temp_simulation!C1795,"")</f>
        <v>44582.677083333343</v>
      </c>
      <c r="D1795" s="26">
        <f t="shared" ref="D1795:D1858" si="378">WEEKDAY(C1795,3)</f>
        <v>4</v>
      </c>
      <c r="E1795" s="43">
        <f t="shared" si="369"/>
        <v>0.67708333334303461</v>
      </c>
      <c r="F1795" s="2">
        <f t="shared" si="370"/>
        <v>4.6771990740837754</v>
      </c>
      <c r="G1795" s="26">
        <f>_xlfn.XLOOKUP(F1795,occupancy_schedule!C:C,occupancy_schedule!D:D,,1,2)</f>
        <v>0</v>
      </c>
      <c r="H1795" s="50">
        <f t="shared" si="371"/>
        <v>0</v>
      </c>
      <c r="I1795" s="18">
        <f t="shared" si="372"/>
        <v>0</v>
      </c>
      <c r="J1795" s="26">
        <f t="shared" si="373"/>
        <v>-50</v>
      </c>
      <c r="K1795" s="55">
        <f t="shared" si="374"/>
        <v>1.0339506172839507E-2</v>
      </c>
      <c r="L1795" s="26" t="b">
        <f>IF(virtualroom!A1795="","",J1795&gt;ventilation_hysteresis)</f>
        <v>0</v>
      </c>
      <c r="M1795" s="29">
        <f t="shared" si="375"/>
        <v>0</v>
      </c>
      <c r="N1795" s="13">
        <f t="shared" si="366"/>
        <v>0</v>
      </c>
      <c r="O1795" s="17">
        <f t="shared" si="367"/>
        <v>0</v>
      </c>
      <c r="P1795" s="17">
        <f t="shared" si="376"/>
        <v>0</v>
      </c>
      <c r="Q1795" s="17">
        <f t="shared" si="368"/>
        <v>1.0339506172839507E-2</v>
      </c>
      <c r="R1795" s="29">
        <f>IF(R1794="cCO2_ppm",CO2_ext_avg_ppm,calculation!R1794+calculation!S1794)</f>
        <v>750</v>
      </c>
      <c r="S1795" s="13">
        <f t="shared" si="377"/>
        <v>-9.3055555555555554</v>
      </c>
    </row>
    <row r="1796" spans="1:19">
      <c r="A1796" s="1">
        <f>IF(input_OLD_temp_simulation!A1796&lt;&gt;"",input_OLD_temp_simulation!A1796,"")</f>
        <v>1794</v>
      </c>
      <c r="B1796">
        <f>IF(input_OLD_temp_simulation!B1796&lt;&gt;"",input_OLD_temp_simulation!B1796,"")</f>
        <v>886307</v>
      </c>
      <c r="C1796" s="2">
        <f>IF(input_OLD_temp_simulation!C1796&lt;&gt;"",input_OLD_temp_simulation!C1796,"")</f>
        <v>44582.6875</v>
      </c>
      <c r="D1796" s="26">
        <f t="shared" si="378"/>
        <v>4</v>
      </c>
      <c r="E1796" s="43">
        <f t="shared" si="369"/>
        <v>0.6875</v>
      </c>
      <c r="F1796" s="2">
        <f t="shared" si="370"/>
        <v>4.6876157407407408</v>
      </c>
      <c r="G1796" s="26">
        <f>_xlfn.XLOOKUP(F1796,occupancy_schedule!C:C,occupancy_schedule!D:D,,1,2)</f>
        <v>0</v>
      </c>
      <c r="H1796" s="50">
        <f t="shared" si="371"/>
        <v>0</v>
      </c>
      <c r="I1796" s="18">
        <f t="shared" si="372"/>
        <v>0</v>
      </c>
      <c r="J1796" s="26">
        <f t="shared" si="373"/>
        <v>-59.305555555555543</v>
      </c>
      <c r="K1796" s="55">
        <f t="shared" si="374"/>
        <v>1.0052297668038409E-2</v>
      </c>
      <c r="L1796" s="26" t="b">
        <f>IF(virtualroom!A1796="","",J1796&gt;ventilation_hysteresis)</f>
        <v>0</v>
      </c>
      <c r="M1796" s="29">
        <f t="shared" si="375"/>
        <v>0</v>
      </c>
      <c r="N1796" s="13">
        <f t="shared" si="366"/>
        <v>0</v>
      </c>
      <c r="O1796" s="17">
        <f t="shared" si="367"/>
        <v>0</v>
      </c>
      <c r="P1796" s="17">
        <f t="shared" si="376"/>
        <v>0</v>
      </c>
      <c r="Q1796" s="17">
        <f t="shared" si="368"/>
        <v>1.0052297668038409E-2</v>
      </c>
      <c r="R1796" s="29">
        <f>IF(R1795="cCO2_ppm",CO2_ext_avg_ppm,calculation!R1795+calculation!S1795)</f>
        <v>740.69444444444446</v>
      </c>
      <c r="S1796" s="13">
        <f t="shared" si="377"/>
        <v>-9.0470679012345681</v>
      </c>
    </row>
    <row r="1797" spans="1:19">
      <c r="A1797" s="1">
        <f>IF(input_OLD_temp_simulation!A1797&lt;&gt;"",input_OLD_temp_simulation!A1797,"")</f>
        <v>1795</v>
      </c>
      <c r="B1797">
        <f>IF(input_OLD_temp_simulation!B1797&lt;&gt;"",input_OLD_temp_simulation!B1797,"")</f>
        <v>886307</v>
      </c>
      <c r="C1797" s="2">
        <f>IF(input_OLD_temp_simulation!C1797&lt;&gt;"",input_OLD_temp_simulation!C1797,"")</f>
        <v>44582.697916666657</v>
      </c>
      <c r="D1797" s="26">
        <f t="shared" si="378"/>
        <v>4</v>
      </c>
      <c r="E1797" s="43">
        <f t="shared" si="369"/>
        <v>0.69791666665696539</v>
      </c>
      <c r="F1797" s="2">
        <f t="shared" si="370"/>
        <v>4.6980324073977062</v>
      </c>
      <c r="G1797" s="26">
        <f>_xlfn.XLOOKUP(F1797,occupancy_schedule!C:C,occupancy_schedule!D:D,,1,2)</f>
        <v>0</v>
      </c>
      <c r="H1797" s="50">
        <f t="shared" si="371"/>
        <v>0</v>
      </c>
      <c r="I1797" s="18">
        <f t="shared" si="372"/>
        <v>0</v>
      </c>
      <c r="J1797" s="26">
        <f t="shared" si="373"/>
        <v>-68.35262345679007</v>
      </c>
      <c r="K1797" s="55">
        <f t="shared" si="374"/>
        <v>9.7730671772595663E-3</v>
      </c>
      <c r="L1797" s="26" t="b">
        <f>IF(virtualroom!A1797="","",J1797&gt;ventilation_hysteresis)</f>
        <v>0</v>
      </c>
      <c r="M1797" s="29">
        <f t="shared" si="375"/>
        <v>0</v>
      </c>
      <c r="N1797" s="13">
        <f t="shared" si="366"/>
        <v>0</v>
      </c>
      <c r="O1797" s="17">
        <f t="shared" si="367"/>
        <v>0</v>
      </c>
      <c r="P1797" s="17">
        <f t="shared" si="376"/>
        <v>0</v>
      </c>
      <c r="Q1797" s="17">
        <f t="shared" si="368"/>
        <v>9.7730671772595663E-3</v>
      </c>
      <c r="R1797" s="29">
        <f>IF(R1796="cCO2_ppm",CO2_ext_avg_ppm,calculation!R1796+calculation!S1796)</f>
        <v>731.64737654320993</v>
      </c>
      <c r="S1797" s="13">
        <f t="shared" si="377"/>
        <v>-8.795760459533609</v>
      </c>
    </row>
    <row r="1798" spans="1:19">
      <c r="A1798" s="1">
        <f>IF(input_OLD_temp_simulation!A1798&lt;&gt;"",input_OLD_temp_simulation!A1798,"")</f>
        <v>1796</v>
      </c>
      <c r="B1798">
        <f>IF(input_OLD_temp_simulation!B1798&lt;&gt;"",input_OLD_temp_simulation!B1798,"")</f>
        <v>886307</v>
      </c>
      <c r="C1798" s="2">
        <f>IF(input_OLD_temp_simulation!C1798&lt;&gt;"",input_OLD_temp_simulation!C1798,"")</f>
        <v>44582.708333333343</v>
      </c>
      <c r="D1798" s="26">
        <f t="shared" si="378"/>
        <v>4</v>
      </c>
      <c r="E1798" s="43">
        <f t="shared" si="369"/>
        <v>0.70833333334303461</v>
      </c>
      <c r="F1798" s="2">
        <f t="shared" si="370"/>
        <v>4.7084490740837754</v>
      </c>
      <c r="G1798" s="26">
        <f>_xlfn.XLOOKUP(F1798,occupancy_schedule!C:C,occupancy_schedule!D:D,,1,2)</f>
        <v>0</v>
      </c>
      <c r="H1798" s="50">
        <f t="shared" si="371"/>
        <v>0</v>
      </c>
      <c r="I1798" s="18">
        <f t="shared" si="372"/>
        <v>0</v>
      </c>
      <c r="J1798" s="26">
        <f t="shared" si="373"/>
        <v>-77.148383916323723</v>
      </c>
      <c r="K1798" s="55">
        <f t="shared" si="374"/>
        <v>9.501593089002355E-3</v>
      </c>
      <c r="L1798" s="26" t="b">
        <f>IF(virtualroom!A1798="","",J1798&gt;ventilation_hysteresis)</f>
        <v>0</v>
      </c>
      <c r="M1798" s="29">
        <f t="shared" si="375"/>
        <v>0</v>
      </c>
      <c r="N1798" s="13">
        <f t="shared" si="366"/>
        <v>0</v>
      </c>
      <c r="O1798" s="17">
        <f t="shared" si="367"/>
        <v>0</v>
      </c>
      <c r="P1798" s="17">
        <f t="shared" si="376"/>
        <v>0</v>
      </c>
      <c r="Q1798" s="17">
        <f t="shared" si="368"/>
        <v>9.501593089002355E-3</v>
      </c>
      <c r="R1798" s="29">
        <f>IF(R1797="cCO2_ppm",CO2_ext_avg_ppm,calculation!R1797+calculation!S1797)</f>
        <v>722.85161608367628</v>
      </c>
      <c r="S1798" s="13">
        <f t="shared" si="377"/>
        <v>-8.5514337801021192</v>
      </c>
    </row>
    <row r="1799" spans="1:19">
      <c r="A1799" s="1">
        <f>IF(input_OLD_temp_simulation!A1799&lt;&gt;"",input_OLD_temp_simulation!A1799,"")</f>
        <v>1797</v>
      </c>
      <c r="B1799">
        <f>IF(input_OLD_temp_simulation!B1799&lt;&gt;"",input_OLD_temp_simulation!B1799,"")</f>
        <v>886307</v>
      </c>
      <c r="C1799" s="2">
        <f>IF(input_OLD_temp_simulation!C1799&lt;&gt;"",input_OLD_temp_simulation!C1799,"")</f>
        <v>44582.71875</v>
      </c>
      <c r="D1799" s="26">
        <f t="shared" si="378"/>
        <v>4</v>
      </c>
      <c r="E1799" s="43">
        <f t="shared" si="369"/>
        <v>0.71875</v>
      </c>
      <c r="F1799" s="2">
        <f t="shared" si="370"/>
        <v>4.7188657407407408</v>
      </c>
      <c r="G1799" s="26">
        <f>_xlfn.XLOOKUP(F1799,occupancy_schedule!C:C,occupancy_schedule!D:D,,1,2)</f>
        <v>0</v>
      </c>
      <c r="H1799" s="50">
        <f t="shared" si="371"/>
        <v>0</v>
      </c>
      <c r="I1799" s="18">
        <f t="shared" si="372"/>
        <v>0</v>
      </c>
      <c r="J1799" s="26">
        <f t="shared" si="373"/>
        <v>-85.699817696425839</v>
      </c>
      <c r="K1799" s="55">
        <f t="shared" si="374"/>
        <v>9.2376599476411761E-3</v>
      </c>
      <c r="L1799" s="26" t="b">
        <f>IF(virtualroom!A1799="","",J1799&gt;ventilation_hysteresis)</f>
        <v>0</v>
      </c>
      <c r="M1799" s="29">
        <f t="shared" si="375"/>
        <v>0</v>
      </c>
      <c r="N1799" s="13">
        <f t="shared" si="366"/>
        <v>0</v>
      </c>
      <c r="O1799" s="17">
        <f t="shared" si="367"/>
        <v>0</v>
      </c>
      <c r="P1799" s="17">
        <f t="shared" si="376"/>
        <v>0</v>
      </c>
      <c r="Q1799" s="17">
        <f t="shared" si="368"/>
        <v>9.2376599476411761E-3</v>
      </c>
      <c r="R1799" s="29">
        <f>IF(R1798="cCO2_ppm",CO2_ext_avg_ppm,calculation!R1798+calculation!S1798)</f>
        <v>714.30018230357416</v>
      </c>
      <c r="S1799" s="13">
        <f t="shared" si="377"/>
        <v>-8.3138939528770592</v>
      </c>
    </row>
    <row r="1800" spans="1:19">
      <c r="A1800" s="1">
        <f>IF(input_OLD_temp_simulation!A1800&lt;&gt;"",input_OLD_temp_simulation!A1800,"")</f>
        <v>1798</v>
      </c>
      <c r="B1800">
        <f>IF(input_OLD_temp_simulation!B1800&lt;&gt;"",input_OLD_temp_simulation!B1800,"")</f>
        <v>886307</v>
      </c>
      <c r="C1800" s="2">
        <f>IF(input_OLD_temp_simulation!C1800&lt;&gt;"",input_OLD_temp_simulation!C1800,"")</f>
        <v>44582.729166666657</v>
      </c>
      <c r="D1800" s="26">
        <f t="shared" si="378"/>
        <v>4</v>
      </c>
      <c r="E1800" s="43">
        <f t="shared" si="369"/>
        <v>0.72916666665696539</v>
      </c>
      <c r="F1800" s="2">
        <f t="shared" si="370"/>
        <v>4.7292824073977062</v>
      </c>
      <c r="G1800" s="26">
        <f>_xlfn.XLOOKUP(F1800,occupancy_schedule!C:C,occupancy_schedule!D:D,,1,2)</f>
        <v>0</v>
      </c>
      <c r="H1800" s="50">
        <f t="shared" si="371"/>
        <v>0</v>
      </c>
      <c r="I1800" s="18">
        <f t="shared" si="372"/>
        <v>0</v>
      </c>
      <c r="J1800" s="26">
        <f t="shared" si="373"/>
        <v>-94.013711649302877</v>
      </c>
      <c r="K1800" s="55">
        <f t="shared" si="374"/>
        <v>8.9810582824289241E-3</v>
      </c>
      <c r="L1800" s="26" t="b">
        <f>IF(virtualroom!A1800="","",J1800&gt;ventilation_hysteresis)</f>
        <v>0</v>
      </c>
      <c r="M1800" s="29">
        <f t="shared" si="375"/>
        <v>0</v>
      </c>
      <c r="N1800" s="13">
        <f t="shared" si="366"/>
        <v>0</v>
      </c>
      <c r="O1800" s="17">
        <f t="shared" si="367"/>
        <v>0</v>
      </c>
      <c r="P1800" s="17">
        <f t="shared" si="376"/>
        <v>0</v>
      </c>
      <c r="Q1800" s="17">
        <f t="shared" si="368"/>
        <v>8.9810582824289241E-3</v>
      </c>
      <c r="R1800" s="29">
        <f>IF(R1799="cCO2_ppm",CO2_ext_avg_ppm,calculation!R1799+calculation!S1799)</f>
        <v>705.98628835069712</v>
      </c>
      <c r="S1800" s="13">
        <f t="shared" si="377"/>
        <v>-8.0829524541860316</v>
      </c>
    </row>
    <row r="1801" spans="1:19">
      <c r="A1801" s="1">
        <f>IF(input_OLD_temp_simulation!A1801&lt;&gt;"",input_OLD_temp_simulation!A1801,"")</f>
        <v>1799</v>
      </c>
      <c r="B1801">
        <f>IF(input_OLD_temp_simulation!B1801&lt;&gt;"",input_OLD_temp_simulation!B1801,"")</f>
        <v>886307</v>
      </c>
      <c r="C1801" s="2">
        <f>IF(input_OLD_temp_simulation!C1801&lt;&gt;"",input_OLD_temp_simulation!C1801,"")</f>
        <v>44582.739583333343</v>
      </c>
      <c r="D1801" s="26">
        <f t="shared" si="378"/>
        <v>4</v>
      </c>
      <c r="E1801" s="43">
        <f t="shared" si="369"/>
        <v>0.73958333334303461</v>
      </c>
      <c r="F1801" s="2">
        <f t="shared" si="370"/>
        <v>4.7396990740837754</v>
      </c>
      <c r="G1801" s="26">
        <f>_xlfn.XLOOKUP(F1801,occupancy_schedule!C:C,occupancy_schedule!D:D,,1,2)</f>
        <v>0</v>
      </c>
      <c r="H1801" s="50">
        <f t="shared" si="371"/>
        <v>0</v>
      </c>
      <c r="I1801" s="18">
        <f t="shared" si="372"/>
        <v>0</v>
      </c>
      <c r="J1801" s="26">
        <f t="shared" si="373"/>
        <v>-102.09666410348893</v>
      </c>
      <c r="K1801" s="55">
        <f t="shared" si="374"/>
        <v>8.7315844412503407E-3</v>
      </c>
      <c r="L1801" s="26" t="b">
        <f>IF(virtualroom!A1801="","",J1801&gt;ventilation_hysteresis)</f>
        <v>0</v>
      </c>
      <c r="M1801" s="29">
        <f t="shared" si="375"/>
        <v>0</v>
      </c>
      <c r="N1801" s="13">
        <f t="shared" si="366"/>
        <v>0</v>
      </c>
      <c r="O1801" s="17">
        <f t="shared" si="367"/>
        <v>0</v>
      </c>
      <c r="P1801" s="17">
        <f t="shared" si="376"/>
        <v>0</v>
      </c>
      <c r="Q1801" s="17">
        <f t="shared" si="368"/>
        <v>8.7315844412503407E-3</v>
      </c>
      <c r="R1801" s="29">
        <f>IF(R1800="cCO2_ppm",CO2_ext_avg_ppm,calculation!R1800+calculation!S1800)</f>
        <v>697.90333589651107</v>
      </c>
      <c r="S1801" s="13">
        <f t="shared" si="377"/>
        <v>-7.8584259971253063</v>
      </c>
    </row>
    <row r="1802" spans="1:19">
      <c r="A1802" s="1">
        <f>IF(input_OLD_temp_simulation!A1802&lt;&gt;"",input_OLD_temp_simulation!A1802,"")</f>
        <v>1800</v>
      </c>
      <c r="B1802">
        <f>IF(input_OLD_temp_simulation!B1802&lt;&gt;"",input_OLD_temp_simulation!B1802,"")</f>
        <v>886307</v>
      </c>
      <c r="C1802" s="2">
        <f>IF(input_OLD_temp_simulation!C1802&lt;&gt;"",input_OLD_temp_simulation!C1802,"")</f>
        <v>44582.75</v>
      </c>
      <c r="D1802" s="26">
        <f t="shared" si="378"/>
        <v>4</v>
      </c>
      <c r="E1802" s="43">
        <f t="shared" si="369"/>
        <v>0.75</v>
      </c>
      <c r="F1802" s="2">
        <f t="shared" si="370"/>
        <v>4.7501157407407408</v>
      </c>
      <c r="G1802" s="26">
        <f>_xlfn.XLOOKUP(F1802,occupancy_schedule!C:C,occupancy_schedule!D:D,,1,2)</f>
        <v>0</v>
      </c>
      <c r="H1802" s="50">
        <f t="shared" si="371"/>
        <v>0</v>
      </c>
      <c r="I1802" s="18">
        <f t="shared" si="372"/>
        <v>0</v>
      </c>
      <c r="J1802" s="26">
        <f t="shared" si="373"/>
        <v>-109.95509010061426</v>
      </c>
      <c r="K1802" s="55">
        <f t="shared" si="374"/>
        <v>8.4890404289933875E-3</v>
      </c>
      <c r="L1802" s="26" t="b">
        <f>IF(virtualroom!A1802="","",J1802&gt;ventilation_hysteresis)</f>
        <v>0</v>
      </c>
      <c r="M1802" s="29">
        <f t="shared" si="375"/>
        <v>0</v>
      </c>
      <c r="N1802" s="13">
        <f t="shared" si="366"/>
        <v>0</v>
      </c>
      <c r="O1802" s="17">
        <f t="shared" si="367"/>
        <v>0</v>
      </c>
      <c r="P1802" s="17">
        <f t="shared" si="376"/>
        <v>0</v>
      </c>
      <c r="Q1802" s="17">
        <f t="shared" si="368"/>
        <v>8.4890404289933875E-3</v>
      </c>
      <c r="R1802" s="29">
        <f>IF(R1801="cCO2_ppm",CO2_ext_avg_ppm,calculation!R1801+calculation!S1801)</f>
        <v>690.04490989938574</v>
      </c>
      <c r="S1802" s="13">
        <f t="shared" si="377"/>
        <v>-7.6401363860940483</v>
      </c>
    </row>
    <row r="1803" spans="1:19">
      <c r="A1803" s="1">
        <f>IF(input_OLD_temp_simulation!A1803&lt;&gt;"",input_OLD_temp_simulation!A1803,"")</f>
        <v>1801</v>
      </c>
      <c r="B1803">
        <f>IF(input_OLD_temp_simulation!B1803&lt;&gt;"",input_OLD_temp_simulation!B1803,"")</f>
        <v>886307</v>
      </c>
      <c r="C1803" s="2">
        <f>IF(input_OLD_temp_simulation!C1803&lt;&gt;"",input_OLD_temp_simulation!C1803,"")</f>
        <v>44582.760416666657</v>
      </c>
      <c r="D1803" s="26">
        <f t="shared" si="378"/>
        <v>4</v>
      </c>
      <c r="E1803" s="43">
        <f t="shared" si="369"/>
        <v>0.76041666665696539</v>
      </c>
      <c r="F1803" s="2">
        <f t="shared" si="370"/>
        <v>4.7605324073977062</v>
      </c>
      <c r="G1803" s="26">
        <f>_xlfn.XLOOKUP(F1803,occupancy_schedule!C:C,occupancy_schedule!D:D,,1,2)</f>
        <v>0</v>
      </c>
      <c r="H1803" s="50">
        <f t="shared" si="371"/>
        <v>0</v>
      </c>
      <c r="I1803" s="18">
        <f t="shared" si="372"/>
        <v>0</v>
      </c>
      <c r="J1803" s="26">
        <f t="shared" si="373"/>
        <v>-117.59522648670827</v>
      </c>
      <c r="K1803" s="55">
        <f t="shared" si="374"/>
        <v>8.2532337504102379E-3</v>
      </c>
      <c r="L1803" s="26" t="b">
        <f>IF(virtualroom!A1803="","",J1803&gt;ventilation_hysteresis)</f>
        <v>0</v>
      </c>
      <c r="M1803" s="29">
        <f t="shared" si="375"/>
        <v>0</v>
      </c>
      <c r="N1803" s="13">
        <f t="shared" si="366"/>
        <v>0</v>
      </c>
      <c r="O1803" s="17">
        <f t="shared" si="367"/>
        <v>0</v>
      </c>
      <c r="P1803" s="17">
        <f t="shared" si="376"/>
        <v>0</v>
      </c>
      <c r="Q1803" s="17">
        <f t="shared" si="368"/>
        <v>8.2532337504102379E-3</v>
      </c>
      <c r="R1803" s="29">
        <f>IF(R1802="cCO2_ppm",CO2_ext_avg_ppm,calculation!R1802+calculation!S1802)</f>
        <v>682.40477351329173</v>
      </c>
      <c r="S1803" s="13">
        <f t="shared" si="377"/>
        <v>-7.4279103753692137</v>
      </c>
    </row>
    <row r="1804" spans="1:19">
      <c r="A1804" s="1">
        <f>IF(input_OLD_temp_simulation!A1804&lt;&gt;"",input_OLD_temp_simulation!A1804,"")</f>
        <v>1802</v>
      </c>
      <c r="B1804">
        <f>IF(input_OLD_temp_simulation!B1804&lt;&gt;"",input_OLD_temp_simulation!B1804,"")</f>
        <v>886307</v>
      </c>
      <c r="C1804" s="2">
        <f>IF(input_OLD_temp_simulation!C1804&lt;&gt;"",input_OLD_temp_simulation!C1804,"")</f>
        <v>44582.770833333343</v>
      </c>
      <c r="D1804" s="26">
        <f t="shared" si="378"/>
        <v>4</v>
      </c>
      <c r="E1804" s="43">
        <f t="shared" si="369"/>
        <v>0.77083333334303461</v>
      </c>
      <c r="F1804" s="2">
        <f t="shared" si="370"/>
        <v>4.7709490740837754</v>
      </c>
      <c r="G1804" s="26">
        <f>_xlfn.XLOOKUP(F1804,occupancy_schedule!C:C,occupancy_schedule!D:D,,1,2)</f>
        <v>0</v>
      </c>
      <c r="H1804" s="50">
        <f t="shared" si="371"/>
        <v>0</v>
      </c>
      <c r="I1804" s="18">
        <f t="shared" si="372"/>
        <v>0</v>
      </c>
      <c r="J1804" s="26">
        <f t="shared" si="373"/>
        <v>-125.02313686207754</v>
      </c>
      <c r="K1804" s="55">
        <f t="shared" si="374"/>
        <v>8.0239772573432854E-3</v>
      </c>
      <c r="L1804" s="26" t="b">
        <f>IF(virtualroom!A1804="","",J1804&gt;ventilation_hysteresis)</f>
        <v>0</v>
      </c>
      <c r="M1804" s="29">
        <f t="shared" si="375"/>
        <v>0</v>
      </c>
      <c r="N1804" s="13">
        <f t="shared" si="366"/>
        <v>0</v>
      </c>
      <c r="O1804" s="17">
        <f t="shared" si="367"/>
        <v>0</v>
      </c>
      <c r="P1804" s="17">
        <f t="shared" si="376"/>
        <v>0</v>
      </c>
      <c r="Q1804" s="17">
        <f t="shared" si="368"/>
        <v>8.0239772573432854E-3</v>
      </c>
      <c r="R1804" s="29">
        <f>IF(R1803="cCO2_ppm",CO2_ext_avg_ppm,calculation!R1803+calculation!S1803)</f>
        <v>674.97686313792246</v>
      </c>
      <c r="S1804" s="13">
        <f t="shared" si="377"/>
        <v>-7.221579531608957</v>
      </c>
    </row>
    <row r="1805" spans="1:19">
      <c r="A1805" s="1">
        <f>IF(input_OLD_temp_simulation!A1805&lt;&gt;"",input_OLD_temp_simulation!A1805,"")</f>
        <v>1803</v>
      </c>
      <c r="B1805">
        <f>IF(input_OLD_temp_simulation!B1805&lt;&gt;"",input_OLD_temp_simulation!B1805,"")</f>
        <v>886307</v>
      </c>
      <c r="C1805" s="2">
        <f>IF(input_OLD_temp_simulation!C1805&lt;&gt;"",input_OLD_temp_simulation!C1805,"")</f>
        <v>44582.78125</v>
      </c>
      <c r="D1805" s="26">
        <f t="shared" si="378"/>
        <v>4</v>
      </c>
      <c r="E1805" s="43">
        <f t="shared" si="369"/>
        <v>0.78125</v>
      </c>
      <c r="F1805" s="2">
        <f t="shared" si="370"/>
        <v>4.7813657407407408</v>
      </c>
      <c r="G1805" s="26">
        <f>_xlfn.XLOOKUP(F1805,occupancy_schedule!C:C,occupancy_schedule!D:D,,1,2)</f>
        <v>0</v>
      </c>
      <c r="H1805" s="50">
        <f t="shared" si="371"/>
        <v>0</v>
      </c>
      <c r="I1805" s="18">
        <f t="shared" si="372"/>
        <v>0</v>
      </c>
      <c r="J1805" s="26">
        <f t="shared" si="373"/>
        <v>-132.24471639368653</v>
      </c>
      <c r="K1805" s="55">
        <f t="shared" si="374"/>
        <v>7.8010890001948595E-3</v>
      </c>
      <c r="L1805" s="26" t="b">
        <f>IF(virtualroom!A1805="","",J1805&gt;ventilation_hysteresis)</f>
        <v>0</v>
      </c>
      <c r="M1805" s="29">
        <f t="shared" si="375"/>
        <v>0</v>
      </c>
      <c r="N1805" s="13">
        <f t="shared" si="366"/>
        <v>0</v>
      </c>
      <c r="O1805" s="17">
        <f t="shared" si="367"/>
        <v>0</v>
      </c>
      <c r="P1805" s="17">
        <f t="shared" si="376"/>
        <v>0</v>
      </c>
      <c r="Q1805" s="17">
        <f t="shared" si="368"/>
        <v>7.8010890001948595E-3</v>
      </c>
      <c r="R1805" s="29">
        <f>IF(R1804="cCO2_ppm",CO2_ext_avg_ppm,calculation!R1804+calculation!S1804)</f>
        <v>667.75528360631347</v>
      </c>
      <c r="S1805" s="13">
        <f t="shared" si="377"/>
        <v>-7.0209801001753736</v>
      </c>
    </row>
    <row r="1806" spans="1:19">
      <c r="A1806" s="1">
        <f>IF(input_OLD_temp_simulation!A1806&lt;&gt;"",input_OLD_temp_simulation!A1806,"")</f>
        <v>1804</v>
      </c>
      <c r="B1806">
        <f>IF(input_OLD_temp_simulation!B1806&lt;&gt;"",input_OLD_temp_simulation!B1806,"")</f>
        <v>886307</v>
      </c>
      <c r="C1806" s="2">
        <f>IF(input_OLD_temp_simulation!C1806&lt;&gt;"",input_OLD_temp_simulation!C1806,"")</f>
        <v>44582.791666666657</v>
      </c>
      <c r="D1806" s="26">
        <f t="shared" si="378"/>
        <v>4</v>
      </c>
      <c r="E1806" s="43">
        <f t="shared" si="369"/>
        <v>0.79166666665696539</v>
      </c>
      <c r="F1806" s="2">
        <f t="shared" si="370"/>
        <v>4.7917824073977062</v>
      </c>
      <c r="G1806" s="26">
        <f>_xlfn.XLOOKUP(F1806,occupancy_schedule!C:C,occupancy_schedule!D:D,,1,2)</f>
        <v>0</v>
      </c>
      <c r="H1806" s="50">
        <f t="shared" si="371"/>
        <v>0</v>
      </c>
      <c r="I1806" s="18">
        <f t="shared" si="372"/>
        <v>0</v>
      </c>
      <c r="J1806" s="26">
        <f t="shared" si="373"/>
        <v>-139.26569649386192</v>
      </c>
      <c r="K1806" s="55">
        <f t="shared" si="374"/>
        <v>7.5843920835227795E-3</v>
      </c>
      <c r="L1806" s="26" t="b">
        <f>IF(virtualroom!A1806="","",J1806&gt;ventilation_hysteresis)</f>
        <v>0</v>
      </c>
      <c r="M1806" s="29">
        <f t="shared" si="375"/>
        <v>0</v>
      </c>
      <c r="N1806" s="13">
        <f t="shared" si="366"/>
        <v>0</v>
      </c>
      <c r="O1806" s="17">
        <f t="shared" si="367"/>
        <v>0</v>
      </c>
      <c r="P1806" s="17">
        <f t="shared" si="376"/>
        <v>0</v>
      </c>
      <c r="Q1806" s="17">
        <f t="shared" si="368"/>
        <v>7.5843920835227795E-3</v>
      </c>
      <c r="R1806" s="29">
        <f>IF(R1805="cCO2_ppm",CO2_ext_avg_ppm,calculation!R1805+calculation!S1805)</f>
        <v>660.73430350613808</v>
      </c>
      <c r="S1806" s="13">
        <f t="shared" si="377"/>
        <v>-6.8259528751705014</v>
      </c>
    </row>
    <row r="1807" spans="1:19">
      <c r="A1807" s="1">
        <f>IF(input_OLD_temp_simulation!A1807&lt;&gt;"",input_OLD_temp_simulation!A1807,"")</f>
        <v>1805</v>
      </c>
      <c r="B1807">
        <f>IF(input_OLD_temp_simulation!B1807&lt;&gt;"",input_OLD_temp_simulation!B1807,"")</f>
        <v>886307</v>
      </c>
      <c r="C1807" s="2">
        <f>IF(input_OLD_temp_simulation!C1807&lt;&gt;"",input_OLD_temp_simulation!C1807,"")</f>
        <v>44582.802083333343</v>
      </c>
      <c r="D1807" s="26">
        <f t="shared" si="378"/>
        <v>4</v>
      </c>
      <c r="E1807" s="43">
        <f t="shared" si="369"/>
        <v>0.80208333334303461</v>
      </c>
      <c r="F1807" s="2">
        <f t="shared" si="370"/>
        <v>4.8021990740837754</v>
      </c>
      <c r="G1807" s="26">
        <f>_xlfn.XLOOKUP(F1807,occupancy_schedule!C:C,occupancy_schedule!D:D,,1,2)</f>
        <v>0</v>
      </c>
      <c r="H1807" s="50">
        <f t="shared" si="371"/>
        <v>0</v>
      </c>
      <c r="I1807" s="18">
        <f t="shared" si="372"/>
        <v>0</v>
      </c>
      <c r="J1807" s="26">
        <f t="shared" si="373"/>
        <v>-146.09164936903244</v>
      </c>
      <c r="K1807" s="55">
        <f t="shared" si="374"/>
        <v>7.3737145256471464E-3</v>
      </c>
      <c r="L1807" s="26" t="b">
        <f>IF(virtualroom!A1807="","",J1807&gt;ventilation_hysteresis)</f>
        <v>0</v>
      </c>
      <c r="M1807" s="29">
        <f t="shared" si="375"/>
        <v>0</v>
      </c>
      <c r="N1807" s="13">
        <f t="shared" si="366"/>
        <v>0</v>
      </c>
      <c r="O1807" s="17">
        <f t="shared" si="367"/>
        <v>0</v>
      </c>
      <c r="P1807" s="17">
        <f t="shared" si="376"/>
        <v>0</v>
      </c>
      <c r="Q1807" s="17">
        <f t="shared" si="368"/>
        <v>7.3737145256471464E-3</v>
      </c>
      <c r="R1807" s="29">
        <f>IF(R1806="cCO2_ppm",CO2_ext_avg_ppm,calculation!R1806+calculation!S1806)</f>
        <v>653.90835063096756</v>
      </c>
      <c r="S1807" s="13">
        <f t="shared" si="377"/>
        <v>-6.6363430730824318</v>
      </c>
    </row>
    <row r="1808" spans="1:19">
      <c r="A1808" s="1">
        <f>IF(input_OLD_temp_simulation!A1808&lt;&gt;"",input_OLD_temp_simulation!A1808,"")</f>
        <v>1806</v>
      </c>
      <c r="B1808">
        <f>IF(input_OLD_temp_simulation!B1808&lt;&gt;"",input_OLD_temp_simulation!B1808,"")</f>
        <v>886307</v>
      </c>
      <c r="C1808" s="2">
        <f>IF(input_OLD_temp_simulation!C1808&lt;&gt;"",input_OLD_temp_simulation!C1808,"")</f>
        <v>44582.8125</v>
      </c>
      <c r="D1808" s="26">
        <f t="shared" si="378"/>
        <v>4</v>
      </c>
      <c r="E1808" s="43">
        <f t="shared" si="369"/>
        <v>0.8125</v>
      </c>
      <c r="F1808" s="2">
        <f t="shared" si="370"/>
        <v>4.8126157407407408</v>
      </c>
      <c r="G1808" s="26">
        <f>_xlfn.XLOOKUP(F1808,occupancy_schedule!C:C,occupancy_schedule!D:D,,1,2)</f>
        <v>0</v>
      </c>
      <c r="H1808" s="50">
        <f t="shared" si="371"/>
        <v>0</v>
      </c>
      <c r="I1808" s="18">
        <f t="shared" si="372"/>
        <v>0</v>
      </c>
      <c r="J1808" s="26">
        <f t="shared" si="373"/>
        <v>-152.7279924421149</v>
      </c>
      <c r="K1808" s="55">
        <f t="shared" si="374"/>
        <v>7.1688891221569472E-3</v>
      </c>
      <c r="L1808" s="26" t="b">
        <f>IF(virtualroom!A1808="","",J1808&gt;ventilation_hysteresis)</f>
        <v>0</v>
      </c>
      <c r="M1808" s="29">
        <f t="shared" si="375"/>
        <v>0</v>
      </c>
      <c r="N1808" s="13">
        <f t="shared" si="366"/>
        <v>0</v>
      </c>
      <c r="O1808" s="17">
        <f t="shared" si="367"/>
        <v>0</v>
      </c>
      <c r="P1808" s="17">
        <f t="shared" si="376"/>
        <v>0</v>
      </c>
      <c r="Q1808" s="17">
        <f t="shared" si="368"/>
        <v>7.1688891221569472E-3</v>
      </c>
      <c r="R1808" s="29">
        <f>IF(R1807="cCO2_ppm",CO2_ext_avg_ppm,calculation!R1807+calculation!S1807)</f>
        <v>647.2720075578851</v>
      </c>
      <c r="S1808" s="13">
        <f t="shared" si="377"/>
        <v>-6.4520002099412528</v>
      </c>
    </row>
    <row r="1809" spans="1:19">
      <c r="A1809" s="1">
        <f>IF(input_OLD_temp_simulation!A1809&lt;&gt;"",input_OLD_temp_simulation!A1809,"")</f>
        <v>1807</v>
      </c>
      <c r="B1809">
        <f>IF(input_OLD_temp_simulation!B1809&lt;&gt;"",input_OLD_temp_simulation!B1809,"")</f>
        <v>886307</v>
      </c>
      <c r="C1809" s="2">
        <f>IF(input_OLD_temp_simulation!C1809&lt;&gt;"",input_OLD_temp_simulation!C1809,"")</f>
        <v>44582.822916666657</v>
      </c>
      <c r="D1809" s="26">
        <f t="shared" si="378"/>
        <v>4</v>
      </c>
      <c r="E1809" s="43">
        <f t="shared" si="369"/>
        <v>0.82291666665696539</v>
      </c>
      <c r="F1809" s="2">
        <f t="shared" si="370"/>
        <v>4.8230324073977062</v>
      </c>
      <c r="G1809" s="26">
        <f>_xlfn.XLOOKUP(F1809,occupancy_schedule!C:C,occupancy_schedule!D:D,,1,2)</f>
        <v>0</v>
      </c>
      <c r="H1809" s="50">
        <f t="shared" si="371"/>
        <v>0</v>
      </c>
      <c r="I1809" s="18">
        <f t="shared" si="372"/>
        <v>0</v>
      </c>
      <c r="J1809" s="26">
        <f t="shared" si="373"/>
        <v>-159.17999265205617</v>
      </c>
      <c r="K1809" s="55">
        <f t="shared" si="374"/>
        <v>6.969753313208143E-3</v>
      </c>
      <c r="L1809" s="26" t="b">
        <f>IF(virtualroom!A1809="","",J1809&gt;ventilation_hysteresis)</f>
        <v>0</v>
      </c>
      <c r="M1809" s="29">
        <f t="shared" si="375"/>
        <v>0</v>
      </c>
      <c r="N1809" s="13">
        <f t="shared" si="366"/>
        <v>0</v>
      </c>
      <c r="O1809" s="17">
        <f t="shared" si="367"/>
        <v>0</v>
      </c>
      <c r="P1809" s="17">
        <f t="shared" si="376"/>
        <v>0</v>
      </c>
      <c r="Q1809" s="17">
        <f t="shared" si="368"/>
        <v>6.969753313208143E-3</v>
      </c>
      <c r="R1809" s="29">
        <f>IF(R1808="cCO2_ppm",CO2_ext_avg_ppm,calculation!R1808+calculation!S1808)</f>
        <v>640.82000734794383</v>
      </c>
      <c r="S1809" s="13">
        <f t="shared" si="377"/>
        <v>-6.2727779818873284</v>
      </c>
    </row>
    <row r="1810" spans="1:19">
      <c r="A1810" s="1">
        <f>IF(input_OLD_temp_simulation!A1810&lt;&gt;"",input_OLD_temp_simulation!A1810,"")</f>
        <v>1808</v>
      </c>
      <c r="B1810">
        <f>IF(input_OLD_temp_simulation!B1810&lt;&gt;"",input_OLD_temp_simulation!B1810,"")</f>
        <v>886307</v>
      </c>
      <c r="C1810" s="2">
        <f>IF(input_OLD_temp_simulation!C1810&lt;&gt;"",input_OLD_temp_simulation!C1810,"")</f>
        <v>44582.833333333343</v>
      </c>
      <c r="D1810" s="26">
        <f t="shared" si="378"/>
        <v>4</v>
      </c>
      <c r="E1810" s="43">
        <f t="shared" si="369"/>
        <v>0.83333333334303461</v>
      </c>
      <c r="F1810" s="2">
        <f t="shared" si="370"/>
        <v>4.8334490740837754</v>
      </c>
      <c r="G1810" s="26">
        <f>_xlfn.XLOOKUP(F1810,occupancy_schedule!C:C,occupancy_schedule!D:D,,1,2)</f>
        <v>0</v>
      </c>
      <c r="H1810" s="50">
        <f t="shared" si="371"/>
        <v>0</v>
      </c>
      <c r="I1810" s="18">
        <f t="shared" si="372"/>
        <v>0</v>
      </c>
      <c r="J1810" s="26">
        <f t="shared" si="373"/>
        <v>-165.45277063394349</v>
      </c>
      <c r="K1810" s="55">
        <f t="shared" si="374"/>
        <v>6.7761490545079168E-3</v>
      </c>
      <c r="L1810" s="26" t="b">
        <f>IF(virtualroom!A1810="","",J1810&gt;ventilation_hysteresis)</f>
        <v>0</v>
      </c>
      <c r="M1810" s="29">
        <f t="shared" si="375"/>
        <v>0</v>
      </c>
      <c r="N1810" s="13">
        <f t="shared" si="366"/>
        <v>0</v>
      </c>
      <c r="O1810" s="17">
        <f t="shared" si="367"/>
        <v>0</v>
      </c>
      <c r="P1810" s="17">
        <f t="shared" si="376"/>
        <v>0</v>
      </c>
      <c r="Q1810" s="17">
        <f t="shared" si="368"/>
        <v>6.7761490545079168E-3</v>
      </c>
      <c r="R1810" s="29">
        <f>IF(R1809="cCO2_ppm",CO2_ext_avg_ppm,calculation!R1809+calculation!S1809)</f>
        <v>634.54722936605651</v>
      </c>
      <c r="S1810" s="13">
        <f t="shared" si="377"/>
        <v>-6.0985341490571248</v>
      </c>
    </row>
    <row r="1811" spans="1:19">
      <c r="A1811" s="1">
        <f>IF(input_OLD_temp_simulation!A1811&lt;&gt;"",input_OLD_temp_simulation!A1811,"")</f>
        <v>1809</v>
      </c>
      <c r="B1811">
        <f>IF(input_OLD_temp_simulation!B1811&lt;&gt;"",input_OLD_temp_simulation!B1811,"")</f>
        <v>886307</v>
      </c>
      <c r="C1811" s="2">
        <f>IF(input_OLD_temp_simulation!C1811&lt;&gt;"",input_OLD_temp_simulation!C1811,"")</f>
        <v>44582.84375</v>
      </c>
      <c r="D1811" s="26">
        <f t="shared" si="378"/>
        <v>4</v>
      </c>
      <c r="E1811" s="43">
        <f t="shared" si="369"/>
        <v>0.84375</v>
      </c>
      <c r="F1811" s="2">
        <f t="shared" si="370"/>
        <v>4.8438657407407408</v>
      </c>
      <c r="G1811" s="26">
        <f>_xlfn.XLOOKUP(F1811,occupancy_schedule!C:C,occupancy_schedule!D:D,,1,2)</f>
        <v>0</v>
      </c>
      <c r="H1811" s="50">
        <f t="shared" si="371"/>
        <v>0</v>
      </c>
      <c r="I1811" s="18">
        <f t="shared" si="372"/>
        <v>0</v>
      </c>
      <c r="J1811" s="26">
        <f t="shared" si="373"/>
        <v>-171.55130478300066</v>
      </c>
      <c r="K1811" s="55">
        <f t="shared" si="374"/>
        <v>6.5879226918826956E-3</v>
      </c>
      <c r="L1811" s="26" t="b">
        <f>IF(virtualroom!A1811="","",J1811&gt;ventilation_hysteresis)</f>
        <v>0</v>
      </c>
      <c r="M1811" s="29">
        <f t="shared" si="375"/>
        <v>0</v>
      </c>
      <c r="N1811" s="13">
        <f t="shared" si="366"/>
        <v>0</v>
      </c>
      <c r="O1811" s="17">
        <f t="shared" si="367"/>
        <v>0</v>
      </c>
      <c r="P1811" s="17">
        <f t="shared" si="376"/>
        <v>0</v>
      </c>
      <c r="Q1811" s="17">
        <f t="shared" si="368"/>
        <v>6.5879226918826956E-3</v>
      </c>
      <c r="R1811" s="29">
        <f>IF(R1810="cCO2_ppm",CO2_ext_avg_ppm,calculation!R1810+calculation!S1810)</f>
        <v>628.44869521699934</v>
      </c>
      <c r="S1811" s="13">
        <f t="shared" si="377"/>
        <v>-5.9291304226944259</v>
      </c>
    </row>
    <row r="1812" spans="1:19">
      <c r="A1812" s="1">
        <f>IF(input_OLD_temp_simulation!A1812&lt;&gt;"",input_OLD_temp_simulation!A1812,"")</f>
        <v>1810</v>
      </c>
      <c r="B1812">
        <f>IF(input_OLD_temp_simulation!B1812&lt;&gt;"",input_OLD_temp_simulation!B1812,"")</f>
        <v>886307</v>
      </c>
      <c r="C1812" s="2">
        <f>IF(input_OLD_temp_simulation!C1812&lt;&gt;"",input_OLD_temp_simulation!C1812,"")</f>
        <v>44582.854166666657</v>
      </c>
      <c r="D1812" s="26">
        <f t="shared" si="378"/>
        <v>4</v>
      </c>
      <c r="E1812" s="43">
        <f t="shared" si="369"/>
        <v>0.85416666665696539</v>
      </c>
      <c r="F1812" s="2">
        <f t="shared" si="370"/>
        <v>4.8542824073977062</v>
      </c>
      <c r="G1812" s="26">
        <f>_xlfn.XLOOKUP(F1812,occupancy_schedule!C:C,occupancy_schedule!D:D,,1,2)</f>
        <v>0</v>
      </c>
      <c r="H1812" s="50">
        <f t="shared" si="371"/>
        <v>0</v>
      </c>
      <c r="I1812" s="18">
        <f t="shared" si="372"/>
        <v>0</v>
      </c>
      <c r="J1812" s="26">
        <f t="shared" si="373"/>
        <v>-177.48043520569513</v>
      </c>
      <c r="K1812" s="55">
        <f t="shared" si="374"/>
        <v>6.4049248393303971E-3</v>
      </c>
      <c r="L1812" s="26" t="b">
        <f>IF(virtualroom!A1812="","",J1812&gt;ventilation_hysteresis)</f>
        <v>0</v>
      </c>
      <c r="M1812" s="29">
        <f t="shared" si="375"/>
        <v>0</v>
      </c>
      <c r="N1812" s="13">
        <f t="shared" si="366"/>
        <v>0</v>
      </c>
      <c r="O1812" s="17">
        <f t="shared" si="367"/>
        <v>0</v>
      </c>
      <c r="P1812" s="17">
        <f t="shared" si="376"/>
        <v>0</v>
      </c>
      <c r="Q1812" s="17">
        <f t="shared" si="368"/>
        <v>6.4049248393303971E-3</v>
      </c>
      <c r="R1812" s="29">
        <f>IF(R1811="cCO2_ppm",CO2_ext_avg_ppm,calculation!R1811+calculation!S1811)</f>
        <v>622.51956479430487</v>
      </c>
      <c r="S1812" s="13">
        <f t="shared" si="377"/>
        <v>-5.7644323553973571</v>
      </c>
    </row>
    <row r="1813" spans="1:19">
      <c r="A1813" s="1">
        <f>IF(input_OLD_temp_simulation!A1813&lt;&gt;"",input_OLD_temp_simulation!A1813,"")</f>
        <v>1811</v>
      </c>
      <c r="B1813">
        <f>IF(input_OLD_temp_simulation!B1813&lt;&gt;"",input_OLD_temp_simulation!B1813,"")</f>
        <v>886307</v>
      </c>
      <c r="C1813" s="2">
        <f>IF(input_OLD_temp_simulation!C1813&lt;&gt;"",input_OLD_temp_simulation!C1813,"")</f>
        <v>44582.864583333343</v>
      </c>
      <c r="D1813" s="26">
        <f t="shared" si="378"/>
        <v>4</v>
      </c>
      <c r="E1813" s="43">
        <f t="shared" si="369"/>
        <v>0.86458333334303461</v>
      </c>
      <c r="F1813" s="2">
        <f t="shared" si="370"/>
        <v>4.8646990740837754</v>
      </c>
      <c r="G1813" s="26">
        <f>_xlfn.XLOOKUP(F1813,occupancy_schedule!C:C,occupancy_schedule!D:D,,1,2)</f>
        <v>0</v>
      </c>
      <c r="H1813" s="50">
        <f t="shared" si="371"/>
        <v>0</v>
      </c>
      <c r="I1813" s="18">
        <f t="shared" si="372"/>
        <v>0</v>
      </c>
      <c r="J1813" s="26">
        <f t="shared" si="373"/>
        <v>-183.24486756109252</v>
      </c>
      <c r="K1813" s="55">
        <f t="shared" si="374"/>
        <v>6.2270102604601073E-3</v>
      </c>
      <c r="L1813" s="26" t="b">
        <f>IF(virtualroom!A1813="","",J1813&gt;ventilation_hysteresis)</f>
        <v>0</v>
      </c>
      <c r="M1813" s="29">
        <f t="shared" si="375"/>
        <v>0</v>
      </c>
      <c r="N1813" s="13">
        <f t="shared" si="366"/>
        <v>0</v>
      </c>
      <c r="O1813" s="17">
        <f t="shared" si="367"/>
        <v>0</v>
      </c>
      <c r="P1813" s="17">
        <f t="shared" si="376"/>
        <v>0</v>
      </c>
      <c r="Q1813" s="17">
        <f t="shared" si="368"/>
        <v>6.2270102604601073E-3</v>
      </c>
      <c r="R1813" s="29">
        <f>IF(R1812="cCO2_ppm",CO2_ext_avg_ppm,calculation!R1812+calculation!S1812)</f>
        <v>616.75513243890748</v>
      </c>
      <c r="S1813" s="13">
        <f t="shared" si="377"/>
        <v>-5.6043092344140968</v>
      </c>
    </row>
    <row r="1814" spans="1:19">
      <c r="A1814" s="1">
        <f>IF(input_OLD_temp_simulation!A1814&lt;&gt;"",input_OLD_temp_simulation!A1814,"")</f>
        <v>1812</v>
      </c>
      <c r="B1814">
        <f>IF(input_OLD_temp_simulation!B1814&lt;&gt;"",input_OLD_temp_simulation!B1814,"")</f>
        <v>886307</v>
      </c>
      <c r="C1814" s="2">
        <f>IF(input_OLD_temp_simulation!C1814&lt;&gt;"",input_OLD_temp_simulation!C1814,"")</f>
        <v>44582.875</v>
      </c>
      <c r="D1814" s="26">
        <f t="shared" si="378"/>
        <v>4</v>
      </c>
      <c r="E1814" s="43">
        <f t="shared" si="369"/>
        <v>0.875</v>
      </c>
      <c r="F1814" s="2">
        <f t="shared" si="370"/>
        <v>4.8751157407407408</v>
      </c>
      <c r="G1814" s="26">
        <f>_xlfn.XLOOKUP(F1814,occupancy_schedule!C:C,occupancy_schedule!D:D,,1,2)</f>
        <v>0</v>
      </c>
      <c r="H1814" s="50">
        <f t="shared" si="371"/>
        <v>0</v>
      </c>
      <c r="I1814" s="18">
        <f t="shared" si="372"/>
        <v>0</v>
      </c>
      <c r="J1814" s="26">
        <f t="shared" si="373"/>
        <v>-188.84917679550665</v>
      </c>
      <c r="K1814" s="55">
        <f t="shared" si="374"/>
        <v>6.0540377532251029E-3</v>
      </c>
      <c r="L1814" s="26" t="b">
        <f>IF(virtualroom!A1814="","",J1814&gt;ventilation_hysteresis)</f>
        <v>0</v>
      </c>
      <c r="M1814" s="29">
        <f t="shared" si="375"/>
        <v>0</v>
      </c>
      <c r="N1814" s="13">
        <f t="shared" si="366"/>
        <v>0</v>
      </c>
      <c r="O1814" s="17">
        <f t="shared" si="367"/>
        <v>0</v>
      </c>
      <c r="P1814" s="17">
        <f t="shared" si="376"/>
        <v>0</v>
      </c>
      <c r="Q1814" s="17">
        <f t="shared" si="368"/>
        <v>6.0540377532251029E-3</v>
      </c>
      <c r="R1814" s="29">
        <f>IF(R1813="cCO2_ppm",CO2_ext_avg_ppm,calculation!R1813+calculation!S1813)</f>
        <v>611.15082320449335</v>
      </c>
      <c r="S1814" s="13">
        <f t="shared" si="377"/>
        <v>-5.4486339779025927</v>
      </c>
    </row>
    <row r="1815" spans="1:19">
      <c r="A1815" s="1">
        <f>IF(input_OLD_temp_simulation!A1815&lt;&gt;"",input_OLD_temp_simulation!A1815,"")</f>
        <v>1813</v>
      </c>
      <c r="B1815">
        <f>IF(input_OLD_temp_simulation!B1815&lt;&gt;"",input_OLD_temp_simulation!B1815,"")</f>
        <v>886307</v>
      </c>
      <c r="C1815" s="2">
        <f>IF(input_OLD_temp_simulation!C1815&lt;&gt;"",input_OLD_temp_simulation!C1815,"")</f>
        <v>44582.885416666657</v>
      </c>
      <c r="D1815" s="26">
        <f t="shared" si="378"/>
        <v>4</v>
      </c>
      <c r="E1815" s="43">
        <f t="shared" si="369"/>
        <v>0.88541666665696539</v>
      </c>
      <c r="F1815" s="2">
        <f t="shared" si="370"/>
        <v>4.8855324073977062</v>
      </c>
      <c r="G1815" s="26">
        <f>_xlfn.XLOOKUP(F1815,occupancy_schedule!C:C,occupancy_schedule!D:D,,1,2)</f>
        <v>0</v>
      </c>
      <c r="H1815" s="50">
        <f t="shared" si="371"/>
        <v>0</v>
      </c>
      <c r="I1815" s="18">
        <f t="shared" si="372"/>
        <v>0</v>
      </c>
      <c r="J1815" s="26">
        <f t="shared" si="373"/>
        <v>-194.2978107734092</v>
      </c>
      <c r="K1815" s="55">
        <f t="shared" si="374"/>
        <v>5.8858700378577409E-3</v>
      </c>
      <c r="L1815" s="26" t="b">
        <f>IF(virtualroom!A1815="","",J1815&gt;ventilation_hysteresis)</f>
        <v>0</v>
      </c>
      <c r="M1815" s="29">
        <f t="shared" si="375"/>
        <v>0</v>
      </c>
      <c r="N1815" s="13">
        <f t="shared" si="366"/>
        <v>0</v>
      </c>
      <c r="O1815" s="17">
        <f t="shared" si="367"/>
        <v>0</v>
      </c>
      <c r="P1815" s="17">
        <f t="shared" si="376"/>
        <v>0</v>
      </c>
      <c r="Q1815" s="17">
        <f t="shared" si="368"/>
        <v>5.8858700378577409E-3</v>
      </c>
      <c r="R1815" s="29">
        <f>IF(R1814="cCO2_ppm",CO2_ext_avg_ppm,calculation!R1814+calculation!S1814)</f>
        <v>605.7021892265908</v>
      </c>
      <c r="S1815" s="13">
        <f t="shared" si="377"/>
        <v>-5.2972830340719668</v>
      </c>
    </row>
    <row r="1816" spans="1:19">
      <c r="A1816" s="1">
        <f>IF(input_OLD_temp_simulation!A1816&lt;&gt;"",input_OLD_temp_simulation!A1816,"")</f>
        <v>1814</v>
      </c>
      <c r="B1816">
        <f>IF(input_OLD_temp_simulation!B1816&lt;&gt;"",input_OLD_temp_simulation!B1816,"")</f>
        <v>886307</v>
      </c>
      <c r="C1816" s="2">
        <f>IF(input_OLD_temp_simulation!C1816&lt;&gt;"",input_OLD_temp_simulation!C1816,"")</f>
        <v>44582.895833333343</v>
      </c>
      <c r="D1816" s="26">
        <f t="shared" si="378"/>
        <v>4</v>
      </c>
      <c r="E1816" s="43">
        <f t="shared" si="369"/>
        <v>0.89583333334303461</v>
      </c>
      <c r="F1816" s="2">
        <f t="shared" si="370"/>
        <v>4.8959490740837754</v>
      </c>
      <c r="G1816" s="26">
        <f>_xlfn.XLOOKUP(F1816,occupancy_schedule!C:C,occupancy_schedule!D:D,,1,2)</f>
        <v>0</v>
      </c>
      <c r="H1816" s="50">
        <f t="shared" si="371"/>
        <v>0</v>
      </c>
      <c r="I1816" s="18">
        <f t="shared" si="372"/>
        <v>0</v>
      </c>
      <c r="J1816" s="26">
        <f t="shared" si="373"/>
        <v>-199.59509380748113</v>
      </c>
      <c r="K1816" s="55">
        <f t="shared" si="374"/>
        <v>5.7223736479172487E-3</v>
      </c>
      <c r="L1816" s="26" t="b">
        <f>IF(virtualroom!A1816="","",J1816&gt;ventilation_hysteresis)</f>
        <v>0</v>
      </c>
      <c r="M1816" s="29">
        <f t="shared" si="375"/>
        <v>0</v>
      </c>
      <c r="N1816" s="13">
        <f t="shared" si="366"/>
        <v>0</v>
      </c>
      <c r="O1816" s="17">
        <f t="shared" si="367"/>
        <v>0</v>
      </c>
      <c r="P1816" s="17">
        <f t="shared" si="376"/>
        <v>0</v>
      </c>
      <c r="Q1816" s="17">
        <f t="shared" si="368"/>
        <v>5.7223736479172487E-3</v>
      </c>
      <c r="R1816" s="29">
        <f>IF(R1815="cCO2_ppm",CO2_ext_avg_ppm,calculation!R1815+calculation!S1815)</f>
        <v>600.40490619251887</v>
      </c>
      <c r="S1816" s="13">
        <f t="shared" si="377"/>
        <v>-5.1501362831255237</v>
      </c>
    </row>
    <row r="1817" spans="1:19">
      <c r="A1817" s="1">
        <f>IF(input_OLD_temp_simulation!A1817&lt;&gt;"",input_OLD_temp_simulation!A1817,"")</f>
        <v>1815</v>
      </c>
      <c r="B1817">
        <f>IF(input_OLD_temp_simulation!B1817&lt;&gt;"",input_OLD_temp_simulation!B1817,"")</f>
        <v>886307</v>
      </c>
      <c r="C1817" s="2">
        <f>IF(input_OLD_temp_simulation!C1817&lt;&gt;"",input_OLD_temp_simulation!C1817,"")</f>
        <v>44582.90625</v>
      </c>
      <c r="D1817" s="26">
        <f t="shared" si="378"/>
        <v>4</v>
      </c>
      <c r="E1817" s="43">
        <f t="shared" si="369"/>
        <v>0.90625</v>
      </c>
      <c r="F1817" s="2">
        <f t="shared" si="370"/>
        <v>4.9063657407407408</v>
      </c>
      <c r="G1817" s="26">
        <f>_xlfn.XLOOKUP(F1817,occupancy_schedule!C:C,occupancy_schedule!D:D,,1,2)</f>
        <v>0</v>
      </c>
      <c r="H1817" s="50">
        <f t="shared" si="371"/>
        <v>0</v>
      </c>
      <c r="I1817" s="18">
        <f t="shared" si="372"/>
        <v>0</v>
      </c>
      <c r="J1817" s="26">
        <f t="shared" si="373"/>
        <v>-204.7452300906067</v>
      </c>
      <c r="K1817" s="55">
        <f t="shared" si="374"/>
        <v>5.5634188243639908E-3</v>
      </c>
      <c r="L1817" s="26" t="b">
        <f>IF(virtualroom!A1817="","",J1817&gt;ventilation_hysteresis)</f>
        <v>0</v>
      </c>
      <c r="M1817" s="29">
        <f t="shared" si="375"/>
        <v>0</v>
      </c>
      <c r="N1817" s="13">
        <f t="shared" si="366"/>
        <v>0</v>
      </c>
      <c r="O1817" s="17">
        <f t="shared" si="367"/>
        <v>0</v>
      </c>
      <c r="P1817" s="17">
        <f t="shared" si="376"/>
        <v>0</v>
      </c>
      <c r="Q1817" s="17">
        <f t="shared" si="368"/>
        <v>5.5634188243639908E-3</v>
      </c>
      <c r="R1817" s="29">
        <f>IF(R1816="cCO2_ppm",CO2_ext_avg_ppm,calculation!R1816+calculation!S1816)</f>
        <v>595.2547699093933</v>
      </c>
      <c r="S1817" s="13">
        <f t="shared" si="377"/>
        <v>-5.0070769419275916</v>
      </c>
    </row>
    <row r="1818" spans="1:19">
      <c r="A1818" s="1">
        <f>IF(input_OLD_temp_simulation!A1818&lt;&gt;"",input_OLD_temp_simulation!A1818,"")</f>
        <v>1816</v>
      </c>
      <c r="B1818">
        <f>IF(input_OLD_temp_simulation!B1818&lt;&gt;"",input_OLD_temp_simulation!B1818,"")</f>
        <v>886307</v>
      </c>
      <c r="C1818" s="2">
        <f>IF(input_OLD_temp_simulation!C1818&lt;&gt;"",input_OLD_temp_simulation!C1818,"")</f>
        <v>44582.916666666657</v>
      </c>
      <c r="D1818" s="26">
        <f t="shared" si="378"/>
        <v>4</v>
      </c>
      <c r="E1818" s="43">
        <f t="shared" si="369"/>
        <v>0.91666666665696539</v>
      </c>
      <c r="F1818" s="2">
        <f t="shared" si="370"/>
        <v>4.9167824073977062</v>
      </c>
      <c r="G1818" s="26">
        <f>_xlfn.XLOOKUP(F1818,occupancy_schedule!C:C,occupancy_schedule!D:D,,1,2)</f>
        <v>0</v>
      </c>
      <c r="H1818" s="50">
        <f t="shared" si="371"/>
        <v>0</v>
      </c>
      <c r="I1818" s="18">
        <f t="shared" si="372"/>
        <v>0</v>
      </c>
      <c r="J1818" s="26">
        <f t="shared" si="373"/>
        <v>-209.7523070325343</v>
      </c>
      <c r="K1818" s="55">
        <f t="shared" si="374"/>
        <v>5.408879412576101E-3</v>
      </c>
      <c r="L1818" s="26" t="b">
        <f>IF(virtualroom!A1818="","",J1818&gt;ventilation_hysteresis)</f>
        <v>0</v>
      </c>
      <c r="M1818" s="29">
        <f t="shared" si="375"/>
        <v>0</v>
      </c>
      <c r="N1818" s="13">
        <f t="shared" si="366"/>
        <v>0</v>
      </c>
      <c r="O1818" s="17">
        <f t="shared" si="367"/>
        <v>0</v>
      </c>
      <c r="P1818" s="17">
        <f t="shared" si="376"/>
        <v>0</v>
      </c>
      <c r="Q1818" s="17">
        <f t="shared" si="368"/>
        <v>5.408879412576101E-3</v>
      </c>
      <c r="R1818" s="29">
        <f>IF(R1817="cCO2_ppm",CO2_ext_avg_ppm,calculation!R1817+calculation!S1817)</f>
        <v>590.2476929674657</v>
      </c>
      <c r="S1818" s="13">
        <f t="shared" si="377"/>
        <v>-4.8679914713184909</v>
      </c>
    </row>
    <row r="1819" spans="1:19">
      <c r="A1819" s="1">
        <f>IF(input_OLD_temp_simulation!A1819&lt;&gt;"",input_OLD_temp_simulation!A1819,"")</f>
        <v>1817</v>
      </c>
      <c r="B1819">
        <f>IF(input_OLD_temp_simulation!B1819&lt;&gt;"",input_OLD_temp_simulation!B1819,"")</f>
        <v>886307</v>
      </c>
      <c r="C1819" s="2">
        <f>IF(input_OLD_temp_simulation!C1819&lt;&gt;"",input_OLD_temp_simulation!C1819,"")</f>
        <v>44582.927083333343</v>
      </c>
      <c r="D1819" s="26">
        <f t="shared" si="378"/>
        <v>4</v>
      </c>
      <c r="E1819" s="43">
        <f t="shared" si="369"/>
        <v>0.92708333334303461</v>
      </c>
      <c r="F1819" s="2">
        <f t="shared" si="370"/>
        <v>4.9271990740837754</v>
      </c>
      <c r="G1819" s="26">
        <f>_xlfn.XLOOKUP(F1819,occupancy_schedule!C:C,occupancy_schedule!D:D,,1,2)</f>
        <v>0</v>
      </c>
      <c r="H1819" s="50">
        <f t="shared" si="371"/>
        <v>0</v>
      </c>
      <c r="I1819" s="18">
        <f t="shared" si="372"/>
        <v>0</v>
      </c>
      <c r="J1819" s="26">
        <f t="shared" si="373"/>
        <v>-214.62029850385284</v>
      </c>
      <c r="K1819" s="55">
        <f t="shared" si="374"/>
        <v>5.2586327622267644E-3</v>
      </c>
      <c r="L1819" s="26" t="b">
        <f>IF(virtualroom!A1819="","",J1819&gt;ventilation_hysteresis)</f>
        <v>0</v>
      </c>
      <c r="M1819" s="29">
        <f t="shared" si="375"/>
        <v>0</v>
      </c>
      <c r="N1819" s="13">
        <f t="shared" si="366"/>
        <v>0</v>
      </c>
      <c r="O1819" s="17">
        <f t="shared" si="367"/>
        <v>0</v>
      </c>
      <c r="P1819" s="17">
        <f t="shared" si="376"/>
        <v>0</v>
      </c>
      <c r="Q1819" s="17">
        <f t="shared" si="368"/>
        <v>5.2586327622267644E-3</v>
      </c>
      <c r="R1819" s="29">
        <f>IF(R1818="cCO2_ppm",CO2_ext_avg_ppm,calculation!R1818+calculation!S1818)</f>
        <v>585.37970149614716</v>
      </c>
      <c r="S1819" s="13">
        <f t="shared" si="377"/>
        <v>-4.7327694860040879</v>
      </c>
    </row>
    <row r="1820" spans="1:19">
      <c r="A1820" s="1">
        <f>IF(input_OLD_temp_simulation!A1820&lt;&gt;"",input_OLD_temp_simulation!A1820,"")</f>
        <v>1818</v>
      </c>
      <c r="B1820">
        <f>IF(input_OLD_temp_simulation!B1820&lt;&gt;"",input_OLD_temp_simulation!B1820,"")</f>
        <v>886307</v>
      </c>
      <c r="C1820" s="2">
        <f>IF(input_OLD_temp_simulation!C1820&lt;&gt;"",input_OLD_temp_simulation!C1820,"")</f>
        <v>44582.9375</v>
      </c>
      <c r="D1820" s="26">
        <f t="shared" si="378"/>
        <v>4</v>
      </c>
      <c r="E1820" s="43">
        <f t="shared" si="369"/>
        <v>0.9375</v>
      </c>
      <c r="F1820" s="2">
        <f t="shared" si="370"/>
        <v>4.9376157407407408</v>
      </c>
      <c r="G1820" s="26">
        <f>_xlfn.XLOOKUP(F1820,occupancy_schedule!C:C,occupancy_schedule!D:D,,1,2)</f>
        <v>0</v>
      </c>
      <c r="H1820" s="50">
        <f t="shared" si="371"/>
        <v>0</v>
      </c>
      <c r="I1820" s="18">
        <f t="shared" si="372"/>
        <v>0</v>
      </c>
      <c r="J1820" s="26">
        <f t="shared" si="373"/>
        <v>-219.35306798985698</v>
      </c>
      <c r="K1820" s="55">
        <f t="shared" si="374"/>
        <v>5.1125596299426857E-3</v>
      </c>
      <c r="L1820" s="26" t="b">
        <f>IF(virtualroom!A1820="","",J1820&gt;ventilation_hysteresis)</f>
        <v>0</v>
      </c>
      <c r="M1820" s="29">
        <f t="shared" si="375"/>
        <v>0</v>
      </c>
      <c r="N1820" s="13">
        <f t="shared" si="366"/>
        <v>0</v>
      </c>
      <c r="O1820" s="17">
        <f t="shared" si="367"/>
        <v>0</v>
      </c>
      <c r="P1820" s="17">
        <f t="shared" si="376"/>
        <v>0</v>
      </c>
      <c r="Q1820" s="17">
        <f t="shared" si="368"/>
        <v>5.1125596299426857E-3</v>
      </c>
      <c r="R1820" s="29">
        <f>IF(R1819="cCO2_ppm",CO2_ext_avg_ppm,calculation!R1819+calculation!S1819)</f>
        <v>580.64693201014302</v>
      </c>
      <c r="S1820" s="13">
        <f t="shared" si="377"/>
        <v>-4.6013036669484171</v>
      </c>
    </row>
    <row r="1821" spans="1:19">
      <c r="A1821" s="1">
        <f>IF(input_OLD_temp_simulation!A1821&lt;&gt;"",input_OLD_temp_simulation!A1821,"")</f>
        <v>1819</v>
      </c>
      <c r="B1821">
        <f>IF(input_OLD_temp_simulation!B1821&lt;&gt;"",input_OLD_temp_simulation!B1821,"")</f>
        <v>886307</v>
      </c>
      <c r="C1821" s="2">
        <f>IF(input_OLD_temp_simulation!C1821&lt;&gt;"",input_OLD_temp_simulation!C1821,"")</f>
        <v>44582.947916666657</v>
      </c>
      <c r="D1821" s="26">
        <f t="shared" si="378"/>
        <v>4</v>
      </c>
      <c r="E1821" s="43">
        <f t="shared" si="369"/>
        <v>0.94791666665696539</v>
      </c>
      <c r="F1821" s="2">
        <f t="shared" si="370"/>
        <v>4.9480324073977062</v>
      </c>
      <c r="G1821" s="26">
        <f>_xlfn.XLOOKUP(F1821,occupancy_schedule!C:C,occupancy_schedule!D:D,,1,2)</f>
        <v>0</v>
      </c>
      <c r="H1821" s="50">
        <f t="shared" si="371"/>
        <v>0</v>
      </c>
      <c r="I1821" s="18">
        <f t="shared" si="372"/>
        <v>0</v>
      </c>
      <c r="J1821" s="26">
        <f t="shared" si="373"/>
        <v>-223.95437165680539</v>
      </c>
      <c r="K1821" s="55">
        <f t="shared" si="374"/>
        <v>4.9705440846664999E-3</v>
      </c>
      <c r="L1821" s="26" t="b">
        <f>IF(virtualroom!A1821="","",J1821&gt;ventilation_hysteresis)</f>
        <v>0</v>
      </c>
      <c r="M1821" s="29">
        <f t="shared" si="375"/>
        <v>0</v>
      </c>
      <c r="N1821" s="13">
        <f t="shared" si="366"/>
        <v>0</v>
      </c>
      <c r="O1821" s="17">
        <f t="shared" si="367"/>
        <v>0</v>
      </c>
      <c r="P1821" s="17">
        <f t="shared" si="376"/>
        <v>0</v>
      </c>
      <c r="Q1821" s="17">
        <f t="shared" si="368"/>
        <v>4.9705440846664999E-3</v>
      </c>
      <c r="R1821" s="29">
        <f>IF(R1820="cCO2_ppm",CO2_ext_avg_ppm,calculation!R1820+calculation!S1820)</f>
        <v>576.04562834319461</v>
      </c>
      <c r="S1821" s="13">
        <f t="shared" si="377"/>
        <v>-4.4734896761998497</v>
      </c>
    </row>
    <row r="1822" spans="1:19">
      <c r="A1822" s="1">
        <f>IF(input_OLD_temp_simulation!A1822&lt;&gt;"",input_OLD_temp_simulation!A1822,"")</f>
        <v>1820</v>
      </c>
      <c r="B1822">
        <f>IF(input_OLD_temp_simulation!B1822&lt;&gt;"",input_OLD_temp_simulation!B1822,"")</f>
        <v>886307</v>
      </c>
      <c r="C1822" s="2">
        <f>IF(input_OLD_temp_simulation!C1822&lt;&gt;"",input_OLD_temp_simulation!C1822,"")</f>
        <v>44582.958333333343</v>
      </c>
      <c r="D1822" s="26">
        <f t="shared" si="378"/>
        <v>4</v>
      </c>
      <c r="E1822" s="43">
        <f t="shared" si="369"/>
        <v>0.95833333334303461</v>
      </c>
      <c r="F1822" s="2">
        <f t="shared" si="370"/>
        <v>4.9584490740837754</v>
      </c>
      <c r="G1822" s="26">
        <f>_xlfn.XLOOKUP(F1822,occupancy_schedule!C:C,occupancy_schedule!D:D,,1,2)</f>
        <v>0</v>
      </c>
      <c r="H1822" s="50">
        <f t="shared" si="371"/>
        <v>0</v>
      </c>
      <c r="I1822" s="18">
        <f t="shared" si="372"/>
        <v>0</v>
      </c>
      <c r="J1822" s="26">
        <f t="shared" si="373"/>
        <v>-228.42786133300524</v>
      </c>
      <c r="K1822" s="55">
        <f t="shared" si="374"/>
        <v>4.832473415647986E-3</v>
      </c>
      <c r="L1822" s="26" t="b">
        <f>IF(virtualroom!A1822="","",J1822&gt;ventilation_hysteresis)</f>
        <v>0</v>
      </c>
      <c r="M1822" s="29">
        <f t="shared" si="375"/>
        <v>0</v>
      </c>
      <c r="N1822" s="13">
        <f t="shared" si="366"/>
        <v>0</v>
      </c>
      <c r="O1822" s="17">
        <f t="shared" si="367"/>
        <v>0</v>
      </c>
      <c r="P1822" s="17">
        <f t="shared" si="376"/>
        <v>0</v>
      </c>
      <c r="Q1822" s="17">
        <f t="shared" si="368"/>
        <v>4.832473415647986E-3</v>
      </c>
      <c r="R1822" s="29">
        <f>IF(R1821="cCO2_ppm",CO2_ext_avg_ppm,calculation!R1821+calculation!S1821)</f>
        <v>571.57213866699476</v>
      </c>
      <c r="S1822" s="13">
        <f t="shared" si="377"/>
        <v>-4.3492260740831874</v>
      </c>
    </row>
    <row r="1823" spans="1:19">
      <c r="A1823" s="1">
        <f>IF(input_OLD_temp_simulation!A1823&lt;&gt;"",input_OLD_temp_simulation!A1823,"")</f>
        <v>1821</v>
      </c>
      <c r="B1823">
        <f>IF(input_OLD_temp_simulation!B1823&lt;&gt;"",input_OLD_temp_simulation!B1823,"")</f>
        <v>886307</v>
      </c>
      <c r="C1823" s="2">
        <f>IF(input_OLD_temp_simulation!C1823&lt;&gt;"",input_OLD_temp_simulation!C1823,"")</f>
        <v>44582.96875</v>
      </c>
      <c r="D1823" s="26">
        <f t="shared" si="378"/>
        <v>4</v>
      </c>
      <c r="E1823" s="43">
        <f t="shared" si="369"/>
        <v>0.96875</v>
      </c>
      <c r="F1823" s="2">
        <f t="shared" si="370"/>
        <v>4.9688657407407408</v>
      </c>
      <c r="G1823" s="26">
        <f>_xlfn.XLOOKUP(F1823,occupancy_schedule!C:C,occupancy_schedule!D:D,,1,2)</f>
        <v>0</v>
      </c>
      <c r="H1823" s="50">
        <f t="shared" si="371"/>
        <v>0</v>
      </c>
      <c r="I1823" s="18">
        <f t="shared" si="372"/>
        <v>0</v>
      </c>
      <c r="J1823" s="26">
        <f t="shared" si="373"/>
        <v>-232.7770874070884</v>
      </c>
      <c r="K1823" s="55">
        <f t="shared" si="374"/>
        <v>4.6982380429910989E-3</v>
      </c>
      <c r="L1823" s="26" t="b">
        <f>IF(virtualroom!A1823="","",J1823&gt;ventilation_hysteresis)</f>
        <v>0</v>
      </c>
      <c r="M1823" s="29">
        <f t="shared" si="375"/>
        <v>0</v>
      </c>
      <c r="N1823" s="13">
        <f t="shared" si="366"/>
        <v>0</v>
      </c>
      <c r="O1823" s="17">
        <f t="shared" si="367"/>
        <v>0</v>
      </c>
      <c r="P1823" s="17">
        <f t="shared" si="376"/>
        <v>0</v>
      </c>
      <c r="Q1823" s="17">
        <f t="shared" si="368"/>
        <v>4.6982380429910989E-3</v>
      </c>
      <c r="R1823" s="29">
        <f>IF(R1822="cCO2_ppm",CO2_ext_avg_ppm,calculation!R1822+calculation!S1822)</f>
        <v>567.2229125929116</v>
      </c>
      <c r="S1823" s="13">
        <f t="shared" si="377"/>
        <v>-4.2284142386919887</v>
      </c>
    </row>
    <row r="1824" spans="1:19">
      <c r="A1824" s="1">
        <f>IF(input_OLD_temp_simulation!A1824&lt;&gt;"",input_OLD_temp_simulation!A1824,"")</f>
        <v>1822</v>
      </c>
      <c r="B1824">
        <f>IF(input_OLD_temp_simulation!B1824&lt;&gt;"",input_OLD_temp_simulation!B1824,"")</f>
        <v>886307</v>
      </c>
      <c r="C1824" s="2">
        <f>IF(input_OLD_temp_simulation!C1824&lt;&gt;"",input_OLD_temp_simulation!C1824,"")</f>
        <v>44582.979166666657</v>
      </c>
      <c r="D1824" s="26">
        <f t="shared" si="378"/>
        <v>4</v>
      </c>
      <c r="E1824" s="43">
        <f t="shared" si="369"/>
        <v>0.97916666665696539</v>
      </c>
      <c r="F1824" s="2">
        <f t="shared" si="370"/>
        <v>4.9792824073977062</v>
      </c>
      <c r="G1824" s="26">
        <f>_xlfn.XLOOKUP(F1824,occupancy_schedule!C:C,occupancy_schedule!D:D,,1,2)</f>
        <v>0</v>
      </c>
      <c r="H1824" s="50">
        <f t="shared" si="371"/>
        <v>0</v>
      </c>
      <c r="I1824" s="18">
        <f t="shared" si="372"/>
        <v>0</v>
      </c>
      <c r="J1824" s="26">
        <f t="shared" si="373"/>
        <v>-237.00550164578044</v>
      </c>
      <c r="K1824" s="55">
        <f t="shared" si="374"/>
        <v>4.5677314306857893E-3</v>
      </c>
      <c r="L1824" s="26" t="b">
        <f>IF(virtualroom!A1824="","",J1824&gt;ventilation_hysteresis)</f>
        <v>0</v>
      </c>
      <c r="M1824" s="29">
        <f t="shared" si="375"/>
        <v>0</v>
      </c>
      <c r="N1824" s="13">
        <f t="shared" si="366"/>
        <v>0</v>
      </c>
      <c r="O1824" s="17">
        <f t="shared" si="367"/>
        <v>0</v>
      </c>
      <c r="P1824" s="17">
        <f t="shared" si="376"/>
        <v>0</v>
      </c>
      <c r="Q1824" s="17">
        <f t="shared" si="368"/>
        <v>4.5677314306857893E-3</v>
      </c>
      <c r="R1824" s="29">
        <f>IF(R1823="cCO2_ppm",CO2_ext_avg_ppm,calculation!R1823+calculation!S1823)</f>
        <v>562.99449835421956</v>
      </c>
      <c r="S1824" s="13">
        <f t="shared" si="377"/>
        <v>-4.1109582876172102</v>
      </c>
    </row>
    <row r="1825" spans="1:19">
      <c r="A1825" s="1">
        <f>IF(input_OLD_temp_simulation!A1825&lt;&gt;"",input_OLD_temp_simulation!A1825,"")</f>
        <v>1823</v>
      </c>
      <c r="B1825">
        <f>IF(input_OLD_temp_simulation!B1825&lt;&gt;"",input_OLD_temp_simulation!B1825,"")</f>
        <v>886307</v>
      </c>
      <c r="C1825" s="2">
        <f>IF(input_OLD_temp_simulation!C1825&lt;&gt;"",input_OLD_temp_simulation!C1825,"")</f>
        <v>44582.989583333343</v>
      </c>
      <c r="D1825" s="26">
        <f t="shared" si="378"/>
        <v>4</v>
      </c>
      <c r="E1825" s="43">
        <f t="shared" si="369"/>
        <v>0.98958333334303461</v>
      </c>
      <c r="F1825" s="2">
        <f t="shared" si="370"/>
        <v>4.9896990740837754</v>
      </c>
      <c r="G1825" s="26">
        <f>_xlfn.XLOOKUP(F1825,occupancy_schedule!C:C,occupancy_schedule!D:D,,1,2)</f>
        <v>0</v>
      </c>
      <c r="H1825" s="50">
        <f t="shared" si="371"/>
        <v>0</v>
      </c>
      <c r="I1825" s="18">
        <f t="shared" si="372"/>
        <v>0</v>
      </c>
      <c r="J1825" s="26">
        <f t="shared" si="373"/>
        <v>-241.11645993339766</v>
      </c>
      <c r="K1825" s="55">
        <f t="shared" si="374"/>
        <v>4.4408500020556279E-3</v>
      </c>
      <c r="L1825" s="26" t="b">
        <f>IF(virtualroom!A1825="","",J1825&gt;ventilation_hysteresis)</f>
        <v>0</v>
      </c>
      <c r="M1825" s="29">
        <f t="shared" si="375"/>
        <v>0</v>
      </c>
      <c r="N1825" s="13">
        <f t="shared" si="366"/>
        <v>0</v>
      </c>
      <c r="O1825" s="17">
        <f t="shared" si="367"/>
        <v>0</v>
      </c>
      <c r="P1825" s="17">
        <f t="shared" si="376"/>
        <v>0</v>
      </c>
      <c r="Q1825" s="17">
        <f t="shared" si="368"/>
        <v>4.4408500020556279E-3</v>
      </c>
      <c r="R1825" s="29">
        <f>IF(R1824="cCO2_ppm",CO2_ext_avg_ppm,calculation!R1824+calculation!S1824)</f>
        <v>558.88354006660234</v>
      </c>
      <c r="S1825" s="13">
        <f t="shared" si="377"/>
        <v>-3.9967650018500649</v>
      </c>
    </row>
    <row r="1826" spans="1:19">
      <c r="A1826" s="1">
        <f>IF(input_OLD_temp_simulation!A1826&lt;&gt;"",input_OLD_temp_simulation!A1826,"")</f>
        <v>1824</v>
      </c>
      <c r="B1826">
        <f>IF(input_OLD_temp_simulation!B1826&lt;&gt;"",input_OLD_temp_simulation!B1826,"")</f>
        <v>886307</v>
      </c>
      <c r="C1826" s="2">
        <f>IF(input_OLD_temp_simulation!C1826&lt;&gt;"",input_OLD_temp_simulation!C1826,"")</f>
        <v>44583</v>
      </c>
      <c r="D1826" s="26">
        <f t="shared" si="378"/>
        <v>5</v>
      </c>
      <c r="E1826" s="43">
        <f t="shared" si="369"/>
        <v>0</v>
      </c>
      <c r="F1826" s="2">
        <f t="shared" si="370"/>
        <v>5.0001157407407408</v>
      </c>
      <c r="G1826" s="26">
        <f>_xlfn.XLOOKUP(F1826,occupancy_schedule!C:C,occupancy_schedule!D:D,,1,2)</f>
        <v>1</v>
      </c>
      <c r="H1826" s="50">
        <f t="shared" si="371"/>
        <v>6.7812499999999997E-6</v>
      </c>
      <c r="I1826" s="18">
        <f t="shared" si="372"/>
        <v>7.5347222222222218E-2</v>
      </c>
      <c r="J1826" s="26">
        <f t="shared" si="373"/>
        <v>-245.11322493524767</v>
      </c>
      <c r="K1826" s="55">
        <f t="shared" si="374"/>
        <v>4.3174930575540843E-3</v>
      </c>
      <c r="L1826" s="26" t="b">
        <f>IF(virtualroom!A1826="","",J1826&gt;ventilation_hysteresis)</f>
        <v>0</v>
      </c>
      <c r="M1826" s="29">
        <f t="shared" si="375"/>
        <v>0</v>
      </c>
      <c r="N1826" s="13">
        <f t="shared" si="366"/>
        <v>0</v>
      </c>
      <c r="O1826" s="17">
        <f t="shared" si="367"/>
        <v>0</v>
      </c>
      <c r="P1826" s="17">
        <f t="shared" si="376"/>
        <v>0</v>
      </c>
      <c r="Q1826" s="17">
        <f t="shared" si="368"/>
        <v>4.3174930575540843E-3</v>
      </c>
      <c r="R1826" s="29">
        <f>IF(R1825="cCO2_ppm",CO2_ext_avg_ppm,calculation!R1825+calculation!S1825)</f>
        <v>554.88677506475233</v>
      </c>
      <c r="S1826" s="13">
        <f t="shared" si="377"/>
        <v>63.926756248201329</v>
      </c>
    </row>
    <row r="1827" spans="1:19">
      <c r="A1827" s="1">
        <f>IF(input_OLD_temp_simulation!A1827&lt;&gt;"",input_OLD_temp_simulation!A1827,"")</f>
        <v>1825</v>
      </c>
      <c r="B1827">
        <f>IF(input_OLD_temp_simulation!B1827&lt;&gt;"",input_OLD_temp_simulation!B1827,"")</f>
        <v>886307</v>
      </c>
      <c r="C1827" s="2">
        <f>IF(input_OLD_temp_simulation!C1827&lt;&gt;"",input_OLD_temp_simulation!C1827,"")</f>
        <v>44583.010416666657</v>
      </c>
      <c r="D1827" s="26">
        <f t="shared" si="378"/>
        <v>5</v>
      </c>
      <c r="E1827" s="43">
        <f t="shared" si="369"/>
        <v>1.041666665696539E-2</v>
      </c>
      <c r="F1827" s="2">
        <f t="shared" si="370"/>
        <v>5.0105324073977062</v>
      </c>
      <c r="G1827" s="26">
        <f>_xlfn.XLOOKUP(F1827,occupancy_schedule!C:C,occupancy_schedule!D:D,,1,2)</f>
        <v>1</v>
      </c>
      <c r="H1827" s="50">
        <f t="shared" si="371"/>
        <v>6.7812499999999997E-6</v>
      </c>
      <c r="I1827" s="18">
        <f t="shared" si="372"/>
        <v>7.5347222222222218E-2</v>
      </c>
      <c r="J1827" s="26">
        <f t="shared" si="373"/>
        <v>-181.18646868704639</v>
      </c>
      <c r="K1827" s="55">
        <f t="shared" si="374"/>
        <v>6.2905410899059761E-3</v>
      </c>
      <c r="L1827" s="26" t="b">
        <f>IF(virtualroom!A1827="","",J1827&gt;ventilation_hysteresis)</f>
        <v>0</v>
      </c>
      <c r="M1827" s="29">
        <f t="shared" si="375"/>
        <v>0</v>
      </c>
      <c r="N1827" s="13">
        <f t="shared" si="366"/>
        <v>0</v>
      </c>
      <c r="O1827" s="17">
        <f t="shared" si="367"/>
        <v>0</v>
      </c>
      <c r="P1827" s="17">
        <f t="shared" si="376"/>
        <v>0</v>
      </c>
      <c r="Q1827" s="17">
        <f t="shared" si="368"/>
        <v>6.2905410899059761E-3</v>
      </c>
      <c r="R1827" s="29">
        <f>IF(R1826="cCO2_ppm",CO2_ext_avg_ppm,calculation!R1826+calculation!S1826)</f>
        <v>618.81353131295361</v>
      </c>
      <c r="S1827" s="13">
        <f t="shared" si="377"/>
        <v>62.151013019084616</v>
      </c>
    </row>
    <row r="1828" spans="1:19">
      <c r="A1828" s="1">
        <f>IF(input_OLD_temp_simulation!A1828&lt;&gt;"",input_OLD_temp_simulation!A1828,"")</f>
        <v>1826</v>
      </c>
      <c r="B1828">
        <f>IF(input_OLD_temp_simulation!B1828&lt;&gt;"",input_OLD_temp_simulation!B1828,"")</f>
        <v>886307</v>
      </c>
      <c r="C1828" s="2">
        <f>IF(input_OLD_temp_simulation!C1828&lt;&gt;"",input_OLD_temp_simulation!C1828,"")</f>
        <v>44583.020833333343</v>
      </c>
      <c r="D1828" s="26">
        <f t="shared" si="378"/>
        <v>5</v>
      </c>
      <c r="E1828" s="43">
        <f t="shared" si="369"/>
        <v>2.083333334303461E-2</v>
      </c>
      <c r="F1828" s="2">
        <f t="shared" si="370"/>
        <v>5.0209490740837754</v>
      </c>
      <c r="G1828" s="26">
        <f>_xlfn.XLOOKUP(F1828,occupancy_schedule!C:C,occupancy_schedule!D:D,,1,2)</f>
        <v>1</v>
      </c>
      <c r="H1828" s="50">
        <f t="shared" si="371"/>
        <v>6.7812499999999997E-6</v>
      </c>
      <c r="I1828" s="18">
        <f t="shared" si="372"/>
        <v>7.5347222222222218E-2</v>
      </c>
      <c r="J1828" s="26">
        <f t="shared" si="373"/>
        <v>-119.03545566796174</v>
      </c>
      <c r="K1828" s="55">
        <f t="shared" si="374"/>
        <v>8.2087822324703151E-3</v>
      </c>
      <c r="L1828" s="26" t="b">
        <f>IF(virtualroom!A1828="","",J1828&gt;ventilation_hysteresis)</f>
        <v>0</v>
      </c>
      <c r="M1828" s="29">
        <f t="shared" si="375"/>
        <v>0</v>
      </c>
      <c r="N1828" s="13">
        <f t="shared" si="366"/>
        <v>0</v>
      </c>
      <c r="O1828" s="17">
        <f t="shared" si="367"/>
        <v>0</v>
      </c>
      <c r="P1828" s="17">
        <f t="shared" si="376"/>
        <v>0</v>
      </c>
      <c r="Q1828" s="17">
        <f t="shared" si="368"/>
        <v>8.2087822324703151E-3</v>
      </c>
      <c r="R1828" s="29">
        <f>IF(R1827="cCO2_ppm",CO2_ext_avg_ppm,calculation!R1827+calculation!S1827)</f>
        <v>680.96454433203826</v>
      </c>
      <c r="S1828" s="13">
        <f t="shared" si="377"/>
        <v>60.424595990776709</v>
      </c>
    </row>
    <row r="1829" spans="1:19">
      <c r="A1829" s="1">
        <f>IF(input_OLD_temp_simulation!A1829&lt;&gt;"",input_OLD_temp_simulation!A1829,"")</f>
        <v>1827</v>
      </c>
      <c r="B1829">
        <f>IF(input_OLD_temp_simulation!B1829&lt;&gt;"",input_OLD_temp_simulation!B1829,"")</f>
        <v>886307</v>
      </c>
      <c r="C1829" s="2">
        <f>IF(input_OLD_temp_simulation!C1829&lt;&gt;"",input_OLD_temp_simulation!C1829,"")</f>
        <v>44583.03125</v>
      </c>
      <c r="D1829" s="26">
        <f t="shared" si="378"/>
        <v>5</v>
      </c>
      <c r="E1829" s="43">
        <f t="shared" si="369"/>
        <v>3.125E-2</v>
      </c>
      <c r="F1829" s="2">
        <f t="shared" si="370"/>
        <v>5.0313657407407408</v>
      </c>
      <c r="G1829" s="26">
        <f>_xlfn.XLOOKUP(F1829,occupancy_schedule!C:C,occupancy_schedule!D:D,,1,2)</f>
        <v>1</v>
      </c>
      <c r="H1829" s="50">
        <f t="shared" si="371"/>
        <v>6.7812499999999997E-6</v>
      </c>
      <c r="I1829" s="18">
        <f t="shared" si="372"/>
        <v>7.5347222222222218E-2</v>
      </c>
      <c r="J1829" s="26">
        <f t="shared" si="373"/>
        <v>-58.61085967718509</v>
      </c>
      <c r="K1829" s="55">
        <f t="shared" si="374"/>
        <v>1.0073738898852313E-2</v>
      </c>
      <c r="L1829" s="26" t="b">
        <f>IF(virtualroom!A1829="","",J1829&gt;ventilation_hysteresis)</f>
        <v>0</v>
      </c>
      <c r="M1829" s="29">
        <f t="shared" si="375"/>
        <v>0</v>
      </c>
      <c r="N1829" s="13">
        <f t="shared" si="366"/>
        <v>0</v>
      </c>
      <c r="O1829" s="17">
        <f t="shared" si="367"/>
        <v>0</v>
      </c>
      <c r="P1829" s="17">
        <f t="shared" si="376"/>
        <v>0</v>
      </c>
      <c r="Q1829" s="17">
        <f t="shared" si="368"/>
        <v>1.0073738898852313E-2</v>
      </c>
      <c r="R1829" s="29">
        <f>IF(R1828="cCO2_ppm",CO2_ext_avg_ppm,calculation!R1828+calculation!S1828)</f>
        <v>741.38914032281491</v>
      </c>
      <c r="S1829" s="13">
        <f t="shared" si="377"/>
        <v>58.746134991032918</v>
      </c>
    </row>
    <row r="1830" spans="1:19">
      <c r="A1830" s="1">
        <f>IF(input_OLD_temp_simulation!A1830&lt;&gt;"",input_OLD_temp_simulation!A1830,"")</f>
        <v>1828</v>
      </c>
      <c r="B1830">
        <f>IF(input_OLD_temp_simulation!B1830&lt;&gt;"",input_OLD_temp_simulation!B1830,"")</f>
        <v>886307</v>
      </c>
      <c r="C1830" s="2">
        <f>IF(input_OLD_temp_simulation!C1830&lt;&gt;"",input_OLD_temp_simulation!C1830,"")</f>
        <v>44583.041666666657</v>
      </c>
      <c r="D1830" s="26">
        <f t="shared" si="378"/>
        <v>5</v>
      </c>
      <c r="E1830" s="43">
        <f t="shared" si="369"/>
        <v>4.166666665696539E-2</v>
      </c>
      <c r="F1830" s="2">
        <f t="shared" si="370"/>
        <v>5.0417824073977062</v>
      </c>
      <c r="G1830" s="26">
        <f>_xlfn.XLOOKUP(F1830,occupancy_schedule!C:C,occupancy_schedule!D:D,,1,2)</f>
        <v>1</v>
      </c>
      <c r="H1830" s="50">
        <f t="shared" si="371"/>
        <v>6.7812499999999997E-6</v>
      </c>
      <c r="I1830" s="18">
        <f t="shared" si="372"/>
        <v>7.5347222222222218E-2</v>
      </c>
      <c r="J1830" s="26">
        <f t="shared" si="373"/>
        <v>0.13527531384784197</v>
      </c>
      <c r="K1830" s="55">
        <f t="shared" si="374"/>
        <v>1.1886891213390365E-2</v>
      </c>
      <c r="L1830" s="26" t="b">
        <f>IF(virtualroom!A1830="","",J1830&gt;ventilation_hysteresis)</f>
        <v>0</v>
      </c>
      <c r="M1830" s="29">
        <f t="shared" si="375"/>
        <v>0</v>
      </c>
      <c r="N1830" s="13">
        <f t="shared" si="366"/>
        <v>0</v>
      </c>
      <c r="O1830" s="17">
        <f t="shared" si="367"/>
        <v>0</v>
      </c>
      <c r="P1830" s="17">
        <f t="shared" si="376"/>
        <v>0</v>
      </c>
      <c r="Q1830" s="17">
        <f t="shared" si="368"/>
        <v>1.1886891213390365E-2</v>
      </c>
      <c r="R1830" s="29">
        <f>IF(R1829="cCO2_ppm",CO2_ext_avg_ppm,calculation!R1829+calculation!S1829)</f>
        <v>800.13527531384784</v>
      </c>
      <c r="S1830" s="13">
        <f t="shared" si="377"/>
        <v>57.114297907948675</v>
      </c>
    </row>
    <row r="1831" spans="1:19">
      <c r="A1831" s="1">
        <f>IF(input_OLD_temp_simulation!A1831&lt;&gt;"",input_OLD_temp_simulation!A1831,"")</f>
        <v>1829</v>
      </c>
      <c r="B1831">
        <f>IF(input_OLD_temp_simulation!B1831&lt;&gt;"",input_OLD_temp_simulation!B1831,"")</f>
        <v>886307</v>
      </c>
      <c r="C1831" s="2">
        <f>IF(input_OLD_temp_simulation!C1831&lt;&gt;"",input_OLD_temp_simulation!C1831,"")</f>
        <v>44583.052083333343</v>
      </c>
      <c r="D1831" s="26">
        <f t="shared" si="378"/>
        <v>5</v>
      </c>
      <c r="E1831" s="43">
        <f t="shared" si="369"/>
        <v>5.208333334303461E-2</v>
      </c>
      <c r="F1831" s="2">
        <f t="shared" si="370"/>
        <v>5.0521990740837754</v>
      </c>
      <c r="G1831" s="26">
        <f>_xlfn.XLOOKUP(F1831,occupancy_schedule!C:C,occupancy_schedule!D:D,,1,2)</f>
        <v>1</v>
      </c>
      <c r="H1831" s="50">
        <f t="shared" si="371"/>
        <v>6.7812499999999997E-6</v>
      </c>
      <c r="I1831" s="18">
        <f t="shared" si="372"/>
        <v>7.5347222222222218E-2</v>
      </c>
      <c r="J1831" s="26">
        <f t="shared" si="373"/>
        <v>57.249573221796481</v>
      </c>
      <c r="K1831" s="55">
        <f t="shared" si="374"/>
        <v>1.3649678185857916E-2</v>
      </c>
      <c r="L1831" s="26" t="b">
        <f>IF(virtualroom!A1831="","",J1831&gt;ventilation_hysteresis)</f>
        <v>1</v>
      </c>
      <c r="M1831" s="29">
        <f t="shared" si="375"/>
        <v>500</v>
      </c>
      <c r="N1831" s="13">
        <f t="shared" si="366"/>
        <v>5.5555555555555554</v>
      </c>
      <c r="O1831" s="17">
        <f t="shared" si="367"/>
        <v>0.68248390929289582</v>
      </c>
      <c r="P1831" s="17">
        <f t="shared" si="376"/>
        <v>0.17460659635496434</v>
      </c>
      <c r="Q1831" s="17">
        <f t="shared" si="368"/>
        <v>0.11916619246866275</v>
      </c>
      <c r="R1831" s="29">
        <f>IF(R1830="cCO2_ppm",CO2_ext_avg_ppm,calculation!R1830+calculation!S1830)</f>
        <v>857.24957322179648</v>
      </c>
      <c r="S1831" s="13">
        <f t="shared" si="377"/>
        <v>-39.437073221796481</v>
      </c>
    </row>
    <row r="1832" spans="1:19">
      <c r="A1832" s="1">
        <f>IF(input_OLD_temp_simulation!A1832&lt;&gt;"",input_OLD_temp_simulation!A1832,"")</f>
        <v>1830</v>
      </c>
      <c r="B1832">
        <f>IF(input_OLD_temp_simulation!B1832&lt;&gt;"",input_OLD_temp_simulation!B1832,"")</f>
        <v>886307</v>
      </c>
      <c r="C1832" s="2">
        <f>IF(input_OLD_temp_simulation!C1832&lt;&gt;"",input_OLD_temp_simulation!C1832,"")</f>
        <v>44583.0625</v>
      </c>
      <c r="D1832" s="26">
        <f t="shared" si="378"/>
        <v>5</v>
      </c>
      <c r="E1832" s="43">
        <f t="shared" si="369"/>
        <v>6.25E-2</v>
      </c>
      <c r="F1832" s="2">
        <f t="shared" si="370"/>
        <v>5.0626157407407408</v>
      </c>
      <c r="G1832" s="26">
        <f>_xlfn.XLOOKUP(F1832,occupancy_schedule!C:C,occupancy_schedule!D:D,,1,2)</f>
        <v>1</v>
      </c>
      <c r="H1832" s="50">
        <f t="shared" si="371"/>
        <v>6.7812499999999997E-6</v>
      </c>
      <c r="I1832" s="18">
        <f t="shared" si="372"/>
        <v>7.5347222222222218E-2</v>
      </c>
      <c r="J1832" s="26">
        <f t="shared" si="373"/>
        <v>17.8125</v>
      </c>
      <c r="K1832" s="55">
        <f t="shared" si="374"/>
        <v>1.2432484567901234E-2</v>
      </c>
      <c r="L1832" s="26" t="b">
        <f>IF(virtualroom!A1832="","",J1832&gt;ventilation_hysteresis)</f>
        <v>0</v>
      </c>
      <c r="M1832" s="29">
        <f t="shared" si="375"/>
        <v>0</v>
      </c>
      <c r="N1832" s="13">
        <f t="shared" ref="N1832:N1895" si="379">M1832/(V_room_m3)</f>
        <v>0</v>
      </c>
      <c r="O1832" s="17">
        <f t="shared" ref="O1832:O1895" si="380">N1832/s_per_h*(R1832-CO2_ext_avg_ppm)</f>
        <v>0</v>
      </c>
      <c r="P1832" s="17">
        <f t="shared" si="376"/>
        <v>0</v>
      </c>
      <c r="Q1832" s="17">
        <f t="shared" si="368"/>
        <v>1.2432484567901234E-2</v>
      </c>
      <c r="R1832" s="29">
        <f>IF(R1831="cCO2_ppm",CO2_ext_avg_ppm,calculation!R1831+calculation!S1831)</f>
        <v>817.8125</v>
      </c>
      <c r="S1832" s="13">
        <f t="shared" si="377"/>
        <v>56.623263888888886</v>
      </c>
    </row>
    <row r="1833" spans="1:19">
      <c r="A1833" s="1">
        <f>IF(input_OLD_temp_simulation!A1833&lt;&gt;"",input_OLD_temp_simulation!A1833,"")</f>
        <v>1831</v>
      </c>
      <c r="B1833">
        <f>IF(input_OLD_temp_simulation!B1833&lt;&gt;"",input_OLD_temp_simulation!B1833,"")</f>
        <v>886307</v>
      </c>
      <c r="C1833" s="2">
        <f>IF(input_OLD_temp_simulation!C1833&lt;&gt;"",input_OLD_temp_simulation!C1833,"")</f>
        <v>44583.072916666657</v>
      </c>
      <c r="D1833" s="26">
        <f t="shared" si="378"/>
        <v>5</v>
      </c>
      <c r="E1833" s="43">
        <f t="shared" si="369"/>
        <v>7.291666665696539E-2</v>
      </c>
      <c r="F1833" s="2">
        <f t="shared" si="370"/>
        <v>5.0730324073977062</v>
      </c>
      <c r="G1833" s="26">
        <f>_xlfn.XLOOKUP(F1833,occupancy_schedule!C:C,occupancy_schedule!D:D,,1,2)</f>
        <v>1</v>
      </c>
      <c r="H1833" s="50">
        <f t="shared" si="371"/>
        <v>6.7812499999999997E-6</v>
      </c>
      <c r="I1833" s="18">
        <f t="shared" si="372"/>
        <v>7.5347222222222218E-2</v>
      </c>
      <c r="J1833" s="26">
        <f t="shared" si="373"/>
        <v>74.435763888888914</v>
      </c>
      <c r="K1833" s="55">
        <f t="shared" si="374"/>
        <v>1.418011616941015E-2</v>
      </c>
      <c r="L1833" s="26" t="b">
        <f>IF(virtualroom!A1833="","",J1833&gt;ventilation_hysteresis)</f>
        <v>1</v>
      </c>
      <c r="M1833" s="29">
        <f t="shared" si="375"/>
        <v>500</v>
      </c>
      <c r="N1833" s="13">
        <f t="shared" si="379"/>
        <v>5.5555555555555554</v>
      </c>
      <c r="O1833" s="17">
        <f t="shared" si="380"/>
        <v>0.70900580847050754</v>
      </c>
      <c r="P1833" s="17">
        <f t="shared" si="376"/>
        <v>0.19500821886749678</v>
      </c>
      <c r="Q1833" s="17">
        <f t="shared" ref="Q1833:Q1896" si="381">MAX(O1833*P1833,K1833)</f>
        <v>0.13826195987654324</v>
      </c>
      <c r="R1833" s="29">
        <f>IF(R1832="cCO2_ppm",CO2_ext_avg_ppm,calculation!R1832+calculation!S1832)</f>
        <v>874.43576388888891</v>
      </c>
      <c r="S1833" s="13">
        <f t="shared" si="377"/>
        <v>-56.623263888888921</v>
      </c>
    </row>
    <row r="1834" spans="1:19">
      <c r="A1834" s="1">
        <f>IF(input_OLD_temp_simulation!A1834&lt;&gt;"",input_OLD_temp_simulation!A1834,"")</f>
        <v>1832</v>
      </c>
      <c r="B1834">
        <f>IF(input_OLD_temp_simulation!B1834&lt;&gt;"",input_OLD_temp_simulation!B1834,"")</f>
        <v>886307</v>
      </c>
      <c r="C1834" s="2">
        <f>IF(input_OLD_temp_simulation!C1834&lt;&gt;"",input_OLD_temp_simulation!C1834,"")</f>
        <v>44583.083333333343</v>
      </c>
      <c r="D1834" s="26">
        <f t="shared" si="378"/>
        <v>5</v>
      </c>
      <c r="E1834" s="43">
        <f t="shared" si="369"/>
        <v>8.333333334303461E-2</v>
      </c>
      <c r="F1834" s="2">
        <f t="shared" si="370"/>
        <v>5.0834490740837754</v>
      </c>
      <c r="G1834" s="26">
        <f>_xlfn.XLOOKUP(F1834,occupancy_schedule!C:C,occupancy_schedule!D:D,,1,2)</f>
        <v>1</v>
      </c>
      <c r="H1834" s="50">
        <f t="shared" si="371"/>
        <v>6.7812499999999997E-6</v>
      </c>
      <c r="I1834" s="18">
        <f t="shared" si="372"/>
        <v>7.5347222222222218E-2</v>
      </c>
      <c r="J1834" s="26">
        <f t="shared" si="373"/>
        <v>17.8125</v>
      </c>
      <c r="K1834" s="55">
        <f t="shared" si="374"/>
        <v>1.2432484567901234E-2</v>
      </c>
      <c r="L1834" s="26" t="b">
        <f>IF(virtualroom!A1834="","",J1834&gt;ventilation_hysteresis)</f>
        <v>0</v>
      </c>
      <c r="M1834" s="29">
        <f t="shared" si="375"/>
        <v>0</v>
      </c>
      <c r="N1834" s="13">
        <f t="shared" si="379"/>
        <v>0</v>
      </c>
      <c r="O1834" s="17">
        <f t="shared" si="380"/>
        <v>0</v>
      </c>
      <c r="P1834" s="17">
        <f t="shared" si="376"/>
        <v>0</v>
      </c>
      <c r="Q1834" s="17">
        <f t="shared" si="381"/>
        <v>1.2432484567901234E-2</v>
      </c>
      <c r="R1834" s="29">
        <f>IF(R1833="cCO2_ppm",CO2_ext_avg_ppm,calculation!R1833+calculation!S1833)</f>
        <v>817.8125</v>
      </c>
      <c r="S1834" s="13">
        <f t="shared" si="377"/>
        <v>56.623263888888886</v>
      </c>
    </row>
    <row r="1835" spans="1:19">
      <c r="A1835" s="1">
        <f>IF(input_OLD_temp_simulation!A1835&lt;&gt;"",input_OLD_temp_simulation!A1835,"")</f>
        <v>1833</v>
      </c>
      <c r="B1835">
        <f>IF(input_OLD_temp_simulation!B1835&lt;&gt;"",input_OLD_temp_simulation!B1835,"")</f>
        <v>886307</v>
      </c>
      <c r="C1835" s="2">
        <f>IF(input_OLD_temp_simulation!C1835&lt;&gt;"",input_OLD_temp_simulation!C1835,"")</f>
        <v>44583.09375</v>
      </c>
      <c r="D1835" s="26">
        <f t="shared" si="378"/>
        <v>5</v>
      </c>
      <c r="E1835" s="43">
        <f t="shared" si="369"/>
        <v>9.375E-2</v>
      </c>
      <c r="F1835" s="2">
        <f t="shared" si="370"/>
        <v>5.0938657407407408</v>
      </c>
      <c r="G1835" s="26">
        <f>_xlfn.XLOOKUP(F1835,occupancy_schedule!C:C,occupancy_schedule!D:D,,1,2)</f>
        <v>1</v>
      </c>
      <c r="H1835" s="50">
        <f t="shared" si="371"/>
        <v>6.7812499999999997E-6</v>
      </c>
      <c r="I1835" s="18">
        <f t="shared" si="372"/>
        <v>7.5347222222222218E-2</v>
      </c>
      <c r="J1835" s="26">
        <f t="shared" si="373"/>
        <v>74.435763888888914</v>
      </c>
      <c r="K1835" s="55">
        <f t="shared" si="374"/>
        <v>1.418011616941015E-2</v>
      </c>
      <c r="L1835" s="26" t="b">
        <f>IF(virtualroom!A1835="","",J1835&gt;ventilation_hysteresis)</f>
        <v>1</v>
      </c>
      <c r="M1835" s="29">
        <f t="shared" si="375"/>
        <v>500</v>
      </c>
      <c r="N1835" s="13">
        <f t="shared" si="379"/>
        <v>5.5555555555555554</v>
      </c>
      <c r="O1835" s="17">
        <f t="shared" si="380"/>
        <v>0.70900580847050754</v>
      </c>
      <c r="P1835" s="17">
        <f t="shared" si="376"/>
        <v>0.19500821886749678</v>
      </c>
      <c r="Q1835" s="17">
        <f t="shared" si="381"/>
        <v>0.13826195987654324</v>
      </c>
      <c r="R1835" s="29">
        <f>IF(R1834="cCO2_ppm",CO2_ext_avg_ppm,calculation!R1834+calculation!S1834)</f>
        <v>874.43576388888891</v>
      </c>
      <c r="S1835" s="13">
        <f t="shared" si="377"/>
        <v>-56.623263888888921</v>
      </c>
    </row>
    <row r="1836" spans="1:19">
      <c r="A1836" s="1">
        <f>IF(input_OLD_temp_simulation!A1836&lt;&gt;"",input_OLD_temp_simulation!A1836,"")</f>
        <v>1834</v>
      </c>
      <c r="B1836">
        <f>IF(input_OLD_temp_simulation!B1836&lt;&gt;"",input_OLD_temp_simulation!B1836,"")</f>
        <v>886307</v>
      </c>
      <c r="C1836" s="2">
        <f>IF(input_OLD_temp_simulation!C1836&lt;&gt;"",input_OLD_temp_simulation!C1836,"")</f>
        <v>44583.104166666657</v>
      </c>
      <c r="D1836" s="26">
        <f t="shared" si="378"/>
        <v>5</v>
      </c>
      <c r="E1836" s="43">
        <f t="shared" si="369"/>
        <v>0.10416666665696539</v>
      </c>
      <c r="F1836" s="2">
        <f t="shared" si="370"/>
        <v>5.1042824073977062</v>
      </c>
      <c r="G1836" s="26">
        <f>_xlfn.XLOOKUP(F1836,occupancy_schedule!C:C,occupancy_schedule!D:D,,1,2)</f>
        <v>1</v>
      </c>
      <c r="H1836" s="50">
        <f t="shared" si="371"/>
        <v>6.7812499999999997E-6</v>
      </c>
      <c r="I1836" s="18">
        <f t="shared" si="372"/>
        <v>7.5347222222222218E-2</v>
      </c>
      <c r="J1836" s="26">
        <f t="shared" si="373"/>
        <v>17.8125</v>
      </c>
      <c r="K1836" s="55">
        <f t="shared" si="374"/>
        <v>1.2432484567901234E-2</v>
      </c>
      <c r="L1836" s="26" t="b">
        <f>IF(virtualroom!A1836="","",J1836&gt;ventilation_hysteresis)</f>
        <v>0</v>
      </c>
      <c r="M1836" s="29">
        <f t="shared" si="375"/>
        <v>0</v>
      </c>
      <c r="N1836" s="13">
        <f t="shared" si="379"/>
        <v>0</v>
      </c>
      <c r="O1836" s="17">
        <f t="shared" si="380"/>
        <v>0</v>
      </c>
      <c r="P1836" s="17">
        <f t="shared" si="376"/>
        <v>0</v>
      </c>
      <c r="Q1836" s="17">
        <f t="shared" si="381"/>
        <v>1.2432484567901234E-2</v>
      </c>
      <c r="R1836" s="29">
        <f>IF(R1835="cCO2_ppm",CO2_ext_avg_ppm,calculation!R1835+calculation!S1835)</f>
        <v>817.8125</v>
      </c>
      <c r="S1836" s="13">
        <f t="shared" si="377"/>
        <v>56.623263888888886</v>
      </c>
    </row>
    <row r="1837" spans="1:19">
      <c r="A1837" s="1">
        <f>IF(input_OLD_temp_simulation!A1837&lt;&gt;"",input_OLD_temp_simulation!A1837,"")</f>
        <v>1835</v>
      </c>
      <c r="B1837">
        <f>IF(input_OLD_temp_simulation!B1837&lt;&gt;"",input_OLD_temp_simulation!B1837,"")</f>
        <v>886307</v>
      </c>
      <c r="C1837" s="2">
        <f>IF(input_OLD_temp_simulation!C1837&lt;&gt;"",input_OLD_temp_simulation!C1837,"")</f>
        <v>44583.114583333343</v>
      </c>
      <c r="D1837" s="26">
        <f t="shared" si="378"/>
        <v>5</v>
      </c>
      <c r="E1837" s="43">
        <f t="shared" si="369"/>
        <v>0.11458333334303461</v>
      </c>
      <c r="F1837" s="2">
        <f t="shared" si="370"/>
        <v>5.1146990740837754</v>
      </c>
      <c r="G1837" s="26">
        <f>_xlfn.XLOOKUP(F1837,occupancy_schedule!C:C,occupancy_schedule!D:D,,1,2)</f>
        <v>1</v>
      </c>
      <c r="H1837" s="50">
        <f t="shared" si="371"/>
        <v>6.7812499999999997E-6</v>
      </c>
      <c r="I1837" s="18">
        <f t="shared" si="372"/>
        <v>7.5347222222222218E-2</v>
      </c>
      <c r="J1837" s="26">
        <f t="shared" si="373"/>
        <v>74.435763888888914</v>
      </c>
      <c r="K1837" s="55">
        <f t="shared" si="374"/>
        <v>1.418011616941015E-2</v>
      </c>
      <c r="L1837" s="26" t="b">
        <f>IF(virtualroom!A1837="","",J1837&gt;ventilation_hysteresis)</f>
        <v>1</v>
      </c>
      <c r="M1837" s="29">
        <f t="shared" si="375"/>
        <v>500</v>
      </c>
      <c r="N1837" s="13">
        <f t="shared" si="379"/>
        <v>5.5555555555555554</v>
      </c>
      <c r="O1837" s="17">
        <f t="shared" si="380"/>
        <v>0.70900580847050754</v>
      </c>
      <c r="P1837" s="17">
        <f t="shared" si="376"/>
        <v>0.19500821886749678</v>
      </c>
      <c r="Q1837" s="17">
        <f t="shared" si="381"/>
        <v>0.13826195987654324</v>
      </c>
      <c r="R1837" s="29">
        <f>IF(R1836="cCO2_ppm",CO2_ext_avg_ppm,calculation!R1836+calculation!S1836)</f>
        <v>874.43576388888891</v>
      </c>
      <c r="S1837" s="13">
        <f t="shared" si="377"/>
        <v>-56.623263888888921</v>
      </c>
    </row>
    <row r="1838" spans="1:19">
      <c r="A1838" s="1">
        <f>IF(input_OLD_temp_simulation!A1838&lt;&gt;"",input_OLD_temp_simulation!A1838,"")</f>
        <v>1836</v>
      </c>
      <c r="B1838">
        <f>IF(input_OLD_temp_simulation!B1838&lt;&gt;"",input_OLD_temp_simulation!B1838,"")</f>
        <v>886307</v>
      </c>
      <c r="C1838" s="2">
        <f>IF(input_OLD_temp_simulation!C1838&lt;&gt;"",input_OLD_temp_simulation!C1838,"")</f>
        <v>44583.125</v>
      </c>
      <c r="D1838" s="26">
        <f t="shared" si="378"/>
        <v>5</v>
      </c>
      <c r="E1838" s="43">
        <f t="shared" si="369"/>
        <v>0.125</v>
      </c>
      <c r="F1838" s="2">
        <f t="shared" si="370"/>
        <v>5.1251157407407408</v>
      </c>
      <c r="G1838" s="26">
        <f>_xlfn.XLOOKUP(F1838,occupancy_schedule!C:C,occupancy_schedule!D:D,,1,2)</f>
        <v>1</v>
      </c>
      <c r="H1838" s="50">
        <f t="shared" si="371"/>
        <v>6.7812499999999997E-6</v>
      </c>
      <c r="I1838" s="18">
        <f t="shared" si="372"/>
        <v>7.5347222222222218E-2</v>
      </c>
      <c r="J1838" s="26">
        <f t="shared" si="373"/>
        <v>17.8125</v>
      </c>
      <c r="K1838" s="55">
        <f t="shared" si="374"/>
        <v>1.2432484567901234E-2</v>
      </c>
      <c r="L1838" s="26" t="b">
        <f>IF(virtualroom!A1838="","",J1838&gt;ventilation_hysteresis)</f>
        <v>0</v>
      </c>
      <c r="M1838" s="29">
        <f t="shared" si="375"/>
        <v>0</v>
      </c>
      <c r="N1838" s="13">
        <f t="shared" si="379"/>
        <v>0</v>
      </c>
      <c r="O1838" s="17">
        <f t="shared" si="380"/>
        <v>0</v>
      </c>
      <c r="P1838" s="17">
        <f t="shared" si="376"/>
        <v>0</v>
      </c>
      <c r="Q1838" s="17">
        <f t="shared" si="381"/>
        <v>1.2432484567901234E-2</v>
      </c>
      <c r="R1838" s="29">
        <f>IF(R1837="cCO2_ppm",CO2_ext_avg_ppm,calculation!R1837+calculation!S1837)</f>
        <v>817.8125</v>
      </c>
      <c r="S1838" s="13">
        <f t="shared" si="377"/>
        <v>56.623263888888886</v>
      </c>
    </row>
    <row r="1839" spans="1:19">
      <c r="A1839" s="1">
        <f>IF(input_OLD_temp_simulation!A1839&lt;&gt;"",input_OLD_temp_simulation!A1839,"")</f>
        <v>1837</v>
      </c>
      <c r="B1839">
        <f>IF(input_OLD_temp_simulation!B1839&lt;&gt;"",input_OLD_temp_simulation!B1839,"")</f>
        <v>886307</v>
      </c>
      <c r="C1839" s="2">
        <f>IF(input_OLD_temp_simulation!C1839&lt;&gt;"",input_OLD_temp_simulation!C1839,"")</f>
        <v>44583.135416666657</v>
      </c>
      <c r="D1839" s="26">
        <f t="shared" si="378"/>
        <v>5</v>
      </c>
      <c r="E1839" s="43">
        <f t="shared" si="369"/>
        <v>0.13541666665696539</v>
      </c>
      <c r="F1839" s="2">
        <f t="shared" si="370"/>
        <v>5.1355324073977062</v>
      </c>
      <c r="G1839" s="26">
        <f>_xlfn.XLOOKUP(F1839,occupancy_schedule!C:C,occupancy_schedule!D:D,,1,2)</f>
        <v>1</v>
      </c>
      <c r="H1839" s="50">
        <f t="shared" si="371"/>
        <v>6.7812499999999997E-6</v>
      </c>
      <c r="I1839" s="18">
        <f t="shared" si="372"/>
        <v>7.5347222222222218E-2</v>
      </c>
      <c r="J1839" s="26">
        <f t="shared" si="373"/>
        <v>74.435763888888914</v>
      </c>
      <c r="K1839" s="55">
        <f t="shared" si="374"/>
        <v>1.418011616941015E-2</v>
      </c>
      <c r="L1839" s="26" t="b">
        <f>IF(virtualroom!A1839="","",J1839&gt;ventilation_hysteresis)</f>
        <v>1</v>
      </c>
      <c r="M1839" s="29">
        <f t="shared" si="375"/>
        <v>500</v>
      </c>
      <c r="N1839" s="13">
        <f t="shared" si="379"/>
        <v>5.5555555555555554</v>
      </c>
      <c r="O1839" s="17">
        <f t="shared" si="380"/>
        <v>0.70900580847050754</v>
      </c>
      <c r="P1839" s="17">
        <f t="shared" si="376"/>
        <v>0.19500821886749678</v>
      </c>
      <c r="Q1839" s="17">
        <f t="shared" si="381"/>
        <v>0.13826195987654324</v>
      </c>
      <c r="R1839" s="29">
        <f>IF(R1838="cCO2_ppm",CO2_ext_avg_ppm,calculation!R1838+calculation!S1838)</f>
        <v>874.43576388888891</v>
      </c>
      <c r="S1839" s="13">
        <f t="shared" si="377"/>
        <v>-56.623263888888921</v>
      </c>
    </row>
    <row r="1840" spans="1:19">
      <c r="A1840" s="1">
        <f>IF(input_OLD_temp_simulation!A1840&lt;&gt;"",input_OLD_temp_simulation!A1840,"")</f>
        <v>1838</v>
      </c>
      <c r="B1840">
        <f>IF(input_OLD_temp_simulation!B1840&lt;&gt;"",input_OLD_temp_simulation!B1840,"")</f>
        <v>886307</v>
      </c>
      <c r="C1840" s="2">
        <f>IF(input_OLD_temp_simulation!C1840&lt;&gt;"",input_OLD_temp_simulation!C1840,"")</f>
        <v>44583.145833333343</v>
      </c>
      <c r="D1840" s="26">
        <f t="shared" si="378"/>
        <v>5</v>
      </c>
      <c r="E1840" s="43">
        <f t="shared" si="369"/>
        <v>0.14583333334303461</v>
      </c>
      <c r="F1840" s="2">
        <f t="shared" si="370"/>
        <v>5.1459490740837754</v>
      </c>
      <c r="G1840" s="26">
        <f>_xlfn.XLOOKUP(F1840,occupancy_schedule!C:C,occupancy_schedule!D:D,,1,2)</f>
        <v>1</v>
      </c>
      <c r="H1840" s="50">
        <f t="shared" si="371"/>
        <v>6.7812499999999997E-6</v>
      </c>
      <c r="I1840" s="18">
        <f t="shared" si="372"/>
        <v>7.5347222222222218E-2</v>
      </c>
      <c r="J1840" s="26">
        <f t="shared" si="373"/>
        <v>17.8125</v>
      </c>
      <c r="K1840" s="55">
        <f t="shared" si="374"/>
        <v>1.2432484567901234E-2</v>
      </c>
      <c r="L1840" s="26" t="b">
        <f>IF(virtualroom!A1840="","",J1840&gt;ventilation_hysteresis)</f>
        <v>0</v>
      </c>
      <c r="M1840" s="29">
        <f t="shared" si="375"/>
        <v>0</v>
      </c>
      <c r="N1840" s="13">
        <f t="shared" si="379"/>
        <v>0</v>
      </c>
      <c r="O1840" s="17">
        <f t="shared" si="380"/>
        <v>0</v>
      </c>
      <c r="P1840" s="17">
        <f t="shared" si="376"/>
        <v>0</v>
      </c>
      <c r="Q1840" s="17">
        <f t="shared" si="381"/>
        <v>1.2432484567901234E-2</v>
      </c>
      <c r="R1840" s="29">
        <f>IF(R1839="cCO2_ppm",CO2_ext_avg_ppm,calculation!R1839+calculation!S1839)</f>
        <v>817.8125</v>
      </c>
      <c r="S1840" s="13">
        <f t="shared" si="377"/>
        <v>56.623263888888886</v>
      </c>
    </row>
    <row r="1841" spans="1:19">
      <c r="A1841" s="1">
        <f>IF(input_OLD_temp_simulation!A1841&lt;&gt;"",input_OLD_temp_simulation!A1841,"")</f>
        <v>1839</v>
      </c>
      <c r="B1841">
        <f>IF(input_OLD_temp_simulation!B1841&lt;&gt;"",input_OLD_temp_simulation!B1841,"")</f>
        <v>886307</v>
      </c>
      <c r="C1841" s="2">
        <f>IF(input_OLD_temp_simulation!C1841&lt;&gt;"",input_OLD_temp_simulation!C1841,"")</f>
        <v>44583.15625</v>
      </c>
      <c r="D1841" s="26">
        <f t="shared" si="378"/>
        <v>5</v>
      </c>
      <c r="E1841" s="43">
        <f t="shared" si="369"/>
        <v>0.15625</v>
      </c>
      <c r="F1841" s="2">
        <f t="shared" si="370"/>
        <v>5.1563657407407408</v>
      </c>
      <c r="G1841" s="26">
        <f>_xlfn.XLOOKUP(F1841,occupancy_schedule!C:C,occupancy_schedule!D:D,,1,2)</f>
        <v>1</v>
      </c>
      <c r="H1841" s="50">
        <f t="shared" si="371"/>
        <v>6.7812499999999997E-6</v>
      </c>
      <c r="I1841" s="18">
        <f t="shared" si="372"/>
        <v>7.5347222222222218E-2</v>
      </c>
      <c r="J1841" s="26">
        <f t="shared" si="373"/>
        <v>74.435763888888914</v>
      </c>
      <c r="K1841" s="55">
        <f t="shared" si="374"/>
        <v>1.418011616941015E-2</v>
      </c>
      <c r="L1841" s="26" t="b">
        <f>IF(virtualroom!A1841="","",J1841&gt;ventilation_hysteresis)</f>
        <v>1</v>
      </c>
      <c r="M1841" s="29">
        <f t="shared" si="375"/>
        <v>500</v>
      </c>
      <c r="N1841" s="13">
        <f t="shared" si="379"/>
        <v>5.5555555555555554</v>
      </c>
      <c r="O1841" s="17">
        <f t="shared" si="380"/>
        <v>0.70900580847050754</v>
      </c>
      <c r="P1841" s="17">
        <f t="shared" si="376"/>
        <v>0.19500821886749678</v>
      </c>
      <c r="Q1841" s="17">
        <f t="shared" si="381"/>
        <v>0.13826195987654324</v>
      </c>
      <c r="R1841" s="29">
        <f>IF(R1840="cCO2_ppm",CO2_ext_avg_ppm,calculation!R1840+calculation!S1840)</f>
        <v>874.43576388888891</v>
      </c>
      <c r="S1841" s="13">
        <f t="shared" si="377"/>
        <v>-56.623263888888921</v>
      </c>
    </row>
    <row r="1842" spans="1:19">
      <c r="A1842" s="1">
        <f>IF(input_OLD_temp_simulation!A1842&lt;&gt;"",input_OLD_temp_simulation!A1842,"")</f>
        <v>1840</v>
      </c>
      <c r="B1842">
        <f>IF(input_OLD_temp_simulation!B1842&lt;&gt;"",input_OLD_temp_simulation!B1842,"")</f>
        <v>886307</v>
      </c>
      <c r="C1842" s="2">
        <f>IF(input_OLD_temp_simulation!C1842&lt;&gt;"",input_OLD_temp_simulation!C1842,"")</f>
        <v>44583.166666666657</v>
      </c>
      <c r="D1842" s="26">
        <f t="shared" si="378"/>
        <v>5</v>
      </c>
      <c r="E1842" s="43">
        <f t="shared" si="369"/>
        <v>0.16666666665696539</v>
      </c>
      <c r="F1842" s="2">
        <f t="shared" si="370"/>
        <v>5.1667824073977062</v>
      </c>
      <c r="G1842" s="26">
        <f>_xlfn.XLOOKUP(F1842,occupancy_schedule!C:C,occupancy_schedule!D:D,,1,2)</f>
        <v>1</v>
      </c>
      <c r="H1842" s="50">
        <f t="shared" si="371"/>
        <v>6.7812499999999997E-6</v>
      </c>
      <c r="I1842" s="18">
        <f t="shared" si="372"/>
        <v>7.5347222222222218E-2</v>
      </c>
      <c r="J1842" s="26">
        <f t="shared" si="373"/>
        <v>17.8125</v>
      </c>
      <c r="K1842" s="55">
        <f t="shared" si="374"/>
        <v>1.2432484567901234E-2</v>
      </c>
      <c r="L1842" s="26" t="b">
        <f>IF(virtualroom!A1842="","",J1842&gt;ventilation_hysteresis)</f>
        <v>0</v>
      </c>
      <c r="M1842" s="29">
        <f t="shared" si="375"/>
        <v>0</v>
      </c>
      <c r="N1842" s="13">
        <f t="shared" si="379"/>
        <v>0</v>
      </c>
      <c r="O1842" s="17">
        <f t="shared" si="380"/>
        <v>0</v>
      </c>
      <c r="P1842" s="17">
        <f t="shared" si="376"/>
        <v>0</v>
      </c>
      <c r="Q1842" s="17">
        <f t="shared" si="381"/>
        <v>1.2432484567901234E-2</v>
      </c>
      <c r="R1842" s="29">
        <f>IF(R1841="cCO2_ppm",CO2_ext_avg_ppm,calculation!R1841+calculation!S1841)</f>
        <v>817.8125</v>
      </c>
      <c r="S1842" s="13">
        <f t="shared" si="377"/>
        <v>56.623263888888886</v>
      </c>
    </row>
    <row r="1843" spans="1:19">
      <c r="A1843" s="1">
        <f>IF(input_OLD_temp_simulation!A1843&lt;&gt;"",input_OLD_temp_simulation!A1843,"")</f>
        <v>1841</v>
      </c>
      <c r="B1843">
        <f>IF(input_OLD_temp_simulation!B1843&lt;&gt;"",input_OLD_temp_simulation!B1843,"")</f>
        <v>886307</v>
      </c>
      <c r="C1843" s="2">
        <f>IF(input_OLD_temp_simulation!C1843&lt;&gt;"",input_OLD_temp_simulation!C1843,"")</f>
        <v>44583.177083333343</v>
      </c>
      <c r="D1843" s="26">
        <f t="shared" si="378"/>
        <v>5</v>
      </c>
      <c r="E1843" s="43">
        <f t="shared" si="369"/>
        <v>0.17708333334303461</v>
      </c>
      <c r="F1843" s="2">
        <f t="shared" si="370"/>
        <v>5.1771990740837754</v>
      </c>
      <c r="G1843" s="26">
        <f>_xlfn.XLOOKUP(F1843,occupancy_schedule!C:C,occupancy_schedule!D:D,,1,2)</f>
        <v>1</v>
      </c>
      <c r="H1843" s="50">
        <f t="shared" si="371"/>
        <v>6.7812499999999997E-6</v>
      </c>
      <c r="I1843" s="18">
        <f t="shared" si="372"/>
        <v>7.5347222222222218E-2</v>
      </c>
      <c r="J1843" s="26">
        <f t="shared" si="373"/>
        <v>74.435763888888914</v>
      </c>
      <c r="K1843" s="55">
        <f t="shared" si="374"/>
        <v>1.418011616941015E-2</v>
      </c>
      <c r="L1843" s="26" t="b">
        <f>IF(virtualroom!A1843="","",J1843&gt;ventilation_hysteresis)</f>
        <v>1</v>
      </c>
      <c r="M1843" s="29">
        <f t="shared" si="375"/>
        <v>500</v>
      </c>
      <c r="N1843" s="13">
        <f t="shared" si="379"/>
        <v>5.5555555555555554</v>
      </c>
      <c r="O1843" s="17">
        <f t="shared" si="380"/>
        <v>0.70900580847050754</v>
      </c>
      <c r="P1843" s="17">
        <f t="shared" si="376"/>
        <v>0.19500821886749678</v>
      </c>
      <c r="Q1843" s="17">
        <f t="shared" si="381"/>
        <v>0.13826195987654324</v>
      </c>
      <c r="R1843" s="29">
        <f>IF(R1842="cCO2_ppm",CO2_ext_avg_ppm,calculation!R1842+calculation!S1842)</f>
        <v>874.43576388888891</v>
      </c>
      <c r="S1843" s="13">
        <f t="shared" si="377"/>
        <v>-56.623263888888921</v>
      </c>
    </row>
    <row r="1844" spans="1:19">
      <c r="A1844" s="1">
        <f>IF(input_OLD_temp_simulation!A1844&lt;&gt;"",input_OLD_temp_simulation!A1844,"")</f>
        <v>1842</v>
      </c>
      <c r="B1844">
        <f>IF(input_OLD_temp_simulation!B1844&lt;&gt;"",input_OLD_temp_simulation!B1844,"")</f>
        <v>886307</v>
      </c>
      <c r="C1844" s="2">
        <f>IF(input_OLD_temp_simulation!C1844&lt;&gt;"",input_OLD_temp_simulation!C1844,"")</f>
        <v>44583.1875</v>
      </c>
      <c r="D1844" s="26">
        <f t="shared" si="378"/>
        <v>5</v>
      </c>
      <c r="E1844" s="43">
        <f t="shared" si="369"/>
        <v>0.1875</v>
      </c>
      <c r="F1844" s="2">
        <f t="shared" si="370"/>
        <v>5.1876157407407408</v>
      </c>
      <c r="G1844" s="26">
        <f>_xlfn.XLOOKUP(F1844,occupancy_schedule!C:C,occupancy_schedule!D:D,,1,2)</f>
        <v>1</v>
      </c>
      <c r="H1844" s="50">
        <f t="shared" si="371"/>
        <v>6.7812499999999997E-6</v>
      </c>
      <c r="I1844" s="18">
        <f t="shared" si="372"/>
        <v>7.5347222222222218E-2</v>
      </c>
      <c r="J1844" s="26">
        <f t="shared" si="373"/>
        <v>17.8125</v>
      </c>
      <c r="K1844" s="55">
        <f t="shared" si="374"/>
        <v>1.2432484567901234E-2</v>
      </c>
      <c r="L1844" s="26" t="b">
        <f>IF(virtualroom!A1844="","",J1844&gt;ventilation_hysteresis)</f>
        <v>0</v>
      </c>
      <c r="M1844" s="29">
        <f t="shared" si="375"/>
        <v>0</v>
      </c>
      <c r="N1844" s="13">
        <f t="shared" si="379"/>
        <v>0</v>
      </c>
      <c r="O1844" s="17">
        <f t="shared" si="380"/>
        <v>0</v>
      </c>
      <c r="P1844" s="17">
        <f t="shared" si="376"/>
        <v>0</v>
      </c>
      <c r="Q1844" s="17">
        <f t="shared" si="381"/>
        <v>1.2432484567901234E-2</v>
      </c>
      <c r="R1844" s="29">
        <f>IF(R1843="cCO2_ppm",CO2_ext_avg_ppm,calculation!R1843+calculation!S1843)</f>
        <v>817.8125</v>
      </c>
      <c r="S1844" s="13">
        <f t="shared" si="377"/>
        <v>56.623263888888886</v>
      </c>
    </row>
    <row r="1845" spans="1:19">
      <c r="A1845" s="1">
        <f>IF(input_OLD_temp_simulation!A1845&lt;&gt;"",input_OLD_temp_simulation!A1845,"")</f>
        <v>1843</v>
      </c>
      <c r="B1845">
        <f>IF(input_OLD_temp_simulation!B1845&lt;&gt;"",input_OLD_temp_simulation!B1845,"")</f>
        <v>886307</v>
      </c>
      <c r="C1845" s="2">
        <f>IF(input_OLD_temp_simulation!C1845&lt;&gt;"",input_OLD_temp_simulation!C1845,"")</f>
        <v>44583.197916666657</v>
      </c>
      <c r="D1845" s="26">
        <f t="shared" si="378"/>
        <v>5</v>
      </c>
      <c r="E1845" s="43">
        <f t="shared" si="369"/>
        <v>0.19791666665696539</v>
      </c>
      <c r="F1845" s="2">
        <f t="shared" si="370"/>
        <v>5.1980324073977062</v>
      </c>
      <c r="G1845" s="26">
        <f>_xlfn.XLOOKUP(F1845,occupancy_schedule!C:C,occupancy_schedule!D:D,,1,2)</f>
        <v>1</v>
      </c>
      <c r="H1845" s="50">
        <f t="shared" si="371"/>
        <v>6.7812499999999997E-6</v>
      </c>
      <c r="I1845" s="18">
        <f t="shared" si="372"/>
        <v>7.5347222222222218E-2</v>
      </c>
      <c r="J1845" s="26">
        <f t="shared" si="373"/>
        <v>74.435763888888914</v>
      </c>
      <c r="K1845" s="55">
        <f t="shared" si="374"/>
        <v>1.418011616941015E-2</v>
      </c>
      <c r="L1845" s="26" t="b">
        <f>IF(virtualroom!A1845="","",J1845&gt;ventilation_hysteresis)</f>
        <v>1</v>
      </c>
      <c r="M1845" s="29">
        <f t="shared" si="375"/>
        <v>500</v>
      </c>
      <c r="N1845" s="13">
        <f t="shared" si="379"/>
        <v>5.5555555555555554</v>
      </c>
      <c r="O1845" s="17">
        <f t="shared" si="380"/>
        <v>0.70900580847050754</v>
      </c>
      <c r="P1845" s="17">
        <f t="shared" si="376"/>
        <v>0.19500821886749678</v>
      </c>
      <c r="Q1845" s="17">
        <f t="shared" si="381"/>
        <v>0.13826195987654324</v>
      </c>
      <c r="R1845" s="29">
        <f>IF(R1844="cCO2_ppm",CO2_ext_avg_ppm,calculation!R1844+calculation!S1844)</f>
        <v>874.43576388888891</v>
      </c>
      <c r="S1845" s="13">
        <f t="shared" si="377"/>
        <v>-56.623263888888921</v>
      </c>
    </row>
    <row r="1846" spans="1:19">
      <c r="A1846" s="1">
        <f>IF(input_OLD_temp_simulation!A1846&lt;&gt;"",input_OLD_temp_simulation!A1846,"")</f>
        <v>1844</v>
      </c>
      <c r="B1846">
        <f>IF(input_OLD_temp_simulation!B1846&lt;&gt;"",input_OLD_temp_simulation!B1846,"")</f>
        <v>886307</v>
      </c>
      <c r="C1846" s="2">
        <f>IF(input_OLD_temp_simulation!C1846&lt;&gt;"",input_OLD_temp_simulation!C1846,"")</f>
        <v>44583.208333333343</v>
      </c>
      <c r="D1846" s="26">
        <f t="shared" si="378"/>
        <v>5</v>
      </c>
      <c r="E1846" s="43">
        <f t="shared" ref="E1846:E1909" si="382">MOD(C1846,1)</f>
        <v>0.20833333334303461</v>
      </c>
      <c r="F1846" s="2">
        <f t="shared" ref="F1846:F1909" si="383">D1846+E1846+1/24/60/6</f>
        <v>5.2084490740837754</v>
      </c>
      <c r="G1846" s="26">
        <f>_xlfn.XLOOKUP(F1846,occupancy_schedule!C:C,occupancy_schedule!D:D,,1,2)</f>
        <v>1</v>
      </c>
      <c r="H1846" s="50">
        <f t="shared" si="371"/>
        <v>6.7812499999999997E-6</v>
      </c>
      <c r="I1846" s="18">
        <f t="shared" si="372"/>
        <v>7.5347222222222218E-2</v>
      </c>
      <c r="J1846" s="26">
        <f t="shared" si="373"/>
        <v>17.8125</v>
      </c>
      <c r="K1846" s="55">
        <f t="shared" si="374"/>
        <v>1.2432484567901234E-2</v>
      </c>
      <c r="L1846" s="26" t="b">
        <f>IF(virtualroom!A1846="","",J1846&gt;ventilation_hysteresis)</f>
        <v>0</v>
      </c>
      <c r="M1846" s="29">
        <f t="shared" si="375"/>
        <v>0</v>
      </c>
      <c r="N1846" s="13">
        <f t="shared" si="379"/>
        <v>0</v>
      </c>
      <c r="O1846" s="17">
        <f t="shared" si="380"/>
        <v>0</v>
      </c>
      <c r="P1846" s="17">
        <f t="shared" si="376"/>
        <v>0</v>
      </c>
      <c r="Q1846" s="17">
        <f t="shared" si="381"/>
        <v>1.2432484567901234E-2</v>
      </c>
      <c r="R1846" s="29">
        <f>IF(R1845="cCO2_ppm",CO2_ext_avg_ppm,calculation!R1845+calculation!S1845)</f>
        <v>817.8125</v>
      </c>
      <c r="S1846" s="13">
        <f t="shared" si="377"/>
        <v>56.623263888888886</v>
      </c>
    </row>
    <row r="1847" spans="1:19">
      <c r="A1847" s="1">
        <f>IF(input_OLD_temp_simulation!A1847&lt;&gt;"",input_OLD_temp_simulation!A1847,"")</f>
        <v>1845</v>
      </c>
      <c r="B1847">
        <f>IF(input_OLD_temp_simulation!B1847&lt;&gt;"",input_OLD_temp_simulation!B1847,"")</f>
        <v>886307</v>
      </c>
      <c r="C1847" s="2">
        <f>IF(input_OLD_temp_simulation!C1847&lt;&gt;"",input_OLD_temp_simulation!C1847,"")</f>
        <v>44583.21875</v>
      </c>
      <c r="D1847" s="26">
        <f t="shared" si="378"/>
        <v>5</v>
      </c>
      <c r="E1847" s="43">
        <f t="shared" si="382"/>
        <v>0.21875</v>
      </c>
      <c r="F1847" s="2">
        <f t="shared" si="383"/>
        <v>5.2188657407407408</v>
      </c>
      <c r="G1847" s="26">
        <f>_xlfn.XLOOKUP(F1847,occupancy_schedule!C:C,occupancy_schedule!D:D,,1,2)</f>
        <v>1</v>
      </c>
      <c r="H1847" s="50">
        <f t="shared" si="371"/>
        <v>6.7812499999999997E-6</v>
      </c>
      <c r="I1847" s="18">
        <f t="shared" si="372"/>
        <v>7.5347222222222218E-2</v>
      </c>
      <c r="J1847" s="26">
        <f t="shared" si="373"/>
        <v>74.435763888888914</v>
      </c>
      <c r="K1847" s="55">
        <f t="shared" si="374"/>
        <v>1.418011616941015E-2</v>
      </c>
      <c r="L1847" s="26" t="b">
        <f>IF(virtualroom!A1847="","",J1847&gt;ventilation_hysteresis)</f>
        <v>1</v>
      </c>
      <c r="M1847" s="29">
        <f t="shared" si="375"/>
        <v>500</v>
      </c>
      <c r="N1847" s="13">
        <f t="shared" si="379"/>
        <v>5.5555555555555554</v>
      </c>
      <c r="O1847" s="17">
        <f t="shared" si="380"/>
        <v>0.70900580847050754</v>
      </c>
      <c r="P1847" s="17">
        <f t="shared" si="376"/>
        <v>0.19500821886749678</v>
      </c>
      <c r="Q1847" s="17">
        <f t="shared" si="381"/>
        <v>0.13826195987654324</v>
      </c>
      <c r="R1847" s="29">
        <f>IF(R1846="cCO2_ppm",CO2_ext_avg_ppm,calculation!R1846+calculation!S1846)</f>
        <v>874.43576388888891</v>
      </c>
      <c r="S1847" s="13">
        <f t="shared" si="377"/>
        <v>-56.623263888888921</v>
      </c>
    </row>
    <row r="1848" spans="1:19">
      <c r="A1848" s="1">
        <f>IF(input_OLD_temp_simulation!A1848&lt;&gt;"",input_OLD_temp_simulation!A1848,"")</f>
        <v>1846</v>
      </c>
      <c r="B1848">
        <f>IF(input_OLD_temp_simulation!B1848&lt;&gt;"",input_OLD_temp_simulation!B1848,"")</f>
        <v>886307</v>
      </c>
      <c r="C1848" s="2">
        <f>IF(input_OLD_temp_simulation!C1848&lt;&gt;"",input_OLD_temp_simulation!C1848,"")</f>
        <v>44583.229166666657</v>
      </c>
      <c r="D1848" s="26">
        <f t="shared" si="378"/>
        <v>5</v>
      </c>
      <c r="E1848" s="43">
        <f t="shared" si="382"/>
        <v>0.22916666665696539</v>
      </c>
      <c r="F1848" s="2">
        <f t="shared" si="383"/>
        <v>5.2292824073977062</v>
      </c>
      <c r="G1848" s="26">
        <f>_xlfn.XLOOKUP(F1848,occupancy_schedule!C:C,occupancy_schedule!D:D,,1,2)</f>
        <v>1</v>
      </c>
      <c r="H1848" s="50">
        <f t="shared" si="371"/>
        <v>6.7812499999999997E-6</v>
      </c>
      <c r="I1848" s="18">
        <f t="shared" si="372"/>
        <v>7.5347222222222218E-2</v>
      </c>
      <c r="J1848" s="26">
        <f t="shared" si="373"/>
        <v>17.8125</v>
      </c>
      <c r="K1848" s="55">
        <f t="shared" si="374"/>
        <v>1.2432484567901234E-2</v>
      </c>
      <c r="L1848" s="26" t="b">
        <f>IF(virtualroom!A1848="","",J1848&gt;ventilation_hysteresis)</f>
        <v>0</v>
      </c>
      <c r="M1848" s="29">
        <f t="shared" si="375"/>
        <v>0</v>
      </c>
      <c r="N1848" s="13">
        <f t="shared" si="379"/>
        <v>0</v>
      </c>
      <c r="O1848" s="17">
        <f t="shared" si="380"/>
        <v>0</v>
      </c>
      <c r="P1848" s="17">
        <f t="shared" si="376"/>
        <v>0</v>
      </c>
      <c r="Q1848" s="17">
        <f t="shared" si="381"/>
        <v>1.2432484567901234E-2</v>
      </c>
      <c r="R1848" s="29">
        <f>IF(R1847="cCO2_ppm",CO2_ext_avg_ppm,calculation!R1847+calculation!S1847)</f>
        <v>817.8125</v>
      </c>
      <c r="S1848" s="13">
        <f t="shared" si="377"/>
        <v>56.623263888888886</v>
      </c>
    </row>
    <row r="1849" spans="1:19">
      <c r="A1849" s="1">
        <f>IF(input_OLD_temp_simulation!A1849&lt;&gt;"",input_OLD_temp_simulation!A1849,"")</f>
        <v>1847</v>
      </c>
      <c r="B1849">
        <f>IF(input_OLD_temp_simulation!B1849&lt;&gt;"",input_OLD_temp_simulation!B1849,"")</f>
        <v>886307</v>
      </c>
      <c r="C1849" s="2">
        <f>IF(input_OLD_temp_simulation!C1849&lt;&gt;"",input_OLD_temp_simulation!C1849,"")</f>
        <v>44583.239583333343</v>
      </c>
      <c r="D1849" s="26">
        <f t="shared" si="378"/>
        <v>5</v>
      </c>
      <c r="E1849" s="43">
        <f t="shared" si="382"/>
        <v>0.23958333334303461</v>
      </c>
      <c r="F1849" s="2">
        <f t="shared" si="383"/>
        <v>5.2396990740837754</v>
      </c>
      <c r="G1849" s="26">
        <f>_xlfn.XLOOKUP(F1849,occupancy_schedule!C:C,occupancy_schedule!D:D,,1,2)</f>
        <v>1</v>
      </c>
      <c r="H1849" s="50">
        <f t="shared" si="371"/>
        <v>6.7812499999999997E-6</v>
      </c>
      <c r="I1849" s="18">
        <f t="shared" si="372"/>
        <v>7.5347222222222218E-2</v>
      </c>
      <c r="J1849" s="26">
        <f t="shared" si="373"/>
        <v>74.435763888888914</v>
      </c>
      <c r="K1849" s="55">
        <f t="shared" si="374"/>
        <v>1.418011616941015E-2</v>
      </c>
      <c r="L1849" s="26" t="b">
        <f>IF(virtualroom!A1849="","",J1849&gt;ventilation_hysteresis)</f>
        <v>1</v>
      </c>
      <c r="M1849" s="29">
        <f t="shared" si="375"/>
        <v>500</v>
      </c>
      <c r="N1849" s="13">
        <f t="shared" si="379"/>
        <v>5.5555555555555554</v>
      </c>
      <c r="O1849" s="17">
        <f t="shared" si="380"/>
        <v>0.70900580847050754</v>
      </c>
      <c r="P1849" s="17">
        <f t="shared" si="376"/>
        <v>0.19500821886749678</v>
      </c>
      <c r="Q1849" s="17">
        <f t="shared" si="381"/>
        <v>0.13826195987654324</v>
      </c>
      <c r="R1849" s="29">
        <f>IF(R1848="cCO2_ppm",CO2_ext_avg_ppm,calculation!R1848+calculation!S1848)</f>
        <v>874.43576388888891</v>
      </c>
      <c r="S1849" s="13">
        <f t="shared" si="377"/>
        <v>-56.623263888888921</v>
      </c>
    </row>
    <row r="1850" spans="1:19">
      <c r="A1850" s="1">
        <f>IF(input_OLD_temp_simulation!A1850&lt;&gt;"",input_OLD_temp_simulation!A1850,"")</f>
        <v>1848</v>
      </c>
      <c r="B1850">
        <f>IF(input_OLD_temp_simulation!B1850&lt;&gt;"",input_OLD_temp_simulation!B1850,"")</f>
        <v>886307</v>
      </c>
      <c r="C1850" s="2">
        <f>IF(input_OLD_temp_simulation!C1850&lt;&gt;"",input_OLD_temp_simulation!C1850,"")</f>
        <v>44583.25</v>
      </c>
      <c r="D1850" s="26">
        <f t="shared" si="378"/>
        <v>5</v>
      </c>
      <c r="E1850" s="43">
        <f t="shared" si="382"/>
        <v>0.25</v>
      </c>
      <c r="F1850" s="2">
        <f t="shared" si="383"/>
        <v>5.2501157407407408</v>
      </c>
      <c r="G1850" s="26">
        <f>_xlfn.XLOOKUP(F1850,occupancy_schedule!C:C,occupancy_schedule!D:D,,1,2)</f>
        <v>1</v>
      </c>
      <c r="H1850" s="50">
        <f t="shared" si="371"/>
        <v>6.7812499999999997E-6</v>
      </c>
      <c r="I1850" s="18">
        <f t="shared" si="372"/>
        <v>7.5347222222222218E-2</v>
      </c>
      <c r="J1850" s="26">
        <f t="shared" si="373"/>
        <v>17.8125</v>
      </c>
      <c r="K1850" s="55">
        <f t="shared" si="374"/>
        <v>1.2432484567901234E-2</v>
      </c>
      <c r="L1850" s="26" t="b">
        <f>IF(virtualroom!A1850="","",J1850&gt;ventilation_hysteresis)</f>
        <v>0</v>
      </c>
      <c r="M1850" s="29">
        <f t="shared" si="375"/>
        <v>0</v>
      </c>
      <c r="N1850" s="13">
        <f t="shared" si="379"/>
        <v>0</v>
      </c>
      <c r="O1850" s="17">
        <f t="shared" si="380"/>
        <v>0</v>
      </c>
      <c r="P1850" s="17">
        <f t="shared" si="376"/>
        <v>0</v>
      </c>
      <c r="Q1850" s="17">
        <f t="shared" si="381"/>
        <v>1.2432484567901234E-2</v>
      </c>
      <c r="R1850" s="29">
        <f>IF(R1849="cCO2_ppm",CO2_ext_avg_ppm,calculation!R1849+calculation!S1849)</f>
        <v>817.8125</v>
      </c>
      <c r="S1850" s="13">
        <f t="shared" si="377"/>
        <v>56.623263888888886</v>
      </c>
    </row>
    <row r="1851" spans="1:19">
      <c r="A1851" s="1">
        <f>IF(input_OLD_temp_simulation!A1851&lt;&gt;"",input_OLD_temp_simulation!A1851,"")</f>
        <v>1849</v>
      </c>
      <c r="B1851">
        <f>IF(input_OLD_temp_simulation!B1851&lt;&gt;"",input_OLD_temp_simulation!B1851,"")</f>
        <v>886307</v>
      </c>
      <c r="C1851" s="2">
        <f>IF(input_OLD_temp_simulation!C1851&lt;&gt;"",input_OLD_temp_simulation!C1851,"")</f>
        <v>44583.260416666657</v>
      </c>
      <c r="D1851" s="26">
        <f t="shared" si="378"/>
        <v>5</v>
      </c>
      <c r="E1851" s="43">
        <f t="shared" si="382"/>
        <v>0.26041666665696539</v>
      </c>
      <c r="F1851" s="2">
        <f t="shared" si="383"/>
        <v>5.2605324073977062</v>
      </c>
      <c r="G1851" s="26">
        <f>_xlfn.XLOOKUP(F1851,occupancy_schedule!C:C,occupancy_schedule!D:D,,1,2)</f>
        <v>1</v>
      </c>
      <c r="H1851" s="50">
        <f t="shared" si="371"/>
        <v>6.7812499999999997E-6</v>
      </c>
      <c r="I1851" s="18">
        <f t="shared" si="372"/>
        <v>7.5347222222222218E-2</v>
      </c>
      <c r="J1851" s="26">
        <f t="shared" si="373"/>
        <v>74.435763888888914</v>
      </c>
      <c r="K1851" s="55">
        <f t="shared" si="374"/>
        <v>1.418011616941015E-2</v>
      </c>
      <c r="L1851" s="26" t="b">
        <f>IF(virtualroom!A1851="","",J1851&gt;ventilation_hysteresis)</f>
        <v>1</v>
      </c>
      <c r="M1851" s="29">
        <f t="shared" si="375"/>
        <v>500</v>
      </c>
      <c r="N1851" s="13">
        <f t="shared" si="379"/>
        <v>5.5555555555555554</v>
      </c>
      <c r="O1851" s="17">
        <f t="shared" si="380"/>
        <v>0.70900580847050754</v>
      </c>
      <c r="P1851" s="17">
        <f t="shared" si="376"/>
        <v>0.19500821886749678</v>
      </c>
      <c r="Q1851" s="17">
        <f t="shared" si="381"/>
        <v>0.13826195987654324</v>
      </c>
      <c r="R1851" s="29">
        <f>IF(R1850="cCO2_ppm",CO2_ext_avg_ppm,calculation!R1850+calculation!S1850)</f>
        <v>874.43576388888891</v>
      </c>
      <c r="S1851" s="13">
        <f t="shared" si="377"/>
        <v>-56.623263888888921</v>
      </c>
    </row>
    <row r="1852" spans="1:19">
      <c r="A1852" s="1">
        <f>IF(input_OLD_temp_simulation!A1852&lt;&gt;"",input_OLD_temp_simulation!A1852,"")</f>
        <v>1850</v>
      </c>
      <c r="B1852">
        <f>IF(input_OLD_temp_simulation!B1852&lt;&gt;"",input_OLD_temp_simulation!B1852,"")</f>
        <v>886307</v>
      </c>
      <c r="C1852" s="2">
        <f>IF(input_OLD_temp_simulation!C1852&lt;&gt;"",input_OLD_temp_simulation!C1852,"")</f>
        <v>44583.270833333343</v>
      </c>
      <c r="D1852" s="26">
        <f t="shared" si="378"/>
        <v>5</v>
      </c>
      <c r="E1852" s="43">
        <f t="shared" si="382"/>
        <v>0.27083333334303461</v>
      </c>
      <c r="F1852" s="2">
        <f t="shared" si="383"/>
        <v>5.2709490740837754</v>
      </c>
      <c r="G1852" s="26">
        <f>_xlfn.XLOOKUP(F1852,occupancy_schedule!C:C,occupancy_schedule!D:D,,1,2)</f>
        <v>1</v>
      </c>
      <c r="H1852" s="50">
        <f t="shared" si="371"/>
        <v>6.7812499999999997E-6</v>
      </c>
      <c r="I1852" s="18">
        <f t="shared" si="372"/>
        <v>7.5347222222222218E-2</v>
      </c>
      <c r="J1852" s="26">
        <f t="shared" si="373"/>
        <v>17.8125</v>
      </c>
      <c r="K1852" s="55">
        <f t="shared" si="374"/>
        <v>1.2432484567901234E-2</v>
      </c>
      <c r="L1852" s="26" t="b">
        <f>IF(virtualroom!A1852="","",J1852&gt;ventilation_hysteresis)</f>
        <v>0</v>
      </c>
      <c r="M1852" s="29">
        <f t="shared" si="375"/>
        <v>0</v>
      </c>
      <c r="N1852" s="13">
        <f t="shared" si="379"/>
        <v>0</v>
      </c>
      <c r="O1852" s="17">
        <f t="shared" si="380"/>
        <v>0</v>
      </c>
      <c r="P1852" s="17">
        <f t="shared" si="376"/>
        <v>0</v>
      </c>
      <c r="Q1852" s="17">
        <f t="shared" si="381"/>
        <v>1.2432484567901234E-2</v>
      </c>
      <c r="R1852" s="29">
        <f>IF(R1851="cCO2_ppm",CO2_ext_avg_ppm,calculation!R1851+calculation!S1851)</f>
        <v>817.8125</v>
      </c>
      <c r="S1852" s="13">
        <f t="shared" si="377"/>
        <v>56.623263888888886</v>
      </c>
    </row>
    <row r="1853" spans="1:19">
      <c r="A1853" s="1">
        <f>IF(input_OLD_temp_simulation!A1853&lt;&gt;"",input_OLD_temp_simulation!A1853,"")</f>
        <v>1851</v>
      </c>
      <c r="B1853">
        <f>IF(input_OLD_temp_simulation!B1853&lt;&gt;"",input_OLD_temp_simulation!B1853,"")</f>
        <v>886307</v>
      </c>
      <c r="C1853" s="2">
        <f>IF(input_OLD_temp_simulation!C1853&lt;&gt;"",input_OLD_temp_simulation!C1853,"")</f>
        <v>44583.28125</v>
      </c>
      <c r="D1853" s="26">
        <f t="shared" si="378"/>
        <v>5</v>
      </c>
      <c r="E1853" s="43">
        <f t="shared" si="382"/>
        <v>0.28125</v>
      </c>
      <c r="F1853" s="2">
        <f t="shared" si="383"/>
        <v>5.2813657407407408</v>
      </c>
      <c r="G1853" s="26">
        <f>_xlfn.XLOOKUP(F1853,occupancy_schedule!C:C,occupancy_schedule!D:D,,1,2)</f>
        <v>1</v>
      </c>
      <c r="H1853" s="50">
        <f t="shared" si="371"/>
        <v>6.7812499999999997E-6</v>
      </c>
      <c r="I1853" s="18">
        <f t="shared" si="372"/>
        <v>7.5347222222222218E-2</v>
      </c>
      <c r="J1853" s="26">
        <f t="shared" si="373"/>
        <v>74.435763888888914</v>
      </c>
      <c r="K1853" s="55">
        <f t="shared" si="374"/>
        <v>1.418011616941015E-2</v>
      </c>
      <c r="L1853" s="26" t="b">
        <f>IF(virtualroom!A1853="","",J1853&gt;ventilation_hysteresis)</f>
        <v>1</v>
      </c>
      <c r="M1853" s="29">
        <f t="shared" si="375"/>
        <v>500</v>
      </c>
      <c r="N1853" s="13">
        <f t="shared" si="379"/>
        <v>5.5555555555555554</v>
      </c>
      <c r="O1853" s="17">
        <f t="shared" si="380"/>
        <v>0.70900580847050754</v>
      </c>
      <c r="P1853" s="17">
        <f t="shared" si="376"/>
        <v>0.19500821886749678</v>
      </c>
      <c r="Q1853" s="17">
        <f t="shared" si="381"/>
        <v>0.13826195987654324</v>
      </c>
      <c r="R1853" s="29">
        <f>IF(R1852="cCO2_ppm",CO2_ext_avg_ppm,calculation!R1852+calculation!S1852)</f>
        <v>874.43576388888891</v>
      </c>
      <c r="S1853" s="13">
        <f t="shared" si="377"/>
        <v>-56.623263888888921</v>
      </c>
    </row>
    <row r="1854" spans="1:19">
      <c r="A1854" s="1">
        <f>IF(input_OLD_temp_simulation!A1854&lt;&gt;"",input_OLD_temp_simulation!A1854,"")</f>
        <v>1852</v>
      </c>
      <c r="B1854">
        <f>IF(input_OLD_temp_simulation!B1854&lt;&gt;"",input_OLD_temp_simulation!B1854,"")</f>
        <v>886307</v>
      </c>
      <c r="C1854" s="2">
        <f>IF(input_OLD_temp_simulation!C1854&lt;&gt;"",input_OLD_temp_simulation!C1854,"")</f>
        <v>44583.291666666657</v>
      </c>
      <c r="D1854" s="26">
        <f t="shared" si="378"/>
        <v>5</v>
      </c>
      <c r="E1854" s="43">
        <f t="shared" si="382"/>
        <v>0.29166666665696539</v>
      </c>
      <c r="F1854" s="2">
        <f t="shared" si="383"/>
        <v>5.2917824073977062</v>
      </c>
      <c r="G1854" s="26">
        <f>_xlfn.XLOOKUP(F1854,occupancy_schedule!C:C,occupancy_schedule!D:D,,1,2)</f>
        <v>1</v>
      </c>
      <c r="H1854" s="50">
        <f t="shared" si="371"/>
        <v>6.7812499999999997E-6</v>
      </c>
      <c r="I1854" s="18">
        <f t="shared" si="372"/>
        <v>7.5347222222222218E-2</v>
      </c>
      <c r="J1854" s="26">
        <f t="shared" si="373"/>
        <v>17.8125</v>
      </c>
      <c r="K1854" s="55">
        <f t="shared" si="374"/>
        <v>1.2432484567901234E-2</v>
      </c>
      <c r="L1854" s="26" t="b">
        <f>IF(virtualroom!A1854="","",J1854&gt;ventilation_hysteresis)</f>
        <v>0</v>
      </c>
      <c r="M1854" s="29">
        <f t="shared" si="375"/>
        <v>0</v>
      </c>
      <c r="N1854" s="13">
        <f t="shared" si="379"/>
        <v>0</v>
      </c>
      <c r="O1854" s="17">
        <f t="shared" si="380"/>
        <v>0</v>
      </c>
      <c r="P1854" s="17">
        <f t="shared" si="376"/>
        <v>0</v>
      </c>
      <c r="Q1854" s="17">
        <f t="shared" si="381"/>
        <v>1.2432484567901234E-2</v>
      </c>
      <c r="R1854" s="29">
        <f>IF(R1853="cCO2_ppm",CO2_ext_avg_ppm,calculation!R1853+calculation!S1853)</f>
        <v>817.8125</v>
      </c>
      <c r="S1854" s="13">
        <f t="shared" si="377"/>
        <v>56.623263888888886</v>
      </c>
    </row>
    <row r="1855" spans="1:19">
      <c r="A1855" s="1">
        <f>IF(input_OLD_temp_simulation!A1855&lt;&gt;"",input_OLD_temp_simulation!A1855,"")</f>
        <v>1853</v>
      </c>
      <c r="B1855">
        <f>IF(input_OLD_temp_simulation!B1855&lt;&gt;"",input_OLD_temp_simulation!B1855,"")</f>
        <v>886307</v>
      </c>
      <c r="C1855" s="2">
        <f>IF(input_OLD_temp_simulation!C1855&lt;&gt;"",input_OLD_temp_simulation!C1855,"")</f>
        <v>44583.302083333343</v>
      </c>
      <c r="D1855" s="26">
        <f t="shared" si="378"/>
        <v>5</v>
      </c>
      <c r="E1855" s="43">
        <f t="shared" si="382"/>
        <v>0.30208333334303461</v>
      </c>
      <c r="F1855" s="2">
        <f t="shared" si="383"/>
        <v>5.3021990740837754</v>
      </c>
      <c r="G1855" s="26">
        <f>_xlfn.XLOOKUP(F1855,occupancy_schedule!C:C,occupancy_schedule!D:D,,1,2)</f>
        <v>1</v>
      </c>
      <c r="H1855" s="50">
        <f t="shared" si="371"/>
        <v>6.7812499999999997E-6</v>
      </c>
      <c r="I1855" s="18">
        <f t="shared" si="372"/>
        <v>7.5347222222222218E-2</v>
      </c>
      <c r="J1855" s="26">
        <f t="shared" si="373"/>
        <v>74.435763888888914</v>
      </c>
      <c r="K1855" s="55">
        <f t="shared" si="374"/>
        <v>1.418011616941015E-2</v>
      </c>
      <c r="L1855" s="26" t="b">
        <f>IF(virtualroom!A1855="","",J1855&gt;ventilation_hysteresis)</f>
        <v>1</v>
      </c>
      <c r="M1855" s="29">
        <f t="shared" si="375"/>
        <v>500</v>
      </c>
      <c r="N1855" s="13">
        <f t="shared" si="379"/>
        <v>5.5555555555555554</v>
      </c>
      <c r="O1855" s="17">
        <f t="shared" si="380"/>
        <v>0.70900580847050754</v>
      </c>
      <c r="P1855" s="17">
        <f t="shared" si="376"/>
        <v>0.19500821886749678</v>
      </c>
      <c r="Q1855" s="17">
        <f t="shared" si="381"/>
        <v>0.13826195987654324</v>
      </c>
      <c r="R1855" s="29">
        <f>IF(R1854="cCO2_ppm",CO2_ext_avg_ppm,calculation!R1854+calculation!S1854)</f>
        <v>874.43576388888891</v>
      </c>
      <c r="S1855" s="13">
        <f t="shared" si="377"/>
        <v>-56.623263888888921</v>
      </c>
    </row>
    <row r="1856" spans="1:19">
      <c r="A1856" s="1">
        <f>IF(input_OLD_temp_simulation!A1856&lt;&gt;"",input_OLD_temp_simulation!A1856,"")</f>
        <v>1854</v>
      </c>
      <c r="B1856">
        <f>IF(input_OLD_temp_simulation!B1856&lt;&gt;"",input_OLD_temp_simulation!B1856,"")</f>
        <v>886307</v>
      </c>
      <c r="C1856" s="2">
        <f>IF(input_OLD_temp_simulation!C1856&lt;&gt;"",input_OLD_temp_simulation!C1856,"")</f>
        <v>44583.3125</v>
      </c>
      <c r="D1856" s="26">
        <f t="shared" si="378"/>
        <v>5</v>
      </c>
      <c r="E1856" s="43">
        <f t="shared" si="382"/>
        <v>0.3125</v>
      </c>
      <c r="F1856" s="2">
        <f t="shared" si="383"/>
        <v>5.3126157407407408</v>
      </c>
      <c r="G1856" s="26">
        <f>_xlfn.XLOOKUP(F1856,occupancy_schedule!C:C,occupancy_schedule!D:D,,1,2)</f>
        <v>1</v>
      </c>
      <c r="H1856" s="50">
        <f t="shared" si="371"/>
        <v>6.7812499999999997E-6</v>
      </c>
      <c r="I1856" s="18">
        <f t="shared" si="372"/>
        <v>7.5347222222222218E-2</v>
      </c>
      <c r="J1856" s="26">
        <f t="shared" si="373"/>
        <v>17.8125</v>
      </c>
      <c r="K1856" s="55">
        <f t="shared" si="374"/>
        <v>1.2432484567901234E-2</v>
      </c>
      <c r="L1856" s="26" t="b">
        <f>IF(virtualroom!A1856="","",J1856&gt;ventilation_hysteresis)</f>
        <v>0</v>
      </c>
      <c r="M1856" s="29">
        <f t="shared" si="375"/>
        <v>0</v>
      </c>
      <c r="N1856" s="13">
        <f t="shared" si="379"/>
        <v>0</v>
      </c>
      <c r="O1856" s="17">
        <f t="shared" si="380"/>
        <v>0</v>
      </c>
      <c r="P1856" s="17">
        <f t="shared" si="376"/>
        <v>0</v>
      </c>
      <c r="Q1856" s="17">
        <f t="shared" si="381"/>
        <v>1.2432484567901234E-2</v>
      </c>
      <c r="R1856" s="29">
        <f>IF(R1855="cCO2_ppm",CO2_ext_avg_ppm,calculation!R1855+calculation!S1855)</f>
        <v>817.8125</v>
      </c>
      <c r="S1856" s="13">
        <f t="shared" si="377"/>
        <v>56.623263888888886</v>
      </c>
    </row>
    <row r="1857" spans="1:19">
      <c r="A1857" s="1">
        <f>IF(input_OLD_temp_simulation!A1857&lt;&gt;"",input_OLD_temp_simulation!A1857,"")</f>
        <v>1855</v>
      </c>
      <c r="B1857">
        <f>IF(input_OLD_temp_simulation!B1857&lt;&gt;"",input_OLD_temp_simulation!B1857,"")</f>
        <v>886307</v>
      </c>
      <c r="C1857" s="2">
        <f>IF(input_OLD_temp_simulation!C1857&lt;&gt;"",input_OLD_temp_simulation!C1857,"")</f>
        <v>44583.322916666657</v>
      </c>
      <c r="D1857" s="26">
        <f t="shared" si="378"/>
        <v>5</v>
      </c>
      <c r="E1857" s="43">
        <f t="shared" si="382"/>
        <v>0.32291666665696539</v>
      </c>
      <c r="F1857" s="2">
        <f t="shared" si="383"/>
        <v>5.3230324073977062</v>
      </c>
      <c r="G1857" s="26">
        <f>_xlfn.XLOOKUP(F1857,occupancy_schedule!C:C,occupancy_schedule!D:D,,1,2)</f>
        <v>1</v>
      </c>
      <c r="H1857" s="50">
        <f t="shared" si="371"/>
        <v>6.7812499999999997E-6</v>
      </c>
      <c r="I1857" s="18">
        <f t="shared" si="372"/>
        <v>7.5347222222222218E-2</v>
      </c>
      <c r="J1857" s="26">
        <f t="shared" si="373"/>
        <v>74.435763888888914</v>
      </c>
      <c r="K1857" s="55">
        <f t="shared" si="374"/>
        <v>1.418011616941015E-2</v>
      </c>
      <c r="L1857" s="26" t="b">
        <f>IF(virtualroom!A1857="","",J1857&gt;ventilation_hysteresis)</f>
        <v>1</v>
      </c>
      <c r="M1857" s="29">
        <f t="shared" si="375"/>
        <v>500</v>
      </c>
      <c r="N1857" s="13">
        <f t="shared" si="379"/>
        <v>5.5555555555555554</v>
      </c>
      <c r="O1857" s="17">
        <f t="shared" si="380"/>
        <v>0.70900580847050754</v>
      </c>
      <c r="P1857" s="17">
        <f t="shared" si="376"/>
        <v>0.19500821886749678</v>
      </c>
      <c r="Q1857" s="17">
        <f t="shared" si="381"/>
        <v>0.13826195987654324</v>
      </c>
      <c r="R1857" s="29">
        <f>IF(R1856="cCO2_ppm",CO2_ext_avg_ppm,calculation!R1856+calculation!S1856)</f>
        <v>874.43576388888891</v>
      </c>
      <c r="S1857" s="13">
        <f t="shared" si="377"/>
        <v>-56.623263888888921</v>
      </c>
    </row>
    <row r="1858" spans="1:19">
      <c r="A1858" s="1">
        <f>IF(input_OLD_temp_simulation!A1858&lt;&gt;"",input_OLD_temp_simulation!A1858,"")</f>
        <v>1856</v>
      </c>
      <c r="B1858">
        <f>IF(input_OLD_temp_simulation!B1858&lt;&gt;"",input_OLD_temp_simulation!B1858,"")</f>
        <v>886307</v>
      </c>
      <c r="C1858" s="2">
        <f>IF(input_OLD_temp_simulation!C1858&lt;&gt;"",input_OLD_temp_simulation!C1858,"")</f>
        <v>44583.333333333343</v>
      </c>
      <c r="D1858" s="26">
        <f t="shared" si="378"/>
        <v>5</v>
      </c>
      <c r="E1858" s="43">
        <f t="shared" si="382"/>
        <v>0.33333333334303461</v>
      </c>
      <c r="F1858" s="2">
        <f t="shared" si="383"/>
        <v>5.3334490740837754</v>
      </c>
      <c r="G1858" s="26">
        <f>_xlfn.XLOOKUP(F1858,occupancy_schedule!C:C,occupancy_schedule!D:D,,1,2)</f>
        <v>1</v>
      </c>
      <c r="H1858" s="50">
        <f t="shared" ref="H1858:H1921" si="384">G1858*deskwork_MET*METml_per_kg_min_p*avg_kg_per_p/(s_per_min*ml_per_m3)</f>
        <v>6.7812499999999997E-6</v>
      </c>
      <c r="I1858" s="18">
        <f t="shared" ref="I1858:I1921" si="385">H1858/V_room_m3*1000000</f>
        <v>7.5347222222222218E-2</v>
      </c>
      <c r="J1858" s="26">
        <f t="shared" ref="J1858:J1921" si="386">R1858-CO2_set</f>
        <v>17.8125</v>
      </c>
      <c r="K1858" s="55">
        <f t="shared" ref="K1858:K1921" si="387">(R1858-CO2_ext_avg_ppm)*ACPH_min/s_per_h</f>
        <v>1.2432484567901234E-2</v>
      </c>
      <c r="L1858" s="26" t="b">
        <f>IF(virtualroom!A1858="","",J1858&gt;ventilation_hysteresis)</f>
        <v>0</v>
      </c>
      <c r="M1858" s="29">
        <f t="shared" ref="M1858:M1921" si="388">IF(L1858,maxvent_m3_per_h,0)</f>
        <v>0</v>
      </c>
      <c r="N1858" s="13">
        <f t="shared" si="379"/>
        <v>0</v>
      </c>
      <c r="O1858" s="17">
        <f t="shared" si="380"/>
        <v>0</v>
      </c>
      <c r="P1858" s="17">
        <f t="shared" ref="P1858:P1921" si="389">IF(L1858,MAX(0,MIN((J1858+ventilation_hysteresis)/(O1858*timestep_s),1)),0)</f>
        <v>0</v>
      </c>
      <c r="Q1858" s="17">
        <f t="shared" si="381"/>
        <v>1.2432484567901234E-2</v>
      </c>
      <c r="R1858" s="29">
        <f>IF(R1857="cCO2_ppm",CO2_ext_avg_ppm,calculation!R1857+calculation!S1857)</f>
        <v>817.8125</v>
      </c>
      <c r="S1858" s="13">
        <f t="shared" ref="S1858:S1921" si="390">(I1858-Q1858)*timestep_s</f>
        <v>56.623263888888886</v>
      </c>
    </row>
    <row r="1859" spans="1:19">
      <c r="A1859" s="1">
        <f>IF(input_OLD_temp_simulation!A1859&lt;&gt;"",input_OLD_temp_simulation!A1859,"")</f>
        <v>1857</v>
      </c>
      <c r="B1859">
        <f>IF(input_OLD_temp_simulation!B1859&lt;&gt;"",input_OLD_temp_simulation!B1859,"")</f>
        <v>886307</v>
      </c>
      <c r="C1859" s="2">
        <f>IF(input_OLD_temp_simulation!C1859&lt;&gt;"",input_OLD_temp_simulation!C1859,"")</f>
        <v>44583.34375</v>
      </c>
      <c r="D1859" s="26">
        <f t="shared" ref="D1859:D1922" si="391">WEEKDAY(C1859,3)</f>
        <v>5</v>
      </c>
      <c r="E1859" s="43">
        <f t="shared" si="382"/>
        <v>0.34375</v>
      </c>
      <c r="F1859" s="2">
        <f t="shared" si="383"/>
        <v>5.3438657407407408</v>
      </c>
      <c r="G1859" s="26">
        <f>_xlfn.XLOOKUP(F1859,occupancy_schedule!C:C,occupancy_schedule!D:D,,1,2)</f>
        <v>1</v>
      </c>
      <c r="H1859" s="50">
        <f t="shared" si="384"/>
        <v>6.7812499999999997E-6</v>
      </c>
      <c r="I1859" s="18">
        <f t="shared" si="385"/>
        <v>7.5347222222222218E-2</v>
      </c>
      <c r="J1859" s="26">
        <f t="shared" si="386"/>
        <v>74.435763888888914</v>
      </c>
      <c r="K1859" s="55">
        <f t="shared" si="387"/>
        <v>1.418011616941015E-2</v>
      </c>
      <c r="L1859" s="26" t="b">
        <f>IF(virtualroom!A1859="","",J1859&gt;ventilation_hysteresis)</f>
        <v>1</v>
      </c>
      <c r="M1859" s="29">
        <f t="shared" si="388"/>
        <v>500</v>
      </c>
      <c r="N1859" s="13">
        <f t="shared" si="379"/>
        <v>5.5555555555555554</v>
      </c>
      <c r="O1859" s="17">
        <f t="shared" si="380"/>
        <v>0.70900580847050754</v>
      </c>
      <c r="P1859" s="17">
        <f t="shared" si="389"/>
        <v>0.19500821886749678</v>
      </c>
      <c r="Q1859" s="17">
        <f t="shared" si="381"/>
        <v>0.13826195987654324</v>
      </c>
      <c r="R1859" s="29">
        <f>IF(R1858="cCO2_ppm",CO2_ext_avg_ppm,calculation!R1858+calculation!S1858)</f>
        <v>874.43576388888891</v>
      </c>
      <c r="S1859" s="13">
        <f t="shared" si="390"/>
        <v>-56.623263888888921</v>
      </c>
    </row>
    <row r="1860" spans="1:19">
      <c r="A1860" s="1">
        <f>IF(input_OLD_temp_simulation!A1860&lt;&gt;"",input_OLD_temp_simulation!A1860,"")</f>
        <v>1858</v>
      </c>
      <c r="B1860">
        <f>IF(input_OLD_temp_simulation!B1860&lt;&gt;"",input_OLD_temp_simulation!B1860,"")</f>
        <v>886307</v>
      </c>
      <c r="C1860" s="2">
        <f>IF(input_OLD_temp_simulation!C1860&lt;&gt;"",input_OLD_temp_simulation!C1860,"")</f>
        <v>44583.354166666657</v>
      </c>
      <c r="D1860" s="26">
        <f t="shared" si="391"/>
        <v>5</v>
      </c>
      <c r="E1860" s="43">
        <f t="shared" si="382"/>
        <v>0.35416666665696539</v>
      </c>
      <c r="F1860" s="2">
        <f t="shared" si="383"/>
        <v>5.3542824073977062</v>
      </c>
      <c r="G1860" s="26">
        <f>_xlfn.XLOOKUP(F1860,occupancy_schedule!C:C,occupancy_schedule!D:D,,1,2)</f>
        <v>3</v>
      </c>
      <c r="H1860" s="50">
        <f t="shared" si="384"/>
        <v>2.034375E-5</v>
      </c>
      <c r="I1860" s="18">
        <f t="shared" si="385"/>
        <v>0.22604166666666667</v>
      </c>
      <c r="J1860" s="26">
        <f t="shared" si="386"/>
        <v>17.8125</v>
      </c>
      <c r="K1860" s="55">
        <f t="shared" si="387"/>
        <v>1.2432484567901234E-2</v>
      </c>
      <c r="L1860" s="26" t="b">
        <f>IF(virtualroom!A1860="","",J1860&gt;ventilation_hysteresis)</f>
        <v>0</v>
      </c>
      <c r="M1860" s="29">
        <f t="shared" si="388"/>
        <v>0</v>
      </c>
      <c r="N1860" s="13">
        <f t="shared" si="379"/>
        <v>0</v>
      </c>
      <c r="O1860" s="17">
        <f t="shared" si="380"/>
        <v>0</v>
      </c>
      <c r="P1860" s="17">
        <f t="shared" si="389"/>
        <v>0</v>
      </c>
      <c r="Q1860" s="17">
        <f t="shared" si="381"/>
        <v>1.2432484567901234E-2</v>
      </c>
      <c r="R1860" s="29">
        <f>IF(R1859="cCO2_ppm",CO2_ext_avg_ppm,calculation!R1859+calculation!S1859)</f>
        <v>817.8125</v>
      </c>
      <c r="S1860" s="13">
        <f t="shared" si="390"/>
        <v>192.24826388888891</v>
      </c>
    </row>
    <row r="1861" spans="1:19">
      <c r="A1861" s="1">
        <f>IF(input_OLD_temp_simulation!A1861&lt;&gt;"",input_OLD_temp_simulation!A1861,"")</f>
        <v>1859</v>
      </c>
      <c r="B1861">
        <f>IF(input_OLD_temp_simulation!B1861&lt;&gt;"",input_OLD_temp_simulation!B1861,"")</f>
        <v>886307</v>
      </c>
      <c r="C1861" s="2">
        <f>IF(input_OLD_temp_simulation!C1861&lt;&gt;"",input_OLD_temp_simulation!C1861,"")</f>
        <v>44583.364583333343</v>
      </c>
      <c r="D1861" s="26">
        <f t="shared" si="391"/>
        <v>5</v>
      </c>
      <c r="E1861" s="43">
        <f t="shared" si="382"/>
        <v>0.36458333334303461</v>
      </c>
      <c r="F1861" s="2">
        <f t="shared" si="383"/>
        <v>5.3646990740837754</v>
      </c>
      <c r="G1861" s="26">
        <f>_xlfn.XLOOKUP(F1861,occupancy_schedule!C:C,occupancy_schedule!D:D,,1,2)</f>
        <v>3</v>
      </c>
      <c r="H1861" s="50">
        <f t="shared" si="384"/>
        <v>2.034375E-5</v>
      </c>
      <c r="I1861" s="18">
        <f t="shared" si="385"/>
        <v>0.22604166666666667</v>
      </c>
      <c r="J1861" s="26">
        <f t="shared" si="386"/>
        <v>210.06076388888891</v>
      </c>
      <c r="K1861" s="55">
        <f t="shared" si="387"/>
        <v>1.8366072959533606E-2</v>
      </c>
      <c r="L1861" s="26" t="b">
        <f>IF(virtualroom!A1861="","",J1861&gt;ventilation_hysteresis)</f>
        <v>1</v>
      </c>
      <c r="M1861" s="29">
        <f t="shared" si="388"/>
        <v>500</v>
      </c>
      <c r="N1861" s="13">
        <f t="shared" si="379"/>
        <v>5.5555555555555554</v>
      </c>
      <c r="O1861" s="17">
        <f t="shared" si="380"/>
        <v>0.9183036479766804</v>
      </c>
      <c r="P1861" s="17">
        <f t="shared" si="389"/>
        <v>0.31466324342460361</v>
      </c>
      <c r="Q1861" s="17">
        <f t="shared" si="381"/>
        <v>0.28895640432098768</v>
      </c>
      <c r="R1861" s="29">
        <f>IF(R1860="cCO2_ppm",CO2_ext_avg_ppm,calculation!R1860+calculation!S1860)</f>
        <v>1010.0607638888889</v>
      </c>
      <c r="S1861" s="13">
        <f t="shared" si="390"/>
        <v>-56.623263888888914</v>
      </c>
    </row>
    <row r="1862" spans="1:19">
      <c r="A1862" s="1">
        <f>IF(input_OLD_temp_simulation!A1862&lt;&gt;"",input_OLD_temp_simulation!A1862,"")</f>
        <v>1860</v>
      </c>
      <c r="B1862">
        <f>IF(input_OLD_temp_simulation!B1862&lt;&gt;"",input_OLD_temp_simulation!B1862,"")</f>
        <v>886307</v>
      </c>
      <c r="C1862" s="2">
        <f>IF(input_OLD_temp_simulation!C1862&lt;&gt;"",input_OLD_temp_simulation!C1862,"")</f>
        <v>44583.375</v>
      </c>
      <c r="D1862" s="26">
        <f t="shared" si="391"/>
        <v>5</v>
      </c>
      <c r="E1862" s="43">
        <f t="shared" si="382"/>
        <v>0.375</v>
      </c>
      <c r="F1862" s="2">
        <f t="shared" si="383"/>
        <v>5.3751157407407408</v>
      </c>
      <c r="G1862" s="26">
        <f>_xlfn.XLOOKUP(F1862,occupancy_schedule!C:C,occupancy_schedule!D:D,,1,2)</f>
        <v>2</v>
      </c>
      <c r="H1862" s="50">
        <f t="shared" si="384"/>
        <v>1.3562499999999999E-5</v>
      </c>
      <c r="I1862" s="18">
        <f t="shared" si="385"/>
        <v>0.15069444444444444</v>
      </c>
      <c r="J1862" s="26">
        <f t="shared" si="386"/>
        <v>153.4375</v>
      </c>
      <c r="K1862" s="55">
        <f t="shared" si="387"/>
        <v>1.6618441358024691E-2</v>
      </c>
      <c r="L1862" s="26" t="b">
        <f>IF(virtualroom!A1862="","",J1862&gt;ventilation_hysteresis)</f>
        <v>1</v>
      </c>
      <c r="M1862" s="29">
        <f t="shared" si="388"/>
        <v>500</v>
      </c>
      <c r="N1862" s="13">
        <f t="shared" si="379"/>
        <v>5.5555555555555554</v>
      </c>
      <c r="O1862" s="17">
        <f t="shared" si="380"/>
        <v>0.83092206790123457</v>
      </c>
      <c r="P1862" s="17">
        <f t="shared" si="389"/>
        <v>0.27203714451538014</v>
      </c>
      <c r="Q1862" s="17">
        <f t="shared" si="381"/>
        <v>0.22604166666666667</v>
      </c>
      <c r="R1862" s="29">
        <f>IF(R1861="cCO2_ppm",CO2_ext_avg_ppm,calculation!R1861+calculation!S1861)</f>
        <v>953.4375</v>
      </c>
      <c r="S1862" s="13">
        <f t="shared" si="390"/>
        <v>-67.812500000000014</v>
      </c>
    </row>
    <row r="1863" spans="1:19">
      <c r="A1863" s="1">
        <f>IF(input_OLD_temp_simulation!A1863&lt;&gt;"",input_OLD_temp_simulation!A1863,"")</f>
        <v>1861</v>
      </c>
      <c r="B1863">
        <f>IF(input_OLD_temp_simulation!B1863&lt;&gt;"",input_OLD_temp_simulation!B1863,"")</f>
        <v>886307</v>
      </c>
      <c r="C1863" s="2">
        <f>IF(input_OLD_temp_simulation!C1863&lt;&gt;"",input_OLD_temp_simulation!C1863,"")</f>
        <v>44583.385416666657</v>
      </c>
      <c r="D1863" s="26">
        <f t="shared" si="391"/>
        <v>5</v>
      </c>
      <c r="E1863" s="43">
        <f t="shared" si="382"/>
        <v>0.38541666665696539</v>
      </c>
      <c r="F1863" s="2">
        <f t="shared" si="383"/>
        <v>5.3855324073977062</v>
      </c>
      <c r="G1863" s="26">
        <f>_xlfn.XLOOKUP(F1863,occupancy_schedule!C:C,occupancy_schedule!D:D,,1,2)</f>
        <v>2</v>
      </c>
      <c r="H1863" s="50">
        <f t="shared" si="384"/>
        <v>1.3562499999999999E-5</v>
      </c>
      <c r="I1863" s="18">
        <f t="shared" si="385"/>
        <v>0.15069444444444444</v>
      </c>
      <c r="J1863" s="26">
        <f t="shared" si="386"/>
        <v>85.625</v>
      </c>
      <c r="K1863" s="55">
        <f t="shared" si="387"/>
        <v>1.4525462962962962E-2</v>
      </c>
      <c r="L1863" s="26" t="b">
        <f>IF(virtualroom!A1863="","",J1863&gt;ventilation_hysteresis)</f>
        <v>1</v>
      </c>
      <c r="M1863" s="29">
        <f t="shared" si="388"/>
        <v>500</v>
      </c>
      <c r="N1863" s="13">
        <f t="shared" si="379"/>
        <v>5.5555555555555554</v>
      </c>
      <c r="O1863" s="17">
        <f t="shared" si="380"/>
        <v>0.72627314814814814</v>
      </c>
      <c r="P1863" s="17">
        <f t="shared" si="389"/>
        <v>0.20749003984063744</v>
      </c>
      <c r="Q1863" s="17">
        <f t="shared" si="381"/>
        <v>0.15069444444444444</v>
      </c>
      <c r="R1863" s="29">
        <f>IF(R1862="cCO2_ppm",CO2_ext_avg_ppm,calculation!R1862+calculation!S1862)</f>
        <v>885.625</v>
      </c>
      <c r="S1863" s="13">
        <f t="shared" si="390"/>
        <v>0</v>
      </c>
    </row>
    <row r="1864" spans="1:19">
      <c r="A1864" s="1">
        <f>IF(input_OLD_temp_simulation!A1864&lt;&gt;"",input_OLD_temp_simulation!A1864,"")</f>
        <v>1862</v>
      </c>
      <c r="B1864">
        <f>IF(input_OLD_temp_simulation!B1864&lt;&gt;"",input_OLD_temp_simulation!B1864,"")</f>
        <v>886307</v>
      </c>
      <c r="C1864" s="2">
        <f>IF(input_OLD_temp_simulation!C1864&lt;&gt;"",input_OLD_temp_simulation!C1864,"")</f>
        <v>44583.395833333343</v>
      </c>
      <c r="D1864" s="26">
        <f t="shared" si="391"/>
        <v>5</v>
      </c>
      <c r="E1864" s="43">
        <f t="shared" si="382"/>
        <v>0.39583333334303461</v>
      </c>
      <c r="F1864" s="2">
        <f t="shared" si="383"/>
        <v>5.3959490740837754</v>
      </c>
      <c r="G1864" s="26">
        <f>_xlfn.XLOOKUP(F1864,occupancy_schedule!C:C,occupancy_schedule!D:D,,1,2)</f>
        <v>2</v>
      </c>
      <c r="H1864" s="50">
        <f t="shared" si="384"/>
        <v>1.3562499999999999E-5</v>
      </c>
      <c r="I1864" s="18">
        <f t="shared" si="385"/>
        <v>0.15069444444444444</v>
      </c>
      <c r="J1864" s="26">
        <f t="shared" si="386"/>
        <v>85.625</v>
      </c>
      <c r="K1864" s="55">
        <f t="shared" si="387"/>
        <v>1.4525462962962962E-2</v>
      </c>
      <c r="L1864" s="26" t="b">
        <f>IF(virtualroom!A1864="","",J1864&gt;ventilation_hysteresis)</f>
        <v>1</v>
      </c>
      <c r="M1864" s="29">
        <f t="shared" si="388"/>
        <v>500</v>
      </c>
      <c r="N1864" s="13">
        <f t="shared" si="379"/>
        <v>5.5555555555555554</v>
      </c>
      <c r="O1864" s="17">
        <f t="shared" si="380"/>
        <v>0.72627314814814814</v>
      </c>
      <c r="P1864" s="17">
        <f t="shared" si="389"/>
        <v>0.20749003984063744</v>
      </c>
      <c r="Q1864" s="17">
        <f t="shared" si="381"/>
        <v>0.15069444444444444</v>
      </c>
      <c r="R1864" s="29">
        <f>IF(R1863="cCO2_ppm",CO2_ext_avg_ppm,calculation!R1863+calculation!S1863)</f>
        <v>885.625</v>
      </c>
      <c r="S1864" s="13">
        <f t="shared" si="390"/>
        <v>0</v>
      </c>
    </row>
    <row r="1865" spans="1:19">
      <c r="A1865" s="1">
        <f>IF(input_OLD_temp_simulation!A1865&lt;&gt;"",input_OLD_temp_simulation!A1865,"")</f>
        <v>1863</v>
      </c>
      <c r="B1865">
        <f>IF(input_OLD_temp_simulation!B1865&lt;&gt;"",input_OLD_temp_simulation!B1865,"")</f>
        <v>886307</v>
      </c>
      <c r="C1865" s="2">
        <f>IF(input_OLD_temp_simulation!C1865&lt;&gt;"",input_OLD_temp_simulation!C1865,"")</f>
        <v>44583.40625</v>
      </c>
      <c r="D1865" s="26">
        <f t="shared" si="391"/>
        <v>5</v>
      </c>
      <c r="E1865" s="43">
        <f t="shared" si="382"/>
        <v>0.40625</v>
      </c>
      <c r="F1865" s="2">
        <f t="shared" si="383"/>
        <v>5.4063657407407408</v>
      </c>
      <c r="G1865" s="26">
        <f>_xlfn.XLOOKUP(F1865,occupancy_schedule!C:C,occupancy_schedule!D:D,,1,2)</f>
        <v>2</v>
      </c>
      <c r="H1865" s="50">
        <f t="shared" si="384"/>
        <v>1.3562499999999999E-5</v>
      </c>
      <c r="I1865" s="18">
        <f t="shared" si="385"/>
        <v>0.15069444444444444</v>
      </c>
      <c r="J1865" s="26">
        <f t="shared" si="386"/>
        <v>85.625</v>
      </c>
      <c r="K1865" s="55">
        <f t="shared" si="387"/>
        <v>1.4525462962962962E-2</v>
      </c>
      <c r="L1865" s="26" t="b">
        <f>IF(virtualroom!A1865="","",J1865&gt;ventilation_hysteresis)</f>
        <v>1</v>
      </c>
      <c r="M1865" s="29">
        <f t="shared" si="388"/>
        <v>500</v>
      </c>
      <c r="N1865" s="13">
        <f t="shared" si="379"/>
        <v>5.5555555555555554</v>
      </c>
      <c r="O1865" s="17">
        <f t="shared" si="380"/>
        <v>0.72627314814814814</v>
      </c>
      <c r="P1865" s="17">
        <f t="shared" si="389"/>
        <v>0.20749003984063744</v>
      </c>
      <c r="Q1865" s="17">
        <f t="shared" si="381"/>
        <v>0.15069444444444444</v>
      </c>
      <c r="R1865" s="29">
        <f>IF(R1864="cCO2_ppm",CO2_ext_avg_ppm,calculation!R1864+calculation!S1864)</f>
        <v>885.625</v>
      </c>
      <c r="S1865" s="13">
        <f t="shared" si="390"/>
        <v>0</v>
      </c>
    </row>
    <row r="1866" spans="1:19">
      <c r="A1866" s="1">
        <f>IF(input_OLD_temp_simulation!A1866&lt;&gt;"",input_OLD_temp_simulation!A1866,"")</f>
        <v>1864</v>
      </c>
      <c r="B1866">
        <f>IF(input_OLD_temp_simulation!B1866&lt;&gt;"",input_OLD_temp_simulation!B1866,"")</f>
        <v>886307</v>
      </c>
      <c r="C1866" s="2">
        <f>IF(input_OLD_temp_simulation!C1866&lt;&gt;"",input_OLD_temp_simulation!C1866,"")</f>
        <v>44583.416666666657</v>
      </c>
      <c r="D1866" s="26">
        <f t="shared" si="391"/>
        <v>5</v>
      </c>
      <c r="E1866" s="43">
        <f t="shared" si="382"/>
        <v>0.41666666665696539</v>
      </c>
      <c r="F1866" s="2">
        <f t="shared" si="383"/>
        <v>5.4167824073977062</v>
      </c>
      <c r="G1866" s="26">
        <f>_xlfn.XLOOKUP(F1866,occupancy_schedule!C:C,occupancy_schedule!D:D,,1,2)</f>
        <v>2</v>
      </c>
      <c r="H1866" s="50">
        <f t="shared" si="384"/>
        <v>1.3562499999999999E-5</v>
      </c>
      <c r="I1866" s="18">
        <f t="shared" si="385"/>
        <v>0.15069444444444444</v>
      </c>
      <c r="J1866" s="26">
        <f t="shared" si="386"/>
        <v>85.625</v>
      </c>
      <c r="K1866" s="55">
        <f t="shared" si="387"/>
        <v>1.4525462962962962E-2</v>
      </c>
      <c r="L1866" s="26" t="b">
        <f>IF(virtualroom!A1866="","",J1866&gt;ventilation_hysteresis)</f>
        <v>1</v>
      </c>
      <c r="M1866" s="29">
        <f t="shared" si="388"/>
        <v>500</v>
      </c>
      <c r="N1866" s="13">
        <f t="shared" si="379"/>
        <v>5.5555555555555554</v>
      </c>
      <c r="O1866" s="17">
        <f t="shared" si="380"/>
        <v>0.72627314814814814</v>
      </c>
      <c r="P1866" s="17">
        <f t="shared" si="389"/>
        <v>0.20749003984063744</v>
      </c>
      <c r="Q1866" s="17">
        <f t="shared" si="381"/>
        <v>0.15069444444444444</v>
      </c>
      <c r="R1866" s="29">
        <f>IF(R1865="cCO2_ppm",CO2_ext_avg_ppm,calculation!R1865+calculation!S1865)</f>
        <v>885.625</v>
      </c>
      <c r="S1866" s="13">
        <f t="shared" si="390"/>
        <v>0</v>
      </c>
    </row>
    <row r="1867" spans="1:19">
      <c r="A1867" s="1">
        <f>IF(input_OLD_temp_simulation!A1867&lt;&gt;"",input_OLD_temp_simulation!A1867,"")</f>
        <v>1865</v>
      </c>
      <c r="B1867">
        <f>IF(input_OLD_temp_simulation!B1867&lt;&gt;"",input_OLD_temp_simulation!B1867,"")</f>
        <v>886307</v>
      </c>
      <c r="C1867" s="2">
        <f>IF(input_OLD_temp_simulation!C1867&lt;&gt;"",input_OLD_temp_simulation!C1867,"")</f>
        <v>44583.427083333343</v>
      </c>
      <c r="D1867" s="26">
        <f t="shared" si="391"/>
        <v>5</v>
      </c>
      <c r="E1867" s="43">
        <f t="shared" si="382"/>
        <v>0.42708333334303461</v>
      </c>
      <c r="F1867" s="2">
        <f t="shared" si="383"/>
        <v>5.4271990740837754</v>
      </c>
      <c r="G1867" s="26">
        <f>_xlfn.XLOOKUP(F1867,occupancy_schedule!C:C,occupancy_schedule!D:D,,1,2)</f>
        <v>2</v>
      </c>
      <c r="H1867" s="50">
        <f t="shared" si="384"/>
        <v>1.3562499999999999E-5</v>
      </c>
      <c r="I1867" s="18">
        <f t="shared" si="385"/>
        <v>0.15069444444444444</v>
      </c>
      <c r="J1867" s="26">
        <f t="shared" si="386"/>
        <v>85.625</v>
      </c>
      <c r="K1867" s="55">
        <f t="shared" si="387"/>
        <v>1.4525462962962962E-2</v>
      </c>
      <c r="L1867" s="26" t="b">
        <f>IF(virtualroom!A1867="","",J1867&gt;ventilation_hysteresis)</f>
        <v>1</v>
      </c>
      <c r="M1867" s="29">
        <f t="shared" si="388"/>
        <v>500</v>
      </c>
      <c r="N1867" s="13">
        <f t="shared" si="379"/>
        <v>5.5555555555555554</v>
      </c>
      <c r="O1867" s="17">
        <f t="shared" si="380"/>
        <v>0.72627314814814814</v>
      </c>
      <c r="P1867" s="17">
        <f t="shared" si="389"/>
        <v>0.20749003984063744</v>
      </c>
      <c r="Q1867" s="17">
        <f t="shared" si="381"/>
        <v>0.15069444444444444</v>
      </c>
      <c r="R1867" s="29">
        <f>IF(R1866="cCO2_ppm",CO2_ext_avg_ppm,calculation!R1866+calculation!S1866)</f>
        <v>885.625</v>
      </c>
      <c r="S1867" s="13">
        <f t="shared" si="390"/>
        <v>0</v>
      </c>
    </row>
    <row r="1868" spans="1:19">
      <c r="A1868" s="1">
        <f>IF(input_OLD_temp_simulation!A1868&lt;&gt;"",input_OLD_temp_simulation!A1868,"")</f>
        <v>1866</v>
      </c>
      <c r="B1868">
        <f>IF(input_OLD_temp_simulation!B1868&lt;&gt;"",input_OLD_temp_simulation!B1868,"")</f>
        <v>886307</v>
      </c>
      <c r="C1868" s="2">
        <f>IF(input_OLD_temp_simulation!C1868&lt;&gt;"",input_OLD_temp_simulation!C1868,"")</f>
        <v>44583.4375</v>
      </c>
      <c r="D1868" s="26">
        <f t="shared" si="391"/>
        <v>5</v>
      </c>
      <c r="E1868" s="43">
        <f t="shared" si="382"/>
        <v>0.4375</v>
      </c>
      <c r="F1868" s="2">
        <f t="shared" si="383"/>
        <v>5.4376157407407408</v>
      </c>
      <c r="G1868" s="26">
        <f>_xlfn.XLOOKUP(F1868,occupancy_schedule!C:C,occupancy_schedule!D:D,,1,2)</f>
        <v>2</v>
      </c>
      <c r="H1868" s="50">
        <f t="shared" si="384"/>
        <v>1.3562499999999999E-5</v>
      </c>
      <c r="I1868" s="18">
        <f t="shared" si="385"/>
        <v>0.15069444444444444</v>
      </c>
      <c r="J1868" s="26">
        <f t="shared" si="386"/>
        <v>85.625</v>
      </c>
      <c r="K1868" s="55">
        <f t="shared" si="387"/>
        <v>1.4525462962962962E-2</v>
      </c>
      <c r="L1868" s="26" t="b">
        <f>IF(virtualroom!A1868="","",J1868&gt;ventilation_hysteresis)</f>
        <v>1</v>
      </c>
      <c r="M1868" s="29">
        <f t="shared" si="388"/>
        <v>500</v>
      </c>
      <c r="N1868" s="13">
        <f t="shared" si="379"/>
        <v>5.5555555555555554</v>
      </c>
      <c r="O1868" s="17">
        <f t="shared" si="380"/>
        <v>0.72627314814814814</v>
      </c>
      <c r="P1868" s="17">
        <f t="shared" si="389"/>
        <v>0.20749003984063744</v>
      </c>
      <c r="Q1868" s="17">
        <f t="shared" si="381"/>
        <v>0.15069444444444444</v>
      </c>
      <c r="R1868" s="29">
        <f>IF(R1867="cCO2_ppm",CO2_ext_avg_ppm,calculation!R1867+calculation!S1867)</f>
        <v>885.625</v>
      </c>
      <c r="S1868" s="13">
        <f t="shared" si="390"/>
        <v>0</v>
      </c>
    </row>
    <row r="1869" spans="1:19">
      <c r="A1869" s="1">
        <f>IF(input_OLD_temp_simulation!A1869&lt;&gt;"",input_OLD_temp_simulation!A1869,"")</f>
        <v>1867</v>
      </c>
      <c r="B1869">
        <f>IF(input_OLD_temp_simulation!B1869&lt;&gt;"",input_OLD_temp_simulation!B1869,"")</f>
        <v>886307</v>
      </c>
      <c r="C1869" s="2">
        <f>IF(input_OLD_temp_simulation!C1869&lt;&gt;"",input_OLD_temp_simulation!C1869,"")</f>
        <v>44583.447916666657</v>
      </c>
      <c r="D1869" s="26">
        <f t="shared" si="391"/>
        <v>5</v>
      </c>
      <c r="E1869" s="43">
        <f t="shared" si="382"/>
        <v>0.44791666665696539</v>
      </c>
      <c r="F1869" s="2">
        <f t="shared" si="383"/>
        <v>5.4480324073977062</v>
      </c>
      <c r="G1869" s="26">
        <f>_xlfn.XLOOKUP(F1869,occupancy_schedule!C:C,occupancy_schedule!D:D,,1,2)</f>
        <v>2</v>
      </c>
      <c r="H1869" s="50">
        <f t="shared" si="384"/>
        <v>1.3562499999999999E-5</v>
      </c>
      <c r="I1869" s="18">
        <f t="shared" si="385"/>
        <v>0.15069444444444444</v>
      </c>
      <c r="J1869" s="26">
        <f t="shared" si="386"/>
        <v>85.625</v>
      </c>
      <c r="K1869" s="55">
        <f t="shared" si="387"/>
        <v>1.4525462962962962E-2</v>
      </c>
      <c r="L1869" s="26" t="b">
        <f>IF(virtualroom!A1869="","",J1869&gt;ventilation_hysteresis)</f>
        <v>1</v>
      </c>
      <c r="M1869" s="29">
        <f t="shared" si="388"/>
        <v>500</v>
      </c>
      <c r="N1869" s="13">
        <f t="shared" si="379"/>
        <v>5.5555555555555554</v>
      </c>
      <c r="O1869" s="17">
        <f t="shared" si="380"/>
        <v>0.72627314814814814</v>
      </c>
      <c r="P1869" s="17">
        <f t="shared" si="389"/>
        <v>0.20749003984063744</v>
      </c>
      <c r="Q1869" s="17">
        <f t="shared" si="381"/>
        <v>0.15069444444444444</v>
      </c>
      <c r="R1869" s="29">
        <f>IF(R1868="cCO2_ppm",CO2_ext_avg_ppm,calculation!R1868+calculation!S1868)</f>
        <v>885.625</v>
      </c>
      <c r="S1869" s="13">
        <f t="shared" si="390"/>
        <v>0</v>
      </c>
    </row>
    <row r="1870" spans="1:19">
      <c r="A1870" s="1">
        <f>IF(input_OLD_temp_simulation!A1870&lt;&gt;"",input_OLD_temp_simulation!A1870,"")</f>
        <v>1868</v>
      </c>
      <c r="B1870">
        <f>IF(input_OLD_temp_simulation!B1870&lt;&gt;"",input_OLD_temp_simulation!B1870,"")</f>
        <v>886307</v>
      </c>
      <c r="C1870" s="2">
        <f>IF(input_OLD_temp_simulation!C1870&lt;&gt;"",input_OLD_temp_simulation!C1870,"")</f>
        <v>44583.458333333343</v>
      </c>
      <c r="D1870" s="26">
        <f t="shared" si="391"/>
        <v>5</v>
      </c>
      <c r="E1870" s="43">
        <f t="shared" si="382"/>
        <v>0.45833333334303461</v>
      </c>
      <c r="F1870" s="2">
        <f t="shared" si="383"/>
        <v>5.4584490740837754</v>
      </c>
      <c r="G1870" s="26">
        <f>_xlfn.XLOOKUP(F1870,occupancy_schedule!C:C,occupancy_schedule!D:D,,1,2)</f>
        <v>2</v>
      </c>
      <c r="H1870" s="50">
        <f t="shared" si="384"/>
        <v>1.3562499999999999E-5</v>
      </c>
      <c r="I1870" s="18">
        <f t="shared" si="385"/>
        <v>0.15069444444444444</v>
      </c>
      <c r="J1870" s="26">
        <f t="shared" si="386"/>
        <v>85.625</v>
      </c>
      <c r="K1870" s="55">
        <f t="shared" si="387"/>
        <v>1.4525462962962962E-2</v>
      </c>
      <c r="L1870" s="26" t="b">
        <f>IF(virtualroom!A1870="","",J1870&gt;ventilation_hysteresis)</f>
        <v>1</v>
      </c>
      <c r="M1870" s="29">
        <f t="shared" si="388"/>
        <v>500</v>
      </c>
      <c r="N1870" s="13">
        <f t="shared" si="379"/>
        <v>5.5555555555555554</v>
      </c>
      <c r="O1870" s="17">
        <f t="shared" si="380"/>
        <v>0.72627314814814814</v>
      </c>
      <c r="P1870" s="17">
        <f t="shared" si="389"/>
        <v>0.20749003984063744</v>
      </c>
      <c r="Q1870" s="17">
        <f t="shared" si="381"/>
        <v>0.15069444444444444</v>
      </c>
      <c r="R1870" s="29">
        <f>IF(R1869="cCO2_ppm",CO2_ext_avg_ppm,calculation!R1869+calculation!S1869)</f>
        <v>885.625</v>
      </c>
      <c r="S1870" s="13">
        <f t="shared" si="390"/>
        <v>0</v>
      </c>
    </row>
    <row r="1871" spans="1:19">
      <c r="A1871" s="1">
        <f>IF(input_OLD_temp_simulation!A1871&lt;&gt;"",input_OLD_temp_simulation!A1871,"")</f>
        <v>1869</v>
      </c>
      <c r="B1871">
        <f>IF(input_OLD_temp_simulation!B1871&lt;&gt;"",input_OLD_temp_simulation!B1871,"")</f>
        <v>886307</v>
      </c>
      <c r="C1871" s="2">
        <f>IF(input_OLD_temp_simulation!C1871&lt;&gt;"",input_OLD_temp_simulation!C1871,"")</f>
        <v>44583.46875</v>
      </c>
      <c r="D1871" s="26">
        <f t="shared" si="391"/>
        <v>5</v>
      </c>
      <c r="E1871" s="43">
        <f t="shared" si="382"/>
        <v>0.46875</v>
      </c>
      <c r="F1871" s="2">
        <f t="shared" si="383"/>
        <v>5.4688657407407408</v>
      </c>
      <c r="G1871" s="26">
        <f>_xlfn.XLOOKUP(F1871,occupancy_schedule!C:C,occupancy_schedule!D:D,,1,2)</f>
        <v>2</v>
      </c>
      <c r="H1871" s="50">
        <f t="shared" si="384"/>
        <v>1.3562499999999999E-5</v>
      </c>
      <c r="I1871" s="18">
        <f t="shared" si="385"/>
        <v>0.15069444444444444</v>
      </c>
      <c r="J1871" s="26">
        <f t="shared" si="386"/>
        <v>85.625</v>
      </c>
      <c r="K1871" s="55">
        <f t="shared" si="387"/>
        <v>1.4525462962962962E-2</v>
      </c>
      <c r="L1871" s="26" t="b">
        <f>IF(virtualroom!A1871="","",J1871&gt;ventilation_hysteresis)</f>
        <v>1</v>
      </c>
      <c r="M1871" s="29">
        <f t="shared" si="388"/>
        <v>500</v>
      </c>
      <c r="N1871" s="13">
        <f t="shared" si="379"/>
        <v>5.5555555555555554</v>
      </c>
      <c r="O1871" s="17">
        <f t="shared" si="380"/>
        <v>0.72627314814814814</v>
      </c>
      <c r="P1871" s="17">
        <f t="shared" si="389"/>
        <v>0.20749003984063744</v>
      </c>
      <c r="Q1871" s="17">
        <f t="shared" si="381"/>
        <v>0.15069444444444444</v>
      </c>
      <c r="R1871" s="29">
        <f>IF(R1870="cCO2_ppm",CO2_ext_avg_ppm,calculation!R1870+calculation!S1870)</f>
        <v>885.625</v>
      </c>
      <c r="S1871" s="13">
        <f t="shared" si="390"/>
        <v>0</v>
      </c>
    </row>
    <row r="1872" spans="1:19">
      <c r="A1872" s="1">
        <f>IF(input_OLD_temp_simulation!A1872&lt;&gt;"",input_OLD_temp_simulation!A1872,"")</f>
        <v>1870</v>
      </c>
      <c r="B1872">
        <f>IF(input_OLD_temp_simulation!B1872&lt;&gt;"",input_OLD_temp_simulation!B1872,"")</f>
        <v>886307</v>
      </c>
      <c r="C1872" s="2">
        <f>IF(input_OLD_temp_simulation!C1872&lt;&gt;"",input_OLD_temp_simulation!C1872,"")</f>
        <v>44583.479166666657</v>
      </c>
      <c r="D1872" s="26">
        <f t="shared" si="391"/>
        <v>5</v>
      </c>
      <c r="E1872" s="43">
        <f t="shared" si="382"/>
        <v>0.47916666665696539</v>
      </c>
      <c r="F1872" s="2">
        <f t="shared" si="383"/>
        <v>5.4792824073977062</v>
      </c>
      <c r="G1872" s="26">
        <f>_xlfn.XLOOKUP(F1872,occupancy_schedule!C:C,occupancy_schedule!D:D,,1,2)</f>
        <v>2</v>
      </c>
      <c r="H1872" s="50">
        <f t="shared" si="384"/>
        <v>1.3562499999999999E-5</v>
      </c>
      <c r="I1872" s="18">
        <f t="shared" si="385"/>
        <v>0.15069444444444444</v>
      </c>
      <c r="J1872" s="26">
        <f t="shared" si="386"/>
        <v>85.625</v>
      </c>
      <c r="K1872" s="55">
        <f t="shared" si="387"/>
        <v>1.4525462962962962E-2</v>
      </c>
      <c r="L1872" s="26" t="b">
        <f>IF(virtualroom!A1872="","",J1872&gt;ventilation_hysteresis)</f>
        <v>1</v>
      </c>
      <c r="M1872" s="29">
        <f t="shared" si="388"/>
        <v>500</v>
      </c>
      <c r="N1872" s="13">
        <f t="shared" si="379"/>
        <v>5.5555555555555554</v>
      </c>
      <c r="O1872" s="17">
        <f t="shared" si="380"/>
        <v>0.72627314814814814</v>
      </c>
      <c r="P1872" s="17">
        <f t="shared" si="389"/>
        <v>0.20749003984063744</v>
      </c>
      <c r="Q1872" s="17">
        <f t="shared" si="381"/>
        <v>0.15069444444444444</v>
      </c>
      <c r="R1872" s="29">
        <f>IF(R1871="cCO2_ppm",CO2_ext_avg_ppm,calculation!R1871+calculation!S1871)</f>
        <v>885.625</v>
      </c>
      <c r="S1872" s="13">
        <f t="shared" si="390"/>
        <v>0</v>
      </c>
    </row>
    <row r="1873" spans="1:19">
      <c r="A1873" s="1">
        <f>IF(input_OLD_temp_simulation!A1873&lt;&gt;"",input_OLD_temp_simulation!A1873,"")</f>
        <v>1871</v>
      </c>
      <c r="B1873">
        <f>IF(input_OLD_temp_simulation!B1873&lt;&gt;"",input_OLD_temp_simulation!B1873,"")</f>
        <v>886307</v>
      </c>
      <c r="C1873" s="2">
        <f>IF(input_OLD_temp_simulation!C1873&lt;&gt;"",input_OLD_temp_simulation!C1873,"")</f>
        <v>44583.489583333343</v>
      </c>
      <c r="D1873" s="26">
        <f t="shared" si="391"/>
        <v>5</v>
      </c>
      <c r="E1873" s="43">
        <f t="shared" si="382"/>
        <v>0.48958333334303461</v>
      </c>
      <c r="F1873" s="2">
        <f t="shared" si="383"/>
        <v>5.4896990740837754</v>
      </c>
      <c r="G1873" s="26">
        <f>_xlfn.XLOOKUP(F1873,occupancy_schedule!C:C,occupancy_schedule!D:D,,1,2)</f>
        <v>2</v>
      </c>
      <c r="H1873" s="50">
        <f t="shared" si="384"/>
        <v>1.3562499999999999E-5</v>
      </c>
      <c r="I1873" s="18">
        <f t="shared" si="385"/>
        <v>0.15069444444444444</v>
      </c>
      <c r="J1873" s="26">
        <f t="shared" si="386"/>
        <v>85.625</v>
      </c>
      <c r="K1873" s="55">
        <f t="shared" si="387"/>
        <v>1.4525462962962962E-2</v>
      </c>
      <c r="L1873" s="26" t="b">
        <f>IF(virtualroom!A1873="","",J1873&gt;ventilation_hysteresis)</f>
        <v>1</v>
      </c>
      <c r="M1873" s="29">
        <f t="shared" si="388"/>
        <v>500</v>
      </c>
      <c r="N1873" s="13">
        <f t="shared" si="379"/>
        <v>5.5555555555555554</v>
      </c>
      <c r="O1873" s="17">
        <f t="shared" si="380"/>
        <v>0.72627314814814814</v>
      </c>
      <c r="P1873" s="17">
        <f t="shared" si="389"/>
        <v>0.20749003984063744</v>
      </c>
      <c r="Q1873" s="17">
        <f t="shared" si="381"/>
        <v>0.15069444444444444</v>
      </c>
      <c r="R1873" s="29">
        <f>IF(R1872="cCO2_ppm",CO2_ext_avg_ppm,calculation!R1872+calculation!S1872)</f>
        <v>885.625</v>
      </c>
      <c r="S1873" s="13">
        <f t="shared" si="390"/>
        <v>0</v>
      </c>
    </row>
    <row r="1874" spans="1:19">
      <c r="A1874" s="1">
        <f>IF(input_OLD_temp_simulation!A1874&lt;&gt;"",input_OLD_temp_simulation!A1874,"")</f>
        <v>1872</v>
      </c>
      <c r="B1874">
        <f>IF(input_OLD_temp_simulation!B1874&lt;&gt;"",input_OLD_temp_simulation!B1874,"")</f>
        <v>886307</v>
      </c>
      <c r="C1874" s="2">
        <f>IF(input_OLD_temp_simulation!C1874&lt;&gt;"",input_OLD_temp_simulation!C1874,"")</f>
        <v>44583.5</v>
      </c>
      <c r="D1874" s="26">
        <f t="shared" si="391"/>
        <v>5</v>
      </c>
      <c r="E1874" s="43">
        <f t="shared" si="382"/>
        <v>0.5</v>
      </c>
      <c r="F1874" s="2">
        <f t="shared" si="383"/>
        <v>5.5001157407407408</v>
      </c>
      <c r="G1874" s="26">
        <f>_xlfn.XLOOKUP(F1874,occupancy_schedule!C:C,occupancy_schedule!D:D,,1,2)</f>
        <v>0</v>
      </c>
      <c r="H1874" s="50">
        <f t="shared" si="384"/>
        <v>0</v>
      </c>
      <c r="I1874" s="18">
        <f t="shared" si="385"/>
        <v>0</v>
      </c>
      <c r="J1874" s="26">
        <f t="shared" si="386"/>
        <v>85.625</v>
      </c>
      <c r="K1874" s="55">
        <f t="shared" si="387"/>
        <v>1.4525462962962962E-2</v>
      </c>
      <c r="L1874" s="26" t="b">
        <f>IF(virtualroom!A1874="","",J1874&gt;ventilation_hysteresis)</f>
        <v>1</v>
      </c>
      <c r="M1874" s="29">
        <f t="shared" si="388"/>
        <v>500</v>
      </c>
      <c r="N1874" s="13">
        <f t="shared" si="379"/>
        <v>5.5555555555555554</v>
      </c>
      <c r="O1874" s="17">
        <f t="shared" si="380"/>
        <v>0.72627314814814814</v>
      </c>
      <c r="P1874" s="17">
        <f t="shared" si="389"/>
        <v>0.20749003984063744</v>
      </c>
      <c r="Q1874" s="17">
        <f t="shared" si="381"/>
        <v>0.15069444444444444</v>
      </c>
      <c r="R1874" s="29">
        <f>IF(R1873="cCO2_ppm",CO2_ext_avg_ppm,calculation!R1873+calculation!S1873)</f>
        <v>885.625</v>
      </c>
      <c r="S1874" s="13">
        <f t="shared" si="390"/>
        <v>-135.625</v>
      </c>
    </row>
    <row r="1875" spans="1:19">
      <c r="A1875" s="1">
        <f>IF(input_OLD_temp_simulation!A1875&lt;&gt;"",input_OLD_temp_simulation!A1875,"")</f>
        <v>1873</v>
      </c>
      <c r="B1875">
        <f>IF(input_OLD_temp_simulation!B1875&lt;&gt;"",input_OLD_temp_simulation!B1875,"")</f>
        <v>886307</v>
      </c>
      <c r="C1875" s="2">
        <f>IF(input_OLD_temp_simulation!C1875&lt;&gt;"",input_OLD_temp_simulation!C1875,"")</f>
        <v>44583.510416666657</v>
      </c>
      <c r="D1875" s="26">
        <f t="shared" si="391"/>
        <v>5</v>
      </c>
      <c r="E1875" s="43">
        <f t="shared" si="382"/>
        <v>0.51041666665696539</v>
      </c>
      <c r="F1875" s="2">
        <f t="shared" si="383"/>
        <v>5.5105324073977062</v>
      </c>
      <c r="G1875" s="26">
        <f>_xlfn.XLOOKUP(F1875,occupancy_schedule!C:C,occupancy_schedule!D:D,,1,2)</f>
        <v>0</v>
      </c>
      <c r="H1875" s="50">
        <f t="shared" si="384"/>
        <v>0</v>
      </c>
      <c r="I1875" s="18">
        <f t="shared" si="385"/>
        <v>0</v>
      </c>
      <c r="J1875" s="26">
        <f t="shared" si="386"/>
        <v>-50</v>
      </c>
      <c r="K1875" s="55">
        <f t="shared" si="387"/>
        <v>1.0339506172839507E-2</v>
      </c>
      <c r="L1875" s="26" t="b">
        <f>IF(virtualroom!A1875="","",J1875&gt;ventilation_hysteresis)</f>
        <v>0</v>
      </c>
      <c r="M1875" s="29">
        <f t="shared" si="388"/>
        <v>0</v>
      </c>
      <c r="N1875" s="13">
        <f t="shared" si="379"/>
        <v>0</v>
      </c>
      <c r="O1875" s="17">
        <f t="shared" si="380"/>
        <v>0</v>
      </c>
      <c r="P1875" s="17">
        <f t="shared" si="389"/>
        <v>0</v>
      </c>
      <c r="Q1875" s="17">
        <f t="shared" si="381"/>
        <v>1.0339506172839507E-2</v>
      </c>
      <c r="R1875" s="29">
        <f>IF(R1874="cCO2_ppm",CO2_ext_avg_ppm,calculation!R1874+calculation!S1874)</f>
        <v>750</v>
      </c>
      <c r="S1875" s="13">
        <f t="shared" si="390"/>
        <v>-9.3055555555555554</v>
      </c>
    </row>
    <row r="1876" spans="1:19">
      <c r="A1876" s="1">
        <f>IF(input_OLD_temp_simulation!A1876&lt;&gt;"",input_OLD_temp_simulation!A1876,"")</f>
        <v>1874</v>
      </c>
      <c r="B1876">
        <f>IF(input_OLD_temp_simulation!B1876&lt;&gt;"",input_OLD_temp_simulation!B1876,"")</f>
        <v>886307</v>
      </c>
      <c r="C1876" s="2">
        <f>IF(input_OLD_temp_simulation!C1876&lt;&gt;"",input_OLD_temp_simulation!C1876,"")</f>
        <v>44583.520833333343</v>
      </c>
      <c r="D1876" s="26">
        <f t="shared" si="391"/>
        <v>5</v>
      </c>
      <c r="E1876" s="43">
        <f t="shared" si="382"/>
        <v>0.52083333334303461</v>
      </c>
      <c r="F1876" s="2">
        <f t="shared" si="383"/>
        <v>5.5209490740837754</v>
      </c>
      <c r="G1876" s="26">
        <f>_xlfn.XLOOKUP(F1876,occupancy_schedule!C:C,occupancy_schedule!D:D,,1,2)</f>
        <v>2</v>
      </c>
      <c r="H1876" s="50">
        <f t="shared" si="384"/>
        <v>1.3562499999999999E-5</v>
      </c>
      <c r="I1876" s="18">
        <f t="shared" si="385"/>
        <v>0.15069444444444444</v>
      </c>
      <c r="J1876" s="26">
        <f t="shared" si="386"/>
        <v>-59.305555555555543</v>
      </c>
      <c r="K1876" s="55">
        <f t="shared" si="387"/>
        <v>1.0052297668038409E-2</v>
      </c>
      <c r="L1876" s="26" t="b">
        <f>IF(virtualroom!A1876="","",J1876&gt;ventilation_hysteresis)</f>
        <v>0</v>
      </c>
      <c r="M1876" s="29">
        <f t="shared" si="388"/>
        <v>0</v>
      </c>
      <c r="N1876" s="13">
        <f t="shared" si="379"/>
        <v>0</v>
      </c>
      <c r="O1876" s="17">
        <f t="shared" si="380"/>
        <v>0</v>
      </c>
      <c r="P1876" s="17">
        <f t="shared" si="389"/>
        <v>0</v>
      </c>
      <c r="Q1876" s="17">
        <f t="shared" si="381"/>
        <v>1.0052297668038409E-2</v>
      </c>
      <c r="R1876" s="29">
        <f>IF(R1875="cCO2_ppm",CO2_ext_avg_ppm,calculation!R1875+calculation!S1875)</f>
        <v>740.69444444444446</v>
      </c>
      <c r="S1876" s="13">
        <f t="shared" si="390"/>
        <v>126.57793209876542</v>
      </c>
    </row>
    <row r="1877" spans="1:19">
      <c r="A1877" s="1">
        <f>IF(input_OLD_temp_simulation!A1877&lt;&gt;"",input_OLD_temp_simulation!A1877,"")</f>
        <v>1875</v>
      </c>
      <c r="B1877">
        <f>IF(input_OLD_temp_simulation!B1877&lt;&gt;"",input_OLD_temp_simulation!B1877,"")</f>
        <v>886307</v>
      </c>
      <c r="C1877" s="2">
        <f>IF(input_OLD_temp_simulation!C1877&lt;&gt;"",input_OLD_temp_simulation!C1877,"")</f>
        <v>44583.53125</v>
      </c>
      <c r="D1877" s="26">
        <f t="shared" si="391"/>
        <v>5</v>
      </c>
      <c r="E1877" s="43">
        <f t="shared" si="382"/>
        <v>0.53125</v>
      </c>
      <c r="F1877" s="2">
        <f t="shared" si="383"/>
        <v>5.5313657407407408</v>
      </c>
      <c r="G1877" s="26">
        <f>_xlfn.XLOOKUP(F1877,occupancy_schedule!C:C,occupancy_schedule!D:D,,1,2)</f>
        <v>2</v>
      </c>
      <c r="H1877" s="50">
        <f t="shared" si="384"/>
        <v>1.3562499999999999E-5</v>
      </c>
      <c r="I1877" s="18">
        <f t="shared" si="385"/>
        <v>0.15069444444444444</v>
      </c>
      <c r="J1877" s="26">
        <f t="shared" si="386"/>
        <v>67.27237654320993</v>
      </c>
      <c r="K1877" s="55">
        <f t="shared" si="387"/>
        <v>1.3959023967383022E-2</v>
      </c>
      <c r="L1877" s="26" t="b">
        <f>IF(virtualroom!A1877="","",J1877&gt;ventilation_hysteresis)</f>
        <v>1</v>
      </c>
      <c r="M1877" s="29">
        <f t="shared" si="388"/>
        <v>500</v>
      </c>
      <c r="N1877" s="13">
        <f t="shared" si="379"/>
        <v>5.5555555555555554</v>
      </c>
      <c r="O1877" s="17">
        <f t="shared" si="380"/>
        <v>0.69795119836915109</v>
      </c>
      <c r="P1877" s="17">
        <f t="shared" si="389"/>
        <v>0.18669305376655956</v>
      </c>
      <c r="Q1877" s="17">
        <f t="shared" si="381"/>
        <v>0.13030264060356661</v>
      </c>
      <c r="R1877" s="29">
        <f>IF(R1876="cCO2_ppm",CO2_ext_avg_ppm,calculation!R1876+calculation!S1876)</f>
        <v>867.27237654320993</v>
      </c>
      <c r="S1877" s="13">
        <f t="shared" si="390"/>
        <v>18.352623456790042</v>
      </c>
    </row>
    <row r="1878" spans="1:19">
      <c r="A1878" s="1">
        <f>IF(input_OLD_temp_simulation!A1878&lt;&gt;"",input_OLD_temp_simulation!A1878,"")</f>
        <v>1876</v>
      </c>
      <c r="B1878">
        <f>IF(input_OLD_temp_simulation!B1878&lt;&gt;"",input_OLD_temp_simulation!B1878,"")</f>
        <v>886307</v>
      </c>
      <c r="C1878" s="2">
        <f>IF(input_OLD_temp_simulation!C1878&lt;&gt;"",input_OLD_temp_simulation!C1878,"")</f>
        <v>44583.541666666657</v>
      </c>
      <c r="D1878" s="26">
        <f t="shared" si="391"/>
        <v>5</v>
      </c>
      <c r="E1878" s="43">
        <f t="shared" si="382"/>
        <v>0.54166666665696539</v>
      </c>
      <c r="F1878" s="2">
        <f t="shared" si="383"/>
        <v>5.5417824073977062</v>
      </c>
      <c r="G1878" s="26">
        <f>_xlfn.XLOOKUP(F1878,occupancy_schedule!C:C,occupancy_schedule!D:D,,1,2)</f>
        <v>1</v>
      </c>
      <c r="H1878" s="50">
        <f t="shared" si="384"/>
        <v>6.7812499999999997E-6</v>
      </c>
      <c r="I1878" s="18">
        <f t="shared" si="385"/>
        <v>7.5347222222222218E-2</v>
      </c>
      <c r="J1878" s="26">
        <f t="shared" si="386"/>
        <v>85.625</v>
      </c>
      <c r="K1878" s="55">
        <f t="shared" si="387"/>
        <v>1.4525462962962962E-2</v>
      </c>
      <c r="L1878" s="26" t="b">
        <f>IF(virtualroom!A1878="","",J1878&gt;ventilation_hysteresis)</f>
        <v>1</v>
      </c>
      <c r="M1878" s="29">
        <f t="shared" si="388"/>
        <v>500</v>
      </c>
      <c r="N1878" s="13">
        <f t="shared" si="379"/>
        <v>5.5555555555555554</v>
      </c>
      <c r="O1878" s="17">
        <f t="shared" si="380"/>
        <v>0.72627314814814814</v>
      </c>
      <c r="P1878" s="17">
        <f t="shared" si="389"/>
        <v>0.20749003984063744</v>
      </c>
      <c r="Q1878" s="17">
        <f t="shared" si="381"/>
        <v>0.15069444444444444</v>
      </c>
      <c r="R1878" s="29">
        <f>IF(R1877="cCO2_ppm",CO2_ext_avg_ppm,calculation!R1877+calculation!S1877)</f>
        <v>885.625</v>
      </c>
      <c r="S1878" s="13">
        <f t="shared" si="390"/>
        <v>-67.8125</v>
      </c>
    </row>
    <row r="1879" spans="1:19">
      <c r="A1879" s="1">
        <f>IF(input_OLD_temp_simulation!A1879&lt;&gt;"",input_OLD_temp_simulation!A1879,"")</f>
        <v>1877</v>
      </c>
      <c r="B1879">
        <f>IF(input_OLD_temp_simulation!B1879&lt;&gt;"",input_OLD_temp_simulation!B1879,"")</f>
        <v>886307</v>
      </c>
      <c r="C1879" s="2">
        <f>IF(input_OLD_temp_simulation!C1879&lt;&gt;"",input_OLD_temp_simulation!C1879,"")</f>
        <v>44583.552083333343</v>
      </c>
      <c r="D1879" s="26">
        <f t="shared" si="391"/>
        <v>5</v>
      </c>
      <c r="E1879" s="43">
        <f t="shared" si="382"/>
        <v>0.55208333334303461</v>
      </c>
      <c r="F1879" s="2">
        <f t="shared" si="383"/>
        <v>5.5521990740837754</v>
      </c>
      <c r="G1879" s="26">
        <f>_xlfn.XLOOKUP(F1879,occupancy_schedule!C:C,occupancy_schedule!D:D,,1,2)</f>
        <v>1</v>
      </c>
      <c r="H1879" s="50">
        <f t="shared" si="384"/>
        <v>6.7812499999999997E-6</v>
      </c>
      <c r="I1879" s="18">
        <f t="shared" si="385"/>
        <v>7.5347222222222218E-2</v>
      </c>
      <c r="J1879" s="26">
        <f t="shared" si="386"/>
        <v>17.8125</v>
      </c>
      <c r="K1879" s="55">
        <f t="shared" si="387"/>
        <v>1.2432484567901234E-2</v>
      </c>
      <c r="L1879" s="26" t="b">
        <f>IF(virtualroom!A1879="","",J1879&gt;ventilation_hysteresis)</f>
        <v>0</v>
      </c>
      <c r="M1879" s="29">
        <f t="shared" si="388"/>
        <v>0</v>
      </c>
      <c r="N1879" s="13">
        <f t="shared" si="379"/>
        <v>0</v>
      </c>
      <c r="O1879" s="17">
        <f t="shared" si="380"/>
        <v>0</v>
      </c>
      <c r="P1879" s="17">
        <f t="shared" si="389"/>
        <v>0</v>
      </c>
      <c r="Q1879" s="17">
        <f t="shared" si="381"/>
        <v>1.2432484567901234E-2</v>
      </c>
      <c r="R1879" s="29">
        <f>IF(R1878="cCO2_ppm",CO2_ext_avg_ppm,calculation!R1878+calculation!S1878)</f>
        <v>817.8125</v>
      </c>
      <c r="S1879" s="13">
        <f t="shared" si="390"/>
        <v>56.623263888888886</v>
      </c>
    </row>
    <row r="1880" spans="1:19">
      <c r="A1880" s="1">
        <f>IF(input_OLD_temp_simulation!A1880&lt;&gt;"",input_OLD_temp_simulation!A1880,"")</f>
        <v>1878</v>
      </c>
      <c r="B1880">
        <f>IF(input_OLD_temp_simulation!B1880&lt;&gt;"",input_OLD_temp_simulation!B1880,"")</f>
        <v>886307</v>
      </c>
      <c r="C1880" s="2">
        <f>IF(input_OLD_temp_simulation!C1880&lt;&gt;"",input_OLD_temp_simulation!C1880,"")</f>
        <v>44583.5625</v>
      </c>
      <c r="D1880" s="26">
        <f t="shared" si="391"/>
        <v>5</v>
      </c>
      <c r="E1880" s="43">
        <f t="shared" si="382"/>
        <v>0.5625</v>
      </c>
      <c r="F1880" s="2">
        <f t="shared" si="383"/>
        <v>5.5626157407407408</v>
      </c>
      <c r="G1880" s="26">
        <f>_xlfn.XLOOKUP(F1880,occupancy_schedule!C:C,occupancy_schedule!D:D,,1,2)</f>
        <v>0</v>
      </c>
      <c r="H1880" s="50">
        <f t="shared" si="384"/>
        <v>0</v>
      </c>
      <c r="I1880" s="18">
        <f t="shared" si="385"/>
        <v>0</v>
      </c>
      <c r="J1880" s="26">
        <f t="shared" si="386"/>
        <v>74.435763888888914</v>
      </c>
      <c r="K1880" s="55">
        <f t="shared" si="387"/>
        <v>1.418011616941015E-2</v>
      </c>
      <c r="L1880" s="26" t="b">
        <f>IF(virtualroom!A1880="","",J1880&gt;ventilation_hysteresis)</f>
        <v>1</v>
      </c>
      <c r="M1880" s="29">
        <f t="shared" si="388"/>
        <v>500</v>
      </c>
      <c r="N1880" s="13">
        <f t="shared" si="379"/>
        <v>5.5555555555555554</v>
      </c>
      <c r="O1880" s="17">
        <f t="shared" si="380"/>
        <v>0.70900580847050754</v>
      </c>
      <c r="P1880" s="17">
        <f t="shared" si="389"/>
        <v>0.19500821886749678</v>
      </c>
      <c r="Q1880" s="17">
        <f t="shared" si="381"/>
        <v>0.13826195987654324</v>
      </c>
      <c r="R1880" s="29">
        <f>IF(R1879="cCO2_ppm",CO2_ext_avg_ppm,calculation!R1879+calculation!S1879)</f>
        <v>874.43576388888891</v>
      </c>
      <c r="S1880" s="13">
        <f t="shared" si="390"/>
        <v>-124.43576388888891</v>
      </c>
    </row>
    <row r="1881" spans="1:19">
      <c r="A1881" s="1">
        <f>IF(input_OLD_temp_simulation!A1881&lt;&gt;"",input_OLD_temp_simulation!A1881,"")</f>
        <v>1879</v>
      </c>
      <c r="B1881">
        <f>IF(input_OLD_temp_simulation!B1881&lt;&gt;"",input_OLD_temp_simulation!B1881,"")</f>
        <v>886307</v>
      </c>
      <c r="C1881" s="2">
        <f>IF(input_OLD_temp_simulation!C1881&lt;&gt;"",input_OLD_temp_simulation!C1881,"")</f>
        <v>44583.572916666657</v>
      </c>
      <c r="D1881" s="26">
        <f t="shared" si="391"/>
        <v>5</v>
      </c>
      <c r="E1881" s="43">
        <f t="shared" si="382"/>
        <v>0.57291666665696539</v>
      </c>
      <c r="F1881" s="2">
        <f t="shared" si="383"/>
        <v>5.5730324073977062</v>
      </c>
      <c r="G1881" s="26">
        <f>_xlfn.XLOOKUP(F1881,occupancy_schedule!C:C,occupancy_schedule!D:D,,1,2)</f>
        <v>0</v>
      </c>
      <c r="H1881" s="50">
        <f t="shared" si="384"/>
        <v>0</v>
      </c>
      <c r="I1881" s="18">
        <f t="shared" si="385"/>
        <v>0</v>
      </c>
      <c r="J1881" s="26">
        <f t="shared" si="386"/>
        <v>-50</v>
      </c>
      <c r="K1881" s="55">
        <f t="shared" si="387"/>
        <v>1.0339506172839507E-2</v>
      </c>
      <c r="L1881" s="26" t="b">
        <f>IF(virtualroom!A1881="","",J1881&gt;ventilation_hysteresis)</f>
        <v>0</v>
      </c>
      <c r="M1881" s="29">
        <f t="shared" si="388"/>
        <v>0</v>
      </c>
      <c r="N1881" s="13">
        <f t="shared" si="379"/>
        <v>0</v>
      </c>
      <c r="O1881" s="17">
        <f t="shared" si="380"/>
        <v>0</v>
      </c>
      <c r="P1881" s="17">
        <f t="shared" si="389"/>
        <v>0</v>
      </c>
      <c r="Q1881" s="17">
        <f t="shared" si="381"/>
        <v>1.0339506172839507E-2</v>
      </c>
      <c r="R1881" s="29">
        <f>IF(R1880="cCO2_ppm",CO2_ext_avg_ppm,calculation!R1880+calculation!S1880)</f>
        <v>750</v>
      </c>
      <c r="S1881" s="13">
        <f t="shared" si="390"/>
        <v>-9.3055555555555554</v>
      </c>
    </row>
    <row r="1882" spans="1:19">
      <c r="A1882" s="1">
        <f>IF(input_OLD_temp_simulation!A1882&lt;&gt;"",input_OLD_temp_simulation!A1882,"")</f>
        <v>1880</v>
      </c>
      <c r="B1882">
        <f>IF(input_OLD_temp_simulation!B1882&lt;&gt;"",input_OLD_temp_simulation!B1882,"")</f>
        <v>886307</v>
      </c>
      <c r="C1882" s="2">
        <f>IF(input_OLD_temp_simulation!C1882&lt;&gt;"",input_OLD_temp_simulation!C1882,"")</f>
        <v>44583.583333333343</v>
      </c>
      <c r="D1882" s="26">
        <f t="shared" si="391"/>
        <v>5</v>
      </c>
      <c r="E1882" s="43">
        <f t="shared" si="382"/>
        <v>0.58333333334303461</v>
      </c>
      <c r="F1882" s="2">
        <f t="shared" si="383"/>
        <v>5.5834490740837754</v>
      </c>
      <c r="G1882" s="26">
        <f>_xlfn.XLOOKUP(F1882,occupancy_schedule!C:C,occupancy_schedule!D:D,,1,2)</f>
        <v>0</v>
      </c>
      <c r="H1882" s="50">
        <f t="shared" si="384"/>
        <v>0</v>
      </c>
      <c r="I1882" s="18">
        <f t="shared" si="385"/>
        <v>0</v>
      </c>
      <c r="J1882" s="26">
        <f t="shared" si="386"/>
        <v>-59.305555555555543</v>
      </c>
      <c r="K1882" s="55">
        <f t="shared" si="387"/>
        <v>1.0052297668038409E-2</v>
      </c>
      <c r="L1882" s="26" t="b">
        <f>IF(virtualroom!A1882="","",J1882&gt;ventilation_hysteresis)</f>
        <v>0</v>
      </c>
      <c r="M1882" s="29">
        <f t="shared" si="388"/>
        <v>0</v>
      </c>
      <c r="N1882" s="13">
        <f t="shared" si="379"/>
        <v>0</v>
      </c>
      <c r="O1882" s="17">
        <f t="shared" si="380"/>
        <v>0</v>
      </c>
      <c r="P1882" s="17">
        <f t="shared" si="389"/>
        <v>0</v>
      </c>
      <c r="Q1882" s="17">
        <f t="shared" si="381"/>
        <v>1.0052297668038409E-2</v>
      </c>
      <c r="R1882" s="29">
        <f>IF(R1881="cCO2_ppm",CO2_ext_avg_ppm,calculation!R1881+calculation!S1881)</f>
        <v>740.69444444444446</v>
      </c>
      <c r="S1882" s="13">
        <f t="shared" si="390"/>
        <v>-9.0470679012345681</v>
      </c>
    </row>
    <row r="1883" spans="1:19">
      <c r="A1883" s="1">
        <f>IF(input_OLD_temp_simulation!A1883&lt;&gt;"",input_OLD_temp_simulation!A1883,"")</f>
        <v>1881</v>
      </c>
      <c r="B1883">
        <f>IF(input_OLD_temp_simulation!B1883&lt;&gt;"",input_OLD_temp_simulation!B1883,"")</f>
        <v>886307</v>
      </c>
      <c r="C1883" s="2">
        <f>IF(input_OLD_temp_simulation!C1883&lt;&gt;"",input_OLD_temp_simulation!C1883,"")</f>
        <v>44583.59375</v>
      </c>
      <c r="D1883" s="26">
        <f t="shared" si="391"/>
        <v>5</v>
      </c>
      <c r="E1883" s="43">
        <f t="shared" si="382"/>
        <v>0.59375</v>
      </c>
      <c r="F1883" s="2">
        <f t="shared" si="383"/>
        <v>5.5938657407407408</v>
      </c>
      <c r="G1883" s="26">
        <f>_xlfn.XLOOKUP(F1883,occupancy_schedule!C:C,occupancy_schedule!D:D,,1,2)</f>
        <v>0</v>
      </c>
      <c r="H1883" s="50">
        <f t="shared" si="384"/>
        <v>0</v>
      </c>
      <c r="I1883" s="18">
        <f t="shared" si="385"/>
        <v>0</v>
      </c>
      <c r="J1883" s="26">
        <f t="shared" si="386"/>
        <v>-68.35262345679007</v>
      </c>
      <c r="K1883" s="55">
        <f t="shared" si="387"/>
        <v>9.7730671772595663E-3</v>
      </c>
      <c r="L1883" s="26" t="b">
        <f>IF(virtualroom!A1883="","",J1883&gt;ventilation_hysteresis)</f>
        <v>0</v>
      </c>
      <c r="M1883" s="29">
        <f t="shared" si="388"/>
        <v>0</v>
      </c>
      <c r="N1883" s="13">
        <f t="shared" si="379"/>
        <v>0</v>
      </c>
      <c r="O1883" s="17">
        <f t="shared" si="380"/>
        <v>0</v>
      </c>
      <c r="P1883" s="17">
        <f t="shared" si="389"/>
        <v>0</v>
      </c>
      <c r="Q1883" s="17">
        <f t="shared" si="381"/>
        <v>9.7730671772595663E-3</v>
      </c>
      <c r="R1883" s="29">
        <f>IF(R1882="cCO2_ppm",CO2_ext_avg_ppm,calculation!R1882+calculation!S1882)</f>
        <v>731.64737654320993</v>
      </c>
      <c r="S1883" s="13">
        <f t="shared" si="390"/>
        <v>-8.795760459533609</v>
      </c>
    </row>
    <row r="1884" spans="1:19">
      <c r="A1884" s="1">
        <f>IF(input_OLD_temp_simulation!A1884&lt;&gt;"",input_OLD_temp_simulation!A1884,"")</f>
        <v>1882</v>
      </c>
      <c r="B1884">
        <f>IF(input_OLD_temp_simulation!B1884&lt;&gt;"",input_OLD_temp_simulation!B1884,"")</f>
        <v>886307</v>
      </c>
      <c r="C1884" s="2">
        <f>IF(input_OLD_temp_simulation!C1884&lt;&gt;"",input_OLD_temp_simulation!C1884,"")</f>
        <v>44583.604166666657</v>
      </c>
      <c r="D1884" s="26">
        <f t="shared" si="391"/>
        <v>5</v>
      </c>
      <c r="E1884" s="43">
        <f t="shared" si="382"/>
        <v>0.60416666665696539</v>
      </c>
      <c r="F1884" s="2">
        <f t="shared" si="383"/>
        <v>5.6042824073977062</v>
      </c>
      <c r="G1884" s="26">
        <f>_xlfn.XLOOKUP(F1884,occupancy_schedule!C:C,occupancy_schedule!D:D,,1,2)</f>
        <v>0</v>
      </c>
      <c r="H1884" s="50">
        <f t="shared" si="384"/>
        <v>0</v>
      </c>
      <c r="I1884" s="18">
        <f t="shared" si="385"/>
        <v>0</v>
      </c>
      <c r="J1884" s="26">
        <f t="shared" si="386"/>
        <v>-77.148383916323723</v>
      </c>
      <c r="K1884" s="55">
        <f t="shared" si="387"/>
        <v>9.501593089002355E-3</v>
      </c>
      <c r="L1884" s="26" t="b">
        <f>IF(virtualroom!A1884="","",J1884&gt;ventilation_hysteresis)</f>
        <v>0</v>
      </c>
      <c r="M1884" s="29">
        <f t="shared" si="388"/>
        <v>0</v>
      </c>
      <c r="N1884" s="13">
        <f t="shared" si="379"/>
        <v>0</v>
      </c>
      <c r="O1884" s="17">
        <f t="shared" si="380"/>
        <v>0</v>
      </c>
      <c r="P1884" s="17">
        <f t="shared" si="389"/>
        <v>0</v>
      </c>
      <c r="Q1884" s="17">
        <f t="shared" si="381"/>
        <v>9.501593089002355E-3</v>
      </c>
      <c r="R1884" s="29">
        <f>IF(R1883="cCO2_ppm",CO2_ext_avg_ppm,calculation!R1883+calculation!S1883)</f>
        <v>722.85161608367628</v>
      </c>
      <c r="S1884" s="13">
        <f t="shared" si="390"/>
        <v>-8.5514337801021192</v>
      </c>
    </row>
    <row r="1885" spans="1:19">
      <c r="A1885" s="1">
        <f>IF(input_OLD_temp_simulation!A1885&lt;&gt;"",input_OLD_temp_simulation!A1885,"")</f>
        <v>1883</v>
      </c>
      <c r="B1885">
        <f>IF(input_OLD_temp_simulation!B1885&lt;&gt;"",input_OLD_temp_simulation!B1885,"")</f>
        <v>886307</v>
      </c>
      <c r="C1885" s="2">
        <f>IF(input_OLD_temp_simulation!C1885&lt;&gt;"",input_OLD_temp_simulation!C1885,"")</f>
        <v>44583.614583333343</v>
      </c>
      <c r="D1885" s="26">
        <f t="shared" si="391"/>
        <v>5</v>
      </c>
      <c r="E1885" s="43">
        <f t="shared" si="382"/>
        <v>0.61458333334303461</v>
      </c>
      <c r="F1885" s="2">
        <f t="shared" si="383"/>
        <v>5.6146990740837754</v>
      </c>
      <c r="G1885" s="26">
        <f>_xlfn.XLOOKUP(F1885,occupancy_schedule!C:C,occupancy_schedule!D:D,,1,2)</f>
        <v>0</v>
      </c>
      <c r="H1885" s="50">
        <f t="shared" si="384"/>
        <v>0</v>
      </c>
      <c r="I1885" s="18">
        <f t="shared" si="385"/>
        <v>0</v>
      </c>
      <c r="J1885" s="26">
        <f t="shared" si="386"/>
        <v>-85.699817696425839</v>
      </c>
      <c r="K1885" s="55">
        <f t="shared" si="387"/>
        <v>9.2376599476411761E-3</v>
      </c>
      <c r="L1885" s="26" t="b">
        <f>IF(virtualroom!A1885="","",J1885&gt;ventilation_hysteresis)</f>
        <v>0</v>
      </c>
      <c r="M1885" s="29">
        <f t="shared" si="388"/>
        <v>0</v>
      </c>
      <c r="N1885" s="13">
        <f t="shared" si="379"/>
        <v>0</v>
      </c>
      <c r="O1885" s="17">
        <f t="shared" si="380"/>
        <v>0</v>
      </c>
      <c r="P1885" s="17">
        <f t="shared" si="389"/>
        <v>0</v>
      </c>
      <c r="Q1885" s="17">
        <f t="shared" si="381"/>
        <v>9.2376599476411761E-3</v>
      </c>
      <c r="R1885" s="29">
        <f>IF(R1884="cCO2_ppm",CO2_ext_avg_ppm,calculation!R1884+calculation!S1884)</f>
        <v>714.30018230357416</v>
      </c>
      <c r="S1885" s="13">
        <f t="shared" si="390"/>
        <v>-8.3138939528770592</v>
      </c>
    </row>
    <row r="1886" spans="1:19">
      <c r="A1886" s="1">
        <f>IF(input_OLD_temp_simulation!A1886&lt;&gt;"",input_OLD_temp_simulation!A1886,"")</f>
        <v>1884</v>
      </c>
      <c r="B1886">
        <f>IF(input_OLD_temp_simulation!B1886&lt;&gt;"",input_OLD_temp_simulation!B1886,"")</f>
        <v>886307</v>
      </c>
      <c r="C1886" s="2">
        <f>IF(input_OLD_temp_simulation!C1886&lt;&gt;"",input_OLD_temp_simulation!C1886,"")</f>
        <v>44583.625</v>
      </c>
      <c r="D1886" s="26">
        <f t="shared" si="391"/>
        <v>5</v>
      </c>
      <c r="E1886" s="43">
        <f t="shared" si="382"/>
        <v>0.625</v>
      </c>
      <c r="F1886" s="2">
        <f t="shared" si="383"/>
        <v>5.6251157407407408</v>
      </c>
      <c r="G1886" s="26">
        <f>_xlfn.XLOOKUP(F1886,occupancy_schedule!C:C,occupancy_schedule!D:D,,1,2)</f>
        <v>0</v>
      </c>
      <c r="H1886" s="50">
        <f t="shared" si="384"/>
        <v>0</v>
      </c>
      <c r="I1886" s="18">
        <f t="shared" si="385"/>
        <v>0</v>
      </c>
      <c r="J1886" s="26">
        <f t="shared" si="386"/>
        <v>-94.013711649302877</v>
      </c>
      <c r="K1886" s="55">
        <f t="shared" si="387"/>
        <v>8.9810582824289241E-3</v>
      </c>
      <c r="L1886" s="26" t="b">
        <f>IF(virtualroom!A1886="","",J1886&gt;ventilation_hysteresis)</f>
        <v>0</v>
      </c>
      <c r="M1886" s="29">
        <f t="shared" si="388"/>
        <v>0</v>
      </c>
      <c r="N1886" s="13">
        <f t="shared" si="379"/>
        <v>0</v>
      </c>
      <c r="O1886" s="17">
        <f t="shared" si="380"/>
        <v>0</v>
      </c>
      <c r="P1886" s="17">
        <f t="shared" si="389"/>
        <v>0</v>
      </c>
      <c r="Q1886" s="17">
        <f t="shared" si="381"/>
        <v>8.9810582824289241E-3</v>
      </c>
      <c r="R1886" s="29">
        <f>IF(R1885="cCO2_ppm",CO2_ext_avg_ppm,calculation!R1885+calculation!S1885)</f>
        <v>705.98628835069712</v>
      </c>
      <c r="S1886" s="13">
        <f t="shared" si="390"/>
        <v>-8.0829524541860316</v>
      </c>
    </row>
    <row r="1887" spans="1:19">
      <c r="A1887" s="1">
        <f>IF(input_OLD_temp_simulation!A1887&lt;&gt;"",input_OLD_temp_simulation!A1887,"")</f>
        <v>1885</v>
      </c>
      <c r="B1887">
        <f>IF(input_OLD_temp_simulation!B1887&lt;&gt;"",input_OLD_temp_simulation!B1887,"")</f>
        <v>886307</v>
      </c>
      <c r="C1887" s="2">
        <f>IF(input_OLD_temp_simulation!C1887&lt;&gt;"",input_OLD_temp_simulation!C1887,"")</f>
        <v>44583.635416666657</v>
      </c>
      <c r="D1887" s="26">
        <f t="shared" si="391"/>
        <v>5</v>
      </c>
      <c r="E1887" s="43">
        <f t="shared" si="382"/>
        <v>0.63541666665696539</v>
      </c>
      <c r="F1887" s="2">
        <f t="shared" si="383"/>
        <v>5.6355324073977062</v>
      </c>
      <c r="G1887" s="26">
        <f>_xlfn.XLOOKUP(F1887,occupancy_schedule!C:C,occupancy_schedule!D:D,,1,2)</f>
        <v>0</v>
      </c>
      <c r="H1887" s="50">
        <f t="shared" si="384"/>
        <v>0</v>
      </c>
      <c r="I1887" s="18">
        <f t="shared" si="385"/>
        <v>0</v>
      </c>
      <c r="J1887" s="26">
        <f t="shared" si="386"/>
        <v>-102.09666410348893</v>
      </c>
      <c r="K1887" s="55">
        <f t="shared" si="387"/>
        <v>8.7315844412503407E-3</v>
      </c>
      <c r="L1887" s="26" t="b">
        <f>IF(virtualroom!A1887="","",J1887&gt;ventilation_hysteresis)</f>
        <v>0</v>
      </c>
      <c r="M1887" s="29">
        <f t="shared" si="388"/>
        <v>0</v>
      </c>
      <c r="N1887" s="13">
        <f t="shared" si="379"/>
        <v>0</v>
      </c>
      <c r="O1887" s="17">
        <f t="shared" si="380"/>
        <v>0</v>
      </c>
      <c r="P1887" s="17">
        <f t="shared" si="389"/>
        <v>0</v>
      </c>
      <c r="Q1887" s="17">
        <f t="shared" si="381"/>
        <v>8.7315844412503407E-3</v>
      </c>
      <c r="R1887" s="29">
        <f>IF(R1886="cCO2_ppm",CO2_ext_avg_ppm,calculation!R1886+calculation!S1886)</f>
        <v>697.90333589651107</v>
      </c>
      <c r="S1887" s="13">
        <f t="shared" si="390"/>
        <v>-7.8584259971253063</v>
      </c>
    </row>
    <row r="1888" spans="1:19">
      <c r="A1888" s="1">
        <f>IF(input_OLD_temp_simulation!A1888&lt;&gt;"",input_OLD_temp_simulation!A1888,"")</f>
        <v>1886</v>
      </c>
      <c r="B1888">
        <f>IF(input_OLD_temp_simulation!B1888&lt;&gt;"",input_OLD_temp_simulation!B1888,"")</f>
        <v>886307</v>
      </c>
      <c r="C1888" s="2">
        <f>IF(input_OLD_temp_simulation!C1888&lt;&gt;"",input_OLD_temp_simulation!C1888,"")</f>
        <v>44583.645833333343</v>
      </c>
      <c r="D1888" s="26">
        <f t="shared" si="391"/>
        <v>5</v>
      </c>
      <c r="E1888" s="43">
        <f t="shared" si="382"/>
        <v>0.64583333334303461</v>
      </c>
      <c r="F1888" s="2">
        <f t="shared" si="383"/>
        <v>5.6459490740837754</v>
      </c>
      <c r="G1888" s="26">
        <f>_xlfn.XLOOKUP(F1888,occupancy_schedule!C:C,occupancy_schedule!D:D,,1,2)</f>
        <v>0</v>
      </c>
      <c r="H1888" s="50">
        <f t="shared" si="384"/>
        <v>0</v>
      </c>
      <c r="I1888" s="18">
        <f t="shared" si="385"/>
        <v>0</v>
      </c>
      <c r="J1888" s="26">
        <f t="shared" si="386"/>
        <v>-109.95509010061426</v>
      </c>
      <c r="K1888" s="55">
        <f t="shared" si="387"/>
        <v>8.4890404289933875E-3</v>
      </c>
      <c r="L1888" s="26" t="b">
        <f>IF(virtualroom!A1888="","",J1888&gt;ventilation_hysteresis)</f>
        <v>0</v>
      </c>
      <c r="M1888" s="29">
        <f t="shared" si="388"/>
        <v>0</v>
      </c>
      <c r="N1888" s="13">
        <f t="shared" si="379"/>
        <v>0</v>
      </c>
      <c r="O1888" s="17">
        <f t="shared" si="380"/>
        <v>0</v>
      </c>
      <c r="P1888" s="17">
        <f t="shared" si="389"/>
        <v>0</v>
      </c>
      <c r="Q1888" s="17">
        <f t="shared" si="381"/>
        <v>8.4890404289933875E-3</v>
      </c>
      <c r="R1888" s="29">
        <f>IF(R1887="cCO2_ppm",CO2_ext_avg_ppm,calculation!R1887+calculation!S1887)</f>
        <v>690.04490989938574</v>
      </c>
      <c r="S1888" s="13">
        <f t="shared" si="390"/>
        <v>-7.6401363860940483</v>
      </c>
    </row>
    <row r="1889" spans="1:19">
      <c r="A1889" s="1">
        <f>IF(input_OLD_temp_simulation!A1889&lt;&gt;"",input_OLD_temp_simulation!A1889,"")</f>
        <v>1887</v>
      </c>
      <c r="B1889">
        <f>IF(input_OLD_temp_simulation!B1889&lt;&gt;"",input_OLD_temp_simulation!B1889,"")</f>
        <v>886307</v>
      </c>
      <c r="C1889" s="2">
        <f>IF(input_OLD_temp_simulation!C1889&lt;&gt;"",input_OLD_temp_simulation!C1889,"")</f>
        <v>44583.65625</v>
      </c>
      <c r="D1889" s="26">
        <f t="shared" si="391"/>
        <v>5</v>
      </c>
      <c r="E1889" s="43">
        <f t="shared" si="382"/>
        <v>0.65625</v>
      </c>
      <c r="F1889" s="2">
        <f t="shared" si="383"/>
        <v>5.6563657407407408</v>
      </c>
      <c r="G1889" s="26">
        <f>_xlfn.XLOOKUP(F1889,occupancy_schedule!C:C,occupancy_schedule!D:D,,1,2)</f>
        <v>0</v>
      </c>
      <c r="H1889" s="50">
        <f t="shared" si="384"/>
        <v>0</v>
      </c>
      <c r="I1889" s="18">
        <f t="shared" si="385"/>
        <v>0</v>
      </c>
      <c r="J1889" s="26">
        <f t="shared" si="386"/>
        <v>-117.59522648670827</v>
      </c>
      <c r="K1889" s="55">
        <f t="shared" si="387"/>
        <v>8.2532337504102379E-3</v>
      </c>
      <c r="L1889" s="26" t="b">
        <f>IF(virtualroom!A1889="","",J1889&gt;ventilation_hysteresis)</f>
        <v>0</v>
      </c>
      <c r="M1889" s="29">
        <f t="shared" si="388"/>
        <v>0</v>
      </c>
      <c r="N1889" s="13">
        <f t="shared" si="379"/>
        <v>0</v>
      </c>
      <c r="O1889" s="17">
        <f t="shared" si="380"/>
        <v>0</v>
      </c>
      <c r="P1889" s="17">
        <f t="shared" si="389"/>
        <v>0</v>
      </c>
      <c r="Q1889" s="17">
        <f t="shared" si="381"/>
        <v>8.2532337504102379E-3</v>
      </c>
      <c r="R1889" s="29">
        <f>IF(R1888="cCO2_ppm",CO2_ext_avg_ppm,calculation!R1888+calculation!S1888)</f>
        <v>682.40477351329173</v>
      </c>
      <c r="S1889" s="13">
        <f t="shared" si="390"/>
        <v>-7.4279103753692137</v>
      </c>
    </row>
    <row r="1890" spans="1:19">
      <c r="A1890" s="1">
        <f>IF(input_OLD_temp_simulation!A1890&lt;&gt;"",input_OLD_temp_simulation!A1890,"")</f>
        <v>1888</v>
      </c>
      <c r="B1890">
        <f>IF(input_OLD_temp_simulation!B1890&lt;&gt;"",input_OLD_temp_simulation!B1890,"")</f>
        <v>886307</v>
      </c>
      <c r="C1890" s="2">
        <f>IF(input_OLD_temp_simulation!C1890&lt;&gt;"",input_OLD_temp_simulation!C1890,"")</f>
        <v>44583.666666666657</v>
      </c>
      <c r="D1890" s="26">
        <f t="shared" si="391"/>
        <v>5</v>
      </c>
      <c r="E1890" s="43">
        <f t="shared" si="382"/>
        <v>0.66666666665696539</v>
      </c>
      <c r="F1890" s="2">
        <f t="shared" si="383"/>
        <v>5.6667824073977062</v>
      </c>
      <c r="G1890" s="26">
        <f>_xlfn.XLOOKUP(F1890,occupancy_schedule!C:C,occupancy_schedule!D:D,,1,2)</f>
        <v>0</v>
      </c>
      <c r="H1890" s="50">
        <f t="shared" si="384"/>
        <v>0</v>
      </c>
      <c r="I1890" s="18">
        <f t="shared" si="385"/>
        <v>0</v>
      </c>
      <c r="J1890" s="26">
        <f t="shared" si="386"/>
        <v>-125.02313686207754</v>
      </c>
      <c r="K1890" s="55">
        <f t="shared" si="387"/>
        <v>8.0239772573432854E-3</v>
      </c>
      <c r="L1890" s="26" t="b">
        <f>IF(virtualroom!A1890="","",J1890&gt;ventilation_hysteresis)</f>
        <v>0</v>
      </c>
      <c r="M1890" s="29">
        <f t="shared" si="388"/>
        <v>0</v>
      </c>
      <c r="N1890" s="13">
        <f t="shared" si="379"/>
        <v>0</v>
      </c>
      <c r="O1890" s="17">
        <f t="shared" si="380"/>
        <v>0</v>
      </c>
      <c r="P1890" s="17">
        <f t="shared" si="389"/>
        <v>0</v>
      </c>
      <c r="Q1890" s="17">
        <f t="shared" si="381"/>
        <v>8.0239772573432854E-3</v>
      </c>
      <c r="R1890" s="29">
        <f>IF(R1889="cCO2_ppm",CO2_ext_avg_ppm,calculation!R1889+calculation!S1889)</f>
        <v>674.97686313792246</v>
      </c>
      <c r="S1890" s="13">
        <f t="shared" si="390"/>
        <v>-7.221579531608957</v>
      </c>
    </row>
    <row r="1891" spans="1:19">
      <c r="A1891" s="1">
        <f>IF(input_OLD_temp_simulation!A1891&lt;&gt;"",input_OLD_temp_simulation!A1891,"")</f>
        <v>1889</v>
      </c>
      <c r="B1891">
        <f>IF(input_OLD_temp_simulation!B1891&lt;&gt;"",input_OLD_temp_simulation!B1891,"")</f>
        <v>886307</v>
      </c>
      <c r="C1891" s="2">
        <f>IF(input_OLD_temp_simulation!C1891&lt;&gt;"",input_OLD_temp_simulation!C1891,"")</f>
        <v>44583.677083333343</v>
      </c>
      <c r="D1891" s="26">
        <f t="shared" si="391"/>
        <v>5</v>
      </c>
      <c r="E1891" s="43">
        <f t="shared" si="382"/>
        <v>0.67708333334303461</v>
      </c>
      <c r="F1891" s="2">
        <f t="shared" si="383"/>
        <v>5.6771990740837754</v>
      </c>
      <c r="G1891" s="26">
        <f>_xlfn.XLOOKUP(F1891,occupancy_schedule!C:C,occupancy_schedule!D:D,,1,2)</f>
        <v>0</v>
      </c>
      <c r="H1891" s="50">
        <f t="shared" si="384"/>
        <v>0</v>
      </c>
      <c r="I1891" s="18">
        <f t="shared" si="385"/>
        <v>0</v>
      </c>
      <c r="J1891" s="26">
        <f t="shared" si="386"/>
        <v>-132.24471639368653</v>
      </c>
      <c r="K1891" s="55">
        <f t="shared" si="387"/>
        <v>7.8010890001948595E-3</v>
      </c>
      <c r="L1891" s="26" t="b">
        <f>IF(virtualroom!A1891="","",J1891&gt;ventilation_hysteresis)</f>
        <v>0</v>
      </c>
      <c r="M1891" s="29">
        <f t="shared" si="388"/>
        <v>0</v>
      </c>
      <c r="N1891" s="13">
        <f t="shared" si="379"/>
        <v>0</v>
      </c>
      <c r="O1891" s="17">
        <f t="shared" si="380"/>
        <v>0</v>
      </c>
      <c r="P1891" s="17">
        <f t="shared" si="389"/>
        <v>0</v>
      </c>
      <c r="Q1891" s="17">
        <f t="shared" si="381"/>
        <v>7.8010890001948595E-3</v>
      </c>
      <c r="R1891" s="29">
        <f>IF(R1890="cCO2_ppm",CO2_ext_avg_ppm,calculation!R1890+calculation!S1890)</f>
        <v>667.75528360631347</v>
      </c>
      <c r="S1891" s="13">
        <f t="shared" si="390"/>
        <v>-7.0209801001753736</v>
      </c>
    </row>
    <row r="1892" spans="1:19">
      <c r="A1892" s="1">
        <f>IF(input_OLD_temp_simulation!A1892&lt;&gt;"",input_OLD_temp_simulation!A1892,"")</f>
        <v>1890</v>
      </c>
      <c r="B1892">
        <f>IF(input_OLD_temp_simulation!B1892&lt;&gt;"",input_OLD_temp_simulation!B1892,"")</f>
        <v>886307</v>
      </c>
      <c r="C1892" s="2">
        <f>IF(input_OLD_temp_simulation!C1892&lt;&gt;"",input_OLD_temp_simulation!C1892,"")</f>
        <v>44583.6875</v>
      </c>
      <c r="D1892" s="26">
        <f t="shared" si="391"/>
        <v>5</v>
      </c>
      <c r="E1892" s="43">
        <f t="shared" si="382"/>
        <v>0.6875</v>
      </c>
      <c r="F1892" s="2">
        <f t="shared" si="383"/>
        <v>5.6876157407407408</v>
      </c>
      <c r="G1892" s="26">
        <f>_xlfn.XLOOKUP(F1892,occupancy_schedule!C:C,occupancy_schedule!D:D,,1,2)</f>
        <v>0</v>
      </c>
      <c r="H1892" s="50">
        <f t="shared" si="384"/>
        <v>0</v>
      </c>
      <c r="I1892" s="18">
        <f t="shared" si="385"/>
        <v>0</v>
      </c>
      <c r="J1892" s="26">
        <f t="shared" si="386"/>
        <v>-139.26569649386192</v>
      </c>
      <c r="K1892" s="55">
        <f t="shared" si="387"/>
        <v>7.5843920835227795E-3</v>
      </c>
      <c r="L1892" s="26" t="b">
        <f>IF(virtualroom!A1892="","",J1892&gt;ventilation_hysteresis)</f>
        <v>0</v>
      </c>
      <c r="M1892" s="29">
        <f t="shared" si="388"/>
        <v>0</v>
      </c>
      <c r="N1892" s="13">
        <f t="shared" si="379"/>
        <v>0</v>
      </c>
      <c r="O1892" s="17">
        <f t="shared" si="380"/>
        <v>0</v>
      </c>
      <c r="P1892" s="17">
        <f t="shared" si="389"/>
        <v>0</v>
      </c>
      <c r="Q1892" s="17">
        <f t="shared" si="381"/>
        <v>7.5843920835227795E-3</v>
      </c>
      <c r="R1892" s="29">
        <f>IF(R1891="cCO2_ppm",CO2_ext_avg_ppm,calculation!R1891+calculation!S1891)</f>
        <v>660.73430350613808</v>
      </c>
      <c r="S1892" s="13">
        <f t="shared" si="390"/>
        <v>-6.8259528751705014</v>
      </c>
    </row>
    <row r="1893" spans="1:19">
      <c r="A1893" s="1">
        <f>IF(input_OLD_temp_simulation!A1893&lt;&gt;"",input_OLD_temp_simulation!A1893,"")</f>
        <v>1891</v>
      </c>
      <c r="B1893">
        <f>IF(input_OLD_temp_simulation!B1893&lt;&gt;"",input_OLD_temp_simulation!B1893,"")</f>
        <v>886307</v>
      </c>
      <c r="C1893" s="2">
        <f>IF(input_OLD_temp_simulation!C1893&lt;&gt;"",input_OLD_temp_simulation!C1893,"")</f>
        <v>44583.697916666657</v>
      </c>
      <c r="D1893" s="26">
        <f t="shared" si="391"/>
        <v>5</v>
      </c>
      <c r="E1893" s="43">
        <f t="shared" si="382"/>
        <v>0.69791666665696539</v>
      </c>
      <c r="F1893" s="2">
        <f t="shared" si="383"/>
        <v>5.6980324073977062</v>
      </c>
      <c r="G1893" s="26">
        <f>_xlfn.XLOOKUP(F1893,occupancy_schedule!C:C,occupancy_schedule!D:D,,1,2)</f>
        <v>0</v>
      </c>
      <c r="H1893" s="50">
        <f t="shared" si="384"/>
        <v>0</v>
      </c>
      <c r="I1893" s="18">
        <f t="shared" si="385"/>
        <v>0</v>
      </c>
      <c r="J1893" s="26">
        <f t="shared" si="386"/>
        <v>-146.09164936903244</v>
      </c>
      <c r="K1893" s="55">
        <f t="shared" si="387"/>
        <v>7.3737145256471464E-3</v>
      </c>
      <c r="L1893" s="26" t="b">
        <f>IF(virtualroom!A1893="","",J1893&gt;ventilation_hysteresis)</f>
        <v>0</v>
      </c>
      <c r="M1893" s="29">
        <f t="shared" si="388"/>
        <v>0</v>
      </c>
      <c r="N1893" s="13">
        <f t="shared" si="379"/>
        <v>0</v>
      </c>
      <c r="O1893" s="17">
        <f t="shared" si="380"/>
        <v>0</v>
      </c>
      <c r="P1893" s="17">
        <f t="shared" si="389"/>
        <v>0</v>
      </c>
      <c r="Q1893" s="17">
        <f t="shared" si="381"/>
        <v>7.3737145256471464E-3</v>
      </c>
      <c r="R1893" s="29">
        <f>IF(R1892="cCO2_ppm",CO2_ext_avg_ppm,calculation!R1892+calculation!S1892)</f>
        <v>653.90835063096756</v>
      </c>
      <c r="S1893" s="13">
        <f t="shared" si="390"/>
        <v>-6.6363430730824318</v>
      </c>
    </row>
    <row r="1894" spans="1:19">
      <c r="A1894" s="1">
        <f>IF(input_OLD_temp_simulation!A1894&lt;&gt;"",input_OLD_temp_simulation!A1894,"")</f>
        <v>1892</v>
      </c>
      <c r="B1894">
        <f>IF(input_OLD_temp_simulation!B1894&lt;&gt;"",input_OLD_temp_simulation!B1894,"")</f>
        <v>886307</v>
      </c>
      <c r="C1894" s="2">
        <f>IF(input_OLD_temp_simulation!C1894&lt;&gt;"",input_OLD_temp_simulation!C1894,"")</f>
        <v>44583.708333333343</v>
      </c>
      <c r="D1894" s="26">
        <f t="shared" si="391"/>
        <v>5</v>
      </c>
      <c r="E1894" s="43">
        <f t="shared" si="382"/>
        <v>0.70833333334303461</v>
      </c>
      <c r="F1894" s="2">
        <f t="shared" si="383"/>
        <v>5.7084490740837754</v>
      </c>
      <c r="G1894" s="26">
        <f>_xlfn.XLOOKUP(F1894,occupancy_schedule!C:C,occupancy_schedule!D:D,,1,2)</f>
        <v>0</v>
      </c>
      <c r="H1894" s="50">
        <f t="shared" si="384"/>
        <v>0</v>
      </c>
      <c r="I1894" s="18">
        <f t="shared" si="385"/>
        <v>0</v>
      </c>
      <c r="J1894" s="26">
        <f t="shared" si="386"/>
        <v>-152.7279924421149</v>
      </c>
      <c r="K1894" s="55">
        <f t="shared" si="387"/>
        <v>7.1688891221569472E-3</v>
      </c>
      <c r="L1894" s="26" t="b">
        <f>IF(virtualroom!A1894="","",J1894&gt;ventilation_hysteresis)</f>
        <v>0</v>
      </c>
      <c r="M1894" s="29">
        <f t="shared" si="388"/>
        <v>0</v>
      </c>
      <c r="N1894" s="13">
        <f t="shared" si="379"/>
        <v>0</v>
      </c>
      <c r="O1894" s="17">
        <f t="shared" si="380"/>
        <v>0</v>
      </c>
      <c r="P1894" s="17">
        <f t="shared" si="389"/>
        <v>0</v>
      </c>
      <c r="Q1894" s="17">
        <f t="shared" si="381"/>
        <v>7.1688891221569472E-3</v>
      </c>
      <c r="R1894" s="29">
        <f>IF(R1893="cCO2_ppm",CO2_ext_avg_ppm,calculation!R1893+calculation!S1893)</f>
        <v>647.2720075578851</v>
      </c>
      <c r="S1894" s="13">
        <f t="shared" si="390"/>
        <v>-6.4520002099412528</v>
      </c>
    </row>
    <row r="1895" spans="1:19">
      <c r="A1895" s="1">
        <f>IF(input_OLD_temp_simulation!A1895&lt;&gt;"",input_OLD_temp_simulation!A1895,"")</f>
        <v>1893</v>
      </c>
      <c r="B1895">
        <f>IF(input_OLD_temp_simulation!B1895&lt;&gt;"",input_OLD_temp_simulation!B1895,"")</f>
        <v>886307</v>
      </c>
      <c r="C1895" s="2">
        <f>IF(input_OLD_temp_simulation!C1895&lt;&gt;"",input_OLD_temp_simulation!C1895,"")</f>
        <v>44583.71875</v>
      </c>
      <c r="D1895" s="26">
        <f t="shared" si="391"/>
        <v>5</v>
      </c>
      <c r="E1895" s="43">
        <f t="shared" si="382"/>
        <v>0.71875</v>
      </c>
      <c r="F1895" s="2">
        <f t="shared" si="383"/>
        <v>5.7188657407407408</v>
      </c>
      <c r="G1895" s="26">
        <f>_xlfn.XLOOKUP(F1895,occupancy_schedule!C:C,occupancy_schedule!D:D,,1,2)</f>
        <v>0</v>
      </c>
      <c r="H1895" s="50">
        <f t="shared" si="384"/>
        <v>0</v>
      </c>
      <c r="I1895" s="18">
        <f t="shared" si="385"/>
        <v>0</v>
      </c>
      <c r="J1895" s="26">
        <f t="shared" si="386"/>
        <v>-159.17999265205617</v>
      </c>
      <c r="K1895" s="55">
        <f t="shared" si="387"/>
        <v>6.969753313208143E-3</v>
      </c>
      <c r="L1895" s="26" t="b">
        <f>IF(virtualroom!A1895="","",J1895&gt;ventilation_hysteresis)</f>
        <v>0</v>
      </c>
      <c r="M1895" s="29">
        <f t="shared" si="388"/>
        <v>0</v>
      </c>
      <c r="N1895" s="13">
        <f t="shared" si="379"/>
        <v>0</v>
      </c>
      <c r="O1895" s="17">
        <f t="shared" si="380"/>
        <v>0</v>
      </c>
      <c r="P1895" s="17">
        <f t="shared" si="389"/>
        <v>0</v>
      </c>
      <c r="Q1895" s="17">
        <f t="shared" si="381"/>
        <v>6.969753313208143E-3</v>
      </c>
      <c r="R1895" s="29">
        <f>IF(R1894="cCO2_ppm",CO2_ext_avg_ppm,calculation!R1894+calculation!S1894)</f>
        <v>640.82000734794383</v>
      </c>
      <c r="S1895" s="13">
        <f t="shared" si="390"/>
        <v>-6.2727779818873284</v>
      </c>
    </row>
    <row r="1896" spans="1:19">
      <c r="A1896" s="1">
        <f>IF(input_OLD_temp_simulation!A1896&lt;&gt;"",input_OLD_temp_simulation!A1896,"")</f>
        <v>1894</v>
      </c>
      <c r="B1896">
        <f>IF(input_OLD_temp_simulation!B1896&lt;&gt;"",input_OLD_temp_simulation!B1896,"")</f>
        <v>886307</v>
      </c>
      <c r="C1896" s="2">
        <f>IF(input_OLD_temp_simulation!C1896&lt;&gt;"",input_OLD_temp_simulation!C1896,"")</f>
        <v>44583.729166666657</v>
      </c>
      <c r="D1896" s="26">
        <f t="shared" si="391"/>
        <v>5</v>
      </c>
      <c r="E1896" s="43">
        <f t="shared" si="382"/>
        <v>0.72916666665696539</v>
      </c>
      <c r="F1896" s="2">
        <f t="shared" si="383"/>
        <v>5.7292824073977062</v>
      </c>
      <c r="G1896" s="26">
        <f>_xlfn.XLOOKUP(F1896,occupancy_schedule!C:C,occupancy_schedule!D:D,,1,2)</f>
        <v>0</v>
      </c>
      <c r="H1896" s="50">
        <f t="shared" si="384"/>
        <v>0</v>
      </c>
      <c r="I1896" s="18">
        <f t="shared" si="385"/>
        <v>0</v>
      </c>
      <c r="J1896" s="26">
        <f t="shared" si="386"/>
        <v>-165.45277063394349</v>
      </c>
      <c r="K1896" s="55">
        <f t="shared" si="387"/>
        <v>6.7761490545079168E-3</v>
      </c>
      <c r="L1896" s="26" t="b">
        <f>IF(virtualroom!A1896="","",J1896&gt;ventilation_hysteresis)</f>
        <v>0</v>
      </c>
      <c r="M1896" s="29">
        <f t="shared" si="388"/>
        <v>0</v>
      </c>
      <c r="N1896" s="13">
        <f t="shared" ref="N1896:N1959" si="392">M1896/(V_room_m3)</f>
        <v>0</v>
      </c>
      <c r="O1896" s="17">
        <f t="shared" ref="O1896:O1959" si="393">N1896/s_per_h*(R1896-CO2_ext_avg_ppm)</f>
        <v>0</v>
      </c>
      <c r="P1896" s="17">
        <f t="shared" si="389"/>
        <v>0</v>
      </c>
      <c r="Q1896" s="17">
        <f t="shared" si="381"/>
        <v>6.7761490545079168E-3</v>
      </c>
      <c r="R1896" s="29">
        <f>IF(R1895="cCO2_ppm",CO2_ext_avg_ppm,calculation!R1895+calculation!S1895)</f>
        <v>634.54722936605651</v>
      </c>
      <c r="S1896" s="13">
        <f t="shared" si="390"/>
        <v>-6.0985341490571248</v>
      </c>
    </row>
    <row r="1897" spans="1:19">
      <c r="A1897" s="1">
        <f>IF(input_OLD_temp_simulation!A1897&lt;&gt;"",input_OLD_temp_simulation!A1897,"")</f>
        <v>1895</v>
      </c>
      <c r="B1897">
        <f>IF(input_OLD_temp_simulation!B1897&lt;&gt;"",input_OLD_temp_simulation!B1897,"")</f>
        <v>886307</v>
      </c>
      <c r="C1897" s="2">
        <f>IF(input_OLD_temp_simulation!C1897&lt;&gt;"",input_OLD_temp_simulation!C1897,"")</f>
        <v>44583.739583333343</v>
      </c>
      <c r="D1897" s="26">
        <f t="shared" si="391"/>
        <v>5</v>
      </c>
      <c r="E1897" s="43">
        <f t="shared" si="382"/>
        <v>0.73958333334303461</v>
      </c>
      <c r="F1897" s="2">
        <f t="shared" si="383"/>
        <v>5.7396990740837754</v>
      </c>
      <c r="G1897" s="26">
        <f>_xlfn.XLOOKUP(F1897,occupancy_schedule!C:C,occupancy_schedule!D:D,,1,2)</f>
        <v>0</v>
      </c>
      <c r="H1897" s="50">
        <f t="shared" si="384"/>
        <v>0</v>
      </c>
      <c r="I1897" s="18">
        <f t="shared" si="385"/>
        <v>0</v>
      </c>
      <c r="J1897" s="26">
        <f t="shared" si="386"/>
        <v>-171.55130478300066</v>
      </c>
      <c r="K1897" s="55">
        <f t="shared" si="387"/>
        <v>6.5879226918826956E-3</v>
      </c>
      <c r="L1897" s="26" t="b">
        <f>IF(virtualroom!A1897="","",J1897&gt;ventilation_hysteresis)</f>
        <v>0</v>
      </c>
      <c r="M1897" s="29">
        <f t="shared" si="388"/>
        <v>0</v>
      </c>
      <c r="N1897" s="13">
        <f t="shared" si="392"/>
        <v>0</v>
      </c>
      <c r="O1897" s="17">
        <f t="shared" si="393"/>
        <v>0</v>
      </c>
      <c r="P1897" s="17">
        <f t="shared" si="389"/>
        <v>0</v>
      </c>
      <c r="Q1897" s="17">
        <f t="shared" ref="Q1897:Q1960" si="394">MAX(O1897*P1897,K1897)</f>
        <v>6.5879226918826956E-3</v>
      </c>
      <c r="R1897" s="29">
        <f>IF(R1896="cCO2_ppm",CO2_ext_avg_ppm,calculation!R1896+calculation!S1896)</f>
        <v>628.44869521699934</v>
      </c>
      <c r="S1897" s="13">
        <f t="shared" si="390"/>
        <v>-5.9291304226944259</v>
      </c>
    </row>
    <row r="1898" spans="1:19">
      <c r="A1898" s="1">
        <f>IF(input_OLD_temp_simulation!A1898&lt;&gt;"",input_OLD_temp_simulation!A1898,"")</f>
        <v>1896</v>
      </c>
      <c r="B1898">
        <f>IF(input_OLD_temp_simulation!B1898&lt;&gt;"",input_OLD_temp_simulation!B1898,"")</f>
        <v>886307</v>
      </c>
      <c r="C1898" s="2">
        <f>IF(input_OLD_temp_simulation!C1898&lt;&gt;"",input_OLD_temp_simulation!C1898,"")</f>
        <v>44583.75</v>
      </c>
      <c r="D1898" s="26">
        <f t="shared" si="391"/>
        <v>5</v>
      </c>
      <c r="E1898" s="43">
        <f t="shared" si="382"/>
        <v>0.75</v>
      </c>
      <c r="F1898" s="2">
        <f t="shared" si="383"/>
        <v>5.7501157407407408</v>
      </c>
      <c r="G1898" s="26">
        <f>_xlfn.XLOOKUP(F1898,occupancy_schedule!C:C,occupancy_schedule!D:D,,1,2)</f>
        <v>0</v>
      </c>
      <c r="H1898" s="50">
        <f t="shared" si="384"/>
        <v>0</v>
      </c>
      <c r="I1898" s="18">
        <f t="shared" si="385"/>
        <v>0</v>
      </c>
      <c r="J1898" s="26">
        <f t="shared" si="386"/>
        <v>-177.48043520569513</v>
      </c>
      <c r="K1898" s="55">
        <f t="shared" si="387"/>
        <v>6.4049248393303971E-3</v>
      </c>
      <c r="L1898" s="26" t="b">
        <f>IF(virtualroom!A1898="","",J1898&gt;ventilation_hysteresis)</f>
        <v>0</v>
      </c>
      <c r="M1898" s="29">
        <f t="shared" si="388"/>
        <v>0</v>
      </c>
      <c r="N1898" s="13">
        <f t="shared" si="392"/>
        <v>0</v>
      </c>
      <c r="O1898" s="17">
        <f t="shared" si="393"/>
        <v>0</v>
      </c>
      <c r="P1898" s="17">
        <f t="shared" si="389"/>
        <v>0</v>
      </c>
      <c r="Q1898" s="17">
        <f t="shared" si="394"/>
        <v>6.4049248393303971E-3</v>
      </c>
      <c r="R1898" s="29">
        <f>IF(R1897="cCO2_ppm",CO2_ext_avg_ppm,calculation!R1897+calculation!S1897)</f>
        <v>622.51956479430487</v>
      </c>
      <c r="S1898" s="13">
        <f t="shared" si="390"/>
        <v>-5.7644323553973571</v>
      </c>
    </row>
    <row r="1899" spans="1:19">
      <c r="A1899" s="1">
        <f>IF(input_OLD_temp_simulation!A1899&lt;&gt;"",input_OLD_temp_simulation!A1899,"")</f>
        <v>1897</v>
      </c>
      <c r="B1899">
        <f>IF(input_OLD_temp_simulation!B1899&lt;&gt;"",input_OLD_temp_simulation!B1899,"")</f>
        <v>886307</v>
      </c>
      <c r="C1899" s="2">
        <f>IF(input_OLD_temp_simulation!C1899&lt;&gt;"",input_OLD_temp_simulation!C1899,"")</f>
        <v>44583.760416666657</v>
      </c>
      <c r="D1899" s="26">
        <f t="shared" si="391"/>
        <v>5</v>
      </c>
      <c r="E1899" s="43">
        <f t="shared" si="382"/>
        <v>0.76041666665696539</v>
      </c>
      <c r="F1899" s="2">
        <f t="shared" si="383"/>
        <v>5.7605324073977062</v>
      </c>
      <c r="G1899" s="26">
        <f>_xlfn.XLOOKUP(F1899,occupancy_schedule!C:C,occupancy_schedule!D:D,,1,2)</f>
        <v>0</v>
      </c>
      <c r="H1899" s="50">
        <f t="shared" si="384"/>
        <v>0</v>
      </c>
      <c r="I1899" s="18">
        <f t="shared" si="385"/>
        <v>0</v>
      </c>
      <c r="J1899" s="26">
        <f t="shared" si="386"/>
        <v>-183.24486756109252</v>
      </c>
      <c r="K1899" s="55">
        <f t="shared" si="387"/>
        <v>6.2270102604601073E-3</v>
      </c>
      <c r="L1899" s="26" t="b">
        <f>IF(virtualroom!A1899="","",J1899&gt;ventilation_hysteresis)</f>
        <v>0</v>
      </c>
      <c r="M1899" s="29">
        <f t="shared" si="388"/>
        <v>0</v>
      </c>
      <c r="N1899" s="13">
        <f t="shared" si="392"/>
        <v>0</v>
      </c>
      <c r="O1899" s="17">
        <f t="shared" si="393"/>
        <v>0</v>
      </c>
      <c r="P1899" s="17">
        <f t="shared" si="389"/>
        <v>0</v>
      </c>
      <c r="Q1899" s="17">
        <f t="shared" si="394"/>
        <v>6.2270102604601073E-3</v>
      </c>
      <c r="R1899" s="29">
        <f>IF(R1898="cCO2_ppm",CO2_ext_avg_ppm,calculation!R1898+calculation!S1898)</f>
        <v>616.75513243890748</v>
      </c>
      <c r="S1899" s="13">
        <f t="shared" si="390"/>
        <v>-5.6043092344140968</v>
      </c>
    </row>
    <row r="1900" spans="1:19">
      <c r="A1900" s="1">
        <f>IF(input_OLD_temp_simulation!A1900&lt;&gt;"",input_OLD_temp_simulation!A1900,"")</f>
        <v>1898</v>
      </c>
      <c r="B1900">
        <f>IF(input_OLD_temp_simulation!B1900&lt;&gt;"",input_OLD_temp_simulation!B1900,"")</f>
        <v>886307</v>
      </c>
      <c r="C1900" s="2">
        <f>IF(input_OLD_temp_simulation!C1900&lt;&gt;"",input_OLD_temp_simulation!C1900,"")</f>
        <v>44583.770833333343</v>
      </c>
      <c r="D1900" s="26">
        <f t="shared" si="391"/>
        <v>5</v>
      </c>
      <c r="E1900" s="43">
        <f t="shared" si="382"/>
        <v>0.77083333334303461</v>
      </c>
      <c r="F1900" s="2">
        <f t="shared" si="383"/>
        <v>5.7709490740837754</v>
      </c>
      <c r="G1900" s="26">
        <f>_xlfn.XLOOKUP(F1900,occupancy_schedule!C:C,occupancy_schedule!D:D,,1,2)</f>
        <v>0</v>
      </c>
      <c r="H1900" s="50">
        <f t="shared" si="384"/>
        <v>0</v>
      </c>
      <c r="I1900" s="18">
        <f t="shared" si="385"/>
        <v>0</v>
      </c>
      <c r="J1900" s="26">
        <f t="shared" si="386"/>
        <v>-188.84917679550665</v>
      </c>
      <c r="K1900" s="55">
        <f t="shared" si="387"/>
        <v>6.0540377532251029E-3</v>
      </c>
      <c r="L1900" s="26" t="b">
        <f>IF(virtualroom!A1900="","",J1900&gt;ventilation_hysteresis)</f>
        <v>0</v>
      </c>
      <c r="M1900" s="29">
        <f t="shared" si="388"/>
        <v>0</v>
      </c>
      <c r="N1900" s="13">
        <f t="shared" si="392"/>
        <v>0</v>
      </c>
      <c r="O1900" s="17">
        <f t="shared" si="393"/>
        <v>0</v>
      </c>
      <c r="P1900" s="17">
        <f t="shared" si="389"/>
        <v>0</v>
      </c>
      <c r="Q1900" s="17">
        <f t="shared" si="394"/>
        <v>6.0540377532251029E-3</v>
      </c>
      <c r="R1900" s="29">
        <f>IF(R1899="cCO2_ppm",CO2_ext_avg_ppm,calculation!R1899+calculation!S1899)</f>
        <v>611.15082320449335</v>
      </c>
      <c r="S1900" s="13">
        <f t="shared" si="390"/>
        <v>-5.4486339779025927</v>
      </c>
    </row>
    <row r="1901" spans="1:19">
      <c r="A1901" s="1">
        <f>IF(input_OLD_temp_simulation!A1901&lt;&gt;"",input_OLD_temp_simulation!A1901,"")</f>
        <v>1899</v>
      </c>
      <c r="B1901">
        <f>IF(input_OLD_temp_simulation!B1901&lt;&gt;"",input_OLD_temp_simulation!B1901,"")</f>
        <v>886307</v>
      </c>
      <c r="C1901" s="2">
        <f>IF(input_OLD_temp_simulation!C1901&lt;&gt;"",input_OLD_temp_simulation!C1901,"")</f>
        <v>44583.78125</v>
      </c>
      <c r="D1901" s="26">
        <f t="shared" si="391"/>
        <v>5</v>
      </c>
      <c r="E1901" s="43">
        <f t="shared" si="382"/>
        <v>0.78125</v>
      </c>
      <c r="F1901" s="2">
        <f t="shared" si="383"/>
        <v>5.7813657407407408</v>
      </c>
      <c r="G1901" s="26">
        <f>_xlfn.XLOOKUP(F1901,occupancy_schedule!C:C,occupancy_schedule!D:D,,1,2)</f>
        <v>0</v>
      </c>
      <c r="H1901" s="50">
        <f t="shared" si="384"/>
        <v>0</v>
      </c>
      <c r="I1901" s="18">
        <f t="shared" si="385"/>
        <v>0</v>
      </c>
      <c r="J1901" s="26">
        <f t="shared" si="386"/>
        <v>-194.2978107734092</v>
      </c>
      <c r="K1901" s="55">
        <f t="shared" si="387"/>
        <v>5.8858700378577409E-3</v>
      </c>
      <c r="L1901" s="26" t="b">
        <f>IF(virtualroom!A1901="","",J1901&gt;ventilation_hysteresis)</f>
        <v>0</v>
      </c>
      <c r="M1901" s="29">
        <f t="shared" si="388"/>
        <v>0</v>
      </c>
      <c r="N1901" s="13">
        <f t="shared" si="392"/>
        <v>0</v>
      </c>
      <c r="O1901" s="17">
        <f t="shared" si="393"/>
        <v>0</v>
      </c>
      <c r="P1901" s="17">
        <f t="shared" si="389"/>
        <v>0</v>
      </c>
      <c r="Q1901" s="17">
        <f t="shared" si="394"/>
        <v>5.8858700378577409E-3</v>
      </c>
      <c r="R1901" s="29">
        <f>IF(R1900="cCO2_ppm",CO2_ext_avg_ppm,calculation!R1900+calculation!S1900)</f>
        <v>605.7021892265908</v>
      </c>
      <c r="S1901" s="13">
        <f t="shared" si="390"/>
        <v>-5.2972830340719668</v>
      </c>
    </row>
    <row r="1902" spans="1:19">
      <c r="A1902" s="1">
        <f>IF(input_OLD_temp_simulation!A1902&lt;&gt;"",input_OLD_temp_simulation!A1902,"")</f>
        <v>1900</v>
      </c>
      <c r="B1902">
        <f>IF(input_OLD_temp_simulation!B1902&lt;&gt;"",input_OLD_temp_simulation!B1902,"")</f>
        <v>886307</v>
      </c>
      <c r="C1902" s="2">
        <f>IF(input_OLD_temp_simulation!C1902&lt;&gt;"",input_OLD_temp_simulation!C1902,"")</f>
        <v>44583.791666666657</v>
      </c>
      <c r="D1902" s="26">
        <f t="shared" si="391"/>
        <v>5</v>
      </c>
      <c r="E1902" s="43">
        <f t="shared" si="382"/>
        <v>0.79166666665696539</v>
      </c>
      <c r="F1902" s="2">
        <f t="shared" si="383"/>
        <v>5.7917824073977062</v>
      </c>
      <c r="G1902" s="26">
        <f>_xlfn.XLOOKUP(F1902,occupancy_schedule!C:C,occupancy_schedule!D:D,,1,2)</f>
        <v>0</v>
      </c>
      <c r="H1902" s="50">
        <f t="shared" si="384"/>
        <v>0</v>
      </c>
      <c r="I1902" s="18">
        <f t="shared" si="385"/>
        <v>0</v>
      </c>
      <c r="J1902" s="26">
        <f t="shared" si="386"/>
        <v>-199.59509380748113</v>
      </c>
      <c r="K1902" s="55">
        <f t="shared" si="387"/>
        <v>5.7223736479172487E-3</v>
      </c>
      <c r="L1902" s="26" t="b">
        <f>IF(virtualroom!A1902="","",J1902&gt;ventilation_hysteresis)</f>
        <v>0</v>
      </c>
      <c r="M1902" s="29">
        <f t="shared" si="388"/>
        <v>0</v>
      </c>
      <c r="N1902" s="13">
        <f t="shared" si="392"/>
        <v>0</v>
      </c>
      <c r="O1902" s="17">
        <f t="shared" si="393"/>
        <v>0</v>
      </c>
      <c r="P1902" s="17">
        <f t="shared" si="389"/>
        <v>0</v>
      </c>
      <c r="Q1902" s="17">
        <f t="shared" si="394"/>
        <v>5.7223736479172487E-3</v>
      </c>
      <c r="R1902" s="29">
        <f>IF(R1901="cCO2_ppm",CO2_ext_avg_ppm,calculation!R1901+calculation!S1901)</f>
        <v>600.40490619251887</v>
      </c>
      <c r="S1902" s="13">
        <f t="shared" si="390"/>
        <v>-5.1501362831255237</v>
      </c>
    </row>
    <row r="1903" spans="1:19">
      <c r="A1903" s="1">
        <f>IF(input_OLD_temp_simulation!A1903&lt;&gt;"",input_OLD_temp_simulation!A1903,"")</f>
        <v>1901</v>
      </c>
      <c r="B1903">
        <f>IF(input_OLD_temp_simulation!B1903&lt;&gt;"",input_OLD_temp_simulation!B1903,"")</f>
        <v>886307</v>
      </c>
      <c r="C1903" s="2">
        <f>IF(input_OLD_temp_simulation!C1903&lt;&gt;"",input_OLD_temp_simulation!C1903,"")</f>
        <v>44583.802083333343</v>
      </c>
      <c r="D1903" s="26">
        <f t="shared" si="391"/>
        <v>5</v>
      </c>
      <c r="E1903" s="43">
        <f t="shared" si="382"/>
        <v>0.80208333334303461</v>
      </c>
      <c r="F1903" s="2">
        <f t="shared" si="383"/>
        <v>5.8021990740837754</v>
      </c>
      <c r="G1903" s="26">
        <f>_xlfn.XLOOKUP(F1903,occupancy_schedule!C:C,occupancy_schedule!D:D,,1,2)</f>
        <v>0</v>
      </c>
      <c r="H1903" s="50">
        <f t="shared" si="384"/>
        <v>0</v>
      </c>
      <c r="I1903" s="18">
        <f t="shared" si="385"/>
        <v>0</v>
      </c>
      <c r="J1903" s="26">
        <f t="shared" si="386"/>
        <v>-204.7452300906067</v>
      </c>
      <c r="K1903" s="55">
        <f t="shared" si="387"/>
        <v>5.5634188243639908E-3</v>
      </c>
      <c r="L1903" s="26" t="b">
        <f>IF(virtualroom!A1903="","",J1903&gt;ventilation_hysteresis)</f>
        <v>0</v>
      </c>
      <c r="M1903" s="29">
        <f t="shared" si="388"/>
        <v>0</v>
      </c>
      <c r="N1903" s="13">
        <f t="shared" si="392"/>
        <v>0</v>
      </c>
      <c r="O1903" s="17">
        <f t="shared" si="393"/>
        <v>0</v>
      </c>
      <c r="P1903" s="17">
        <f t="shared" si="389"/>
        <v>0</v>
      </c>
      <c r="Q1903" s="17">
        <f t="shared" si="394"/>
        <v>5.5634188243639908E-3</v>
      </c>
      <c r="R1903" s="29">
        <f>IF(R1902="cCO2_ppm",CO2_ext_avg_ppm,calculation!R1902+calculation!S1902)</f>
        <v>595.2547699093933</v>
      </c>
      <c r="S1903" s="13">
        <f t="shared" si="390"/>
        <v>-5.0070769419275916</v>
      </c>
    </row>
    <row r="1904" spans="1:19">
      <c r="A1904" s="1">
        <f>IF(input_OLD_temp_simulation!A1904&lt;&gt;"",input_OLD_temp_simulation!A1904,"")</f>
        <v>1902</v>
      </c>
      <c r="B1904">
        <f>IF(input_OLD_temp_simulation!B1904&lt;&gt;"",input_OLD_temp_simulation!B1904,"")</f>
        <v>886307</v>
      </c>
      <c r="C1904" s="2">
        <f>IF(input_OLD_temp_simulation!C1904&lt;&gt;"",input_OLD_temp_simulation!C1904,"")</f>
        <v>44583.8125</v>
      </c>
      <c r="D1904" s="26">
        <f t="shared" si="391"/>
        <v>5</v>
      </c>
      <c r="E1904" s="43">
        <f t="shared" si="382"/>
        <v>0.8125</v>
      </c>
      <c r="F1904" s="2">
        <f t="shared" si="383"/>
        <v>5.8126157407407408</v>
      </c>
      <c r="G1904" s="26">
        <f>_xlfn.XLOOKUP(F1904,occupancy_schedule!C:C,occupancy_schedule!D:D,,1,2)</f>
        <v>0</v>
      </c>
      <c r="H1904" s="50">
        <f t="shared" si="384"/>
        <v>0</v>
      </c>
      <c r="I1904" s="18">
        <f t="shared" si="385"/>
        <v>0</v>
      </c>
      <c r="J1904" s="26">
        <f t="shared" si="386"/>
        <v>-209.7523070325343</v>
      </c>
      <c r="K1904" s="55">
        <f t="shared" si="387"/>
        <v>5.408879412576101E-3</v>
      </c>
      <c r="L1904" s="26" t="b">
        <f>IF(virtualroom!A1904="","",J1904&gt;ventilation_hysteresis)</f>
        <v>0</v>
      </c>
      <c r="M1904" s="29">
        <f t="shared" si="388"/>
        <v>0</v>
      </c>
      <c r="N1904" s="13">
        <f t="shared" si="392"/>
        <v>0</v>
      </c>
      <c r="O1904" s="17">
        <f t="shared" si="393"/>
        <v>0</v>
      </c>
      <c r="P1904" s="17">
        <f t="shared" si="389"/>
        <v>0</v>
      </c>
      <c r="Q1904" s="17">
        <f t="shared" si="394"/>
        <v>5.408879412576101E-3</v>
      </c>
      <c r="R1904" s="29">
        <f>IF(R1903="cCO2_ppm",CO2_ext_avg_ppm,calculation!R1903+calculation!S1903)</f>
        <v>590.2476929674657</v>
      </c>
      <c r="S1904" s="13">
        <f t="shared" si="390"/>
        <v>-4.8679914713184909</v>
      </c>
    </row>
    <row r="1905" spans="1:19">
      <c r="A1905" s="1">
        <f>IF(input_OLD_temp_simulation!A1905&lt;&gt;"",input_OLD_temp_simulation!A1905,"")</f>
        <v>1903</v>
      </c>
      <c r="B1905">
        <f>IF(input_OLD_temp_simulation!B1905&lt;&gt;"",input_OLD_temp_simulation!B1905,"")</f>
        <v>886307</v>
      </c>
      <c r="C1905" s="2">
        <f>IF(input_OLD_temp_simulation!C1905&lt;&gt;"",input_OLD_temp_simulation!C1905,"")</f>
        <v>44583.822916666657</v>
      </c>
      <c r="D1905" s="26">
        <f t="shared" si="391"/>
        <v>5</v>
      </c>
      <c r="E1905" s="43">
        <f t="shared" si="382"/>
        <v>0.82291666665696539</v>
      </c>
      <c r="F1905" s="2">
        <f t="shared" si="383"/>
        <v>5.8230324073977062</v>
      </c>
      <c r="G1905" s="26">
        <f>_xlfn.XLOOKUP(F1905,occupancy_schedule!C:C,occupancy_schedule!D:D,,1,2)</f>
        <v>0</v>
      </c>
      <c r="H1905" s="50">
        <f t="shared" si="384"/>
        <v>0</v>
      </c>
      <c r="I1905" s="18">
        <f t="shared" si="385"/>
        <v>0</v>
      </c>
      <c r="J1905" s="26">
        <f t="shared" si="386"/>
        <v>-214.62029850385284</v>
      </c>
      <c r="K1905" s="55">
        <f t="shared" si="387"/>
        <v>5.2586327622267644E-3</v>
      </c>
      <c r="L1905" s="26" t="b">
        <f>IF(virtualroom!A1905="","",J1905&gt;ventilation_hysteresis)</f>
        <v>0</v>
      </c>
      <c r="M1905" s="29">
        <f t="shared" si="388"/>
        <v>0</v>
      </c>
      <c r="N1905" s="13">
        <f t="shared" si="392"/>
        <v>0</v>
      </c>
      <c r="O1905" s="17">
        <f t="shared" si="393"/>
        <v>0</v>
      </c>
      <c r="P1905" s="17">
        <f t="shared" si="389"/>
        <v>0</v>
      </c>
      <c r="Q1905" s="17">
        <f t="shared" si="394"/>
        <v>5.2586327622267644E-3</v>
      </c>
      <c r="R1905" s="29">
        <f>IF(R1904="cCO2_ppm",CO2_ext_avg_ppm,calculation!R1904+calculation!S1904)</f>
        <v>585.37970149614716</v>
      </c>
      <c r="S1905" s="13">
        <f t="shared" si="390"/>
        <v>-4.7327694860040879</v>
      </c>
    </row>
    <row r="1906" spans="1:19">
      <c r="A1906" s="1">
        <f>IF(input_OLD_temp_simulation!A1906&lt;&gt;"",input_OLD_temp_simulation!A1906,"")</f>
        <v>1904</v>
      </c>
      <c r="B1906">
        <f>IF(input_OLD_temp_simulation!B1906&lt;&gt;"",input_OLD_temp_simulation!B1906,"")</f>
        <v>886307</v>
      </c>
      <c r="C1906" s="2">
        <f>IF(input_OLD_temp_simulation!C1906&lt;&gt;"",input_OLD_temp_simulation!C1906,"")</f>
        <v>44583.833333333343</v>
      </c>
      <c r="D1906" s="26">
        <f t="shared" si="391"/>
        <v>5</v>
      </c>
      <c r="E1906" s="43">
        <f t="shared" si="382"/>
        <v>0.83333333334303461</v>
      </c>
      <c r="F1906" s="2">
        <f t="shared" si="383"/>
        <v>5.8334490740837754</v>
      </c>
      <c r="G1906" s="26">
        <f>_xlfn.XLOOKUP(F1906,occupancy_schedule!C:C,occupancy_schedule!D:D,,1,2)</f>
        <v>0</v>
      </c>
      <c r="H1906" s="50">
        <f t="shared" si="384"/>
        <v>0</v>
      </c>
      <c r="I1906" s="18">
        <f t="shared" si="385"/>
        <v>0</v>
      </c>
      <c r="J1906" s="26">
        <f t="shared" si="386"/>
        <v>-219.35306798985698</v>
      </c>
      <c r="K1906" s="55">
        <f t="shared" si="387"/>
        <v>5.1125596299426857E-3</v>
      </c>
      <c r="L1906" s="26" t="b">
        <f>IF(virtualroom!A1906="","",J1906&gt;ventilation_hysteresis)</f>
        <v>0</v>
      </c>
      <c r="M1906" s="29">
        <f t="shared" si="388"/>
        <v>0</v>
      </c>
      <c r="N1906" s="13">
        <f t="shared" si="392"/>
        <v>0</v>
      </c>
      <c r="O1906" s="17">
        <f t="shared" si="393"/>
        <v>0</v>
      </c>
      <c r="P1906" s="17">
        <f t="shared" si="389"/>
        <v>0</v>
      </c>
      <c r="Q1906" s="17">
        <f t="shared" si="394"/>
        <v>5.1125596299426857E-3</v>
      </c>
      <c r="R1906" s="29">
        <f>IF(R1905="cCO2_ppm",CO2_ext_avg_ppm,calculation!R1905+calculation!S1905)</f>
        <v>580.64693201014302</v>
      </c>
      <c r="S1906" s="13">
        <f t="shared" si="390"/>
        <v>-4.6013036669484171</v>
      </c>
    </row>
    <row r="1907" spans="1:19">
      <c r="A1907" s="1">
        <f>IF(input_OLD_temp_simulation!A1907&lt;&gt;"",input_OLD_temp_simulation!A1907,"")</f>
        <v>1905</v>
      </c>
      <c r="B1907">
        <f>IF(input_OLD_temp_simulation!B1907&lt;&gt;"",input_OLD_temp_simulation!B1907,"")</f>
        <v>886307</v>
      </c>
      <c r="C1907" s="2">
        <f>IF(input_OLD_temp_simulation!C1907&lt;&gt;"",input_OLD_temp_simulation!C1907,"")</f>
        <v>44583.84375</v>
      </c>
      <c r="D1907" s="26">
        <f t="shared" si="391"/>
        <v>5</v>
      </c>
      <c r="E1907" s="43">
        <f t="shared" si="382"/>
        <v>0.84375</v>
      </c>
      <c r="F1907" s="2">
        <f t="shared" si="383"/>
        <v>5.8438657407407408</v>
      </c>
      <c r="G1907" s="26">
        <f>_xlfn.XLOOKUP(F1907,occupancy_schedule!C:C,occupancy_schedule!D:D,,1,2)</f>
        <v>0</v>
      </c>
      <c r="H1907" s="50">
        <f t="shared" si="384"/>
        <v>0</v>
      </c>
      <c r="I1907" s="18">
        <f t="shared" si="385"/>
        <v>0</v>
      </c>
      <c r="J1907" s="26">
        <f t="shared" si="386"/>
        <v>-223.95437165680539</v>
      </c>
      <c r="K1907" s="55">
        <f t="shared" si="387"/>
        <v>4.9705440846664999E-3</v>
      </c>
      <c r="L1907" s="26" t="b">
        <f>IF(virtualroom!A1907="","",J1907&gt;ventilation_hysteresis)</f>
        <v>0</v>
      </c>
      <c r="M1907" s="29">
        <f t="shared" si="388"/>
        <v>0</v>
      </c>
      <c r="N1907" s="13">
        <f t="shared" si="392"/>
        <v>0</v>
      </c>
      <c r="O1907" s="17">
        <f t="shared" si="393"/>
        <v>0</v>
      </c>
      <c r="P1907" s="17">
        <f t="shared" si="389"/>
        <v>0</v>
      </c>
      <c r="Q1907" s="17">
        <f t="shared" si="394"/>
        <v>4.9705440846664999E-3</v>
      </c>
      <c r="R1907" s="29">
        <f>IF(R1906="cCO2_ppm",CO2_ext_avg_ppm,calculation!R1906+calculation!S1906)</f>
        <v>576.04562834319461</v>
      </c>
      <c r="S1907" s="13">
        <f t="shared" si="390"/>
        <v>-4.4734896761998497</v>
      </c>
    </row>
    <row r="1908" spans="1:19">
      <c r="A1908" s="1">
        <f>IF(input_OLD_temp_simulation!A1908&lt;&gt;"",input_OLD_temp_simulation!A1908,"")</f>
        <v>1906</v>
      </c>
      <c r="B1908">
        <f>IF(input_OLD_temp_simulation!B1908&lt;&gt;"",input_OLD_temp_simulation!B1908,"")</f>
        <v>886307</v>
      </c>
      <c r="C1908" s="2">
        <f>IF(input_OLD_temp_simulation!C1908&lt;&gt;"",input_OLD_temp_simulation!C1908,"")</f>
        <v>44583.854166666657</v>
      </c>
      <c r="D1908" s="26">
        <f t="shared" si="391"/>
        <v>5</v>
      </c>
      <c r="E1908" s="43">
        <f t="shared" si="382"/>
        <v>0.85416666665696539</v>
      </c>
      <c r="F1908" s="2">
        <f t="shared" si="383"/>
        <v>5.8542824073977062</v>
      </c>
      <c r="G1908" s="26">
        <f>_xlfn.XLOOKUP(F1908,occupancy_schedule!C:C,occupancy_schedule!D:D,,1,2)</f>
        <v>0</v>
      </c>
      <c r="H1908" s="50">
        <f t="shared" si="384"/>
        <v>0</v>
      </c>
      <c r="I1908" s="18">
        <f t="shared" si="385"/>
        <v>0</v>
      </c>
      <c r="J1908" s="26">
        <f t="shared" si="386"/>
        <v>-228.42786133300524</v>
      </c>
      <c r="K1908" s="55">
        <f t="shared" si="387"/>
        <v>4.832473415647986E-3</v>
      </c>
      <c r="L1908" s="26" t="b">
        <f>IF(virtualroom!A1908="","",J1908&gt;ventilation_hysteresis)</f>
        <v>0</v>
      </c>
      <c r="M1908" s="29">
        <f t="shared" si="388"/>
        <v>0</v>
      </c>
      <c r="N1908" s="13">
        <f t="shared" si="392"/>
        <v>0</v>
      </c>
      <c r="O1908" s="17">
        <f t="shared" si="393"/>
        <v>0</v>
      </c>
      <c r="P1908" s="17">
        <f t="shared" si="389"/>
        <v>0</v>
      </c>
      <c r="Q1908" s="17">
        <f t="shared" si="394"/>
        <v>4.832473415647986E-3</v>
      </c>
      <c r="R1908" s="29">
        <f>IF(R1907="cCO2_ppm",CO2_ext_avg_ppm,calculation!R1907+calculation!S1907)</f>
        <v>571.57213866699476</v>
      </c>
      <c r="S1908" s="13">
        <f t="shared" si="390"/>
        <v>-4.3492260740831874</v>
      </c>
    </row>
    <row r="1909" spans="1:19">
      <c r="A1909" s="1">
        <f>IF(input_OLD_temp_simulation!A1909&lt;&gt;"",input_OLD_temp_simulation!A1909,"")</f>
        <v>1907</v>
      </c>
      <c r="B1909">
        <f>IF(input_OLD_temp_simulation!B1909&lt;&gt;"",input_OLD_temp_simulation!B1909,"")</f>
        <v>886307</v>
      </c>
      <c r="C1909" s="2">
        <f>IF(input_OLD_temp_simulation!C1909&lt;&gt;"",input_OLD_temp_simulation!C1909,"")</f>
        <v>44583.864583333343</v>
      </c>
      <c r="D1909" s="26">
        <f t="shared" si="391"/>
        <v>5</v>
      </c>
      <c r="E1909" s="43">
        <f t="shared" si="382"/>
        <v>0.86458333334303461</v>
      </c>
      <c r="F1909" s="2">
        <f t="shared" si="383"/>
        <v>5.8646990740837754</v>
      </c>
      <c r="G1909" s="26">
        <f>_xlfn.XLOOKUP(F1909,occupancy_schedule!C:C,occupancy_schedule!D:D,,1,2)</f>
        <v>0</v>
      </c>
      <c r="H1909" s="50">
        <f t="shared" si="384"/>
        <v>0</v>
      </c>
      <c r="I1909" s="18">
        <f t="shared" si="385"/>
        <v>0</v>
      </c>
      <c r="J1909" s="26">
        <f t="shared" si="386"/>
        <v>-232.7770874070884</v>
      </c>
      <c r="K1909" s="55">
        <f t="shared" si="387"/>
        <v>4.6982380429910989E-3</v>
      </c>
      <c r="L1909" s="26" t="b">
        <f>IF(virtualroom!A1909="","",J1909&gt;ventilation_hysteresis)</f>
        <v>0</v>
      </c>
      <c r="M1909" s="29">
        <f t="shared" si="388"/>
        <v>0</v>
      </c>
      <c r="N1909" s="13">
        <f t="shared" si="392"/>
        <v>0</v>
      </c>
      <c r="O1909" s="17">
        <f t="shared" si="393"/>
        <v>0</v>
      </c>
      <c r="P1909" s="17">
        <f t="shared" si="389"/>
        <v>0</v>
      </c>
      <c r="Q1909" s="17">
        <f t="shared" si="394"/>
        <v>4.6982380429910989E-3</v>
      </c>
      <c r="R1909" s="29">
        <f>IF(R1908="cCO2_ppm",CO2_ext_avg_ppm,calculation!R1908+calculation!S1908)</f>
        <v>567.2229125929116</v>
      </c>
      <c r="S1909" s="13">
        <f t="shared" si="390"/>
        <v>-4.2284142386919887</v>
      </c>
    </row>
    <row r="1910" spans="1:19">
      <c r="A1910" s="1">
        <f>IF(input_OLD_temp_simulation!A1910&lt;&gt;"",input_OLD_temp_simulation!A1910,"")</f>
        <v>1908</v>
      </c>
      <c r="B1910">
        <f>IF(input_OLD_temp_simulation!B1910&lt;&gt;"",input_OLD_temp_simulation!B1910,"")</f>
        <v>886307</v>
      </c>
      <c r="C1910" s="2">
        <f>IF(input_OLD_temp_simulation!C1910&lt;&gt;"",input_OLD_temp_simulation!C1910,"")</f>
        <v>44583.875</v>
      </c>
      <c r="D1910" s="26">
        <f t="shared" si="391"/>
        <v>5</v>
      </c>
      <c r="E1910" s="43">
        <f t="shared" ref="E1910:E1973" si="395">MOD(C1910,1)</f>
        <v>0.875</v>
      </c>
      <c r="F1910" s="2">
        <f t="shared" ref="F1910:F1973" si="396">D1910+E1910+1/24/60/6</f>
        <v>5.8751157407407408</v>
      </c>
      <c r="G1910" s="26">
        <f>_xlfn.XLOOKUP(F1910,occupancy_schedule!C:C,occupancy_schedule!D:D,,1,2)</f>
        <v>0</v>
      </c>
      <c r="H1910" s="50">
        <f t="shared" si="384"/>
        <v>0</v>
      </c>
      <c r="I1910" s="18">
        <f t="shared" si="385"/>
        <v>0</v>
      </c>
      <c r="J1910" s="26">
        <f t="shared" si="386"/>
        <v>-237.00550164578044</v>
      </c>
      <c r="K1910" s="55">
        <f t="shared" si="387"/>
        <v>4.5677314306857893E-3</v>
      </c>
      <c r="L1910" s="26" t="b">
        <f>IF(virtualroom!A1910="","",J1910&gt;ventilation_hysteresis)</f>
        <v>0</v>
      </c>
      <c r="M1910" s="29">
        <f t="shared" si="388"/>
        <v>0</v>
      </c>
      <c r="N1910" s="13">
        <f t="shared" si="392"/>
        <v>0</v>
      </c>
      <c r="O1910" s="17">
        <f t="shared" si="393"/>
        <v>0</v>
      </c>
      <c r="P1910" s="17">
        <f t="shared" si="389"/>
        <v>0</v>
      </c>
      <c r="Q1910" s="17">
        <f t="shared" si="394"/>
        <v>4.5677314306857893E-3</v>
      </c>
      <c r="R1910" s="29">
        <f>IF(R1909="cCO2_ppm",CO2_ext_avg_ppm,calculation!R1909+calculation!S1909)</f>
        <v>562.99449835421956</v>
      </c>
      <c r="S1910" s="13">
        <f t="shared" si="390"/>
        <v>-4.1109582876172102</v>
      </c>
    </row>
    <row r="1911" spans="1:19">
      <c r="A1911" s="1">
        <f>IF(input_OLD_temp_simulation!A1911&lt;&gt;"",input_OLD_temp_simulation!A1911,"")</f>
        <v>1909</v>
      </c>
      <c r="B1911">
        <f>IF(input_OLD_temp_simulation!B1911&lt;&gt;"",input_OLD_temp_simulation!B1911,"")</f>
        <v>886307</v>
      </c>
      <c r="C1911" s="2">
        <f>IF(input_OLD_temp_simulation!C1911&lt;&gt;"",input_OLD_temp_simulation!C1911,"")</f>
        <v>44583.885416666657</v>
      </c>
      <c r="D1911" s="26">
        <f t="shared" si="391"/>
        <v>5</v>
      </c>
      <c r="E1911" s="43">
        <f t="shared" si="395"/>
        <v>0.88541666665696539</v>
      </c>
      <c r="F1911" s="2">
        <f t="shared" si="396"/>
        <v>5.8855324073977062</v>
      </c>
      <c r="G1911" s="26">
        <f>_xlfn.XLOOKUP(F1911,occupancy_schedule!C:C,occupancy_schedule!D:D,,1,2)</f>
        <v>0</v>
      </c>
      <c r="H1911" s="50">
        <f t="shared" si="384"/>
        <v>0</v>
      </c>
      <c r="I1911" s="18">
        <f t="shared" si="385"/>
        <v>0</v>
      </c>
      <c r="J1911" s="26">
        <f t="shared" si="386"/>
        <v>-241.11645993339766</v>
      </c>
      <c r="K1911" s="55">
        <f t="shared" si="387"/>
        <v>4.4408500020556279E-3</v>
      </c>
      <c r="L1911" s="26" t="b">
        <f>IF(virtualroom!A1911="","",J1911&gt;ventilation_hysteresis)</f>
        <v>0</v>
      </c>
      <c r="M1911" s="29">
        <f t="shared" si="388"/>
        <v>0</v>
      </c>
      <c r="N1911" s="13">
        <f t="shared" si="392"/>
        <v>0</v>
      </c>
      <c r="O1911" s="17">
        <f t="shared" si="393"/>
        <v>0</v>
      </c>
      <c r="P1911" s="17">
        <f t="shared" si="389"/>
        <v>0</v>
      </c>
      <c r="Q1911" s="17">
        <f t="shared" si="394"/>
        <v>4.4408500020556279E-3</v>
      </c>
      <c r="R1911" s="29">
        <f>IF(R1910="cCO2_ppm",CO2_ext_avg_ppm,calculation!R1910+calculation!S1910)</f>
        <v>558.88354006660234</v>
      </c>
      <c r="S1911" s="13">
        <f t="shared" si="390"/>
        <v>-3.9967650018500649</v>
      </c>
    </row>
    <row r="1912" spans="1:19">
      <c r="A1912" s="1">
        <f>IF(input_OLD_temp_simulation!A1912&lt;&gt;"",input_OLD_temp_simulation!A1912,"")</f>
        <v>1910</v>
      </c>
      <c r="B1912">
        <f>IF(input_OLD_temp_simulation!B1912&lt;&gt;"",input_OLD_temp_simulation!B1912,"")</f>
        <v>886307</v>
      </c>
      <c r="C1912" s="2">
        <f>IF(input_OLD_temp_simulation!C1912&lt;&gt;"",input_OLD_temp_simulation!C1912,"")</f>
        <v>44583.895833333343</v>
      </c>
      <c r="D1912" s="26">
        <f t="shared" si="391"/>
        <v>5</v>
      </c>
      <c r="E1912" s="43">
        <f t="shared" si="395"/>
        <v>0.89583333334303461</v>
      </c>
      <c r="F1912" s="2">
        <f t="shared" si="396"/>
        <v>5.8959490740837754</v>
      </c>
      <c r="G1912" s="26">
        <f>_xlfn.XLOOKUP(F1912,occupancy_schedule!C:C,occupancy_schedule!D:D,,1,2)</f>
        <v>0</v>
      </c>
      <c r="H1912" s="50">
        <f t="shared" si="384"/>
        <v>0</v>
      </c>
      <c r="I1912" s="18">
        <f t="shared" si="385"/>
        <v>0</v>
      </c>
      <c r="J1912" s="26">
        <f t="shared" si="386"/>
        <v>-245.11322493524767</v>
      </c>
      <c r="K1912" s="55">
        <f t="shared" si="387"/>
        <v>4.3174930575540843E-3</v>
      </c>
      <c r="L1912" s="26" t="b">
        <f>IF(virtualroom!A1912="","",J1912&gt;ventilation_hysteresis)</f>
        <v>0</v>
      </c>
      <c r="M1912" s="29">
        <f t="shared" si="388"/>
        <v>0</v>
      </c>
      <c r="N1912" s="13">
        <f t="shared" si="392"/>
        <v>0</v>
      </c>
      <c r="O1912" s="17">
        <f t="shared" si="393"/>
        <v>0</v>
      </c>
      <c r="P1912" s="17">
        <f t="shared" si="389"/>
        <v>0</v>
      </c>
      <c r="Q1912" s="17">
        <f t="shared" si="394"/>
        <v>4.3174930575540843E-3</v>
      </c>
      <c r="R1912" s="29">
        <f>IF(R1911="cCO2_ppm",CO2_ext_avg_ppm,calculation!R1911+calculation!S1911)</f>
        <v>554.88677506475233</v>
      </c>
      <c r="S1912" s="13">
        <f t="shared" si="390"/>
        <v>-3.8857437517986759</v>
      </c>
    </row>
    <row r="1913" spans="1:19">
      <c r="A1913" s="1">
        <f>IF(input_OLD_temp_simulation!A1913&lt;&gt;"",input_OLD_temp_simulation!A1913,"")</f>
        <v>1911</v>
      </c>
      <c r="B1913">
        <f>IF(input_OLD_temp_simulation!B1913&lt;&gt;"",input_OLD_temp_simulation!B1913,"")</f>
        <v>886307</v>
      </c>
      <c r="C1913" s="2">
        <f>IF(input_OLD_temp_simulation!C1913&lt;&gt;"",input_OLD_temp_simulation!C1913,"")</f>
        <v>44583.90625</v>
      </c>
      <c r="D1913" s="26">
        <f t="shared" si="391"/>
        <v>5</v>
      </c>
      <c r="E1913" s="43">
        <f t="shared" si="395"/>
        <v>0.90625</v>
      </c>
      <c r="F1913" s="2">
        <f t="shared" si="396"/>
        <v>5.9063657407407408</v>
      </c>
      <c r="G1913" s="26">
        <f>_xlfn.XLOOKUP(F1913,occupancy_schedule!C:C,occupancy_schedule!D:D,,1,2)</f>
        <v>0</v>
      </c>
      <c r="H1913" s="50">
        <f t="shared" si="384"/>
        <v>0</v>
      </c>
      <c r="I1913" s="18">
        <f t="shared" si="385"/>
        <v>0</v>
      </c>
      <c r="J1913" s="26">
        <f t="shared" si="386"/>
        <v>-248.99896868704639</v>
      </c>
      <c r="K1913" s="55">
        <f t="shared" si="387"/>
        <v>4.1975626948442474E-3</v>
      </c>
      <c r="L1913" s="26" t="b">
        <f>IF(virtualroom!A1913="","",J1913&gt;ventilation_hysteresis)</f>
        <v>0</v>
      </c>
      <c r="M1913" s="29">
        <f t="shared" si="388"/>
        <v>0</v>
      </c>
      <c r="N1913" s="13">
        <f t="shared" si="392"/>
        <v>0</v>
      </c>
      <c r="O1913" s="17">
        <f t="shared" si="393"/>
        <v>0</v>
      </c>
      <c r="P1913" s="17">
        <f t="shared" si="389"/>
        <v>0</v>
      </c>
      <c r="Q1913" s="17">
        <f t="shared" si="394"/>
        <v>4.1975626948442474E-3</v>
      </c>
      <c r="R1913" s="29">
        <f>IF(R1912="cCO2_ppm",CO2_ext_avg_ppm,calculation!R1912+calculation!S1912)</f>
        <v>551.00103131295361</v>
      </c>
      <c r="S1913" s="13">
        <f t="shared" si="390"/>
        <v>-3.7778064253598225</v>
      </c>
    </row>
    <row r="1914" spans="1:19">
      <c r="A1914" s="1">
        <f>IF(input_OLD_temp_simulation!A1914&lt;&gt;"",input_OLD_temp_simulation!A1914,"")</f>
        <v>1912</v>
      </c>
      <c r="B1914">
        <f>IF(input_OLD_temp_simulation!B1914&lt;&gt;"",input_OLD_temp_simulation!B1914,"")</f>
        <v>886307</v>
      </c>
      <c r="C1914" s="2">
        <f>IF(input_OLD_temp_simulation!C1914&lt;&gt;"",input_OLD_temp_simulation!C1914,"")</f>
        <v>44583.916666666657</v>
      </c>
      <c r="D1914" s="26">
        <f t="shared" si="391"/>
        <v>5</v>
      </c>
      <c r="E1914" s="43">
        <f t="shared" si="395"/>
        <v>0.91666666665696539</v>
      </c>
      <c r="F1914" s="2">
        <f t="shared" si="396"/>
        <v>5.9167824073977062</v>
      </c>
      <c r="G1914" s="26">
        <f>_xlfn.XLOOKUP(F1914,occupancy_schedule!C:C,occupancy_schedule!D:D,,1,2)</f>
        <v>0</v>
      </c>
      <c r="H1914" s="50">
        <f t="shared" si="384"/>
        <v>0</v>
      </c>
      <c r="I1914" s="18">
        <f t="shared" si="385"/>
        <v>0</v>
      </c>
      <c r="J1914" s="26">
        <f t="shared" si="386"/>
        <v>-252.7767751124062</v>
      </c>
      <c r="K1914" s="55">
        <f t="shared" si="387"/>
        <v>4.080963731098574E-3</v>
      </c>
      <c r="L1914" s="26" t="b">
        <f>IF(virtualroom!A1914="","",J1914&gt;ventilation_hysteresis)</f>
        <v>0</v>
      </c>
      <c r="M1914" s="29">
        <f t="shared" si="388"/>
        <v>0</v>
      </c>
      <c r="N1914" s="13">
        <f t="shared" si="392"/>
        <v>0</v>
      </c>
      <c r="O1914" s="17">
        <f t="shared" si="393"/>
        <v>0</v>
      </c>
      <c r="P1914" s="17">
        <f t="shared" si="389"/>
        <v>0</v>
      </c>
      <c r="Q1914" s="17">
        <f t="shared" si="394"/>
        <v>4.080963731098574E-3</v>
      </c>
      <c r="R1914" s="29">
        <f>IF(R1913="cCO2_ppm",CO2_ext_avg_ppm,calculation!R1913+calculation!S1913)</f>
        <v>547.2232248875938</v>
      </c>
      <c r="S1914" s="13">
        <f t="shared" si="390"/>
        <v>-3.6728673579887166</v>
      </c>
    </row>
    <row r="1915" spans="1:19">
      <c r="A1915" s="1">
        <f>IF(input_OLD_temp_simulation!A1915&lt;&gt;"",input_OLD_temp_simulation!A1915,"")</f>
        <v>1913</v>
      </c>
      <c r="B1915">
        <f>IF(input_OLD_temp_simulation!B1915&lt;&gt;"",input_OLD_temp_simulation!B1915,"")</f>
        <v>886307</v>
      </c>
      <c r="C1915" s="2">
        <f>IF(input_OLD_temp_simulation!C1915&lt;&gt;"",input_OLD_temp_simulation!C1915,"")</f>
        <v>44583.927083333343</v>
      </c>
      <c r="D1915" s="26">
        <f t="shared" si="391"/>
        <v>5</v>
      </c>
      <c r="E1915" s="43">
        <f t="shared" si="395"/>
        <v>0.92708333334303461</v>
      </c>
      <c r="F1915" s="2">
        <f t="shared" si="396"/>
        <v>5.9271990740837754</v>
      </c>
      <c r="G1915" s="26">
        <f>_xlfn.XLOOKUP(F1915,occupancy_schedule!C:C,occupancy_schedule!D:D,,1,2)</f>
        <v>0</v>
      </c>
      <c r="H1915" s="50">
        <f t="shared" si="384"/>
        <v>0</v>
      </c>
      <c r="I1915" s="18">
        <f t="shared" si="385"/>
        <v>0</v>
      </c>
      <c r="J1915" s="26">
        <f t="shared" si="386"/>
        <v>-256.44964247039491</v>
      </c>
      <c r="K1915" s="55">
        <f t="shared" si="387"/>
        <v>3.9676036274569476E-3</v>
      </c>
      <c r="L1915" s="26" t="b">
        <f>IF(virtualroom!A1915="","",J1915&gt;ventilation_hysteresis)</f>
        <v>0</v>
      </c>
      <c r="M1915" s="29">
        <f t="shared" si="388"/>
        <v>0</v>
      </c>
      <c r="N1915" s="13">
        <f t="shared" si="392"/>
        <v>0</v>
      </c>
      <c r="O1915" s="17">
        <f t="shared" si="393"/>
        <v>0</v>
      </c>
      <c r="P1915" s="17">
        <f t="shared" si="389"/>
        <v>0</v>
      </c>
      <c r="Q1915" s="17">
        <f t="shared" si="394"/>
        <v>3.9676036274569476E-3</v>
      </c>
      <c r="R1915" s="29">
        <f>IF(R1914="cCO2_ppm",CO2_ext_avg_ppm,calculation!R1914+calculation!S1914)</f>
        <v>543.55035752960509</v>
      </c>
      <c r="S1915" s="13">
        <f t="shared" si="390"/>
        <v>-3.5708432647112529</v>
      </c>
    </row>
    <row r="1916" spans="1:19">
      <c r="A1916" s="1">
        <f>IF(input_OLD_temp_simulation!A1916&lt;&gt;"",input_OLD_temp_simulation!A1916,"")</f>
        <v>1914</v>
      </c>
      <c r="B1916">
        <f>IF(input_OLD_temp_simulation!B1916&lt;&gt;"",input_OLD_temp_simulation!B1916,"")</f>
        <v>886307</v>
      </c>
      <c r="C1916" s="2">
        <f>IF(input_OLD_temp_simulation!C1916&lt;&gt;"",input_OLD_temp_simulation!C1916,"")</f>
        <v>44583.9375</v>
      </c>
      <c r="D1916" s="26">
        <f t="shared" si="391"/>
        <v>5</v>
      </c>
      <c r="E1916" s="43">
        <f t="shared" si="395"/>
        <v>0.9375</v>
      </c>
      <c r="F1916" s="2">
        <f t="shared" si="396"/>
        <v>5.9376157407407408</v>
      </c>
      <c r="G1916" s="26">
        <f>_xlfn.XLOOKUP(F1916,occupancy_schedule!C:C,occupancy_schedule!D:D,,1,2)</f>
        <v>0</v>
      </c>
      <c r="H1916" s="50">
        <f t="shared" si="384"/>
        <v>0</v>
      </c>
      <c r="I1916" s="18">
        <f t="shared" si="385"/>
        <v>0</v>
      </c>
      <c r="J1916" s="26">
        <f t="shared" si="386"/>
        <v>-260.02048573510615</v>
      </c>
      <c r="K1916" s="55">
        <f t="shared" si="387"/>
        <v>3.8573924155831433E-3</v>
      </c>
      <c r="L1916" s="26" t="b">
        <f>IF(virtualroom!A1916="","",J1916&gt;ventilation_hysteresis)</f>
        <v>0</v>
      </c>
      <c r="M1916" s="29">
        <f t="shared" si="388"/>
        <v>0</v>
      </c>
      <c r="N1916" s="13">
        <f t="shared" si="392"/>
        <v>0</v>
      </c>
      <c r="O1916" s="17">
        <f t="shared" si="393"/>
        <v>0</v>
      </c>
      <c r="P1916" s="17">
        <f t="shared" si="389"/>
        <v>0</v>
      </c>
      <c r="Q1916" s="17">
        <f t="shared" si="394"/>
        <v>3.8573924155831433E-3</v>
      </c>
      <c r="R1916" s="29">
        <f>IF(R1915="cCO2_ppm",CO2_ext_avg_ppm,calculation!R1915+calculation!S1915)</f>
        <v>539.97951426489385</v>
      </c>
      <c r="S1916" s="13">
        <f t="shared" si="390"/>
        <v>-3.4716531740248291</v>
      </c>
    </row>
    <row r="1917" spans="1:19">
      <c r="A1917" s="1">
        <f>IF(input_OLD_temp_simulation!A1917&lt;&gt;"",input_OLD_temp_simulation!A1917,"")</f>
        <v>1915</v>
      </c>
      <c r="B1917">
        <f>IF(input_OLD_temp_simulation!B1917&lt;&gt;"",input_OLD_temp_simulation!B1917,"")</f>
        <v>886307</v>
      </c>
      <c r="C1917" s="2">
        <f>IF(input_OLD_temp_simulation!C1917&lt;&gt;"",input_OLD_temp_simulation!C1917,"")</f>
        <v>44583.947916666657</v>
      </c>
      <c r="D1917" s="26">
        <f t="shared" si="391"/>
        <v>5</v>
      </c>
      <c r="E1917" s="43">
        <f t="shared" si="395"/>
        <v>0.94791666665696539</v>
      </c>
      <c r="F1917" s="2">
        <f t="shared" si="396"/>
        <v>5.9480324073977062</v>
      </c>
      <c r="G1917" s="26">
        <f>_xlfn.XLOOKUP(F1917,occupancy_schedule!C:C,occupancy_schedule!D:D,,1,2)</f>
        <v>0</v>
      </c>
      <c r="H1917" s="50">
        <f t="shared" si="384"/>
        <v>0</v>
      </c>
      <c r="I1917" s="18">
        <f t="shared" si="385"/>
        <v>0</v>
      </c>
      <c r="J1917" s="26">
        <f t="shared" si="386"/>
        <v>-263.49213890913097</v>
      </c>
      <c r="K1917" s="55">
        <f t="shared" si="387"/>
        <v>3.7502426262613895E-3</v>
      </c>
      <c r="L1917" s="26" t="b">
        <f>IF(virtualroom!A1917="","",J1917&gt;ventilation_hysteresis)</f>
        <v>0</v>
      </c>
      <c r="M1917" s="29">
        <f t="shared" si="388"/>
        <v>0</v>
      </c>
      <c r="N1917" s="13">
        <f t="shared" si="392"/>
        <v>0</v>
      </c>
      <c r="O1917" s="17">
        <f t="shared" si="393"/>
        <v>0</v>
      </c>
      <c r="P1917" s="17">
        <f t="shared" si="389"/>
        <v>0</v>
      </c>
      <c r="Q1917" s="17">
        <f t="shared" si="394"/>
        <v>3.7502426262613895E-3</v>
      </c>
      <c r="R1917" s="29">
        <f>IF(R1916="cCO2_ppm",CO2_ext_avg_ppm,calculation!R1916+calculation!S1916)</f>
        <v>536.50786109086903</v>
      </c>
      <c r="S1917" s="13">
        <f t="shared" si="390"/>
        <v>-3.3752183636352506</v>
      </c>
    </row>
    <row r="1918" spans="1:19">
      <c r="A1918" s="1">
        <f>IF(input_OLD_temp_simulation!A1918&lt;&gt;"",input_OLD_temp_simulation!A1918,"")</f>
        <v>1916</v>
      </c>
      <c r="B1918">
        <f>IF(input_OLD_temp_simulation!B1918&lt;&gt;"",input_OLD_temp_simulation!B1918,"")</f>
        <v>886307</v>
      </c>
      <c r="C1918" s="2">
        <f>IF(input_OLD_temp_simulation!C1918&lt;&gt;"",input_OLD_temp_simulation!C1918,"")</f>
        <v>44583.958333333343</v>
      </c>
      <c r="D1918" s="26">
        <f t="shared" si="391"/>
        <v>5</v>
      </c>
      <c r="E1918" s="43">
        <f t="shared" si="395"/>
        <v>0.95833333334303461</v>
      </c>
      <c r="F1918" s="2">
        <f t="shared" si="396"/>
        <v>5.9584490740837754</v>
      </c>
      <c r="G1918" s="26">
        <f>_xlfn.XLOOKUP(F1918,occupancy_schedule!C:C,occupancy_schedule!D:D,,1,2)</f>
        <v>0</v>
      </c>
      <c r="H1918" s="50">
        <f t="shared" si="384"/>
        <v>0</v>
      </c>
      <c r="I1918" s="18">
        <f t="shared" si="385"/>
        <v>0</v>
      </c>
      <c r="J1918" s="26">
        <f t="shared" si="386"/>
        <v>-266.86735727276618</v>
      </c>
      <c r="K1918" s="55">
        <f t="shared" si="387"/>
        <v>3.6460692199763519E-3</v>
      </c>
      <c r="L1918" s="26" t="b">
        <f>IF(virtualroom!A1918="","",J1918&gt;ventilation_hysteresis)</f>
        <v>0</v>
      </c>
      <c r="M1918" s="29">
        <f t="shared" si="388"/>
        <v>0</v>
      </c>
      <c r="N1918" s="13">
        <f t="shared" si="392"/>
        <v>0</v>
      </c>
      <c r="O1918" s="17">
        <f t="shared" si="393"/>
        <v>0</v>
      </c>
      <c r="P1918" s="17">
        <f t="shared" si="389"/>
        <v>0</v>
      </c>
      <c r="Q1918" s="17">
        <f t="shared" si="394"/>
        <v>3.6460692199763519E-3</v>
      </c>
      <c r="R1918" s="29">
        <f>IF(R1917="cCO2_ppm",CO2_ext_avg_ppm,calculation!R1917+calculation!S1917)</f>
        <v>533.13264272723382</v>
      </c>
      <c r="S1918" s="13">
        <f t="shared" si="390"/>
        <v>-3.2814622979787167</v>
      </c>
    </row>
    <row r="1919" spans="1:19">
      <c r="A1919" s="1">
        <f>IF(input_OLD_temp_simulation!A1919&lt;&gt;"",input_OLD_temp_simulation!A1919,"")</f>
        <v>1917</v>
      </c>
      <c r="B1919">
        <f>IF(input_OLD_temp_simulation!B1919&lt;&gt;"",input_OLD_temp_simulation!B1919,"")</f>
        <v>886307</v>
      </c>
      <c r="C1919" s="2">
        <f>IF(input_OLD_temp_simulation!C1919&lt;&gt;"",input_OLD_temp_simulation!C1919,"")</f>
        <v>44583.96875</v>
      </c>
      <c r="D1919" s="26">
        <f t="shared" si="391"/>
        <v>5</v>
      </c>
      <c r="E1919" s="43">
        <f t="shared" si="395"/>
        <v>0.96875</v>
      </c>
      <c r="F1919" s="2">
        <f t="shared" si="396"/>
        <v>5.9688657407407408</v>
      </c>
      <c r="G1919" s="26">
        <f>_xlfn.XLOOKUP(F1919,occupancy_schedule!C:C,occupancy_schedule!D:D,,1,2)</f>
        <v>0</v>
      </c>
      <c r="H1919" s="50">
        <f t="shared" si="384"/>
        <v>0</v>
      </c>
      <c r="I1919" s="18">
        <f t="shared" si="385"/>
        <v>0</v>
      </c>
      <c r="J1919" s="26">
        <f t="shared" si="386"/>
        <v>-270.14881957074488</v>
      </c>
      <c r="K1919" s="55">
        <f t="shared" si="387"/>
        <v>3.5447895194214542E-3</v>
      </c>
      <c r="L1919" s="26" t="b">
        <f>IF(virtualroom!A1919="","",J1919&gt;ventilation_hysteresis)</f>
        <v>0</v>
      </c>
      <c r="M1919" s="29">
        <f t="shared" si="388"/>
        <v>0</v>
      </c>
      <c r="N1919" s="13">
        <f t="shared" si="392"/>
        <v>0</v>
      </c>
      <c r="O1919" s="17">
        <f t="shared" si="393"/>
        <v>0</v>
      </c>
      <c r="P1919" s="17">
        <f t="shared" si="389"/>
        <v>0</v>
      </c>
      <c r="Q1919" s="17">
        <f t="shared" si="394"/>
        <v>3.5447895194214542E-3</v>
      </c>
      <c r="R1919" s="29">
        <f>IF(R1918="cCO2_ppm",CO2_ext_avg_ppm,calculation!R1918+calculation!S1918)</f>
        <v>529.85118042925512</v>
      </c>
      <c r="S1919" s="13">
        <f t="shared" si="390"/>
        <v>-3.1903105674793086</v>
      </c>
    </row>
    <row r="1920" spans="1:19">
      <c r="A1920" s="1">
        <f>IF(input_OLD_temp_simulation!A1920&lt;&gt;"",input_OLD_temp_simulation!A1920,"")</f>
        <v>1918</v>
      </c>
      <c r="B1920">
        <f>IF(input_OLD_temp_simulation!B1920&lt;&gt;"",input_OLD_temp_simulation!B1920,"")</f>
        <v>886307</v>
      </c>
      <c r="C1920" s="2">
        <f>IF(input_OLD_temp_simulation!C1920&lt;&gt;"",input_OLD_temp_simulation!C1920,"")</f>
        <v>44583.979166666657</v>
      </c>
      <c r="D1920" s="26">
        <f t="shared" si="391"/>
        <v>5</v>
      </c>
      <c r="E1920" s="43">
        <f t="shared" si="395"/>
        <v>0.97916666665696539</v>
      </c>
      <c r="F1920" s="2">
        <f t="shared" si="396"/>
        <v>5.9792824073977062</v>
      </c>
      <c r="G1920" s="26">
        <f>_xlfn.XLOOKUP(F1920,occupancy_schedule!C:C,occupancy_schedule!D:D,,1,2)</f>
        <v>0</v>
      </c>
      <c r="H1920" s="50">
        <f t="shared" si="384"/>
        <v>0</v>
      </c>
      <c r="I1920" s="18">
        <f t="shared" si="385"/>
        <v>0</v>
      </c>
      <c r="J1920" s="26">
        <f t="shared" si="386"/>
        <v>-273.33913013822416</v>
      </c>
      <c r="K1920" s="55">
        <f t="shared" si="387"/>
        <v>3.4463231438819704E-3</v>
      </c>
      <c r="L1920" s="26" t="b">
        <f>IF(virtualroom!A1920="","",J1920&gt;ventilation_hysteresis)</f>
        <v>0</v>
      </c>
      <c r="M1920" s="29">
        <f t="shared" si="388"/>
        <v>0</v>
      </c>
      <c r="N1920" s="13">
        <f t="shared" si="392"/>
        <v>0</v>
      </c>
      <c r="O1920" s="17">
        <f t="shared" si="393"/>
        <v>0</v>
      </c>
      <c r="P1920" s="17">
        <f t="shared" si="389"/>
        <v>0</v>
      </c>
      <c r="Q1920" s="17">
        <f t="shared" si="394"/>
        <v>3.4463231438819704E-3</v>
      </c>
      <c r="R1920" s="29">
        <f>IF(R1919="cCO2_ppm",CO2_ext_avg_ppm,calculation!R1919+calculation!S1919)</f>
        <v>526.66086986177584</v>
      </c>
      <c r="S1920" s="13">
        <f t="shared" si="390"/>
        <v>-3.1016908294937733</v>
      </c>
    </row>
    <row r="1921" spans="1:19">
      <c r="A1921" s="1">
        <f>IF(input_OLD_temp_simulation!A1921&lt;&gt;"",input_OLD_temp_simulation!A1921,"")</f>
        <v>1919</v>
      </c>
      <c r="B1921">
        <f>IF(input_OLD_temp_simulation!B1921&lt;&gt;"",input_OLD_temp_simulation!B1921,"")</f>
        <v>886307</v>
      </c>
      <c r="C1921" s="2">
        <f>IF(input_OLD_temp_simulation!C1921&lt;&gt;"",input_OLD_temp_simulation!C1921,"")</f>
        <v>44583.989583333343</v>
      </c>
      <c r="D1921" s="26">
        <f t="shared" si="391"/>
        <v>5</v>
      </c>
      <c r="E1921" s="43">
        <f t="shared" si="395"/>
        <v>0.98958333334303461</v>
      </c>
      <c r="F1921" s="2">
        <f t="shared" si="396"/>
        <v>5.9896990740837754</v>
      </c>
      <c r="G1921" s="26">
        <f>_xlfn.XLOOKUP(F1921,occupancy_schedule!C:C,occupancy_schedule!D:D,,1,2)</f>
        <v>0</v>
      </c>
      <c r="H1921" s="50">
        <f t="shared" si="384"/>
        <v>0</v>
      </c>
      <c r="I1921" s="18">
        <f t="shared" si="385"/>
        <v>0</v>
      </c>
      <c r="J1921" s="26">
        <f t="shared" si="386"/>
        <v>-276.44082096771797</v>
      </c>
      <c r="K1921" s="55">
        <f t="shared" si="387"/>
        <v>3.3505919454408033E-3</v>
      </c>
      <c r="L1921" s="26" t="b">
        <f>IF(virtualroom!A1921="","",J1921&gt;ventilation_hysteresis)</f>
        <v>0</v>
      </c>
      <c r="M1921" s="29">
        <f t="shared" si="388"/>
        <v>0</v>
      </c>
      <c r="N1921" s="13">
        <f t="shared" si="392"/>
        <v>0</v>
      </c>
      <c r="O1921" s="17">
        <f t="shared" si="393"/>
        <v>0</v>
      </c>
      <c r="P1921" s="17">
        <f t="shared" si="389"/>
        <v>0</v>
      </c>
      <c r="Q1921" s="17">
        <f t="shared" si="394"/>
        <v>3.3505919454408033E-3</v>
      </c>
      <c r="R1921" s="29">
        <f>IF(R1920="cCO2_ppm",CO2_ext_avg_ppm,calculation!R1920+calculation!S1920)</f>
        <v>523.55917903228203</v>
      </c>
      <c r="S1921" s="13">
        <f t="shared" si="390"/>
        <v>-3.0155327508967229</v>
      </c>
    </row>
    <row r="1922" spans="1:19">
      <c r="A1922" s="1">
        <f>IF(input_OLD_temp_simulation!A1922&lt;&gt;"",input_OLD_temp_simulation!A1922,"")</f>
        <v>1920</v>
      </c>
      <c r="B1922">
        <f>IF(input_OLD_temp_simulation!B1922&lt;&gt;"",input_OLD_temp_simulation!B1922,"")</f>
        <v>886307</v>
      </c>
      <c r="C1922" s="2">
        <f>IF(input_OLD_temp_simulation!C1922&lt;&gt;"",input_OLD_temp_simulation!C1922,"")</f>
        <v>44584</v>
      </c>
      <c r="D1922" s="26">
        <f t="shared" si="391"/>
        <v>6</v>
      </c>
      <c r="E1922" s="43">
        <f t="shared" si="395"/>
        <v>0</v>
      </c>
      <c r="F1922" s="2">
        <f t="shared" si="396"/>
        <v>6.0001157407407408</v>
      </c>
      <c r="G1922" s="26">
        <f>_xlfn.XLOOKUP(F1922,occupancy_schedule!C:C,occupancy_schedule!D:D,,1,2)</f>
        <v>0</v>
      </c>
      <c r="H1922" s="50">
        <f t="shared" ref="H1922:H1985" si="397">G1922*deskwork_MET*METml_per_kg_min_p*avg_kg_per_p/(s_per_min*ml_per_m3)</f>
        <v>0</v>
      </c>
      <c r="I1922" s="18">
        <f t="shared" ref="I1922:I1985" si="398">H1922/V_room_m3*1000000</f>
        <v>0</v>
      </c>
      <c r="J1922" s="26">
        <f t="shared" ref="J1922:J1985" si="399">R1922-CO2_set</f>
        <v>-279.45635371861465</v>
      </c>
      <c r="K1922" s="55">
        <f t="shared" ref="K1922:K1985" si="400">(R1922-CO2_ext_avg_ppm)*ACPH_min/s_per_h</f>
        <v>3.2575199469563375E-3</v>
      </c>
      <c r="L1922" s="26" t="b">
        <f>IF(virtualroom!A1922="","",J1922&gt;ventilation_hysteresis)</f>
        <v>0</v>
      </c>
      <c r="M1922" s="29">
        <f t="shared" ref="M1922:M1985" si="401">IF(L1922,maxvent_m3_per_h,0)</f>
        <v>0</v>
      </c>
      <c r="N1922" s="13">
        <f t="shared" si="392"/>
        <v>0</v>
      </c>
      <c r="O1922" s="17">
        <f t="shared" si="393"/>
        <v>0</v>
      </c>
      <c r="P1922" s="17">
        <f t="shared" ref="P1922:P1985" si="402">IF(L1922,MAX(0,MIN((J1922+ventilation_hysteresis)/(O1922*timestep_s),1)),0)</f>
        <v>0</v>
      </c>
      <c r="Q1922" s="17">
        <f t="shared" si="394"/>
        <v>3.2575199469563375E-3</v>
      </c>
      <c r="R1922" s="29">
        <f>IF(R1921="cCO2_ppm",CO2_ext_avg_ppm,calculation!R1921+calculation!S1921)</f>
        <v>520.54364628138535</v>
      </c>
      <c r="S1922" s="13">
        <f t="shared" ref="S1922:S1985" si="403">(I1922-Q1922)*timestep_s</f>
        <v>-2.9317679522607039</v>
      </c>
    </row>
    <row r="1923" spans="1:19">
      <c r="A1923" s="1">
        <f>IF(input_OLD_temp_simulation!A1923&lt;&gt;"",input_OLD_temp_simulation!A1923,"")</f>
        <v>1921</v>
      </c>
      <c r="B1923">
        <f>IF(input_OLD_temp_simulation!B1923&lt;&gt;"",input_OLD_temp_simulation!B1923,"")</f>
        <v>886307</v>
      </c>
      <c r="C1923" s="2">
        <f>IF(input_OLD_temp_simulation!C1923&lt;&gt;"",input_OLD_temp_simulation!C1923,"")</f>
        <v>44584.010416666657</v>
      </c>
      <c r="D1923" s="26">
        <f t="shared" ref="D1923:D1986" si="404">WEEKDAY(C1923,3)</f>
        <v>6</v>
      </c>
      <c r="E1923" s="43">
        <f t="shared" si="395"/>
        <v>1.041666665696539E-2</v>
      </c>
      <c r="F1923" s="2">
        <f t="shared" si="396"/>
        <v>6.0105324073977062</v>
      </c>
      <c r="G1923" s="26">
        <f>_xlfn.XLOOKUP(F1923,occupancy_schedule!C:C,occupancy_schedule!D:D,,1,2)</f>
        <v>0</v>
      </c>
      <c r="H1923" s="50">
        <f t="shared" si="397"/>
        <v>0</v>
      </c>
      <c r="I1923" s="18">
        <f t="shared" si="398"/>
        <v>0</v>
      </c>
      <c r="J1923" s="26">
        <f t="shared" si="399"/>
        <v>-282.38812167087531</v>
      </c>
      <c r="K1923" s="55">
        <f t="shared" si="400"/>
        <v>3.1670332817631077E-3</v>
      </c>
      <c r="L1923" s="26" t="b">
        <f>IF(virtualroom!A1923="","",J1923&gt;ventilation_hysteresis)</f>
        <v>0</v>
      </c>
      <c r="M1923" s="29">
        <f t="shared" si="401"/>
        <v>0</v>
      </c>
      <c r="N1923" s="13">
        <f t="shared" si="392"/>
        <v>0</v>
      </c>
      <c r="O1923" s="17">
        <f t="shared" si="393"/>
        <v>0</v>
      </c>
      <c r="P1923" s="17">
        <f t="shared" si="402"/>
        <v>0</v>
      </c>
      <c r="Q1923" s="17">
        <f t="shared" si="394"/>
        <v>3.1670332817631077E-3</v>
      </c>
      <c r="R1923" s="29">
        <f>IF(R1922="cCO2_ppm",CO2_ext_avg_ppm,calculation!R1922+calculation!S1922)</f>
        <v>517.61187832912469</v>
      </c>
      <c r="S1923" s="13">
        <f t="shared" si="403"/>
        <v>-2.850329953586797</v>
      </c>
    </row>
    <row r="1924" spans="1:19">
      <c r="A1924" s="1">
        <f>IF(input_OLD_temp_simulation!A1924&lt;&gt;"",input_OLD_temp_simulation!A1924,"")</f>
        <v>1922</v>
      </c>
      <c r="B1924">
        <f>IF(input_OLD_temp_simulation!B1924&lt;&gt;"",input_OLD_temp_simulation!B1924,"")</f>
        <v>886307</v>
      </c>
      <c r="C1924" s="2">
        <f>IF(input_OLD_temp_simulation!C1924&lt;&gt;"",input_OLD_temp_simulation!C1924,"")</f>
        <v>44584.020833333343</v>
      </c>
      <c r="D1924" s="26">
        <f t="shared" si="404"/>
        <v>6</v>
      </c>
      <c r="E1924" s="43">
        <f t="shared" si="395"/>
        <v>2.083333334303461E-2</v>
      </c>
      <c r="F1924" s="2">
        <f t="shared" si="396"/>
        <v>6.0209490740837754</v>
      </c>
      <c r="G1924" s="26">
        <f>_xlfn.XLOOKUP(F1924,occupancy_schedule!C:C,occupancy_schedule!D:D,,1,2)</f>
        <v>0</v>
      </c>
      <c r="H1924" s="50">
        <f t="shared" si="397"/>
        <v>0</v>
      </c>
      <c r="I1924" s="18">
        <f t="shared" si="398"/>
        <v>0</v>
      </c>
      <c r="J1924" s="26">
        <f t="shared" si="399"/>
        <v>-285.23845162446207</v>
      </c>
      <c r="K1924" s="55">
        <f t="shared" si="400"/>
        <v>3.0790601350474665E-3</v>
      </c>
      <c r="L1924" s="26" t="b">
        <f>IF(virtualroom!A1924="","",J1924&gt;ventilation_hysteresis)</f>
        <v>0</v>
      </c>
      <c r="M1924" s="29">
        <f t="shared" si="401"/>
        <v>0</v>
      </c>
      <c r="N1924" s="13">
        <f t="shared" si="392"/>
        <v>0</v>
      </c>
      <c r="O1924" s="17">
        <f t="shared" si="393"/>
        <v>0</v>
      </c>
      <c r="P1924" s="17">
        <f t="shared" si="402"/>
        <v>0</v>
      </c>
      <c r="Q1924" s="17">
        <f t="shared" si="394"/>
        <v>3.0790601350474665E-3</v>
      </c>
      <c r="R1924" s="29">
        <f>IF(R1923="cCO2_ppm",CO2_ext_avg_ppm,calculation!R1923+calculation!S1923)</f>
        <v>514.76154837553793</v>
      </c>
      <c r="S1924" s="13">
        <f t="shared" si="403"/>
        <v>-2.77115412154272</v>
      </c>
    </row>
    <row r="1925" spans="1:19">
      <c r="A1925" s="1">
        <f>IF(input_OLD_temp_simulation!A1925&lt;&gt;"",input_OLD_temp_simulation!A1925,"")</f>
        <v>1923</v>
      </c>
      <c r="B1925">
        <f>IF(input_OLD_temp_simulation!B1925&lt;&gt;"",input_OLD_temp_simulation!B1925,"")</f>
        <v>886307</v>
      </c>
      <c r="C1925" s="2">
        <f>IF(input_OLD_temp_simulation!C1925&lt;&gt;"",input_OLD_temp_simulation!C1925,"")</f>
        <v>44584.03125</v>
      </c>
      <c r="D1925" s="26">
        <f t="shared" si="404"/>
        <v>6</v>
      </c>
      <c r="E1925" s="43">
        <f t="shared" si="395"/>
        <v>3.125E-2</v>
      </c>
      <c r="F1925" s="2">
        <f t="shared" si="396"/>
        <v>6.0313657407407408</v>
      </c>
      <c r="G1925" s="26">
        <f>_xlfn.XLOOKUP(F1925,occupancy_schedule!C:C,occupancy_schedule!D:D,,1,2)</f>
        <v>0</v>
      </c>
      <c r="H1925" s="50">
        <f t="shared" si="397"/>
        <v>0</v>
      </c>
      <c r="I1925" s="18">
        <f t="shared" si="398"/>
        <v>0</v>
      </c>
      <c r="J1925" s="26">
        <f t="shared" si="399"/>
        <v>-288.00960574600481</v>
      </c>
      <c r="K1925" s="55">
        <f t="shared" si="400"/>
        <v>2.993530686851703E-3</v>
      </c>
      <c r="L1925" s="26" t="b">
        <f>IF(virtualroom!A1925="","",J1925&gt;ventilation_hysteresis)</f>
        <v>0</v>
      </c>
      <c r="M1925" s="29">
        <f t="shared" si="401"/>
        <v>0</v>
      </c>
      <c r="N1925" s="13">
        <f t="shared" si="392"/>
        <v>0</v>
      </c>
      <c r="O1925" s="17">
        <f t="shared" si="393"/>
        <v>0</v>
      </c>
      <c r="P1925" s="17">
        <f t="shared" si="402"/>
        <v>0</v>
      </c>
      <c r="Q1925" s="17">
        <f t="shared" si="394"/>
        <v>2.993530686851703E-3</v>
      </c>
      <c r="R1925" s="29">
        <f>IF(R1924="cCO2_ppm",CO2_ext_avg_ppm,calculation!R1924+calculation!S1924)</f>
        <v>511.99039425399519</v>
      </c>
      <c r="S1925" s="13">
        <f t="shared" si="403"/>
        <v>-2.6941776181665329</v>
      </c>
    </row>
    <row r="1926" spans="1:19">
      <c r="A1926" s="1">
        <f>IF(input_OLD_temp_simulation!A1926&lt;&gt;"",input_OLD_temp_simulation!A1926,"")</f>
        <v>1924</v>
      </c>
      <c r="B1926">
        <f>IF(input_OLD_temp_simulation!B1926&lt;&gt;"",input_OLD_temp_simulation!B1926,"")</f>
        <v>886307</v>
      </c>
      <c r="C1926" s="2">
        <f>IF(input_OLD_temp_simulation!C1926&lt;&gt;"",input_OLD_temp_simulation!C1926,"")</f>
        <v>44584.041666666657</v>
      </c>
      <c r="D1926" s="26">
        <f t="shared" si="404"/>
        <v>6</v>
      </c>
      <c r="E1926" s="43">
        <f t="shared" si="395"/>
        <v>4.166666665696539E-2</v>
      </c>
      <c r="F1926" s="2">
        <f t="shared" si="396"/>
        <v>6.0417824073977062</v>
      </c>
      <c r="G1926" s="26">
        <f>_xlfn.XLOOKUP(F1926,occupancy_schedule!C:C,occupancy_schedule!D:D,,1,2)</f>
        <v>0</v>
      </c>
      <c r="H1926" s="50">
        <f t="shared" si="397"/>
        <v>0</v>
      </c>
      <c r="I1926" s="18">
        <f t="shared" si="398"/>
        <v>0</v>
      </c>
      <c r="J1926" s="26">
        <f t="shared" si="399"/>
        <v>-290.70378336417133</v>
      </c>
      <c r="K1926" s="55">
        <f t="shared" si="400"/>
        <v>2.9103770566613783E-3</v>
      </c>
      <c r="L1926" s="26" t="b">
        <f>IF(virtualroom!A1926="","",J1926&gt;ventilation_hysteresis)</f>
        <v>0</v>
      </c>
      <c r="M1926" s="29">
        <f t="shared" si="401"/>
        <v>0</v>
      </c>
      <c r="N1926" s="13">
        <f t="shared" si="392"/>
        <v>0</v>
      </c>
      <c r="O1926" s="17">
        <f t="shared" si="393"/>
        <v>0</v>
      </c>
      <c r="P1926" s="17">
        <f t="shared" si="402"/>
        <v>0</v>
      </c>
      <c r="Q1926" s="17">
        <f t="shared" si="394"/>
        <v>2.9103770566613783E-3</v>
      </c>
      <c r="R1926" s="29">
        <f>IF(R1925="cCO2_ppm",CO2_ext_avg_ppm,calculation!R1925+calculation!S1925)</f>
        <v>509.29621663582867</v>
      </c>
      <c r="S1926" s="13">
        <f t="shared" si="403"/>
        <v>-2.6193393509952405</v>
      </c>
    </row>
    <row r="1927" spans="1:19">
      <c r="A1927" s="1">
        <f>IF(input_OLD_temp_simulation!A1927&lt;&gt;"",input_OLD_temp_simulation!A1927,"")</f>
        <v>1925</v>
      </c>
      <c r="B1927">
        <f>IF(input_OLD_temp_simulation!B1927&lt;&gt;"",input_OLD_temp_simulation!B1927,"")</f>
        <v>886307</v>
      </c>
      <c r="C1927" s="2">
        <f>IF(input_OLD_temp_simulation!C1927&lt;&gt;"",input_OLD_temp_simulation!C1927,"")</f>
        <v>44584.052083333343</v>
      </c>
      <c r="D1927" s="26">
        <f t="shared" si="404"/>
        <v>6</v>
      </c>
      <c r="E1927" s="43">
        <f t="shared" si="395"/>
        <v>5.208333334303461E-2</v>
      </c>
      <c r="F1927" s="2">
        <f t="shared" si="396"/>
        <v>6.0521990740837754</v>
      </c>
      <c r="G1927" s="26">
        <f>_xlfn.XLOOKUP(F1927,occupancy_schedule!C:C,occupancy_schedule!D:D,,1,2)</f>
        <v>0</v>
      </c>
      <c r="H1927" s="50">
        <f t="shared" si="397"/>
        <v>0</v>
      </c>
      <c r="I1927" s="18">
        <f t="shared" si="398"/>
        <v>0</v>
      </c>
      <c r="J1927" s="26">
        <f t="shared" si="399"/>
        <v>-293.32312271516656</v>
      </c>
      <c r="K1927" s="55">
        <f t="shared" si="400"/>
        <v>2.829533249531896E-3</v>
      </c>
      <c r="L1927" s="26" t="b">
        <f>IF(virtualroom!A1927="","",J1927&gt;ventilation_hysteresis)</f>
        <v>0</v>
      </c>
      <c r="M1927" s="29">
        <f t="shared" si="401"/>
        <v>0</v>
      </c>
      <c r="N1927" s="13">
        <f t="shared" si="392"/>
        <v>0</v>
      </c>
      <c r="O1927" s="17">
        <f t="shared" si="393"/>
        <v>0</v>
      </c>
      <c r="P1927" s="17">
        <f t="shared" si="402"/>
        <v>0</v>
      </c>
      <c r="Q1927" s="17">
        <f t="shared" si="394"/>
        <v>2.829533249531896E-3</v>
      </c>
      <c r="R1927" s="29">
        <f>IF(R1926="cCO2_ppm",CO2_ext_avg_ppm,calculation!R1926+calculation!S1926)</f>
        <v>506.67687728483344</v>
      </c>
      <c r="S1927" s="13">
        <f t="shared" si="403"/>
        <v>-2.5465799245787064</v>
      </c>
    </row>
    <row r="1928" spans="1:19">
      <c r="A1928" s="1">
        <f>IF(input_OLD_temp_simulation!A1928&lt;&gt;"",input_OLD_temp_simulation!A1928,"")</f>
        <v>1926</v>
      </c>
      <c r="B1928">
        <f>IF(input_OLD_temp_simulation!B1928&lt;&gt;"",input_OLD_temp_simulation!B1928,"")</f>
        <v>886307</v>
      </c>
      <c r="C1928" s="2">
        <f>IF(input_OLD_temp_simulation!C1928&lt;&gt;"",input_OLD_temp_simulation!C1928,"")</f>
        <v>44584.0625</v>
      </c>
      <c r="D1928" s="26">
        <f t="shared" si="404"/>
        <v>6</v>
      </c>
      <c r="E1928" s="43">
        <f t="shared" si="395"/>
        <v>6.25E-2</v>
      </c>
      <c r="F1928" s="2">
        <f t="shared" si="396"/>
        <v>6.0626157407407408</v>
      </c>
      <c r="G1928" s="26">
        <f>_xlfn.XLOOKUP(F1928,occupancy_schedule!C:C,occupancy_schedule!D:D,,1,2)</f>
        <v>0</v>
      </c>
      <c r="H1928" s="50">
        <f t="shared" si="397"/>
        <v>0</v>
      </c>
      <c r="I1928" s="18">
        <f t="shared" si="398"/>
        <v>0</v>
      </c>
      <c r="J1928" s="26">
        <f t="shared" si="399"/>
        <v>-295.86970263974524</v>
      </c>
      <c r="K1928" s="55">
        <f t="shared" si="400"/>
        <v>2.7509351037115662E-3</v>
      </c>
      <c r="L1928" s="26" t="b">
        <f>IF(virtualroom!A1928="","",J1928&gt;ventilation_hysteresis)</f>
        <v>0</v>
      </c>
      <c r="M1928" s="29">
        <f t="shared" si="401"/>
        <v>0</v>
      </c>
      <c r="N1928" s="13">
        <f t="shared" si="392"/>
        <v>0</v>
      </c>
      <c r="O1928" s="17">
        <f t="shared" si="393"/>
        <v>0</v>
      </c>
      <c r="P1928" s="17">
        <f t="shared" si="402"/>
        <v>0</v>
      </c>
      <c r="Q1928" s="17">
        <f t="shared" si="394"/>
        <v>2.7509351037115662E-3</v>
      </c>
      <c r="R1928" s="29">
        <f>IF(R1927="cCO2_ppm",CO2_ext_avg_ppm,calculation!R1927+calculation!S1927)</f>
        <v>504.13029736025476</v>
      </c>
      <c r="S1928" s="13">
        <f t="shared" si="403"/>
        <v>-2.4758415933404097</v>
      </c>
    </row>
    <row r="1929" spans="1:19">
      <c r="A1929" s="1">
        <f>IF(input_OLD_temp_simulation!A1929&lt;&gt;"",input_OLD_temp_simulation!A1929,"")</f>
        <v>1927</v>
      </c>
      <c r="B1929">
        <f>IF(input_OLD_temp_simulation!B1929&lt;&gt;"",input_OLD_temp_simulation!B1929,"")</f>
        <v>886307</v>
      </c>
      <c r="C1929" s="2">
        <f>IF(input_OLD_temp_simulation!C1929&lt;&gt;"",input_OLD_temp_simulation!C1929,"")</f>
        <v>44584.072916666657</v>
      </c>
      <c r="D1929" s="26">
        <f t="shared" si="404"/>
        <v>6</v>
      </c>
      <c r="E1929" s="43">
        <f t="shared" si="395"/>
        <v>7.291666665696539E-2</v>
      </c>
      <c r="F1929" s="2">
        <f t="shared" si="396"/>
        <v>6.0730324073977062</v>
      </c>
      <c r="G1929" s="26">
        <f>_xlfn.XLOOKUP(F1929,occupancy_schedule!C:C,occupancy_schedule!D:D,,1,2)</f>
        <v>0</v>
      </c>
      <c r="H1929" s="50">
        <f t="shared" si="397"/>
        <v>0</v>
      </c>
      <c r="I1929" s="18">
        <f t="shared" si="398"/>
        <v>0</v>
      </c>
      <c r="J1929" s="26">
        <f t="shared" si="399"/>
        <v>-298.34554423308566</v>
      </c>
      <c r="K1929" s="55">
        <f t="shared" si="400"/>
        <v>2.6745202397195781E-3</v>
      </c>
      <c r="L1929" s="26" t="b">
        <f>IF(virtualroom!A1929="","",J1929&gt;ventilation_hysteresis)</f>
        <v>0</v>
      </c>
      <c r="M1929" s="29">
        <f t="shared" si="401"/>
        <v>0</v>
      </c>
      <c r="N1929" s="13">
        <f t="shared" si="392"/>
        <v>0</v>
      </c>
      <c r="O1929" s="17">
        <f t="shared" si="393"/>
        <v>0</v>
      </c>
      <c r="P1929" s="17">
        <f t="shared" si="402"/>
        <v>0</v>
      </c>
      <c r="Q1929" s="17">
        <f t="shared" si="394"/>
        <v>2.6745202397195781E-3</v>
      </c>
      <c r="R1929" s="29">
        <f>IF(R1928="cCO2_ppm",CO2_ext_avg_ppm,calculation!R1928+calculation!S1928)</f>
        <v>501.65445576691434</v>
      </c>
      <c r="S1929" s="13">
        <f t="shared" si="403"/>
        <v>-2.4070682157476204</v>
      </c>
    </row>
    <row r="1930" spans="1:19">
      <c r="A1930" s="1">
        <f>IF(input_OLD_temp_simulation!A1930&lt;&gt;"",input_OLD_temp_simulation!A1930,"")</f>
        <v>1928</v>
      </c>
      <c r="B1930">
        <f>IF(input_OLD_temp_simulation!B1930&lt;&gt;"",input_OLD_temp_simulation!B1930,"")</f>
        <v>886307</v>
      </c>
      <c r="C1930" s="2">
        <f>IF(input_OLD_temp_simulation!C1930&lt;&gt;"",input_OLD_temp_simulation!C1930,"")</f>
        <v>44584.083333333343</v>
      </c>
      <c r="D1930" s="26">
        <f t="shared" si="404"/>
        <v>6</v>
      </c>
      <c r="E1930" s="43">
        <f t="shared" si="395"/>
        <v>8.333333334303461E-2</v>
      </c>
      <c r="F1930" s="2">
        <f t="shared" si="396"/>
        <v>6.0834490740837754</v>
      </c>
      <c r="G1930" s="26">
        <f>_xlfn.XLOOKUP(F1930,occupancy_schedule!C:C,occupancy_schedule!D:D,,1,2)</f>
        <v>0</v>
      </c>
      <c r="H1930" s="50">
        <f t="shared" si="397"/>
        <v>0</v>
      </c>
      <c r="I1930" s="18">
        <f t="shared" si="398"/>
        <v>0</v>
      </c>
      <c r="J1930" s="26">
        <f t="shared" si="399"/>
        <v>-300.7526124488333</v>
      </c>
      <c r="K1930" s="55">
        <f t="shared" si="400"/>
        <v>2.6002280108384781E-3</v>
      </c>
      <c r="L1930" s="26" t="b">
        <f>IF(virtualroom!A1930="","",J1930&gt;ventilation_hysteresis)</f>
        <v>0</v>
      </c>
      <c r="M1930" s="29">
        <f t="shared" si="401"/>
        <v>0</v>
      </c>
      <c r="N1930" s="13">
        <f t="shared" si="392"/>
        <v>0</v>
      </c>
      <c r="O1930" s="17">
        <f t="shared" si="393"/>
        <v>0</v>
      </c>
      <c r="P1930" s="17">
        <f t="shared" si="402"/>
        <v>0</v>
      </c>
      <c r="Q1930" s="17">
        <f t="shared" si="394"/>
        <v>2.6002280108384781E-3</v>
      </c>
      <c r="R1930" s="29">
        <f>IF(R1929="cCO2_ppm",CO2_ext_avg_ppm,calculation!R1929+calculation!S1929)</f>
        <v>499.2473875511667</v>
      </c>
      <c r="S1930" s="13">
        <f t="shared" si="403"/>
        <v>-2.3402052097546302</v>
      </c>
    </row>
    <row r="1931" spans="1:19">
      <c r="A1931" s="1">
        <f>IF(input_OLD_temp_simulation!A1931&lt;&gt;"",input_OLD_temp_simulation!A1931,"")</f>
        <v>1929</v>
      </c>
      <c r="B1931">
        <f>IF(input_OLD_temp_simulation!B1931&lt;&gt;"",input_OLD_temp_simulation!B1931,"")</f>
        <v>886307</v>
      </c>
      <c r="C1931" s="2">
        <f>IF(input_OLD_temp_simulation!C1931&lt;&gt;"",input_OLD_temp_simulation!C1931,"")</f>
        <v>44584.09375</v>
      </c>
      <c r="D1931" s="26">
        <f t="shared" si="404"/>
        <v>6</v>
      </c>
      <c r="E1931" s="43">
        <f t="shared" si="395"/>
        <v>9.375E-2</v>
      </c>
      <c r="F1931" s="2">
        <f t="shared" si="396"/>
        <v>6.0938657407407408</v>
      </c>
      <c r="G1931" s="26">
        <f>_xlfn.XLOOKUP(F1931,occupancy_schedule!C:C,occupancy_schedule!D:D,,1,2)</f>
        <v>0</v>
      </c>
      <c r="H1931" s="50">
        <f t="shared" si="397"/>
        <v>0</v>
      </c>
      <c r="I1931" s="18">
        <f t="shared" si="398"/>
        <v>0</v>
      </c>
      <c r="J1931" s="26">
        <f t="shared" si="399"/>
        <v>-303.09281765858793</v>
      </c>
      <c r="K1931" s="55">
        <f t="shared" si="400"/>
        <v>2.5279994549818538E-3</v>
      </c>
      <c r="L1931" s="26" t="b">
        <f>IF(virtualroom!A1931="","",J1931&gt;ventilation_hysteresis)</f>
        <v>0</v>
      </c>
      <c r="M1931" s="29">
        <f t="shared" si="401"/>
        <v>0</v>
      </c>
      <c r="N1931" s="13">
        <f t="shared" si="392"/>
        <v>0</v>
      </c>
      <c r="O1931" s="17">
        <f t="shared" si="393"/>
        <v>0</v>
      </c>
      <c r="P1931" s="17">
        <f t="shared" si="402"/>
        <v>0</v>
      </c>
      <c r="Q1931" s="17">
        <f t="shared" si="394"/>
        <v>2.5279994549818538E-3</v>
      </c>
      <c r="R1931" s="29">
        <f>IF(R1930="cCO2_ppm",CO2_ext_avg_ppm,calculation!R1930+calculation!S1930)</f>
        <v>496.90718234141207</v>
      </c>
      <c r="S1931" s="13">
        <f t="shared" si="403"/>
        <v>-2.2751995094836683</v>
      </c>
    </row>
    <row r="1932" spans="1:19">
      <c r="A1932" s="1">
        <f>IF(input_OLD_temp_simulation!A1932&lt;&gt;"",input_OLD_temp_simulation!A1932,"")</f>
        <v>1930</v>
      </c>
      <c r="B1932">
        <f>IF(input_OLD_temp_simulation!B1932&lt;&gt;"",input_OLD_temp_simulation!B1932,"")</f>
        <v>886307</v>
      </c>
      <c r="C1932" s="2">
        <f>IF(input_OLD_temp_simulation!C1932&lt;&gt;"",input_OLD_temp_simulation!C1932,"")</f>
        <v>44584.104166666657</v>
      </c>
      <c r="D1932" s="26">
        <f t="shared" si="404"/>
        <v>6</v>
      </c>
      <c r="E1932" s="43">
        <f t="shared" si="395"/>
        <v>0.10416666665696539</v>
      </c>
      <c r="F1932" s="2">
        <f t="shared" si="396"/>
        <v>6.1042824073977062</v>
      </c>
      <c r="G1932" s="26">
        <f>_xlfn.XLOOKUP(F1932,occupancy_schedule!C:C,occupancy_schedule!D:D,,1,2)</f>
        <v>0</v>
      </c>
      <c r="H1932" s="50">
        <f t="shared" si="397"/>
        <v>0</v>
      </c>
      <c r="I1932" s="18">
        <f t="shared" si="398"/>
        <v>0</v>
      </c>
      <c r="J1932" s="26">
        <f t="shared" si="399"/>
        <v>-305.36801716807162</v>
      </c>
      <c r="K1932" s="55">
        <f t="shared" si="400"/>
        <v>2.4577772478990242E-3</v>
      </c>
      <c r="L1932" s="26" t="b">
        <f>IF(virtualroom!A1932="","",J1932&gt;ventilation_hysteresis)</f>
        <v>0</v>
      </c>
      <c r="M1932" s="29">
        <f t="shared" si="401"/>
        <v>0</v>
      </c>
      <c r="N1932" s="13">
        <f t="shared" si="392"/>
        <v>0</v>
      </c>
      <c r="O1932" s="17">
        <f t="shared" si="393"/>
        <v>0</v>
      </c>
      <c r="P1932" s="17">
        <f t="shared" si="402"/>
        <v>0</v>
      </c>
      <c r="Q1932" s="17">
        <f t="shared" si="394"/>
        <v>2.4577772478990242E-3</v>
      </c>
      <c r="R1932" s="29">
        <f>IF(R1931="cCO2_ppm",CO2_ext_avg_ppm,calculation!R1931+calculation!S1931)</f>
        <v>494.63198283192838</v>
      </c>
      <c r="S1932" s="13">
        <f t="shared" si="403"/>
        <v>-2.2119995231091218</v>
      </c>
    </row>
    <row r="1933" spans="1:19">
      <c r="A1933" s="1">
        <f>IF(input_OLD_temp_simulation!A1933&lt;&gt;"",input_OLD_temp_simulation!A1933,"")</f>
        <v>1931</v>
      </c>
      <c r="B1933">
        <f>IF(input_OLD_temp_simulation!B1933&lt;&gt;"",input_OLD_temp_simulation!B1933,"")</f>
        <v>886307</v>
      </c>
      <c r="C1933" s="2">
        <f>IF(input_OLD_temp_simulation!C1933&lt;&gt;"",input_OLD_temp_simulation!C1933,"")</f>
        <v>44584.114583333343</v>
      </c>
      <c r="D1933" s="26">
        <f t="shared" si="404"/>
        <v>6</v>
      </c>
      <c r="E1933" s="43">
        <f t="shared" si="395"/>
        <v>0.11458333334303461</v>
      </c>
      <c r="F1933" s="2">
        <f t="shared" si="396"/>
        <v>6.1146990740837754</v>
      </c>
      <c r="G1933" s="26">
        <f>_xlfn.XLOOKUP(F1933,occupancy_schedule!C:C,occupancy_schedule!D:D,,1,2)</f>
        <v>0</v>
      </c>
      <c r="H1933" s="50">
        <f t="shared" si="397"/>
        <v>0</v>
      </c>
      <c r="I1933" s="18">
        <f t="shared" si="398"/>
        <v>0</v>
      </c>
      <c r="J1933" s="26">
        <f t="shared" si="399"/>
        <v>-307.58001669118073</v>
      </c>
      <c r="K1933" s="55">
        <f t="shared" si="400"/>
        <v>2.3895056576796066E-3</v>
      </c>
      <c r="L1933" s="26" t="b">
        <f>IF(virtualroom!A1933="","",J1933&gt;ventilation_hysteresis)</f>
        <v>0</v>
      </c>
      <c r="M1933" s="29">
        <f t="shared" si="401"/>
        <v>0</v>
      </c>
      <c r="N1933" s="13">
        <f t="shared" si="392"/>
        <v>0</v>
      </c>
      <c r="O1933" s="17">
        <f t="shared" si="393"/>
        <v>0</v>
      </c>
      <c r="P1933" s="17">
        <f t="shared" si="402"/>
        <v>0</v>
      </c>
      <c r="Q1933" s="17">
        <f t="shared" si="394"/>
        <v>2.3895056576796066E-3</v>
      </c>
      <c r="R1933" s="29">
        <f>IF(R1932="cCO2_ppm",CO2_ext_avg_ppm,calculation!R1932+calculation!S1932)</f>
        <v>492.41998330881927</v>
      </c>
      <c r="S1933" s="13">
        <f t="shared" si="403"/>
        <v>-2.1505550919116461</v>
      </c>
    </row>
    <row r="1934" spans="1:19">
      <c r="A1934" s="1">
        <f>IF(input_OLD_temp_simulation!A1934&lt;&gt;"",input_OLD_temp_simulation!A1934,"")</f>
        <v>1932</v>
      </c>
      <c r="B1934">
        <f>IF(input_OLD_temp_simulation!B1934&lt;&gt;"",input_OLD_temp_simulation!B1934,"")</f>
        <v>886307</v>
      </c>
      <c r="C1934" s="2">
        <f>IF(input_OLD_temp_simulation!C1934&lt;&gt;"",input_OLD_temp_simulation!C1934,"")</f>
        <v>44584.125</v>
      </c>
      <c r="D1934" s="26">
        <f t="shared" si="404"/>
        <v>6</v>
      </c>
      <c r="E1934" s="43">
        <f t="shared" si="395"/>
        <v>0.125</v>
      </c>
      <c r="F1934" s="2">
        <f t="shared" si="396"/>
        <v>6.1251157407407408</v>
      </c>
      <c r="G1934" s="26">
        <f>_xlfn.XLOOKUP(F1934,occupancy_schedule!C:C,occupancy_schedule!D:D,,1,2)</f>
        <v>0</v>
      </c>
      <c r="H1934" s="50">
        <f t="shared" si="397"/>
        <v>0</v>
      </c>
      <c r="I1934" s="18">
        <f t="shared" si="398"/>
        <v>0</v>
      </c>
      <c r="J1934" s="26">
        <f t="shared" si="399"/>
        <v>-309.73057178309239</v>
      </c>
      <c r="K1934" s="55">
        <f t="shared" si="400"/>
        <v>2.3231305005218398E-3</v>
      </c>
      <c r="L1934" s="26" t="b">
        <f>IF(virtualroom!A1934="","",J1934&gt;ventilation_hysteresis)</f>
        <v>0</v>
      </c>
      <c r="M1934" s="29">
        <f t="shared" si="401"/>
        <v>0</v>
      </c>
      <c r="N1934" s="13">
        <f t="shared" si="392"/>
        <v>0</v>
      </c>
      <c r="O1934" s="17">
        <f t="shared" si="393"/>
        <v>0</v>
      </c>
      <c r="P1934" s="17">
        <f t="shared" si="402"/>
        <v>0</v>
      </c>
      <c r="Q1934" s="17">
        <f t="shared" si="394"/>
        <v>2.3231305005218398E-3</v>
      </c>
      <c r="R1934" s="29">
        <f>IF(R1933="cCO2_ppm",CO2_ext_avg_ppm,calculation!R1933+calculation!S1933)</f>
        <v>490.26942821690761</v>
      </c>
      <c r="S1934" s="13">
        <f t="shared" si="403"/>
        <v>-2.0908174504696557</v>
      </c>
    </row>
    <row r="1935" spans="1:19">
      <c r="A1935" s="1">
        <f>IF(input_OLD_temp_simulation!A1935&lt;&gt;"",input_OLD_temp_simulation!A1935,"")</f>
        <v>1933</v>
      </c>
      <c r="B1935">
        <f>IF(input_OLD_temp_simulation!B1935&lt;&gt;"",input_OLD_temp_simulation!B1935,"")</f>
        <v>886307</v>
      </c>
      <c r="C1935" s="2">
        <f>IF(input_OLD_temp_simulation!C1935&lt;&gt;"",input_OLD_temp_simulation!C1935,"")</f>
        <v>44584.135416666657</v>
      </c>
      <c r="D1935" s="26">
        <f t="shared" si="404"/>
        <v>6</v>
      </c>
      <c r="E1935" s="43">
        <f t="shared" si="395"/>
        <v>0.13541666665696539</v>
      </c>
      <c r="F1935" s="2">
        <f t="shared" si="396"/>
        <v>6.1355324073977062</v>
      </c>
      <c r="G1935" s="26">
        <f>_xlfn.XLOOKUP(F1935,occupancy_schedule!C:C,occupancy_schedule!D:D,,1,2)</f>
        <v>0</v>
      </c>
      <c r="H1935" s="50">
        <f t="shared" si="397"/>
        <v>0</v>
      </c>
      <c r="I1935" s="18">
        <f t="shared" si="398"/>
        <v>0</v>
      </c>
      <c r="J1935" s="26">
        <f t="shared" si="399"/>
        <v>-311.82138923356206</v>
      </c>
      <c r="K1935" s="55">
        <f t="shared" si="400"/>
        <v>2.2585990977295658E-3</v>
      </c>
      <c r="L1935" s="26" t="b">
        <f>IF(virtualroom!A1935="","",J1935&gt;ventilation_hysteresis)</f>
        <v>0</v>
      </c>
      <c r="M1935" s="29">
        <f t="shared" si="401"/>
        <v>0</v>
      </c>
      <c r="N1935" s="13">
        <f t="shared" si="392"/>
        <v>0</v>
      </c>
      <c r="O1935" s="17">
        <f t="shared" si="393"/>
        <v>0</v>
      </c>
      <c r="P1935" s="17">
        <f t="shared" si="402"/>
        <v>0</v>
      </c>
      <c r="Q1935" s="17">
        <f t="shared" si="394"/>
        <v>2.2585990977295658E-3</v>
      </c>
      <c r="R1935" s="29">
        <f>IF(R1934="cCO2_ppm",CO2_ext_avg_ppm,calculation!R1934+calculation!S1934)</f>
        <v>488.17861076643794</v>
      </c>
      <c r="S1935" s="13">
        <f t="shared" si="403"/>
        <v>-2.0327391879566092</v>
      </c>
    </row>
    <row r="1936" spans="1:19">
      <c r="A1936" s="1">
        <f>IF(input_OLD_temp_simulation!A1936&lt;&gt;"",input_OLD_temp_simulation!A1936,"")</f>
        <v>1934</v>
      </c>
      <c r="B1936">
        <f>IF(input_OLD_temp_simulation!B1936&lt;&gt;"",input_OLD_temp_simulation!B1936,"")</f>
        <v>886307</v>
      </c>
      <c r="C1936" s="2">
        <f>IF(input_OLD_temp_simulation!C1936&lt;&gt;"",input_OLD_temp_simulation!C1936,"")</f>
        <v>44584.145833333343</v>
      </c>
      <c r="D1936" s="26">
        <f t="shared" si="404"/>
        <v>6</v>
      </c>
      <c r="E1936" s="43">
        <f t="shared" si="395"/>
        <v>0.14583333334303461</v>
      </c>
      <c r="F1936" s="2">
        <f t="shared" si="396"/>
        <v>6.1459490740837754</v>
      </c>
      <c r="G1936" s="26">
        <f>_xlfn.XLOOKUP(F1936,occupancy_schedule!C:C,occupancy_schedule!D:D,,1,2)</f>
        <v>0</v>
      </c>
      <c r="H1936" s="50">
        <f t="shared" si="397"/>
        <v>0</v>
      </c>
      <c r="I1936" s="18">
        <f t="shared" si="398"/>
        <v>0</v>
      </c>
      <c r="J1936" s="26">
        <f t="shared" si="399"/>
        <v>-313.85412842151868</v>
      </c>
      <c r="K1936" s="55">
        <f t="shared" si="400"/>
        <v>2.1958602339037445E-3</v>
      </c>
      <c r="L1936" s="26" t="b">
        <f>IF(virtualroom!A1936="","",J1936&gt;ventilation_hysteresis)</f>
        <v>0</v>
      </c>
      <c r="M1936" s="29">
        <f t="shared" si="401"/>
        <v>0</v>
      </c>
      <c r="N1936" s="13">
        <f t="shared" si="392"/>
        <v>0</v>
      </c>
      <c r="O1936" s="17">
        <f t="shared" si="393"/>
        <v>0</v>
      </c>
      <c r="P1936" s="17">
        <f t="shared" si="402"/>
        <v>0</v>
      </c>
      <c r="Q1936" s="17">
        <f t="shared" si="394"/>
        <v>2.1958602339037445E-3</v>
      </c>
      <c r="R1936" s="29">
        <f>IF(R1935="cCO2_ppm",CO2_ext_avg_ppm,calculation!R1935+calculation!S1935)</f>
        <v>486.14587157848132</v>
      </c>
      <c r="S1936" s="13">
        <f t="shared" si="403"/>
        <v>-1.9762742105133699</v>
      </c>
    </row>
    <row r="1937" spans="1:19">
      <c r="A1937" s="1">
        <f>IF(input_OLD_temp_simulation!A1937&lt;&gt;"",input_OLD_temp_simulation!A1937,"")</f>
        <v>1935</v>
      </c>
      <c r="B1937">
        <f>IF(input_OLD_temp_simulation!B1937&lt;&gt;"",input_OLD_temp_simulation!B1937,"")</f>
        <v>886307</v>
      </c>
      <c r="C1937" s="2">
        <f>IF(input_OLD_temp_simulation!C1937&lt;&gt;"",input_OLD_temp_simulation!C1937,"")</f>
        <v>44584.15625</v>
      </c>
      <c r="D1937" s="26">
        <f t="shared" si="404"/>
        <v>6</v>
      </c>
      <c r="E1937" s="43">
        <f t="shared" si="395"/>
        <v>0.15625</v>
      </c>
      <c r="F1937" s="2">
        <f t="shared" si="396"/>
        <v>6.1563657407407408</v>
      </c>
      <c r="G1937" s="26">
        <f>_xlfn.XLOOKUP(F1937,occupancy_schedule!C:C,occupancy_schedule!D:D,,1,2)</f>
        <v>0</v>
      </c>
      <c r="H1937" s="50">
        <f t="shared" si="397"/>
        <v>0</v>
      </c>
      <c r="I1937" s="18">
        <f t="shared" si="398"/>
        <v>0</v>
      </c>
      <c r="J1937" s="26">
        <f t="shared" si="399"/>
        <v>-315.83040263203208</v>
      </c>
      <c r="K1937" s="55">
        <f t="shared" si="400"/>
        <v>2.1348641162953061E-3</v>
      </c>
      <c r="L1937" s="26" t="b">
        <f>IF(virtualroom!A1937="","",J1937&gt;ventilation_hysteresis)</f>
        <v>0</v>
      </c>
      <c r="M1937" s="29">
        <f t="shared" si="401"/>
        <v>0</v>
      </c>
      <c r="N1937" s="13">
        <f t="shared" si="392"/>
        <v>0</v>
      </c>
      <c r="O1937" s="17">
        <f t="shared" si="393"/>
        <v>0</v>
      </c>
      <c r="P1937" s="17">
        <f t="shared" si="402"/>
        <v>0</v>
      </c>
      <c r="Q1937" s="17">
        <f t="shared" si="394"/>
        <v>2.1348641162953061E-3</v>
      </c>
      <c r="R1937" s="29">
        <f>IF(R1936="cCO2_ppm",CO2_ext_avg_ppm,calculation!R1936+calculation!S1936)</f>
        <v>484.16959736796792</v>
      </c>
      <c r="S1937" s="13">
        <f t="shared" si="403"/>
        <v>-1.9213777046657754</v>
      </c>
    </row>
    <row r="1938" spans="1:19">
      <c r="A1938" s="1">
        <f>IF(input_OLD_temp_simulation!A1938&lt;&gt;"",input_OLD_temp_simulation!A1938,"")</f>
        <v>1936</v>
      </c>
      <c r="B1938">
        <f>IF(input_OLD_temp_simulation!B1938&lt;&gt;"",input_OLD_temp_simulation!B1938,"")</f>
        <v>886307</v>
      </c>
      <c r="C1938" s="2">
        <f>IF(input_OLD_temp_simulation!C1938&lt;&gt;"",input_OLD_temp_simulation!C1938,"")</f>
        <v>44584.166666666657</v>
      </c>
      <c r="D1938" s="26">
        <f t="shared" si="404"/>
        <v>6</v>
      </c>
      <c r="E1938" s="43">
        <f t="shared" si="395"/>
        <v>0.16666666665696539</v>
      </c>
      <c r="F1938" s="2">
        <f t="shared" si="396"/>
        <v>6.1667824073977062</v>
      </c>
      <c r="G1938" s="26">
        <f>_xlfn.XLOOKUP(F1938,occupancy_schedule!C:C,occupancy_schedule!D:D,,1,2)</f>
        <v>0</v>
      </c>
      <c r="H1938" s="50">
        <f t="shared" si="397"/>
        <v>0</v>
      </c>
      <c r="I1938" s="18">
        <f t="shared" si="398"/>
        <v>0</v>
      </c>
      <c r="J1938" s="26">
        <f t="shared" si="399"/>
        <v>-317.75178033669783</v>
      </c>
      <c r="K1938" s="55">
        <f t="shared" si="400"/>
        <v>2.0755623352871036E-3</v>
      </c>
      <c r="L1938" s="26" t="b">
        <f>IF(virtualroom!A1938="","",J1938&gt;ventilation_hysteresis)</f>
        <v>0</v>
      </c>
      <c r="M1938" s="29">
        <f t="shared" si="401"/>
        <v>0</v>
      </c>
      <c r="N1938" s="13">
        <f t="shared" si="392"/>
        <v>0</v>
      </c>
      <c r="O1938" s="17">
        <f t="shared" si="393"/>
        <v>0</v>
      </c>
      <c r="P1938" s="17">
        <f t="shared" si="402"/>
        <v>0</v>
      </c>
      <c r="Q1938" s="17">
        <f t="shared" si="394"/>
        <v>2.0755623352871036E-3</v>
      </c>
      <c r="R1938" s="29">
        <f>IF(R1937="cCO2_ppm",CO2_ext_avg_ppm,calculation!R1937+calculation!S1937)</f>
        <v>482.24821966330217</v>
      </c>
      <c r="S1938" s="13">
        <f t="shared" si="403"/>
        <v>-1.8680061017583933</v>
      </c>
    </row>
    <row r="1939" spans="1:19">
      <c r="A1939" s="1">
        <f>IF(input_OLD_temp_simulation!A1939&lt;&gt;"",input_OLD_temp_simulation!A1939,"")</f>
        <v>1937</v>
      </c>
      <c r="B1939">
        <f>IF(input_OLD_temp_simulation!B1939&lt;&gt;"",input_OLD_temp_simulation!B1939,"")</f>
        <v>886307</v>
      </c>
      <c r="C1939" s="2">
        <f>IF(input_OLD_temp_simulation!C1939&lt;&gt;"",input_OLD_temp_simulation!C1939,"")</f>
        <v>44584.177083333343</v>
      </c>
      <c r="D1939" s="26">
        <f t="shared" si="404"/>
        <v>6</v>
      </c>
      <c r="E1939" s="43">
        <f t="shared" si="395"/>
        <v>0.17708333334303461</v>
      </c>
      <c r="F1939" s="2">
        <f t="shared" si="396"/>
        <v>6.1771990740837754</v>
      </c>
      <c r="G1939" s="26">
        <f>_xlfn.XLOOKUP(F1939,occupancy_schedule!C:C,occupancy_schedule!D:D,,1,2)</f>
        <v>0</v>
      </c>
      <c r="H1939" s="50">
        <f t="shared" si="397"/>
        <v>0</v>
      </c>
      <c r="I1939" s="18">
        <f t="shared" si="398"/>
        <v>0</v>
      </c>
      <c r="J1939" s="26">
        <f t="shared" si="399"/>
        <v>-319.61978643845623</v>
      </c>
      <c r="K1939" s="55">
        <f t="shared" si="400"/>
        <v>2.0179078259735732E-3</v>
      </c>
      <c r="L1939" s="26" t="b">
        <f>IF(virtualroom!A1939="","",J1939&gt;ventilation_hysteresis)</f>
        <v>0</v>
      </c>
      <c r="M1939" s="29">
        <f t="shared" si="401"/>
        <v>0</v>
      </c>
      <c r="N1939" s="13">
        <f t="shared" si="392"/>
        <v>0</v>
      </c>
      <c r="O1939" s="17">
        <f t="shared" si="393"/>
        <v>0</v>
      </c>
      <c r="P1939" s="17">
        <f t="shared" si="402"/>
        <v>0</v>
      </c>
      <c r="Q1939" s="17">
        <f t="shared" si="394"/>
        <v>2.0179078259735732E-3</v>
      </c>
      <c r="R1939" s="29">
        <f>IF(R1938="cCO2_ppm",CO2_ext_avg_ppm,calculation!R1938+calculation!S1938)</f>
        <v>480.38021356154377</v>
      </c>
      <c r="S1939" s="13">
        <f t="shared" si="403"/>
        <v>-1.8161170433762159</v>
      </c>
    </row>
    <row r="1940" spans="1:19">
      <c r="A1940" s="1">
        <f>IF(input_OLD_temp_simulation!A1940&lt;&gt;"",input_OLD_temp_simulation!A1940,"")</f>
        <v>1938</v>
      </c>
      <c r="B1940">
        <f>IF(input_OLD_temp_simulation!B1940&lt;&gt;"",input_OLD_temp_simulation!B1940,"")</f>
        <v>886307</v>
      </c>
      <c r="C1940" s="2">
        <f>IF(input_OLD_temp_simulation!C1940&lt;&gt;"",input_OLD_temp_simulation!C1940,"")</f>
        <v>44584.1875</v>
      </c>
      <c r="D1940" s="26">
        <f t="shared" si="404"/>
        <v>6</v>
      </c>
      <c r="E1940" s="43">
        <f t="shared" si="395"/>
        <v>0.1875</v>
      </c>
      <c r="F1940" s="2">
        <f t="shared" si="396"/>
        <v>6.1876157407407408</v>
      </c>
      <c r="G1940" s="26">
        <f>_xlfn.XLOOKUP(F1940,occupancy_schedule!C:C,occupancy_schedule!D:D,,1,2)</f>
        <v>0</v>
      </c>
      <c r="H1940" s="50">
        <f t="shared" si="397"/>
        <v>0</v>
      </c>
      <c r="I1940" s="18">
        <f t="shared" si="398"/>
        <v>0</v>
      </c>
      <c r="J1940" s="26">
        <f t="shared" si="399"/>
        <v>-321.43590348183244</v>
      </c>
      <c r="K1940" s="55">
        <f t="shared" si="400"/>
        <v>1.9618548308076404E-3</v>
      </c>
      <c r="L1940" s="26" t="b">
        <f>IF(virtualroom!A1940="","",J1940&gt;ventilation_hysteresis)</f>
        <v>0</v>
      </c>
      <c r="M1940" s="29">
        <f t="shared" si="401"/>
        <v>0</v>
      </c>
      <c r="N1940" s="13">
        <f t="shared" si="392"/>
        <v>0</v>
      </c>
      <c r="O1940" s="17">
        <f t="shared" si="393"/>
        <v>0</v>
      </c>
      <c r="P1940" s="17">
        <f t="shared" si="402"/>
        <v>0</v>
      </c>
      <c r="Q1940" s="17">
        <f t="shared" si="394"/>
        <v>1.9618548308076404E-3</v>
      </c>
      <c r="R1940" s="29">
        <f>IF(R1939="cCO2_ppm",CO2_ext_avg_ppm,calculation!R1939+calculation!S1939)</f>
        <v>478.56409651816756</v>
      </c>
      <c r="S1940" s="13">
        <f t="shared" si="403"/>
        <v>-1.7656693477268763</v>
      </c>
    </row>
    <row r="1941" spans="1:19">
      <c r="A1941" s="1">
        <f>IF(input_OLD_temp_simulation!A1941&lt;&gt;"",input_OLD_temp_simulation!A1941,"")</f>
        <v>1939</v>
      </c>
      <c r="B1941">
        <f>IF(input_OLD_temp_simulation!B1941&lt;&gt;"",input_OLD_temp_simulation!B1941,"")</f>
        <v>886307</v>
      </c>
      <c r="C1941" s="2">
        <f>IF(input_OLD_temp_simulation!C1941&lt;&gt;"",input_OLD_temp_simulation!C1941,"")</f>
        <v>44584.197916666657</v>
      </c>
      <c r="D1941" s="26">
        <f t="shared" si="404"/>
        <v>6</v>
      </c>
      <c r="E1941" s="43">
        <f t="shared" si="395"/>
        <v>0.19791666665696539</v>
      </c>
      <c r="F1941" s="2">
        <f t="shared" si="396"/>
        <v>6.1980324073977062</v>
      </c>
      <c r="G1941" s="26">
        <f>_xlfn.XLOOKUP(F1941,occupancy_schedule!C:C,occupancy_schedule!D:D,,1,2)</f>
        <v>0</v>
      </c>
      <c r="H1941" s="50">
        <f t="shared" si="397"/>
        <v>0</v>
      </c>
      <c r="I1941" s="18">
        <f t="shared" si="398"/>
        <v>0</v>
      </c>
      <c r="J1941" s="26">
        <f t="shared" si="399"/>
        <v>-323.20157282955932</v>
      </c>
      <c r="K1941" s="55">
        <f t="shared" si="400"/>
        <v>1.907358863285206E-3</v>
      </c>
      <c r="L1941" s="26" t="b">
        <f>IF(virtualroom!A1941="","",J1941&gt;ventilation_hysteresis)</f>
        <v>0</v>
      </c>
      <c r="M1941" s="29">
        <f t="shared" si="401"/>
        <v>0</v>
      </c>
      <c r="N1941" s="13">
        <f t="shared" si="392"/>
        <v>0</v>
      </c>
      <c r="O1941" s="17">
        <f t="shared" si="393"/>
        <v>0</v>
      </c>
      <c r="P1941" s="17">
        <f t="shared" si="402"/>
        <v>0</v>
      </c>
      <c r="Q1941" s="17">
        <f t="shared" si="394"/>
        <v>1.907358863285206E-3</v>
      </c>
      <c r="R1941" s="29">
        <f>IF(R1940="cCO2_ppm",CO2_ext_avg_ppm,calculation!R1940+calculation!S1940)</f>
        <v>476.79842717044068</v>
      </c>
      <c r="S1941" s="13">
        <f t="shared" si="403"/>
        <v>-1.7166229769566854</v>
      </c>
    </row>
    <row r="1942" spans="1:19">
      <c r="A1942" s="1">
        <f>IF(input_OLD_temp_simulation!A1942&lt;&gt;"",input_OLD_temp_simulation!A1942,"")</f>
        <v>1940</v>
      </c>
      <c r="B1942">
        <f>IF(input_OLD_temp_simulation!B1942&lt;&gt;"",input_OLD_temp_simulation!B1942,"")</f>
        <v>886307</v>
      </c>
      <c r="C1942" s="2">
        <f>IF(input_OLD_temp_simulation!C1942&lt;&gt;"",input_OLD_temp_simulation!C1942,"")</f>
        <v>44584.208333333343</v>
      </c>
      <c r="D1942" s="26">
        <f t="shared" si="404"/>
        <v>6</v>
      </c>
      <c r="E1942" s="43">
        <f t="shared" si="395"/>
        <v>0.20833333334303461</v>
      </c>
      <c r="F1942" s="2">
        <f t="shared" si="396"/>
        <v>6.2084490740837754</v>
      </c>
      <c r="G1942" s="26">
        <f>_xlfn.XLOOKUP(F1942,occupancy_schedule!C:C,occupancy_schedule!D:D,,1,2)</f>
        <v>0</v>
      </c>
      <c r="H1942" s="50">
        <f t="shared" si="397"/>
        <v>0</v>
      </c>
      <c r="I1942" s="18">
        <f t="shared" si="398"/>
        <v>0</v>
      </c>
      <c r="J1942" s="26">
        <f t="shared" si="399"/>
        <v>-324.918195806516</v>
      </c>
      <c r="K1942" s="55">
        <f t="shared" si="400"/>
        <v>1.8543766726383951E-3</v>
      </c>
      <c r="L1942" s="26" t="b">
        <f>IF(virtualroom!A1942="","",J1942&gt;ventilation_hysteresis)</f>
        <v>0</v>
      </c>
      <c r="M1942" s="29">
        <f t="shared" si="401"/>
        <v>0</v>
      </c>
      <c r="N1942" s="13">
        <f t="shared" si="392"/>
        <v>0</v>
      </c>
      <c r="O1942" s="17">
        <f t="shared" si="393"/>
        <v>0</v>
      </c>
      <c r="P1942" s="17">
        <f t="shared" si="402"/>
        <v>0</v>
      </c>
      <c r="Q1942" s="17">
        <f t="shared" si="394"/>
        <v>1.8543766726383951E-3</v>
      </c>
      <c r="R1942" s="29">
        <f>IF(R1941="cCO2_ppm",CO2_ext_avg_ppm,calculation!R1941+calculation!S1941)</f>
        <v>475.081804193484</v>
      </c>
      <c r="S1942" s="13">
        <f t="shared" si="403"/>
        <v>-1.6689390053745556</v>
      </c>
    </row>
    <row r="1943" spans="1:19">
      <c r="A1943" s="1">
        <f>IF(input_OLD_temp_simulation!A1943&lt;&gt;"",input_OLD_temp_simulation!A1943,"")</f>
        <v>1941</v>
      </c>
      <c r="B1943">
        <f>IF(input_OLD_temp_simulation!B1943&lt;&gt;"",input_OLD_temp_simulation!B1943,"")</f>
        <v>886307</v>
      </c>
      <c r="C1943" s="2">
        <f>IF(input_OLD_temp_simulation!C1943&lt;&gt;"",input_OLD_temp_simulation!C1943,"")</f>
        <v>44584.21875</v>
      </c>
      <c r="D1943" s="26">
        <f t="shared" si="404"/>
        <v>6</v>
      </c>
      <c r="E1943" s="43">
        <f t="shared" si="395"/>
        <v>0.21875</v>
      </c>
      <c r="F1943" s="2">
        <f t="shared" si="396"/>
        <v>6.2188657407407408</v>
      </c>
      <c r="G1943" s="26">
        <f>_xlfn.XLOOKUP(F1943,occupancy_schedule!C:C,occupancy_schedule!D:D,,1,2)</f>
        <v>0</v>
      </c>
      <c r="H1943" s="50">
        <f t="shared" si="397"/>
        <v>0</v>
      </c>
      <c r="I1943" s="18">
        <f t="shared" si="398"/>
        <v>0</v>
      </c>
      <c r="J1943" s="26">
        <f t="shared" si="399"/>
        <v>-326.58713481189056</v>
      </c>
      <c r="K1943" s="55">
        <f t="shared" si="400"/>
        <v>1.8028662095095505E-3</v>
      </c>
      <c r="L1943" s="26" t="b">
        <f>IF(virtualroom!A1943="","",J1943&gt;ventilation_hysteresis)</f>
        <v>0</v>
      </c>
      <c r="M1943" s="29">
        <f t="shared" si="401"/>
        <v>0</v>
      </c>
      <c r="N1943" s="13">
        <f t="shared" si="392"/>
        <v>0</v>
      </c>
      <c r="O1943" s="17">
        <f t="shared" si="393"/>
        <v>0</v>
      </c>
      <c r="P1943" s="17">
        <f t="shared" si="402"/>
        <v>0</v>
      </c>
      <c r="Q1943" s="17">
        <f t="shared" si="394"/>
        <v>1.8028662095095505E-3</v>
      </c>
      <c r="R1943" s="29">
        <f>IF(R1942="cCO2_ppm",CO2_ext_avg_ppm,calculation!R1942+calculation!S1942)</f>
        <v>473.41286518810944</v>
      </c>
      <c r="S1943" s="13">
        <f t="shared" si="403"/>
        <v>-1.6225795885585954</v>
      </c>
    </row>
    <row r="1944" spans="1:19">
      <c r="A1944" s="1">
        <f>IF(input_OLD_temp_simulation!A1944&lt;&gt;"",input_OLD_temp_simulation!A1944,"")</f>
        <v>1942</v>
      </c>
      <c r="B1944">
        <f>IF(input_OLD_temp_simulation!B1944&lt;&gt;"",input_OLD_temp_simulation!B1944,"")</f>
        <v>886307</v>
      </c>
      <c r="C1944" s="2">
        <f>IF(input_OLD_temp_simulation!C1944&lt;&gt;"",input_OLD_temp_simulation!C1944,"")</f>
        <v>44584.229166666657</v>
      </c>
      <c r="D1944" s="26">
        <f t="shared" si="404"/>
        <v>6</v>
      </c>
      <c r="E1944" s="43">
        <f t="shared" si="395"/>
        <v>0.22916666665696539</v>
      </c>
      <c r="F1944" s="2">
        <f t="shared" si="396"/>
        <v>6.2292824073977062</v>
      </c>
      <c r="G1944" s="26">
        <f>_xlfn.XLOOKUP(F1944,occupancy_schedule!C:C,occupancy_schedule!D:D,,1,2)</f>
        <v>0</v>
      </c>
      <c r="H1944" s="50">
        <f t="shared" si="397"/>
        <v>0</v>
      </c>
      <c r="I1944" s="18">
        <f t="shared" si="398"/>
        <v>0</v>
      </c>
      <c r="J1944" s="26">
        <f t="shared" si="399"/>
        <v>-328.20971440044917</v>
      </c>
      <c r="K1944" s="55">
        <f t="shared" si="400"/>
        <v>1.752786592578729E-3</v>
      </c>
      <c r="L1944" s="26" t="b">
        <f>IF(virtualroom!A1944="","",J1944&gt;ventilation_hysteresis)</f>
        <v>0</v>
      </c>
      <c r="M1944" s="29">
        <f t="shared" si="401"/>
        <v>0</v>
      </c>
      <c r="N1944" s="13">
        <f t="shared" si="392"/>
        <v>0</v>
      </c>
      <c r="O1944" s="17">
        <f t="shared" si="393"/>
        <v>0</v>
      </c>
      <c r="P1944" s="17">
        <f t="shared" si="402"/>
        <v>0</v>
      </c>
      <c r="Q1944" s="17">
        <f t="shared" si="394"/>
        <v>1.752786592578729E-3</v>
      </c>
      <c r="R1944" s="29">
        <f>IF(R1943="cCO2_ppm",CO2_ext_avg_ppm,calculation!R1943+calculation!S1943)</f>
        <v>471.79028559955083</v>
      </c>
      <c r="S1944" s="13">
        <f t="shared" si="403"/>
        <v>-1.5775079333208561</v>
      </c>
    </row>
    <row r="1945" spans="1:19">
      <c r="A1945" s="1">
        <f>IF(input_OLD_temp_simulation!A1945&lt;&gt;"",input_OLD_temp_simulation!A1945,"")</f>
        <v>1943</v>
      </c>
      <c r="B1945">
        <f>IF(input_OLD_temp_simulation!B1945&lt;&gt;"",input_OLD_temp_simulation!B1945,"")</f>
        <v>886307</v>
      </c>
      <c r="C1945" s="2">
        <f>IF(input_OLD_temp_simulation!C1945&lt;&gt;"",input_OLD_temp_simulation!C1945,"")</f>
        <v>44584.239583333343</v>
      </c>
      <c r="D1945" s="26">
        <f t="shared" si="404"/>
        <v>6</v>
      </c>
      <c r="E1945" s="43">
        <f t="shared" si="395"/>
        <v>0.23958333334303461</v>
      </c>
      <c r="F1945" s="2">
        <f t="shared" si="396"/>
        <v>6.2396990740837754</v>
      </c>
      <c r="G1945" s="26">
        <f>_xlfn.XLOOKUP(F1945,occupancy_schedule!C:C,occupancy_schedule!D:D,,1,2)</f>
        <v>0</v>
      </c>
      <c r="H1945" s="50">
        <f t="shared" si="397"/>
        <v>0</v>
      </c>
      <c r="I1945" s="18">
        <f t="shared" si="398"/>
        <v>0</v>
      </c>
      <c r="J1945" s="26">
        <f t="shared" si="399"/>
        <v>-329.78722233377005</v>
      </c>
      <c r="K1945" s="55">
        <f t="shared" si="400"/>
        <v>1.7040980761182083E-3</v>
      </c>
      <c r="L1945" s="26" t="b">
        <f>IF(virtualroom!A1945="","",J1945&gt;ventilation_hysteresis)</f>
        <v>0</v>
      </c>
      <c r="M1945" s="29">
        <f t="shared" si="401"/>
        <v>0</v>
      </c>
      <c r="N1945" s="13">
        <f t="shared" si="392"/>
        <v>0</v>
      </c>
      <c r="O1945" s="17">
        <f t="shared" si="393"/>
        <v>0</v>
      </c>
      <c r="P1945" s="17">
        <f t="shared" si="402"/>
        <v>0</v>
      </c>
      <c r="Q1945" s="17">
        <f t="shared" si="394"/>
        <v>1.7040980761182083E-3</v>
      </c>
      <c r="R1945" s="29">
        <f>IF(R1944="cCO2_ppm",CO2_ext_avg_ppm,calculation!R1944+calculation!S1944)</f>
        <v>470.21277766622995</v>
      </c>
      <c r="S1945" s="13">
        <f t="shared" si="403"/>
        <v>-1.5336882685063875</v>
      </c>
    </row>
    <row r="1946" spans="1:19">
      <c r="A1946" s="1">
        <f>IF(input_OLD_temp_simulation!A1946&lt;&gt;"",input_OLD_temp_simulation!A1946,"")</f>
        <v>1944</v>
      </c>
      <c r="B1946">
        <f>IF(input_OLD_temp_simulation!B1946&lt;&gt;"",input_OLD_temp_simulation!B1946,"")</f>
        <v>886307</v>
      </c>
      <c r="C1946" s="2">
        <f>IF(input_OLD_temp_simulation!C1946&lt;&gt;"",input_OLD_temp_simulation!C1946,"")</f>
        <v>44584.25</v>
      </c>
      <c r="D1946" s="26">
        <f t="shared" si="404"/>
        <v>6</v>
      </c>
      <c r="E1946" s="43">
        <f t="shared" si="395"/>
        <v>0.25</v>
      </c>
      <c r="F1946" s="2">
        <f t="shared" si="396"/>
        <v>6.2501157407407408</v>
      </c>
      <c r="G1946" s="26">
        <f>_xlfn.XLOOKUP(F1946,occupancy_schedule!C:C,occupancy_schedule!D:D,,1,2)</f>
        <v>0</v>
      </c>
      <c r="H1946" s="50">
        <f t="shared" si="397"/>
        <v>0</v>
      </c>
      <c r="I1946" s="18">
        <f t="shared" si="398"/>
        <v>0</v>
      </c>
      <c r="J1946" s="26">
        <f t="shared" si="399"/>
        <v>-331.32091060227646</v>
      </c>
      <c r="K1946" s="55">
        <f t="shared" si="400"/>
        <v>1.6567620184482575E-3</v>
      </c>
      <c r="L1946" s="26" t="b">
        <f>IF(virtualroom!A1946="","",J1946&gt;ventilation_hysteresis)</f>
        <v>0</v>
      </c>
      <c r="M1946" s="29">
        <f t="shared" si="401"/>
        <v>0</v>
      </c>
      <c r="N1946" s="13">
        <f t="shared" si="392"/>
        <v>0</v>
      </c>
      <c r="O1946" s="17">
        <f t="shared" si="393"/>
        <v>0</v>
      </c>
      <c r="P1946" s="17">
        <f t="shared" si="402"/>
        <v>0</v>
      </c>
      <c r="Q1946" s="17">
        <f t="shared" si="394"/>
        <v>1.6567620184482575E-3</v>
      </c>
      <c r="R1946" s="29">
        <f>IF(R1945="cCO2_ppm",CO2_ext_avg_ppm,calculation!R1945+calculation!S1945)</f>
        <v>468.67908939772354</v>
      </c>
      <c r="S1946" s="13">
        <f t="shared" si="403"/>
        <v>-1.4910858166034318</v>
      </c>
    </row>
    <row r="1947" spans="1:19">
      <c r="A1947" s="1">
        <f>IF(input_OLD_temp_simulation!A1947&lt;&gt;"",input_OLD_temp_simulation!A1947,"")</f>
        <v>1945</v>
      </c>
      <c r="B1947">
        <f>IF(input_OLD_temp_simulation!B1947&lt;&gt;"",input_OLD_temp_simulation!B1947,"")</f>
        <v>886307</v>
      </c>
      <c r="C1947" s="2">
        <f>IF(input_OLD_temp_simulation!C1947&lt;&gt;"",input_OLD_temp_simulation!C1947,"")</f>
        <v>44584.260416666657</v>
      </c>
      <c r="D1947" s="26">
        <f t="shared" si="404"/>
        <v>6</v>
      </c>
      <c r="E1947" s="43">
        <f t="shared" si="395"/>
        <v>0.26041666665696539</v>
      </c>
      <c r="F1947" s="2">
        <f t="shared" si="396"/>
        <v>6.2605324073977062</v>
      </c>
      <c r="G1947" s="26">
        <f>_xlfn.XLOOKUP(F1947,occupancy_schedule!C:C,occupancy_schedule!D:D,,1,2)</f>
        <v>0</v>
      </c>
      <c r="H1947" s="50">
        <f t="shared" si="397"/>
        <v>0</v>
      </c>
      <c r="I1947" s="18">
        <f t="shared" si="398"/>
        <v>0</v>
      </c>
      <c r="J1947" s="26">
        <f t="shared" si="399"/>
        <v>-332.81199641887991</v>
      </c>
      <c r="K1947" s="55">
        <f t="shared" si="400"/>
        <v>1.6107408512691383E-3</v>
      </c>
      <c r="L1947" s="26" t="b">
        <f>IF(virtualroom!A1947="","",J1947&gt;ventilation_hysteresis)</f>
        <v>0</v>
      </c>
      <c r="M1947" s="29">
        <f t="shared" si="401"/>
        <v>0</v>
      </c>
      <c r="N1947" s="13">
        <f t="shared" si="392"/>
        <v>0</v>
      </c>
      <c r="O1947" s="17">
        <f t="shared" si="393"/>
        <v>0</v>
      </c>
      <c r="P1947" s="17">
        <f t="shared" si="402"/>
        <v>0</v>
      </c>
      <c r="Q1947" s="17">
        <f t="shared" si="394"/>
        <v>1.6107408512691383E-3</v>
      </c>
      <c r="R1947" s="29">
        <f>IF(R1946="cCO2_ppm",CO2_ext_avg_ppm,calculation!R1946+calculation!S1946)</f>
        <v>467.18800358112009</v>
      </c>
      <c r="S1947" s="13">
        <f t="shared" si="403"/>
        <v>-1.4496667661422244</v>
      </c>
    </row>
    <row r="1948" spans="1:19">
      <c r="A1948" s="1">
        <f>IF(input_OLD_temp_simulation!A1948&lt;&gt;"",input_OLD_temp_simulation!A1948,"")</f>
        <v>1946</v>
      </c>
      <c r="B1948">
        <f>IF(input_OLD_temp_simulation!B1948&lt;&gt;"",input_OLD_temp_simulation!B1948,"")</f>
        <v>886307</v>
      </c>
      <c r="C1948" s="2">
        <f>IF(input_OLD_temp_simulation!C1948&lt;&gt;"",input_OLD_temp_simulation!C1948,"")</f>
        <v>44584.270833333343</v>
      </c>
      <c r="D1948" s="26">
        <f t="shared" si="404"/>
        <v>6</v>
      </c>
      <c r="E1948" s="43">
        <f t="shared" si="395"/>
        <v>0.27083333334303461</v>
      </c>
      <c r="F1948" s="2">
        <f t="shared" si="396"/>
        <v>6.2709490740837754</v>
      </c>
      <c r="G1948" s="26">
        <f>_xlfn.XLOOKUP(F1948,occupancy_schedule!C:C,occupancy_schedule!D:D,,1,2)</f>
        <v>0</v>
      </c>
      <c r="H1948" s="50">
        <f t="shared" si="397"/>
        <v>0</v>
      </c>
      <c r="I1948" s="18">
        <f t="shared" si="398"/>
        <v>0</v>
      </c>
      <c r="J1948" s="26">
        <f t="shared" si="399"/>
        <v>-334.26166318502214</v>
      </c>
      <c r="K1948" s="55">
        <f t="shared" si="400"/>
        <v>1.5659980498449956E-3</v>
      </c>
      <c r="L1948" s="26" t="b">
        <f>IF(virtualroom!A1948="","",J1948&gt;ventilation_hysteresis)</f>
        <v>0</v>
      </c>
      <c r="M1948" s="29">
        <f t="shared" si="401"/>
        <v>0</v>
      </c>
      <c r="N1948" s="13">
        <f t="shared" si="392"/>
        <v>0</v>
      </c>
      <c r="O1948" s="17">
        <f t="shared" si="393"/>
        <v>0</v>
      </c>
      <c r="P1948" s="17">
        <f t="shared" si="402"/>
        <v>0</v>
      </c>
      <c r="Q1948" s="17">
        <f t="shared" si="394"/>
        <v>1.5659980498449956E-3</v>
      </c>
      <c r="R1948" s="29">
        <f>IF(R1947="cCO2_ppm",CO2_ext_avg_ppm,calculation!R1947+calculation!S1947)</f>
        <v>465.73833681497786</v>
      </c>
      <c r="S1948" s="13">
        <f t="shared" si="403"/>
        <v>-1.409398244860496</v>
      </c>
    </row>
    <row r="1949" spans="1:19">
      <c r="A1949" s="1">
        <f>IF(input_OLD_temp_simulation!A1949&lt;&gt;"",input_OLD_temp_simulation!A1949,"")</f>
        <v>1947</v>
      </c>
      <c r="B1949">
        <f>IF(input_OLD_temp_simulation!B1949&lt;&gt;"",input_OLD_temp_simulation!B1949,"")</f>
        <v>886307</v>
      </c>
      <c r="C1949" s="2">
        <f>IF(input_OLD_temp_simulation!C1949&lt;&gt;"",input_OLD_temp_simulation!C1949,"")</f>
        <v>44584.28125</v>
      </c>
      <c r="D1949" s="26">
        <f t="shared" si="404"/>
        <v>6</v>
      </c>
      <c r="E1949" s="43">
        <f t="shared" si="395"/>
        <v>0.28125</v>
      </c>
      <c r="F1949" s="2">
        <f t="shared" si="396"/>
        <v>6.2813657407407408</v>
      </c>
      <c r="G1949" s="26">
        <f>_xlfn.XLOOKUP(F1949,occupancy_schedule!C:C,occupancy_schedule!D:D,,1,2)</f>
        <v>0</v>
      </c>
      <c r="H1949" s="50">
        <f t="shared" si="397"/>
        <v>0</v>
      </c>
      <c r="I1949" s="18">
        <f t="shared" si="398"/>
        <v>0</v>
      </c>
      <c r="J1949" s="26">
        <f t="shared" si="399"/>
        <v>-335.67106142988263</v>
      </c>
      <c r="K1949" s="55">
        <f t="shared" si="400"/>
        <v>1.5224981040159683E-3</v>
      </c>
      <c r="L1949" s="26" t="b">
        <f>IF(virtualroom!A1949="","",J1949&gt;ventilation_hysteresis)</f>
        <v>0</v>
      </c>
      <c r="M1949" s="29">
        <f t="shared" si="401"/>
        <v>0</v>
      </c>
      <c r="N1949" s="13">
        <f t="shared" si="392"/>
        <v>0</v>
      </c>
      <c r="O1949" s="17">
        <f t="shared" si="393"/>
        <v>0</v>
      </c>
      <c r="P1949" s="17">
        <f t="shared" si="402"/>
        <v>0</v>
      </c>
      <c r="Q1949" s="17">
        <f t="shared" si="394"/>
        <v>1.5224981040159683E-3</v>
      </c>
      <c r="R1949" s="29">
        <f>IF(R1948="cCO2_ppm",CO2_ext_avg_ppm,calculation!R1948+calculation!S1948)</f>
        <v>464.32893857011737</v>
      </c>
      <c r="S1949" s="13">
        <f t="shared" si="403"/>
        <v>-1.3702482936143714</v>
      </c>
    </row>
    <row r="1950" spans="1:19">
      <c r="A1950" s="1">
        <f>IF(input_OLD_temp_simulation!A1950&lt;&gt;"",input_OLD_temp_simulation!A1950,"")</f>
        <v>1948</v>
      </c>
      <c r="B1950">
        <f>IF(input_OLD_temp_simulation!B1950&lt;&gt;"",input_OLD_temp_simulation!B1950,"")</f>
        <v>886307</v>
      </c>
      <c r="C1950" s="2">
        <f>IF(input_OLD_temp_simulation!C1950&lt;&gt;"",input_OLD_temp_simulation!C1950,"")</f>
        <v>44584.291666666657</v>
      </c>
      <c r="D1950" s="26">
        <f t="shared" si="404"/>
        <v>6</v>
      </c>
      <c r="E1950" s="43">
        <f t="shared" si="395"/>
        <v>0.29166666665696539</v>
      </c>
      <c r="F1950" s="2">
        <f t="shared" si="396"/>
        <v>6.2917824073977062</v>
      </c>
      <c r="G1950" s="26">
        <f>_xlfn.XLOOKUP(F1950,occupancy_schedule!C:C,occupancy_schedule!D:D,,1,2)</f>
        <v>0</v>
      </c>
      <c r="H1950" s="50">
        <f t="shared" si="397"/>
        <v>0</v>
      </c>
      <c r="I1950" s="18">
        <f t="shared" si="398"/>
        <v>0</v>
      </c>
      <c r="J1950" s="26">
        <f t="shared" si="399"/>
        <v>-337.04130972349702</v>
      </c>
      <c r="K1950" s="55">
        <f t="shared" si="400"/>
        <v>1.480206490015524E-3</v>
      </c>
      <c r="L1950" s="26" t="b">
        <f>IF(virtualroom!A1950="","",J1950&gt;ventilation_hysteresis)</f>
        <v>0</v>
      </c>
      <c r="M1950" s="29">
        <f t="shared" si="401"/>
        <v>0</v>
      </c>
      <c r="N1950" s="13">
        <f t="shared" si="392"/>
        <v>0</v>
      </c>
      <c r="O1950" s="17">
        <f t="shared" si="393"/>
        <v>0</v>
      </c>
      <c r="P1950" s="17">
        <f t="shared" si="402"/>
        <v>0</v>
      </c>
      <c r="Q1950" s="17">
        <f t="shared" si="394"/>
        <v>1.480206490015524E-3</v>
      </c>
      <c r="R1950" s="29">
        <f>IF(R1949="cCO2_ppm",CO2_ext_avg_ppm,calculation!R1949+calculation!S1949)</f>
        <v>462.95869027650298</v>
      </c>
      <c r="S1950" s="13">
        <f t="shared" si="403"/>
        <v>-1.3321858410139715</v>
      </c>
    </row>
    <row r="1951" spans="1:19">
      <c r="A1951" s="1">
        <f>IF(input_OLD_temp_simulation!A1951&lt;&gt;"",input_OLD_temp_simulation!A1951,"")</f>
        <v>1949</v>
      </c>
      <c r="B1951">
        <f>IF(input_OLD_temp_simulation!B1951&lt;&gt;"",input_OLD_temp_simulation!B1951,"")</f>
        <v>886307</v>
      </c>
      <c r="C1951" s="2">
        <f>IF(input_OLD_temp_simulation!C1951&lt;&gt;"",input_OLD_temp_simulation!C1951,"")</f>
        <v>44584.302083333343</v>
      </c>
      <c r="D1951" s="26">
        <f t="shared" si="404"/>
        <v>6</v>
      </c>
      <c r="E1951" s="43">
        <f t="shared" si="395"/>
        <v>0.30208333334303461</v>
      </c>
      <c r="F1951" s="2">
        <f t="shared" si="396"/>
        <v>6.3021990740837754</v>
      </c>
      <c r="G1951" s="26">
        <f>_xlfn.XLOOKUP(F1951,occupancy_schedule!C:C,occupancy_schedule!D:D,,1,2)</f>
        <v>0</v>
      </c>
      <c r="H1951" s="50">
        <f t="shared" si="397"/>
        <v>0</v>
      </c>
      <c r="I1951" s="18">
        <f t="shared" si="398"/>
        <v>0</v>
      </c>
      <c r="J1951" s="26">
        <f t="shared" si="399"/>
        <v>-338.37349556451102</v>
      </c>
      <c r="K1951" s="55">
        <f t="shared" si="400"/>
        <v>1.4390896430706475E-3</v>
      </c>
      <c r="L1951" s="26" t="b">
        <f>IF(virtualroom!A1951="","",J1951&gt;ventilation_hysteresis)</f>
        <v>0</v>
      </c>
      <c r="M1951" s="29">
        <f t="shared" si="401"/>
        <v>0</v>
      </c>
      <c r="N1951" s="13">
        <f t="shared" si="392"/>
        <v>0</v>
      </c>
      <c r="O1951" s="17">
        <f t="shared" si="393"/>
        <v>0</v>
      </c>
      <c r="P1951" s="17">
        <f t="shared" si="402"/>
        <v>0</v>
      </c>
      <c r="Q1951" s="17">
        <f t="shared" si="394"/>
        <v>1.4390896430706475E-3</v>
      </c>
      <c r="R1951" s="29">
        <f>IF(R1950="cCO2_ppm",CO2_ext_avg_ppm,calculation!R1950+calculation!S1950)</f>
        <v>461.62650443548898</v>
      </c>
      <c r="S1951" s="13">
        <f t="shared" si="403"/>
        <v>-1.2951806787635827</v>
      </c>
    </row>
    <row r="1952" spans="1:19">
      <c r="A1952" s="1">
        <f>IF(input_OLD_temp_simulation!A1952&lt;&gt;"",input_OLD_temp_simulation!A1952,"")</f>
        <v>1950</v>
      </c>
      <c r="B1952">
        <f>IF(input_OLD_temp_simulation!B1952&lt;&gt;"",input_OLD_temp_simulation!B1952,"")</f>
        <v>886307</v>
      </c>
      <c r="C1952" s="2">
        <f>IF(input_OLD_temp_simulation!C1952&lt;&gt;"",input_OLD_temp_simulation!C1952,"")</f>
        <v>44584.3125</v>
      </c>
      <c r="D1952" s="26">
        <f t="shared" si="404"/>
        <v>6</v>
      </c>
      <c r="E1952" s="43">
        <f t="shared" si="395"/>
        <v>0.3125</v>
      </c>
      <c r="F1952" s="2">
        <f t="shared" si="396"/>
        <v>6.3126157407407408</v>
      </c>
      <c r="G1952" s="26">
        <f>_xlfn.XLOOKUP(F1952,occupancy_schedule!C:C,occupancy_schedule!D:D,,1,2)</f>
        <v>0</v>
      </c>
      <c r="H1952" s="50">
        <f t="shared" si="397"/>
        <v>0</v>
      </c>
      <c r="I1952" s="18">
        <f t="shared" si="398"/>
        <v>0</v>
      </c>
      <c r="J1952" s="26">
        <f t="shared" si="399"/>
        <v>-339.6686762432746</v>
      </c>
      <c r="K1952" s="55">
        <f t="shared" si="400"/>
        <v>1.3991149307631295E-3</v>
      </c>
      <c r="L1952" s="26" t="b">
        <f>IF(virtualroom!A1952="","",J1952&gt;ventilation_hysteresis)</f>
        <v>0</v>
      </c>
      <c r="M1952" s="29">
        <f t="shared" si="401"/>
        <v>0</v>
      </c>
      <c r="N1952" s="13">
        <f t="shared" si="392"/>
        <v>0</v>
      </c>
      <c r="O1952" s="17">
        <f t="shared" si="393"/>
        <v>0</v>
      </c>
      <c r="P1952" s="17">
        <f t="shared" si="402"/>
        <v>0</v>
      </c>
      <c r="Q1952" s="17">
        <f t="shared" si="394"/>
        <v>1.3991149307631295E-3</v>
      </c>
      <c r="R1952" s="29">
        <f>IF(R1951="cCO2_ppm",CO2_ext_avg_ppm,calculation!R1951+calculation!S1951)</f>
        <v>460.3313237567254</v>
      </c>
      <c r="S1952" s="13">
        <f t="shared" si="403"/>
        <v>-1.2592034376868164</v>
      </c>
    </row>
    <row r="1953" spans="1:19">
      <c r="A1953" s="1">
        <f>IF(input_OLD_temp_simulation!A1953&lt;&gt;"",input_OLD_temp_simulation!A1953,"")</f>
        <v>1951</v>
      </c>
      <c r="B1953">
        <f>IF(input_OLD_temp_simulation!B1953&lt;&gt;"",input_OLD_temp_simulation!B1953,"")</f>
        <v>886307</v>
      </c>
      <c r="C1953" s="2">
        <f>IF(input_OLD_temp_simulation!C1953&lt;&gt;"",input_OLD_temp_simulation!C1953,"")</f>
        <v>44584.322916666657</v>
      </c>
      <c r="D1953" s="26">
        <f t="shared" si="404"/>
        <v>6</v>
      </c>
      <c r="E1953" s="43">
        <f t="shared" si="395"/>
        <v>0.32291666665696539</v>
      </c>
      <c r="F1953" s="2">
        <f t="shared" si="396"/>
        <v>6.3230324073977062</v>
      </c>
      <c r="G1953" s="26">
        <f>_xlfn.XLOOKUP(F1953,occupancy_schedule!C:C,occupancy_schedule!D:D,,1,2)</f>
        <v>0</v>
      </c>
      <c r="H1953" s="50">
        <f t="shared" si="397"/>
        <v>0</v>
      </c>
      <c r="I1953" s="18">
        <f t="shared" si="398"/>
        <v>0</v>
      </c>
      <c r="J1953" s="26">
        <f t="shared" si="399"/>
        <v>-340.92787968096144</v>
      </c>
      <c r="K1953" s="55">
        <f t="shared" si="400"/>
        <v>1.3602506271308198E-3</v>
      </c>
      <c r="L1953" s="26" t="b">
        <f>IF(virtualroom!A1953="","",J1953&gt;ventilation_hysteresis)</f>
        <v>0</v>
      </c>
      <c r="M1953" s="29">
        <f t="shared" si="401"/>
        <v>0</v>
      </c>
      <c r="N1953" s="13">
        <f t="shared" si="392"/>
        <v>0</v>
      </c>
      <c r="O1953" s="17">
        <f t="shared" si="393"/>
        <v>0</v>
      </c>
      <c r="P1953" s="17">
        <f t="shared" si="402"/>
        <v>0</v>
      </c>
      <c r="Q1953" s="17">
        <f t="shared" si="394"/>
        <v>1.3602506271308198E-3</v>
      </c>
      <c r="R1953" s="29">
        <f>IF(R1952="cCO2_ppm",CO2_ext_avg_ppm,calculation!R1952+calculation!S1952)</f>
        <v>459.07212031903856</v>
      </c>
      <c r="S1953" s="13">
        <f t="shared" si="403"/>
        <v>-1.2242255644177378</v>
      </c>
    </row>
    <row r="1954" spans="1:19">
      <c r="A1954" s="1">
        <f>IF(input_OLD_temp_simulation!A1954&lt;&gt;"",input_OLD_temp_simulation!A1954,"")</f>
        <v>1952</v>
      </c>
      <c r="B1954">
        <f>IF(input_OLD_temp_simulation!B1954&lt;&gt;"",input_OLD_temp_simulation!B1954,"")</f>
        <v>886307</v>
      </c>
      <c r="C1954" s="2">
        <f>IF(input_OLD_temp_simulation!C1954&lt;&gt;"",input_OLD_temp_simulation!C1954,"")</f>
        <v>44584.333333333343</v>
      </c>
      <c r="D1954" s="26">
        <f t="shared" si="404"/>
        <v>6</v>
      </c>
      <c r="E1954" s="43">
        <f t="shared" si="395"/>
        <v>0.33333333334303461</v>
      </c>
      <c r="F1954" s="2">
        <f t="shared" si="396"/>
        <v>6.3334490740837754</v>
      </c>
      <c r="G1954" s="26">
        <f>_xlfn.XLOOKUP(F1954,occupancy_schedule!C:C,occupancy_schedule!D:D,,1,2)</f>
        <v>0</v>
      </c>
      <c r="H1954" s="50">
        <f t="shared" si="397"/>
        <v>0</v>
      </c>
      <c r="I1954" s="18">
        <f t="shared" si="398"/>
        <v>0</v>
      </c>
      <c r="J1954" s="26">
        <f t="shared" si="399"/>
        <v>-342.15210524537918</v>
      </c>
      <c r="K1954" s="55">
        <f t="shared" si="400"/>
        <v>1.3224658874882969E-3</v>
      </c>
      <c r="L1954" s="26" t="b">
        <f>IF(virtualroom!A1954="","",J1954&gt;ventilation_hysteresis)</f>
        <v>0</v>
      </c>
      <c r="M1954" s="29">
        <f t="shared" si="401"/>
        <v>0</v>
      </c>
      <c r="N1954" s="13">
        <f t="shared" si="392"/>
        <v>0</v>
      </c>
      <c r="O1954" s="17">
        <f t="shared" si="393"/>
        <v>0</v>
      </c>
      <c r="P1954" s="17">
        <f t="shared" si="402"/>
        <v>0</v>
      </c>
      <c r="Q1954" s="17">
        <f t="shared" si="394"/>
        <v>1.3224658874882969E-3</v>
      </c>
      <c r="R1954" s="29">
        <f>IF(R1953="cCO2_ppm",CO2_ext_avg_ppm,calculation!R1953+calculation!S1953)</f>
        <v>457.84789475462082</v>
      </c>
      <c r="S1954" s="13">
        <f t="shared" si="403"/>
        <v>-1.1902192987394673</v>
      </c>
    </row>
    <row r="1955" spans="1:19">
      <c r="A1955" s="1">
        <f>IF(input_OLD_temp_simulation!A1955&lt;&gt;"",input_OLD_temp_simulation!A1955,"")</f>
        <v>1953</v>
      </c>
      <c r="B1955">
        <f>IF(input_OLD_temp_simulation!B1955&lt;&gt;"",input_OLD_temp_simulation!B1955,"")</f>
        <v>886307</v>
      </c>
      <c r="C1955" s="2">
        <f>IF(input_OLD_temp_simulation!C1955&lt;&gt;"",input_OLD_temp_simulation!C1955,"")</f>
        <v>44584.34375</v>
      </c>
      <c r="D1955" s="26">
        <f t="shared" si="404"/>
        <v>6</v>
      </c>
      <c r="E1955" s="43">
        <f t="shared" si="395"/>
        <v>0.34375</v>
      </c>
      <c r="F1955" s="2">
        <f t="shared" si="396"/>
        <v>6.3438657407407408</v>
      </c>
      <c r="G1955" s="26">
        <f>_xlfn.XLOOKUP(F1955,occupancy_schedule!C:C,occupancy_schedule!D:D,,1,2)</f>
        <v>0</v>
      </c>
      <c r="H1955" s="50">
        <f t="shared" si="397"/>
        <v>0</v>
      </c>
      <c r="I1955" s="18">
        <f t="shared" si="398"/>
        <v>0</v>
      </c>
      <c r="J1955" s="26">
        <f t="shared" si="399"/>
        <v>-343.34232454411864</v>
      </c>
      <c r="K1955" s="55">
        <f t="shared" si="400"/>
        <v>1.2857307239469555E-3</v>
      </c>
      <c r="L1955" s="26" t="b">
        <f>IF(virtualroom!A1955="","",J1955&gt;ventilation_hysteresis)</f>
        <v>0</v>
      </c>
      <c r="M1955" s="29">
        <f t="shared" si="401"/>
        <v>0</v>
      </c>
      <c r="N1955" s="13">
        <f t="shared" si="392"/>
        <v>0</v>
      </c>
      <c r="O1955" s="17">
        <f t="shared" si="393"/>
        <v>0</v>
      </c>
      <c r="P1955" s="17">
        <f t="shared" si="402"/>
        <v>0</v>
      </c>
      <c r="Q1955" s="17">
        <f t="shared" si="394"/>
        <v>1.2857307239469555E-3</v>
      </c>
      <c r="R1955" s="29">
        <f>IF(R1954="cCO2_ppm",CO2_ext_avg_ppm,calculation!R1954+calculation!S1954)</f>
        <v>456.65767545588136</v>
      </c>
      <c r="S1955" s="13">
        <f t="shared" si="403"/>
        <v>-1.1571576515522599</v>
      </c>
    </row>
    <row r="1956" spans="1:19">
      <c r="A1956" s="1">
        <f>IF(input_OLD_temp_simulation!A1956&lt;&gt;"",input_OLD_temp_simulation!A1956,"")</f>
        <v>1954</v>
      </c>
      <c r="B1956">
        <f>IF(input_OLD_temp_simulation!B1956&lt;&gt;"",input_OLD_temp_simulation!B1956,"")</f>
        <v>886307</v>
      </c>
      <c r="C1956" s="2">
        <f>IF(input_OLD_temp_simulation!C1956&lt;&gt;"",input_OLD_temp_simulation!C1956,"")</f>
        <v>44584.354166666657</v>
      </c>
      <c r="D1956" s="26">
        <f t="shared" si="404"/>
        <v>6</v>
      </c>
      <c r="E1956" s="43">
        <f t="shared" si="395"/>
        <v>0.35416666665696539</v>
      </c>
      <c r="F1956" s="2">
        <f t="shared" si="396"/>
        <v>6.3542824073977062</v>
      </c>
      <c r="G1956" s="26">
        <f>_xlfn.XLOOKUP(F1956,occupancy_schedule!C:C,occupancy_schedule!D:D,,1,2)</f>
        <v>0</v>
      </c>
      <c r="H1956" s="50">
        <f t="shared" si="397"/>
        <v>0</v>
      </c>
      <c r="I1956" s="18">
        <f t="shared" si="398"/>
        <v>0</v>
      </c>
      <c r="J1956" s="26">
        <f t="shared" si="399"/>
        <v>-344.49948219567091</v>
      </c>
      <c r="K1956" s="55">
        <f t="shared" si="400"/>
        <v>1.2500159816150954E-3</v>
      </c>
      <c r="L1956" s="26" t="b">
        <f>IF(virtualroom!A1956="","",J1956&gt;ventilation_hysteresis)</f>
        <v>0</v>
      </c>
      <c r="M1956" s="29">
        <f t="shared" si="401"/>
        <v>0</v>
      </c>
      <c r="N1956" s="13">
        <f t="shared" si="392"/>
        <v>0</v>
      </c>
      <c r="O1956" s="17">
        <f t="shared" si="393"/>
        <v>0</v>
      </c>
      <c r="P1956" s="17">
        <f t="shared" si="402"/>
        <v>0</v>
      </c>
      <c r="Q1956" s="17">
        <f t="shared" si="394"/>
        <v>1.2500159816150954E-3</v>
      </c>
      <c r="R1956" s="29">
        <f>IF(R1955="cCO2_ppm",CO2_ext_avg_ppm,calculation!R1955+calculation!S1955)</f>
        <v>455.50051780432909</v>
      </c>
      <c r="S1956" s="13">
        <f t="shared" si="403"/>
        <v>-1.1250143834535857</v>
      </c>
    </row>
    <row r="1957" spans="1:19">
      <c r="A1957" s="1">
        <f>IF(input_OLD_temp_simulation!A1957&lt;&gt;"",input_OLD_temp_simulation!A1957,"")</f>
        <v>1955</v>
      </c>
      <c r="B1957">
        <f>IF(input_OLD_temp_simulation!B1957&lt;&gt;"",input_OLD_temp_simulation!B1957,"")</f>
        <v>886307</v>
      </c>
      <c r="C1957" s="2">
        <f>IF(input_OLD_temp_simulation!C1957&lt;&gt;"",input_OLD_temp_simulation!C1957,"")</f>
        <v>44584.364583333343</v>
      </c>
      <c r="D1957" s="26">
        <f t="shared" si="404"/>
        <v>6</v>
      </c>
      <c r="E1957" s="43">
        <f t="shared" si="395"/>
        <v>0.36458333334303461</v>
      </c>
      <c r="F1957" s="2">
        <f t="shared" si="396"/>
        <v>6.3646990740837754</v>
      </c>
      <c r="G1957" s="26">
        <f>_xlfn.XLOOKUP(F1957,occupancy_schedule!C:C,occupancy_schedule!D:D,,1,2)</f>
        <v>0</v>
      </c>
      <c r="H1957" s="50">
        <f t="shared" si="397"/>
        <v>0</v>
      </c>
      <c r="I1957" s="18">
        <f t="shared" si="398"/>
        <v>0</v>
      </c>
      <c r="J1957" s="26">
        <f t="shared" si="399"/>
        <v>-345.62449657912447</v>
      </c>
      <c r="K1957" s="55">
        <f t="shared" si="400"/>
        <v>1.2152933154591214E-3</v>
      </c>
      <c r="L1957" s="26" t="b">
        <f>IF(virtualroom!A1957="","",J1957&gt;ventilation_hysteresis)</f>
        <v>0</v>
      </c>
      <c r="M1957" s="29">
        <f t="shared" si="401"/>
        <v>0</v>
      </c>
      <c r="N1957" s="13">
        <f t="shared" si="392"/>
        <v>0</v>
      </c>
      <c r="O1957" s="17">
        <f t="shared" si="393"/>
        <v>0</v>
      </c>
      <c r="P1957" s="17">
        <f t="shared" si="402"/>
        <v>0</v>
      </c>
      <c r="Q1957" s="17">
        <f t="shared" si="394"/>
        <v>1.2152933154591214E-3</v>
      </c>
      <c r="R1957" s="29">
        <f>IF(R1956="cCO2_ppm",CO2_ext_avg_ppm,calculation!R1956+calculation!S1956)</f>
        <v>454.37550342087553</v>
      </c>
      <c r="S1957" s="13">
        <f t="shared" si="403"/>
        <v>-1.0937639839132092</v>
      </c>
    </row>
    <row r="1958" spans="1:19">
      <c r="A1958" s="1">
        <f>IF(input_OLD_temp_simulation!A1958&lt;&gt;"",input_OLD_temp_simulation!A1958,"")</f>
        <v>1956</v>
      </c>
      <c r="B1958">
        <f>IF(input_OLD_temp_simulation!B1958&lt;&gt;"",input_OLD_temp_simulation!B1958,"")</f>
        <v>886307</v>
      </c>
      <c r="C1958" s="2">
        <f>IF(input_OLD_temp_simulation!C1958&lt;&gt;"",input_OLD_temp_simulation!C1958,"")</f>
        <v>44584.375</v>
      </c>
      <c r="D1958" s="26">
        <f t="shared" si="404"/>
        <v>6</v>
      </c>
      <c r="E1958" s="43">
        <f t="shared" si="395"/>
        <v>0.375</v>
      </c>
      <c r="F1958" s="2">
        <f t="shared" si="396"/>
        <v>6.3751157407407408</v>
      </c>
      <c r="G1958" s="26">
        <f>_xlfn.XLOOKUP(F1958,occupancy_schedule!C:C,occupancy_schedule!D:D,,1,2)</f>
        <v>0</v>
      </c>
      <c r="H1958" s="50">
        <f t="shared" si="397"/>
        <v>0</v>
      </c>
      <c r="I1958" s="18">
        <f t="shared" si="398"/>
        <v>0</v>
      </c>
      <c r="J1958" s="26">
        <f t="shared" si="399"/>
        <v>-346.71826056303769</v>
      </c>
      <c r="K1958" s="55">
        <f t="shared" si="400"/>
        <v>1.1815351678074787E-3</v>
      </c>
      <c r="L1958" s="26" t="b">
        <f>IF(virtualroom!A1958="","",J1958&gt;ventilation_hysteresis)</f>
        <v>0</v>
      </c>
      <c r="M1958" s="29">
        <f t="shared" si="401"/>
        <v>0</v>
      </c>
      <c r="N1958" s="13">
        <f t="shared" si="392"/>
        <v>0</v>
      </c>
      <c r="O1958" s="17">
        <f t="shared" si="393"/>
        <v>0</v>
      </c>
      <c r="P1958" s="17">
        <f t="shared" si="402"/>
        <v>0</v>
      </c>
      <c r="Q1958" s="17">
        <f t="shared" si="394"/>
        <v>1.1815351678074787E-3</v>
      </c>
      <c r="R1958" s="29">
        <f>IF(R1957="cCO2_ppm",CO2_ext_avg_ppm,calculation!R1957+calculation!S1957)</f>
        <v>453.28173943696231</v>
      </c>
      <c r="S1958" s="13">
        <f t="shared" si="403"/>
        <v>-1.0633816510267309</v>
      </c>
    </row>
    <row r="1959" spans="1:19">
      <c r="A1959" s="1">
        <f>IF(input_OLD_temp_simulation!A1959&lt;&gt;"",input_OLD_temp_simulation!A1959,"")</f>
        <v>1957</v>
      </c>
      <c r="B1959">
        <f>IF(input_OLD_temp_simulation!B1959&lt;&gt;"",input_OLD_temp_simulation!B1959,"")</f>
        <v>886307</v>
      </c>
      <c r="C1959" s="2">
        <f>IF(input_OLD_temp_simulation!C1959&lt;&gt;"",input_OLD_temp_simulation!C1959,"")</f>
        <v>44584.385416666657</v>
      </c>
      <c r="D1959" s="26">
        <f t="shared" si="404"/>
        <v>6</v>
      </c>
      <c r="E1959" s="43">
        <f t="shared" si="395"/>
        <v>0.38541666665696539</v>
      </c>
      <c r="F1959" s="2">
        <f t="shared" si="396"/>
        <v>6.3855324073977062</v>
      </c>
      <c r="G1959" s="26">
        <f>_xlfn.XLOOKUP(F1959,occupancy_schedule!C:C,occupancy_schedule!D:D,,1,2)</f>
        <v>0</v>
      </c>
      <c r="H1959" s="50">
        <f t="shared" si="397"/>
        <v>0</v>
      </c>
      <c r="I1959" s="18">
        <f t="shared" si="398"/>
        <v>0</v>
      </c>
      <c r="J1959" s="26">
        <f t="shared" si="399"/>
        <v>-347.78164221406439</v>
      </c>
      <c r="K1959" s="55">
        <f t="shared" si="400"/>
        <v>1.148714746479494E-3</v>
      </c>
      <c r="L1959" s="26" t="b">
        <f>IF(virtualroom!A1959="","",J1959&gt;ventilation_hysteresis)</f>
        <v>0</v>
      </c>
      <c r="M1959" s="29">
        <f t="shared" si="401"/>
        <v>0</v>
      </c>
      <c r="N1959" s="13">
        <f t="shared" si="392"/>
        <v>0</v>
      </c>
      <c r="O1959" s="17">
        <f t="shared" si="393"/>
        <v>0</v>
      </c>
      <c r="P1959" s="17">
        <f t="shared" si="402"/>
        <v>0</v>
      </c>
      <c r="Q1959" s="17">
        <f t="shared" si="394"/>
        <v>1.148714746479494E-3</v>
      </c>
      <c r="R1959" s="29">
        <f>IF(R1958="cCO2_ppm",CO2_ext_avg_ppm,calculation!R1958+calculation!S1958)</f>
        <v>452.21835778593561</v>
      </c>
      <c r="S1959" s="13">
        <f t="shared" si="403"/>
        <v>-1.0338432718315447</v>
      </c>
    </row>
    <row r="1960" spans="1:19">
      <c r="A1960" s="1">
        <f>IF(input_OLD_temp_simulation!A1960&lt;&gt;"",input_OLD_temp_simulation!A1960,"")</f>
        <v>1958</v>
      </c>
      <c r="B1960">
        <f>IF(input_OLD_temp_simulation!B1960&lt;&gt;"",input_OLD_temp_simulation!B1960,"")</f>
        <v>886307</v>
      </c>
      <c r="C1960" s="2">
        <f>IF(input_OLD_temp_simulation!C1960&lt;&gt;"",input_OLD_temp_simulation!C1960,"")</f>
        <v>44584.395833333343</v>
      </c>
      <c r="D1960" s="26">
        <f t="shared" si="404"/>
        <v>6</v>
      </c>
      <c r="E1960" s="43">
        <f t="shared" si="395"/>
        <v>0.39583333334303461</v>
      </c>
      <c r="F1960" s="2">
        <f t="shared" si="396"/>
        <v>6.3959490740837754</v>
      </c>
      <c r="G1960" s="26">
        <f>_xlfn.XLOOKUP(F1960,occupancy_schedule!C:C,occupancy_schedule!D:D,,1,2)</f>
        <v>0</v>
      </c>
      <c r="H1960" s="50">
        <f t="shared" si="397"/>
        <v>0</v>
      </c>
      <c r="I1960" s="18">
        <f t="shared" si="398"/>
        <v>0</v>
      </c>
      <c r="J1960" s="26">
        <f t="shared" si="399"/>
        <v>-348.81548548589592</v>
      </c>
      <c r="K1960" s="55">
        <f t="shared" si="400"/>
        <v>1.1168060035217308E-3</v>
      </c>
      <c r="L1960" s="26" t="b">
        <f>IF(virtualroom!A1960="","",J1960&gt;ventilation_hysteresis)</f>
        <v>0</v>
      </c>
      <c r="M1960" s="29">
        <f t="shared" si="401"/>
        <v>0</v>
      </c>
      <c r="N1960" s="13">
        <f t="shared" ref="N1960:N2017" si="405">M1960/(V_room_m3)</f>
        <v>0</v>
      </c>
      <c r="O1960" s="17">
        <f t="shared" ref="O1960:O2017" si="406">N1960/s_per_h*(R1960-CO2_ext_avg_ppm)</f>
        <v>0</v>
      </c>
      <c r="P1960" s="17">
        <f t="shared" si="402"/>
        <v>0</v>
      </c>
      <c r="Q1960" s="17">
        <f t="shared" si="394"/>
        <v>1.1168060035217308E-3</v>
      </c>
      <c r="R1960" s="29">
        <f>IF(R1959="cCO2_ppm",CO2_ext_avg_ppm,calculation!R1959+calculation!S1959)</f>
        <v>451.18451451410408</v>
      </c>
      <c r="S1960" s="13">
        <f t="shared" si="403"/>
        <v>-1.0051254031695578</v>
      </c>
    </row>
    <row r="1961" spans="1:19">
      <c r="A1961" s="1">
        <f>IF(input_OLD_temp_simulation!A1961&lt;&gt;"",input_OLD_temp_simulation!A1961,"")</f>
        <v>1959</v>
      </c>
      <c r="B1961">
        <f>IF(input_OLD_temp_simulation!B1961&lt;&gt;"",input_OLD_temp_simulation!B1961,"")</f>
        <v>886307</v>
      </c>
      <c r="C1961" s="2">
        <f>IF(input_OLD_temp_simulation!C1961&lt;&gt;"",input_OLD_temp_simulation!C1961,"")</f>
        <v>44584.40625</v>
      </c>
      <c r="D1961" s="26">
        <f t="shared" si="404"/>
        <v>6</v>
      </c>
      <c r="E1961" s="43">
        <f t="shared" si="395"/>
        <v>0.40625</v>
      </c>
      <c r="F1961" s="2">
        <f t="shared" si="396"/>
        <v>6.4063657407407408</v>
      </c>
      <c r="G1961" s="26">
        <f>_xlfn.XLOOKUP(F1961,occupancy_schedule!C:C,occupancy_schedule!D:D,,1,2)</f>
        <v>0</v>
      </c>
      <c r="H1961" s="50">
        <f t="shared" si="397"/>
        <v>0</v>
      </c>
      <c r="I1961" s="18">
        <f t="shared" si="398"/>
        <v>0</v>
      </c>
      <c r="J1961" s="26">
        <f t="shared" si="399"/>
        <v>-349.82061088906551</v>
      </c>
      <c r="K1961" s="55">
        <f t="shared" si="400"/>
        <v>1.0857836145350152E-3</v>
      </c>
      <c r="L1961" s="26" t="b">
        <f>IF(virtualroom!A1961="","",J1961&gt;ventilation_hysteresis)</f>
        <v>0</v>
      </c>
      <c r="M1961" s="29">
        <f t="shared" si="401"/>
        <v>0</v>
      </c>
      <c r="N1961" s="13">
        <f t="shared" si="405"/>
        <v>0</v>
      </c>
      <c r="O1961" s="17">
        <f t="shared" si="406"/>
        <v>0</v>
      </c>
      <c r="P1961" s="17">
        <f t="shared" si="402"/>
        <v>0</v>
      </c>
      <c r="Q1961" s="17">
        <f t="shared" ref="Q1961:Q2017" si="407">MAX(O1961*P1961,K1961)</f>
        <v>1.0857836145350152E-3</v>
      </c>
      <c r="R1961" s="29">
        <f>IF(R1960="cCO2_ppm",CO2_ext_avg_ppm,calculation!R1960+calculation!S1960)</f>
        <v>450.17938911093449</v>
      </c>
      <c r="S1961" s="13">
        <f t="shared" si="403"/>
        <v>-0.97720525308151374</v>
      </c>
    </row>
    <row r="1962" spans="1:19">
      <c r="A1962" s="1">
        <f>IF(input_OLD_temp_simulation!A1962&lt;&gt;"",input_OLD_temp_simulation!A1962,"")</f>
        <v>1960</v>
      </c>
      <c r="B1962">
        <f>IF(input_OLD_temp_simulation!B1962&lt;&gt;"",input_OLD_temp_simulation!B1962,"")</f>
        <v>886307</v>
      </c>
      <c r="C1962" s="2">
        <f>IF(input_OLD_temp_simulation!C1962&lt;&gt;"",input_OLD_temp_simulation!C1962,"")</f>
        <v>44584.416666666657</v>
      </c>
      <c r="D1962" s="26">
        <f t="shared" si="404"/>
        <v>6</v>
      </c>
      <c r="E1962" s="43">
        <f t="shared" si="395"/>
        <v>0.41666666665696539</v>
      </c>
      <c r="F1962" s="2">
        <f t="shared" si="396"/>
        <v>6.4167824073977062</v>
      </c>
      <c r="G1962" s="26">
        <f>_xlfn.XLOOKUP(F1962,occupancy_schedule!C:C,occupancy_schedule!D:D,,1,2)</f>
        <v>0</v>
      </c>
      <c r="H1962" s="50">
        <f t="shared" si="397"/>
        <v>0</v>
      </c>
      <c r="I1962" s="18">
        <f t="shared" si="398"/>
        <v>0</v>
      </c>
      <c r="J1962" s="26">
        <f t="shared" si="399"/>
        <v>-350.79781614214704</v>
      </c>
      <c r="K1962" s="55">
        <f t="shared" si="400"/>
        <v>1.0556229585757086E-3</v>
      </c>
      <c r="L1962" s="26" t="b">
        <f>IF(virtualroom!A1962="","",J1962&gt;ventilation_hysteresis)</f>
        <v>0</v>
      </c>
      <c r="M1962" s="29">
        <f t="shared" si="401"/>
        <v>0</v>
      </c>
      <c r="N1962" s="13">
        <f t="shared" si="405"/>
        <v>0</v>
      </c>
      <c r="O1962" s="17">
        <f t="shared" si="406"/>
        <v>0</v>
      </c>
      <c r="P1962" s="17">
        <f t="shared" si="402"/>
        <v>0</v>
      </c>
      <c r="Q1962" s="17">
        <f t="shared" si="407"/>
        <v>1.0556229585757086E-3</v>
      </c>
      <c r="R1962" s="29">
        <f>IF(R1961="cCO2_ppm",CO2_ext_avg_ppm,calculation!R1961+calculation!S1961)</f>
        <v>449.20218385785296</v>
      </c>
      <c r="S1962" s="13">
        <f t="shared" si="403"/>
        <v>-0.95006066271813772</v>
      </c>
    </row>
    <row r="1963" spans="1:19">
      <c r="A1963" s="1">
        <f>IF(input_OLD_temp_simulation!A1963&lt;&gt;"",input_OLD_temp_simulation!A1963,"")</f>
        <v>1961</v>
      </c>
      <c r="B1963">
        <f>IF(input_OLD_temp_simulation!B1963&lt;&gt;"",input_OLD_temp_simulation!B1963,"")</f>
        <v>886307</v>
      </c>
      <c r="C1963" s="2">
        <f>IF(input_OLD_temp_simulation!C1963&lt;&gt;"",input_OLD_temp_simulation!C1963,"")</f>
        <v>44584.427083333343</v>
      </c>
      <c r="D1963" s="26">
        <f t="shared" si="404"/>
        <v>6</v>
      </c>
      <c r="E1963" s="43">
        <f t="shared" si="395"/>
        <v>0.42708333334303461</v>
      </c>
      <c r="F1963" s="2">
        <f t="shared" si="396"/>
        <v>6.4271990740837754</v>
      </c>
      <c r="G1963" s="26">
        <f>_xlfn.XLOOKUP(F1963,occupancy_schedule!C:C,occupancy_schedule!D:D,,1,2)</f>
        <v>0</v>
      </c>
      <c r="H1963" s="50">
        <f t="shared" si="397"/>
        <v>0</v>
      </c>
      <c r="I1963" s="18">
        <f t="shared" si="398"/>
        <v>0</v>
      </c>
      <c r="J1963" s="26">
        <f t="shared" si="399"/>
        <v>-351.7478768048652</v>
      </c>
      <c r="K1963" s="55">
        <f t="shared" si="400"/>
        <v>1.0263000986152715E-3</v>
      </c>
      <c r="L1963" s="26" t="b">
        <f>IF(virtualroom!A1963="","",J1963&gt;ventilation_hysteresis)</f>
        <v>0</v>
      </c>
      <c r="M1963" s="29">
        <f t="shared" si="401"/>
        <v>0</v>
      </c>
      <c r="N1963" s="13">
        <f t="shared" si="405"/>
        <v>0</v>
      </c>
      <c r="O1963" s="17">
        <f t="shared" si="406"/>
        <v>0</v>
      </c>
      <c r="P1963" s="17">
        <f t="shared" si="402"/>
        <v>0</v>
      </c>
      <c r="Q1963" s="17">
        <f t="shared" si="407"/>
        <v>1.0263000986152715E-3</v>
      </c>
      <c r="R1963" s="29">
        <f>IF(R1962="cCO2_ppm",CO2_ext_avg_ppm,calculation!R1962+calculation!S1962)</f>
        <v>448.2521231951348</v>
      </c>
      <c r="S1963" s="13">
        <f t="shared" si="403"/>
        <v>-0.92367008875374434</v>
      </c>
    </row>
    <row r="1964" spans="1:19">
      <c r="A1964" s="1">
        <f>IF(input_OLD_temp_simulation!A1964&lt;&gt;"",input_OLD_temp_simulation!A1964,"")</f>
        <v>1962</v>
      </c>
      <c r="B1964">
        <f>IF(input_OLD_temp_simulation!B1964&lt;&gt;"",input_OLD_temp_simulation!B1964,"")</f>
        <v>886307</v>
      </c>
      <c r="C1964" s="2">
        <f>IF(input_OLD_temp_simulation!C1964&lt;&gt;"",input_OLD_temp_simulation!C1964,"")</f>
        <v>44584.4375</v>
      </c>
      <c r="D1964" s="26">
        <f t="shared" si="404"/>
        <v>6</v>
      </c>
      <c r="E1964" s="43">
        <f t="shared" si="395"/>
        <v>0.4375</v>
      </c>
      <c r="F1964" s="2">
        <f t="shared" si="396"/>
        <v>6.4376157407407408</v>
      </c>
      <c r="G1964" s="26">
        <f>_xlfn.XLOOKUP(F1964,occupancy_schedule!C:C,occupancy_schedule!D:D,,1,2)</f>
        <v>0</v>
      </c>
      <c r="H1964" s="50">
        <f t="shared" si="397"/>
        <v>0</v>
      </c>
      <c r="I1964" s="18">
        <f t="shared" si="398"/>
        <v>0</v>
      </c>
      <c r="J1964" s="26">
        <f t="shared" si="399"/>
        <v>-352.67154689361894</v>
      </c>
      <c r="K1964" s="55">
        <f t="shared" si="400"/>
        <v>9.9779176254262522E-4</v>
      </c>
      <c r="L1964" s="26" t="b">
        <f>IF(virtualroom!A1964="","",J1964&gt;ventilation_hysteresis)</f>
        <v>0</v>
      </c>
      <c r="M1964" s="29">
        <f t="shared" si="401"/>
        <v>0</v>
      </c>
      <c r="N1964" s="13">
        <f t="shared" si="405"/>
        <v>0</v>
      </c>
      <c r="O1964" s="17">
        <f t="shared" si="406"/>
        <v>0</v>
      </c>
      <c r="P1964" s="17">
        <f t="shared" si="402"/>
        <v>0</v>
      </c>
      <c r="Q1964" s="17">
        <f t="shared" si="407"/>
        <v>9.9779176254262522E-4</v>
      </c>
      <c r="R1964" s="29">
        <f>IF(R1963="cCO2_ppm",CO2_ext_avg_ppm,calculation!R1963+calculation!S1963)</f>
        <v>447.32845310638106</v>
      </c>
      <c r="S1964" s="13">
        <f t="shared" si="403"/>
        <v>-0.89801258628836267</v>
      </c>
    </row>
    <row r="1965" spans="1:19">
      <c r="A1965" s="1">
        <f>IF(input_OLD_temp_simulation!A1965&lt;&gt;"",input_OLD_temp_simulation!A1965,"")</f>
        <v>1963</v>
      </c>
      <c r="B1965">
        <f>IF(input_OLD_temp_simulation!B1965&lt;&gt;"",input_OLD_temp_simulation!B1965,"")</f>
        <v>886307</v>
      </c>
      <c r="C1965" s="2">
        <f>IF(input_OLD_temp_simulation!C1965&lt;&gt;"",input_OLD_temp_simulation!C1965,"")</f>
        <v>44584.447916666657</v>
      </c>
      <c r="D1965" s="26">
        <f t="shared" si="404"/>
        <v>6</v>
      </c>
      <c r="E1965" s="43">
        <f t="shared" si="395"/>
        <v>0.44791666665696539</v>
      </c>
      <c r="F1965" s="2">
        <f t="shared" si="396"/>
        <v>6.4480324073977062</v>
      </c>
      <c r="G1965" s="26">
        <f>_xlfn.XLOOKUP(F1965,occupancy_schedule!C:C,occupancy_schedule!D:D,,1,2)</f>
        <v>0</v>
      </c>
      <c r="H1965" s="50">
        <f t="shared" si="397"/>
        <v>0</v>
      </c>
      <c r="I1965" s="18">
        <f t="shared" si="398"/>
        <v>0</v>
      </c>
      <c r="J1965" s="26">
        <f t="shared" si="399"/>
        <v>-353.5695594799073</v>
      </c>
      <c r="K1965" s="55">
        <f t="shared" si="400"/>
        <v>9.7007532469421914E-4</v>
      </c>
      <c r="L1965" s="26" t="b">
        <f>IF(virtualroom!A1965="","",J1965&gt;ventilation_hysteresis)</f>
        <v>0</v>
      </c>
      <c r="M1965" s="29">
        <f t="shared" si="401"/>
        <v>0</v>
      </c>
      <c r="N1965" s="13">
        <f t="shared" si="405"/>
        <v>0</v>
      </c>
      <c r="O1965" s="17">
        <f t="shared" si="406"/>
        <v>0</v>
      </c>
      <c r="P1965" s="17">
        <f t="shared" si="402"/>
        <v>0</v>
      </c>
      <c r="Q1965" s="17">
        <f t="shared" si="407"/>
        <v>9.7007532469421914E-4</v>
      </c>
      <c r="R1965" s="29">
        <f>IF(R1964="cCO2_ppm",CO2_ext_avg_ppm,calculation!R1964+calculation!S1964)</f>
        <v>446.4304405200927</v>
      </c>
      <c r="S1965" s="13">
        <f t="shared" si="403"/>
        <v>-0.87306779222479725</v>
      </c>
    </row>
    <row r="1966" spans="1:19">
      <c r="A1966" s="1">
        <f>IF(input_OLD_temp_simulation!A1966&lt;&gt;"",input_OLD_temp_simulation!A1966,"")</f>
        <v>1964</v>
      </c>
      <c r="B1966">
        <f>IF(input_OLD_temp_simulation!B1966&lt;&gt;"",input_OLD_temp_simulation!B1966,"")</f>
        <v>886307</v>
      </c>
      <c r="C1966" s="2">
        <f>IF(input_OLD_temp_simulation!C1966&lt;&gt;"",input_OLD_temp_simulation!C1966,"")</f>
        <v>44584.458333333343</v>
      </c>
      <c r="D1966" s="26">
        <f t="shared" si="404"/>
        <v>6</v>
      </c>
      <c r="E1966" s="43">
        <f t="shared" si="395"/>
        <v>0.45833333334303461</v>
      </c>
      <c r="F1966" s="2">
        <f t="shared" si="396"/>
        <v>6.4584490740837754</v>
      </c>
      <c r="G1966" s="26">
        <f>_xlfn.XLOOKUP(F1966,occupancy_schedule!C:C,occupancy_schedule!D:D,,1,2)</f>
        <v>0</v>
      </c>
      <c r="H1966" s="50">
        <f t="shared" si="397"/>
        <v>0</v>
      </c>
      <c r="I1966" s="18">
        <f t="shared" si="398"/>
        <v>0</v>
      </c>
      <c r="J1966" s="26">
        <f t="shared" si="399"/>
        <v>-354.44262727213209</v>
      </c>
      <c r="K1966" s="55">
        <f t="shared" si="400"/>
        <v>9.4312878789715778E-4</v>
      </c>
      <c r="L1966" s="26" t="b">
        <f>IF(virtualroom!A1966="","",J1966&gt;ventilation_hysteresis)</f>
        <v>0</v>
      </c>
      <c r="M1966" s="29">
        <f t="shared" si="401"/>
        <v>0</v>
      </c>
      <c r="N1966" s="13">
        <f t="shared" si="405"/>
        <v>0</v>
      </c>
      <c r="O1966" s="17">
        <f t="shared" si="406"/>
        <v>0</v>
      </c>
      <c r="P1966" s="17">
        <f t="shared" si="402"/>
        <v>0</v>
      </c>
      <c r="Q1966" s="17">
        <f t="shared" si="407"/>
        <v>9.4312878789715778E-4</v>
      </c>
      <c r="R1966" s="29">
        <f>IF(R1965="cCO2_ppm",CO2_ext_avg_ppm,calculation!R1965+calculation!S1965)</f>
        <v>445.55737272786791</v>
      </c>
      <c r="S1966" s="13">
        <f t="shared" si="403"/>
        <v>-0.84881590910744198</v>
      </c>
    </row>
    <row r="1967" spans="1:19">
      <c r="A1967" s="1">
        <f>IF(input_OLD_temp_simulation!A1967&lt;&gt;"",input_OLD_temp_simulation!A1967,"")</f>
        <v>1965</v>
      </c>
      <c r="B1967">
        <f>IF(input_OLD_temp_simulation!B1967&lt;&gt;"",input_OLD_temp_simulation!B1967,"")</f>
        <v>886307</v>
      </c>
      <c r="C1967" s="2">
        <f>IF(input_OLD_temp_simulation!C1967&lt;&gt;"",input_OLD_temp_simulation!C1967,"")</f>
        <v>44584.46875</v>
      </c>
      <c r="D1967" s="26">
        <f t="shared" si="404"/>
        <v>6</v>
      </c>
      <c r="E1967" s="43">
        <f t="shared" si="395"/>
        <v>0.46875</v>
      </c>
      <c r="F1967" s="2">
        <f t="shared" si="396"/>
        <v>6.4688657407407408</v>
      </c>
      <c r="G1967" s="26">
        <f>_xlfn.XLOOKUP(F1967,occupancy_schedule!C:C,occupancy_schedule!D:D,,1,2)</f>
        <v>0</v>
      </c>
      <c r="H1967" s="50">
        <f t="shared" si="397"/>
        <v>0</v>
      </c>
      <c r="I1967" s="18">
        <f t="shared" si="398"/>
        <v>0</v>
      </c>
      <c r="J1967" s="26">
        <f t="shared" si="399"/>
        <v>-355.29144318123952</v>
      </c>
      <c r="K1967" s="55">
        <f t="shared" si="400"/>
        <v>9.1693076601112599E-4</v>
      </c>
      <c r="L1967" s="26" t="b">
        <f>IF(virtualroom!A1967="","",J1967&gt;ventilation_hysteresis)</f>
        <v>0</v>
      </c>
      <c r="M1967" s="29">
        <f t="shared" si="401"/>
        <v>0</v>
      </c>
      <c r="N1967" s="13">
        <f t="shared" si="405"/>
        <v>0</v>
      </c>
      <c r="O1967" s="17">
        <f t="shared" si="406"/>
        <v>0</v>
      </c>
      <c r="P1967" s="17">
        <f t="shared" si="402"/>
        <v>0</v>
      </c>
      <c r="Q1967" s="17">
        <f t="shared" si="407"/>
        <v>9.1693076601112599E-4</v>
      </c>
      <c r="R1967" s="29">
        <f>IF(R1966="cCO2_ppm",CO2_ext_avg_ppm,calculation!R1966+calculation!S1966)</f>
        <v>444.70855681876048</v>
      </c>
      <c r="S1967" s="13">
        <f t="shared" si="403"/>
        <v>-0.82523768941001341</v>
      </c>
    </row>
    <row r="1968" spans="1:19">
      <c r="A1968" s="1">
        <f>IF(input_OLD_temp_simulation!A1968&lt;&gt;"",input_OLD_temp_simulation!A1968,"")</f>
        <v>1966</v>
      </c>
      <c r="B1968">
        <f>IF(input_OLD_temp_simulation!B1968&lt;&gt;"",input_OLD_temp_simulation!B1968,"")</f>
        <v>886307</v>
      </c>
      <c r="C1968" s="2">
        <f>IF(input_OLD_temp_simulation!C1968&lt;&gt;"",input_OLD_temp_simulation!C1968,"")</f>
        <v>44584.479166666657</v>
      </c>
      <c r="D1968" s="26">
        <f t="shared" si="404"/>
        <v>6</v>
      </c>
      <c r="E1968" s="43">
        <f t="shared" si="395"/>
        <v>0.47916666665696539</v>
      </c>
      <c r="F1968" s="2">
        <f t="shared" si="396"/>
        <v>6.4792824073977062</v>
      </c>
      <c r="G1968" s="26">
        <f>_xlfn.XLOOKUP(F1968,occupancy_schedule!C:C,occupancy_schedule!D:D,,1,2)</f>
        <v>0</v>
      </c>
      <c r="H1968" s="50">
        <f t="shared" si="397"/>
        <v>0</v>
      </c>
      <c r="I1968" s="18">
        <f t="shared" si="398"/>
        <v>0</v>
      </c>
      <c r="J1968" s="26">
        <f t="shared" si="399"/>
        <v>-356.11668087064953</v>
      </c>
      <c r="K1968" s="55">
        <f t="shared" si="400"/>
        <v>8.914604669552613E-4</v>
      </c>
      <c r="L1968" s="26" t="b">
        <f>IF(virtualroom!A1968="","",J1968&gt;ventilation_hysteresis)</f>
        <v>0</v>
      </c>
      <c r="M1968" s="29">
        <f t="shared" si="401"/>
        <v>0</v>
      </c>
      <c r="N1968" s="13">
        <f t="shared" si="405"/>
        <v>0</v>
      </c>
      <c r="O1968" s="17">
        <f t="shared" si="406"/>
        <v>0</v>
      </c>
      <c r="P1968" s="17">
        <f t="shared" si="402"/>
        <v>0</v>
      </c>
      <c r="Q1968" s="17">
        <f t="shared" si="407"/>
        <v>8.914604669552613E-4</v>
      </c>
      <c r="R1968" s="29">
        <f>IF(R1967="cCO2_ppm",CO2_ext_avg_ppm,calculation!R1967+calculation!S1967)</f>
        <v>443.88331912935047</v>
      </c>
      <c r="S1968" s="13">
        <f t="shared" si="403"/>
        <v>-0.80231442025973521</v>
      </c>
    </row>
    <row r="1969" spans="1:19">
      <c r="A1969" s="1">
        <f>IF(input_OLD_temp_simulation!A1969&lt;&gt;"",input_OLD_temp_simulation!A1969,"")</f>
        <v>1967</v>
      </c>
      <c r="B1969">
        <f>IF(input_OLD_temp_simulation!B1969&lt;&gt;"",input_OLD_temp_simulation!B1969,"")</f>
        <v>886307</v>
      </c>
      <c r="C1969" s="2">
        <f>IF(input_OLD_temp_simulation!C1969&lt;&gt;"",input_OLD_temp_simulation!C1969,"")</f>
        <v>44584.489583333343</v>
      </c>
      <c r="D1969" s="26">
        <f t="shared" si="404"/>
        <v>6</v>
      </c>
      <c r="E1969" s="43">
        <f t="shared" si="395"/>
        <v>0.48958333334303461</v>
      </c>
      <c r="F1969" s="2">
        <f t="shared" si="396"/>
        <v>6.4896990740837754</v>
      </c>
      <c r="G1969" s="26">
        <f>_xlfn.XLOOKUP(F1969,occupancy_schedule!C:C,occupancy_schedule!D:D,,1,2)</f>
        <v>0</v>
      </c>
      <c r="H1969" s="50">
        <f t="shared" si="397"/>
        <v>0</v>
      </c>
      <c r="I1969" s="18">
        <f t="shared" si="398"/>
        <v>0</v>
      </c>
      <c r="J1969" s="26">
        <f t="shared" si="399"/>
        <v>-356.91899529090927</v>
      </c>
      <c r="K1969" s="55">
        <f t="shared" si="400"/>
        <v>8.6669767620650413E-4</v>
      </c>
      <c r="L1969" s="26" t="b">
        <f>IF(virtualroom!A1969="","",J1969&gt;ventilation_hysteresis)</f>
        <v>0</v>
      </c>
      <c r="M1969" s="29">
        <f t="shared" si="401"/>
        <v>0</v>
      </c>
      <c r="N1969" s="13">
        <f t="shared" si="405"/>
        <v>0</v>
      </c>
      <c r="O1969" s="17">
        <f t="shared" si="406"/>
        <v>0</v>
      </c>
      <c r="P1969" s="17">
        <f t="shared" si="402"/>
        <v>0</v>
      </c>
      <c r="Q1969" s="17">
        <f t="shared" si="407"/>
        <v>8.6669767620650413E-4</v>
      </c>
      <c r="R1969" s="29">
        <f>IF(R1968="cCO2_ppm",CO2_ext_avg_ppm,calculation!R1968+calculation!S1968)</f>
        <v>443.08100470909073</v>
      </c>
      <c r="S1969" s="13">
        <f t="shared" si="403"/>
        <v>-0.78002790858585369</v>
      </c>
    </row>
    <row r="1970" spans="1:19">
      <c r="A1970" s="1">
        <f>IF(input_OLD_temp_simulation!A1970&lt;&gt;"",input_OLD_temp_simulation!A1970,"")</f>
        <v>1968</v>
      </c>
      <c r="B1970">
        <f>IF(input_OLD_temp_simulation!B1970&lt;&gt;"",input_OLD_temp_simulation!B1970,"")</f>
        <v>886307</v>
      </c>
      <c r="C1970" s="2">
        <f>IF(input_OLD_temp_simulation!C1970&lt;&gt;"",input_OLD_temp_simulation!C1970,"")</f>
        <v>44584.5</v>
      </c>
      <c r="D1970" s="26">
        <f t="shared" si="404"/>
        <v>6</v>
      </c>
      <c r="E1970" s="43">
        <f t="shared" si="395"/>
        <v>0.5</v>
      </c>
      <c r="F1970" s="2">
        <f t="shared" si="396"/>
        <v>6.5001157407407408</v>
      </c>
      <c r="G1970" s="26">
        <f>_xlfn.XLOOKUP(F1970,occupancy_schedule!C:C,occupancy_schedule!D:D,,1,2)</f>
        <v>0</v>
      </c>
      <c r="H1970" s="50">
        <f t="shared" si="397"/>
        <v>0</v>
      </c>
      <c r="I1970" s="18">
        <f t="shared" si="398"/>
        <v>0</v>
      </c>
      <c r="J1970" s="26">
        <f t="shared" si="399"/>
        <v>-357.69902319949512</v>
      </c>
      <c r="K1970" s="55">
        <f t="shared" si="400"/>
        <v>8.4262274075632359E-4</v>
      </c>
      <c r="L1970" s="26" t="b">
        <f>IF(virtualroom!A1970="","",J1970&gt;ventilation_hysteresis)</f>
        <v>0</v>
      </c>
      <c r="M1970" s="29">
        <f t="shared" si="401"/>
        <v>0</v>
      </c>
      <c r="N1970" s="13">
        <f t="shared" si="405"/>
        <v>0</v>
      </c>
      <c r="O1970" s="17">
        <f t="shared" si="406"/>
        <v>0</v>
      </c>
      <c r="P1970" s="17">
        <f t="shared" si="402"/>
        <v>0</v>
      </c>
      <c r="Q1970" s="17">
        <f t="shared" si="407"/>
        <v>8.4262274075632359E-4</v>
      </c>
      <c r="R1970" s="29">
        <f>IF(R1969="cCO2_ppm",CO2_ext_avg_ppm,calculation!R1969+calculation!S1969)</f>
        <v>442.30097680050488</v>
      </c>
      <c r="S1970" s="13">
        <f t="shared" si="403"/>
        <v>-0.75836046668069124</v>
      </c>
    </row>
    <row r="1971" spans="1:19">
      <c r="A1971" s="1">
        <f>IF(input_OLD_temp_simulation!A1971&lt;&gt;"",input_OLD_temp_simulation!A1971,"")</f>
        <v>1969</v>
      </c>
      <c r="B1971">
        <f>IF(input_OLD_temp_simulation!B1971&lt;&gt;"",input_OLD_temp_simulation!B1971,"")</f>
        <v>886307</v>
      </c>
      <c r="C1971" s="2">
        <f>IF(input_OLD_temp_simulation!C1971&lt;&gt;"",input_OLD_temp_simulation!C1971,"")</f>
        <v>44584.510416666657</v>
      </c>
      <c r="D1971" s="26">
        <f t="shared" si="404"/>
        <v>6</v>
      </c>
      <c r="E1971" s="43">
        <f t="shared" si="395"/>
        <v>0.51041666665696539</v>
      </c>
      <c r="F1971" s="2">
        <f t="shared" si="396"/>
        <v>6.5105324073977062</v>
      </c>
      <c r="G1971" s="26">
        <f>_xlfn.XLOOKUP(F1971,occupancy_schedule!C:C,occupancy_schedule!D:D,,1,2)</f>
        <v>0</v>
      </c>
      <c r="H1971" s="50">
        <f t="shared" si="397"/>
        <v>0</v>
      </c>
      <c r="I1971" s="18">
        <f t="shared" si="398"/>
        <v>0</v>
      </c>
      <c r="J1971" s="26">
        <f t="shared" si="399"/>
        <v>-358.45738366617582</v>
      </c>
      <c r="K1971" s="55">
        <f t="shared" si="400"/>
        <v>8.1921655351309202E-4</v>
      </c>
      <c r="L1971" s="26" t="b">
        <f>IF(virtualroom!A1971="","",J1971&gt;ventilation_hysteresis)</f>
        <v>0</v>
      </c>
      <c r="M1971" s="29">
        <f t="shared" si="401"/>
        <v>0</v>
      </c>
      <c r="N1971" s="13">
        <f t="shared" si="405"/>
        <v>0</v>
      </c>
      <c r="O1971" s="17">
        <f t="shared" si="406"/>
        <v>0</v>
      </c>
      <c r="P1971" s="17">
        <f t="shared" si="402"/>
        <v>0</v>
      </c>
      <c r="Q1971" s="17">
        <f t="shared" si="407"/>
        <v>8.1921655351309202E-4</v>
      </c>
      <c r="R1971" s="29">
        <f>IF(R1970="cCO2_ppm",CO2_ext_avg_ppm,calculation!R1970+calculation!S1970)</f>
        <v>441.54261633382418</v>
      </c>
      <c r="S1971" s="13">
        <f t="shared" si="403"/>
        <v>-0.73729489816178284</v>
      </c>
    </row>
    <row r="1972" spans="1:19">
      <c r="A1972" s="1">
        <f>IF(input_OLD_temp_simulation!A1972&lt;&gt;"",input_OLD_temp_simulation!A1972,"")</f>
        <v>1970</v>
      </c>
      <c r="B1972">
        <f>IF(input_OLD_temp_simulation!B1972&lt;&gt;"",input_OLD_temp_simulation!B1972,"")</f>
        <v>886307</v>
      </c>
      <c r="C1972" s="2">
        <f>IF(input_OLD_temp_simulation!C1972&lt;&gt;"",input_OLD_temp_simulation!C1972,"")</f>
        <v>44584.520833333343</v>
      </c>
      <c r="D1972" s="26">
        <f t="shared" si="404"/>
        <v>6</v>
      </c>
      <c r="E1972" s="43">
        <f t="shared" si="395"/>
        <v>0.52083333334303461</v>
      </c>
      <c r="F1972" s="2">
        <f t="shared" si="396"/>
        <v>6.5209490740837754</v>
      </c>
      <c r="G1972" s="26">
        <f>_xlfn.XLOOKUP(F1972,occupancy_schedule!C:C,occupancy_schedule!D:D,,1,2)</f>
        <v>0</v>
      </c>
      <c r="H1972" s="50">
        <f t="shared" si="397"/>
        <v>0</v>
      </c>
      <c r="I1972" s="18">
        <f t="shared" si="398"/>
        <v>0</v>
      </c>
      <c r="J1972" s="26">
        <f t="shared" si="399"/>
        <v>-359.19467856433761</v>
      </c>
      <c r="K1972" s="55">
        <f t="shared" si="400"/>
        <v>7.964605381377282E-4</v>
      </c>
      <c r="L1972" s="26" t="b">
        <f>IF(virtualroom!A1972="","",J1972&gt;ventilation_hysteresis)</f>
        <v>0</v>
      </c>
      <c r="M1972" s="29">
        <f t="shared" si="401"/>
        <v>0</v>
      </c>
      <c r="N1972" s="13">
        <f t="shared" si="405"/>
        <v>0</v>
      </c>
      <c r="O1972" s="17">
        <f t="shared" si="406"/>
        <v>0</v>
      </c>
      <c r="P1972" s="17">
        <f t="shared" si="402"/>
        <v>0</v>
      </c>
      <c r="Q1972" s="17">
        <f t="shared" si="407"/>
        <v>7.964605381377282E-4</v>
      </c>
      <c r="R1972" s="29">
        <f>IF(R1971="cCO2_ppm",CO2_ext_avg_ppm,calculation!R1971+calculation!S1971)</f>
        <v>440.80532143566239</v>
      </c>
      <c r="S1972" s="13">
        <f t="shared" si="403"/>
        <v>-0.71681448432395534</v>
      </c>
    </row>
    <row r="1973" spans="1:19">
      <c r="A1973" s="1">
        <f>IF(input_OLD_temp_simulation!A1973&lt;&gt;"",input_OLD_temp_simulation!A1973,"")</f>
        <v>1971</v>
      </c>
      <c r="B1973">
        <f>IF(input_OLD_temp_simulation!B1973&lt;&gt;"",input_OLD_temp_simulation!B1973,"")</f>
        <v>886307</v>
      </c>
      <c r="C1973" s="2">
        <f>IF(input_OLD_temp_simulation!C1973&lt;&gt;"",input_OLD_temp_simulation!C1973,"")</f>
        <v>44584.53125</v>
      </c>
      <c r="D1973" s="26">
        <f t="shared" si="404"/>
        <v>6</v>
      </c>
      <c r="E1973" s="43">
        <f t="shared" si="395"/>
        <v>0.53125</v>
      </c>
      <c r="F1973" s="2">
        <f t="shared" si="396"/>
        <v>6.5313657407407408</v>
      </c>
      <c r="G1973" s="26">
        <f>_xlfn.XLOOKUP(F1973,occupancy_schedule!C:C,occupancy_schedule!D:D,,1,2)</f>
        <v>0</v>
      </c>
      <c r="H1973" s="50">
        <f t="shared" si="397"/>
        <v>0</v>
      </c>
      <c r="I1973" s="18">
        <f t="shared" si="398"/>
        <v>0</v>
      </c>
      <c r="J1973" s="26">
        <f t="shared" si="399"/>
        <v>-359.91149304866155</v>
      </c>
      <c r="K1973" s="55">
        <f t="shared" si="400"/>
        <v>7.7433663430056924E-4</v>
      </c>
      <c r="L1973" s="26" t="b">
        <f>IF(virtualroom!A1973="","",J1973&gt;ventilation_hysteresis)</f>
        <v>0</v>
      </c>
      <c r="M1973" s="29">
        <f t="shared" si="401"/>
        <v>0</v>
      </c>
      <c r="N1973" s="13">
        <f t="shared" si="405"/>
        <v>0</v>
      </c>
      <c r="O1973" s="17">
        <f t="shared" si="406"/>
        <v>0</v>
      </c>
      <c r="P1973" s="17">
        <f t="shared" si="402"/>
        <v>0</v>
      </c>
      <c r="Q1973" s="17">
        <f t="shared" si="407"/>
        <v>7.7433663430056924E-4</v>
      </c>
      <c r="R1973" s="29">
        <f>IF(R1972="cCO2_ppm",CO2_ext_avg_ppm,calculation!R1972+calculation!S1972)</f>
        <v>440.08850695133845</v>
      </c>
      <c r="S1973" s="13">
        <f t="shared" si="403"/>
        <v>-0.69690297087051234</v>
      </c>
    </row>
    <row r="1974" spans="1:19">
      <c r="A1974" s="1">
        <f>IF(input_OLD_temp_simulation!A1974&lt;&gt;"",input_OLD_temp_simulation!A1974,"")</f>
        <v>1972</v>
      </c>
      <c r="B1974">
        <f>IF(input_OLD_temp_simulation!B1974&lt;&gt;"",input_OLD_temp_simulation!B1974,"")</f>
        <v>886307</v>
      </c>
      <c r="C1974" s="2">
        <f>IF(input_OLD_temp_simulation!C1974&lt;&gt;"",input_OLD_temp_simulation!C1974,"")</f>
        <v>44584.541666666657</v>
      </c>
      <c r="D1974" s="26">
        <f t="shared" si="404"/>
        <v>6</v>
      </c>
      <c r="E1974" s="43">
        <f t="shared" ref="E1974:E2017" si="408">MOD(C1974,1)</f>
        <v>0.54166666665696539</v>
      </c>
      <c r="F1974" s="2">
        <f t="shared" ref="F1974:F2017" si="409">D1974+E1974+1/24/60/6</f>
        <v>6.5417824073977062</v>
      </c>
      <c r="G1974" s="26">
        <f>_xlfn.XLOOKUP(F1974,occupancy_schedule!C:C,occupancy_schedule!D:D,,1,2)</f>
        <v>0</v>
      </c>
      <c r="H1974" s="50">
        <f t="shared" si="397"/>
        <v>0</v>
      </c>
      <c r="I1974" s="18">
        <f t="shared" si="398"/>
        <v>0</v>
      </c>
      <c r="J1974" s="26">
        <f t="shared" si="399"/>
        <v>-360.60839601953205</v>
      </c>
      <c r="K1974" s="55">
        <f t="shared" si="400"/>
        <v>7.5282728334777609E-4</v>
      </c>
      <c r="L1974" s="26" t="b">
        <f>IF(virtualroom!A1974="","",J1974&gt;ventilation_hysteresis)</f>
        <v>0</v>
      </c>
      <c r="M1974" s="29">
        <f t="shared" si="401"/>
        <v>0</v>
      </c>
      <c r="N1974" s="13">
        <f t="shared" si="405"/>
        <v>0</v>
      </c>
      <c r="O1974" s="17">
        <f t="shared" si="406"/>
        <v>0</v>
      </c>
      <c r="P1974" s="17">
        <f t="shared" si="402"/>
        <v>0</v>
      </c>
      <c r="Q1974" s="17">
        <f t="shared" si="407"/>
        <v>7.5282728334777609E-4</v>
      </c>
      <c r="R1974" s="29">
        <f>IF(R1973="cCO2_ppm",CO2_ext_avg_ppm,calculation!R1973+calculation!S1973)</f>
        <v>439.39160398046795</v>
      </c>
      <c r="S1974" s="13">
        <f t="shared" si="403"/>
        <v>-0.67754455501299848</v>
      </c>
    </row>
    <row r="1975" spans="1:19">
      <c r="A1975" s="1">
        <f>IF(input_OLD_temp_simulation!A1975&lt;&gt;"",input_OLD_temp_simulation!A1975,"")</f>
        <v>1973</v>
      </c>
      <c r="B1975">
        <f>IF(input_OLD_temp_simulation!B1975&lt;&gt;"",input_OLD_temp_simulation!B1975,"")</f>
        <v>886307</v>
      </c>
      <c r="C1975" s="2">
        <f>IF(input_OLD_temp_simulation!C1975&lt;&gt;"",input_OLD_temp_simulation!C1975,"")</f>
        <v>44584.552083333343</v>
      </c>
      <c r="D1975" s="26">
        <f t="shared" si="404"/>
        <v>6</v>
      </c>
      <c r="E1975" s="43">
        <f t="shared" si="408"/>
        <v>0.55208333334303461</v>
      </c>
      <c r="F1975" s="2">
        <f t="shared" si="409"/>
        <v>6.5521990740837754</v>
      </c>
      <c r="G1975" s="26">
        <f>_xlfn.XLOOKUP(F1975,occupancy_schedule!C:C,occupancy_schedule!D:D,,1,2)</f>
        <v>0</v>
      </c>
      <c r="H1975" s="50">
        <f t="shared" si="397"/>
        <v>0</v>
      </c>
      <c r="I1975" s="18">
        <f t="shared" si="398"/>
        <v>0</v>
      </c>
      <c r="J1975" s="26">
        <f t="shared" si="399"/>
        <v>-361.28594057454507</v>
      </c>
      <c r="K1975" s="55">
        <f t="shared" si="400"/>
        <v>7.3191541436589303E-4</v>
      </c>
      <c r="L1975" s="26" t="b">
        <f>IF(virtualroom!A1975="","",J1975&gt;ventilation_hysteresis)</f>
        <v>0</v>
      </c>
      <c r="M1975" s="29">
        <f t="shared" si="401"/>
        <v>0</v>
      </c>
      <c r="N1975" s="13">
        <f t="shared" si="405"/>
        <v>0</v>
      </c>
      <c r="O1975" s="17">
        <f t="shared" si="406"/>
        <v>0</v>
      </c>
      <c r="P1975" s="17">
        <f t="shared" si="402"/>
        <v>0</v>
      </c>
      <c r="Q1975" s="17">
        <f t="shared" si="407"/>
        <v>7.3191541436589303E-4</v>
      </c>
      <c r="R1975" s="29">
        <f>IF(R1974="cCO2_ppm",CO2_ext_avg_ppm,calculation!R1974+calculation!S1974)</f>
        <v>438.71405942545493</v>
      </c>
      <c r="S1975" s="13">
        <f t="shared" si="403"/>
        <v>-0.65872387292930368</v>
      </c>
    </row>
    <row r="1976" spans="1:19">
      <c r="A1976" s="1">
        <f>IF(input_OLD_temp_simulation!A1976&lt;&gt;"",input_OLD_temp_simulation!A1976,"")</f>
        <v>1974</v>
      </c>
      <c r="B1976">
        <f>IF(input_OLD_temp_simulation!B1976&lt;&gt;"",input_OLD_temp_simulation!B1976,"")</f>
        <v>886307</v>
      </c>
      <c r="C1976" s="2">
        <f>IF(input_OLD_temp_simulation!C1976&lt;&gt;"",input_OLD_temp_simulation!C1976,"")</f>
        <v>44584.5625</v>
      </c>
      <c r="D1976" s="26">
        <f t="shared" si="404"/>
        <v>6</v>
      </c>
      <c r="E1976" s="43">
        <f t="shared" si="408"/>
        <v>0.5625</v>
      </c>
      <c r="F1976" s="2">
        <f t="shared" si="409"/>
        <v>6.5626157407407408</v>
      </c>
      <c r="G1976" s="26">
        <f>_xlfn.XLOOKUP(F1976,occupancy_schedule!C:C,occupancy_schedule!D:D,,1,2)</f>
        <v>0</v>
      </c>
      <c r="H1976" s="50">
        <f t="shared" si="397"/>
        <v>0</v>
      </c>
      <c r="I1976" s="18">
        <f t="shared" si="398"/>
        <v>0</v>
      </c>
      <c r="J1976" s="26">
        <f t="shared" si="399"/>
        <v>-361.94466444747439</v>
      </c>
      <c r="K1976" s="55">
        <f t="shared" si="400"/>
        <v>7.1158443063350631E-4</v>
      </c>
      <c r="L1976" s="26" t="b">
        <f>IF(virtualroom!A1976="","",J1976&gt;ventilation_hysteresis)</f>
        <v>0</v>
      </c>
      <c r="M1976" s="29">
        <f t="shared" si="401"/>
        <v>0</v>
      </c>
      <c r="N1976" s="13">
        <f t="shared" si="405"/>
        <v>0</v>
      </c>
      <c r="O1976" s="17">
        <f t="shared" si="406"/>
        <v>0</v>
      </c>
      <c r="P1976" s="17">
        <f t="shared" si="402"/>
        <v>0</v>
      </c>
      <c r="Q1976" s="17">
        <f t="shared" si="407"/>
        <v>7.1158443063350631E-4</v>
      </c>
      <c r="R1976" s="29">
        <f>IF(R1975="cCO2_ppm",CO2_ext_avg_ppm,calculation!R1975+calculation!S1975)</f>
        <v>438.05533555252561</v>
      </c>
      <c r="S1976" s="13">
        <f t="shared" si="403"/>
        <v>-0.64042598757015567</v>
      </c>
    </row>
    <row r="1977" spans="1:19">
      <c r="A1977" s="1">
        <f>IF(input_OLD_temp_simulation!A1977&lt;&gt;"",input_OLD_temp_simulation!A1977,"")</f>
        <v>1975</v>
      </c>
      <c r="B1977">
        <f>IF(input_OLD_temp_simulation!B1977&lt;&gt;"",input_OLD_temp_simulation!B1977,"")</f>
        <v>886307</v>
      </c>
      <c r="C1977" s="2">
        <f>IF(input_OLD_temp_simulation!C1977&lt;&gt;"",input_OLD_temp_simulation!C1977,"")</f>
        <v>44584.572916666657</v>
      </c>
      <c r="D1977" s="26">
        <f t="shared" si="404"/>
        <v>6</v>
      </c>
      <c r="E1977" s="43">
        <f t="shared" si="408"/>
        <v>0.57291666665696539</v>
      </c>
      <c r="F1977" s="2">
        <f t="shared" si="409"/>
        <v>6.5730324073977062</v>
      </c>
      <c r="G1977" s="26">
        <f>_xlfn.XLOOKUP(F1977,occupancy_schedule!C:C,occupancy_schedule!D:D,,1,2)</f>
        <v>0</v>
      </c>
      <c r="H1977" s="50">
        <f t="shared" si="397"/>
        <v>0</v>
      </c>
      <c r="I1977" s="18">
        <f t="shared" si="398"/>
        <v>0</v>
      </c>
      <c r="J1977" s="26">
        <f t="shared" si="399"/>
        <v>-362.58509043504455</v>
      </c>
      <c r="K1977" s="55">
        <f t="shared" si="400"/>
        <v>6.9181819644924226E-4</v>
      </c>
      <c r="L1977" s="26" t="b">
        <f>IF(virtualroom!A1977="","",J1977&gt;ventilation_hysteresis)</f>
        <v>0</v>
      </c>
      <c r="M1977" s="29">
        <f t="shared" si="401"/>
        <v>0</v>
      </c>
      <c r="N1977" s="13">
        <f t="shared" si="405"/>
        <v>0</v>
      </c>
      <c r="O1977" s="17">
        <f t="shared" si="406"/>
        <v>0</v>
      </c>
      <c r="P1977" s="17">
        <f t="shared" si="402"/>
        <v>0</v>
      </c>
      <c r="Q1977" s="17">
        <f t="shared" si="407"/>
        <v>6.9181819644924226E-4</v>
      </c>
      <c r="R1977" s="29">
        <f>IF(R1976="cCO2_ppm",CO2_ext_avg_ppm,calculation!R1976+calculation!S1976)</f>
        <v>437.41490956495545</v>
      </c>
      <c r="S1977" s="13">
        <f t="shared" si="403"/>
        <v>-0.62263637680431805</v>
      </c>
    </row>
    <row r="1978" spans="1:19">
      <c r="A1978" s="1">
        <f>IF(input_OLD_temp_simulation!A1978&lt;&gt;"",input_OLD_temp_simulation!A1978,"")</f>
        <v>1976</v>
      </c>
      <c r="B1978">
        <f>IF(input_OLD_temp_simulation!B1978&lt;&gt;"",input_OLD_temp_simulation!B1978,"")</f>
        <v>886307</v>
      </c>
      <c r="C1978" s="2">
        <f>IF(input_OLD_temp_simulation!C1978&lt;&gt;"",input_OLD_temp_simulation!C1978,"")</f>
        <v>44584.583333333343</v>
      </c>
      <c r="D1978" s="26">
        <f t="shared" si="404"/>
        <v>6</v>
      </c>
      <c r="E1978" s="43">
        <f t="shared" si="408"/>
        <v>0.58333333334303461</v>
      </c>
      <c r="F1978" s="2">
        <f t="shared" si="409"/>
        <v>6.5834490740837754</v>
      </c>
      <c r="G1978" s="26">
        <f>_xlfn.XLOOKUP(F1978,occupancy_schedule!C:C,occupancy_schedule!D:D,,1,2)</f>
        <v>0</v>
      </c>
      <c r="H1978" s="50">
        <f t="shared" si="397"/>
        <v>0</v>
      </c>
      <c r="I1978" s="18">
        <f t="shared" si="398"/>
        <v>0</v>
      </c>
      <c r="J1978" s="26">
        <f t="shared" si="399"/>
        <v>-363.20772681184889</v>
      </c>
      <c r="K1978" s="55">
        <f t="shared" si="400"/>
        <v>6.7260102432565162E-4</v>
      </c>
      <c r="L1978" s="26" t="b">
        <f>IF(virtualroom!A1978="","",J1978&gt;ventilation_hysteresis)</f>
        <v>0</v>
      </c>
      <c r="M1978" s="29">
        <f t="shared" si="401"/>
        <v>0</v>
      </c>
      <c r="N1978" s="13">
        <f t="shared" si="405"/>
        <v>0</v>
      </c>
      <c r="O1978" s="17">
        <f t="shared" si="406"/>
        <v>0</v>
      </c>
      <c r="P1978" s="17">
        <f t="shared" si="402"/>
        <v>0</v>
      </c>
      <c r="Q1978" s="17">
        <f t="shared" si="407"/>
        <v>6.7260102432565162E-4</v>
      </c>
      <c r="R1978" s="29">
        <f>IF(R1977="cCO2_ppm",CO2_ext_avg_ppm,calculation!R1977+calculation!S1977)</f>
        <v>436.79227318815111</v>
      </c>
      <c r="S1978" s="13">
        <f t="shared" si="403"/>
        <v>-0.60534092189308641</v>
      </c>
    </row>
    <row r="1979" spans="1:19">
      <c r="A1979" s="1">
        <f>IF(input_OLD_temp_simulation!A1979&lt;&gt;"",input_OLD_temp_simulation!A1979,"")</f>
        <v>1977</v>
      </c>
      <c r="B1979">
        <f>IF(input_OLD_temp_simulation!B1979&lt;&gt;"",input_OLD_temp_simulation!B1979,"")</f>
        <v>886307</v>
      </c>
      <c r="C1979" s="2">
        <f>IF(input_OLD_temp_simulation!C1979&lt;&gt;"",input_OLD_temp_simulation!C1979,"")</f>
        <v>44584.59375</v>
      </c>
      <c r="D1979" s="26">
        <f t="shared" si="404"/>
        <v>6</v>
      </c>
      <c r="E1979" s="43">
        <f t="shared" si="408"/>
        <v>0.59375</v>
      </c>
      <c r="F1979" s="2">
        <f t="shared" si="409"/>
        <v>6.5938657407407408</v>
      </c>
      <c r="G1979" s="26">
        <f>_xlfn.XLOOKUP(F1979,occupancy_schedule!C:C,occupancy_schedule!D:D,,1,2)</f>
        <v>0</v>
      </c>
      <c r="H1979" s="50">
        <f t="shared" si="397"/>
        <v>0</v>
      </c>
      <c r="I1979" s="18">
        <f t="shared" si="398"/>
        <v>0</v>
      </c>
      <c r="J1979" s="26">
        <f t="shared" si="399"/>
        <v>-363.81306773374195</v>
      </c>
      <c r="K1979" s="55">
        <f t="shared" si="400"/>
        <v>6.5391766253882877E-4</v>
      </c>
      <c r="L1979" s="26" t="b">
        <f>IF(virtualroom!A1979="","",J1979&gt;ventilation_hysteresis)</f>
        <v>0</v>
      </c>
      <c r="M1979" s="29">
        <f t="shared" si="401"/>
        <v>0</v>
      </c>
      <c r="N1979" s="13">
        <f t="shared" si="405"/>
        <v>0</v>
      </c>
      <c r="O1979" s="17">
        <f t="shared" si="406"/>
        <v>0</v>
      </c>
      <c r="P1979" s="17">
        <f t="shared" si="402"/>
        <v>0</v>
      </c>
      <c r="Q1979" s="17">
        <f t="shared" si="407"/>
        <v>6.5391766253882877E-4</v>
      </c>
      <c r="R1979" s="29">
        <f>IF(R1978="cCO2_ppm",CO2_ext_avg_ppm,calculation!R1978+calculation!S1978)</f>
        <v>436.18693226625805</v>
      </c>
      <c r="S1979" s="13">
        <f t="shared" si="403"/>
        <v>-0.58852589628494589</v>
      </c>
    </row>
    <row r="1980" spans="1:19">
      <c r="A1980" s="1">
        <f>IF(input_OLD_temp_simulation!A1980&lt;&gt;"",input_OLD_temp_simulation!A1980,"")</f>
        <v>1978</v>
      </c>
      <c r="B1980">
        <f>IF(input_OLD_temp_simulation!B1980&lt;&gt;"",input_OLD_temp_simulation!B1980,"")</f>
        <v>886307</v>
      </c>
      <c r="C1980" s="2">
        <f>IF(input_OLD_temp_simulation!C1980&lt;&gt;"",input_OLD_temp_simulation!C1980,"")</f>
        <v>44584.604166666657</v>
      </c>
      <c r="D1980" s="26">
        <f t="shared" si="404"/>
        <v>6</v>
      </c>
      <c r="E1980" s="43">
        <f t="shared" si="408"/>
        <v>0.60416666665696539</v>
      </c>
      <c r="F1980" s="2">
        <f t="shared" si="409"/>
        <v>6.6042824073977062</v>
      </c>
      <c r="G1980" s="26">
        <f>_xlfn.XLOOKUP(F1980,occupancy_schedule!C:C,occupancy_schedule!D:D,,1,2)</f>
        <v>0</v>
      </c>
      <c r="H1980" s="50">
        <f t="shared" si="397"/>
        <v>0</v>
      </c>
      <c r="I1980" s="18">
        <f t="shared" si="398"/>
        <v>0</v>
      </c>
      <c r="J1980" s="26">
        <f t="shared" si="399"/>
        <v>-364.40159363002687</v>
      </c>
      <c r="K1980" s="55">
        <f t="shared" si="400"/>
        <v>6.3575328302386213E-4</v>
      </c>
      <c r="L1980" s="26" t="b">
        <f>IF(virtualroom!A1980="","",J1980&gt;ventilation_hysteresis)</f>
        <v>0</v>
      </c>
      <c r="M1980" s="29">
        <f t="shared" si="401"/>
        <v>0</v>
      </c>
      <c r="N1980" s="13">
        <f t="shared" si="405"/>
        <v>0</v>
      </c>
      <c r="O1980" s="17">
        <f t="shared" si="406"/>
        <v>0</v>
      </c>
      <c r="P1980" s="17">
        <f t="shared" si="402"/>
        <v>0</v>
      </c>
      <c r="Q1980" s="17">
        <f t="shared" si="407"/>
        <v>6.3575328302386213E-4</v>
      </c>
      <c r="R1980" s="29">
        <f>IF(R1979="cCO2_ppm",CO2_ext_avg_ppm,calculation!R1979+calculation!S1979)</f>
        <v>435.59840636997313</v>
      </c>
      <c r="S1980" s="13">
        <f t="shared" si="403"/>
        <v>-0.57217795472147592</v>
      </c>
    </row>
    <row r="1981" spans="1:19">
      <c r="A1981" s="1">
        <f>IF(input_OLD_temp_simulation!A1981&lt;&gt;"",input_OLD_temp_simulation!A1981,"")</f>
        <v>1979</v>
      </c>
      <c r="B1981">
        <f>IF(input_OLD_temp_simulation!B1981&lt;&gt;"",input_OLD_temp_simulation!B1981,"")</f>
        <v>886307</v>
      </c>
      <c r="C1981" s="2">
        <f>IF(input_OLD_temp_simulation!C1981&lt;&gt;"",input_OLD_temp_simulation!C1981,"")</f>
        <v>44584.614583333343</v>
      </c>
      <c r="D1981" s="26">
        <f t="shared" si="404"/>
        <v>6</v>
      </c>
      <c r="E1981" s="43">
        <f t="shared" si="408"/>
        <v>0.61458333334303461</v>
      </c>
      <c r="F1981" s="2">
        <f t="shared" si="409"/>
        <v>6.6146990740837754</v>
      </c>
      <c r="G1981" s="26">
        <f>_xlfn.XLOOKUP(F1981,occupancy_schedule!C:C,occupancy_schedule!D:D,,1,2)</f>
        <v>0</v>
      </c>
      <c r="H1981" s="50">
        <f t="shared" si="397"/>
        <v>0</v>
      </c>
      <c r="I1981" s="18">
        <f t="shared" si="398"/>
        <v>0</v>
      </c>
      <c r="J1981" s="26">
        <f t="shared" si="399"/>
        <v>-364.97377158474836</v>
      </c>
      <c r="K1981" s="55">
        <f t="shared" si="400"/>
        <v>6.1809346960653194E-4</v>
      </c>
      <c r="L1981" s="26" t="b">
        <f>IF(virtualroom!A1981="","",J1981&gt;ventilation_hysteresis)</f>
        <v>0</v>
      </c>
      <c r="M1981" s="29">
        <f t="shared" si="401"/>
        <v>0</v>
      </c>
      <c r="N1981" s="13">
        <f t="shared" si="405"/>
        <v>0</v>
      </c>
      <c r="O1981" s="17">
        <f t="shared" si="406"/>
        <v>0</v>
      </c>
      <c r="P1981" s="17">
        <f t="shared" si="402"/>
        <v>0</v>
      </c>
      <c r="Q1981" s="17">
        <f t="shared" si="407"/>
        <v>6.1809346960653194E-4</v>
      </c>
      <c r="R1981" s="29">
        <f>IF(R1980="cCO2_ppm",CO2_ext_avg_ppm,calculation!R1980+calculation!S1980)</f>
        <v>435.02622841525164</v>
      </c>
      <c r="S1981" s="13">
        <f t="shared" si="403"/>
        <v>-0.55628412264587879</v>
      </c>
    </row>
    <row r="1982" spans="1:19">
      <c r="A1982" s="1">
        <f>IF(input_OLD_temp_simulation!A1982&lt;&gt;"",input_OLD_temp_simulation!A1982,"")</f>
        <v>1980</v>
      </c>
      <c r="B1982">
        <f>IF(input_OLD_temp_simulation!B1982&lt;&gt;"",input_OLD_temp_simulation!B1982,"")</f>
        <v>886307</v>
      </c>
      <c r="C1982" s="2">
        <f>IF(input_OLD_temp_simulation!C1982&lt;&gt;"",input_OLD_temp_simulation!C1982,"")</f>
        <v>44584.625</v>
      </c>
      <c r="D1982" s="26">
        <f t="shared" si="404"/>
        <v>6</v>
      </c>
      <c r="E1982" s="43">
        <f t="shared" si="408"/>
        <v>0.625</v>
      </c>
      <c r="F1982" s="2">
        <f t="shared" si="409"/>
        <v>6.6251157407407408</v>
      </c>
      <c r="G1982" s="26">
        <f>_xlfn.XLOOKUP(F1982,occupancy_schedule!C:C,occupancy_schedule!D:D,,1,2)</f>
        <v>0</v>
      </c>
      <c r="H1982" s="50">
        <f t="shared" si="397"/>
        <v>0</v>
      </c>
      <c r="I1982" s="18">
        <f t="shared" si="398"/>
        <v>0</v>
      </c>
      <c r="J1982" s="26">
        <f t="shared" si="399"/>
        <v>-365.53005570739424</v>
      </c>
      <c r="K1982" s="55">
        <f t="shared" si="400"/>
        <v>6.0092420656190622E-4</v>
      </c>
      <c r="L1982" s="26" t="b">
        <f>IF(virtualroom!A1982="","",J1982&gt;ventilation_hysteresis)</f>
        <v>0</v>
      </c>
      <c r="M1982" s="29">
        <f t="shared" si="401"/>
        <v>0</v>
      </c>
      <c r="N1982" s="13">
        <f t="shared" si="405"/>
        <v>0</v>
      </c>
      <c r="O1982" s="17">
        <f t="shared" si="406"/>
        <v>0</v>
      </c>
      <c r="P1982" s="17">
        <f t="shared" si="402"/>
        <v>0</v>
      </c>
      <c r="Q1982" s="17">
        <f t="shared" si="407"/>
        <v>6.0092420656190622E-4</v>
      </c>
      <c r="R1982" s="29">
        <f>IF(R1981="cCO2_ppm",CO2_ext_avg_ppm,calculation!R1981+calculation!S1981)</f>
        <v>434.46994429260576</v>
      </c>
      <c r="S1982" s="13">
        <f t="shared" si="403"/>
        <v>-0.54083178590571557</v>
      </c>
    </row>
    <row r="1983" spans="1:19">
      <c r="A1983" s="1">
        <f>IF(input_OLD_temp_simulation!A1983&lt;&gt;"",input_OLD_temp_simulation!A1983,"")</f>
        <v>1981</v>
      </c>
      <c r="B1983">
        <f>IF(input_OLD_temp_simulation!B1983&lt;&gt;"",input_OLD_temp_simulation!B1983,"")</f>
        <v>886307</v>
      </c>
      <c r="C1983" s="2">
        <f>IF(input_OLD_temp_simulation!C1983&lt;&gt;"",input_OLD_temp_simulation!C1983,"")</f>
        <v>44584.635416666657</v>
      </c>
      <c r="D1983" s="26">
        <f t="shared" si="404"/>
        <v>6</v>
      </c>
      <c r="E1983" s="43">
        <f t="shared" si="408"/>
        <v>0.63541666665696539</v>
      </c>
      <c r="F1983" s="2">
        <f t="shared" si="409"/>
        <v>6.6355324073977062</v>
      </c>
      <c r="G1983" s="26">
        <f>_xlfn.XLOOKUP(F1983,occupancy_schedule!C:C,occupancy_schedule!D:D,,1,2)</f>
        <v>0</v>
      </c>
      <c r="H1983" s="50">
        <f t="shared" si="397"/>
        <v>0</v>
      </c>
      <c r="I1983" s="18">
        <f t="shared" si="398"/>
        <v>0</v>
      </c>
      <c r="J1983" s="26">
        <f t="shared" si="399"/>
        <v>-366.07088749329995</v>
      </c>
      <c r="K1983" s="55">
        <f t="shared" si="400"/>
        <v>5.8423186749074227E-4</v>
      </c>
      <c r="L1983" s="26" t="b">
        <f>IF(virtualroom!A1983="","",J1983&gt;ventilation_hysteresis)</f>
        <v>0</v>
      </c>
      <c r="M1983" s="29">
        <f t="shared" si="401"/>
        <v>0</v>
      </c>
      <c r="N1983" s="13">
        <f t="shared" si="405"/>
        <v>0</v>
      </c>
      <c r="O1983" s="17">
        <f t="shared" si="406"/>
        <v>0</v>
      </c>
      <c r="P1983" s="17">
        <f t="shared" si="402"/>
        <v>0</v>
      </c>
      <c r="Q1983" s="17">
        <f t="shared" si="407"/>
        <v>5.8423186749074227E-4</v>
      </c>
      <c r="R1983" s="29">
        <f>IF(R1982="cCO2_ppm",CO2_ext_avg_ppm,calculation!R1982+calculation!S1982)</f>
        <v>433.92911250670005</v>
      </c>
      <c r="S1983" s="13">
        <f t="shared" si="403"/>
        <v>-0.52580868074166809</v>
      </c>
    </row>
    <row r="1984" spans="1:19">
      <c r="A1984" s="1">
        <f>IF(input_OLD_temp_simulation!A1984&lt;&gt;"",input_OLD_temp_simulation!A1984,"")</f>
        <v>1982</v>
      </c>
      <c r="B1984">
        <f>IF(input_OLD_temp_simulation!B1984&lt;&gt;"",input_OLD_temp_simulation!B1984,"")</f>
        <v>886307</v>
      </c>
      <c r="C1984" s="2">
        <f>IF(input_OLD_temp_simulation!C1984&lt;&gt;"",input_OLD_temp_simulation!C1984,"")</f>
        <v>44584.645833333343</v>
      </c>
      <c r="D1984" s="26">
        <f t="shared" si="404"/>
        <v>6</v>
      </c>
      <c r="E1984" s="43">
        <f t="shared" si="408"/>
        <v>0.64583333334303461</v>
      </c>
      <c r="F1984" s="2">
        <f t="shared" si="409"/>
        <v>6.6459490740837754</v>
      </c>
      <c r="G1984" s="26">
        <f>_xlfn.XLOOKUP(F1984,occupancy_schedule!C:C,occupancy_schedule!D:D,,1,2)</f>
        <v>0</v>
      </c>
      <c r="H1984" s="50">
        <f t="shared" si="397"/>
        <v>0</v>
      </c>
      <c r="I1984" s="18">
        <f t="shared" si="398"/>
        <v>0</v>
      </c>
      <c r="J1984" s="26">
        <f t="shared" si="399"/>
        <v>-366.5966961740416</v>
      </c>
      <c r="K1984" s="55">
        <f t="shared" si="400"/>
        <v>5.6800320450488891E-4</v>
      </c>
      <c r="L1984" s="26" t="b">
        <f>IF(virtualroom!A1984="","",J1984&gt;ventilation_hysteresis)</f>
        <v>0</v>
      </c>
      <c r="M1984" s="29">
        <f t="shared" si="401"/>
        <v>0</v>
      </c>
      <c r="N1984" s="13">
        <f t="shared" si="405"/>
        <v>0</v>
      </c>
      <c r="O1984" s="17">
        <f t="shared" si="406"/>
        <v>0</v>
      </c>
      <c r="P1984" s="17">
        <f t="shared" si="402"/>
        <v>0</v>
      </c>
      <c r="Q1984" s="17">
        <f t="shared" si="407"/>
        <v>5.6800320450488891E-4</v>
      </c>
      <c r="R1984" s="29">
        <f>IF(R1983="cCO2_ppm",CO2_ext_avg_ppm,calculation!R1983+calculation!S1983)</f>
        <v>433.4033038259584</v>
      </c>
      <c r="S1984" s="13">
        <f t="shared" si="403"/>
        <v>-0.51120288405440006</v>
      </c>
    </row>
    <row r="1985" spans="1:19">
      <c r="A1985" s="1">
        <f>IF(input_OLD_temp_simulation!A1985&lt;&gt;"",input_OLD_temp_simulation!A1985,"")</f>
        <v>1983</v>
      </c>
      <c r="B1985">
        <f>IF(input_OLD_temp_simulation!B1985&lt;&gt;"",input_OLD_temp_simulation!B1985,"")</f>
        <v>886307</v>
      </c>
      <c r="C1985" s="2">
        <f>IF(input_OLD_temp_simulation!C1985&lt;&gt;"",input_OLD_temp_simulation!C1985,"")</f>
        <v>44584.65625</v>
      </c>
      <c r="D1985" s="26">
        <f t="shared" si="404"/>
        <v>6</v>
      </c>
      <c r="E1985" s="43">
        <f t="shared" si="408"/>
        <v>0.65625</v>
      </c>
      <c r="F1985" s="2">
        <f t="shared" si="409"/>
        <v>6.6563657407407408</v>
      </c>
      <c r="G1985" s="26">
        <f>_xlfn.XLOOKUP(F1985,occupancy_schedule!C:C,occupancy_schedule!D:D,,1,2)</f>
        <v>0</v>
      </c>
      <c r="H1985" s="50">
        <f t="shared" si="397"/>
        <v>0</v>
      </c>
      <c r="I1985" s="18">
        <f t="shared" si="398"/>
        <v>0</v>
      </c>
      <c r="J1985" s="26">
        <f t="shared" si="399"/>
        <v>-367.107899058096</v>
      </c>
      <c r="K1985" s="55">
        <f t="shared" si="400"/>
        <v>5.5222533771308649E-4</v>
      </c>
      <c r="L1985" s="26" t="b">
        <f>IF(virtualroom!A1985="","",J1985&gt;ventilation_hysteresis)</f>
        <v>0</v>
      </c>
      <c r="M1985" s="29">
        <f t="shared" si="401"/>
        <v>0</v>
      </c>
      <c r="N1985" s="13">
        <f t="shared" si="405"/>
        <v>0</v>
      </c>
      <c r="O1985" s="17">
        <f t="shared" si="406"/>
        <v>0</v>
      </c>
      <c r="P1985" s="17">
        <f t="shared" si="402"/>
        <v>0</v>
      </c>
      <c r="Q1985" s="17">
        <f t="shared" si="407"/>
        <v>5.5222533771308649E-4</v>
      </c>
      <c r="R1985" s="29">
        <f>IF(R1984="cCO2_ppm",CO2_ext_avg_ppm,calculation!R1984+calculation!S1984)</f>
        <v>432.892100941904</v>
      </c>
      <c r="S1985" s="13">
        <f t="shared" si="403"/>
        <v>-0.49700280394177782</v>
      </c>
    </row>
    <row r="1986" spans="1:19">
      <c r="A1986" s="1">
        <f>IF(input_OLD_temp_simulation!A1986&lt;&gt;"",input_OLD_temp_simulation!A1986,"")</f>
        <v>1984</v>
      </c>
      <c r="B1986">
        <f>IF(input_OLD_temp_simulation!B1986&lt;&gt;"",input_OLD_temp_simulation!B1986,"")</f>
        <v>886307</v>
      </c>
      <c r="C1986" s="2">
        <f>IF(input_OLD_temp_simulation!C1986&lt;&gt;"",input_OLD_temp_simulation!C1986,"")</f>
        <v>44584.666666666657</v>
      </c>
      <c r="D1986" s="26">
        <f t="shared" si="404"/>
        <v>6</v>
      </c>
      <c r="E1986" s="43">
        <f t="shared" si="408"/>
        <v>0.66666666665696539</v>
      </c>
      <c r="F1986" s="2">
        <f t="shared" si="409"/>
        <v>6.6667824073977062</v>
      </c>
      <c r="G1986" s="26">
        <f>_xlfn.XLOOKUP(F1986,occupancy_schedule!C:C,occupancy_schedule!D:D,,1,2)</f>
        <v>0</v>
      </c>
      <c r="H1986" s="50">
        <f t="shared" ref="H1986:H2049" si="410">G1986*deskwork_MET*METml_per_kg_min_p*avg_kg_per_p/(s_per_min*ml_per_m3)</f>
        <v>0</v>
      </c>
      <c r="I1986" s="18">
        <f t="shared" ref="I1986:I2017" si="411">H1986/V_room_m3*1000000</f>
        <v>0</v>
      </c>
      <c r="J1986" s="26">
        <f t="shared" ref="J1986:J2017" si="412">R1986-CO2_set</f>
        <v>-367.60490186203776</v>
      </c>
      <c r="K1986" s="55">
        <f t="shared" ref="K1986:K2017" si="413">(R1986-CO2_ext_avg_ppm)*ACPH_min/s_per_h</f>
        <v>5.368857449988344E-4</v>
      </c>
      <c r="L1986" s="26" t="b">
        <f>IF(virtualroom!A1986="","",J1986&gt;ventilation_hysteresis)</f>
        <v>0</v>
      </c>
      <c r="M1986" s="29">
        <f t="shared" ref="M1986:M2017" si="414">IF(L1986,maxvent_m3_per_h,0)</f>
        <v>0</v>
      </c>
      <c r="N1986" s="13">
        <f t="shared" si="405"/>
        <v>0</v>
      </c>
      <c r="O1986" s="17">
        <f t="shared" si="406"/>
        <v>0</v>
      </c>
      <c r="P1986" s="17">
        <f t="shared" ref="P1986:P2017" si="415">IF(L1986,MAX(0,MIN((J1986+ventilation_hysteresis)/(O1986*timestep_s),1)),0)</f>
        <v>0</v>
      </c>
      <c r="Q1986" s="17">
        <f t="shared" si="407"/>
        <v>5.368857449988344E-4</v>
      </c>
      <c r="R1986" s="29">
        <f>IF(R1985="cCO2_ppm",CO2_ext_avg_ppm,calculation!R1985+calculation!S1985)</f>
        <v>432.39509813796224</v>
      </c>
      <c r="S1986" s="13">
        <f t="shared" ref="S1986:S2017" si="416">(I1986-Q1986)*timestep_s</f>
        <v>-0.48319717049895095</v>
      </c>
    </row>
    <row r="1987" spans="1:19">
      <c r="A1987" s="1">
        <f>IF(input_OLD_temp_simulation!A1987&lt;&gt;"",input_OLD_temp_simulation!A1987,"")</f>
        <v>1985</v>
      </c>
      <c r="B1987">
        <f>IF(input_OLD_temp_simulation!B1987&lt;&gt;"",input_OLD_temp_simulation!B1987,"")</f>
        <v>886307</v>
      </c>
      <c r="C1987" s="2">
        <f>IF(input_OLD_temp_simulation!C1987&lt;&gt;"",input_OLD_temp_simulation!C1987,"")</f>
        <v>44584.677083333343</v>
      </c>
      <c r="D1987" s="26">
        <f t="shared" ref="D1987:D2017" si="417">WEEKDAY(C1987,3)</f>
        <v>6</v>
      </c>
      <c r="E1987" s="43">
        <f t="shared" si="408"/>
        <v>0.67708333334303461</v>
      </c>
      <c r="F1987" s="2">
        <f t="shared" si="409"/>
        <v>6.6771990740837754</v>
      </c>
      <c r="G1987" s="26">
        <f>_xlfn.XLOOKUP(F1987,occupancy_schedule!C:C,occupancy_schedule!D:D,,1,2)</f>
        <v>0</v>
      </c>
      <c r="H1987" s="50">
        <f t="shared" si="410"/>
        <v>0</v>
      </c>
      <c r="I1987" s="18">
        <f t="shared" si="411"/>
        <v>0</v>
      </c>
      <c r="J1987" s="26">
        <f t="shared" si="412"/>
        <v>-368.08809903253672</v>
      </c>
      <c r="K1987" s="55">
        <f t="shared" si="413"/>
        <v>5.2197225208220005E-4</v>
      </c>
      <c r="L1987" s="26" t="b">
        <f>IF(virtualroom!A1987="","",J1987&gt;ventilation_hysteresis)</f>
        <v>0</v>
      </c>
      <c r="M1987" s="29">
        <f t="shared" si="414"/>
        <v>0</v>
      </c>
      <c r="N1987" s="13">
        <f t="shared" si="405"/>
        <v>0</v>
      </c>
      <c r="O1987" s="17">
        <f t="shared" si="406"/>
        <v>0</v>
      </c>
      <c r="P1987" s="17">
        <f t="shared" si="415"/>
        <v>0</v>
      </c>
      <c r="Q1987" s="17">
        <f t="shared" si="407"/>
        <v>5.2197225208220005E-4</v>
      </c>
      <c r="R1987" s="29">
        <f>IF(R1986="cCO2_ppm",CO2_ext_avg_ppm,calculation!R1986+calculation!S1986)</f>
        <v>431.91190096746328</v>
      </c>
      <c r="S1987" s="13">
        <f t="shared" si="416"/>
        <v>-0.46977502687398004</v>
      </c>
    </row>
    <row r="1988" spans="1:19">
      <c r="A1988" s="1">
        <f>IF(input_OLD_temp_simulation!A1988&lt;&gt;"",input_OLD_temp_simulation!A1988,"")</f>
        <v>1986</v>
      </c>
      <c r="B1988">
        <f>IF(input_OLD_temp_simulation!B1988&lt;&gt;"",input_OLD_temp_simulation!B1988,"")</f>
        <v>886307</v>
      </c>
      <c r="C1988" s="2">
        <f>IF(input_OLD_temp_simulation!C1988&lt;&gt;"",input_OLD_temp_simulation!C1988,"")</f>
        <v>44584.6875</v>
      </c>
      <c r="D1988" s="26">
        <f t="shared" si="417"/>
        <v>6</v>
      </c>
      <c r="E1988" s="43">
        <f t="shared" si="408"/>
        <v>0.6875</v>
      </c>
      <c r="F1988" s="2">
        <f t="shared" si="409"/>
        <v>6.6876157407407408</v>
      </c>
      <c r="G1988" s="26">
        <f>_xlfn.XLOOKUP(F1988,occupancy_schedule!C:C,occupancy_schedule!D:D,,1,2)</f>
        <v>0</v>
      </c>
      <c r="H1988" s="50">
        <f t="shared" si="410"/>
        <v>0</v>
      </c>
      <c r="I1988" s="18">
        <f t="shared" si="411"/>
        <v>0</v>
      </c>
      <c r="J1988" s="26">
        <f t="shared" si="412"/>
        <v>-368.55787405941072</v>
      </c>
      <c r="K1988" s="55">
        <f t="shared" si="413"/>
        <v>5.0747302285769375E-4</v>
      </c>
      <c r="L1988" s="26" t="b">
        <f>IF(virtualroom!A1988="","",J1988&gt;ventilation_hysteresis)</f>
        <v>0</v>
      </c>
      <c r="M1988" s="29">
        <f t="shared" si="414"/>
        <v>0</v>
      </c>
      <c r="N1988" s="13">
        <f t="shared" si="405"/>
        <v>0</v>
      </c>
      <c r="O1988" s="17">
        <f t="shared" si="406"/>
        <v>0</v>
      </c>
      <c r="P1988" s="17">
        <f t="shared" si="415"/>
        <v>0</v>
      </c>
      <c r="Q1988" s="17">
        <f t="shared" si="407"/>
        <v>5.0747302285769375E-4</v>
      </c>
      <c r="R1988" s="29">
        <f>IF(R1987="cCO2_ppm",CO2_ext_avg_ppm,calculation!R1987+calculation!S1987)</f>
        <v>431.44212594058928</v>
      </c>
      <c r="S1988" s="13">
        <f t="shared" si="416"/>
        <v>-0.4567257205719244</v>
      </c>
    </row>
    <row r="1989" spans="1:19">
      <c r="A1989" s="1">
        <f>IF(input_OLD_temp_simulation!A1989&lt;&gt;"",input_OLD_temp_simulation!A1989,"")</f>
        <v>1987</v>
      </c>
      <c r="B1989">
        <f>IF(input_OLD_temp_simulation!B1989&lt;&gt;"",input_OLD_temp_simulation!B1989,"")</f>
        <v>886307</v>
      </c>
      <c r="C1989" s="2">
        <f>IF(input_OLD_temp_simulation!C1989&lt;&gt;"",input_OLD_temp_simulation!C1989,"")</f>
        <v>44584.697916666657</v>
      </c>
      <c r="D1989" s="26">
        <f t="shared" si="417"/>
        <v>6</v>
      </c>
      <c r="E1989" s="43">
        <f t="shared" si="408"/>
        <v>0.69791666665696539</v>
      </c>
      <c r="F1989" s="2">
        <f t="shared" si="409"/>
        <v>6.6980324073977062</v>
      </c>
      <c r="G1989" s="26">
        <f>_xlfn.XLOOKUP(F1989,occupancy_schedule!C:C,occupancy_schedule!D:D,,1,2)</f>
        <v>0</v>
      </c>
      <c r="H1989" s="50">
        <f t="shared" si="410"/>
        <v>0</v>
      </c>
      <c r="I1989" s="18">
        <f t="shared" si="411"/>
        <v>0</v>
      </c>
      <c r="J1989" s="26">
        <f t="shared" si="412"/>
        <v>-369.01459977998263</v>
      </c>
      <c r="K1989" s="55">
        <f t="shared" si="413"/>
        <v>4.9337655000053601E-4</v>
      </c>
      <c r="L1989" s="26" t="b">
        <f>IF(virtualroom!A1989="","",J1989&gt;ventilation_hysteresis)</f>
        <v>0</v>
      </c>
      <c r="M1989" s="29">
        <f t="shared" si="414"/>
        <v>0</v>
      </c>
      <c r="N1989" s="13">
        <f t="shared" si="405"/>
        <v>0</v>
      </c>
      <c r="O1989" s="17">
        <f t="shared" si="406"/>
        <v>0</v>
      </c>
      <c r="P1989" s="17">
        <f t="shared" si="415"/>
        <v>0</v>
      </c>
      <c r="Q1989" s="17">
        <f t="shared" si="407"/>
        <v>4.9337655000053601E-4</v>
      </c>
      <c r="R1989" s="29">
        <f>IF(R1988="cCO2_ppm",CO2_ext_avg_ppm,calculation!R1988+calculation!S1988)</f>
        <v>430.98540022001737</v>
      </c>
      <c r="S1989" s="13">
        <f t="shared" si="416"/>
        <v>-0.44403889500048244</v>
      </c>
    </row>
    <row r="1990" spans="1:19">
      <c r="A1990" s="1">
        <f>IF(input_OLD_temp_simulation!A1990&lt;&gt;"",input_OLD_temp_simulation!A1990,"")</f>
        <v>1988</v>
      </c>
      <c r="B1990">
        <f>IF(input_OLD_temp_simulation!B1990&lt;&gt;"",input_OLD_temp_simulation!B1990,"")</f>
        <v>886307</v>
      </c>
      <c r="C1990" s="2">
        <f>IF(input_OLD_temp_simulation!C1990&lt;&gt;"",input_OLD_temp_simulation!C1990,"")</f>
        <v>44584.708333333343</v>
      </c>
      <c r="D1990" s="26">
        <f t="shared" si="417"/>
        <v>6</v>
      </c>
      <c r="E1990" s="43">
        <f t="shared" si="408"/>
        <v>0.70833333334303461</v>
      </c>
      <c r="F1990" s="2">
        <f t="shared" si="409"/>
        <v>6.7084490740837754</v>
      </c>
      <c r="G1990" s="26">
        <f>_xlfn.XLOOKUP(F1990,occupancy_schedule!C:C,occupancy_schedule!D:D,,1,2)</f>
        <v>0</v>
      </c>
      <c r="H1990" s="50">
        <f t="shared" si="410"/>
        <v>0</v>
      </c>
      <c r="I1990" s="18">
        <f t="shared" si="411"/>
        <v>0</v>
      </c>
      <c r="J1990" s="26">
        <f t="shared" si="412"/>
        <v>-369.45863867498309</v>
      </c>
      <c r="K1990" s="55">
        <f t="shared" si="413"/>
        <v>4.7967164583385513E-4</v>
      </c>
      <c r="L1990" s="26" t="b">
        <f>IF(virtualroom!A1990="","",J1990&gt;ventilation_hysteresis)</f>
        <v>0</v>
      </c>
      <c r="M1990" s="29">
        <f t="shared" si="414"/>
        <v>0</v>
      </c>
      <c r="N1990" s="13">
        <f t="shared" si="405"/>
        <v>0</v>
      </c>
      <c r="O1990" s="17">
        <f t="shared" si="406"/>
        <v>0</v>
      </c>
      <c r="P1990" s="17">
        <f t="shared" si="415"/>
        <v>0</v>
      </c>
      <c r="Q1990" s="17">
        <f t="shared" si="407"/>
        <v>4.7967164583385513E-4</v>
      </c>
      <c r="R1990" s="29">
        <f>IF(R1989="cCO2_ppm",CO2_ext_avg_ppm,calculation!R1989+calculation!S1989)</f>
        <v>430.54136132501691</v>
      </c>
      <c r="S1990" s="13">
        <f t="shared" si="416"/>
        <v>-0.43170448125046962</v>
      </c>
    </row>
    <row r="1991" spans="1:19">
      <c r="A1991" s="1">
        <f>IF(input_OLD_temp_simulation!A1991&lt;&gt;"",input_OLD_temp_simulation!A1991,"")</f>
        <v>1989</v>
      </c>
      <c r="B1991">
        <f>IF(input_OLD_temp_simulation!B1991&lt;&gt;"",input_OLD_temp_simulation!B1991,"")</f>
        <v>886307</v>
      </c>
      <c r="C1991" s="2">
        <f>IF(input_OLD_temp_simulation!C1991&lt;&gt;"",input_OLD_temp_simulation!C1991,"")</f>
        <v>44584.71875</v>
      </c>
      <c r="D1991" s="26">
        <f t="shared" si="417"/>
        <v>6</v>
      </c>
      <c r="E1991" s="43">
        <f t="shared" si="408"/>
        <v>0.71875</v>
      </c>
      <c r="F1991" s="2">
        <f t="shared" si="409"/>
        <v>6.7188657407407408</v>
      </c>
      <c r="G1991" s="26">
        <f>_xlfn.XLOOKUP(F1991,occupancy_schedule!C:C,occupancy_schedule!D:D,,1,2)</f>
        <v>0</v>
      </c>
      <c r="H1991" s="50">
        <f t="shared" si="410"/>
        <v>0</v>
      </c>
      <c r="I1991" s="18">
        <f t="shared" si="411"/>
        <v>0</v>
      </c>
      <c r="J1991" s="26">
        <f t="shared" si="412"/>
        <v>-369.89034315623354</v>
      </c>
      <c r="K1991" s="55">
        <f t="shared" si="413"/>
        <v>4.6634743344958198E-4</v>
      </c>
      <c r="L1991" s="26" t="b">
        <f>IF(virtualroom!A1991="","",J1991&gt;ventilation_hysteresis)</f>
        <v>0</v>
      </c>
      <c r="M1991" s="29">
        <f t="shared" si="414"/>
        <v>0</v>
      </c>
      <c r="N1991" s="13">
        <f t="shared" si="405"/>
        <v>0</v>
      </c>
      <c r="O1991" s="17">
        <f t="shared" si="406"/>
        <v>0</v>
      </c>
      <c r="P1991" s="17">
        <f t="shared" si="415"/>
        <v>0</v>
      </c>
      <c r="Q1991" s="17">
        <f t="shared" si="407"/>
        <v>4.6634743344958198E-4</v>
      </c>
      <c r="R1991" s="29">
        <f>IF(R1990="cCO2_ppm",CO2_ext_avg_ppm,calculation!R1990+calculation!S1990)</f>
        <v>430.10965684376646</v>
      </c>
      <c r="S1991" s="13">
        <f t="shared" si="416"/>
        <v>-0.41971269010462381</v>
      </c>
    </row>
    <row r="1992" spans="1:19">
      <c r="A1992" s="1">
        <f>IF(input_OLD_temp_simulation!A1992&lt;&gt;"",input_OLD_temp_simulation!A1992,"")</f>
        <v>1990</v>
      </c>
      <c r="B1992">
        <f>IF(input_OLD_temp_simulation!B1992&lt;&gt;"",input_OLD_temp_simulation!B1992,"")</f>
        <v>886307</v>
      </c>
      <c r="C1992" s="2">
        <f>IF(input_OLD_temp_simulation!C1992&lt;&gt;"",input_OLD_temp_simulation!C1992,"")</f>
        <v>44584.729166666657</v>
      </c>
      <c r="D1992" s="26">
        <f t="shared" si="417"/>
        <v>6</v>
      </c>
      <c r="E1992" s="43">
        <f t="shared" si="408"/>
        <v>0.72916666665696539</v>
      </c>
      <c r="F1992" s="2">
        <f t="shared" si="409"/>
        <v>6.7292824073977062</v>
      </c>
      <c r="G1992" s="26">
        <f>_xlfn.XLOOKUP(F1992,occupancy_schedule!C:C,occupancy_schedule!D:D,,1,2)</f>
        <v>0</v>
      </c>
      <c r="H1992" s="50">
        <f t="shared" si="410"/>
        <v>0</v>
      </c>
      <c r="I1992" s="18">
        <f t="shared" si="411"/>
        <v>0</v>
      </c>
      <c r="J1992" s="26">
        <f t="shared" si="412"/>
        <v>-370.31005584633817</v>
      </c>
      <c r="K1992" s="55">
        <f t="shared" si="413"/>
        <v>4.5339333807598232E-4</v>
      </c>
      <c r="L1992" s="26" t="b">
        <f>IF(virtualroom!A1992="","",J1992&gt;ventilation_hysteresis)</f>
        <v>0</v>
      </c>
      <c r="M1992" s="29">
        <f t="shared" si="414"/>
        <v>0</v>
      </c>
      <c r="N1992" s="13">
        <f t="shared" si="405"/>
        <v>0</v>
      </c>
      <c r="O1992" s="17">
        <f t="shared" si="406"/>
        <v>0</v>
      </c>
      <c r="P1992" s="17">
        <f t="shared" si="415"/>
        <v>0</v>
      </c>
      <c r="Q1992" s="17">
        <f t="shared" si="407"/>
        <v>4.5339333807598232E-4</v>
      </c>
      <c r="R1992" s="29">
        <f>IF(R1991="cCO2_ppm",CO2_ext_avg_ppm,calculation!R1991+calculation!S1991)</f>
        <v>429.68994415366183</v>
      </c>
      <c r="S1992" s="13">
        <f t="shared" si="416"/>
        <v>-0.40805400426838406</v>
      </c>
    </row>
    <row r="1993" spans="1:19">
      <c r="A1993" s="1">
        <f>IF(input_OLD_temp_simulation!A1993&lt;&gt;"",input_OLD_temp_simulation!A1993,"")</f>
        <v>1991</v>
      </c>
      <c r="B1993">
        <f>IF(input_OLD_temp_simulation!B1993&lt;&gt;"",input_OLD_temp_simulation!B1993,"")</f>
        <v>886307</v>
      </c>
      <c r="C1993" s="2">
        <f>IF(input_OLD_temp_simulation!C1993&lt;&gt;"",input_OLD_temp_simulation!C1993,"")</f>
        <v>44584.739583333343</v>
      </c>
      <c r="D1993" s="26">
        <f t="shared" si="417"/>
        <v>6</v>
      </c>
      <c r="E1993" s="43">
        <f t="shared" si="408"/>
        <v>0.73958333334303461</v>
      </c>
      <c r="F1993" s="2">
        <f t="shared" si="409"/>
        <v>6.7396990740837754</v>
      </c>
      <c r="G1993" s="26">
        <f>_xlfn.XLOOKUP(F1993,occupancy_schedule!C:C,occupancy_schedule!D:D,,1,2)</f>
        <v>0</v>
      </c>
      <c r="H1993" s="50">
        <f t="shared" si="410"/>
        <v>0</v>
      </c>
      <c r="I1993" s="18">
        <f t="shared" si="411"/>
        <v>0</v>
      </c>
      <c r="J1993" s="26">
        <f t="shared" si="412"/>
        <v>-370.71810985060654</v>
      </c>
      <c r="K1993" s="55">
        <f t="shared" si="413"/>
        <v>4.4079907868498335E-4</v>
      </c>
      <c r="L1993" s="26" t="b">
        <f>IF(virtualroom!A1993="","",J1993&gt;ventilation_hysteresis)</f>
        <v>0</v>
      </c>
      <c r="M1993" s="29">
        <f t="shared" si="414"/>
        <v>0</v>
      </c>
      <c r="N1993" s="13">
        <f t="shared" si="405"/>
        <v>0</v>
      </c>
      <c r="O1993" s="17">
        <f t="shared" si="406"/>
        <v>0</v>
      </c>
      <c r="P1993" s="17">
        <f t="shared" si="415"/>
        <v>0</v>
      </c>
      <c r="Q1993" s="17">
        <f t="shared" si="407"/>
        <v>4.4079907868498335E-4</v>
      </c>
      <c r="R1993" s="29">
        <f>IF(R1992="cCO2_ppm",CO2_ext_avg_ppm,calculation!R1992+calculation!S1992)</f>
        <v>429.28189014939346</v>
      </c>
      <c r="S1993" s="13">
        <f t="shared" si="416"/>
        <v>-0.396719170816485</v>
      </c>
    </row>
    <row r="1994" spans="1:19">
      <c r="A1994" s="1">
        <f>IF(input_OLD_temp_simulation!A1994&lt;&gt;"",input_OLD_temp_simulation!A1994,"")</f>
        <v>1992</v>
      </c>
      <c r="B1994">
        <f>IF(input_OLD_temp_simulation!B1994&lt;&gt;"",input_OLD_temp_simulation!B1994,"")</f>
        <v>886307</v>
      </c>
      <c r="C1994" s="2">
        <f>IF(input_OLD_temp_simulation!C1994&lt;&gt;"",input_OLD_temp_simulation!C1994,"")</f>
        <v>44584.75</v>
      </c>
      <c r="D1994" s="26">
        <f t="shared" si="417"/>
        <v>6</v>
      </c>
      <c r="E1994" s="43">
        <f t="shared" si="408"/>
        <v>0.75</v>
      </c>
      <c r="F1994" s="2">
        <f t="shared" si="409"/>
        <v>6.7501157407407408</v>
      </c>
      <c r="G1994" s="26">
        <f>_xlfn.XLOOKUP(F1994,occupancy_schedule!C:C,occupancy_schedule!D:D,,1,2)</f>
        <v>0</v>
      </c>
      <c r="H1994" s="50">
        <f t="shared" si="410"/>
        <v>0</v>
      </c>
      <c r="I1994" s="18">
        <f t="shared" si="411"/>
        <v>0</v>
      </c>
      <c r="J1994" s="26">
        <f t="shared" si="412"/>
        <v>-371.11482902142302</v>
      </c>
      <c r="K1994" s="55">
        <f t="shared" si="413"/>
        <v>4.2855465983262283E-4</v>
      </c>
      <c r="L1994" s="26" t="b">
        <f>IF(virtualroom!A1994="","",J1994&gt;ventilation_hysteresis)</f>
        <v>0</v>
      </c>
      <c r="M1994" s="29">
        <f t="shared" si="414"/>
        <v>0</v>
      </c>
      <c r="N1994" s="13">
        <f t="shared" si="405"/>
        <v>0</v>
      </c>
      <c r="O1994" s="17">
        <f t="shared" si="406"/>
        <v>0</v>
      </c>
      <c r="P1994" s="17">
        <f t="shared" si="415"/>
        <v>0</v>
      </c>
      <c r="Q1994" s="17">
        <f t="shared" si="407"/>
        <v>4.2855465983262283E-4</v>
      </c>
      <c r="R1994" s="29">
        <f>IF(R1993="cCO2_ppm",CO2_ext_avg_ppm,calculation!R1993+calculation!S1993)</f>
        <v>428.88517097857698</v>
      </c>
      <c r="S1994" s="13">
        <f t="shared" si="416"/>
        <v>-0.38569919384936052</v>
      </c>
    </row>
    <row r="1995" spans="1:19">
      <c r="A1995" s="1">
        <f>IF(input_OLD_temp_simulation!A1995&lt;&gt;"",input_OLD_temp_simulation!A1995,"")</f>
        <v>1993</v>
      </c>
      <c r="B1995">
        <f>IF(input_OLD_temp_simulation!B1995&lt;&gt;"",input_OLD_temp_simulation!B1995,"")</f>
        <v>886307</v>
      </c>
      <c r="C1995" s="2">
        <f>IF(input_OLD_temp_simulation!C1995&lt;&gt;"",input_OLD_temp_simulation!C1995,"")</f>
        <v>44584.760416666657</v>
      </c>
      <c r="D1995" s="26">
        <f t="shared" si="417"/>
        <v>6</v>
      </c>
      <c r="E1995" s="43">
        <f t="shared" si="408"/>
        <v>0.76041666665696539</v>
      </c>
      <c r="F1995" s="2">
        <f t="shared" si="409"/>
        <v>6.7605324073977062</v>
      </c>
      <c r="G1995" s="26">
        <f>_xlfn.XLOOKUP(F1995,occupancy_schedule!C:C,occupancy_schedule!D:D,,1,2)</f>
        <v>0</v>
      </c>
      <c r="H1995" s="50">
        <f t="shared" si="410"/>
        <v>0</v>
      </c>
      <c r="I1995" s="18">
        <f t="shared" si="411"/>
        <v>0</v>
      </c>
      <c r="J1995" s="26">
        <f t="shared" si="412"/>
        <v>-371.50052821527237</v>
      </c>
      <c r="K1995" s="55">
        <f t="shared" si="413"/>
        <v>4.1665036372616151E-4</v>
      </c>
      <c r="L1995" s="26" t="b">
        <f>IF(virtualroom!A1995="","",J1995&gt;ventilation_hysteresis)</f>
        <v>0</v>
      </c>
      <c r="M1995" s="29">
        <f t="shared" si="414"/>
        <v>0</v>
      </c>
      <c r="N1995" s="13">
        <f t="shared" si="405"/>
        <v>0</v>
      </c>
      <c r="O1995" s="17">
        <f t="shared" si="406"/>
        <v>0</v>
      </c>
      <c r="P1995" s="17">
        <f t="shared" si="415"/>
        <v>0</v>
      </c>
      <c r="Q1995" s="17">
        <f t="shared" si="407"/>
        <v>4.1665036372616151E-4</v>
      </c>
      <c r="R1995" s="29">
        <f>IF(R1994="cCO2_ppm",CO2_ext_avg_ppm,calculation!R1994+calculation!S1994)</f>
        <v>428.49947178472763</v>
      </c>
      <c r="S1995" s="13">
        <f t="shared" si="416"/>
        <v>-0.37498532735354534</v>
      </c>
    </row>
    <row r="1996" spans="1:19">
      <c r="A1996" s="1">
        <f>IF(input_OLD_temp_simulation!A1996&lt;&gt;"",input_OLD_temp_simulation!A1996,"")</f>
        <v>1994</v>
      </c>
      <c r="B1996">
        <f>IF(input_OLD_temp_simulation!B1996&lt;&gt;"",input_OLD_temp_simulation!B1996,"")</f>
        <v>886307</v>
      </c>
      <c r="C1996" s="2">
        <f>IF(input_OLD_temp_simulation!C1996&lt;&gt;"",input_OLD_temp_simulation!C1996,"")</f>
        <v>44584.770833333343</v>
      </c>
      <c r="D1996" s="26">
        <f t="shared" si="417"/>
        <v>6</v>
      </c>
      <c r="E1996" s="43">
        <f t="shared" si="408"/>
        <v>0.77083333334303461</v>
      </c>
      <c r="F1996" s="2">
        <f t="shared" si="409"/>
        <v>6.7709490740837754</v>
      </c>
      <c r="G1996" s="26">
        <f>_xlfn.XLOOKUP(F1996,occupancy_schedule!C:C,occupancy_schedule!D:D,,1,2)</f>
        <v>0</v>
      </c>
      <c r="H1996" s="50">
        <f t="shared" si="410"/>
        <v>0</v>
      </c>
      <c r="I1996" s="18">
        <f t="shared" si="411"/>
        <v>0</v>
      </c>
      <c r="J1996" s="26">
        <f t="shared" si="412"/>
        <v>-371.87551354262592</v>
      </c>
      <c r="K1996" s="55">
        <f t="shared" si="413"/>
        <v>4.0507674251154556E-4</v>
      </c>
      <c r="L1996" s="26" t="b">
        <f>IF(virtualroom!A1996="","",J1996&gt;ventilation_hysteresis)</f>
        <v>0</v>
      </c>
      <c r="M1996" s="29">
        <f t="shared" si="414"/>
        <v>0</v>
      </c>
      <c r="N1996" s="13">
        <f t="shared" si="405"/>
        <v>0</v>
      </c>
      <c r="O1996" s="17">
        <f t="shared" si="406"/>
        <v>0</v>
      </c>
      <c r="P1996" s="17">
        <f t="shared" si="415"/>
        <v>0</v>
      </c>
      <c r="Q1996" s="17">
        <f t="shared" si="407"/>
        <v>4.0507674251154556E-4</v>
      </c>
      <c r="R1996" s="29">
        <f>IF(R1995="cCO2_ppm",CO2_ext_avg_ppm,calculation!R1995+calculation!S1995)</f>
        <v>428.12448645737408</v>
      </c>
      <c r="S1996" s="13">
        <f t="shared" si="416"/>
        <v>-0.36456906826039098</v>
      </c>
    </row>
    <row r="1997" spans="1:19">
      <c r="A1997" s="1">
        <f>IF(input_OLD_temp_simulation!A1997&lt;&gt;"",input_OLD_temp_simulation!A1997,"")</f>
        <v>1995</v>
      </c>
      <c r="B1997">
        <f>IF(input_OLD_temp_simulation!B1997&lt;&gt;"",input_OLD_temp_simulation!B1997,"")</f>
        <v>886307</v>
      </c>
      <c r="C1997" s="2">
        <f>IF(input_OLD_temp_simulation!C1997&lt;&gt;"",input_OLD_temp_simulation!C1997,"")</f>
        <v>44584.78125</v>
      </c>
      <c r="D1997" s="26">
        <f t="shared" si="417"/>
        <v>6</v>
      </c>
      <c r="E1997" s="43">
        <f t="shared" si="408"/>
        <v>0.78125</v>
      </c>
      <c r="F1997" s="2">
        <f t="shared" si="409"/>
        <v>6.7813657407407408</v>
      </c>
      <c r="G1997" s="26">
        <f>_xlfn.XLOOKUP(F1997,occupancy_schedule!C:C,occupancy_schedule!D:D,,1,2)</f>
        <v>0</v>
      </c>
      <c r="H1997" s="50">
        <f t="shared" si="410"/>
        <v>0</v>
      </c>
      <c r="I1997" s="18">
        <f t="shared" si="411"/>
        <v>0</v>
      </c>
      <c r="J1997" s="26">
        <f t="shared" si="412"/>
        <v>-372.2400826108863</v>
      </c>
      <c r="K1997" s="55">
        <f t="shared" si="413"/>
        <v>3.9382461077511405E-4</v>
      </c>
      <c r="L1997" s="26" t="b">
        <f>IF(virtualroom!A1997="","",J1997&gt;ventilation_hysteresis)</f>
        <v>0</v>
      </c>
      <c r="M1997" s="29">
        <f t="shared" si="414"/>
        <v>0</v>
      </c>
      <c r="N1997" s="13">
        <f t="shared" si="405"/>
        <v>0</v>
      </c>
      <c r="O1997" s="17">
        <f t="shared" si="406"/>
        <v>0</v>
      </c>
      <c r="P1997" s="17">
        <f t="shared" si="415"/>
        <v>0</v>
      </c>
      <c r="Q1997" s="17">
        <f t="shared" si="407"/>
        <v>3.9382461077511405E-4</v>
      </c>
      <c r="R1997" s="29">
        <f>IF(R1996="cCO2_ppm",CO2_ext_avg_ppm,calculation!R1996+calculation!S1996)</f>
        <v>427.7599173891137</v>
      </c>
      <c r="S1997" s="13">
        <f t="shared" si="416"/>
        <v>-0.35444214969760263</v>
      </c>
    </row>
    <row r="1998" spans="1:19">
      <c r="A1998" s="1">
        <f>IF(input_OLD_temp_simulation!A1998&lt;&gt;"",input_OLD_temp_simulation!A1998,"")</f>
        <v>1996</v>
      </c>
      <c r="B1998">
        <f>IF(input_OLD_temp_simulation!B1998&lt;&gt;"",input_OLD_temp_simulation!B1998,"")</f>
        <v>886307</v>
      </c>
      <c r="C1998" s="2">
        <f>IF(input_OLD_temp_simulation!C1998&lt;&gt;"",input_OLD_temp_simulation!C1998,"")</f>
        <v>44584.791666666657</v>
      </c>
      <c r="D1998" s="26">
        <f t="shared" si="417"/>
        <v>6</v>
      </c>
      <c r="E1998" s="43">
        <f t="shared" si="408"/>
        <v>0.79166666665696539</v>
      </c>
      <c r="F1998" s="2">
        <f t="shared" si="409"/>
        <v>6.7917824073977062</v>
      </c>
      <c r="G1998" s="26">
        <f>_xlfn.XLOOKUP(F1998,occupancy_schedule!C:C,occupancy_schedule!D:D,,1,2)</f>
        <v>0</v>
      </c>
      <c r="H1998" s="50">
        <f t="shared" si="410"/>
        <v>0</v>
      </c>
      <c r="I1998" s="18">
        <f t="shared" si="411"/>
        <v>0</v>
      </c>
      <c r="J1998" s="26">
        <f t="shared" si="412"/>
        <v>-372.59452476058391</v>
      </c>
      <c r="K1998" s="55">
        <f t="shared" si="413"/>
        <v>3.8288503825358304E-4</v>
      </c>
      <c r="L1998" s="26" t="b">
        <f>IF(virtualroom!A1998="","",J1998&gt;ventilation_hysteresis)</f>
        <v>0</v>
      </c>
      <c r="M1998" s="29">
        <f t="shared" si="414"/>
        <v>0</v>
      </c>
      <c r="N1998" s="13">
        <f t="shared" si="405"/>
        <v>0</v>
      </c>
      <c r="O1998" s="17">
        <f t="shared" si="406"/>
        <v>0</v>
      </c>
      <c r="P1998" s="17">
        <f t="shared" si="415"/>
        <v>0</v>
      </c>
      <c r="Q1998" s="17">
        <f t="shared" si="407"/>
        <v>3.8288503825358304E-4</v>
      </c>
      <c r="R1998" s="29">
        <f>IF(R1997="cCO2_ppm",CO2_ext_avg_ppm,calculation!R1997+calculation!S1997)</f>
        <v>427.40547523941609</v>
      </c>
      <c r="S1998" s="13">
        <f t="shared" si="416"/>
        <v>-0.34459653442822474</v>
      </c>
    </row>
    <row r="1999" spans="1:19">
      <c r="A1999" s="1">
        <f>IF(input_OLD_temp_simulation!A1999&lt;&gt;"",input_OLD_temp_simulation!A1999,"")</f>
        <v>1997</v>
      </c>
      <c r="B1999">
        <f>IF(input_OLD_temp_simulation!B1999&lt;&gt;"",input_OLD_temp_simulation!B1999,"")</f>
        <v>886307</v>
      </c>
      <c r="C1999" s="2">
        <f>IF(input_OLD_temp_simulation!C1999&lt;&gt;"",input_OLD_temp_simulation!C1999,"")</f>
        <v>44584.802083333343</v>
      </c>
      <c r="D1999" s="26">
        <f t="shared" si="417"/>
        <v>6</v>
      </c>
      <c r="E1999" s="43">
        <f t="shared" si="408"/>
        <v>0.80208333334303461</v>
      </c>
      <c r="F1999" s="2">
        <f t="shared" si="409"/>
        <v>6.8021990740837754</v>
      </c>
      <c r="G1999" s="26">
        <f>_xlfn.XLOOKUP(F1999,occupancy_schedule!C:C,occupancy_schedule!D:D,,1,2)</f>
        <v>0</v>
      </c>
      <c r="H1999" s="50">
        <f t="shared" si="410"/>
        <v>0</v>
      </c>
      <c r="I1999" s="18">
        <f t="shared" si="411"/>
        <v>0</v>
      </c>
      <c r="J1999" s="26">
        <f t="shared" si="412"/>
        <v>-372.93912129501211</v>
      </c>
      <c r="K1999" s="55">
        <f t="shared" si="413"/>
        <v>3.7224934274653965E-4</v>
      </c>
      <c r="L1999" s="26" t="b">
        <f>IF(virtualroom!A1999="","",J1999&gt;ventilation_hysteresis)</f>
        <v>0</v>
      </c>
      <c r="M1999" s="29">
        <f t="shared" si="414"/>
        <v>0</v>
      </c>
      <c r="N1999" s="13">
        <f t="shared" si="405"/>
        <v>0</v>
      </c>
      <c r="O1999" s="17">
        <f t="shared" si="406"/>
        <v>0</v>
      </c>
      <c r="P1999" s="17">
        <f t="shared" si="415"/>
        <v>0</v>
      </c>
      <c r="Q1999" s="17">
        <f t="shared" si="407"/>
        <v>3.7224934274653965E-4</v>
      </c>
      <c r="R1999" s="29">
        <f>IF(R1998="cCO2_ppm",CO2_ext_avg_ppm,calculation!R1998+calculation!S1998)</f>
        <v>427.06087870498789</v>
      </c>
      <c r="S1999" s="13">
        <f t="shared" si="416"/>
        <v>-0.33502440847188569</v>
      </c>
    </row>
    <row r="2000" spans="1:19">
      <c r="A2000" s="1">
        <f>IF(input_OLD_temp_simulation!A2000&lt;&gt;"",input_OLD_temp_simulation!A2000,"")</f>
        <v>1998</v>
      </c>
      <c r="B2000">
        <f>IF(input_OLD_temp_simulation!B2000&lt;&gt;"",input_OLD_temp_simulation!B2000,"")</f>
        <v>886307</v>
      </c>
      <c r="C2000" s="2">
        <f>IF(input_OLD_temp_simulation!C2000&lt;&gt;"",input_OLD_temp_simulation!C2000,"")</f>
        <v>44584.8125</v>
      </c>
      <c r="D2000" s="26">
        <f t="shared" si="417"/>
        <v>6</v>
      </c>
      <c r="E2000" s="43">
        <f t="shared" si="408"/>
        <v>0.8125</v>
      </c>
      <c r="F2000" s="2">
        <f t="shared" si="409"/>
        <v>6.8126157407407408</v>
      </c>
      <c r="G2000" s="26">
        <f>_xlfn.XLOOKUP(F2000,occupancy_schedule!C:C,occupancy_schedule!D:D,,1,2)</f>
        <v>0</v>
      </c>
      <c r="H2000" s="50">
        <f t="shared" si="410"/>
        <v>0</v>
      </c>
      <c r="I2000" s="18">
        <f t="shared" si="411"/>
        <v>0</v>
      </c>
      <c r="J2000" s="26">
        <f t="shared" si="412"/>
        <v>-373.27414570348401</v>
      </c>
      <c r="K2000" s="55">
        <f t="shared" si="413"/>
        <v>3.6190908322580211E-4</v>
      </c>
      <c r="L2000" s="26" t="b">
        <f>IF(virtualroom!A2000="","",J2000&gt;ventilation_hysteresis)</f>
        <v>0</v>
      </c>
      <c r="M2000" s="29">
        <f t="shared" si="414"/>
        <v>0</v>
      </c>
      <c r="N2000" s="13">
        <f t="shared" si="405"/>
        <v>0</v>
      </c>
      <c r="O2000" s="17">
        <f t="shared" si="406"/>
        <v>0</v>
      </c>
      <c r="P2000" s="17">
        <f t="shared" si="415"/>
        <v>0</v>
      </c>
      <c r="Q2000" s="17">
        <f t="shared" si="407"/>
        <v>3.6190908322580211E-4</v>
      </c>
      <c r="R2000" s="29">
        <f>IF(R1999="cCO2_ppm",CO2_ext_avg_ppm,calculation!R1999+calculation!S1999)</f>
        <v>426.72585429651599</v>
      </c>
      <c r="S2000" s="13">
        <f t="shared" si="416"/>
        <v>-0.32571817490322191</v>
      </c>
    </row>
    <row r="2001" spans="1:19">
      <c r="A2001" s="1">
        <f>IF(input_OLD_temp_simulation!A2001&lt;&gt;"",input_OLD_temp_simulation!A2001,"")</f>
        <v>1999</v>
      </c>
      <c r="B2001">
        <f>IF(input_OLD_temp_simulation!B2001&lt;&gt;"",input_OLD_temp_simulation!B2001,"")</f>
        <v>886307</v>
      </c>
      <c r="C2001" s="2">
        <f>IF(input_OLD_temp_simulation!C2001&lt;&gt;"",input_OLD_temp_simulation!C2001,"")</f>
        <v>44584.822916666657</v>
      </c>
      <c r="D2001" s="26">
        <f t="shared" si="417"/>
        <v>6</v>
      </c>
      <c r="E2001" s="43">
        <f t="shared" si="408"/>
        <v>0.82291666665696539</v>
      </c>
      <c r="F2001" s="2">
        <f t="shared" si="409"/>
        <v>6.8230324073977062</v>
      </c>
      <c r="G2001" s="26">
        <f>_xlfn.XLOOKUP(F2001,occupancy_schedule!C:C,occupancy_schedule!D:D,,1,2)</f>
        <v>0</v>
      </c>
      <c r="H2001" s="50">
        <f t="shared" si="410"/>
        <v>0</v>
      </c>
      <c r="I2001" s="18">
        <f t="shared" si="411"/>
        <v>0</v>
      </c>
      <c r="J2001" s="26">
        <f t="shared" si="412"/>
        <v>-373.59986387838723</v>
      </c>
      <c r="K2001" s="55">
        <f t="shared" si="413"/>
        <v>3.5185605313619678E-4</v>
      </c>
      <c r="L2001" s="26" t="b">
        <f>IF(virtualroom!A2001="","",J2001&gt;ventilation_hysteresis)</f>
        <v>0</v>
      </c>
      <c r="M2001" s="29">
        <f t="shared" si="414"/>
        <v>0</v>
      </c>
      <c r="N2001" s="13">
        <f t="shared" si="405"/>
        <v>0</v>
      </c>
      <c r="O2001" s="17">
        <f t="shared" si="406"/>
        <v>0</v>
      </c>
      <c r="P2001" s="17">
        <f t="shared" si="415"/>
        <v>0</v>
      </c>
      <c r="Q2001" s="17">
        <f t="shared" si="407"/>
        <v>3.5185605313619678E-4</v>
      </c>
      <c r="R2001" s="29">
        <f>IF(R2000="cCO2_ppm",CO2_ext_avg_ppm,calculation!R2000+calculation!S2000)</f>
        <v>426.40013612161277</v>
      </c>
      <c r="S2001" s="13">
        <f t="shared" si="416"/>
        <v>-0.31667044782257708</v>
      </c>
    </row>
    <row r="2002" spans="1:19">
      <c r="A2002" s="1">
        <f>IF(input_OLD_temp_simulation!A2002&lt;&gt;"",input_OLD_temp_simulation!A2002,"")</f>
        <v>2000</v>
      </c>
      <c r="B2002">
        <f>IF(input_OLD_temp_simulation!B2002&lt;&gt;"",input_OLD_temp_simulation!B2002,"")</f>
        <v>886307</v>
      </c>
      <c r="C2002" s="2">
        <f>IF(input_OLD_temp_simulation!C2002&lt;&gt;"",input_OLD_temp_simulation!C2002,"")</f>
        <v>44584.833333333343</v>
      </c>
      <c r="D2002" s="26">
        <f t="shared" si="417"/>
        <v>6</v>
      </c>
      <c r="E2002" s="43">
        <f t="shared" si="408"/>
        <v>0.83333333334303461</v>
      </c>
      <c r="F2002" s="2">
        <f t="shared" si="409"/>
        <v>6.8334490740837754</v>
      </c>
      <c r="G2002" s="26">
        <f>_xlfn.XLOOKUP(F2002,occupancy_schedule!C:C,occupancy_schedule!D:D,,1,2)</f>
        <v>0</v>
      </c>
      <c r="H2002" s="50">
        <f t="shared" si="410"/>
        <v>0</v>
      </c>
      <c r="I2002" s="18">
        <f t="shared" si="411"/>
        <v>0</v>
      </c>
      <c r="J2002" s="26">
        <f t="shared" si="412"/>
        <v>-373.91653432620978</v>
      </c>
      <c r="K2002" s="55">
        <f t="shared" si="413"/>
        <v>3.4208227388241399E-4</v>
      </c>
      <c r="L2002" s="26" t="b">
        <f>IF(virtualroom!A2002="","",J2002&gt;ventilation_hysteresis)</f>
        <v>0</v>
      </c>
      <c r="M2002" s="29">
        <f t="shared" si="414"/>
        <v>0</v>
      </c>
      <c r="N2002" s="13">
        <f t="shared" si="405"/>
        <v>0</v>
      </c>
      <c r="O2002" s="17">
        <f t="shared" si="406"/>
        <v>0</v>
      </c>
      <c r="P2002" s="17">
        <f t="shared" si="415"/>
        <v>0</v>
      </c>
      <c r="Q2002" s="17">
        <f t="shared" si="407"/>
        <v>3.4208227388241399E-4</v>
      </c>
      <c r="R2002" s="29">
        <f>IF(R2001="cCO2_ppm",CO2_ext_avg_ppm,calculation!R2001+calculation!S2001)</f>
        <v>426.08346567379022</v>
      </c>
      <c r="S2002" s="13">
        <f t="shared" si="416"/>
        <v>-0.3078740464941726</v>
      </c>
    </row>
    <row r="2003" spans="1:19">
      <c r="A2003" s="1">
        <f>IF(input_OLD_temp_simulation!A2003&lt;&gt;"",input_OLD_temp_simulation!A2003,"")</f>
        <v>2001</v>
      </c>
      <c r="B2003">
        <f>IF(input_OLD_temp_simulation!B2003&lt;&gt;"",input_OLD_temp_simulation!B2003,"")</f>
        <v>886307</v>
      </c>
      <c r="C2003" s="2">
        <f>IF(input_OLD_temp_simulation!C2003&lt;&gt;"",input_OLD_temp_simulation!C2003,"")</f>
        <v>44584.84375</v>
      </c>
      <c r="D2003" s="26">
        <f t="shared" si="417"/>
        <v>6</v>
      </c>
      <c r="E2003" s="43">
        <f t="shared" si="408"/>
        <v>0.84375</v>
      </c>
      <c r="F2003" s="2">
        <f t="shared" si="409"/>
        <v>6.8438657407407408</v>
      </c>
      <c r="G2003" s="26">
        <f>_xlfn.XLOOKUP(F2003,occupancy_schedule!C:C,occupancy_schedule!D:D,,1,2)</f>
        <v>0</v>
      </c>
      <c r="H2003" s="50">
        <f t="shared" si="410"/>
        <v>0</v>
      </c>
      <c r="I2003" s="18">
        <f t="shared" si="411"/>
        <v>0</v>
      </c>
      <c r="J2003" s="26">
        <f t="shared" si="412"/>
        <v>-374.22440837270398</v>
      </c>
      <c r="K2003" s="55">
        <f t="shared" si="413"/>
        <v>3.3257998849679083E-4</v>
      </c>
      <c r="L2003" s="26" t="b">
        <f>IF(virtualroom!A2003="","",J2003&gt;ventilation_hysteresis)</f>
        <v>0</v>
      </c>
      <c r="M2003" s="29">
        <f t="shared" si="414"/>
        <v>0</v>
      </c>
      <c r="N2003" s="13">
        <f t="shared" si="405"/>
        <v>0</v>
      </c>
      <c r="O2003" s="17">
        <f t="shared" si="406"/>
        <v>0</v>
      </c>
      <c r="P2003" s="17">
        <f t="shared" si="415"/>
        <v>0</v>
      </c>
      <c r="Q2003" s="17">
        <f t="shared" si="407"/>
        <v>3.3257998849679083E-4</v>
      </c>
      <c r="R2003" s="29">
        <f>IF(R2002="cCO2_ppm",CO2_ext_avg_ppm,calculation!R2002+calculation!S2002)</f>
        <v>425.77559162729602</v>
      </c>
      <c r="S2003" s="13">
        <f t="shared" si="416"/>
        <v>-0.29932198964711176</v>
      </c>
    </row>
    <row r="2004" spans="1:19">
      <c r="A2004" s="1">
        <f>IF(input_OLD_temp_simulation!A2004&lt;&gt;"",input_OLD_temp_simulation!A2004,"")</f>
        <v>2002</v>
      </c>
      <c r="B2004">
        <f>IF(input_OLD_temp_simulation!B2004&lt;&gt;"",input_OLD_temp_simulation!B2004,"")</f>
        <v>886307</v>
      </c>
      <c r="C2004" s="2">
        <f>IF(input_OLD_temp_simulation!C2004&lt;&gt;"",input_OLD_temp_simulation!C2004,"")</f>
        <v>44584.854166666657</v>
      </c>
      <c r="D2004" s="26">
        <f t="shared" si="417"/>
        <v>6</v>
      </c>
      <c r="E2004" s="43">
        <f t="shared" si="408"/>
        <v>0.85416666665696539</v>
      </c>
      <c r="F2004" s="2">
        <f t="shared" si="409"/>
        <v>6.8542824073977062</v>
      </c>
      <c r="G2004" s="26">
        <f>_xlfn.XLOOKUP(F2004,occupancy_schedule!C:C,occupancy_schedule!D:D,,1,2)</f>
        <v>0</v>
      </c>
      <c r="H2004" s="50">
        <f t="shared" si="410"/>
        <v>0</v>
      </c>
      <c r="I2004" s="18">
        <f t="shared" si="411"/>
        <v>0</v>
      </c>
      <c r="J2004" s="26">
        <f t="shared" si="412"/>
        <v>-374.5237303623511</v>
      </c>
      <c r="K2004" s="55">
        <f t="shared" si="413"/>
        <v>3.2334165548299063E-4</v>
      </c>
      <c r="L2004" s="26" t="b">
        <f>IF(virtualroom!A2004="","",J2004&gt;ventilation_hysteresis)</f>
        <v>0</v>
      </c>
      <c r="M2004" s="29">
        <f t="shared" si="414"/>
        <v>0</v>
      </c>
      <c r="N2004" s="13">
        <f t="shared" si="405"/>
        <v>0</v>
      </c>
      <c r="O2004" s="17">
        <f t="shared" si="406"/>
        <v>0</v>
      </c>
      <c r="P2004" s="17">
        <f t="shared" si="415"/>
        <v>0</v>
      </c>
      <c r="Q2004" s="17">
        <f t="shared" si="407"/>
        <v>3.2334165548299063E-4</v>
      </c>
      <c r="R2004" s="29">
        <f>IF(R2003="cCO2_ppm",CO2_ext_avg_ppm,calculation!R2003+calculation!S2003)</f>
        <v>425.4762696376489</v>
      </c>
      <c r="S2004" s="13">
        <f t="shared" si="416"/>
        <v>-0.29100748993469155</v>
      </c>
    </row>
    <row r="2005" spans="1:19">
      <c r="A2005" s="1">
        <f>IF(input_OLD_temp_simulation!A2005&lt;&gt;"",input_OLD_temp_simulation!A2005,"")</f>
        <v>2003</v>
      </c>
      <c r="B2005">
        <f>IF(input_OLD_temp_simulation!B2005&lt;&gt;"",input_OLD_temp_simulation!B2005,"")</f>
        <v>886307</v>
      </c>
      <c r="C2005" s="2">
        <f>IF(input_OLD_temp_simulation!C2005&lt;&gt;"",input_OLD_temp_simulation!C2005,"")</f>
        <v>44584.864583333343</v>
      </c>
      <c r="D2005" s="26">
        <f t="shared" si="417"/>
        <v>6</v>
      </c>
      <c r="E2005" s="43">
        <f t="shared" si="408"/>
        <v>0.86458333334303461</v>
      </c>
      <c r="F2005" s="2">
        <f t="shared" si="409"/>
        <v>6.8646990740837754</v>
      </c>
      <c r="G2005" s="26">
        <f>_xlfn.XLOOKUP(F2005,occupancy_schedule!C:C,occupancy_schedule!D:D,,1,2)</f>
        <v>0</v>
      </c>
      <c r="H2005" s="50">
        <f t="shared" si="410"/>
        <v>0</v>
      </c>
      <c r="I2005" s="18">
        <f t="shared" si="411"/>
        <v>0</v>
      </c>
      <c r="J2005" s="26">
        <f t="shared" si="412"/>
        <v>-374.81473785228582</v>
      </c>
      <c r="K2005" s="55">
        <f t="shared" si="413"/>
        <v>3.1435994283068468E-4</v>
      </c>
      <c r="L2005" s="26" t="b">
        <f>IF(virtualroom!A2005="","",J2005&gt;ventilation_hysteresis)</f>
        <v>0</v>
      </c>
      <c r="M2005" s="29">
        <f t="shared" si="414"/>
        <v>0</v>
      </c>
      <c r="N2005" s="13">
        <f t="shared" si="405"/>
        <v>0</v>
      </c>
      <c r="O2005" s="17">
        <f t="shared" si="406"/>
        <v>0</v>
      </c>
      <c r="P2005" s="17">
        <f t="shared" si="415"/>
        <v>0</v>
      </c>
      <c r="Q2005" s="17">
        <f t="shared" si="407"/>
        <v>3.1435994283068468E-4</v>
      </c>
      <c r="R2005" s="29">
        <f>IF(R2004="cCO2_ppm",CO2_ext_avg_ppm,calculation!R2004+calculation!S2004)</f>
        <v>425.18526214771418</v>
      </c>
      <c r="S2005" s="13">
        <f t="shared" si="416"/>
        <v>-0.28292394854761621</v>
      </c>
    </row>
    <row r="2006" spans="1:19">
      <c r="A2006" s="1">
        <f>IF(input_OLD_temp_simulation!A2006&lt;&gt;"",input_OLD_temp_simulation!A2006,"")</f>
        <v>2004</v>
      </c>
      <c r="B2006">
        <f>IF(input_OLD_temp_simulation!B2006&lt;&gt;"",input_OLD_temp_simulation!B2006,"")</f>
        <v>886307</v>
      </c>
      <c r="C2006" s="2">
        <f>IF(input_OLD_temp_simulation!C2006&lt;&gt;"",input_OLD_temp_simulation!C2006,"")</f>
        <v>44584.875</v>
      </c>
      <c r="D2006" s="26">
        <f t="shared" si="417"/>
        <v>6</v>
      </c>
      <c r="E2006" s="43">
        <f t="shared" si="408"/>
        <v>0.875</v>
      </c>
      <c r="F2006" s="2">
        <f t="shared" si="409"/>
        <v>6.8751157407407408</v>
      </c>
      <c r="G2006" s="26">
        <f>_xlfn.XLOOKUP(F2006,occupancy_schedule!C:C,occupancy_schedule!D:D,,1,2)</f>
        <v>0</v>
      </c>
      <c r="H2006" s="50">
        <f t="shared" si="410"/>
        <v>0</v>
      </c>
      <c r="I2006" s="18">
        <f t="shared" si="411"/>
        <v>0</v>
      </c>
      <c r="J2006" s="26">
        <f t="shared" si="412"/>
        <v>-375.09766180083341</v>
      </c>
      <c r="K2006" s="55">
        <f t="shared" si="413"/>
        <v>3.0562772219649975E-4</v>
      </c>
      <c r="L2006" s="26" t="b">
        <f>IF(virtualroom!A2006="","",J2006&gt;ventilation_hysteresis)</f>
        <v>0</v>
      </c>
      <c r="M2006" s="29">
        <f t="shared" si="414"/>
        <v>0</v>
      </c>
      <c r="N2006" s="13">
        <f t="shared" si="405"/>
        <v>0</v>
      </c>
      <c r="O2006" s="17">
        <f t="shared" si="406"/>
        <v>0</v>
      </c>
      <c r="P2006" s="17">
        <f t="shared" si="415"/>
        <v>0</v>
      </c>
      <c r="Q2006" s="17">
        <f t="shared" si="407"/>
        <v>3.0562772219649975E-4</v>
      </c>
      <c r="R2006" s="29">
        <f>IF(R2005="cCO2_ppm",CO2_ext_avg_ppm,calculation!R2005+calculation!S2005)</f>
        <v>424.90233819916659</v>
      </c>
      <c r="S2006" s="13">
        <f t="shared" si="416"/>
        <v>-0.27506494997684977</v>
      </c>
    </row>
    <row r="2007" spans="1:19">
      <c r="A2007" s="1">
        <f>IF(input_OLD_temp_simulation!A2007&lt;&gt;"",input_OLD_temp_simulation!A2007,"")</f>
        <v>2005</v>
      </c>
      <c r="B2007">
        <f>IF(input_OLD_temp_simulation!B2007&lt;&gt;"",input_OLD_temp_simulation!B2007,"")</f>
        <v>886307</v>
      </c>
      <c r="C2007" s="2">
        <f>IF(input_OLD_temp_simulation!C2007&lt;&gt;"",input_OLD_temp_simulation!C2007,"")</f>
        <v>44584.885416666657</v>
      </c>
      <c r="D2007" s="26">
        <f t="shared" si="417"/>
        <v>6</v>
      </c>
      <c r="E2007" s="43">
        <f t="shared" si="408"/>
        <v>0.88541666665696539</v>
      </c>
      <c r="F2007" s="2">
        <f t="shared" si="409"/>
        <v>6.8855324073977062</v>
      </c>
      <c r="G2007" s="26">
        <f>_xlfn.XLOOKUP(F2007,occupancy_schedule!C:C,occupancy_schedule!D:D,,1,2)</f>
        <v>0</v>
      </c>
      <c r="H2007" s="50">
        <f t="shared" si="410"/>
        <v>0</v>
      </c>
      <c r="I2007" s="18">
        <f t="shared" si="411"/>
        <v>0</v>
      </c>
      <c r="J2007" s="26">
        <f t="shared" si="412"/>
        <v>-375.37272675081027</v>
      </c>
      <c r="K2007" s="55">
        <f t="shared" si="413"/>
        <v>2.971380632465965E-4</v>
      </c>
      <c r="L2007" s="26" t="b">
        <f>IF(virtualroom!A2007="","",J2007&gt;ventilation_hysteresis)</f>
        <v>0</v>
      </c>
      <c r="M2007" s="29">
        <f t="shared" si="414"/>
        <v>0</v>
      </c>
      <c r="N2007" s="13">
        <f t="shared" si="405"/>
        <v>0</v>
      </c>
      <c r="O2007" s="17">
        <f t="shared" si="406"/>
        <v>0</v>
      </c>
      <c r="P2007" s="17">
        <f t="shared" si="415"/>
        <v>0</v>
      </c>
      <c r="Q2007" s="17">
        <f t="shared" si="407"/>
        <v>2.971380632465965E-4</v>
      </c>
      <c r="R2007" s="29">
        <f>IF(R2006="cCO2_ppm",CO2_ext_avg_ppm,calculation!R2006+calculation!S2006)</f>
        <v>424.62727324918973</v>
      </c>
      <c r="S2007" s="13">
        <f t="shared" si="416"/>
        <v>-0.26742425692193683</v>
      </c>
    </row>
    <row r="2008" spans="1:19">
      <c r="A2008" s="1">
        <f>IF(input_OLD_temp_simulation!A2008&lt;&gt;"",input_OLD_temp_simulation!A2008,"")</f>
        <v>2006</v>
      </c>
      <c r="B2008">
        <f>IF(input_OLD_temp_simulation!B2008&lt;&gt;"",input_OLD_temp_simulation!B2008,"")</f>
        <v>886307</v>
      </c>
      <c r="C2008" s="2">
        <f>IF(input_OLD_temp_simulation!C2008&lt;&gt;"",input_OLD_temp_simulation!C2008,"")</f>
        <v>44584.895833333343</v>
      </c>
      <c r="D2008" s="26">
        <f t="shared" si="417"/>
        <v>6</v>
      </c>
      <c r="E2008" s="43">
        <f t="shared" si="408"/>
        <v>0.89583333334303461</v>
      </c>
      <c r="F2008" s="2">
        <f t="shared" si="409"/>
        <v>6.8959490740837754</v>
      </c>
      <c r="G2008" s="26">
        <f>_xlfn.XLOOKUP(F2008,occupancy_schedule!C:C,occupancy_schedule!D:D,,1,2)</f>
        <v>0</v>
      </c>
      <c r="H2008" s="50">
        <f t="shared" si="410"/>
        <v>0</v>
      </c>
      <c r="I2008" s="18">
        <f t="shared" si="411"/>
        <v>0</v>
      </c>
      <c r="J2008" s="26">
        <f t="shared" si="412"/>
        <v>-375.64015100773219</v>
      </c>
      <c r="K2008" s="55">
        <f t="shared" si="413"/>
        <v>2.88884228156414E-4</v>
      </c>
      <c r="L2008" s="26" t="b">
        <f>IF(virtualroom!A2008="","",J2008&gt;ventilation_hysteresis)</f>
        <v>0</v>
      </c>
      <c r="M2008" s="29">
        <f t="shared" si="414"/>
        <v>0</v>
      </c>
      <c r="N2008" s="13">
        <f t="shared" si="405"/>
        <v>0</v>
      </c>
      <c r="O2008" s="17">
        <f t="shared" si="406"/>
        <v>0</v>
      </c>
      <c r="P2008" s="17">
        <f t="shared" si="415"/>
        <v>0</v>
      </c>
      <c r="Q2008" s="17">
        <f t="shared" si="407"/>
        <v>2.88884228156414E-4</v>
      </c>
      <c r="R2008" s="29">
        <f>IF(R2007="cCO2_ppm",CO2_ext_avg_ppm,calculation!R2007+calculation!S2007)</f>
        <v>424.35984899226781</v>
      </c>
      <c r="S2008" s="13">
        <f t="shared" si="416"/>
        <v>-0.2599958053407726</v>
      </c>
    </row>
    <row r="2009" spans="1:19">
      <c r="A2009" s="1">
        <f>IF(input_OLD_temp_simulation!A2009&lt;&gt;"",input_OLD_temp_simulation!A2009,"")</f>
        <v>2007</v>
      </c>
      <c r="B2009">
        <f>IF(input_OLD_temp_simulation!B2009&lt;&gt;"",input_OLD_temp_simulation!B2009,"")</f>
        <v>886307</v>
      </c>
      <c r="C2009" s="2">
        <f>IF(input_OLD_temp_simulation!C2009&lt;&gt;"",input_OLD_temp_simulation!C2009,"")</f>
        <v>44584.90625</v>
      </c>
      <c r="D2009" s="26">
        <f t="shared" si="417"/>
        <v>6</v>
      </c>
      <c r="E2009" s="43">
        <f t="shared" si="408"/>
        <v>0.90625</v>
      </c>
      <c r="F2009" s="2">
        <f t="shared" si="409"/>
        <v>6.9063657407407408</v>
      </c>
      <c r="G2009" s="26">
        <f>_xlfn.XLOOKUP(F2009,occupancy_schedule!C:C,occupancy_schedule!D:D,,1,2)</f>
        <v>0</v>
      </c>
      <c r="H2009" s="50">
        <f t="shared" si="410"/>
        <v>0</v>
      </c>
      <c r="I2009" s="18">
        <f t="shared" si="411"/>
        <v>0</v>
      </c>
      <c r="J2009" s="26">
        <f t="shared" si="412"/>
        <v>-375.90014681307298</v>
      </c>
      <c r="K2009" s="55">
        <f t="shared" si="413"/>
        <v>2.8085966626317967E-4</v>
      </c>
      <c r="L2009" s="26" t="b">
        <f>IF(virtualroom!A2009="","",J2009&gt;ventilation_hysteresis)</f>
        <v>0</v>
      </c>
      <c r="M2009" s="29">
        <f t="shared" si="414"/>
        <v>0</v>
      </c>
      <c r="N2009" s="13">
        <f t="shared" si="405"/>
        <v>0</v>
      </c>
      <c r="O2009" s="17">
        <f t="shared" si="406"/>
        <v>0</v>
      </c>
      <c r="P2009" s="17">
        <f t="shared" si="415"/>
        <v>0</v>
      </c>
      <c r="Q2009" s="17">
        <f t="shared" si="407"/>
        <v>2.8085966626317967E-4</v>
      </c>
      <c r="R2009" s="29">
        <f>IF(R2008="cCO2_ppm",CO2_ext_avg_ppm,calculation!R2008+calculation!S2008)</f>
        <v>424.09985318692702</v>
      </c>
      <c r="S2009" s="13">
        <f t="shared" si="416"/>
        <v>-0.25277369963686169</v>
      </c>
    </row>
    <row r="2010" spans="1:19">
      <c r="A2010" s="1">
        <f>IF(input_OLD_temp_simulation!A2010&lt;&gt;"",input_OLD_temp_simulation!A2010,"")</f>
        <v>2008</v>
      </c>
      <c r="B2010">
        <f>IF(input_OLD_temp_simulation!B2010&lt;&gt;"",input_OLD_temp_simulation!B2010,"")</f>
        <v>886307</v>
      </c>
      <c r="C2010" s="2">
        <f>IF(input_OLD_temp_simulation!C2010&lt;&gt;"",input_OLD_temp_simulation!C2010,"")</f>
        <v>44584.916666666657</v>
      </c>
      <c r="D2010" s="26">
        <f t="shared" si="417"/>
        <v>6</v>
      </c>
      <c r="E2010" s="43">
        <f t="shared" si="408"/>
        <v>0.91666666665696539</v>
      </c>
      <c r="F2010" s="2">
        <f t="shared" si="409"/>
        <v>6.9167824073977062</v>
      </c>
      <c r="G2010" s="26">
        <f>_xlfn.XLOOKUP(F2010,occupancy_schedule!C:C,occupancy_schedule!D:D,,1,2)</f>
        <v>0</v>
      </c>
      <c r="H2010" s="50">
        <f t="shared" si="410"/>
        <v>0</v>
      </c>
      <c r="I2010" s="18">
        <f t="shared" si="411"/>
        <v>0</v>
      </c>
      <c r="J2010" s="26">
        <f t="shared" si="412"/>
        <v>-376.15292051270984</v>
      </c>
      <c r="K2010" s="55">
        <f t="shared" si="413"/>
        <v>2.7305800886698019E-4</v>
      </c>
      <c r="L2010" s="26" t="b">
        <f>IF(virtualroom!A2010="","",J2010&gt;ventilation_hysteresis)</f>
        <v>0</v>
      </c>
      <c r="M2010" s="29">
        <f t="shared" si="414"/>
        <v>0</v>
      </c>
      <c r="N2010" s="13">
        <f t="shared" si="405"/>
        <v>0</v>
      </c>
      <c r="O2010" s="17">
        <f t="shared" si="406"/>
        <v>0</v>
      </c>
      <c r="P2010" s="17">
        <f t="shared" si="415"/>
        <v>0</v>
      </c>
      <c r="Q2010" s="17">
        <f t="shared" si="407"/>
        <v>2.7305800886698019E-4</v>
      </c>
      <c r="R2010" s="29">
        <f>IF(R2009="cCO2_ppm",CO2_ext_avg_ppm,calculation!R2009+calculation!S2009)</f>
        <v>423.84707948729016</v>
      </c>
      <c r="S2010" s="13">
        <f t="shared" si="416"/>
        <v>-0.24575220798028216</v>
      </c>
    </row>
    <row r="2011" spans="1:19">
      <c r="A2011" s="1">
        <f>IF(input_OLD_temp_simulation!A2011&lt;&gt;"",input_OLD_temp_simulation!A2011,"")</f>
        <v>2009</v>
      </c>
      <c r="B2011">
        <f>IF(input_OLD_temp_simulation!B2011&lt;&gt;"",input_OLD_temp_simulation!B2011,"")</f>
        <v>886307</v>
      </c>
      <c r="C2011" s="2">
        <f>IF(input_OLD_temp_simulation!C2011&lt;&gt;"",input_OLD_temp_simulation!C2011,"")</f>
        <v>44584.927083333343</v>
      </c>
      <c r="D2011" s="26">
        <f t="shared" si="417"/>
        <v>6</v>
      </c>
      <c r="E2011" s="43">
        <f t="shared" si="408"/>
        <v>0.92708333334303461</v>
      </c>
      <c r="F2011" s="2">
        <f t="shared" si="409"/>
        <v>6.9271990740837754</v>
      </c>
      <c r="G2011" s="26">
        <f>_xlfn.XLOOKUP(F2011,occupancy_schedule!C:C,occupancy_schedule!D:D,,1,2)</f>
        <v>0</v>
      </c>
      <c r="H2011" s="50">
        <f t="shared" si="410"/>
        <v>0</v>
      </c>
      <c r="I2011" s="18">
        <f t="shared" si="411"/>
        <v>0</v>
      </c>
      <c r="J2011" s="26">
        <f t="shared" si="412"/>
        <v>-376.39867272069012</v>
      </c>
      <c r="K2011" s="55">
        <f t="shared" si="413"/>
        <v>2.6547306417623102E-4</v>
      </c>
      <c r="L2011" s="26" t="b">
        <f>IF(virtualroom!A2011="","",J2011&gt;ventilation_hysteresis)</f>
        <v>0</v>
      </c>
      <c r="M2011" s="29">
        <f t="shared" si="414"/>
        <v>0</v>
      </c>
      <c r="N2011" s="13">
        <f t="shared" si="405"/>
        <v>0</v>
      </c>
      <c r="O2011" s="17">
        <f t="shared" si="406"/>
        <v>0</v>
      </c>
      <c r="P2011" s="17">
        <f t="shared" si="415"/>
        <v>0</v>
      </c>
      <c r="Q2011" s="17">
        <f t="shared" si="407"/>
        <v>2.6547306417623102E-4</v>
      </c>
      <c r="R2011" s="29">
        <f>IF(R2010="cCO2_ppm",CO2_ext_avg_ppm,calculation!R2010+calculation!S2010)</f>
        <v>423.60132727930988</v>
      </c>
      <c r="S2011" s="13">
        <f t="shared" si="416"/>
        <v>-0.23892575775860792</v>
      </c>
    </row>
    <row r="2012" spans="1:19">
      <c r="A2012" s="1">
        <f>IF(input_OLD_temp_simulation!A2012&lt;&gt;"",input_OLD_temp_simulation!A2012,"")</f>
        <v>2010</v>
      </c>
      <c r="B2012">
        <f>IF(input_OLD_temp_simulation!B2012&lt;&gt;"",input_OLD_temp_simulation!B2012,"")</f>
        <v>886307</v>
      </c>
      <c r="C2012" s="2">
        <f>IF(input_OLD_temp_simulation!C2012&lt;&gt;"",input_OLD_temp_simulation!C2012,"")</f>
        <v>44584.9375</v>
      </c>
      <c r="D2012" s="26">
        <f t="shared" si="417"/>
        <v>6</v>
      </c>
      <c r="E2012" s="43">
        <f t="shared" si="408"/>
        <v>0.9375</v>
      </c>
      <c r="F2012" s="2">
        <f t="shared" si="409"/>
        <v>6.9376157407407408</v>
      </c>
      <c r="G2012" s="26">
        <f>_xlfn.XLOOKUP(F2012,occupancy_schedule!C:C,occupancy_schedule!D:D,,1,2)</f>
        <v>0</v>
      </c>
      <c r="H2012" s="50">
        <f t="shared" si="410"/>
        <v>0</v>
      </c>
      <c r="I2012" s="18">
        <f t="shared" si="411"/>
        <v>0</v>
      </c>
      <c r="J2012" s="26">
        <f t="shared" si="412"/>
        <v>-376.63759847844869</v>
      </c>
      <c r="K2012" s="55">
        <f t="shared" si="413"/>
        <v>2.5809881239355879E-4</v>
      </c>
      <c r="L2012" s="26" t="b">
        <f>IF(virtualroom!A2012="","",J2012&gt;ventilation_hysteresis)</f>
        <v>0</v>
      </c>
      <c r="M2012" s="29">
        <f t="shared" si="414"/>
        <v>0</v>
      </c>
      <c r="N2012" s="13">
        <f t="shared" si="405"/>
        <v>0</v>
      </c>
      <c r="O2012" s="17">
        <f t="shared" si="406"/>
        <v>0</v>
      </c>
      <c r="P2012" s="17">
        <f t="shared" si="415"/>
        <v>0</v>
      </c>
      <c r="Q2012" s="17">
        <f t="shared" si="407"/>
        <v>2.5809881239355879E-4</v>
      </c>
      <c r="R2012" s="29">
        <f>IF(R2011="cCO2_ppm",CO2_ext_avg_ppm,calculation!R2011+calculation!S2011)</f>
        <v>423.36240152155131</v>
      </c>
      <c r="S2012" s="13">
        <f t="shared" si="416"/>
        <v>-0.2322889311542029</v>
      </c>
    </row>
    <row r="2013" spans="1:19">
      <c r="A2013" s="1">
        <f>IF(input_OLD_temp_simulation!A2013&lt;&gt;"",input_OLD_temp_simulation!A2013,"")</f>
        <v>2011</v>
      </c>
      <c r="B2013">
        <f>IF(input_OLD_temp_simulation!B2013&lt;&gt;"",input_OLD_temp_simulation!B2013,"")</f>
        <v>886307</v>
      </c>
      <c r="C2013" s="2">
        <f>IF(input_OLD_temp_simulation!C2013&lt;&gt;"",input_OLD_temp_simulation!C2013,"")</f>
        <v>44584.947916666657</v>
      </c>
      <c r="D2013" s="26">
        <f t="shared" si="417"/>
        <v>6</v>
      </c>
      <c r="E2013" s="43">
        <f t="shared" si="408"/>
        <v>0.94791666665696539</v>
      </c>
      <c r="F2013" s="2">
        <f t="shared" si="409"/>
        <v>6.9480324073977062</v>
      </c>
      <c r="G2013" s="26">
        <f>_xlfn.XLOOKUP(F2013,occupancy_schedule!C:C,occupancy_schedule!D:D,,1,2)</f>
        <v>0</v>
      </c>
      <c r="H2013" s="50">
        <f t="shared" si="410"/>
        <v>0</v>
      </c>
      <c r="I2013" s="18">
        <f t="shared" si="411"/>
        <v>0</v>
      </c>
      <c r="J2013" s="26">
        <f t="shared" si="412"/>
        <v>-376.86988740960288</v>
      </c>
      <c r="K2013" s="55">
        <f t="shared" si="413"/>
        <v>2.5092940093818266E-4</v>
      </c>
      <c r="L2013" s="26" t="b">
        <f>IF(virtualroom!A2013="","",J2013&gt;ventilation_hysteresis)</f>
        <v>0</v>
      </c>
      <c r="M2013" s="29">
        <f t="shared" si="414"/>
        <v>0</v>
      </c>
      <c r="N2013" s="13">
        <f t="shared" si="405"/>
        <v>0</v>
      </c>
      <c r="O2013" s="17">
        <f t="shared" si="406"/>
        <v>0</v>
      </c>
      <c r="P2013" s="17">
        <f t="shared" si="415"/>
        <v>0</v>
      </c>
      <c r="Q2013" s="17">
        <f t="shared" si="407"/>
        <v>2.5092940093818266E-4</v>
      </c>
      <c r="R2013" s="29">
        <f>IF(R2012="cCO2_ppm",CO2_ext_avg_ppm,calculation!R2012+calculation!S2012)</f>
        <v>423.13011259039712</v>
      </c>
      <c r="S2013" s="13">
        <f t="shared" si="416"/>
        <v>-0.2258364608443644</v>
      </c>
    </row>
    <row r="2014" spans="1:19">
      <c r="A2014" s="1">
        <f>IF(input_OLD_temp_simulation!A2014&lt;&gt;"",input_OLD_temp_simulation!A2014,"")</f>
        <v>2012</v>
      </c>
      <c r="B2014">
        <f>IF(input_OLD_temp_simulation!B2014&lt;&gt;"",input_OLD_temp_simulation!B2014,"")</f>
        <v>886307</v>
      </c>
      <c r="C2014" s="2">
        <f>IF(input_OLD_temp_simulation!C2014&lt;&gt;"",input_OLD_temp_simulation!C2014,"")</f>
        <v>44584.958333333343</v>
      </c>
      <c r="D2014" s="26">
        <f t="shared" si="417"/>
        <v>6</v>
      </c>
      <c r="E2014" s="43">
        <f t="shared" si="408"/>
        <v>0.95833333334303461</v>
      </c>
      <c r="F2014" s="2">
        <f t="shared" si="409"/>
        <v>6.9584490740837754</v>
      </c>
      <c r="G2014" s="26">
        <f>_xlfn.XLOOKUP(F2014,occupancy_schedule!C:C,occupancy_schedule!D:D,,1,2)</f>
        <v>0</v>
      </c>
      <c r="H2014" s="50">
        <f t="shared" si="410"/>
        <v>0</v>
      </c>
      <c r="I2014" s="18">
        <f t="shared" si="411"/>
        <v>0</v>
      </c>
      <c r="J2014" s="26">
        <f t="shared" si="412"/>
        <v>-377.09572387044727</v>
      </c>
      <c r="K2014" s="55">
        <f t="shared" si="413"/>
        <v>2.4395913980101007E-4</v>
      </c>
      <c r="L2014" s="26" t="b">
        <f>IF(virtualroom!A2014="","",J2014&gt;ventilation_hysteresis)</f>
        <v>0</v>
      </c>
      <c r="M2014" s="29">
        <f t="shared" si="414"/>
        <v>0</v>
      </c>
      <c r="N2014" s="13">
        <f t="shared" si="405"/>
        <v>0</v>
      </c>
      <c r="O2014" s="17">
        <f t="shared" si="406"/>
        <v>0</v>
      </c>
      <c r="P2014" s="17">
        <f t="shared" si="415"/>
        <v>0</v>
      </c>
      <c r="Q2014" s="17">
        <f t="shared" si="407"/>
        <v>2.4395913980101007E-4</v>
      </c>
      <c r="R2014" s="29">
        <f>IF(R2013="cCO2_ppm",CO2_ext_avg_ppm,calculation!R2013+calculation!S2013)</f>
        <v>422.90427612955273</v>
      </c>
      <c r="S2014" s="13">
        <f t="shared" si="416"/>
        <v>-0.21956322582090906</v>
      </c>
    </row>
    <row r="2015" spans="1:19">
      <c r="A2015" s="1">
        <f>IF(input_OLD_temp_simulation!A2015&lt;&gt;"",input_OLD_temp_simulation!A2015,"")</f>
        <v>2013</v>
      </c>
      <c r="B2015">
        <f>IF(input_OLD_temp_simulation!B2015&lt;&gt;"",input_OLD_temp_simulation!B2015,"")</f>
        <v>886307</v>
      </c>
      <c r="C2015" s="2">
        <f>IF(input_OLD_temp_simulation!C2015&lt;&gt;"",input_OLD_temp_simulation!C2015,"")</f>
        <v>44584.96875</v>
      </c>
      <c r="D2015" s="26">
        <f t="shared" si="417"/>
        <v>6</v>
      </c>
      <c r="E2015" s="43">
        <f t="shared" si="408"/>
        <v>0.96875</v>
      </c>
      <c r="F2015" s="2">
        <f t="shared" si="409"/>
        <v>6.9688657407407408</v>
      </c>
      <c r="G2015" s="26">
        <f>_xlfn.XLOOKUP(F2015,occupancy_schedule!C:C,occupancy_schedule!D:D,,1,2)</f>
        <v>0</v>
      </c>
      <c r="H2015" s="50">
        <f t="shared" si="410"/>
        <v>0</v>
      </c>
      <c r="I2015" s="18">
        <f t="shared" si="411"/>
        <v>0</v>
      </c>
      <c r="J2015" s="26">
        <f t="shared" si="412"/>
        <v>-377.31528709626821</v>
      </c>
      <c r="K2015" s="55">
        <f t="shared" si="413"/>
        <v>2.3718249702875903E-4</v>
      </c>
      <c r="L2015" s="26" t="b">
        <f>IF(virtualroom!A2015="","",J2015&gt;ventilation_hysteresis)</f>
        <v>0</v>
      </c>
      <c r="M2015" s="29">
        <f t="shared" si="414"/>
        <v>0</v>
      </c>
      <c r="N2015" s="13">
        <f t="shared" si="405"/>
        <v>0</v>
      </c>
      <c r="O2015" s="17">
        <f t="shared" si="406"/>
        <v>0</v>
      </c>
      <c r="P2015" s="17">
        <f t="shared" si="415"/>
        <v>0</v>
      </c>
      <c r="Q2015" s="17">
        <f t="shared" si="407"/>
        <v>2.3718249702875903E-4</v>
      </c>
      <c r="R2015" s="29">
        <f>IF(R2014="cCO2_ppm",CO2_ext_avg_ppm,calculation!R2014+calculation!S2014)</f>
        <v>422.68471290373179</v>
      </c>
      <c r="S2015" s="13">
        <f t="shared" si="416"/>
        <v>-0.21346424732588312</v>
      </c>
    </row>
    <row r="2016" spans="1:19">
      <c r="A2016" s="1">
        <f>IF(input_OLD_temp_simulation!A2016&lt;&gt;"",input_OLD_temp_simulation!A2016,"")</f>
        <v>2014</v>
      </c>
      <c r="B2016">
        <f>IF(input_OLD_temp_simulation!B2016&lt;&gt;"",input_OLD_temp_simulation!B2016,"")</f>
        <v>886307</v>
      </c>
      <c r="C2016" s="2">
        <f>IF(input_OLD_temp_simulation!C2016&lt;&gt;"",input_OLD_temp_simulation!C2016,"")</f>
        <v>44584.979166666657</v>
      </c>
      <c r="D2016" s="26">
        <f t="shared" si="417"/>
        <v>6</v>
      </c>
      <c r="E2016" s="43">
        <f t="shared" si="408"/>
        <v>0.97916666665696539</v>
      </c>
      <c r="F2016" s="2">
        <f t="shared" si="409"/>
        <v>6.9792824073977062</v>
      </c>
      <c r="G2016" s="26">
        <f>_xlfn.XLOOKUP(F2016,occupancy_schedule!C:C,occupancy_schedule!D:D,,1,2)</f>
        <v>0</v>
      </c>
      <c r="H2016" s="50">
        <f t="shared" si="410"/>
        <v>0</v>
      </c>
      <c r="I2016" s="18">
        <f t="shared" si="411"/>
        <v>0</v>
      </c>
      <c r="J2016" s="26">
        <f t="shared" si="412"/>
        <v>-377.52875134359408</v>
      </c>
      <c r="K2016" s="55">
        <f t="shared" si="413"/>
        <v>2.3059409433351602E-4</v>
      </c>
      <c r="L2016" s="26" t="b">
        <f>IF(virtualroom!A2016="","",J2016&gt;ventilation_hysteresis)</f>
        <v>0</v>
      </c>
      <c r="M2016" s="29">
        <f t="shared" si="414"/>
        <v>0</v>
      </c>
      <c r="N2016" s="13">
        <f t="shared" si="405"/>
        <v>0</v>
      </c>
      <c r="O2016" s="17">
        <f t="shared" si="406"/>
        <v>0</v>
      </c>
      <c r="P2016" s="17">
        <f t="shared" si="415"/>
        <v>0</v>
      </c>
      <c r="Q2016" s="17">
        <f t="shared" si="407"/>
        <v>2.3059409433351602E-4</v>
      </c>
      <c r="R2016" s="29">
        <f>IF(R2015="cCO2_ppm",CO2_ext_avg_ppm,calculation!R2015+calculation!S2015)</f>
        <v>422.47124865640592</v>
      </c>
      <c r="S2016" s="13">
        <f t="shared" si="416"/>
        <v>-0.20753468490016441</v>
      </c>
    </row>
    <row r="2017" spans="1:19">
      <c r="A2017" s="1">
        <f>IF(input_OLD_temp_simulation!A2017&lt;&gt;"",input_OLD_temp_simulation!A2017,"")</f>
        <v>2015</v>
      </c>
      <c r="B2017">
        <f>IF(input_OLD_temp_simulation!B2017&lt;&gt;"",input_OLD_temp_simulation!B2017,"")</f>
        <v>886307</v>
      </c>
      <c r="C2017" s="2">
        <f>IF(input_OLD_temp_simulation!C2017&lt;&gt;"",input_OLD_temp_simulation!C2017,"")</f>
        <v>44584.989583333343</v>
      </c>
      <c r="D2017" s="26">
        <f t="shared" si="417"/>
        <v>6</v>
      </c>
      <c r="E2017" s="43">
        <f t="shared" si="408"/>
        <v>0.98958333334303461</v>
      </c>
      <c r="F2017" s="2">
        <f t="shared" si="409"/>
        <v>6.9896990740837754</v>
      </c>
      <c r="G2017" s="26">
        <f>_xlfn.XLOOKUP(F2017,occupancy_schedule!C:C,occupancy_schedule!D:D,,1,2)</f>
        <v>0</v>
      </c>
      <c r="H2017" s="50">
        <f t="shared" si="410"/>
        <v>0</v>
      </c>
      <c r="I2017" s="18">
        <f t="shared" si="411"/>
        <v>0</v>
      </c>
      <c r="J2017" s="26">
        <f t="shared" si="412"/>
        <v>-377.73628602849425</v>
      </c>
      <c r="K2017" s="55">
        <f t="shared" si="413"/>
        <v>2.241887028242516E-4</v>
      </c>
      <c r="L2017" s="26" t="b">
        <f>IF(virtualroom!A2017="","",J2017&gt;ventilation_hysteresis)</f>
        <v>0</v>
      </c>
      <c r="M2017" s="29">
        <f t="shared" si="414"/>
        <v>0</v>
      </c>
      <c r="N2017" s="13">
        <f t="shared" si="405"/>
        <v>0</v>
      </c>
      <c r="O2017" s="17">
        <f t="shared" si="406"/>
        <v>0</v>
      </c>
      <c r="P2017" s="17">
        <f t="shared" si="415"/>
        <v>0</v>
      </c>
      <c r="Q2017" s="17">
        <f t="shared" si="407"/>
        <v>2.241887028242516E-4</v>
      </c>
      <c r="R2017" s="29">
        <f>IF(R2016="cCO2_ppm",CO2_ext_avg_ppm,calculation!R2016+calculation!S2016)</f>
        <v>422.26371397150575</v>
      </c>
      <c r="S2017" s="13">
        <f t="shared" si="416"/>
        <v>-0.20176983254182643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A2951-16E6-46D2-AF71-674D1F676D39}">
  <dimension ref="A1:D2688"/>
  <sheetViews>
    <sheetView workbookViewId="0">
      <selection activeCell="A55" sqref="A55:XFD55"/>
    </sheetView>
  </sheetViews>
  <sheetFormatPr defaultRowHeight="14.45"/>
  <cols>
    <col min="1" max="1" width="28.42578125" customWidth="1"/>
    <col min="3" max="3" width="18.7109375" bestFit="1" customWidth="1"/>
    <col min="4" max="4" width="18.140625" customWidth="1"/>
  </cols>
  <sheetData>
    <row r="1" spans="1:4">
      <c r="A1" t="s">
        <v>124</v>
      </c>
      <c r="B1" t="s">
        <v>125</v>
      </c>
      <c r="C1" s="1" t="s">
        <v>126</v>
      </c>
      <c r="D1" t="s">
        <v>113</v>
      </c>
    </row>
    <row r="2" spans="1:4">
      <c r="A2">
        <v>0</v>
      </c>
      <c r="B2" s="47">
        <v>0</v>
      </c>
      <c r="C2" s="2">
        <f>A2+B2</f>
        <v>0</v>
      </c>
      <c r="D2">
        <v>0</v>
      </c>
    </row>
    <row r="3" spans="1:4">
      <c r="A3">
        <v>0</v>
      </c>
      <c r="B3" s="47">
        <v>0.35416666666666669</v>
      </c>
      <c r="C3" s="2">
        <f>A3+B3</f>
        <v>0.35416666666666669</v>
      </c>
      <c r="D3">
        <v>1</v>
      </c>
    </row>
    <row r="4" spans="1:4">
      <c r="A4">
        <v>0</v>
      </c>
      <c r="B4" s="47">
        <v>0.375</v>
      </c>
      <c r="C4" s="2">
        <f t="shared" ref="C4:C10" si="0">A4+B4</f>
        <v>0.375</v>
      </c>
      <c r="D4">
        <v>3</v>
      </c>
    </row>
    <row r="5" spans="1:4">
      <c r="A5">
        <v>0</v>
      </c>
      <c r="B5" s="47">
        <v>0.5</v>
      </c>
      <c r="C5" s="2">
        <f t="shared" si="0"/>
        <v>0.5</v>
      </c>
      <c r="D5">
        <v>2</v>
      </c>
    </row>
    <row r="6" spans="1:4">
      <c r="A6">
        <v>0</v>
      </c>
      <c r="B6" s="47">
        <v>0.52083333333333337</v>
      </c>
      <c r="C6" s="2">
        <f t="shared" si="0"/>
        <v>0.52083333333333337</v>
      </c>
      <c r="D6">
        <v>0</v>
      </c>
    </row>
    <row r="7" spans="1:4">
      <c r="A7">
        <v>0</v>
      </c>
      <c r="B7" s="47">
        <v>0.54166666666666663</v>
      </c>
      <c r="C7" s="2">
        <f t="shared" si="0"/>
        <v>0.54166666666666663</v>
      </c>
      <c r="D7">
        <v>2</v>
      </c>
    </row>
    <row r="8" spans="1:4">
      <c r="A8">
        <v>0</v>
      </c>
      <c r="B8" s="47">
        <v>0.5625</v>
      </c>
      <c r="C8" s="2">
        <f t="shared" si="0"/>
        <v>0.5625</v>
      </c>
      <c r="D8">
        <v>3</v>
      </c>
    </row>
    <row r="9" spans="1:4">
      <c r="A9">
        <v>0</v>
      </c>
      <c r="B9" s="47">
        <v>0.66666666666666663</v>
      </c>
      <c r="C9" s="2">
        <f t="shared" si="0"/>
        <v>0.66666666666666663</v>
      </c>
      <c r="D9">
        <v>2</v>
      </c>
    </row>
    <row r="10" spans="1:4">
      <c r="A10">
        <v>0</v>
      </c>
      <c r="B10" s="47">
        <v>0.70833333333333337</v>
      </c>
      <c r="C10" s="2">
        <f t="shared" si="0"/>
        <v>0.70833333333333337</v>
      </c>
      <c r="D10">
        <v>0</v>
      </c>
    </row>
    <row r="11" spans="1:4">
      <c r="A11">
        <v>1</v>
      </c>
      <c r="B11" s="47">
        <v>0</v>
      </c>
      <c r="C11" s="2">
        <f>A11+B11</f>
        <v>1</v>
      </c>
      <c r="D11">
        <v>0</v>
      </c>
    </row>
    <row r="12" spans="1:4">
      <c r="A12">
        <v>1</v>
      </c>
      <c r="B12" s="47">
        <v>0.35416666666666669</v>
      </c>
      <c r="C12" s="2">
        <f>A12+B12</f>
        <v>1.3541666666666667</v>
      </c>
      <c r="D12">
        <v>1</v>
      </c>
    </row>
    <row r="13" spans="1:4">
      <c r="A13">
        <v>1</v>
      </c>
      <c r="B13" s="47">
        <v>0.375</v>
      </c>
      <c r="C13" s="2">
        <f t="shared" ref="C13:C19" si="1">A13+B13</f>
        <v>1.375</v>
      </c>
      <c r="D13">
        <v>3</v>
      </c>
    </row>
    <row r="14" spans="1:4">
      <c r="A14">
        <v>1</v>
      </c>
      <c r="B14" s="47">
        <v>0.5</v>
      </c>
      <c r="C14" s="2">
        <f t="shared" si="1"/>
        <v>1.5</v>
      </c>
      <c r="D14">
        <v>2</v>
      </c>
    </row>
    <row r="15" spans="1:4">
      <c r="A15">
        <v>1</v>
      </c>
      <c r="B15" s="47">
        <v>0.52083333333333337</v>
      </c>
      <c r="C15" s="2">
        <f t="shared" si="1"/>
        <v>1.5208333333333335</v>
      </c>
      <c r="D15">
        <v>0</v>
      </c>
    </row>
    <row r="16" spans="1:4">
      <c r="A16">
        <v>1</v>
      </c>
      <c r="B16" s="47">
        <v>0.54166666666666663</v>
      </c>
      <c r="C16" s="2">
        <f t="shared" si="1"/>
        <v>1.5416666666666665</v>
      </c>
      <c r="D16">
        <v>2</v>
      </c>
    </row>
    <row r="17" spans="1:4">
      <c r="A17">
        <v>1</v>
      </c>
      <c r="B17" s="47">
        <v>0.5625</v>
      </c>
      <c r="C17" s="2">
        <f t="shared" si="1"/>
        <v>1.5625</v>
      </c>
      <c r="D17">
        <v>3</v>
      </c>
    </row>
    <row r="18" spans="1:4">
      <c r="A18">
        <v>1</v>
      </c>
      <c r="B18" s="47">
        <v>0.66666666666666663</v>
      </c>
      <c r="C18" s="2">
        <f t="shared" si="1"/>
        <v>1.6666666666666665</v>
      </c>
      <c r="D18">
        <v>2</v>
      </c>
    </row>
    <row r="19" spans="1:4">
      <c r="A19">
        <v>1</v>
      </c>
      <c r="B19" s="47">
        <v>0.70833333333333337</v>
      </c>
      <c r="C19" s="2">
        <f t="shared" si="1"/>
        <v>1.7083333333333335</v>
      </c>
      <c r="D19">
        <v>0</v>
      </c>
    </row>
    <row r="20" spans="1:4">
      <c r="A20">
        <v>2</v>
      </c>
      <c r="B20" s="47">
        <v>0</v>
      </c>
      <c r="C20" s="2">
        <f>A20+B20</f>
        <v>2</v>
      </c>
      <c r="D20">
        <v>0</v>
      </c>
    </row>
    <row r="21" spans="1:4">
      <c r="A21">
        <v>2</v>
      </c>
      <c r="B21" s="47">
        <v>0.35416666666666669</v>
      </c>
      <c r="C21" s="2">
        <f>A21+B21</f>
        <v>2.3541666666666665</v>
      </c>
      <c r="D21">
        <v>1</v>
      </c>
    </row>
    <row r="22" spans="1:4">
      <c r="A22">
        <v>2</v>
      </c>
      <c r="B22" s="47">
        <v>0.375</v>
      </c>
      <c r="C22" s="2">
        <f t="shared" ref="C22:C28" si="2">A22+B22</f>
        <v>2.375</v>
      </c>
      <c r="D22">
        <v>3</v>
      </c>
    </row>
    <row r="23" spans="1:4">
      <c r="A23">
        <v>2</v>
      </c>
      <c r="B23" s="47">
        <v>0.5</v>
      </c>
      <c r="C23" s="2">
        <f t="shared" si="2"/>
        <v>2.5</v>
      </c>
      <c r="D23">
        <v>2</v>
      </c>
    </row>
    <row r="24" spans="1:4">
      <c r="A24">
        <v>2</v>
      </c>
      <c r="B24" s="47">
        <v>0.52083333333333337</v>
      </c>
      <c r="C24" s="2">
        <f t="shared" si="2"/>
        <v>2.5208333333333335</v>
      </c>
      <c r="D24">
        <v>0</v>
      </c>
    </row>
    <row r="25" spans="1:4">
      <c r="A25">
        <v>2</v>
      </c>
      <c r="B25" s="47">
        <v>0.54166666666666663</v>
      </c>
      <c r="C25" s="2">
        <f t="shared" si="2"/>
        <v>2.5416666666666665</v>
      </c>
      <c r="D25">
        <v>2</v>
      </c>
    </row>
    <row r="26" spans="1:4">
      <c r="A26">
        <v>2</v>
      </c>
      <c r="B26" s="47">
        <v>0.5625</v>
      </c>
      <c r="C26" s="2">
        <f t="shared" si="2"/>
        <v>2.5625</v>
      </c>
      <c r="D26">
        <v>3</v>
      </c>
    </row>
    <row r="27" spans="1:4">
      <c r="A27">
        <v>2</v>
      </c>
      <c r="B27" s="47">
        <v>0.66666666666666663</v>
      </c>
      <c r="C27" s="2">
        <f t="shared" si="2"/>
        <v>2.6666666666666665</v>
      </c>
      <c r="D27">
        <v>2</v>
      </c>
    </row>
    <row r="28" spans="1:4">
      <c r="A28">
        <v>2</v>
      </c>
      <c r="B28" s="47">
        <v>0.70833333333333337</v>
      </c>
      <c r="C28" s="2">
        <f t="shared" si="2"/>
        <v>2.7083333333333335</v>
      </c>
      <c r="D28">
        <v>0</v>
      </c>
    </row>
    <row r="29" spans="1:4">
      <c r="A29">
        <v>3</v>
      </c>
      <c r="B29" s="47">
        <v>0</v>
      </c>
      <c r="C29" s="2">
        <f>A29+B29</f>
        <v>3</v>
      </c>
      <c r="D29">
        <v>0</v>
      </c>
    </row>
    <row r="30" spans="1:4">
      <c r="A30">
        <v>3</v>
      </c>
      <c r="B30" s="47">
        <v>0.35416666666666669</v>
      </c>
      <c r="C30" s="2">
        <f>A30+B30</f>
        <v>3.3541666666666665</v>
      </c>
      <c r="D30">
        <v>1</v>
      </c>
    </row>
    <row r="31" spans="1:4">
      <c r="A31">
        <v>3</v>
      </c>
      <c r="B31" s="47">
        <v>0.375</v>
      </c>
      <c r="C31" s="2">
        <f t="shared" ref="C31:C37" si="3">A31+B31</f>
        <v>3.375</v>
      </c>
      <c r="D31">
        <v>3</v>
      </c>
    </row>
    <row r="32" spans="1:4">
      <c r="A32">
        <v>3</v>
      </c>
      <c r="B32" s="47">
        <v>0.5</v>
      </c>
      <c r="C32" s="2">
        <f t="shared" si="3"/>
        <v>3.5</v>
      </c>
      <c r="D32">
        <v>2</v>
      </c>
    </row>
    <row r="33" spans="1:4">
      <c r="A33">
        <v>3</v>
      </c>
      <c r="B33" s="47">
        <v>0.52083333333333337</v>
      </c>
      <c r="C33" s="2">
        <f t="shared" si="3"/>
        <v>3.5208333333333335</v>
      </c>
      <c r="D33">
        <v>0</v>
      </c>
    </row>
    <row r="34" spans="1:4">
      <c r="A34">
        <v>3</v>
      </c>
      <c r="B34" s="47">
        <v>0.54166666666666663</v>
      </c>
      <c r="C34" s="2">
        <f t="shared" si="3"/>
        <v>3.5416666666666665</v>
      </c>
      <c r="D34">
        <v>2</v>
      </c>
    </row>
    <row r="35" spans="1:4">
      <c r="A35">
        <v>3</v>
      </c>
      <c r="B35" s="47">
        <v>0.5625</v>
      </c>
      <c r="C35" s="2">
        <f t="shared" si="3"/>
        <v>3.5625</v>
      </c>
      <c r="D35">
        <v>3</v>
      </c>
    </row>
    <row r="36" spans="1:4">
      <c r="A36">
        <v>3</v>
      </c>
      <c r="B36" s="47">
        <v>0.66666666666666663</v>
      </c>
      <c r="C36" s="2">
        <f t="shared" si="3"/>
        <v>3.6666666666666665</v>
      </c>
      <c r="D36">
        <v>2</v>
      </c>
    </row>
    <row r="37" spans="1:4">
      <c r="A37">
        <v>3</v>
      </c>
      <c r="B37" s="47">
        <v>0.70833333333333337</v>
      </c>
      <c r="C37" s="2">
        <f t="shared" si="3"/>
        <v>3.7083333333333335</v>
      </c>
      <c r="D37">
        <v>0</v>
      </c>
    </row>
    <row r="38" spans="1:4">
      <c r="A38">
        <v>4</v>
      </c>
      <c r="B38" s="47">
        <v>0</v>
      </c>
      <c r="C38" s="2">
        <f>A38+B38</f>
        <v>4</v>
      </c>
      <c r="D38">
        <v>0</v>
      </c>
    </row>
    <row r="39" spans="1:4">
      <c r="A39">
        <v>4</v>
      </c>
      <c r="B39" s="47">
        <v>0.35416666666666669</v>
      </c>
      <c r="C39" s="2">
        <f>A39+B39</f>
        <v>4.354166666666667</v>
      </c>
      <c r="D39">
        <v>1</v>
      </c>
    </row>
    <row r="40" spans="1:4">
      <c r="A40">
        <v>4</v>
      </c>
      <c r="B40" s="47">
        <v>0.375</v>
      </c>
      <c r="C40" s="2">
        <f t="shared" ref="C40:C46" si="4">A40+B40</f>
        <v>4.375</v>
      </c>
      <c r="D40">
        <v>3</v>
      </c>
    </row>
    <row r="41" spans="1:4">
      <c r="A41">
        <v>4</v>
      </c>
      <c r="B41" s="47">
        <v>0.5</v>
      </c>
      <c r="C41" s="2">
        <f t="shared" si="4"/>
        <v>4.5</v>
      </c>
      <c r="D41">
        <v>2</v>
      </c>
    </row>
    <row r="42" spans="1:4">
      <c r="A42">
        <v>4</v>
      </c>
      <c r="B42" s="47">
        <v>0.52083333333333337</v>
      </c>
      <c r="C42" s="2">
        <f t="shared" si="4"/>
        <v>4.520833333333333</v>
      </c>
      <c r="D42">
        <v>0</v>
      </c>
    </row>
    <row r="43" spans="1:4">
      <c r="A43">
        <v>4</v>
      </c>
      <c r="B43" s="47">
        <v>0.54166666666666663</v>
      </c>
      <c r="C43" s="2">
        <f t="shared" si="4"/>
        <v>4.541666666666667</v>
      </c>
      <c r="D43">
        <v>2</v>
      </c>
    </row>
    <row r="44" spans="1:4">
      <c r="A44">
        <v>4</v>
      </c>
      <c r="B44" s="47">
        <v>0.5625</v>
      </c>
      <c r="C44" s="2">
        <f t="shared" si="4"/>
        <v>4.5625</v>
      </c>
      <c r="D44">
        <v>3</v>
      </c>
    </row>
    <row r="45" spans="1:4">
      <c r="A45">
        <v>4</v>
      </c>
      <c r="B45" s="47">
        <v>0.66666666666666663</v>
      </c>
      <c r="C45" s="2">
        <f t="shared" si="4"/>
        <v>4.666666666666667</v>
      </c>
      <c r="D45">
        <v>2</v>
      </c>
    </row>
    <row r="46" spans="1:4">
      <c r="A46">
        <v>4</v>
      </c>
      <c r="B46" s="47">
        <v>0.70833333333333337</v>
      </c>
      <c r="C46" s="2">
        <f t="shared" si="4"/>
        <v>4.708333333333333</v>
      </c>
      <c r="D46">
        <v>0</v>
      </c>
    </row>
    <row r="47" spans="1:4">
      <c r="A47">
        <v>5</v>
      </c>
      <c r="B47" s="47">
        <v>0</v>
      </c>
      <c r="C47" s="2">
        <f>A47+B47</f>
        <v>5</v>
      </c>
      <c r="D47">
        <v>0</v>
      </c>
    </row>
    <row r="48" spans="1:4">
      <c r="A48">
        <v>5</v>
      </c>
      <c r="B48" s="47">
        <v>0.35416666666666669</v>
      </c>
      <c r="C48" s="2">
        <f>A48+B48</f>
        <v>5.354166666666667</v>
      </c>
      <c r="D48">
        <v>1</v>
      </c>
    </row>
    <row r="49" spans="1:4">
      <c r="A49">
        <v>5</v>
      </c>
      <c r="B49" s="47">
        <v>0.375</v>
      </c>
      <c r="C49" s="2">
        <f t="shared" ref="C49:C54" si="5">A49+B49</f>
        <v>5.375</v>
      </c>
      <c r="D49">
        <v>3</v>
      </c>
    </row>
    <row r="50" spans="1:4">
      <c r="A50">
        <v>5</v>
      </c>
      <c r="B50" s="47">
        <v>0.5</v>
      </c>
      <c r="C50" s="2">
        <f t="shared" si="5"/>
        <v>5.5</v>
      </c>
      <c r="D50">
        <v>2</v>
      </c>
    </row>
    <row r="51" spans="1:4">
      <c r="A51">
        <v>5</v>
      </c>
      <c r="B51" s="47">
        <v>0.52083333333333337</v>
      </c>
      <c r="C51" s="2">
        <f t="shared" si="5"/>
        <v>5.520833333333333</v>
      </c>
      <c r="D51">
        <v>0</v>
      </c>
    </row>
    <row r="52" spans="1:4">
      <c r="A52">
        <v>5</v>
      </c>
      <c r="B52" s="47">
        <v>0.54166666666666663</v>
      </c>
      <c r="C52" s="2">
        <f t="shared" si="5"/>
        <v>5.541666666666667</v>
      </c>
      <c r="D52">
        <v>2</v>
      </c>
    </row>
    <row r="53" spans="1:4">
      <c r="A53">
        <v>5</v>
      </c>
      <c r="B53" s="47">
        <v>0.5625</v>
      </c>
      <c r="C53" s="2">
        <f t="shared" si="5"/>
        <v>5.5625</v>
      </c>
      <c r="D53">
        <v>1</v>
      </c>
    </row>
    <row r="54" spans="1:4">
      <c r="A54">
        <v>5</v>
      </c>
      <c r="B54" s="47">
        <v>0.66666666666666663</v>
      </c>
      <c r="C54" s="2">
        <f t="shared" si="5"/>
        <v>5.666666666666667</v>
      </c>
      <c r="D54">
        <v>0</v>
      </c>
    </row>
    <row r="55" spans="1:4">
      <c r="A55">
        <v>6</v>
      </c>
      <c r="B55" s="47">
        <v>0</v>
      </c>
      <c r="C55" s="2">
        <f>A55+B55</f>
        <v>6</v>
      </c>
      <c r="D55">
        <v>0</v>
      </c>
    </row>
    <row r="56" spans="1:4">
      <c r="A56">
        <v>7</v>
      </c>
      <c r="B56" s="47">
        <v>0</v>
      </c>
      <c r="C56" s="2">
        <f>A56+B56</f>
        <v>7</v>
      </c>
      <c r="D56">
        <v>0</v>
      </c>
    </row>
    <row r="57" spans="1:4">
      <c r="B57" s="47"/>
      <c r="C57" s="2"/>
    </row>
    <row r="58" spans="1:4">
      <c r="B58" s="47"/>
      <c r="C58" s="2"/>
    </row>
    <row r="59" spans="1:4">
      <c r="B59" s="47"/>
      <c r="C59" s="2"/>
    </row>
    <row r="60" spans="1:4">
      <c r="B60" s="47"/>
      <c r="C60" s="2"/>
    </row>
    <row r="61" spans="1:4">
      <c r="B61" s="47"/>
      <c r="C61" s="2"/>
    </row>
    <row r="62" spans="1:4">
      <c r="B62" s="47"/>
      <c r="C62" s="2"/>
    </row>
    <row r="63" spans="1:4">
      <c r="B63" s="47"/>
      <c r="C63" s="2"/>
    </row>
    <row r="64" spans="1:4">
      <c r="C64" s="2"/>
    </row>
    <row r="65" spans="3:3">
      <c r="C65" s="2"/>
    </row>
    <row r="66" spans="3:3">
      <c r="C66" s="2"/>
    </row>
    <row r="67" spans="3:3">
      <c r="C67" s="2"/>
    </row>
    <row r="68" spans="3:3">
      <c r="C68" s="2"/>
    </row>
    <row r="69" spans="3:3">
      <c r="C69" s="2"/>
    </row>
    <row r="70" spans="3:3">
      <c r="C70" s="2"/>
    </row>
    <row r="71" spans="3:3">
      <c r="C71" s="2"/>
    </row>
    <row r="72" spans="3:3">
      <c r="C72" s="2"/>
    </row>
    <row r="73" spans="3:3">
      <c r="C73" s="2"/>
    </row>
    <row r="74" spans="3:3">
      <c r="C74" s="2"/>
    </row>
    <row r="75" spans="3:3">
      <c r="C75" s="2"/>
    </row>
    <row r="76" spans="3:3">
      <c r="C76" s="2"/>
    </row>
    <row r="77" spans="3:3">
      <c r="C77" s="2"/>
    </row>
    <row r="78" spans="3:3">
      <c r="C78" s="2"/>
    </row>
    <row r="79" spans="3:3">
      <c r="C79" s="2"/>
    </row>
    <row r="80" spans="3:3">
      <c r="C80" s="2"/>
    </row>
    <row r="81" spans="3:3">
      <c r="C81" s="2"/>
    </row>
    <row r="82" spans="3:3">
      <c r="C82" s="2"/>
    </row>
    <row r="83" spans="3:3">
      <c r="C83" s="2"/>
    </row>
    <row r="84" spans="3:3">
      <c r="C84" s="2"/>
    </row>
    <row r="85" spans="3:3">
      <c r="C85" s="2"/>
    </row>
    <row r="86" spans="3:3">
      <c r="C86" s="2"/>
    </row>
    <row r="87" spans="3:3">
      <c r="C87" s="2"/>
    </row>
    <row r="88" spans="3:3">
      <c r="C88" s="2"/>
    </row>
    <row r="89" spans="3:3">
      <c r="C89" s="2"/>
    </row>
    <row r="90" spans="3:3">
      <c r="C90" s="2"/>
    </row>
    <row r="91" spans="3:3">
      <c r="C91" s="2"/>
    </row>
    <row r="92" spans="3:3">
      <c r="C92" s="2"/>
    </row>
    <row r="93" spans="3:3">
      <c r="C93" s="2"/>
    </row>
    <row r="94" spans="3:3">
      <c r="C94" s="2"/>
    </row>
    <row r="95" spans="3:3">
      <c r="C95" s="2"/>
    </row>
    <row r="96" spans="3:3">
      <c r="C96" s="2"/>
    </row>
    <row r="97" spans="3:3">
      <c r="C97" s="2"/>
    </row>
    <row r="98" spans="3:3">
      <c r="C98" s="2"/>
    </row>
    <row r="99" spans="3:3">
      <c r="C99" s="2"/>
    </row>
    <row r="100" spans="3:3">
      <c r="C100" s="2"/>
    </row>
    <row r="101" spans="3:3">
      <c r="C101" s="2"/>
    </row>
    <row r="102" spans="3:3">
      <c r="C102" s="2"/>
    </row>
    <row r="103" spans="3:3">
      <c r="C103" s="2"/>
    </row>
    <row r="104" spans="3:3">
      <c r="C104" s="2"/>
    </row>
    <row r="105" spans="3:3">
      <c r="C105" s="2"/>
    </row>
    <row r="106" spans="3:3">
      <c r="C106" s="2"/>
    </row>
    <row r="107" spans="3:3">
      <c r="C107" s="2"/>
    </row>
    <row r="108" spans="3:3">
      <c r="C108" s="2"/>
    </row>
    <row r="109" spans="3:3">
      <c r="C109" s="2"/>
    </row>
    <row r="110" spans="3:3">
      <c r="C110" s="2"/>
    </row>
    <row r="111" spans="3:3">
      <c r="C111" s="2"/>
    </row>
    <row r="112" spans="3:3">
      <c r="C112" s="2"/>
    </row>
    <row r="113" spans="3:3">
      <c r="C113" s="2"/>
    </row>
    <row r="114" spans="3:3">
      <c r="C114" s="2"/>
    </row>
    <row r="115" spans="3:3">
      <c r="C115" s="2"/>
    </row>
    <row r="116" spans="3:3">
      <c r="C116" s="2"/>
    </row>
    <row r="117" spans="3:3">
      <c r="C117" s="2"/>
    </row>
    <row r="118" spans="3:3">
      <c r="C118" s="2"/>
    </row>
    <row r="119" spans="3:3">
      <c r="C119" s="2"/>
    </row>
    <row r="120" spans="3:3">
      <c r="C120" s="2"/>
    </row>
    <row r="121" spans="3:3">
      <c r="C121" s="2"/>
    </row>
    <row r="122" spans="3:3">
      <c r="C122" s="2"/>
    </row>
    <row r="123" spans="3:3">
      <c r="C123" s="2"/>
    </row>
    <row r="124" spans="3:3">
      <c r="C124" s="2"/>
    </row>
    <row r="125" spans="3:3">
      <c r="C125" s="2"/>
    </row>
    <row r="126" spans="3:3">
      <c r="C126" s="2"/>
    </row>
    <row r="127" spans="3:3">
      <c r="C127" s="2"/>
    </row>
    <row r="128" spans="3:3">
      <c r="C128" s="2"/>
    </row>
    <row r="129" spans="3:3">
      <c r="C129" s="2"/>
    </row>
    <row r="130" spans="3:3">
      <c r="C130" s="2"/>
    </row>
    <row r="131" spans="3:3">
      <c r="C131" s="2"/>
    </row>
    <row r="132" spans="3:3">
      <c r="C132" s="2"/>
    </row>
    <row r="133" spans="3:3">
      <c r="C133" s="2"/>
    </row>
    <row r="134" spans="3:3">
      <c r="C134" s="2"/>
    </row>
    <row r="135" spans="3:3">
      <c r="C135" s="2"/>
    </row>
    <row r="136" spans="3:3">
      <c r="C136" s="2"/>
    </row>
    <row r="137" spans="3:3">
      <c r="C137" s="2"/>
    </row>
    <row r="138" spans="3:3">
      <c r="C138" s="2"/>
    </row>
    <row r="139" spans="3:3">
      <c r="C139" s="2"/>
    </row>
    <row r="140" spans="3:3">
      <c r="C140" s="2"/>
    </row>
    <row r="141" spans="3:3">
      <c r="C141" s="2"/>
    </row>
    <row r="142" spans="3:3">
      <c r="C142" s="2"/>
    </row>
    <row r="143" spans="3:3">
      <c r="C143" s="2"/>
    </row>
    <row r="144" spans="3:3">
      <c r="C144" s="2"/>
    </row>
    <row r="145" spans="3:3">
      <c r="C145" s="2"/>
    </row>
    <row r="146" spans="3:3">
      <c r="C146" s="2"/>
    </row>
    <row r="147" spans="3:3">
      <c r="C147" s="2"/>
    </row>
    <row r="148" spans="3:3">
      <c r="C148" s="2"/>
    </row>
    <row r="149" spans="3:3">
      <c r="C149" s="2"/>
    </row>
    <row r="150" spans="3:3">
      <c r="C150" s="2"/>
    </row>
    <row r="151" spans="3:3">
      <c r="C151" s="2"/>
    </row>
    <row r="152" spans="3:3">
      <c r="C152" s="2"/>
    </row>
    <row r="153" spans="3:3">
      <c r="C153" s="2"/>
    </row>
    <row r="154" spans="3:3">
      <c r="C154" s="2"/>
    </row>
    <row r="155" spans="3:3">
      <c r="C155" s="2"/>
    </row>
    <row r="156" spans="3:3">
      <c r="C156" s="2"/>
    </row>
    <row r="157" spans="3:3">
      <c r="C157" s="2"/>
    </row>
    <row r="158" spans="3:3">
      <c r="C158" s="2"/>
    </row>
    <row r="159" spans="3:3">
      <c r="C159" s="2"/>
    </row>
    <row r="160" spans="3:3">
      <c r="C160" s="2"/>
    </row>
    <row r="161" spans="3:3">
      <c r="C161" s="2"/>
    </row>
    <row r="162" spans="3:3">
      <c r="C162" s="2"/>
    </row>
    <row r="163" spans="3:3">
      <c r="C163" s="2"/>
    </row>
    <row r="164" spans="3:3">
      <c r="C164" s="2"/>
    </row>
    <row r="165" spans="3:3">
      <c r="C165" s="2"/>
    </row>
    <row r="166" spans="3:3">
      <c r="C166" s="2"/>
    </row>
    <row r="167" spans="3:3">
      <c r="C167" s="2"/>
    </row>
    <row r="168" spans="3:3">
      <c r="C168" s="2"/>
    </row>
    <row r="169" spans="3:3">
      <c r="C169" s="2"/>
    </row>
    <row r="170" spans="3:3">
      <c r="C170" s="2"/>
    </row>
    <row r="171" spans="3:3">
      <c r="C171" s="2"/>
    </row>
    <row r="172" spans="3:3">
      <c r="C172" s="2"/>
    </row>
    <row r="173" spans="3:3">
      <c r="C173" s="2"/>
    </row>
    <row r="174" spans="3:3">
      <c r="C174" s="2"/>
    </row>
    <row r="175" spans="3:3">
      <c r="C175" s="2"/>
    </row>
    <row r="176" spans="3:3">
      <c r="C176" s="2"/>
    </row>
    <row r="177" spans="3:3">
      <c r="C177" s="2"/>
    </row>
    <row r="178" spans="3:3">
      <c r="C178" s="2"/>
    </row>
    <row r="179" spans="3:3">
      <c r="C179" s="2"/>
    </row>
    <row r="180" spans="3:3">
      <c r="C180" s="2"/>
    </row>
    <row r="181" spans="3:3">
      <c r="C181" s="2"/>
    </row>
    <row r="182" spans="3:3">
      <c r="C182" s="2"/>
    </row>
    <row r="183" spans="3:3">
      <c r="C183" s="2"/>
    </row>
    <row r="184" spans="3:3">
      <c r="C184" s="2"/>
    </row>
    <row r="185" spans="3:3">
      <c r="C185" s="2"/>
    </row>
    <row r="186" spans="3:3">
      <c r="C186" s="2"/>
    </row>
    <row r="187" spans="3:3">
      <c r="C187" s="2"/>
    </row>
    <row r="188" spans="3:3">
      <c r="C188" s="2"/>
    </row>
    <row r="189" spans="3:3">
      <c r="C189" s="2"/>
    </row>
    <row r="190" spans="3:3">
      <c r="C190" s="2"/>
    </row>
    <row r="191" spans="3:3">
      <c r="C191" s="2"/>
    </row>
    <row r="192" spans="3:3">
      <c r="C192" s="2"/>
    </row>
    <row r="193" spans="3:3">
      <c r="C193" s="2"/>
    </row>
    <row r="194" spans="3:3">
      <c r="C194" s="2"/>
    </row>
    <row r="195" spans="3:3">
      <c r="C195" s="2"/>
    </row>
    <row r="196" spans="3:3">
      <c r="C196" s="2"/>
    </row>
    <row r="197" spans="3:3">
      <c r="C197" s="2"/>
    </row>
    <row r="198" spans="3:3">
      <c r="C198" s="2"/>
    </row>
    <row r="199" spans="3:3">
      <c r="C199" s="2"/>
    </row>
    <row r="200" spans="3:3">
      <c r="C200" s="2"/>
    </row>
    <row r="201" spans="3:3">
      <c r="C201" s="2"/>
    </row>
    <row r="202" spans="3:3">
      <c r="C202" s="2"/>
    </row>
    <row r="203" spans="3:3">
      <c r="C203" s="2"/>
    </row>
    <row r="204" spans="3:3">
      <c r="C204" s="2"/>
    </row>
    <row r="205" spans="3:3">
      <c r="C205" s="2"/>
    </row>
    <row r="206" spans="3:3">
      <c r="C206" s="2"/>
    </row>
    <row r="207" spans="3:3">
      <c r="C207" s="2"/>
    </row>
    <row r="208" spans="3:3">
      <c r="C208" s="2"/>
    </row>
    <row r="209" spans="3:3">
      <c r="C209" s="2"/>
    </row>
    <row r="210" spans="3:3">
      <c r="C210" s="2"/>
    </row>
    <row r="211" spans="3:3">
      <c r="C211" s="2"/>
    </row>
    <row r="212" spans="3:3">
      <c r="C212" s="2"/>
    </row>
    <row r="213" spans="3:3">
      <c r="C213" s="2"/>
    </row>
    <row r="214" spans="3:3">
      <c r="C214" s="2"/>
    </row>
    <row r="215" spans="3:3">
      <c r="C215" s="2"/>
    </row>
    <row r="216" spans="3:3">
      <c r="C216" s="2"/>
    </row>
    <row r="217" spans="3:3">
      <c r="C217" s="2"/>
    </row>
    <row r="218" spans="3:3">
      <c r="C218" s="2"/>
    </row>
    <row r="219" spans="3:3">
      <c r="C219" s="2"/>
    </row>
    <row r="220" spans="3:3">
      <c r="C220" s="2"/>
    </row>
    <row r="221" spans="3:3">
      <c r="C221" s="2"/>
    </row>
    <row r="222" spans="3:3">
      <c r="C222" s="2"/>
    </row>
    <row r="223" spans="3:3">
      <c r="C223" s="2"/>
    </row>
    <row r="224" spans="3:3">
      <c r="C224" s="2"/>
    </row>
    <row r="225" spans="3:3">
      <c r="C225" s="2"/>
    </row>
    <row r="226" spans="3:3">
      <c r="C226" s="2"/>
    </row>
    <row r="227" spans="3:3">
      <c r="C227" s="2"/>
    </row>
    <row r="228" spans="3:3">
      <c r="C228" s="2"/>
    </row>
    <row r="229" spans="3:3">
      <c r="C229" s="2"/>
    </row>
    <row r="230" spans="3:3">
      <c r="C230" s="2"/>
    </row>
    <row r="231" spans="3:3">
      <c r="C231" s="2"/>
    </row>
    <row r="232" spans="3:3">
      <c r="C232" s="2"/>
    </row>
    <row r="233" spans="3:3">
      <c r="C233" s="2"/>
    </row>
    <row r="234" spans="3:3">
      <c r="C234" s="2"/>
    </row>
    <row r="235" spans="3:3">
      <c r="C235" s="2"/>
    </row>
    <row r="236" spans="3:3">
      <c r="C236" s="2"/>
    </row>
    <row r="237" spans="3:3">
      <c r="C237" s="2"/>
    </row>
    <row r="238" spans="3:3">
      <c r="C238" s="2"/>
    </row>
    <row r="239" spans="3:3">
      <c r="C239" s="2"/>
    </row>
    <row r="240" spans="3:3">
      <c r="C240" s="2"/>
    </row>
    <row r="241" spans="3:3">
      <c r="C241" s="2"/>
    </row>
    <row r="242" spans="3:3">
      <c r="C242" s="2"/>
    </row>
    <row r="243" spans="3:3">
      <c r="C243" s="2"/>
    </row>
    <row r="244" spans="3:3">
      <c r="C244" s="2"/>
    </row>
    <row r="245" spans="3:3">
      <c r="C245" s="2"/>
    </row>
    <row r="246" spans="3:3">
      <c r="C246" s="2"/>
    </row>
    <row r="247" spans="3:3">
      <c r="C247" s="2"/>
    </row>
    <row r="248" spans="3:3">
      <c r="C248" s="2"/>
    </row>
    <row r="249" spans="3:3">
      <c r="C249" s="2"/>
    </row>
    <row r="250" spans="3:3">
      <c r="C250" s="2"/>
    </row>
    <row r="251" spans="3:3">
      <c r="C251" s="2"/>
    </row>
    <row r="252" spans="3:3">
      <c r="C252" s="2"/>
    </row>
    <row r="253" spans="3:3">
      <c r="C253" s="2"/>
    </row>
    <row r="254" spans="3:3">
      <c r="C254" s="2"/>
    </row>
    <row r="255" spans="3:3">
      <c r="C255" s="2"/>
    </row>
    <row r="256" spans="3:3">
      <c r="C256" s="2"/>
    </row>
    <row r="257" spans="3:3">
      <c r="C257" s="2"/>
    </row>
    <row r="258" spans="3:3">
      <c r="C258" s="2"/>
    </row>
    <row r="259" spans="3:3">
      <c r="C259" s="2"/>
    </row>
    <row r="260" spans="3:3">
      <c r="C260" s="2"/>
    </row>
    <row r="261" spans="3:3">
      <c r="C261" s="2"/>
    </row>
    <row r="262" spans="3:3">
      <c r="C262" s="2"/>
    </row>
    <row r="263" spans="3:3">
      <c r="C263" s="2"/>
    </row>
    <row r="264" spans="3:3">
      <c r="C264" s="2"/>
    </row>
    <row r="265" spans="3:3">
      <c r="C265" s="2"/>
    </row>
    <row r="266" spans="3:3">
      <c r="C266" s="2"/>
    </row>
    <row r="267" spans="3:3">
      <c r="C267" s="2"/>
    </row>
    <row r="268" spans="3:3">
      <c r="C268" s="2"/>
    </row>
    <row r="269" spans="3:3">
      <c r="C269" s="2"/>
    </row>
    <row r="270" spans="3:3">
      <c r="C270" s="2"/>
    </row>
    <row r="271" spans="3:3">
      <c r="C271" s="2"/>
    </row>
    <row r="272" spans="3:3">
      <c r="C272" s="2"/>
    </row>
    <row r="273" spans="3:3">
      <c r="C273" s="2"/>
    </row>
    <row r="274" spans="3:3">
      <c r="C274" s="2"/>
    </row>
    <row r="275" spans="3:3">
      <c r="C275" s="2"/>
    </row>
    <row r="276" spans="3:3">
      <c r="C276" s="2"/>
    </row>
    <row r="277" spans="3:3">
      <c r="C277" s="2"/>
    </row>
    <row r="278" spans="3:3">
      <c r="C278" s="2"/>
    </row>
    <row r="279" spans="3:3">
      <c r="C279" s="2"/>
    </row>
    <row r="280" spans="3:3">
      <c r="C280" s="2"/>
    </row>
    <row r="281" spans="3:3">
      <c r="C281" s="2"/>
    </row>
    <row r="282" spans="3:3">
      <c r="C282" s="2"/>
    </row>
    <row r="283" spans="3:3">
      <c r="C283" s="2"/>
    </row>
    <row r="284" spans="3:3">
      <c r="C284" s="2"/>
    </row>
    <row r="285" spans="3:3">
      <c r="C285" s="2"/>
    </row>
    <row r="286" spans="3:3">
      <c r="C286" s="2"/>
    </row>
    <row r="287" spans="3:3">
      <c r="C287" s="2"/>
    </row>
    <row r="288" spans="3:3">
      <c r="C288" s="2"/>
    </row>
    <row r="289" spans="3:3">
      <c r="C289" s="2"/>
    </row>
    <row r="290" spans="3:3">
      <c r="C290" s="2"/>
    </row>
    <row r="291" spans="3:3">
      <c r="C291" s="2"/>
    </row>
    <row r="292" spans="3:3">
      <c r="C292" s="2"/>
    </row>
    <row r="293" spans="3:3">
      <c r="C293" s="2"/>
    </row>
    <row r="294" spans="3:3">
      <c r="C294" s="2"/>
    </row>
    <row r="295" spans="3:3">
      <c r="C295" s="2"/>
    </row>
    <row r="296" spans="3:3">
      <c r="C296" s="2"/>
    </row>
    <row r="297" spans="3:3">
      <c r="C297" s="2"/>
    </row>
    <row r="298" spans="3:3">
      <c r="C298" s="2"/>
    </row>
    <row r="299" spans="3:3">
      <c r="C299" s="2"/>
    </row>
    <row r="300" spans="3:3">
      <c r="C300" s="2"/>
    </row>
    <row r="301" spans="3:3">
      <c r="C301" s="2"/>
    </row>
    <row r="302" spans="3:3">
      <c r="C302" s="2"/>
    </row>
    <row r="303" spans="3:3">
      <c r="C303" s="2"/>
    </row>
    <row r="304" spans="3:3">
      <c r="C304" s="2"/>
    </row>
    <row r="305" spans="3:3">
      <c r="C305" s="2"/>
    </row>
    <row r="306" spans="3:3">
      <c r="C306" s="2"/>
    </row>
    <row r="307" spans="3:3">
      <c r="C307" s="2"/>
    </row>
    <row r="308" spans="3:3">
      <c r="C308" s="2"/>
    </row>
    <row r="309" spans="3:3">
      <c r="C309" s="2"/>
    </row>
    <row r="310" spans="3:3">
      <c r="C310" s="2"/>
    </row>
    <row r="311" spans="3:3">
      <c r="C311" s="2"/>
    </row>
    <row r="312" spans="3:3">
      <c r="C312" s="2"/>
    </row>
    <row r="313" spans="3:3">
      <c r="C313" s="2"/>
    </row>
    <row r="314" spans="3:3">
      <c r="C314" s="2"/>
    </row>
    <row r="315" spans="3:3">
      <c r="C315" s="2"/>
    </row>
    <row r="316" spans="3:3">
      <c r="C316" s="2"/>
    </row>
    <row r="317" spans="3:3">
      <c r="C317" s="2"/>
    </row>
    <row r="318" spans="3:3">
      <c r="C318" s="2"/>
    </row>
    <row r="319" spans="3:3">
      <c r="C319" s="2"/>
    </row>
    <row r="320" spans="3:3">
      <c r="C320" s="2"/>
    </row>
    <row r="321" spans="3:3">
      <c r="C321" s="2"/>
    </row>
    <row r="322" spans="3:3">
      <c r="C322" s="2"/>
    </row>
    <row r="323" spans="3:3">
      <c r="C323" s="2"/>
    </row>
    <row r="324" spans="3:3">
      <c r="C324" s="2"/>
    </row>
    <row r="325" spans="3:3">
      <c r="C325" s="2"/>
    </row>
    <row r="326" spans="3:3">
      <c r="C326" s="2"/>
    </row>
    <row r="327" spans="3:3">
      <c r="C327" s="2"/>
    </row>
    <row r="328" spans="3:3">
      <c r="C328" s="2"/>
    </row>
    <row r="329" spans="3:3">
      <c r="C329" s="2"/>
    </row>
    <row r="330" spans="3:3">
      <c r="C330" s="2"/>
    </row>
    <row r="331" spans="3:3">
      <c r="C331" s="2"/>
    </row>
    <row r="332" spans="3:3">
      <c r="C332" s="2"/>
    </row>
    <row r="333" spans="3:3">
      <c r="C333" s="2"/>
    </row>
    <row r="334" spans="3:3">
      <c r="C334" s="2"/>
    </row>
    <row r="335" spans="3:3">
      <c r="C335" s="2"/>
    </row>
    <row r="336" spans="3:3">
      <c r="C336" s="2"/>
    </row>
    <row r="337" spans="3:3">
      <c r="C337" s="2"/>
    </row>
    <row r="338" spans="3:3">
      <c r="C338" s="2"/>
    </row>
    <row r="339" spans="3:3">
      <c r="C339" s="2"/>
    </row>
    <row r="340" spans="3:3">
      <c r="C340" s="2"/>
    </row>
    <row r="341" spans="3:3">
      <c r="C341" s="2"/>
    </row>
    <row r="342" spans="3:3">
      <c r="C342" s="2"/>
    </row>
    <row r="343" spans="3:3">
      <c r="C343" s="2"/>
    </row>
    <row r="344" spans="3:3">
      <c r="C344" s="2"/>
    </row>
    <row r="345" spans="3:3">
      <c r="C345" s="2"/>
    </row>
    <row r="346" spans="3:3">
      <c r="C346" s="2"/>
    </row>
    <row r="347" spans="3:3">
      <c r="C347" s="2"/>
    </row>
    <row r="348" spans="3:3">
      <c r="C348" s="2"/>
    </row>
    <row r="349" spans="3:3">
      <c r="C349" s="2"/>
    </row>
    <row r="350" spans="3:3">
      <c r="C350" s="2"/>
    </row>
    <row r="351" spans="3:3">
      <c r="C351" s="2"/>
    </row>
    <row r="352" spans="3:3">
      <c r="C352" s="2"/>
    </row>
    <row r="353" spans="3:3">
      <c r="C353" s="2"/>
    </row>
    <row r="354" spans="3:3">
      <c r="C354" s="2"/>
    </row>
    <row r="355" spans="3:3">
      <c r="C355" s="2"/>
    </row>
    <row r="356" spans="3:3">
      <c r="C356" s="2"/>
    </row>
    <row r="357" spans="3:3">
      <c r="C357" s="2"/>
    </row>
    <row r="358" spans="3:3">
      <c r="C358" s="2"/>
    </row>
    <row r="359" spans="3:3">
      <c r="C359" s="2"/>
    </row>
    <row r="360" spans="3:3">
      <c r="C360" s="2"/>
    </row>
    <row r="361" spans="3:3">
      <c r="C361" s="2"/>
    </row>
    <row r="362" spans="3:3">
      <c r="C362" s="2"/>
    </row>
    <row r="363" spans="3:3">
      <c r="C363" s="2"/>
    </row>
    <row r="364" spans="3:3">
      <c r="C364" s="2"/>
    </row>
    <row r="365" spans="3:3">
      <c r="C365" s="2"/>
    </row>
    <row r="366" spans="3:3">
      <c r="C366" s="2"/>
    </row>
    <row r="367" spans="3:3">
      <c r="C367" s="2"/>
    </row>
    <row r="368" spans="3:3">
      <c r="C368" s="2"/>
    </row>
    <row r="369" spans="3:3">
      <c r="C369" s="2"/>
    </row>
    <row r="370" spans="3:3">
      <c r="C370" s="2"/>
    </row>
    <row r="371" spans="3:3">
      <c r="C371" s="2"/>
    </row>
    <row r="372" spans="3:3">
      <c r="C372" s="2"/>
    </row>
    <row r="373" spans="3:3">
      <c r="C373" s="2"/>
    </row>
    <row r="374" spans="3:3">
      <c r="C374" s="2"/>
    </row>
    <row r="375" spans="3:3">
      <c r="C375" s="2"/>
    </row>
    <row r="376" spans="3:3">
      <c r="C376" s="2"/>
    </row>
    <row r="377" spans="3:3">
      <c r="C377" s="2"/>
    </row>
    <row r="378" spans="3:3">
      <c r="C378" s="2"/>
    </row>
    <row r="379" spans="3:3">
      <c r="C379" s="2"/>
    </row>
    <row r="380" spans="3:3">
      <c r="C380" s="2"/>
    </row>
    <row r="381" spans="3:3">
      <c r="C381" s="2"/>
    </row>
    <row r="382" spans="3:3">
      <c r="C382" s="2"/>
    </row>
    <row r="383" spans="3:3">
      <c r="C383" s="2"/>
    </row>
    <row r="384" spans="3:3">
      <c r="C384" s="2"/>
    </row>
    <row r="385" spans="3:3">
      <c r="C385" s="2"/>
    </row>
    <row r="386" spans="3:3">
      <c r="C386" s="2"/>
    </row>
    <row r="387" spans="3:3">
      <c r="C387" s="2"/>
    </row>
    <row r="388" spans="3:3">
      <c r="C388" s="2"/>
    </row>
    <row r="389" spans="3:3">
      <c r="C389" s="2"/>
    </row>
    <row r="390" spans="3:3">
      <c r="C390" s="2"/>
    </row>
    <row r="391" spans="3:3">
      <c r="C391" s="2"/>
    </row>
    <row r="392" spans="3:3">
      <c r="C392" s="2"/>
    </row>
    <row r="393" spans="3:3">
      <c r="C393" s="2"/>
    </row>
    <row r="394" spans="3:3">
      <c r="C394" s="2"/>
    </row>
    <row r="395" spans="3:3">
      <c r="C395" s="2"/>
    </row>
    <row r="396" spans="3:3">
      <c r="C396" s="2"/>
    </row>
    <row r="397" spans="3:3">
      <c r="C397" s="2"/>
    </row>
    <row r="398" spans="3:3">
      <c r="C398" s="2"/>
    </row>
    <row r="399" spans="3:3">
      <c r="C399" s="2"/>
    </row>
    <row r="400" spans="3:3">
      <c r="C400" s="2"/>
    </row>
    <row r="401" spans="3:3">
      <c r="C401" s="2"/>
    </row>
    <row r="402" spans="3:3">
      <c r="C402" s="2"/>
    </row>
    <row r="403" spans="3:3">
      <c r="C403" s="2"/>
    </row>
    <row r="404" spans="3:3">
      <c r="C404" s="2"/>
    </row>
    <row r="405" spans="3:3">
      <c r="C405" s="2"/>
    </row>
    <row r="406" spans="3:3">
      <c r="C406" s="2"/>
    </row>
    <row r="407" spans="3:3">
      <c r="C407" s="2"/>
    </row>
    <row r="408" spans="3:3">
      <c r="C408" s="2"/>
    </row>
    <row r="409" spans="3:3">
      <c r="C409" s="2"/>
    </row>
    <row r="410" spans="3:3">
      <c r="C410" s="2"/>
    </row>
    <row r="411" spans="3:3">
      <c r="C411" s="2"/>
    </row>
    <row r="412" spans="3:3">
      <c r="C412" s="2"/>
    </row>
    <row r="413" spans="3:3">
      <c r="C413" s="2"/>
    </row>
    <row r="414" spans="3:3">
      <c r="C414" s="2"/>
    </row>
    <row r="415" spans="3:3">
      <c r="C415" s="2"/>
    </row>
    <row r="416" spans="3:3">
      <c r="C416" s="2"/>
    </row>
    <row r="417" spans="3:3">
      <c r="C417" s="2"/>
    </row>
    <row r="418" spans="3:3">
      <c r="C418" s="2"/>
    </row>
    <row r="419" spans="3:3">
      <c r="C419" s="2"/>
    </row>
    <row r="420" spans="3:3">
      <c r="C420" s="2"/>
    </row>
    <row r="421" spans="3:3">
      <c r="C421" s="2"/>
    </row>
    <row r="422" spans="3:3">
      <c r="C422" s="2"/>
    </row>
    <row r="423" spans="3:3">
      <c r="C423" s="2"/>
    </row>
    <row r="424" spans="3:3">
      <c r="C424" s="2"/>
    </row>
    <row r="425" spans="3:3">
      <c r="C425" s="2"/>
    </row>
    <row r="426" spans="3:3">
      <c r="C426" s="2"/>
    </row>
    <row r="427" spans="3:3">
      <c r="C427" s="2"/>
    </row>
    <row r="428" spans="3:3">
      <c r="C428" s="2"/>
    </row>
    <row r="429" spans="3:3">
      <c r="C429" s="2"/>
    </row>
    <row r="430" spans="3:3">
      <c r="C430" s="2"/>
    </row>
    <row r="431" spans="3:3">
      <c r="C431" s="2"/>
    </row>
    <row r="432" spans="3:3">
      <c r="C432" s="2"/>
    </row>
    <row r="433" spans="3:3">
      <c r="C433" s="2"/>
    </row>
    <row r="434" spans="3:3">
      <c r="C434" s="2"/>
    </row>
    <row r="435" spans="3:3">
      <c r="C435" s="2"/>
    </row>
    <row r="436" spans="3:3">
      <c r="C436" s="2"/>
    </row>
    <row r="437" spans="3:3">
      <c r="C437" s="2"/>
    </row>
    <row r="438" spans="3:3">
      <c r="C438" s="2"/>
    </row>
    <row r="439" spans="3:3">
      <c r="C439" s="2"/>
    </row>
    <row r="440" spans="3:3">
      <c r="C440" s="2"/>
    </row>
    <row r="441" spans="3:3">
      <c r="C441" s="2"/>
    </row>
    <row r="442" spans="3:3">
      <c r="C442" s="2"/>
    </row>
    <row r="443" spans="3:3">
      <c r="C443" s="2"/>
    </row>
    <row r="444" spans="3:3">
      <c r="C444" s="2"/>
    </row>
    <row r="445" spans="3:3">
      <c r="C445" s="2"/>
    </row>
    <row r="446" spans="3:3">
      <c r="C446" s="2"/>
    </row>
    <row r="447" spans="3:3">
      <c r="C447" s="2"/>
    </row>
    <row r="448" spans="3:3">
      <c r="C448" s="2"/>
    </row>
    <row r="449" spans="3:3">
      <c r="C449" s="2"/>
    </row>
    <row r="450" spans="3:3">
      <c r="C450" s="2"/>
    </row>
    <row r="451" spans="3:3">
      <c r="C451" s="2"/>
    </row>
    <row r="452" spans="3:3">
      <c r="C452" s="2"/>
    </row>
    <row r="453" spans="3:3">
      <c r="C453" s="2"/>
    </row>
    <row r="454" spans="3:3">
      <c r="C454" s="2"/>
    </row>
    <row r="455" spans="3:3">
      <c r="C455" s="2"/>
    </row>
    <row r="456" spans="3:3">
      <c r="C456" s="2"/>
    </row>
    <row r="457" spans="3:3">
      <c r="C457" s="2"/>
    </row>
    <row r="458" spans="3:3">
      <c r="C458" s="2"/>
    </row>
    <row r="459" spans="3:3">
      <c r="C459" s="2"/>
    </row>
    <row r="460" spans="3:3">
      <c r="C460" s="2"/>
    </row>
    <row r="461" spans="3:3">
      <c r="C461" s="2"/>
    </row>
    <row r="462" spans="3:3">
      <c r="C462" s="2"/>
    </row>
    <row r="463" spans="3:3">
      <c r="C463" s="2"/>
    </row>
    <row r="464" spans="3:3">
      <c r="C464" s="2"/>
    </row>
    <row r="465" spans="3:3">
      <c r="C465" s="2"/>
    </row>
    <row r="466" spans="3:3">
      <c r="C466" s="2"/>
    </row>
    <row r="467" spans="3:3">
      <c r="C467" s="2"/>
    </row>
    <row r="468" spans="3:3">
      <c r="C468" s="2"/>
    </row>
    <row r="469" spans="3:3">
      <c r="C469" s="2"/>
    </row>
    <row r="470" spans="3:3">
      <c r="C470" s="2"/>
    </row>
    <row r="471" spans="3:3">
      <c r="C471" s="2"/>
    </row>
    <row r="472" spans="3:3">
      <c r="C472" s="2"/>
    </row>
    <row r="473" spans="3:3">
      <c r="C473" s="2"/>
    </row>
    <row r="474" spans="3:3">
      <c r="C474" s="2"/>
    </row>
    <row r="475" spans="3:3">
      <c r="C475" s="2"/>
    </row>
    <row r="476" spans="3:3">
      <c r="C476" s="2"/>
    </row>
    <row r="477" spans="3:3">
      <c r="C477" s="2"/>
    </row>
    <row r="478" spans="3:3">
      <c r="C478" s="2"/>
    </row>
    <row r="479" spans="3:3">
      <c r="C479" s="2"/>
    </row>
    <row r="480" spans="3:3">
      <c r="C480" s="2"/>
    </row>
    <row r="481" spans="3:3">
      <c r="C481" s="2"/>
    </row>
    <row r="482" spans="3:3">
      <c r="C482" s="2"/>
    </row>
    <row r="483" spans="3:3">
      <c r="C483" s="2"/>
    </row>
    <row r="484" spans="3:3">
      <c r="C484" s="2"/>
    </row>
    <row r="485" spans="3:3">
      <c r="C485" s="2"/>
    </row>
    <row r="486" spans="3:3">
      <c r="C486" s="2"/>
    </row>
    <row r="487" spans="3:3">
      <c r="C487" s="2"/>
    </row>
    <row r="488" spans="3:3">
      <c r="C488" s="2"/>
    </row>
    <row r="489" spans="3:3">
      <c r="C489" s="2"/>
    </row>
    <row r="490" spans="3:3">
      <c r="C490" s="2"/>
    </row>
    <row r="491" spans="3:3">
      <c r="C491" s="2"/>
    </row>
    <row r="492" spans="3:3">
      <c r="C492" s="2"/>
    </row>
    <row r="493" spans="3:3">
      <c r="C493" s="2"/>
    </row>
    <row r="494" spans="3:3">
      <c r="C494" s="2"/>
    </row>
    <row r="495" spans="3:3">
      <c r="C495" s="2"/>
    </row>
    <row r="496" spans="3:3">
      <c r="C496" s="2"/>
    </row>
    <row r="497" spans="3:3">
      <c r="C497" s="2"/>
    </row>
    <row r="498" spans="3:3">
      <c r="C498" s="2"/>
    </row>
    <row r="499" spans="3:3">
      <c r="C499" s="2"/>
    </row>
    <row r="500" spans="3:3">
      <c r="C500" s="2"/>
    </row>
    <row r="501" spans="3:3">
      <c r="C501" s="2"/>
    </row>
    <row r="502" spans="3:3">
      <c r="C502" s="2"/>
    </row>
    <row r="503" spans="3:3">
      <c r="C503" s="2"/>
    </row>
    <row r="504" spans="3:3">
      <c r="C504" s="2"/>
    </row>
    <row r="505" spans="3:3">
      <c r="C505" s="2"/>
    </row>
    <row r="506" spans="3:3">
      <c r="C506" s="2"/>
    </row>
    <row r="507" spans="3:3">
      <c r="C507" s="2"/>
    </row>
    <row r="508" spans="3:3">
      <c r="C508" s="2"/>
    </row>
    <row r="509" spans="3:3">
      <c r="C509" s="2"/>
    </row>
    <row r="510" spans="3:3">
      <c r="C510" s="2"/>
    </row>
    <row r="511" spans="3:3">
      <c r="C511" s="2"/>
    </row>
    <row r="512" spans="3:3">
      <c r="C512" s="2"/>
    </row>
    <row r="513" spans="3:3">
      <c r="C513" s="2"/>
    </row>
    <row r="514" spans="3:3">
      <c r="C514" s="2"/>
    </row>
    <row r="515" spans="3:3">
      <c r="C515" s="2"/>
    </row>
    <row r="516" spans="3:3">
      <c r="C516" s="2"/>
    </row>
    <row r="517" spans="3:3">
      <c r="C517" s="2"/>
    </row>
    <row r="518" spans="3:3">
      <c r="C518" s="2"/>
    </row>
    <row r="519" spans="3:3">
      <c r="C519" s="2"/>
    </row>
    <row r="520" spans="3:3">
      <c r="C520" s="2"/>
    </row>
    <row r="521" spans="3:3">
      <c r="C521" s="2"/>
    </row>
    <row r="522" spans="3:3">
      <c r="C522" s="2"/>
    </row>
    <row r="523" spans="3:3">
      <c r="C523" s="2"/>
    </row>
    <row r="524" spans="3:3">
      <c r="C524" s="2"/>
    </row>
    <row r="525" spans="3:3">
      <c r="C525" s="2"/>
    </row>
    <row r="526" spans="3:3">
      <c r="C526" s="2"/>
    </row>
    <row r="527" spans="3:3">
      <c r="C527" s="2"/>
    </row>
    <row r="528" spans="3:3">
      <c r="C528" s="2"/>
    </row>
    <row r="529" spans="3:3">
      <c r="C529" s="2"/>
    </row>
    <row r="530" spans="3:3">
      <c r="C530" s="2"/>
    </row>
    <row r="531" spans="3:3">
      <c r="C531" s="2"/>
    </row>
    <row r="532" spans="3:3">
      <c r="C532" s="2"/>
    </row>
    <row r="533" spans="3:3">
      <c r="C533" s="2"/>
    </row>
    <row r="534" spans="3:3">
      <c r="C534" s="2"/>
    </row>
    <row r="535" spans="3:3">
      <c r="C535" s="2"/>
    </row>
    <row r="536" spans="3:3">
      <c r="C536" s="2"/>
    </row>
    <row r="537" spans="3:3">
      <c r="C537" s="2"/>
    </row>
    <row r="538" spans="3:3">
      <c r="C538" s="2"/>
    </row>
    <row r="539" spans="3:3">
      <c r="C539" s="2"/>
    </row>
    <row r="540" spans="3:3">
      <c r="C540" s="2"/>
    </row>
    <row r="541" spans="3:3">
      <c r="C541" s="2"/>
    </row>
    <row r="542" spans="3:3">
      <c r="C542" s="2"/>
    </row>
    <row r="543" spans="3:3">
      <c r="C543" s="2"/>
    </row>
    <row r="544" spans="3:3">
      <c r="C544" s="2"/>
    </row>
    <row r="545" spans="3:3">
      <c r="C545" s="2"/>
    </row>
    <row r="546" spans="3:3">
      <c r="C546" s="2"/>
    </row>
    <row r="547" spans="3:3">
      <c r="C547" s="2"/>
    </row>
    <row r="548" spans="3:3">
      <c r="C548" s="2"/>
    </row>
    <row r="549" spans="3:3">
      <c r="C549" s="2"/>
    </row>
    <row r="550" spans="3:3">
      <c r="C550" s="2"/>
    </row>
    <row r="551" spans="3:3">
      <c r="C551" s="2"/>
    </row>
    <row r="552" spans="3:3">
      <c r="C552" s="2"/>
    </row>
    <row r="553" spans="3:3">
      <c r="C553" s="2"/>
    </row>
    <row r="554" spans="3:3">
      <c r="C554" s="2"/>
    </row>
    <row r="555" spans="3:3">
      <c r="C555" s="2"/>
    </row>
    <row r="556" spans="3:3">
      <c r="C556" s="2"/>
    </row>
    <row r="557" spans="3:3">
      <c r="C557" s="2"/>
    </row>
    <row r="558" spans="3:3">
      <c r="C558" s="2"/>
    </row>
    <row r="559" spans="3:3">
      <c r="C559" s="2"/>
    </row>
    <row r="560" spans="3:3">
      <c r="C560" s="2"/>
    </row>
    <row r="561" spans="3:3">
      <c r="C561" s="2"/>
    </row>
    <row r="562" spans="3:3">
      <c r="C562" s="2"/>
    </row>
    <row r="563" spans="3:3">
      <c r="C563" s="2"/>
    </row>
    <row r="564" spans="3:3">
      <c r="C564" s="2"/>
    </row>
    <row r="565" spans="3:3">
      <c r="C565" s="2"/>
    </row>
    <row r="566" spans="3:3">
      <c r="C566" s="2"/>
    </row>
    <row r="567" spans="3:3">
      <c r="C567" s="2"/>
    </row>
    <row r="568" spans="3:3">
      <c r="C568" s="2"/>
    </row>
    <row r="569" spans="3:3">
      <c r="C569" s="2"/>
    </row>
    <row r="570" spans="3:3">
      <c r="C570" s="2"/>
    </row>
    <row r="571" spans="3:3">
      <c r="C571" s="2"/>
    </row>
    <row r="572" spans="3:3">
      <c r="C572" s="2"/>
    </row>
    <row r="573" spans="3:3">
      <c r="C573" s="2"/>
    </row>
    <row r="574" spans="3:3">
      <c r="C574" s="2"/>
    </row>
    <row r="575" spans="3:3">
      <c r="C575" s="2"/>
    </row>
    <row r="576" spans="3:3">
      <c r="C576" s="2"/>
    </row>
    <row r="577" spans="3:3">
      <c r="C577" s="2"/>
    </row>
    <row r="578" spans="3:3">
      <c r="C578" s="2"/>
    </row>
    <row r="579" spans="3:3">
      <c r="C579" s="2"/>
    </row>
    <row r="580" spans="3:3">
      <c r="C580" s="2"/>
    </row>
    <row r="581" spans="3:3">
      <c r="C581" s="2"/>
    </row>
    <row r="582" spans="3:3">
      <c r="C582" s="2"/>
    </row>
    <row r="583" spans="3:3">
      <c r="C583" s="2"/>
    </row>
    <row r="584" spans="3:3">
      <c r="C584" s="2"/>
    </row>
    <row r="585" spans="3:3">
      <c r="C585" s="2"/>
    </row>
    <row r="586" spans="3:3">
      <c r="C586" s="2"/>
    </row>
    <row r="587" spans="3:3">
      <c r="C587" s="2"/>
    </row>
    <row r="588" spans="3:3">
      <c r="C588" s="2"/>
    </row>
    <row r="589" spans="3:3">
      <c r="C589" s="2"/>
    </row>
    <row r="590" spans="3:3">
      <c r="C590" s="2"/>
    </row>
    <row r="591" spans="3:3">
      <c r="C591" s="2"/>
    </row>
    <row r="592" spans="3:3">
      <c r="C592" s="2"/>
    </row>
    <row r="593" spans="3:3">
      <c r="C593" s="2"/>
    </row>
    <row r="594" spans="3:3">
      <c r="C594" s="2"/>
    </row>
    <row r="595" spans="3:3">
      <c r="C595" s="2"/>
    </row>
    <row r="596" spans="3:3">
      <c r="C596" s="2"/>
    </row>
    <row r="597" spans="3:3">
      <c r="C597" s="2"/>
    </row>
    <row r="598" spans="3:3">
      <c r="C598" s="2"/>
    </row>
    <row r="599" spans="3:3">
      <c r="C599" s="2"/>
    </row>
    <row r="600" spans="3:3">
      <c r="C600" s="2"/>
    </row>
    <row r="601" spans="3:3">
      <c r="C601" s="2"/>
    </row>
    <row r="602" spans="3:3">
      <c r="C602" s="2"/>
    </row>
    <row r="603" spans="3:3">
      <c r="C603" s="2"/>
    </row>
    <row r="604" spans="3:3">
      <c r="C604" s="2"/>
    </row>
    <row r="605" spans="3:3">
      <c r="C605" s="2"/>
    </row>
    <row r="606" spans="3:3">
      <c r="C606" s="2"/>
    </row>
    <row r="607" spans="3:3">
      <c r="C607" s="2"/>
    </row>
    <row r="608" spans="3:3">
      <c r="C608" s="2"/>
    </row>
    <row r="609" spans="3:3">
      <c r="C609" s="2"/>
    </row>
    <row r="610" spans="3:3">
      <c r="C610" s="2"/>
    </row>
    <row r="611" spans="3:3">
      <c r="C611" s="2"/>
    </row>
    <row r="612" spans="3:3">
      <c r="C612" s="2"/>
    </row>
    <row r="613" spans="3:3">
      <c r="C613" s="2"/>
    </row>
    <row r="614" spans="3:3">
      <c r="C614" s="2"/>
    </row>
    <row r="615" spans="3:3">
      <c r="C615" s="2"/>
    </row>
    <row r="616" spans="3:3">
      <c r="C616" s="2"/>
    </row>
    <row r="617" spans="3:3">
      <c r="C617" s="2"/>
    </row>
    <row r="618" spans="3:3">
      <c r="C618" s="2"/>
    </row>
    <row r="619" spans="3:3">
      <c r="C619" s="2"/>
    </row>
    <row r="620" spans="3:3">
      <c r="C620" s="2"/>
    </row>
    <row r="621" spans="3:3">
      <c r="C621" s="2"/>
    </row>
    <row r="622" spans="3:3">
      <c r="C622" s="2"/>
    </row>
    <row r="623" spans="3:3">
      <c r="C623" s="2"/>
    </row>
    <row r="624" spans="3:3">
      <c r="C624" s="2"/>
    </row>
    <row r="625" spans="3:3">
      <c r="C625" s="2"/>
    </row>
    <row r="626" spans="3:3">
      <c r="C626" s="2"/>
    </row>
    <row r="627" spans="3:3">
      <c r="C627" s="2"/>
    </row>
    <row r="628" spans="3:3">
      <c r="C628" s="2"/>
    </row>
    <row r="629" spans="3:3">
      <c r="C629" s="2"/>
    </row>
    <row r="630" spans="3:3">
      <c r="C630" s="2"/>
    </row>
    <row r="631" spans="3:3">
      <c r="C631" s="2"/>
    </row>
    <row r="632" spans="3:3">
      <c r="C632" s="2"/>
    </row>
    <row r="633" spans="3:3">
      <c r="C633" s="2"/>
    </row>
    <row r="634" spans="3:3">
      <c r="C634" s="2"/>
    </row>
    <row r="635" spans="3:3">
      <c r="C635" s="2"/>
    </row>
    <row r="636" spans="3:3">
      <c r="C636" s="2"/>
    </row>
    <row r="637" spans="3:3">
      <c r="C637" s="2"/>
    </row>
    <row r="638" spans="3:3">
      <c r="C638" s="2"/>
    </row>
    <row r="639" spans="3:3">
      <c r="C639" s="2"/>
    </row>
    <row r="640" spans="3:3">
      <c r="C640" s="2"/>
    </row>
    <row r="641" spans="3:3">
      <c r="C641" s="2"/>
    </row>
    <row r="642" spans="3:3">
      <c r="C642" s="2"/>
    </row>
    <row r="643" spans="3:3">
      <c r="C643" s="2"/>
    </row>
    <row r="644" spans="3:3">
      <c r="C644" s="2"/>
    </row>
    <row r="645" spans="3:3">
      <c r="C645" s="2"/>
    </row>
    <row r="646" spans="3:3">
      <c r="C646" s="2"/>
    </row>
    <row r="647" spans="3:3">
      <c r="C647" s="2"/>
    </row>
    <row r="648" spans="3:3">
      <c r="C648" s="2"/>
    </row>
    <row r="649" spans="3:3">
      <c r="C649" s="2"/>
    </row>
    <row r="650" spans="3:3">
      <c r="C650" s="2"/>
    </row>
    <row r="651" spans="3:3">
      <c r="C651" s="2"/>
    </row>
    <row r="652" spans="3:3">
      <c r="C652" s="2"/>
    </row>
    <row r="653" spans="3:3">
      <c r="C653" s="2"/>
    </row>
    <row r="654" spans="3:3">
      <c r="C654" s="2"/>
    </row>
    <row r="655" spans="3:3">
      <c r="C655" s="2"/>
    </row>
    <row r="656" spans="3:3">
      <c r="C656" s="2"/>
    </row>
    <row r="657" spans="3:3">
      <c r="C657" s="2"/>
    </row>
    <row r="658" spans="3:3">
      <c r="C658" s="2"/>
    </row>
    <row r="659" spans="3:3">
      <c r="C659" s="2"/>
    </row>
    <row r="660" spans="3:3">
      <c r="C660" s="2"/>
    </row>
    <row r="661" spans="3:3">
      <c r="C661" s="2"/>
    </row>
    <row r="662" spans="3:3">
      <c r="C662" s="2"/>
    </row>
    <row r="663" spans="3:3">
      <c r="C663" s="2"/>
    </row>
    <row r="664" spans="3:3">
      <c r="C664" s="2"/>
    </row>
    <row r="665" spans="3:3">
      <c r="C665" s="2"/>
    </row>
    <row r="666" spans="3:3">
      <c r="C666" s="2"/>
    </row>
    <row r="667" spans="3:3">
      <c r="C667" s="2"/>
    </row>
    <row r="668" spans="3:3">
      <c r="C668" s="2"/>
    </row>
    <row r="669" spans="3:3">
      <c r="C669" s="2"/>
    </row>
    <row r="670" spans="3:3">
      <c r="C670" s="2"/>
    </row>
    <row r="671" spans="3:3">
      <c r="C671" s="2"/>
    </row>
    <row r="672" spans="3:3">
      <c r="C672" s="2"/>
    </row>
    <row r="673" spans="3:3">
      <c r="C673" s="2"/>
    </row>
    <row r="674" spans="3:3">
      <c r="C674" s="2"/>
    </row>
    <row r="675" spans="3:3">
      <c r="C675" s="2"/>
    </row>
    <row r="676" spans="3:3">
      <c r="C676" s="2"/>
    </row>
    <row r="677" spans="3:3">
      <c r="C677" s="2"/>
    </row>
    <row r="678" spans="3:3">
      <c r="C678" s="2"/>
    </row>
    <row r="679" spans="3:3">
      <c r="C679" s="2"/>
    </row>
    <row r="680" spans="3:3">
      <c r="C680" s="2"/>
    </row>
    <row r="681" spans="3:3">
      <c r="C681" s="2"/>
    </row>
    <row r="682" spans="3:3">
      <c r="C682" s="2"/>
    </row>
    <row r="683" spans="3:3">
      <c r="C683" s="2"/>
    </row>
    <row r="684" spans="3:3">
      <c r="C684" s="2"/>
    </row>
    <row r="685" spans="3:3">
      <c r="C685" s="2"/>
    </row>
    <row r="686" spans="3:3">
      <c r="C686" s="2"/>
    </row>
    <row r="687" spans="3:3">
      <c r="C687" s="2"/>
    </row>
    <row r="688" spans="3:3">
      <c r="C688" s="2"/>
    </row>
    <row r="689" spans="3:3">
      <c r="C689" s="2"/>
    </row>
    <row r="690" spans="3:3">
      <c r="C690" s="2"/>
    </row>
    <row r="691" spans="3:3">
      <c r="C691" s="2"/>
    </row>
    <row r="692" spans="3:3">
      <c r="C692" s="2"/>
    </row>
    <row r="693" spans="3:3">
      <c r="C693" s="2"/>
    </row>
    <row r="694" spans="3:3">
      <c r="C694" s="2"/>
    </row>
    <row r="695" spans="3:3">
      <c r="C695" s="2"/>
    </row>
    <row r="696" spans="3:3">
      <c r="C696" s="2"/>
    </row>
    <row r="697" spans="3:3">
      <c r="C697" s="2"/>
    </row>
    <row r="698" spans="3:3">
      <c r="C698" s="2"/>
    </row>
    <row r="699" spans="3:3">
      <c r="C699" s="2"/>
    </row>
    <row r="700" spans="3:3">
      <c r="C700" s="2"/>
    </row>
    <row r="701" spans="3:3">
      <c r="C701" s="2"/>
    </row>
    <row r="702" spans="3:3">
      <c r="C702" s="2"/>
    </row>
    <row r="703" spans="3:3">
      <c r="C703" s="2"/>
    </row>
    <row r="704" spans="3:3">
      <c r="C704" s="2"/>
    </row>
    <row r="705" spans="3:3">
      <c r="C705" s="2"/>
    </row>
    <row r="706" spans="3:3">
      <c r="C706" s="2"/>
    </row>
    <row r="707" spans="3:3">
      <c r="C707" s="2"/>
    </row>
    <row r="708" spans="3:3">
      <c r="C708" s="2"/>
    </row>
    <row r="709" spans="3:3">
      <c r="C709" s="2"/>
    </row>
    <row r="710" spans="3:3">
      <c r="C710" s="2"/>
    </row>
    <row r="711" spans="3:3">
      <c r="C711" s="2"/>
    </row>
    <row r="712" spans="3:3">
      <c r="C712" s="2"/>
    </row>
    <row r="713" spans="3:3">
      <c r="C713" s="2"/>
    </row>
    <row r="714" spans="3:3">
      <c r="C714" s="2"/>
    </row>
    <row r="715" spans="3:3">
      <c r="C715" s="2"/>
    </row>
    <row r="716" spans="3:3">
      <c r="C716" s="2"/>
    </row>
    <row r="717" spans="3:3">
      <c r="C717" s="2"/>
    </row>
    <row r="718" spans="3:3">
      <c r="C718" s="2"/>
    </row>
    <row r="719" spans="3:3">
      <c r="C719" s="2"/>
    </row>
    <row r="720" spans="3:3">
      <c r="C720" s="2"/>
    </row>
    <row r="721" spans="3:3">
      <c r="C721" s="2"/>
    </row>
    <row r="722" spans="3:3">
      <c r="C722" s="2"/>
    </row>
    <row r="723" spans="3:3">
      <c r="C723" s="2"/>
    </row>
    <row r="724" spans="3:3">
      <c r="C724" s="2"/>
    </row>
    <row r="725" spans="3:3">
      <c r="C725" s="2"/>
    </row>
    <row r="726" spans="3:3">
      <c r="C726" s="2"/>
    </row>
    <row r="727" spans="3:3">
      <c r="C727" s="2"/>
    </row>
    <row r="728" spans="3:3">
      <c r="C728" s="2"/>
    </row>
    <row r="729" spans="3:3">
      <c r="C729" s="2"/>
    </row>
    <row r="730" spans="3:3">
      <c r="C730" s="2"/>
    </row>
    <row r="731" spans="3:3">
      <c r="C731" s="2"/>
    </row>
    <row r="732" spans="3:3">
      <c r="C732" s="2"/>
    </row>
    <row r="733" spans="3:3">
      <c r="C733" s="2"/>
    </row>
    <row r="734" spans="3:3">
      <c r="C734" s="2"/>
    </row>
    <row r="735" spans="3:3">
      <c r="C735" s="2"/>
    </row>
    <row r="736" spans="3:3">
      <c r="C736" s="2"/>
    </row>
    <row r="737" spans="3:3">
      <c r="C737" s="2"/>
    </row>
    <row r="738" spans="3:3">
      <c r="C738" s="2"/>
    </row>
    <row r="739" spans="3:3">
      <c r="C739" s="2"/>
    </row>
    <row r="740" spans="3:3">
      <c r="C740" s="2"/>
    </row>
    <row r="741" spans="3:3">
      <c r="C741" s="2"/>
    </row>
    <row r="742" spans="3:3">
      <c r="C742" s="2"/>
    </row>
    <row r="743" spans="3:3">
      <c r="C743" s="2"/>
    </row>
    <row r="744" spans="3:3">
      <c r="C744" s="2"/>
    </row>
    <row r="745" spans="3:3">
      <c r="C745" s="2"/>
    </row>
    <row r="746" spans="3:3">
      <c r="C746" s="2"/>
    </row>
    <row r="747" spans="3:3">
      <c r="C747" s="2"/>
    </row>
    <row r="748" spans="3:3">
      <c r="C748" s="2"/>
    </row>
    <row r="749" spans="3:3">
      <c r="C749" s="2"/>
    </row>
    <row r="750" spans="3:3">
      <c r="C750" s="2"/>
    </row>
    <row r="751" spans="3:3">
      <c r="C751" s="2"/>
    </row>
    <row r="752" spans="3:3">
      <c r="C752" s="2"/>
    </row>
    <row r="753" spans="3:3">
      <c r="C753" s="2"/>
    </row>
    <row r="754" spans="3:3">
      <c r="C754" s="2"/>
    </row>
    <row r="755" spans="3:3">
      <c r="C755" s="2"/>
    </row>
    <row r="756" spans="3:3">
      <c r="C756" s="2"/>
    </row>
    <row r="757" spans="3:3">
      <c r="C757" s="2"/>
    </row>
    <row r="758" spans="3:3">
      <c r="C758" s="2"/>
    </row>
    <row r="759" spans="3:3">
      <c r="C759" s="2"/>
    </row>
    <row r="760" spans="3:3">
      <c r="C760" s="2"/>
    </row>
    <row r="761" spans="3:3">
      <c r="C761" s="2"/>
    </row>
    <row r="762" spans="3:3">
      <c r="C762" s="2"/>
    </row>
    <row r="763" spans="3:3">
      <c r="C763" s="2"/>
    </row>
    <row r="764" spans="3:3">
      <c r="C764" s="2"/>
    </row>
    <row r="765" spans="3:3">
      <c r="C765" s="2"/>
    </row>
    <row r="766" spans="3:3">
      <c r="C766" s="2"/>
    </row>
    <row r="767" spans="3:3">
      <c r="C767" s="2"/>
    </row>
    <row r="768" spans="3:3">
      <c r="C768" s="2"/>
    </row>
    <row r="769" spans="3:3">
      <c r="C769" s="2"/>
    </row>
    <row r="770" spans="3:3">
      <c r="C770" s="2"/>
    </row>
    <row r="771" spans="3:3">
      <c r="C771" s="2"/>
    </row>
    <row r="772" spans="3:3">
      <c r="C772" s="2"/>
    </row>
    <row r="773" spans="3:3">
      <c r="C773" s="2"/>
    </row>
    <row r="774" spans="3:3">
      <c r="C774" s="2"/>
    </row>
    <row r="775" spans="3:3">
      <c r="C775" s="2"/>
    </row>
    <row r="776" spans="3:3">
      <c r="C776" s="2"/>
    </row>
    <row r="777" spans="3:3">
      <c r="C777" s="2"/>
    </row>
    <row r="778" spans="3:3">
      <c r="C778" s="2"/>
    </row>
    <row r="779" spans="3:3">
      <c r="C779" s="2"/>
    </row>
    <row r="780" spans="3:3">
      <c r="C780" s="2"/>
    </row>
    <row r="781" spans="3:3">
      <c r="C781" s="2"/>
    </row>
    <row r="782" spans="3:3">
      <c r="C782" s="2"/>
    </row>
    <row r="783" spans="3:3">
      <c r="C783" s="2"/>
    </row>
    <row r="784" spans="3:3">
      <c r="C784" s="2"/>
    </row>
    <row r="785" spans="3:3">
      <c r="C785" s="2"/>
    </row>
    <row r="786" spans="3:3">
      <c r="C786" s="2"/>
    </row>
    <row r="787" spans="3:3">
      <c r="C787" s="2"/>
    </row>
    <row r="788" spans="3:3">
      <c r="C788" s="2"/>
    </row>
    <row r="789" spans="3:3">
      <c r="C789" s="2"/>
    </row>
    <row r="790" spans="3:3">
      <c r="C790" s="2"/>
    </row>
    <row r="791" spans="3:3">
      <c r="C791" s="2"/>
    </row>
    <row r="792" spans="3:3">
      <c r="C792" s="2"/>
    </row>
    <row r="793" spans="3:3">
      <c r="C793" s="2"/>
    </row>
    <row r="794" spans="3:3">
      <c r="C794" s="2"/>
    </row>
    <row r="795" spans="3:3">
      <c r="C795" s="2"/>
    </row>
    <row r="796" spans="3:3">
      <c r="C796" s="2"/>
    </row>
    <row r="797" spans="3:3">
      <c r="C797" s="2"/>
    </row>
    <row r="798" spans="3:3">
      <c r="C798" s="2"/>
    </row>
    <row r="799" spans="3:3">
      <c r="C799" s="2"/>
    </row>
    <row r="800" spans="3:3">
      <c r="C800" s="2"/>
    </row>
    <row r="801" spans="3:3">
      <c r="C801" s="2"/>
    </row>
    <row r="802" spans="3:3">
      <c r="C802" s="2"/>
    </row>
    <row r="803" spans="3:3">
      <c r="C803" s="2"/>
    </row>
    <row r="804" spans="3:3">
      <c r="C804" s="2"/>
    </row>
    <row r="805" spans="3:3">
      <c r="C805" s="2"/>
    </row>
    <row r="806" spans="3:3">
      <c r="C806" s="2"/>
    </row>
    <row r="807" spans="3:3">
      <c r="C807" s="2"/>
    </row>
    <row r="808" spans="3:3">
      <c r="C808" s="2"/>
    </row>
    <row r="809" spans="3:3">
      <c r="C809" s="2"/>
    </row>
    <row r="810" spans="3:3">
      <c r="C810" s="2"/>
    </row>
    <row r="811" spans="3:3">
      <c r="C811" s="2"/>
    </row>
    <row r="812" spans="3:3">
      <c r="C812" s="2"/>
    </row>
    <row r="813" spans="3:3">
      <c r="C813" s="2"/>
    </row>
    <row r="814" spans="3:3">
      <c r="C814" s="2"/>
    </row>
    <row r="815" spans="3:3">
      <c r="C815" s="2"/>
    </row>
    <row r="816" spans="3:3">
      <c r="C816" s="2"/>
    </row>
    <row r="817" spans="3:3">
      <c r="C817" s="2"/>
    </row>
    <row r="818" spans="3:3">
      <c r="C818" s="2"/>
    </row>
    <row r="819" spans="3:3">
      <c r="C819" s="2"/>
    </row>
    <row r="820" spans="3:3">
      <c r="C820" s="2"/>
    </row>
    <row r="821" spans="3:3">
      <c r="C821" s="2"/>
    </row>
    <row r="822" spans="3:3">
      <c r="C822" s="2"/>
    </row>
    <row r="823" spans="3:3">
      <c r="C823" s="2"/>
    </row>
    <row r="824" spans="3:3">
      <c r="C824" s="2"/>
    </row>
    <row r="825" spans="3:3">
      <c r="C825" s="2"/>
    </row>
    <row r="826" spans="3:3">
      <c r="C826" s="2"/>
    </row>
    <row r="827" spans="3:3">
      <c r="C827" s="2"/>
    </row>
    <row r="828" spans="3:3">
      <c r="C828" s="2"/>
    </row>
    <row r="829" spans="3:3">
      <c r="C829" s="2"/>
    </row>
    <row r="830" spans="3:3">
      <c r="C830" s="2"/>
    </row>
    <row r="831" spans="3:3">
      <c r="C831" s="2"/>
    </row>
    <row r="832" spans="3:3">
      <c r="C832" s="2"/>
    </row>
    <row r="833" spans="3:3">
      <c r="C833" s="2"/>
    </row>
    <row r="834" spans="3:3">
      <c r="C834" s="2"/>
    </row>
    <row r="835" spans="3:3">
      <c r="C835" s="2"/>
    </row>
    <row r="836" spans="3:3">
      <c r="C836" s="2"/>
    </row>
    <row r="837" spans="3:3">
      <c r="C837" s="2"/>
    </row>
    <row r="838" spans="3:3">
      <c r="C838" s="2"/>
    </row>
    <row r="839" spans="3:3">
      <c r="C839" s="2"/>
    </row>
    <row r="840" spans="3:3">
      <c r="C840" s="2"/>
    </row>
    <row r="841" spans="3:3">
      <c r="C841" s="2"/>
    </row>
    <row r="842" spans="3:3">
      <c r="C842" s="2"/>
    </row>
    <row r="843" spans="3:3">
      <c r="C843" s="2"/>
    </row>
    <row r="844" spans="3:3">
      <c r="C844" s="2"/>
    </row>
    <row r="845" spans="3:3">
      <c r="C845" s="2"/>
    </row>
    <row r="846" spans="3:3">
      <c r="C846" s="2"/>
    </row>
    <row r="847" spans="3:3">
      <c r="C847" s="2"/>
    </row>
    <row r="848" spans="3:3">
      <c r="C848" s="2"/>
    </row>
    <row r="849" spans="3:3">
      <c r="C849" s="2"/>
    </row>
    <row r="850" spans="3:3">
      <c r="C850" s="2"/>
    </row>
    <row r="851" spans="3:3">
      <c r="C851" s="2"/>
    </row>
    <row r="852" spans="3:3">
      <c r="C852" s="2"/>
    </row>
    <row r="853" spans="3:3">
      <c r="C853" s="2"/>
    </row>
    <row r="854" spans="3:3">
      <c r="C854" s="2"/>
    </row>
    <row r="855" spans="3:3">
      <c r="C855" s="2"/>
    </row>
    <row r="856" spans="3:3">
      <c r="C856" s="2"/>
    </row>
    <row r="857" spans="3:3">
      <c r="C857" s="2"/>
    </row>
    <row r="858" spans="3:3">
      <c r="C858" s="2"/>
    </row>
    <row r="859" spans="3:3">
      <c r="C859" s="2"/>
    </row>
    <row r="860" spans="3:3">
      <c r="C860" s="2"/>
    </row>
    <row r="861" spans="3:3">
      <c r="C861" s="2"/>
    </row>
    <row r="862" spans="3:3">
      <c r="C862" s="2"/>
    </row>
    <row r="863" spans="3:3">
      <c r="C863" s="2"/>
    </row>
    <row r="864" spans="3:3">
      <c r="C864" s="2"/>
    </row>
    <row r="865" spans="3:3">
      <c r="C865" s="2"/>
    </row>
    <row r="866" spans="3:3">
      <c r="C866" s="2"/>
    </row>
    <row r="867" spans="3:3">
      <c r="C867" s="2"/>
    </row>
    <row r="868" spans="3:3">
      <c r="C868" s="2"/>
    </row>
    <row r="869" spans="3:3">
      <c r="C869" s="2"/>
    </row>
    <row r="870" spans="3:3">
      <c r="C870" s="2"/>
    </row>
    <row r="871" spans="3:3">
      <c r="C871" s="2"/>
    </row>
    <row r="872" spans="3:3">
      <c r="C872" s="2"/>
    </row>
    <row r="873" spans="3:3">
      <c r="C873" s="2"/>
    </row>
    <row r="874" spans="3:3">
      <c r="C874" s="2"/>
    </row>
    <row r="875" spans="3:3">
      <c r="C875" s="2"/>
    </row>
    <row r="876" spans="3:3">
      <c r="C876" s="2"/>
    </row>
    <row r="877" spans="3:3">
      <c r="C877" s="2"/>
    </row>
    <row r="878" spans="3:3">
      <c r="C878" s="2"/>
    </row>
    <row r="879" spans="3:3">
      <c r="C879" s="2"/>
    </row>
    <row r="880" spans="3:3">
      <c r="C880" s="2"/>
    </row>
    <row r="881" spans="3:3">
      <c r="C881" s="2"/>
    </row>
    <row r="882" spans="3:3">
      <c r="C882" s="2"/>
    </row>
    <row r="883" spans="3:3">
      <c r="C883" s="2"/>
    </row>
    <row r="884" spans="3:3">
      <c r="C884" s="2"/>
    </row>
    <row r="885" spans="3:3">
      <c r="C885" s="2"/>
    </row>
    <row r="886" spans="3:3">
      <c r="C886" s="2"/>
    </row>
    <row r="887" spans="3:3">
      <c r="C887" s="2"/>
    </row>
    <row r="888" spans="3:3">
      <c r="C888" s="2"/>
    </row>
    <row r="889" spans="3:3">
      <c r="C889" s="2"/>
    </row>
    <row r="890" spans="3:3">
      <c r="C890" s="2"/>
    </row>
    <row r="891" spans="3:3">
      <c r="C891" s="2"/>
    </row>
    <row r="892" spans="3:3">
      <c r="C892" s="2"/>
    </row>
    <row r="893" spans="3:3">
      <c r="C893" s="2"/>
    </row>
    <row r="894" spans="3:3">
      <c r="C894" s="2"/>
    </row>
    <row r="895" spans="3:3">
      <c r="C895" s="2"/>
    </row>
    <row r="896" spans="3:3">
      <c r="C896" s="2"/>
    </row>
    <row r="897" spans="3:3">
      <c r="C897" s="2"/>
    </row>
    <row r="898" spans="3:3">
      <c r="C898" s="2"/>
    </row>
    <row r="899" spans="3:3">
      <c r="C899" s="2"/>
    </row>
    <row r="900" spans="3:3">
      <c r="C900" s="2"/>
    </row>
    <row r="901" spans="3:3">
      <c r="C901" s="2"/>
    </row>
    <row r="902" spans="3:3">
      <c r="C902" s="2"/>
    </row>
    <row r="903" spans="3:3">
      <c r="C903" s="2"/>
    </row>
    <row r="904" spans="3:3">
      <c r="C904" s="2"/>
    </row>
    <row r="905" spans="3:3">
      <c r="C905" s="2"/>
    </row>
    <row r="906" spans="3:3">
      <c r="C906" s="2"/>
    </row>
    <row r="907" spans="3:3">
      <c r="C907" s="2"/>
    </row>
    <row r="908" spans="3:3">
      <c r="C908" s="2"/>
    </row>
    <row r="909" spans="3:3">
      <c r="C909" s="2"/>
    </row>
    <row r="910" spans="3:3">
      <c r="C910" s="2"/>
    </row>
    <row r="911" spans="3:3">
      <c r="C911" s="2"/>
    </row>
    <row r="912" spans="3:3">
      <c r="C912" s="2"/>
    </row>
    <row r="913" spans="3:3">
      <c r="C913" s="2"/>
    </row>
    <row r="914" spans="3:3">
      <c r="C914" s="2"/>
    </row>
    <row r="915" spans="3:3">
      <c r="C915" s="2"/>
    </row>
    <row r="916" spans="3:3">
      <c r="C916" s="2"/>
    </row>
    <row r="917" spans="3:3">
      <c r="C917" s="2"/>
    </row>
    <row r="918" spans="3:3">
      <c r="C918" s="2"/>
    </row>
    <row r="919" spans="3:3">
      <c r="C919" s="2"/>
    </row>
    <row r="920" spans="3:3">
      <c r="C920" s="2"/>
    </row>
    <row r="921" spans="3:3">
      <c r="C921" s="2"/>
    </row>
    <row r="922" spans="3:3">
      <c r="C922" s="2"/>
    </row>
    <row r="923" spans="3:3">
      <c r="C923" s="2"/>
    </row>
    <row r="924" spans="3:3">
      <c r="C924" s="2"/>
    </row>
    <row r="925" spans="3:3">
      <c r="C925" s="2"/>
    </row>
    <row r="926" spans="3:3">
      <c r="C926" s="2"/>
    </row>
    <row r="927" spans="3:3">
      <c r="C927" s="2"/>
    </row>
    <row r="928" spans="3:3">
      <c r="C928" s="2"/>
    </row>
    <row r="929" spans="3:3">
      <c r="C929" s="2"/>
    </row>
    <row r="930" spans="3:3">
      <c r="C930" s="2"/>
    </row>
    <row r="931" spans="3:3">
      <c r="C931" s="2"/>
    </row>
    <row r="932" spans="3:3">
      <c r="C932" s="2"/>
    </row>
    <row r="933" spans="3:3">
      <c r="C933" s="2"/>
    </row>
    <row r="934" spans="3:3">
      <c r="C934" s="2"/>
    </row>
    <row r="935" spans="3:3">
      <c r="C935" s="2"/>
    </row>
    <row r="936" spans="3:3">
      <c r="C936" s="2"/>
    </row>
    <row r="937" spans="3:3">
      <c r="C937" s="2"/>
    </row>
    <row r="938" spans="3:3">
      <c r="C938" s="2"/>
    </row>
    <row r="939" spans="3:3">
      <c r="C939" s="2"/>
    </row>
    <row r="940" spans="3:3">
      <c r="C940" s="2"/>
    </row>
    <row r="941" spans="3:3">
      <c r="C941" s="2"/>
    </row>
    <row r="942" spans="3:3">
      <c r="C942" s="2"/>
    </row>
    <row r="943" spans="3:3">
      <c r="C943" s="2"/>
    </row>
    <row r="944" spans="3:3">
      <c r="C944" s="2"/>
    </row>
    <row r="945" spans="3:3">
      <c r="C945" s="2"/>
    </row>
    <row r="946" spans="3:3">
      <c r="C946" s="2"/>
    </row>
    <row r="947" spans="3:3">
      <c r="C947" s="2"/>
    </row>
    <row r="948" spans="3:3">
      <c r="C948" s="2"/>
    </row>
    <row r="949" spans="3:3">
      <c r="C949" s="2"/>
    </row>
    <row r="950" spans="3:3">
      <c r="C950" s="2"/>
    </row>
    <row r="951" spans="3:3">
      <c r="C951" s="2"/>
    </row>
    <row r="952" spans="3:3">
      <c r="C952" s="2"/>
    </row>
    <row r="953" spans="3:3">
      <c r="C953" s="2"/>
    </row>
    <row r="954" spans="3:3">
      <c r="C954" s="2"/>
    </row>
    <row r="955" spans="3:3">
      <c r="C955" s="2"/>
    </row>
    <row r="956" spans="3:3">
      <c r="C956" s="2"/>
    </row>
    <row r="957" spans="3:3">
      <c r="C957" s="2"/>
    </row>
    <row r="958" spans="3:3">
      <c r="C958" s="2"/>
    </row>
    <row r="959" spans="3:3">
      <c r="C959" s="2"/>
    </row>
    <row r="960" spans="3:3">
      <c r="C960" s="2"/>
    </row>
    <row r="961" spans="3:3">
      <c r="C961" s="2"/>
    </row>
    <row r="962" spans="3:3">
      <c r="C962" s="2"/>
    </row>
    <row r="963" spans="3:3">
      <c r="C963" s="2"/>
    </row>
    <row r="964" spans="3:3">
      <c r="C964" s="2"/>
    </row>
    <row r="965" spans="3:3">
      <c r="C965" s="2"/>
    </row>
    <row r="966" spans="3:3">
      <c r="C966" s="2"/>
    </row>
    <row r="967" spans="3:3">
      <c r="C967" s="2"/>
    </row>
    <row r="968" spans="3:3">
      <c r="C968" s="2"/>
    </row>
    <row r="969" spans="3:3">
      <c r="C969" s="2"/>
    </row>
    <row r="970" spans="3:3">
      <c r="C970" s="2"/>
    </row>
    <row r="971" spans="3:3">
      <c r="C971" s="2"/>
    </row>
    <row r="972" spans="3:3">
      <c r="C972" s="2"/>
    </row>
    <row r="973" spans="3:3">
      <c r="C973" s="2"/>
    </row>
    <row r="974" spans="3:3">
      <c r="C974" s="2"/>
    </row>
    <row r="975" spans="3:3">
      <c r="C975" s="2"/>
    </row>
    <row r="976" spans="3:3">
      <c r="C976" s="2"/>
    </row>
    <row r="977" spans="3:3">
      <c r="C977" s="2"/>
    </row>
    <row r="978" spans="3:3">
      <c r="C978" s="2"/>
    </row>
    <row r="979" spans="3:3">
      <c r="C979" s="2"/>
    </row>
    <row r="980" spans="3:3">
      <c r="C980" s="2"/>
    </row>
    <row r="981" spans="3:3">
      <c r="C981" s="2"/>
    </row>
    <row r="982" spans="3:3">
      <c r="C982" s="2"/>
    </row>
    <row r="983" spans="3:3">
      <c r="C983" s="2"/>
    </row>
    <row r="984" spans="3:3">
      <c r="C984" s="2"/>
    </row>
    <row r="985" spans="3:3">
      <c r="C985" s="2"/>
    </row>
    <row r="986" spans="3:3">
      <c r="C986" s="2"/>
    </row>
    <row r="987" spans="3:3">
      <c r="C987" s="2"/>
    </row>
    <row r="988" spans="3:3">
      <c r="C988" s="2"/>
    </row>
    <row r="989" spans="3:3">
      <c r="C989" s="2"/>
    </row>
    <row r="990" spans="3:3">
      <c r="C990" s="2"/>
    </row>
    <row r="991" spans="3:3">
      <c r="C991" s="2"/>
    </row>
    <row r="992" spans="3:3">
      <c r="C992" s="2"/>
    </row>
    <row r="993" spans="3:3">
      <c r="C993" s="2"/>
    </row>
    <row r="994" spans="3:3">
      <c r="C994" s="2"/>
    </row>
    <row r="995" spans="3:3">
      <c r="C995" s="2"/>
    </row>
    <row r="996" spans="3:3">
      <c r="C996" s="2"/>
    </row>
    <row r="997" spans="3:3">
      <c r="C997" s="2"/>
    </row>
    <row r="998" spans="3:3">
      <c r="C998" s="2"/>
    </row>
    <row r="999" spans="3:3">
      <c r="C999" s="2"/>
    </row>
    <row r="1000" spans="3:3">
      <c r="C1000" s="2"/>
    </row>
    <row r="1001" spans="3:3">
      <c r="C1001" s="2"/>
    </row>
    <row r="1002" spans="3:3">
      <c r="C1002" s="2"/>
    </row>
    <row r="1003" spans="3:3">
      <c r="C1003" s="2"/>
    </row>
    <row r="1004" spans="3:3">
      <c r="C1004" s="2"/>
    </row>
    <row r="1005" spans="3:3">
      <c r="C1005" s="2"/>
    </row>
    <row r="1006" spans="3:3">
      <c r="C1006" s="2"/>
    </row>
    <row r="1007" spans="3:3">
      <c r="C1007" s="2"/>
    </row>
    <row r="1008" spans="3:3">
      <c r="C1008" s="2"/>
    </row>
    <row r="1009" spans="3:3">
      <c r="C1009" s="2"/>
    </row>
    <row r="1010" spans="3:3">
      <c r="C1010" s="2"/>
    </row>
    <row r="1011" spans="3:3">
      <c r="C1011" s="2"/>
    </row>
    <row r="1012" spans="3:3">
      <c r="C1012" s="2"/>
    </row>
    <row r="1013" spans="3:3">
      <c r="C1013" s="2"/>
    </row>
    <row r="1014" spans="3:3">
      <c r="C1014" s="2"/>
    </row>
    <row r="1015" spans="3:3">
      <c r="C1015" s="2"/>
    </row>
    <row r="1016" spans="3:3">
      <c r="C1016" s="2"/>
    </row>
    <row r="1017" spans="3:3">
      <c r="C1017" s="2"/>
    </row>
    <row r="1018" spans="3:3">
      <c r="C1018" s="2"/>
    </row>
    <row r="1019" spans="3:3">
      <c r="C1019" s="2"/>
    </row>
    <row r="1020" spans="3:3">
      <c r="C1020" s="2"/>
    </row>
    <row r="1021" spans="3:3">
      <c r="C1021" s="2"/>
    </row>
    <row r="1022" spans="3:3">
      <c r="C1022" s="2"/>
    </row>
    <row r="1023" spans="3:3">
      <c r="C1023" s="2"/>
    </row>
    <row r="1024" spans="3:3">
      <c r="C1024" s="2"/>
    </row>
    <row r="1025" spans="3:3">
      <c r="C1025" s="2"/>
    </row>
    <row r="1026" spans="3:3">
      <c r="C1026" s="2"/>
    </row>
    <row r="1027" spans="3:3">
      <c r="C1027" s="2"/>
    </row>
    <row r="1028" spans="3:3">
      <c r="C1028" s="2"/>
    </row>
    <row r="1029" spans="3:3">
      <c r="C1029" s="2"/>
    </row>
    <row r="1030" spans="3:3">
      <c r="C1030" s="2"/>
    </row>
    <row r="1031" spans="3:3">
      <c r="C1031" s="2"/>
    </row>
    <row r="1032" spans="3:3">
      <c r="C1032" s="2"/>
    </row>
    <row r="1033" spans="3:3">
      <c r="C1033" s="2"/>
    </row>
    <row r="1034" spans="3:3">
      <c r="C1034" s="2"/>
    </row>
    <row r="1035" spans="3:3">
      <c r="C1035" s="2"/>
    </row>
    <row r="1036" spans="3:3">
      <c r="C1036" s="2"/>
    </row>
    <row r="1037" spans="3:3">
      <c r="C1037" s="2"/>
    </row>
    <row r="1038" spans="3:3">
      <c r="C1038" s="2"/>
    </row>
    <row r="1039" spans="3:3">
      <c r="C1039" s="2"/>
    </row>
    <row r="1040" spans="3:3">
      <c r="C1040" s="2"/>
    </row>
    <row r="1041" spans="3:3">
      <c r="C1041" s="2"/>
    </row>
    <row r="1042" spans="3:3">
      <c r="C1042" s="2"/>
    </row>
    <row r="1043" spans="3:3">
      <c r="C1043" s="2"/>
    </row>
    <row r="1044" spans="3:3">
      <c r="C1044" s="2"/>
    </row>
    <row r="1045" spans="3:3">
      <c r="C1045" s="2"/>
    </row>
    <row r="1046" spans="3:3">
      <c r="C1046" s="2"/>
    </row>
    <row r="1047" spans="3:3">
      <c r="C1047" s="2"/>
    </row>
    <row r="1048" spans="3:3">
      <c r="C1048" s="2"/>
    </row>
    <row r="1049" spans="3:3">
      <c r="C1049" s="2"/>
    </row>
    <row r="1050" spans="3:3">
      <c r="C1050" s="2"/>
    </row>
    <row r="1051" spans="3:3">
      <c r="C1051" s="2"/>
    </row>
    <row r="1052" spans="3:3">
      <c r="C1052" s="2"/>
    </row>
    <row r="1053" spans="3:3">
      <c r="C1053" s="2"/>
    </row>
    <row r="1054" spans="3:3">
      <c r="C1054" s="2"/>
    </row>
    <row r="1055" spans="3:3">
      <c r="C1055" s="2"/>
    </row>
    <row r="1056" spans="3:3">
      <c r="C1056" s="2"/>
    </row>
    <row r="1057" spans="3:3">
      <c r="C1057" s="2"/>
    </row>
    <row r="1058" spans="3:3">
      <c r="C1058" s="2"/>
    </row>
    <row r="1059" spans="3:3">
      <c r="C1059" s="2"/>
    </row>
    <row r="1060" spans="3:3">
      <c r="C1060" s="2"/>
    </row>
    <row r="1061" spans="3:3">
      <c r="C1061" s="2"/>
    </row>
    <row r="1062" spans="3:3">
      <c r="C1062" s="2"/>
    </row>
    <row r="1063" spans="3:3">
      <c r="C1063" s="2"/>
    </row>
    <row r="1064" spans="3:3">
      <c r="C1064" s="2"/>
    </row>
    <row r="1065" spans="3:3">
      <c r="C1065" s="2"/>
    </row>
    <row r="1066" spans="3:3">
      <c r="C1066" s="2"/>
    </row>
    <row r="1067" spans="3:3">
      <c r="C1067" s="2"/>
    </row>
    <row r="1068" spans="3:3">
      <c r="C1068" s="2"/>
    </row>
    <row r="1069" spans="3:3">
      <c r="C1069" s="2"/>
    </row>
    <row r="1070" spans="3:3">
      <c r="C1070" s="2"/>
    </row>
    <row r="1071" spans="3:3">
      <c r="C1071" s="2"/>
    </row>
    <row r="1072" spans="3:3">
      <c r="C1072" s="2"/>
    </row>
    <row r="1073" spans="3:3">
      <c r="C1073" s="2"/>
    </row>
    <row r="1074" spans="3:3">
      <c r="C1074" s="2"/>
    </row>
    <row r="1075" spans="3:3">
      <c r="C1075" s="2"/>
    </row>
    <row r="1076" spans="3:3">
      <c r="C1076" s="2"/>
    </row>
    <row r="1077" spans="3:3">
      <c r="C1077" s="2"/>
    </row>
    <row r="1078" spans="3:3">
      <c r="C1078" s="2"/>
    </row>
    <row r="1079" spans="3:3">
      <c r="C1079" s="2"/>
    </row>
    <row r="1080" spans="3:3">
      <c r="C1080" s="2"/>
    </row>
    <row r="1081" spans="3:3">
      <c r="C1081" s="2"/>
    </row>
    <row r="1082" spans="3:3">
      <c r="C1082" s="2"/>
    </row>
    <row r="1083" spans="3:3">
      <c r="C1083" s="2"/>
    </row>
    <row r="1084" spans="3:3">
      <c r="C1084" s="2"/>
    </row>
    <row r="1085" spans="3:3">
      <c r="C1085" s="2"/>
    </row>
    <row r="1086" spans="3:3">
      <c r="C1086" s="2"/>
    </row>
    <row r="1087" spans="3:3">
      <c r="C1087" s="2"/>
    </row>
    <row r="1088" spans="3:3">
      <c r="C1088" s="2"/>
    </row>
    <row r="1089" spans="3:3">
      <c r="C1089" s="2"/>
    </row>
    <row r="1090" spans="3:3">
      <c r="C1090" s="2"/>
    </row>
    <row r="1091" spans="3:3">
      <c r="C1091" s="2"/>
    </row>
    <row r="1092" spans="3:3">
      <c r="C1092" s="2"/>
    </row>
    <row r="1093" spans="3:3">
      <c r="C1093" s="2"/>
    </row>
    <row r="1094" spans="3:3">
      <c r="C1094" s="2"/>
    </row>
    <row r="1095" spans="3:3">
      <c r="C1095" s="2"/>
    </row>
    <row r="1096" spans="3:3">
      <c r="C1096" s="2"/>
    </row>
    <row r="1097" spans="3:3">
      <c r="C1097" s="2"/>
    </row>
    <row r="1098" spans="3:3">
      <c r="C1098" s="2"/>
    </row>
    <row r="1099" spans="3:3">
      <c r="C1099" s="2"/>
    </row>
    <row r="1100" spans="3:3">
      <c r="C1100" s="2"/>
    </row>
    <row r="1101" spans="3:3">
      <c r="C1101" s="2"/>
    </row>
    <row r="1102" spans="3:3">
      <c r="C1102" s="2"/>
    </row>
    <row r="1103" spans="3:3">
      <c r="C1103" s="2"/>
    </row>
    <row r="1104" spans="3:3">
      <c r="C1104" s="2"/>
    </row>
    <row r="1105" spans="3:3">
      <c r="C1105" s="2"/>
    </row>
    <row r="1106" spans="3:3">
      <c r="C1106" s="2"/>
    </row>
    <row r="1107" spans="3:3">
      <c r="C1107" s="2"/>
    </row>
    <row r="1108" spans="3:3">
      <c r="C1108" s="2"/>
    </row>
    <row r="1109" spans="3:3">
      <c r="C1109" s="2"/>
    </row>
    <row r="1110" spans="3:3">
      <c r="C1110" s="2"/>
    </row>
    <row r="1111" spans="3:3">
      <c r="C1111" s="2"/>
    </row>
    <row r="1112" spans="3:3">
      <c r="C1112" s="2"/>
    </row>
    <row r="1113" spans="3:3">
      <c r="C1113" s="2"/>
    </row>
    <row r="1114" spans="3:3">
      <c r="C1114" s="2"/>
    </row>
    <row r="1115" spans="3:3">
      <c r="C1115" s="2"/>
    </row>
    <row r="1116" spans="3:3">
      <c r="C1116" s="2"/>
    </row>
    <row r="1117" spans="3:3">
      <c r="C1117" s="2"/>
    </row>
    <row r="1118" spans="3:3">
      <c r="C1118" s="2"/>
    </row>
    <row r="1119" spans="3:3">
      <c r="C1119" s="2"/>
    </row>
    <row r="1120" spans="3:3">
      <c r="C1120" s="2"/>
    </row>
    <row r="1121" spans="3:3">
      <c r="C1121" s="2"/>
    </row>
    <row r="1122" spans="3:3">
      <c r="C1122" s="2"/>
    </row>
    <row r="1123" spans="3:3">
      <c r="C1123" s="2"/>
    </row>
    <row r="1124" spans="3:3">
      <c r="C1124" s="2"/>
    </row>
    <row r="1125" spans="3:3">
      <c r="C1125" s="2"/>
    </row>
    <row r="1126" spans="3:3">
      <c r="C1126" s="2"/>
    </row>
    <row r="1127" spans="3:3">
      <c r="C1127" s="2"/>
    </row>
    <row r="1128" spans="3:3">
      <c r="C1128" s="2"/>
    </row>
    <row r="1129" spans="3:3">
      <c r="C1129" s="2"/>
    </row>
    <row r="1130" spans="3:3">
      <c r="C1130" s="2"/>
    </row>
    <row r="1131" spans="3:3">
      <c r="C1131" s="2"/>
    </row>
    <row r="1132" spans="3:3">
      <c r="C1132" s="2"/>
    </row>
    <row r="1133" spans="3:3">
      <c r="C1133" s="2"/>
    </row>
    <row r="1134" spans="3:3">
      <c r="C1134" s="2"/>
    </row>
    <row r="1135" spans="3:3">
      <c r="C1135" s="2"/>
    </row>
    <row r="1136" spans="3:3">
      <c r="C1136" s="2"/>
    </row>
    <row r="1137" spans="3:3">
      <c r="C1137" s="2"/>
    </row>
    <row r="1138" spans="3:3">
      <c r="C1138" s="2"/>
    </row>
    <row r="1139" spans="3:3">
      <c r="C1139" s="2"/>
    </row>
    <row r="1140" spans="3:3">
      <c r="C1140" s="2"/>
    </row>
    <row r="1141" spans="3:3">
      <c r="C1141" s="2"/>
    </row>
    <row r="1142" spans="3:3">
      <c r="C1142" s="2"/>
    </row>
    <row r="1143" spans="3:3">
      <c r="C1143" s="2"/>
    </row>
    <row r="1144" spans="3:3">
      <c r="C1144" s="2"/>
    </row>
    <row r="1145" spans="3:3">
      <c r="C1145" s="2"/>
    </row>
    <row r="1146" spans="3:3">
      <c r="C1146" s="2"/>
    </row>
    <row r="1147" spans="3:3">
      <c r="C1147" s="2"/>
    </row>
    <row r="1148" spans="3:3">
      <c r="C1148" s="2"/>
    </row>
    <row r="1149" spans="3:3">
      <c r="C1149" s="2"/>
    </row>
    <row r="1150" spans="3:3">
      <c r="C1150" s="2"/>
    </row>
    <row r="1151" spans="3:3">
      <c r="C1151" s="2"/>
    </row>
    <row r="1152" spans="3:3">
      <c r="C1152" s="2"/>
    </row>
    <row r="1153" spans="3:3">
      <c r="C1153" s="2"/>
    </row>
    <row r="1154" spans="3:3">
      <c r="C1154" s="2"/>
    </row>
    <row r="1155" spans="3:3">
      <c r="C1155" s="2"/>
    </row>
    <row r="1156" spans="3:3">
      <c r="C1156" s="2"/>
    </row>
    <row r="1157" spans="3:3">
      <c r="C1157" s="2"/>
    </row>
    <row r="1158" spans="3:3">
      <c r="C1158" s="2"/>
    </row>
    <row r="1159" spans="3:3">
      <c r="C1159" s="2"/>
    </row>
    <row r="1160" spans="3:3">
      <c r="C1160" s="2"/>
    </row>
    <row r="1161" spans="3:3">
      <c r="C1161" s="2"/>
    </row>
    <row r="1162" spans="3:3">
      <c r="C1162" s="2"/>
    </row>
    <row r="1163" spans="3:3">
      <c r="C1163" s="2"/>
    </row>
    <row r="1164" spans="3:3">
      <c r="C1164" s="2"/>
    </row>
    <row r="1165" spans="3:3">
      <c r="C1165" s="2"/>
    </row>
    <row r="1166" spans="3:3">
      <c r="C1166" s="2"/>
    </row>
    <row r="1167" spans="3:3">
      <c r="C1167" s="2"/>
    </row>
    <row r="1168" spans="3:3">
      <c r="C1168" s="2"/>
    </row>
    <row r="1169" spans="3:3">
      <c r="C1169" s="2"/>
    </row>
    <row r="1170" spans="3:3">
      <c r="C1170" s="2"/>
    </row>
    <row r="1171" spans="3:3">
      <c r="C1171" s="2"/>
    </row>
    <row r="1172" spans="3:3">
      <c r="C1172" s="2"/>
    </row>
    <row r="1173" spans="3:3">
      <c r="C1173" s="2"/>
    </row>
    <row r="1174" spans="3:3">
      <c r="C1174" s="2"/>
    </row>
    <row r="1175" spans="3:3">
      <c r="C1175" s="2"/>
    </row>
    <row r="1176" spans="3:3">
      <c r="C1176" s="2"/>
    </row>
    <row r="1177" spans="3:3">
      <c r="C1177" s="2"/>
    </row>
    <row r="1178" spans="3:3">
      <c r="C1178" s="2"/>
    </row>
    <row r="1179" spans="3:3">
      <c r="C1179" s="2"/>
    </row>
    <row r="1180" spans="3:3">
      <c r="C1180" s="2"/>
    </row>
    <row r="1181" spans="3:3">
      <c r="C1181" s="2"/>
    </row>
    <row r="1182" spans="3:3">
      <c r="C1182" s="2"/>
    </row>
    <row r="1183" spans="3:3">
      <c r="C1183" s="2"/>
    </row>
    <row r="1184" spans="3:3">
      <c r="C1184" s="2"/>
    </row>
    <row r="1185" spans="3:3">
      <c r="C1185" s="2"/>
    </row>
    <row r="1186" spans="3:3">
      <c r="C1186" s="2"/>
    </row>
    <row r="1187" spans="3:3">
      <c r="C1187" s="2"/>
    </row>
    <row r="1188" spans="3:3">
      <c r="C1188" s="2"/>
    </row>
    <row r="1189" spans="3:3">
      <c r="C1189" s="2"/>
    </row>
    <row r="1190" spans="3:3">
      <c r="C1190" s="2"/>
    </row>
    <row r="1191" spans="3:3">
      <c r="C1191" s="2"/>
    </row>
    <row r="1192" spans="3:3">
      <c r="C1192" s="2"/>
    </row>
    <row r="1193" spans="3:3">
      <c r="C1193" s="2"/>
    </row>
    <row r="1194" spans="3:3">
      <c r="C1194" s="2"/>
    </row>
    <row r="1195" spans="3:3">
      <c r="C1195" s="2"/>
    </row>
    <row r="1196" spans="3:3">
      <c r="C1196" s="2"/>
    </row>
    <row r="1197" spans="3:3">
      <c r="C1197" s="2"/>
    </row>
    <row r="1198" spans="3:3">
      <c r="C1198" s="2"/>
    </row>
    <row r="1199" spans="3:3">
      <c r="C1199" s="2"/>
    </row>
    <row r="1200" spans="3:3">
      <c r="C1200" s="2"/>
    </row>
    <row r="1201" spans="3:3">
      <c r="C1201" s="2"/>
    </row>
    <row r="1202" spans="3:3">
      <c r="C1202" s="2"/>
    </row>
    <row r="1203" spans="3:3">
      <c r="C1203" s="2"/>
    </row>
    <row r="1204" spans="3:3">
      <c r="C1204" s="2"/>
    </row>
    <row r="1205" spans="3:3">
      <c r="C1205" s="2"/>
    </row>
    <row r="1206" spans="3:3">
      <c r="C1206" s="2"/>
    </row>
    <row r="1207" spans="3:3">
      <c r="C1207" s="2"/>
    </row>
    <row r="1208" spans="3:3">
      <c r="C1208" s="2"/>
    </row>
    <row r="1209" spans="3:3">
      <c r="C1209" s="2"/>
    </row>
    <row r="1210" spans="3:3">
      <c r="C1210" s="2"/>
    </row>
    <row r="1211" spans="3:3">
      <c r="C1211" s="2"/>
    </row>
    <row r="1212" spans="3:3">
      <c r="C1212" s="2"/>
    </row>
    <row r="1213" spans="3:3">
      <c r="C1213" s="2"/>
    </row>
    <row r="1214" spans="3:3">
      <c r="C1214" s="2"/>
    </row>
    <row r="1215" spans="3:3">
      <c r="C1215" s="2"/>
    </row>
    <row r="1216" spans="3:3">
      <c r="C1216" s="2"/>
    </row>
    <row r="1217" spans="3:3">
      <c r="C1217" s="2"/>
    </row>
    <row r="1218" spans="3:3">
      <c r="C1218" s="2"/>
    </row>
    <row r="1219" spans="3:3">
      <c r="C1219" s="2"/>
    </row>
    <row r="1220" spans="3:3">
      <c r="C1220" s="2"/>
    </row>
    <row r="1221" spans="3:3">
      <c r="C1221" s="2"/>
    </row>
    <row r="1222" spans="3:3">
      <c r="C1222" s="2"/>
    </row>
    <row r="1223" spans="3:3">
      <c r="C1223" s="2"/>
    </row>
    <row r="1224" spans="3:3">
      <c r="C1224" s="2"/>
    </row>
    <row r="1225" spans="3:3">
      <c r="C1225" s="2"/>
    </row>
    <row r="1226" spans="3:3">
      <c r="C1226" s="2"/>
    </row>
    <row r="1227" spans="3:3">
      <c r="C1227" s="2"/>
    </row>
    <row r="1228" spans="3:3">
      <c r="C1228" s="2"/>
    </row>
    <row r="1229" spans="3:3">
      <c r="C1229" s="2"/>
    </row>
    <row r="1230" spans="3:3">
      <c r="C1230" s="2"/>
    </row>
    <row r="1231" spans="3:3">
      <c r="C1231" s="2"/>
    </row>
    <row r="1232" spans="3:3">
      <c r="C1232" s="2"/>
    </row>
    <row r="1233" spans="3:3">
      <c r="C1233" s="2"/>
    </row>
    <row r="1234" spans="3:3">
      <c r="C1234" s="2"/>
    </row>
    <row r="1235" spans="3:3">
      <c r="C1235" s="2"/>
    </row>
    <row r="1236" spans="3:3">
      <c r="C1236" s="2"/>
    </row>
    <row r="1237" spans="3:3">
      <c r="C1237" s="2"/>
    </row>
    <row r="1238" spans="3:3">
      <c r="C1238" s="2"/>
    </row>
    <row r="1239" spans="3:3">
      <c r="C1239" s="2"/>
    </row>
    <row r="1240" spans="3:3">
      <c r="C1240" s="2"/>
    </row>
    <row r="1241" spans="3:3">
      <c r="C1241" s="2"/>
    </row>
    <row r="1242" spans="3:3">
      <c r="C1242" s="2"/>
    </row>
    <row r="1243" spans="3:3">
      <c r="C1243" s="2"/>
    </row>
    <row r="1244" spans="3:3">
      <c r="C1244" s="2"/>
    </row>
    <row r="1245" spans="3:3">
      <c r="C1245" s="2"/>
    </row>
    <row r="1246" spans="3:3">
      <c r="C1246" s="2"/>
    </row>
    <row r="1247" spans="3:3">
      <c r="C1247" s="2"/>
    </row>
    <row r="1248" spans="3:3">
      <c r="C1248" s="2"/>
    </row>
    <row r="1249" spans="3:3">
      <c r="C1249" s="2"/>
    </row>
    <row r="1250" spans="3:3">
      <c r="C1250" s="2"/>
    </row>
    <row r="1251" spans="3:3">
      <c r="C1251" s="2"/>
    </row>
    <row r="1252" spans="3:3">
      <c r="C1252" s="2"/>
    </row>
    <row r="1253" spans="3:3">
      <c r="C1253" s="2"/>
    </row>
    <row r="1254" spans="3:3">
      <c r="C1254" s="2"/>
    </row>
    <row r="1255" spans="3:3">
      <c r="C1255" s="2"/>
    </row>
    <row r="1256" spans="3:3">
      <c r="C1256" s="2"/>
    </row>
    <row r="1257" spans="3:3">
      <c r="C1257" s="2"/>
    </row>
    <row r="1258" spans="3:3">
      <c r="C1258" s="2"/>
    </row>
    <row r="1259" spans="3:3">
      <c r="C1259" s="2"/>
    </row>
    <row r="1260" spans="3:3">
      <c r="C1260" s="2"/>
    </row>
    <row r="1261" spans="3:3">
      <c r="C1261" s="2"/>
    </row>
    <row r="1262" spans="3:3">
      <c r="C1262" s="2"/>
    </row>
    <row r="1263" spans="3:3">
      <c r="C1263" s="2"/>
    </row>
    <row r="1264" spans="3:3">
      <c r="C1264" s="2"/>
    </row>
    <row r="1265" spans="3:3">
      <c r="C1265" s="2"/>
    </row>
    <row r="1266" spans="3:3">
      <c r="C1266" s="2"/>
    </row>
    <row r="1267" spans="3:3">
      <c r="C1267" s="2"/>
    </row>
    <row r="1268" spans="3:3">
      <c r="C1268" s="2"/>
    </row>
    <row r="1269" spans="3:3">
      <c r="C1269" s="2"/>
    </row>
    <row r="1270" spans="3:3">
      <c r="C1270" s="2"/>
    </row>
    <row r="1271" spans="3:3">
      <c r="C1271" s="2"/>
    </row>
    <row r="1272" spans="3:3">
      <c r="C1272" s="2"/>
    </row>
    <row r="1273" spans="3:3">
      <c r="C1273" s="2"/>
    </row>
    <row r="1274" spans="3:3">
      <c r="C1274" s="2"/>
    </row>
    <row r="1275" spans="3:3">
      <c r="C1275" s="2"/>
    </row>
    <row r="1276" spans="3:3">
      <c r="C1276" s="2"/>
    </row>
    <row r="1277" spans="3:3">
      <c r="C1277" s="2"/>
    </row>
    <row r="1278" spans="3:3">
      <c r="C1278" s="2"/>
    </row>
    <row r="1279" spans="3:3">
      <c r="C1279" s="2"/>
    </row>
    <row r="1280" spans="3:3">
      <c r="C1280" s="2"/>
    </row>
    <row r="1281" spans="3:3">
      <c r="C1281" s="2"/>
    </row>
    <row r="1282" spans="3:3">
      <c r="C1282" s="2"/>
    </row>
    <row r="1283" spans="3:3">
      <c r="C1283" s="2"/>
    </row>
    <row r="1284" spans="3:3">
      <c r="C1284" s="2"/>
    </row>
    <row r="1285" spans="3:3">
      <c r="C1285" s="2"/>
    </row>
    <row r="1286" spans="3:3">
      <c r="C1286" s="2"/>
    </row>
    <row r="1287" spans="3:3">
      <c r="C1287" s="2"/>
    </row>
    <row r="1288" spans="3:3">
      <c r="C1288" s="2"/>
    </row>
    <row r="1289" spans="3:3">
      <c r="C1289" s="2"/>
    </row>
    <row r="1290" spans="3:3">
      <c r="C1290" s="2"/>
    </row>
    <row r="1291" spans="3:3">
      <c r="C1291" s="2"/>
    </row>
    <row r="1292" spans="3:3">
      <c r="C1292" s="2"/>
    </row>
    <row r="1293" spans="3:3">
      <c r="C1293" s="2"/>
    </row>
    <row r="1294" spans="3:3">
      <c r="C1294" s="2"/>
    </row>
    <row r="1295" spans="3:3">
      <c r="C1295" s="2"/>
    </row>
    <row r="1296" spans="3:3">
      <c r="C1296" s="2"/>
    </row>
    <row r="1297" spans="3:3">
      <c r="C1297" s="2"/>
    </row>
    <row r="1298" spans="3:3">
      <c r="C1298" s="2"/>
    </row>
    <row r="1299" spans="3:3">
      <c r="C1299" s="2"/>
    </row>
    <row r="1300" spans="3:3">
      <c r="C1300" s="2"/>
    </row>
    <row r="1301" spans="3:3">
      <c r="C1301" s="2"/>
    </row>
    <row r="1302" spans="3:3">
      <c r="C1302" s="2"/>
    </row>
    <row r="1303" spans="3:3">
      <c r="C1303" s="2"/>
    </row>
    <row r="1304" spans="3:3">
      <c r="C1304" s="2"/>
    </row>
    <row r="1305" spans="3:3">
      <c r="C1305" s="2"/>
    </row>
    <row r="1306" spans="3:3">
      <c r="C1306" s="2"/>
    </row>
    <row r="1307" spans="3:3">
      <c r="C1307" s="2"/>
    </row>
    <row r="1308" spans="3:3">
      <c r="C1308" s="2"/>
    </row>
    <row r="1309" spans="3:3">
      <c r="C1309" s="2"/>
    </row>
    <row r="1310" spans="3:3">
      <c r="C1310" s="2"/>
    </row>
    <row r="1311" spans="3:3">
      <c r="C1311" s="2"/>
    </row>
    <row r="1312" spans="3:3">
      <c r="C1312" s="2"/>
    </row>
    <row r="1313" spans="3:3">
      <c r="C1313" s="2"/>
    </row>
    <row r="1314" spans="3:3">
      <c r="C1314" s="2"/>
    </row>
    <row r="1315" spans="3:3">
      <c r="C1315" s="2"/>
    </row>
    <row r="1316" spans="3:3">
      <c r="C1316" s="2"/>
    </row>
    <row r="1317" spans="3:3">
      <c r="C1317" s="2"/>
    </row>
    <row r="1318" spans="3:3">
      <c r="C1318" s="2"/>
    </row>
    <row r="1319" spans="3:3">
      <c r="C1319" s="2"/>
    </row>
    <row r="1320" spans="3:3">
      <c r="C1320" s="2"/>
    </row>
    <row r="1321" spans="3:3">
      <c r="C1321" s="2"/>
    </row>
    <row r="1322" spans="3:3">
      <c r="C1322" s="2"/>
    </row>
    <row r="1323" spans="3:3">
      <c r="C1323" s="2"/>
    </row>
    <row r="1324" spans="3:3">
      <c r="C1324" s="2"/>
    </row>
    <row r="1325" spans="3:3">
      <c r="C1325" s="2"/>
    </row>
    <row r="1326" spans="3:3">
      <c r="C1326" s="2"/>
    </row>
    <row r="1327" spans="3:3">
      <c r="C1327" s="2"/>
    </row>
    <row r="1328" spans="3:3">
      <c r="C1328" s="2"/>
    </row>
    <row r="1329" spans="3:3">
      <c r="C1329" s="2"/>
    </row>
    <row r="1330" spans="3:3">
      <c r="C1330" s="2"/>
    </row>
    <row r="1331" spans="3:3">
      <c r="C1331" s="2"/>
    </row>
    <row r="1332" spans="3:3">
      <c r="C1332" s="2"/>
    </row>
    <row r="1333" spans="3:3">
      <c r="C1333" s="2"/>
    </row>
    <row r="1334" spans="3:3">
      <c r="C1334" s="2"/>
    </row>
    <row r="1335" spans="3:3">
      <c r="C1335" s="2"/>
    </row>
    <row r="1336" spans="3:3">
      <c r="C1336" s="2"/>
    </row>
    <row r="1337" spans="3:3">
      <c r="C1337" s="2"/>
    </row>
    <row r="1338" spans="3:3">
      <c r="C1338" s="2"/>
    </row>
    <row r="1339" spans="3:3">
      <c r="C1339" s="2"/>
    </row>
    <row r="1340" spans="3:3">
      <c r="C1340" s="2"/>
    </row>
    <row r="1341" spans="3:3">
      <c r="C1341" s="2"/>
    </row>
    <row r="1342" spans="3:3">
      <c r="C1342" s="2"/>
    </row>
    <row r="1343" spans="3:3">
      <c r="C1343" s="2"/>
    </row>
    <row r="1344" spans="3:3">
      <c r="C1344" s="2"/>
    </row>
    <row r="1345" spans="3:3">
      <c r="C1345" s="2"/>
    </row>
    <row r="1346" spans="3:3">
      <c r="C1346" s="2"/>
    </row>
    <row r="1347" spans="3:3">
      <c r="C1347" s="2"/>
    </row>
    <row r="1348" spans="3:3">
      <c r="C1348" s="2"/>
    </row>
    <row r="1349" spans="3:3">
      <c r="C1349" s="2"/>
    </row>
    <row r="1350" spans="3:3">
      <c r="C1350" s="2"/>
    </row>
    <row r="1351" spans="3:3">
      <c r="C1351" s="2"/>
    </row>
    <row r="1352" spans="3:3">
      <c r="C1352" s="2"/>
    </row>
    <row r="1353" spans="3:3">
      <c r="C1353" s="2"/>
    </row>
    <row r="1354" spans="3:3">
      <c r="C1354" s="2"/>
    </row>
    <row r="1355" spans="3:3">
      <c r="C1355" s="2"/>
    </row>
    <row r="1356" spans="3:3">
      <c r="C1356" s="2"/>
    </row>
    <row r="1357" spans="3:3">
      <c r="C1357" s="2"/>
    </row>
    <row r="1358" spans="3:3">
      <c r="C1358" s="2"/>
    </row>
    <row r="1359" spans="3:3">
      <c r="C1359" s="2"/>
    </row>
    <row r="1360" spans="3:3">
      <c r="C1360" s="2"/>
    </row>
    <row r="1361" spans="3:3">
      <c r="C1361" s="2"/>
    </row>
    <row r="1362" spans="3:3">
      <c r="C1362" s="2"/>
    </row>
    <row r="1363" spans="3:3">
      <c r="C1363" s="2"/>
    </row>
    <row r="1364" spans="3:3">
      <c r="C1364" s="2"/>
    </row>
    <row r="1365" spans="3:3">
      <c r="C1365" s="2"/>
    </row>
    <row r="1366" spans="3:3">
      <c r="C1366" s="2"/>
    </row>
    <row r="1367" spans="3:3">
      <c r="C1367" s="2"/>
    </row>
    <row r="1368" spans="3:3">
      <c r="C1368" s="2"/>
    </row>
    <row r="1369" spans="3:3">
      <c r="C1369" s="2"/>
    </row>
    <row r="1370" spans="3:3">
      <c r="C1370" s="2"/>
    </row>
    <row r="1371" spans="3:3">
      <c r="C1371" s="2"/>
    </row>
    <row r="1372" spans="3:3">
      <c r="C1372" s="2"/>
    </row>
    <row r="1373" spans="3:3">
      <c r="C1373" s="2"/>
    </row>
    <row r="1374" spans="3:3">
      <c r="C1374" s="2"/>
    </row>
    <row r="1375" spans="3:3">
      <c r="C1375" s="2"/>
    </row>
    <row r="1376" spans="3:3">
      <c r="C1376" s="2"/>
    </row>
    <row r="1377" spans="3:3">
      <c r="C1377" s="2"/>
    </row>
    <row r="1378" spans="3:3">
      <c r="C1378" s="2"/>
    </row>
    <row r="1379" spans="3:3">
      <c r="C1379" s="2"/>
    </row>
    <row r="1380" spans="3:3">
      <c r="C1380" s="2"/>
    </row>
    <row r="1381" spans="3:3">
      <c r="C1381" s="2"/>
    </row>
    <row r="1382" spans="3:3">
      <c r="C1382" s="2"/>
    </row>
    <row r="1383" spans="3:3">
      <c r="C1383" s="2"/>
    </row>
    <row r="1384" spans="3:3">
      <c r="C1384" s="2"/>
    </row>
    <row r="1385" spans="3:3">
      <c r="C1385" s="2"/>
    </row>
    <row r="1386" spans="3:3">
      <c r="C1386" s="2"/>
    </row>
    <row r="1387" spans="3:3">
      <c r="C1387" s="2"/>
    </row>
    <row r="1388" spans="3:3">
      <c r="C1388" s="2"/>
    </row>
    <row r="1389" spans="3:3">
      <c r="C1389" s="2"/>
    </row>
    <row r="1390" spans="3:3">
      <c r="C1390" s="2"/>
    </row>
    <row r="1391" spans="3:3">
      <c r="C1391" s="2"/>
    </row>
    <row r="1392" spans="3:3">
      <c r="C1392" s="2"/>
    </row>
    <row r="1393" spans="3:3">
      <c r="C1393" s="2"/>
    </row>
    <row r="1394" spans="3:3">
      <c r="C1394" s="2"/>
    </row>
    <row r="1395" spans="3:3">
      <c r="C1395" s="2"/>
    </row>
    <row r="1396" spans="3:3">
      <c r="C1396" s="2"/>
    </row>
    <row r="1397" spans="3:3">
      <c r="C1397" s="2"/>
    </row>
    <row r="1398" spans="3:3">
      <c r="C1398" s="2"/>
    </row>
    <row r="1399" spans="3:3">
      <c r="C1399" s="2"/>
    </row>
    <row r="1400" spans="3:3">
      <c r="C1400" s="2"/>
    </row>
    <row r="1401" spans="3:3">
      <c r="C1401" s="2"/>
    </row>
    <row r="1402" spans="3:3">
      <c r="C1402" s="2"/>
    </row>
    <row r="1403" spans="3:3">
      <c r="C1403" s="2"/>
    </row>
    <row r="1404" spans="3:3">
      <c r="C1404" s="2"/>
    </row>
    <row r="1405" spans="3:3">
      <c r="C1405" s="2"/>
    </row>
    <row r="1406" spans="3:3">
      <c r="C1406" s="2"/>
    </row>
    <row r="1407" spans="3:3">
      <c r="C1407" s="2"/>
    </row>
    <row r="1408" spans="3:3">
      <c r="C1408" s="2"/>
    </row>
    <row r="1409" spans="3:3">
      <c r="C1409" s="2"/>
    </row>
    <row r="1410" spans="3:3">
      <c r="C1410" s="2"/>
    </row>
    <row r="1411" spans="3:3">
      <c r="C1411" s="2"/>
    </row>
    <row r="1412" spans="3:3">
      <c r="C1412" s="2"/>
    </row>
    <row r="1413" spans="3:3">
      <c r="C1413" s="2"/>
    </row>
    <row r="1414" spans="3:3">
      <c r="C1414" s="2"/>
    </row>
    <row r="1415" spans="3:3">
      <c r="C1415" s="2"/>
    </row>
    <row r="1416" spans="3:3">
      <c r="C1416" s="2"/>
    </row>
    <row r="1417" spans="3:3">
      <c r="C1417" s="2"/>
    </row>
    <row r="1418" spans="3:3">
      <c r="C1418" s="2"/>
    </row>
    <row r="1419" spans="3:3">
      <c r="C1419" s="2"/>
    </row>
    <row r="1420" spans="3:3">
      <c r="C1420" s="2"/>
    </row>
    <row r="1421" spans="3:3">
      <c r="C1421" s="2"/>
    </row>
    <row r="1422" spans="3:3">
      <c r="C1422" s="2"/>
    </row>
    <row r="1423" spans="3:3">
      <c r="C1423" s="2"/>
    </row>
    <row r="1424" spans="3:3">
      <c r="C1424" s="2"/>
    </row>
    <row r="1425" spans="3:3">
      <c r="C1425" s="2"/>
    </row>
    <row r="1426" spans="3:3">
      <c r="C1426" s="2"/>
    </row>
    <row r="1427" spans="3:3">
      <c r="C1427" s="2"/>
    </row>
    <row r="1428" spans="3:3">
      <c r="C1428" s="2"/>
    </row>
    <row r="1429" spans="3:3">
      <c r="C1429" s="2"/>
    </row>
    <row r="1430" spans="3:3">
      <c r="C1430" s="2"/>
    </row>
    <row r="1431" spans="3:3">
      <c r="C1431" s="2"/>
    </row>
    <row r="1432" spans="3:3">
      <c r="C1432" s="2"/>
    </row>
    <row r="1433" spans="3:3">
      <c r="C1433" s="2"/>
    </row>
    <row r="1434" spans="3:3">
      <c r="C1434" s="2"/>
    </row>
    <row r="1435" spans="3:3">
      <c r="C1435" s="2"/>
    </row>
    <row r="1436" spans="3:3">
      <c r="C1436" s="2"/>
    </row>
    <row r="1437" spans="3:3">
      <c r="C1437" s="2"/>
    </row>
    <row r="1438" spans="3:3">
      <c r="C1438" s="2"/>
    </row>
    <row r="1439" spans="3:3">
      <c r="C1439" s="2"/>
    </row>
    <row r="1440" spans="3:3">
      <c r="C1440" s="2"/>
    </row>
    <row r="1441" spans="3:3">
      <c r="C1441" s="2"/>
    </row>
    <row r="1442" spans="3:3">
      <c r="C1442" s="2"/>
    </row>
    <row r="1443" spans="3:3">
      <c r="C1443" s="2"/>
    </row>
    <row r="1444" spans="3:3">
      <c r="C1444" s="2"/>
    </row>
    <row r="1445" spans="3:3">
      <c r="C1445" s="2"/>
    </row>
    <row r="1446" spans="3:3">
      <c r="C1446" s="2"/>
    </row>
    <row r="1447" spans="3:3">
      <c r="C1447" s="2"/>
    </row>
    <row r="1448" spans="3:3">
      <c r="C1448" s="2"/>
    </row>
    <row r="1449" spans="3:3">
      <c r="C1449" s="2"/>
    </row>
    <row r="1450" spans="3:3">
      <c r="C1450" s="2"/>
    </row>
    <row r="1451" spans="3:3">
      <c r="C1451" s="2"/>
    </row>
    <row r="1452" spans="3:3">
      <c r="C1452" s="2"/>
    </row>
    <row r="1453" spans="3:3">
      <c r="C1453" s="2"/>
    </row>
    <row r="1454" spans="3:3">
      <c r="C1454" s="2"/>
    </row>
    <row r="1455" spans="3:3">
      <c r="C1455" s="2"/>
    </row>
    <row r="1456" spans="3:3">
      <c r="C1456" s="2"/>
    </row>
    <row r="1457" spans="3:3">
      <c r="C1457" s="2"/>
    </row>
    <row r="1458" spans="3:3">
      <c r="C1458" s="2"/>
    </row>
    <row r="1459" spans="3:3">
      <c r="C1459" s="2"/>
    </row>
    <row r="1460" spans="3:3">
      <c r="C1460" s="2"/>
    </row>
    <row r="1461" spans="3:3">
      <c r="C1461" s="2"/>
    </row>
    <row r="1462" spans="3:3">
      <c r="C1462" s="2"/>
    </row>
    <row r="1463" spans="3:3">
      <c r="C1463" s="2"/>
    </row>
    <row r="1464" spans="3:3">
      <c r="C1464" s="2"/>
    </row>
    <row r="1465" spans="3:3">
      <c r="C1465" s="2"/>
    </row>
    <row r="1466" spans="3:3">
      <c r="C1466" s="2"/>
    </row>
    <row r="1467" spans="3:3">
      <c r="C1467" s="2"/>
    </row>
    <row r="1468" spans="3:3">
      <c r="C1468" s="2"/>
    </row>
    <row r="1469" spans="3:3">
      <c r="C1469" s="2"/>
    </row>
    <row r="1470" spans="3:3">
      <c r="C1470" s="2"/>
    </row>
    <row r="1471" spans="3:3">
      <c r="C1471" s="2"/>
    </row>
    <row r="1472" spans="3:3">
      <c r="C1472" s="2"/>
    </row>
    <row r="1473" spans="3:3">
      <c r="C1473" s="2"/>
    </row>
    <row r="1474" spans="3:3">
      <c r="C1474" s="2"/>
    </row>
    <row r="1475" spans="3:3">
      <c r="C1475" s="2"/>
    </row>
    <row r="1476" spans="3:3">
      <c r="C1476" s="2"/>
    </row>
    <row r="1477" spans="3:3">
      <c r="C1477" s="2"/>
    </row>
    <row r="1478" spans="3:3">
      <c r="C1478" s="2"/>
    </row>
    <row r="1479" spans="3:3">
      <c r="C1479" s="2"/>
    </row>
    <row r="1480" spans="3:3">
      <c r="C1480" s="2"/>
    </row>
    <row r="1481" spans="3:3">
      <c r="C1481" s="2"/>
    </row>
    <row r="1482" spans="3:3">
      <c r="C1482" s="2"/>
    </row>
    <row r="1483" spans="3:3">
      <c r="C1483" s="2"/>
    </row>
    <row r="1484" spans="3:3">
      <c r="C1484" s="2"/>
    </row>
    <row r="1485" spans="3:3">
      <c r="C1485" s="2"/>
    </row>
    <row r="1486" spans="3:3">
      <c r="C1486" s="2"/>
    </row>
    <row r="1487" spans="3:3">
      <c r="C1487" s="2"/>
    </row>
    <row r="1488" spans="3:3">
      <c r="C1488" s="2"/>
    </row>
    <row r="1489" spans="3:3">
      <c r="C1489" s="2"/>
    </row>
    <row r="1490" spans="3:3">
      <c r="C1490" s="2"/>
    </row>
    <row r="1491" spans="3:3">
      <c r="C1491" s="2"/>
    </row>
    <row r="1492" spans="3:3">
      <c r="C1492" s="2"/>
    </row>
    <row r="1493" spans="3:3">
      <c r="C1493" s="2"/>
    </row>
    <row r="1494" spans="3:3">
      <c r="C1494" s="2"/>
    </row>
    <row r="1495" spans="3:3">
      <c r="C1495" s="2"/>
    </row>
    <row r="1496" spans="3:3">
      <c r="C1496" s="2"/>
    </row>
    <row r="1497" spans="3:3">
      <c r="C1497" s="2"/>
    </row>
    <row r="1498" spans="3:3">
      <c r="C1498" s="2"/>
    </row>
    <row r="1499" spans="3:3">
      <c r="C1499" s="2"/>
    </row>
    <row r="1500" spans="3:3">
      <c r="C1500" s="2"/>
    </row>
    <row r="1501" spans="3:3">
      <c r="C1501" s="2"/>
    </row>
    <row r="1502" spans="3:3">
      <c r="C1502" s="2"/>
    </row>
    <row r="1503" spans="3:3">
      <c r="C1503" s="2"/>
    </row>
    <row r="1504" spans="3:3">
      <c r="C1504" s="2"/>
    </row>
    <row r="1505" spans="3:3">
      <c r="C1505" s="2"/>
    </row>
    <row r="1506" spans="3:3">
      <c r="C1506" s="2"/>
    </row>
    <row r="1507" spans="3:3">
      <c r="C1507" s="2"/>
    </row>
    <row r="1508" spans="3:3">
      <c r="C1508" s="2"/>
    </row>
    <row r="1509" spans="3:3">
      <c r="C1509" s="2"/>
    </row>
    <row r="1510" spans="3:3">
      <c r="C1510" s="2"/>
    </row>
    <row r="1511" spans="3:3">
      <c r="C1511" s="2"/>
    </row>
    <row r="1512" spans="3:3">
      <c r="C1512" s="2"/>
    </row>
    <row r="1513" spans="3:3">
      <c r="C1513" s="2"/>
    </row>
    <row r="1514" spans="3:3">
      <c r="C1514" s="2"/>
    </row>
    <row r="1515" spans="3:3">
      <c r="C1515" s="2"/>
    </row>
    <row r="1516" spans="3:3">
      <c r="C1516" s="2"/>
    </row>
    <row r="1517" spans="3:3">
      <c r="C1517" s="2"/>
    </row>
    <row r="1518" spans="3:3">
      <c r="C1518" s="2"/>
    </row>
    <row r="1519" spans="3:3">
      <c r="C1519" s="2"/>
    </row>
    <row r="1520" spans="3:3">
      <c r="C1520" s="2"/>
    </row>
    <row r="1521" spans="3:3">
      <c r="C1521" s="2"/>
    </row>
    <row r="1522" spans="3:3">
      <c r="C1522" s="2"/>
    </row>
    <row r="1523" spans="3:3">
      <c r="C1523" s="2"/>
    </row>
    <row r="1524" spans="3:3">
      <c r="C1524" s="2"/>
    </row>
    <row r="1525" spans="3:3">
      <c r="C1525" s="2"/>
    </row>
    <row r="1526" spans="3:3">
      <c r="C1526" s="2"/>
    </row>
    <row r="1527" spans="3:3">
      <c r="C1527" s="2"/>
    </row>
    <row r="1528" spans="3:3">
      <c r="C1528" s="2"/>
    </row>
    <row r="1529" spans="3:3">
      <c r="C1529" s="2"/>
    </row>
    <row r="1530" spans="3:3">
      <c r="C1530" s="2"/>
    </row>
    <row r="1531" spans="3:3">
      <c r="C1531" s="2"/>
    </row>
    <row r="1532" spans="3:3">
      <c r="C1532" s="2"/>
    </row>
    <row r="1533" spans="3:3">
      <c r="C1533" s="2"/>
    </row>
    <row r="1534" spans="3:3">
      <c r="C1534" s="2"/>
    </row>
    <row r="1535" spans="3:3">
      <c r="C1535" s="2"/>
    </row>
    <row r="1536" spans="3:3">
      <c r="C1536" s="2"/>
    </row>
    <row r="1537" spans="3:3">
      <c r="C1537" s="2"/>
    </row>
    <row r="1538" spans="3:3">
      <c r="C1538" s="2"/>
    </row>
    <row r="1539" spans="3:3">
      <c r="C1539" s="2"/>
    </row>
    <row r="1540" spans="3:3">
      <c r="C1540" s="2"/>
    </row>
    <row r="1541" spans="3:3">
      <c r="C1541" s="2"/>
    </row>
    <row r="1542" spans="3:3">
      <c r="C1542" s="2"/>
    </row>
    <row r="1543" spans="3:3">
      <c r="C1543" s="2"/>
    </row>
    <row r="1544" spans="3:3">
      <c r="C1544" s="2"/>
    </row>
    <row r="1545" spans="3:3">
      <c r="C1545" s="2"/>
    </row>
    <row r="1546" spans="3:3">
      <c r="C1546" s="2"/>
    </row>
    <row r="1547" spans="3:3">
      <c r="C1547" s="2"/>
    </row>
    <row r="1548" spans="3:3">
      <c r="C1548" s="2"/>
    </row>
    <row r="1549" spans="3:3">
      <c r="C1549" s="2"/>
    </row>
    <row r="1550" spans="3:3">
      <c r="C1550" s="2"/>
    </row>
    <row r="1551" spans="3:3">
      <c r="C1551" s="2"/>
    </row>
    <row r="1552" spans="3:3">
      <c r="C1552" s="2"/>
    </row>
    <row r="1553" spans="3:3">
      <c r="C1553" s="2"/>
    </row>
    <row r="1554" spans="3:3">
      <c r="C1554" s="2"/>
    </row>
    <row r="1555" spans="3:3">
      <c r="C1555" s="2"/>
    </row>
    <row r="1556" spans="3:3">
      <c r="C1556" s="2"/>
    </row>
    <row r="1557" spans="3:3">
      <c r="C1557" s="2"/>
    </row>
    <row r="1558" spans="3:3">
      <c r="C1558" s="2"/>
    </row>
    <row r="1559" spans="3:3">
      <c r="C1559" s="2"/>
    </row>
    <row r="1560" spans="3:3">
      <c r="C1560" s="2"/>
    </row>
    <row r="1561" spans="3:3">
      <c r="C1561" s="2"/>
    </row>
    <row r="1562" spans="3:3">
      <c r="C1562" s="2"/>
    </row>
    <row r="1563" spans="3:3">
      <c r="C1563" s="2"/>
    </row>
    <row r="1564" spans="3:3">
      <c r="C1564" s="2"/>
    </row>
    <row r="1565" spans="3:3">
      <c r="C1565" s="2"/>
    </row>
    <row r="1566" spans="3:3">
      <c r="C1566" s="2"/>
    </row>
    <row r="1567" spans="3:3">
      <c r="C1567" s="2"/>
    </row>
    <row r="1568" spans="3:3">
      <c r="C1568" s="2"/>
    </row>
    <row r="1569" spans="3:3">
      <c r="C1569" s="2"/>
    </row>
    <row r="1570" spans="3:3">
      <c r="C1570" s="2"/>
    </row>
    <row r="1571" spans="3:3">
      <c r="C1571" s="2"/>
    </row>
    <row r="1572" spans="3:3">
      <c r="C1572" s="2"/>
    </row>
    <row r="1573" spans="3:3">
      <c r="C1573" s="2"/>
    </row>
    <row r="1574" spans="3:3">
      <c r="C1574" s="2"/>
    </row>
    <row r="1575" spans="3:3">
      <c r="C1575" s="2"/>
    </row>
    <row r="1576" spans="3:3">
      <c r="C1576" s="2"/>
    </row>
    <row r="1577" spans="3:3">
      <c r="C1577" s="2"/>
    </row>
    <row r="1578" spans="3:3">
      <c r="C1578" s="2"/>
    </row>
    <row r="1579" spans="3:3">
      <c r="C1579" s="2"/>
    </row>
    <row r="1580" spans="3:3">
      <c r="C1580" s="2"/>
    </row>
    <row r="1581" spans="3:3">
      <c r="C1581" s="2"/>
    </row>
    <row r="1582" spans="3:3">
      <c r="C1582" s="2"/>
    </row>
    <row r="1583" spans="3:3">
      <c r="C1583" s="2"/>
    </row>
    <row r="1584" spans="3:3">
      <c r="C1584" s="2"/>
    </row>
    <row r="1585" spans="3:3">
      <c r="C1585" s="2"/>
    </row>
    <row r="1586" spans="3:3">
      <c r="C1586" s="2"/>
    </row>
    <row r="1587" spans="3:3">
      <c r="C1587" s="2"/>
    </row>
    <row r="1588" spans="3:3">
      <c r="C1588" s="2"/>
    </row>
    <row r="1589" spans="3:3">
      <c r="C1589" s="2"/>
    </row>
    <row r="1590" spans="3:3">
      <c r="C1590" s="2"/>
    </row>
    <row r="1591" spans="3:3">
      <c r="C1591" s="2"/>
    </row>
    <row r="1592" spans="3:3">
      <c r="C1592" s="2"/>
    </row>
    <row r="1593" spans="3:3">
      <c r="C1593" s="2"/>
    </row>
    <row r="1594" spans="3:3">
      <c r="C1594" s="2"/>
    </row>
    <row r="1595" spans="3:3">
      <c r="C1595" s="2"/>
    </row>
    <row r="1596" spans="3:3">
      <c r="C1596" s="2"/>
    </row>
    <row r="1597" spans="3:3">
      <c r="C1597" s="2"/>
    </row>
    <row r="1598" spans="3:3">
      <c r="C1598" s="2"/>
    </row>
    <row r="1599" spans="3:3">
      <c r="C1599" s="2"/>
    </row>
    <row r="1600" spans="3:3">
      <c r="C1600" s="2"/>
    </row>
    <row r="1601" spans="3:3">
      <c r="C1601" s="2"/>
    </row>
    <row r="1602" spans="3:3">
      <c r="C1602" s="2"/>
    </row>
    <row r="1603" spans="3:3">
      <c r="C1603" s="2"/>
    </row>
    <row r="1604" spans="3:3">
      <c r="C1604" s="2"/>
    </row>
    <row r="1605" spans="3:3">
      <c r="C1605" s="2"/>
    </row>
    <row r="1606" spans="3:3">
      <c r="C1606" s="2"/>
    </row>
    <row r="1607" spans="3:3">
      <c r="C1607" s="2"/>
    </row>
    <row r="1608" spans="3:3">
      <c r="C1608" s="2"/>
    </row>
    <row r="1609" spans="3:3">
      <c r="C1609" s="2"/>
    </row>
    <row r="1610" spans="3:3">
      <c r="C1610" s="2"/>
    </row>
    <row r="1611" spans="3:3">
      <c r="C1611" s="2"/>
    </row>
    <row r="1612" spans="3:3">
      <c r="C1612" s="2"/>
    </row>
    <row r="1613" spans="3:3">
      <c r="C1613" s="2"/>
    </row>
    <row r="1614" spans="3:3">
      <c r="C1614" s="2"/>
    </row>
    <row r="1615" spans="3:3">
      <c r="C1615" s="2"/>
    </row>
    <row r="1616" spans="3:3">
      <c r="C1616" s="2"/>
    </row>
    <row r="1617" spans="3:3">
      <c r="C1617" s="2"/>
    </row>
    <row r="1618" spans="3:3">
      <c r="C1618" s="2"/>
    </row>
    <row r="1619" spans="3:3">
      <c r="C1619" s="2"/>
    </row>
    <row r="1620" spans="3:3">
      <c r="C1620" s="2"/>
    </row>
    <row r="1621" spans="3:3">
      <c r="C1621" s="2"/>
    </row>
    <row r="1622" spans="3:3">
      <c r="C1622" s="2"/>
    </row>
    <row r="1623" spans="3:3">
      <c r="C1623" s="2"/>
    </row>
    <row r="1624" spans="3:3">
      <c r="C1624" s="2"/>
    </row>
    <row r="1625" spans="3:3">
      <c r="C1625" s="2"/>
    </row>
    <row r="1626" spans="3:3">
      <c r="C1626" s="2"/>
    </row>
    <row r="1627" spans="3:3">
      <c r="C1627" s="2"/>
    </row>
    <row r="1628" spans="3:3">
      <c r="C1628" s="2"/>
    </row>
    <row r="1629" spans="3:3">
      <c r="C1629" s="2"/>
    </row>
    <row r="1630" spans="3:3">
      <c r="C1630" s="2"/>
    </row>
    <row r="1631" spans="3:3">
      <c r="C1631" s="2"/>
    </row>
    <row r="1632" spans="3:3">
      <c r="C1632" s="2"/>
    </row>
    <row r="1633" spans="3:3">
      <c r="C1633" s="2"/>
    </row>
    <row r="1634" spans="3:3">
      <c r="C1634" s="2"/>
    </row>
    <row r="1635" spans="3:3">
      <c r="C1635" s="2"/>
    </row>
    <row r="1636" spans="3:3">
      <c r="C1636" s="2"/>
    </row>
    <row r="1637" spans="3:3">
      <c r="C1637" s="2"/>
    </row>
    <row r="1638" spans="3:3">
      <c r="C1638" s="2"/>
    </row>
    <row r="1639" spans="3:3">
      <c r="C1639" s="2"/>
    </row>
    <row r="1640" spans="3:3">
      <c r="C1640" s="2"/>
    </row>
    <row r="1641" spans="3:3">
      <c r="C1641" s="2"/>
    </row>
    <row r="1642" spans="3:3">
      <c r="C1642" s="2"/>
    </row>
    <row r="1643" spans="3:3">
      <c r="C1643" s="2"/>
    </row>
    <row r="1644" spans="3:3">
      <c r="C1644" s="2"/>
    </row>
    <row r="1645" spans="3:3">
      <c r="C1645" s="2"/>
    </row>
    <row r="1646" spans="3:3">
      <c r="C1646" s="2"/>
    </row>
    <row r="1647" spans="3:3">
      <c r="C1647" s="2"/>
    </row>
    <row r="1648" spans="3:3">
      <c r="C1648" s="2"/>
    </row>
    <row r="1649" spans="3:3">
      <c r="C1649" s="2"/>
    </row>
    <row r="1650" spans="3:3">
      <c r="C1650" s="2"/>
    </row>
    <row r="1651" spans="3:3">
      <c r="C1651" s="2"/>
    </row>
    <row r="1652" spans="3:3">
      <c r="C1652" s="2"/>
    </row>
    <row r="1653" spans="3:3">
      <c r="C1653" s="2"/>
    </row>
    <row r="1654" spans="3:3">
      <c r="C1654" s="2"/>
    </row>
    <row r="1655" spans="3:3">
      <c r="C1655" s="2"/>
    </row>
    <row r="1656" spans="3:3">
      <c r="C1656" s="2"/>
    </row>
    <row r="1657" spans="3:3">
      <c r="C1657" s="2"/>
    </row>
    <row r="1658" spans="3:3">
      <c r="C1658" s="2"/>
    </row>
    <row r="1659" spans="3:3">
      <c r="C1659" s="2"/>
    </row>
    <row r="1660" spans="3:3">
      <c r="C1660" s="2"/>
    </row>
    <row r="1661" spans="3:3">
      <c r="C1661" s="2"/>
    </row>
    <row r="1662" spans="3:3">
      <c r="C1662" s="2"/>
    </row>
    <row r="1663" spans="3:3">
      <c r="C1663" s="2"/>
    </row>
    <row r="1664" spans="3:3">
      <c r="C1664" s="2"/>
    </row>
    <row r="1665" spans="3:3">
      <c r="C1665" s="2"/>
    </row>
    <row r="1666" spans="3:3">
      <c r="C1666" s="2"/>
    </row>
    <row r="1667" spans="3:3">
      <c r="C1667" s="2"/>
    </row>
    <row r="1668" spans="3:3">
      <c r="C1668" s="2"/>
    </row>
    <row r="1669" spans="3:3">
      <c r="C1669" s="2"/>
    </row>
    <row r="1670" spans="3:3">
      <c r="C1670" s="2"/>
    </row>
    <row r="1671" spans="3:3">
      <c r="C1671" s="2"/>
    </row>
    <row r="1672" spans="3:3">
      <c r="C1672" s="2"/>
    </row>
    <row r="1673" spans="3:3">
      <c r="C1673" s="2"/>
    </row>
    <row r="1674" spans="3:3">
      <c r="C1674" s="2"/>
    </row>
    <row r="1675" spans="3:3">
      <c r="C1675" s="2"/>
    </row>
    <row r="1676" spans="3:3">
      <c r="C1676" s="2"/>
    </row>
    <row r="1677" spans="3:3">
      <c r="C1677" s="2"/>
    </row>
    <row r="1678" spans="3:3">
      <c r="C1678" s="2"/>
    </row>
    <row r="1679" spans="3:3">
      <c r="C1679" s="2"/>
    </row>
    <row r="1680" spans="3:3">
      <c r="C1680" s="2"/>
    </row>
    <row r="1681" spans="3:3">
      <c r="C1681" s="2"/>
    </row>
    <row r="1682" spans="3:3">
      <c r="C1682" s="2"/>
    </row>
    <row r="1683" spans="3:3">
      <c r="C1683" s="2"/>
    </row>
    <row r="1684" spans="3:3">
      <c r="C1684" s="2"/>
    </row>
    <row r="1685" spans="3:3">
      <c r="C1685" s="2"/>
    </row>
    <row r="1686" spans="3:3">
      <c r="C1686" s="2"/>
    </row>
    <row r="1687" spans="3:3">
      <c r="C1687" s="2"/>
    </row>
    <row r="1688" spans="3:3">
      <c r="C1688" s="2"/>
    </row>
    <row r="1689" spans="3:3">
      <c r="C1689" s="2"/>
    </row>
    <row r="1690" spans="3:3">
      <c r="C1690" s="2"/>
    </row>
    <row r="1691" spans="3:3">
      <c r="C1691" s="2"/>
    </row>
    <row r="1692" spans="3:3">
      <c r="C1692" s="2"/>
    </row>
    <row r="1693" spans="3:3">
      <c r="C1693" s="2"/>
    </row>
    <row r="1694" spans="3:3">
      <c r="C1694" s="2"/>
    </row>
    <row r="1695" spans="3:3">
      <c r="C1695" s="2"/>
    </row>
    <row r="1696" spans="3:3">
      <c r="C1696" s="2"/>
    </row>
    <row r="1697" spans="3:3">
      <c r="C1697" s="2"/>
    </row>
    <row r="1698" spans="3:3">
      <c r="C1698" s="2"/>
    </row>
    <row r="1699" spans="3:3">
      <c r="C1699" s="2"/>
    </row>
    <row r="1700" spans="3:3">
      <c r="C1700" s="2"/>
    </row>
    <row r="1701" spans="3:3">
      <c r="C1701" s="2"/>
    </row>
    <row r="1702" spans="3:3">
      <c r="C1702" s="2"/>
    </row>
    <row r="1703" spans="3:3">
      <c r="C1703" s="2"/>
    </row>
    <row r="1704" spans="3:3">
      <c r="C1704" s="2"/>
    </row>
    <row r="1705" spans="3:3">
      <c r="C1705" s="2"/>
    </row>
    <row r="1706" spans="3:3">
      <c r="C1706" s="2"/>
    </row>
    <row r="1707" spans="3:3">
      <c r="C1707" s="2"/>
    </row>
    <row r="1708" spans="3:3">
      <c r="C1708" s="2"/>
    </row>
    <row r="1709" spans="3:3">
      <c r="C1709" s="2"/>
    </row>
    <row r="1710" spans="3:3">
      <c r="C1710" s="2"/>
    </row>
    <row r="1711" spans="3:3">
      <c r="C1711" s="2"/>
    </row>
    <row r="1712" spans="3:3">
      <c r="C1712" s="2"/>
    </row>
    <row r="1713" spans="3:3">
      <c r="C1713" s="2"/>
    </row>
    <row r="1714" spans="3:3">
      <c r="C1714" s="2"/>
    </row>
    <row r="1715" spans="3:3">
      <c r="C1715" s="2"/>
    </row>
    <row r="1716" spans="3:3">
      <c r="C1716" s="2"/>
    </row>
    <row r="1717" spans="3:3">
      <c r="C1717" s="2"/>
    </row>
    <row r="1718" spans="3:3">
      <c r="C1718" s="2"/>
    </row>
    <row r="1719" spans="3:3">
      <c r="C1719" s="2"/>
    </row>
    <row r="1720" spans="3:3">
      <c r="C1720" s="2"/>
    </row>
    <row r="1721" spans="3:3">
      <c r="C1721" s="2"/>
    </row>
    <row r="1722" spans="3:3">
      <c r="C1722" s="2"/>
    </row>
    <row r="1723" spans="3:3">
      <c r="C1723" s="2"/>
    </row>
    <row r="1724" spans="3:3">
      <c r="C1724" s="2"/>
    </row>
    <row r="1725" spans="3:3">
      <c r="C1725" s="2"/>
    </row>
    <row r="1726" spans="3:3">
      <c r="C1726" s="2"/>
    </row>
    <row r="1727" spans="3:3">
      <c r="C1727" s="2"/>
    </row>
    <row r="1728" spans="3:3">
      <c r="C1728" s="2"/>
    </row>
    <row r="1729" spans="3:3">
      <c r="C1729" s="2"/>
    </row>
    <row r="1730" spans="3:3">
      <c r="C1730" s="2"/>
    </row>
    <row r="1731" spans="3:3">
      <c r="C1731" s="2"/>
    </row>
    <row r="1732" spans="3:3">
      <c r="C1732" s="2"/>
    </row>
    <row r="1733" spans="3:3">
      <c r="C1733" s="2"/>
    </row>
    <row r="1734" spans="3:3">
      <c r="C1734" s="2"/>
    </row>
    <row r="1735" spans="3:3">
      <c r="C1735" s="2"/>
    </row>
    <row r="1736" spans="3:3">
      <c r="C1736" s="2"/>
    </row>
    <row r="1737" spans="3:3">
      <c r="C1737" s="2"/>
    </row>
    <row r="1738" spans="3:3">
      <c r="C1738" s="2"/>
    </row>
    <row r="1739" spans="3:3">
      <c r="C1739" s="2"/>
    </row>
    <row r="1740" spans="3:3">
      <c r="C1740" s="2"/>
    </row>
    <row r="1741" spans="3:3">
      <c r="C1741" s="2"/>
    </row>
    <row r="1742" spans="3:3">
      <c r="C1742" s="2"/>
    </row>
    <row r="1743" spans="3:3">
      <c r="C1743" s="2"/>
    </row>
    <row r="1744" spans="3:3">
      <c r="C1744" s="2"/>
    </row>
    <row r="1745" spans="3:3">
      <c r="C1745" s="2"/>
    </row>
    <row r="1746" spans="3:3">
      <c r="C1746" s="2"/>
    </row>
    <row r="1747" spans="3:3">
      <c r="C1747" s="2"/>
    </row>
    <row r="1748" spans="3:3">
      <c r="C1748" s="2"/>
    </row>
    <row r="1749" spans="3:3">
      <c r="C1749" s="2"/>
    </row>
    <row r="1750" spans="3:3">
      <c r="C1750" s="2"/>
    </row>
    <row r="1751" spans="3:3">
      <c r="C1751" s="2"/>
    </row>
    <row r="1752" spans="3:3">
      <c r="C1752" s="2"/>
    </row>
    <row r="1753" spans="3:3">
      <c r="C1753" s="2"/>
    </row>
    <row r="1754" spans="3:3">
      <c r="C1754" s="2"/>
    </row>
    <row r="1755" spans="3:3">
      <c r="C1755" s="2"/>
    </row>
    <row r="1756" spans="3:3">
      <c r="C1756" s="2"/>
    </row>
    <row r="1757" spans="3:3">
      <c r="C1757" s="2"/>
    </row>
    <row r="1758" spans="3:3">
      <c r="C1758" s="2"/>
    </row>
    <row r="1759" spans="3:3">
      <c r="C1759" s="2"/>
    </row>
    <row r="1760" spans="3:3">
      <c r="C1760" s="2"/>
    </row>
    <row r="1761" spans="3:3">
      <c r="C1761" s="2"/>
    </row>
    <row r="1762" spans="3:3">
      <c r="C1762" s="2"/>
    </row>
    <row r="1763" spans="3:3">
      <c r="C1763" s="2"/>
    </row>
    <row r="1764" spans="3:3">
      <c r="C1764" s="2"/>
    </row>
    <row r="1765" spans="3:3">
      <c r="C1765" s="2"/>
    </row>
    <row r="1766" spans="3:3">
      <c r="C1766" s="2"/>
    </row>
    <row r="1767" spans="3:3">
      <c r="C1767" s="2"/>
    </row>
    <row r="1768" spans="3:3">
      <c r="C1768" s="2"/>
    </row>
    <row r="1769" spans="3:3">
      <c r="C1769" s="2"/>
    </row>
    <row r="1770" spans="3:3">
      <c r="C1770" s="2"/>
    </row>
    <row r="1771" spans="3:3">
      <c r="C1771" s="2"/>
    </row>
    <row r="1772" spans="3:3">
      <c r="C1772" s="2"/>
    </row>
    <row r="1773" spans="3:3">
      <c r="C1773" s="2"/>
    </row>
    <row r="1774" spans="3:3">
      <c r="C1774" s="2"/>
    </row>
    <row r="1775" spans="3:3">
      <c r="C1775" s="2"/>
    </row>
    <row r="1776" spans="3:3">
      <c r="C1776" s="2"/>
    </row>
    <row r="1777" spans="3:3">
      <c r="C1777" s="2"/>
    </row>
    <row r="1778" spans="3:3">
      <c r="C1778" s="2"/>
    </row>
    <row r="1779" spans="3:3">
      <c r="C1779" s="2"/>
    </row>
    <row r="1780" spans="3:3">
      <c r="C1780" s="2"/>
    </row>
    <row r="1781" spans="3:3">
      <c r="C1781" s="2"/>
    </row>
    <row r="1782" spans="3:3">
      <c r="C1782" s="2"/>
    </row>
    <row r="1783" spans="3:3">
      <c r="C1783" s="2"/>
    </row>
    <row r="1784" spans="3:3">
      <c r="C1784" s="2"/>
    </row>
    <row r="1785" spans="3:3">
      <c r="C1785" s="2"/>
    </row>
    <row r="1786" spans="3:3">
      <c r="C1786" s="2"/>
    </row>
    <row r="1787" spans="3:3">
      <c r="C1787" s="2"/>
    </row>
    <row r="1788" spans="3:3">
      <c r="C1788" s="2"/>
    </row>
    <row r="1789" spans="3:3">
      <c r="C1789" s="2"/>
    </row>
    <row r="1790" spans="3:3">
      <c r="C1790" s="2"/>
    </row>
    <row r="1791" spans="3:3">
      <c r="C1791" s="2"/>
    </row>
    <row r="1792" spans="3:3">
      <c r="C1792" s="2"/>
    </row>
    <row r="1793" spans="3:3">
      <c r="C1793" s="2"/>
    </row>
    <row r="1794" spans="3:3">
      <c r="C1794" s="2"/>
    </row>
    <row r="1795" spans="3:3">
      <c r="C1795" s="2"/>
    </row>
    <row r="1796" spans="3:3">
      <c r="C1796" s="2"/>
    </row>
    <row r="1797" spans="3:3">
      <c r="C1797" s="2"/>
    </row>
    <row r="1798" spans="3:3">
      <c r="C1798" s="2"/>
    </row>
    <row r="1799" spans="3:3">
      <c r="C1799" s="2"/>
    </row>
    <row r="1800" spans="3:3">
      <c r="C1800" s="2"/>
    </row>
    <row r="1801" spans="3:3">
      <c r="C1801" s="2"/>
    </row>
    <row r="1802" spans="3:3">
      <c r="C1802" s="2"/>
    </row>
    <row r="1803" spans="3:3">
      <c r="C1803" s="2"/>
    </row>
    <row r="1804" spans="3:3">
      <c r="C1804" s="2"/>
    </row>
    <row r="1805" spans="3:3">
      <c r="C1805" s="2"/>
    </row>
    <row r="1806" spans="3:3">
      <c r="C1806" s="2"/>
    </row>
    <row r="1807" spans="3:3">
      <c r="C1807" s="2"/>
    </row>
    <row r="1808" spans="3:3">
      <c r="C1808" s="2"/>
    </row>
    <row r="1809" spans="3:3">
      <c r="C1809" s="2"/>
    </row>
    <row r="1810" spans="3:3">
      <c r="C1810" s="2"/>
    </row>
    <row r="1811" spans="3:3">
      <c r="C1811" s="2"/>
    </row>
    <row r="1812" spans="3:3">
      <c r="C1812" s="2"/>
    </row>
    <row r="1813" spans="3:3">
      <c r="C1813" s="2"/>
    </row>
    <row r="1814" spans="3:3">
      <c r="C1814" s="2"/>
    </row>
    <row r="1815" spans="3:3">
      <c r="C1815" s="2"/>
    </row>
    <row r="1816" spans="3:3">
      <c r="C1816" s="2"/>
    </row>
    <row r="1817" spans="3:3">
      <c r="C1817" s="2"/>
    </row>
    <row r="1818" spans="3:3">
      <c r="C1818" s="2"/>
    </row>
    <row r="1819" spans="3:3">
      <c r="C1819" s="2"/>
    </row>
    <row r="1820" spans="3:3">
      <c r="C1820" s="2"/>
    </row>
    <row r="1821" spans="3:3">
      <c r="C1821" s="2"/>
    </row>
    <row r="1822" spans="3:3">
      <c r="C1822" s="2"/>
    </row>
    <row r="1823" spans="3:3">
      <c r="C1823" s="2"/>
    </row>
    <row r="1824" spans="3:3">
      <c r="C1824" s="2"/>
    </row>
    <row r="1825" spans="3:3">
      <c r="C1825" s="2"/>
    </row>
    <row r="1826" spans="3:3">
      <c r="C1826" s="2"/>
    </row>
    <row r="1827" spans="3:3">
      <c r="C1827" s="2"/>
    </row>
    <row r="1828" spans="3:3">
      <c r="C1828" s="2"/>
    </row>
    <row r="1829" spans="3:3">
      <c r="C1829" s="2"/>
    </row>
    <row r="1830" spans="3:3">
      <c r="C1830" s="2"/>
    </row>
    <row r="1831" spans="3:3">
      <c r="C1831" s="2"/>
    </row>
    <row r="1832" spans="3:3">
      <c r="C1832" s="2"/>
    </row>
    <row r="1833" spans="3:3">
      <c r="C1833" s="2"/>
    </row>
    <row r="1834" spans="3:3">
      <c r="C1834" s="2"/>
    </row>
    <row r="1835" spans="3:3">
      <c r="C1835" s="2"/>
    </row>
    <row r="1836" spans="3:3">
      <c r="C1836" s="2"/>
    </row>
    <row r="1837" spans="3:3">
      <c r="C1837" s="2"/>
    </row>
    <row r="1838" spans="3:3">
      <c r="C1838" s="2"/>
    </row>
    <row r="1839" spans="3:3">
      <c r="C1839" s="2"/>
    </row>
    <row r="1840" spans="3:3">
      <c r="C1840" s="2"/>
    </row>
    <row r="1841" spans="3:3">
      <c r="C1841" s="2"/>
    </row>
    <row r="1842" spans="3:3">
      <c r="C1842" s="2"/>
    </row>
    <row r="1843" spans="3:3">
      <c r="C1843" s="2"/>
    </row>
    <row r="1844" spans="3:3">
      <c r="C1844" s="2"/>
    </row>
    <row r="1845" spans="3:3">
      <c r="C1845" s="2"/>
    </row>
    <row r="1846" spans="3:3">
      <c r="C1846" s="2"/>
    </row>
    <row r="1847" spans="3:3">
      <c r="C1847" s="2"/>
    </row>
    <row r="1848" spans="3:3">
      <c r="C1848" s="2"/>
    </row>
    <row r="1849" spans="3:3">
      <c r="C1849" s="2"/>
    </row>
    <row r="1850" spans="3:3">
      <c r="C1850" s="2"/>
    </row>
    <row r="1851" spans="3:3">
      <c r="C1851" s="2"/>
    </row>
    <row r="1852" spans="3:3">
      <c r="C1852" s="2"/>
    </row>
    <row r="1853" spans="3:3">
      <c r="C1853" s="2"/>
    </row>
    <row r="1854" spans="3:3">
      <c r="C1854" s="2"/>
    </row>
    <row r="1855" spans="3:3">
      <c r="C1855" s="2"/>
    </row>
    <row r="1856" spans="3:3">
      <c r="C1856" s="2"/>
    </row>
    <row r="1857" spans="3:3">
      <c r="C1857" s="2"/>
    </row>
    <row r="1858" spans="3:3">
      <c r="C1858" s="2"/>
    </row>
    <row r="1859" spans="3:3">
      <c r="C1859" s="2"/>
    </row>
    <row r="1860" spans="3:3">
      <c r="C1860" s="2"/>
    </row>
    <row r="1861" spans="3:3">
      <c r="C1861" s="2"/>
    </row>
    <row r="1862" spans="3:3">
      <c r="C1862" s="2"/>
    </row>
    <row r="1863" spans="3:3">
      <c r="C1863" s="2"/>
    </row>
    <row r="1864" spans="3:3">
      <c r="C1864" s="2"/>
    </row>
    <row r="1865" spans="3:3">
      <c r="C1865" s="2"/>
    </row>
    <row r="1866" spans="3:3">
      <c r="C1866" s="2"/>
    </row>
    <row r="1867" spans="3:3">
      <c r="C1867" s="2"/>
    </row>
    <row r="1868" spans="3:3">
      <c r="C1868" s="2"/>
    </row>
    <row r="1869" spans="3:3">
      <c r="C1869" s="2"/>
    </row>
    <row r="1870" spans="3:3">
      <c r="C1870" s="2"/>
    </row>
    <row r="1871" spans="3:3">
      <c r="C1871" s="2"/>
    </row>
    <row r="1872" spans="3:3">
      <c r="C1872" s="2"/>
    </row>
    <row r="1873" spans="3:3">
      <c r="C1873" s="2"/>
    </row>
    <row r="1874" spans="3:3">
      <c r="C1874" s="2"/>
    </row>
    <row r="1875" spans="3:3">
      <c r="C1875" s="2"/>
    </row>
    <row r="1876" spans="3:3">
      <c r="C1876" s="2"/>
    </row>
    <row r="1877" spans="3:3">
      <c r="C1877" s="2"/>
    </row>
    <row r="1878" spans="3:3">
      <c r="C1878" s="2"/>
    </row>
    <row r="1879" spans="3:3">
      <c r="C1879" s="2"/>
    </row>
    <row r="1880" spans="3:3">
      <c r="C1880" s="2"/>
    </row>
    <row r="1881" spans="3:3">
      <c r="C1881" s="2"/>
    </row>
    <row r="1882" spans="3:3">
      <c r="C1882" s="2"/>
    </row>
    <row r="1883" spans="3:3">
      <c r="C1883" s="2"/>
    </row>
    <row r="1884" spans="3:3">
      <c r="C1884" s="2"/>
    </row>
    <row r="1885" spans="3:3">
      <c r="C1885" s="2"/>
    </row>
    <row r="1886" spans="3:3">
      <c r="C1886" s="2"/>
    </row>
    <row r="1887" spans="3:3">
      <c r="C1887" s="2"/>
    </row>
    <row r="1888" spans="3:3">
      <c r="C1888" s="2"/>
    </row>
    <row r="1889" spans="3:3">
      <c r="C1889" s="2"/>
    </row>
    <row r="1890" spans="3:3">
      <c r="C1890" s="2"/>
    </row>
    <row r="1891" spans="3:3">
      <c r="C1891" s="2"/>
    </row>
    <row r="1892" spans="3:3">
      <c r="C1892" s="2"/>
    </row>
    <row r="1893" spans="3:3">
      <c r="C1893" s="2"/>
    </row>
    <row r="1894" spans="3:3">
      <c r="C1894" s="2"/>
    </row>
    <row r="1895" spans="3:3">
      <c r="C1895" s="2"/>
    </row>
    <row r="1896" spans="3:3">
      <c r="C1896" s="2"/>
    </row>
    <row r="1897" spans="3:3">
      <c r="C1897" s="2"/>
    </row>
    <row r="1898" spans="3:3">
      <c r="C1898" s="2"/>
    </row>
    <row r="1899" spans="3:3">
      <c r="C1899" s="2"/>
    </row>
    <row r="1900" spans="3:3">
      <c r="C1900" s="2"/>
    </row>
    <row r="1901" spans="3:3">
      <c r="C1901" s="2"/>
    </row>
    <row r="1902" spans="3:3">
      <c r="C1902" s="2"/>
    </row>
    <row r="1903" spans="3:3">
      <c r="C1903" s="2"/>
    </row>
    <row r="1904" spans="3:3">
      <c r="C1904" s="2"/>
    </row>
    <row r="1905" spans="3:3">
      <c r="C1905" s="2"/>
    </row>
    <row r="1906" spans="3:3">
      <c r="C1906" s="2"/>
    </row>
    <row r="1907" spans="3:3">
      <c r="C1907" s="2"/>
    </row>
    <row r="1908" spans="3:3">
      <c r="C1908" s="2"/>
    </row>
    <row r="1909" spans="3:3">
      <c r="C1909" s="2"/>
    </row>
    <row r="1910" spans="3:3">
      <c r="C1910" s="2"/>
    </row>
    <row r="1911" spans="3:3">
      <c r="C1911" s="2"/>
    </row>
    <row r="1912" spans="3:3">
      <c r="C1912" s="2"/>
    </row>
    <row r="1913" spans="3:3">
      <c r="C1913" s="2"/>
    </row>
    <row r="1914" spans="3:3">
      <c r="C1914" s="2"/>
    </row>
    <row r="1915" spans="3:3">
      <c r="C1915" s="2"/>
    </row>
    <row r="1916" spans="3:3">
      <c r="C1916" s="2"/>
    </row>
    <row r="1917" spans="3:3">
      <c r="C1917" s="2"/>
    </row>
    <row r="1918" spans="3:3">
      <c r="C1918" s="2"/>
    </row>
    <row r="1919" spans="3:3">
      <c r="C1919" s="2"/>
    </row>
    <row r="1920" spans="3:3">
      <c r="C1920" s="2"/>
    </row>
    <row r="1921" spans="3:3">
      <c r="C1921" s="2"/>
    </row>
    <row r="1922" spans="3:3">
      <c r="C1922" s="2"/>
    </row>
    <row r="1923" spans="3:3">
      <c r="C1923" s="2"/>
    </row>
    <row r="1924" spans="3:3">
      <c r="C1924" s="2"/>
    </row>
    <row r="1925" spans="3:3">
      <c r="C1925" s="2"/>
    </row>
    <row r="1926" spans="3:3">
      <c r="C1926" s="2"/>
    </row>
    <row r="1927" spans="3:3">
      <c r="C1927" s="2"/>
    </row>
    <row r="1928" spans="3:3">
      <c r="C1928" s="2"/>
    </row>
    <row r="1929" spans="3:3">
      <c r="C1929" s="2"/>
    </row>
    <row r="1930" spans="3:3">
      <c r="C1930" s="2"/>
    </row>
    <row r="1931" spans="3:3">
      <c r="C1931" s="2"/>
    </row>
    <row r="1932" spans="3:3">
      <c r="C1932" s="2"/>
    </row>
    <row r="1933" spans="3:3">
      <c r="C1933" s="2"/>
    </row>
    <row r="1934" spans="3:3">
      <c r="C1934" s="2"/>
    </row>
    <row r="1935" spans="3:3">
      <c r="C1935" s="2"/>
    </row>
    <row r="1936" spans="3:3">
      <c r="C1936" s="2"/>
    </row>
    <row r="1937" spans="3:3">
      <c r="C1937" s="2"/>
    </row>
    <row r="1938" spans="3:3">
      <c r="C1938" s="2"/>
    </row>
    <row r="1939" spans="3:3">
      <c r="C1939" s="2"/>
    </row>
    <row r="1940" spans="3:3">
      <c r="C1940" s="2"/>
    </row>
    <row r="1941" spans="3:3">
      <c r="C1941" s="2"/>
    </row>
    <row r="1942" spans="3:3">
      <c r="C1942" s="2"/>
    </row>
    <row r="1943" spans="3:3">
      <c r="C1943" s="2"/>
    </row>
    <row r="1944" spans="3:3">
      <c r="C1944" s="2"/>
    </row>
    <row r="1945" spans="3:3">
      <c r="C1945" s="2"/>
    </row>
    <row r="1946" spans="3:3">
      <c r="C1946" s="2"/>
    </row>
    <row r="1947" spans="3:3">
      <c r="C1947" s="2"/>
    </row>
    <row r="1948" spans="3:3">
      <c r="C1948" s="2"/>
    </row>
    <row r="1949" spans="3:3">
      <c r="C1949" s="2"/>
    </row>
    <row r="1950" spans="3:3">
      <c r="C1950" s="2"/>
    </row>
    <row r="1951" spans="3:3">
      <c r="C1951" s="2"/>
    </row>
    <row r="1952" spans="3:3">
      <c r="C1952" s="2"/>
    </row>
    <row r="1953" spans="3:3">
      <c r="C1953" s="2"/>
    </row>
    <row r="1954" spans="3:3">
      <c r="C1954" s="2"/>
    </row>
    <row r="1955" spans="3:3">
      <c r="C1955" s="2"/>
    </row>
    <row r="1956" spans="3:3">
      <c r="C1956" s="2"/>
    </row>
    <row r="1957" spans="3:3">
      <c r="C1957" s="2"/>
    </row>
    <row r="1958" spans="3:3">
      <c r="C1958" s="2"/>
    </row>
    <row r="1959" spans="3:3">
      <c r="C1959" s="2"/>
    </row>
    <row r="1960" spans="3:3">
      <c r="C1960" s="2"/>
    </row>
    <row r="1961" spans="3:3">
      <c r="C1961" s="2"/>
    </row>
    <row r="1962" spans="3:3">
      <c r="C1962" s="2"/>
    </row>
    <row r="1963" spans="3:3">
      <c r="C1963" s="2"/>
    </row>
    <row r="1964" spans="3:3">
      <c r="C1964" s="2"/>
    </row>
    <row r="1965" spans="3:3">
      <c r="C1965" s="2"/>
    </row>
    <row r="1966" spans="3:3">
      <c r="C1966" s="2"/>
    </row>
    <row r="1967" spans="3:3">
      <c r="C1967" s="2"/>
    </row>
    <row r="1968" spans="3:3">
      <c r="C1968" s="2"/>
    </row>
    <row r="1969" spans="3:3">
      <c r="C1969" s="2"/>
    </row>
    <row r="1970" spans="3:3">
      <c r="C1970" s="2"/>
    </row>
    <row r="1971" spans="3:3">
      <c r="C1971" s="2"/>
    </row>
    <row r="1972" spans="3:3">
      <c r="C1972" s="2"/>
    </row>
    <row r="1973" spans="3:3">
      <c r="C1973" s="2"/>
    </row>
    <row r="1974" spans="3:3">
      <c r="C1974" s="2"/>
    </row>
    <row r="1975" spans="3:3">
      <c r="C1975" s="2"/>
    </row>
    <row r="1976" spans="3:3">
      <c r="C1976" s="2"/>
    </row>
    <row r="1977" spans="3:3">
      <c r="C1977" s="2"/>
    </row>
    <row r="1978" spans="3:3">
      <c r="C1978" s="2"/>
    </row>
    <row r="1979" spans="3:3">
      <c r="C1979" s="2"/>
    </row>
    <row r="1980" spans="3:3">
      <c r="C1980" s="2"/>
    </row>
    <row r="1981" spans="3:3">
      <c r="C1981" s="2"/>
    </row>
    <row r="1982" spans="3:3">
      <c r="C1982" s="2"/>
    </row>
    <row r="1983" spans="3:3">
      <c r="C1983" s="2"/>
    </row>
    <row r="1984" spans="3:3">
      <c r="C1984" s="2"/>
    </row>
    <row r="1985" spans="3:3">
      <c r="C1985" s="2"/>
    </row>
    <row r="1986" spans="3:3">
      <c r="C1986" s="2"/>
    </row>
    <row r="1987" spans="3:3">
      <c r="C1987" s="2"/>
    </row>
    <row r="1988" spans="3:3">
      <c r="C1988" s="2"/>
    </row>
    <row r="1989" spans="3:3">
      <c r="C1989" s="2"/>
    </row>
    <row r="1990" spans="3:3">
      <c r="C1990" s="2"/>
    </row>
    <row r="1991" spans="3:3">
      <c r="C1991" s="2"/>
    </row>
    <row r="1992" spans="3:3">
      <c r="C1992" s="2"/>
    </row>
    <row r="1993" spans="3:3">
      <c r="C1993" s="2"/>
    </row>
    <row r="1994" spans="3:3">
      <c r="C1994" s="2"/>
    </row>
    <row r="1995" spans="3:3">
      <c r="C1995" s="2"/>
    </row>
    <row r="1996" spans="3:3">
      <c r="C1996" s="2"/>
    </row>
    <row r="1997" spans="3:3">
      <c r="C1997" s="2"/>
    </row>
    <row r="1998" spans="3:3">
      <c r="C1998" s="2"/>
    </row>
    <row r="1999" spans="3:3">
      <c r="C1999" s="2"/>
    </row>
    <row r="2000" spans="3:3">
      <c r="C2000" s="2"/>
    </row>
    <row r="2001" spans="3:3">
      <c r="C2001" s="2"/>
    </row>
    <row r="2002" spans="3:3">
      <c r="C2002" s="2"/>
    </row>
    <row r="2003" spans="3:3">
      <c r="C2003" s="2"/>
    </row>
    <row r="2004" spans="3:3">
      <c r="C2004" s="2"/>
    </row>
    <row r="2005" spans="3:3">
      <c r="C2005" s="2"/>
    </row>
    <row r="2006" spans="3:3">
      <c r="C2006" s="2"/>
    </row>
    <row r="2007" spans="3:3">
      <c r="C2007" s="2"/>
    </row>
    <row r="2008" spans="3:3">
      <c r="C2008" s="2"/>
    </row>
    <row r="2009" spans="3:3">
      <c r="C2009" s="2"/>
    </row>
    <row r="2010" spans="3:3">
      <c r="C2010" s="2"/>
    </row>
    <row r="2011" spans="3:3">
      <c r="C2011" s="2"/>
    </row>
    <row r="2012" spans="3:3">
      <c r="C2012" s="2"/>
    </row>
    <row r="2013" spans="3:3">
      <c r="C2013" s="2"/>
    </row>
    <row r="2014" spans="3:3">
      <c r="C2014" s="2"/>
    </row>
    <row r="2015" spans="3:3">
      <c r="C2015" s="2"/>
    </row>
    <row r="2016" spans="3:3">
      <c r="C2016" s="2"/>
    </row>
    <row r="2017" spans="3:3">
      <c r="C2017" s="2"/>
    </row>
    <row r="2018" spans="3:3">
      <c r="C2018" s="2"/>
    </row>
    <row r="2019" spans="3:3">
      <c r="C2019" s="2"/>
    </row>
    <row r="2020" spans="3:3">
      <c r="C2020" s="2"/>
    </row>
    <row r="2021" spans="3:3">
      <c r="C2021" s="2"/>
    </row>
    <row r="2022" spans="3:3">
      <c r="C2022" s="2"/>
    </row>
    <row r="2023" spans="3:3">
      <c r="C2023" s="2"/>
    </row>
    <row r="2024" spans="3:3">
      <c r="C2024" s="2"/>
    </row>
    <row r="2025" spans="3:3">
      <c r="C2025" s="2"/>
    </row>
    <row r="2026" spans="3:3">
      <c r="C2026" s="2"/>
    </row>
    <row r="2027" spans="3:3">
      <c r="C2027" s="2"/>
    </row>
    <row r="2028" spans="3:3">
      <c r="C2028" s="2"/>
    </row>
    <row r="2029" spans="3:3">
      <c r="C2029" s="2"/>
    </row>
    <row r="2030" spans="3:3">
      <c r="C2030" s="2"/>
    </row>
    <row r="2031" spans="3:3">
      <c r="C2031" s="2"/>
    </row>
    <row r="2032" spans="3:3">
      <c r="C2032" s="2"/>
    </row>
    <row r="2033" spans="3:3">
      <c r="C2033" s="2"/>
    </row>
    <row r="2034" spans="3:3">
      <c r="C2034" s="2"/>
    </row>
    <row r="2035" spans="3:3">
      <c r="C2035" s="2"/>
    </row>
    <row r="2036" spans="3:3">
      <c r="C2036" s="2"/>
    </row>
    <row r="2037" spans="3:3">
      <c r="C2037" s="2"/>
    </row>
    <row r="2038" spans="3:3">
      <c r="C2038" s="2"/>
    </row>
    <row r="2039" spans="3:3">
      <c r="C2039" s="2"/>
    </row>
    <row r="2040" spans="3:3">
      <c r="C2040" s="2"/>
    </row>
    <row r="2041" spans="3:3">
      <c r="C2041" s="2"/>
    </row>
    <row r="2042" spans="3:3">
      <c r="C2042" s="2"/>
    </row>
    <row r="2043" spans="3:3">
      <c r="C2043" s="2"/>
    </row>
    <row r="2044" spans="3:3">
      <c r="C2044" s="2"/>
    </row>
    <row r="2045" spans="3:3">
      <c r="C2045" s="2"/>
    </row>
    <row r="2046" spans="3:3">
      <c r="C2046" s="2"/>
    </row>
    <row r="2047" spans="3:3">
      <c r="C2047" s="2"/>
    </row>
    <row r="2048" spans="3:3">
      <c r="C2048" s="2"/>
    </row>
    <row r="2049" spans="3:3">
      <c r="C2049" s="2"/>
    </row>
    <row r="2050" spans="3:3">
      <c r="C2050" s="2"/>
    </row>
    <row r="2051" spans="3:3">
      <c r="C2051" s="2"/>
    </row>
    <row r="2052" spans="3:3">
      <c r="C2052" s="2"/>
    </row>
    <row r="2053" spans="3:3">
      <c r="C2053" s="2"/>
    </row>
    <row r="2054" spans="3:3">
      <c r="C2054" s="2"/>
    </row>
    <row r="2055" spans="3:3">
      <c r="C2055" s="2"/>
    </row>
    <row r="2056" spans="3:3">
      <c r="C2056" s="2"/>
    </row>
    <row r="2057" spans="3:3">
      <c r="C2057" s="2"/>
    </row>
    <row r="2058" spans="3:3">
      <c r="C2058" s="2"/>
    </row>
    <row r="2059" spans="3:3">
      <c r="C2059" s="2"/>
    </row>
    <row r="2060" spans="3:3">
      <c r="C2060" s="2"/>
    </row>
    <row r="2061" spans="3:3">
      <c r="C2061" s="2"/>
    </row>
    <row r="2062" spans="3:3">
      <c r="C2062" s="2"/>
    </row>
    <row r="2063" spans="3:3">
      <c r="C2063" s="2"/>
    </row>
    <row r="2064" spans="3:3">
      <c r="C2064" s="2"/>
    </row>
    <row r="2065" spans="3:3">
      <c r="C2065" s="2"/>
    </row>
    <row r="2066" spans="3:3">
      <c r="C2066" s="2"/>
    </row>
    <row r="2067" spans="3:3">
      <c r="C2067" s="2"/>
    </row>
    <row r="2068" spans="3:3">
      <c r="C2068" s="2"/>
    </row>
    <row r="2069" spans="3:3">
      <c r="C2069" s="2"/>
    </row>
    <row r="2070" spans="3:3">
      <c r="C2070" s="2"/>
    </row>
    <row r="2071" spans="3:3">
      <c r="C2071" s="2"/>
    </row>
    <row r="2072" spans="3:3">
      <c r="C2072" s="2"/>
    </row>
    <row r="2073" spans="3:3">
      <c r="C2073" s="2"/>
    </row>
    <row r="2074" spans="3:3">
      <c r="C2074" s="2"/>
    </row>
    <row r="2075" spans="3:3">
      <c r="C2075" s="2"/>
    </row>
    <row r="2076" spans="3:3">
      <c r="C2076" s="2"/>
    </row>
    <row r="2077" spans="3:3">
      <c r="C2077" s="2"/>
    </row>
    <row r="2078" spans="3:3">
      <c r="C2078" s="2"/>
    </row>
    <row r="2079" spans="3:3">
      <c r="C2079" s="2"/>
    </row>
    <row r="2080" spans="3:3">
      <c r="C2080" s="2"/>
    </row>
    <row r="2081" spans="3:3">
      <c r="C2081" s="2"/>
    </row>
    <row r="2082" spans="3:3">
      <c r="C2082" s="2"/>
    </row>
    <row r="2083" spans="3:3">
      <c r="C2083" s="2"/>
    </row>
    <row r="2084" spans="3:3">
      <c r="C2084" s="2"/>
    </row>
    <row r="2085" spans="3:3">
      <c r="C2085" s="2"/>
    </row>
    <row r="2086" spans="3:3">
      <c r="C2086" s="2"/>
    </row>
    <row r="2087" spans="3:3">
      <c r="C2087" s="2"/>
    </row>
    <row r="2088" spans="3:3">
      <c r="C2088" s="2"/>
    </row>
    <row r="2089" spans="3:3">
      <c r="C2089" s="2"/>
    </row>
    <row r="2090" spans="3:3">
      <c r="C2090" s="2"/>
    </row>
    <row r="2091" spans="3:3">
      <c r="C2091" s="2"/>
    </row>
    <row r="2092" spans="3:3">
      <c r="C2092" s="2"/>
    </row>
    <row r="2093" spans="3:3">
      <c r="C2093" s="2"/>
    </row>
    <row r="2094" spans="3:3">
      <c r="C2094" s="2"/>
    </row>
    <row r="2095" spans="3:3">
      <c r="C2095" s="2"/>
    </row>
    <row r="2096" spans="3:3">
      <c r="C2096" s="2"/>
    </row>
    <row r="2097" spans="3:3">
      <c r="C2097" s="2"/>
    </row>
    <row r="2098" spans="3:3">
      <c r="C2098" s="2"/>
    </row>
    <row r="2099" spans="3:3">
      <c r="C2099" s="2"/>
    </row>
    <row r="2100" spans="3:3">
      <c r="C2100" s="2"/>
    </row>
    <row r="2101" spans="3:3">
      <c r="C2101" s="2"/>
    </row>
    <row r="2102" spans="3:3">
      <c r="C2102" s="2"/>
    </row>
    <row r="2103" spans="3:3">
      <c r="C2103" s="2"/>
    </row>
    <row r="2104" spans="3:3">
      <c r="C2104" s="2"/>
    </row>
    <row r="2105" spans="3:3">
      <c r="C2105" s="2"/>
    </row>
    <row r="2106" spans="3:3">
      <c r="C2106" s="2"/>
    </row>
    <row r="2107" spans="3:3">
      <c r="C2107" s="2"/>
    </row>
    <row r="2108" spans="3:3">
      <c r="C2108" s="2"/>
    </row>
    <row r="2109" spans="3:3">
      <c r="C2109" s="2"/>
    </row>
    <row r="2110" spans="3:3">
      <c r="C2110" s="2"/>
    </row>
    <row r="2111" spans="3:3">
      <c r="C2111" s="2"/>
    </row>
    <row r="2112" spans="3:3">
      <c r="C2112" s="2"/>
    </row>
    <row r="2113" spans="3:3">
      <c r="C2113" s="2"/>
    </row>
    <row r="2114" spans="3:3">
      <c r="C2114" s="2"/>
    </row>
    <row r="2115" spans="3:3">
      <c r="C2115" s="2"/>
    </row>
    <row r="2116" spans="3:3">
      <c r="C2116" s="2"/>
    </row>
    <row r="2117" spans="3:3">
      <c r="C2117" s="2"/>
    </row>
    <row r="2118" spans="3:3">
      <c r="C2118" s="2"/>
    </row>
    <row r="2119" spans="3:3">
      <c r="C2119" s="2"/>
    </row>
    <row r="2120" spans="3:3">
      <c r="C2120" s="2"/>
    </row>
    <row r="2121" spans="3:3">
      <c r="C2121" s="2"/>
    </row>
    <row r="2122" spans="3:3">
      <c r="C2122" s="2"/>
    </row>
    <row r="2123" spans="3:3">
      <c r="C2123" s="2"/>
    </row>
    <row r="2124" spans="3:3">
      <c r="C2124" s="2"/>
    </row>
    <row r="2125" spans="3:3">
      <c r="C2125" s="2"/>
    </row>
    <row r="2126" spans="3:3">
      <c r="C2126" s="2"/>
    </row>
    <row r="2127" spans="3:3">
      <c r="C2127" s="2"/>
    </row>
    <row r="2128" spans="3:3">
      <c r="C2128" s="2"/>
    </row>
    <row r="2129" spans="3:3">
      <c r="C2129" s="2"/>
    </row>
    <row r="2130" spans="3:3">
      <c r="C2130" s="2"/>
    </row>
    <row r="2131" spans="3:3">
      <c r="C2131" s="2"/>
    </row>
    <row r="2132" spans="3:3">
      <c r="C2132" s="2"/>
    </row>
    <row r="2133" spans="3:3">
      <c r="C2133" s="2"/>
    </row>
    <row r="2134" spans="3:3">
      <c r="C2134" s="2"/>
    </row>
    <row r="2135" spans="3:3">
      <c r="C2135" s="2"/>
    </row>
    <row r="2136" spans="3:3">
      <c r="C2136" s="2"/>
    </row>
    <row r="2137" spans="3:3">
      <c r="C2137" s="2"/>
    </row>
    <row r="2138" spans="3:3">
      <c r="C2138" s="2"/>
    </row>
    <row r="2139" spans="3:3">
      <c r="C2139" s="2"/>
    </row>
    <row r="2140" spans="3:3">
      <c r="C2140" s="2"/>
    </row>
    <row r="2141" spans="3:3">
      <c r="C2141" s="2"/>
    </row>
    <row r="2142" spans="3:3">
      <c r="C2142" s="2"/>
    </row>
    <row r="2143" spans="3:3">
      <c r="C2143" s="2"/>
    </row>
    <row r="2144" spans="3:3">
      <c r="C2144" s="2"/>
    </row>
    <row r="2145" spans="3:3">
      <c r="C2145" s="2"/>
    </row>
    <row r="2146" spans="3:3">
      <c r="C2146" s="2"/>
    </row>
    <row r="2147" spans="3:3">
      <c r="C2147" s="2"/>
    </row>
    <row r="2148" spans="3:3">
      <c r="C2148" s="2"/>
    </row>
    <row r="2149" spans="3:3">
      <c r="C2149" s="2"/>
    </row>
    <row r="2150" spans="3:3">
      <c r="C2150" s="2"/>
    </row>
    <row r="2151" spans="3:3">
      <c r="C2151" s="2"/>
    </row>
    <row r="2152" spans="3:3">
      <c r="C2152" s="2"/>
    </row>
    <row r="2153" spans="3:3">
      <c r="C2153" s="2"/>
    </row>
    <row r="2154" spans="3:3">
      <c r="C2154" s="2"/>
    </row>
    <row r="2155" spans="3:3">
      <c r="C2155" s="2"/>
    </row>
    <row r="2156" spans="3:3">
      <c r="C2156" s="2"/>
    </row>
    <row r="2157" spans="3:3">
      <c r="C2157" s="2"/>
    </row>
    <row r="2158" spans="3:3">
      <c r="C2158" s="2"/>
    </row>
    <row r="2159" spans="3:3">
      <c r="C2159" s="2"/>
    </row>
    <row r="2160" spans="3:3">
      <c r="C2160" s="2"/>
    </row>
    <row r="2161" spans="3:3">
      <c r="C2161" s="2"/>
    </row>
    <row r="2162" spans="3:3">
      <c r="C2162" s="2"/>
    </row>
    <row r="2163" spans="3:3">
      <c r="C2163" s="2"/>
    </row>
    <row r="2164" spans="3:3">
      <c r="C2164" s="2"/>
    </row>
    <row r="2165" spans="3:3">
      <c r="C2165" s="2"/>
    </row>
    <row r="2166" spans="3:3">
      <c r="C2166" s="2"/>
    </row>
    <row r="2167" spans="3:3">
      <c r="C2167" s="2"/>
    </row>
    <row r="2168" spans="3:3">
      <c r="C2168" s="2"/>
    </row>
    <row r="2169" spans="3:3">
      <c r="C2169" s="2"/>
    </row>
    <row r="2170" spans="3:3">
      <c r="C2170" s="2"/>
    </row>
    <row r="2171" spans="3:3">
      <c r="C2171" s="2"/>
    </row>
    <row r="2172" spans="3:3">
      <c r="C2172" s="2"/>
    </row>
    <row r="2173" spans="3:3">
      <c r="C2173" s="2"/>
    </row>
    <row r="2174" spans="3:3">
      <c r="C2174" s="2"/>
    </row>
    <row r="2175" spans="3:3">
      <c r="C2175" s="2"/>
    </row>
    <row r="2176" spans="3:3">
      <c r="C2176" s="2"/>
    </row>
    <row r="2177" spans="3:3">
      <c r="C2177" s="2"/>
    </row>
    <row r="2178" spans="3:3">
      <c r="C2178" s="2"/>
    </row>
    <row r="2179" spans="3:3">
      <c r="C2179" s="2"/>
    </row>
    <row r="2180" spans="3:3">
      <c r="C2180" s="2"/>
    </row>
    <row r="2181" spans="3:3">
      <c r="C2181" s="2"/>
    </row>
    <row r="2182" spans="3:3">
      <c r="C2182" s="2"/>
    </row>
    <row r="2183" spans="3:3">
      <c r="C2183" s="2"/>
    </row>
    <row r="2184" spans="3:3">
      <c r="C2184" s="2"/>
    </row>
    <row r="2185" spans="3:3">
      <c r="C2185" s="2"/>
    </row>
    <row r="2186" spans="3:3">
      <c r="C2186" s="2"/>
    </row>
    <row r="2187" spans="3:3">
      <c r="C2187" s="2"/>
    </row>
    <row r="2188" spans="3:3">
      <c r="C2188" s="2"/>
    </row>
    <row r="2189" spans="3:3">
      <c r="C2189" s="2"/>
    </row>
    <row r="2190" spans="3:3">
      <c r="C2190" s="2"/>
    </row>
    <row r="2191" spans="3:3">
      <c r="C2191" s="2"/>
    </row>
    <row r="2192" spans="3:3">
      <c r="C2192" s="2"/>
    </row>
    <row r="2193" spans="3:3">
      <c r="C2193" s="2"/>
    </row>
    <row r="2194" spans="3:3">
      <c r="C2194" s="2"/>
    </row>
    <row r="2195" spans="3:3">
      <c r="C2195" s="2"/>
    </row>
    <row r="2196" spans="3:3">
      <c r="C2196" s="2"/>
    </row>
    <row r="2197" spans="3:3">
      <c r="C2197" s="2"/>
    </row>
    <row r="2198" spans="3:3">
      <c r="C2198" s="2"/>
    </row>
    <row r="2199" spans="3:3">
      <c r="C2199" s="2"/>
    </row>
    <row r="2200" spans="3:3">
      <c r="C2200" s="2"/>
    </row>
    <row r="2201" spans="3:3">
      <c r="C2201" s="2"/>
    </row>
    <row r="2202" spans="3:3">
      <c r="C2202" s="2"/>
    </row>
    <row r="2203" spans="3:3">
      <c r="C2203" s="2"/>
    </row>
    <row r="2204" spans="3:3">
      <c r="C2204" s="2"/>
    </row>
    <row r="2205" spans="3:3">
      <c r="C2205" s="2"/>
    </row>
    <row r="2206" spans="3:3">
      <c r="C2206" s="2"/>
    </row>
    <row r="2207" spans="3:3">
      <c r="C2207" s="2"/>
    </row>
    <row r="2208" spans="3:3">
      <c r="C2208" s="2"/>
    </row>
    <row r="2209" spans="3:3">
      <c r="C2209" s="2"/>
    </row>
    <row r="2210" spans="3:3">
      <c r="C2210" s="2"/>
    </row>
    <row r="2211" spans="3:3">
      <c r="C2211" s="2"/>
    </row>
    <row r="2212" spans="3:3">
      <c r="C2212" s="2"/>
    </row>
    <row r="2213" spans="3:3">
      <c r="C2213" s="2"/>
    </row>
    <row r="2214" spans="3:3">
      <c r="C2214" s="2"/>
    </row>
    <row r="2215" spans="3:3">
      <c r="C2215" s="2"/>
    </row>
    <row r="2216" spans="3:3">
      <c r="C2216" s="2"/>
    </row>
    <row r="2217" spans="3:3">
      <c r="C2217" s="2"/>
    </row>
    <row r="2218" spans="3:3">
      <c r="C2218" s="2"/>
    </row>
    <row r="2219" spans="3:3">
      <c r="C2219" s="2"/>
    </row>
    <row r="2220" spans="3:3">
      <c r="C2220" s="2"/>
    </row>
    <row r="2221" spans="3:3">
      <c r="C2221" s="2"/>
    </row>
    <row r="2222" spans="3:3">
      <c r="C2222" s="2"/>
    </row>
    <row r="2223" spans="3:3">
      <c r="C2223" s="2"/>
    </row>
    <row r="2224" spans="3:3">
      <c r="C2224" s="2"/>
    </row>
    <row r="2225" spans="3:3">
      <c r="C2225" s="2"/>
    </row>
    <row r="2226" spans="3:3">
      <c r="C2226" s="2"/>
    </row>
    <row r="2227" spans="3:3">
      <c r="C2227" s="2"/>
    </row>
    <row r="2228" spans="3:3">
      <c r="C2228" s="2"/>
    </row>
    <row r="2229" spans="3:3">
      <c r="C2229" s="2"/>
    </row>
    <row r="2230" spans="3:3">
      <c r="C2230" s="2"/>
    </row>
    <row r="2231" spans="3:3">
      <c r="C2231" s="2"/>
    </row>
    <row r="2232" spans="3:3">
      <c r="C2232" s="2"/>
    </row>
    <row r="2233" spans="3:3">
      <c r="C2233" s="2"/>
    </row>
    <row r="2234" spans="3:3">
      <c r="C2234" s="2"/>
    </row>
    <row r="2235" spans="3:3">
      <c r="C2235" s="2"/>
    </row>
    <row r="2236" spans="3:3">
      <c r="C2236" s="2"/>
    </row>
    <row r="2237" spans="3:3">
      <c r="C2237" s="2"/>
    </row>
    <row r="2238" spans="3:3">
      <c r="C2238" s="2"/>
    </row>
    <row r="2239" spans="3:3">
      <c r="C2239" s="2"/>
    </row>
    <row r="2240" spans="3:3">
      <c r="C2240" s="2"/>
    </row>
    <row r="2241" spans="3:3">
      <c r="C2241" s="2"/>
    </row>
    <row r="2242" spans="3:3">
      <c r="C2242" s="2"/>
    </row>
    <row r="2243" spans="3:3">
      <c r="C2243" s="2"/>
    </row>
    <row r="2244" spans="3:3">
      <c r="C2244" s="2"/>
    </row>
    <row r="2245" spans="3:3">
      <c r="C2245" s="2"/>
    </row>
    <row r="2246" spans="3:3">
      <c r="C2246" s="2"/>
    </row>
    <row r="2247" spans="3:3">
      <c r="C2247" s="2"/>
    </row>
    <row r="2248" spans="3:3">
      <c r="C2248" s="2"/>
    </row>
    <row r="2249" spans="3:3">
      <c r="C2249" s="2"/>
    </row>
    <row r="2250" spans="3:3">
      <c r="C2250" s="2"/>
    </row>
    <row r="2251" spans="3:3">
      <c r="C2251" s="2"/>
    </row>
    <row r="2252" spans="3:3">
      <c r="C2252" s="2"/>
    </row>
    <row r="2253" spans="3:3">
      <c r="C2253" s="2"/>
    </row>
    <row r="2254" spans="3:3">
      <c r="C2254" s="2"/>
    </row>
    <row r="2255" spans="3:3">
      <c r="C2255" s="2"/>
    </row>
    <row r="2256" spans="3:3">
      <c r="C2256" s="2"/>
    </row>
    <row r="2257" spans="3:3">
      <c r="C2257" s="2"/>
    </row>
    <row r="2258" spans="3:3">
      <c r="C2258" s="2"/>
    </row>
    <row r="2259" spans="3:3">
      <c r="C2259" s="2"/>
    </row>
    <row r="2260" spans="3:3">
      <c r="C2260" s="2"/>
    </row>
    <row r="2261" spans="3:3">
      <c r="C2261" s="2"/>
    </row>
    <row r="2262" spans="3:3">
      <c r="C2262" s="2"/>
    </row>
    <row r="2263" spans="3:3">
      <c r="C2263" s="2"/>
    </row>
    <row r="2264" spans="3:3">
      <c r="C2264" s="2"/>
    </row>
    <row r="2265" spans="3:3">
      <c r="C2265" s="2"/>
    </row>
    <row r="2266" spans="3:3">
      <c r="C2266" s="2"/>
    </row>
    <row r="2267" spans="3:3">
      <c r="C2267" s="2"/>
    </row>
    <row r="2268" spans="3:3">
      <c r="C2268" s="2"/>
    </row>
    <row r="2269" spans="3:3">
      <c r="C2269" s="2"/>
    </row>
    <row r="2270" spans="3:3">
      <c r="C2270" s="2"/>
    </row>
    <row r="2271" spans="3:3">
      <c r="C2271" s="2"/>
    </row>
    <row r="2272" spans="3:3">
      <c r="C2272" s="2"/>
    </row>
    <row r="2273" spans="3:3">
      <c r="C2273" s="2"/>
    </row>
    <row r="2274" spans="3:3">
      <c r="C2274" s="2"/>
    </row>
    <row r="2275" spans="3:3">
      <c r="C2275" s="2"/>
    </row>
    <row r="2276" spans="3:3">
      <c r="C2276" s="2"/>
    </row>
    <row r="2277" spans="3:3">
      <c r="C2277" s="2"/>
    </row>
    <row r="2278" spans="3:3">
      <c r="C2278" s="2"/>
    </row>
    <row r="2279" spans="3:3">
      <c r="C2279" s="2"/>
    </row>
    <row r="2280" spans="3:3">
      <c r="C2280" s="2"/>
    </row>
    <row r="2281" spans="3:3">
      <c r="C2281" s="2"/>
    </row>
    <row r="2282" spans="3:3">
      <c r="C2282" s="2"/>
    </row>
    <row r="2283" spans="3:3">
      <c r="C2283" s="2"/>
    </row>
    <row r="2284" spans="3:3">
      <c r="C2284" s="2"/>
    </row>
    <row r="2285" spans="3:3">
      <c r="C2285" s="2"/>
    </row>
    <row r="2286" spans="3:3">
      <c r="C2286" s="2"/>
    </row>
    <row r="2287" spans="3:3">
      <c r="C2287" s="2"/>
    </row>
    <row r="2288" spans="3:3">
      <c r="C2288" s="2"/>
    </row>
    <row r="2289" spans="3:3">
      <c r="C2289" s="2"/>
    </row>
    <row r="2290" spans="3:3">
      <c r="C2290" s="2"/>
    </row>
    <row r="2291" spans="3:3">
      <c r="C2291" s="2"/>
    </row>
    <row r="2292" spans="3:3">
      <c r="C2292" s="2"/>
    </row>
    <row r="2293" spans="3:3">
      <c r="C2293" s="2"/>
    </row>
    <row r="2294" spans="3:3">
      <c r="C2294" s="2"/>
    </row>
    <row r="2295" spans="3:3">
      <c r="C2295" s="2"/>
    </row>
    <row r="2296" spans="3:3">
      <c r="C2296" s="2"/>
    </row>
    <row r="2297" spans="3:3">
      <c r="C2297" s="2"/>
    </row>
    <row r="2298" spans="3:3">
      <c r="C2298" s="2"/>
    </row>
    <row r="2299" spans="3:3">
      <c r="C2299" s="2"/>
    </row>
    <row r="2300" spans="3:3">
      <c r="C2300" s="2"/>
    </row>
    <row r="2301" spans="3:3">
      <c r="C2301" s="2"/>
    </row>
    <row r="2302" spans="3:3">
      <c r="C2302" s="2"/>
    </row>
    <row r="2303" spans="3:3">
      <c r="C2303" s="2"/>
    </row>
    <row r="2304" spans="3:3">
      <c r="C2304" s="2"/>
    </row>
    <row r="2305" spans="3:3">
      <c r="C2305" s="2"/>
    </row>
    <row r="2306" spans="3:3">
      <c r="C2306" s="2"/>
    </row>
    <row r="2307" spans="3:3">
      <c r="C2307" s="2"/>
    </row>
    <row r="2308" spans="3:3">
      <c r="C2308" s="2"/>
    </row>
    <row r="2309" spans="3:3">
      <c r="C2309" s="2"/>
    </row>
    <row r="2310" spans="3:3">
      <c r="C2310" s="2"/>
    </row>
    <row r="2311" spans="3:3">
      <c r="C2311" s="2"/>
    </row>
    <row r="2312" spans="3:3">
      <c r="C2312" s="2"/>
    </row>
    <row r="2313" spans="3:3">
      <c r="C2313" s="2"/>
    </row>
    <row r="2314" spans="3:3">
      <c r="C2314" s="2"/>
    </row>
    <row r="2315" spans="3:3">
      <c r="C2315" s="2"/>
    </row>
    <row r="2316" spans="3:3">
      <c r="C2316" s="2"/>
    </row>
    <row r="2317" spans="3:3">
      <c r="C2317" s="2"/>
    </row>
    <row r="2318" spans="3:3">
      <c r="C2318" s="2"/>
    </row>
    <row r="2319" spans="3:3">
      <c r="C2319" s="2"/>
    </row>
    <row r="2320" spans="3:3">
      <c r="C2320" s="2"/>
    </row>
    <row r="2321" spans="3:3">
      <c r="C2321" s="2"/>
    </row>
    <row r="2322" spans="3:3">
      <c r="C2322" s="2"/>
    </row>
    <row r="2323" spans="3:3">
      <c r="C2323" s="2"/>
    </row>
    <row r="2324" spans="3:3">
      <c r="C2324" s="2"/>
    </row>
    <row r="2325" spans="3:3">
      <c r="C2325" s="2"/>
    </row>
    <row r="2326" spans="3:3">
      <c r="C2326" s="2"/>
    </row>
    <row r="2327" spans="3:3">
      <c r="C2327" s="2"/>
    </row>
    <row r="2328" spans="3:3">
      <c r="C2328" s="2"/>
    </row>
    <row r="2329" spans="3:3">
      <c r="C2329" s="2"/>
    </row>
    <row r="2330" spans="3:3">
      <c r="C2330" s="2"/>
    </row>
    <row r="2331" spans="3:3">
      <c r="C2331" s="2"/>
    </row>
    <row r="2332" spans="3:3">
      <c r="C2332" s="2"/>
    </row>
    <row r="2333" spans="3:3">
      <c r="C2333" s="2"/>
    </row>
    <row r="2334" spans="3:3">
      <c r="C2334" s="2"/>
    </row>
    <row r="2335" spans="3:3">
      <c r="C2335" s="2"/>
    </row>
    <row r="2336" spans="3:3">
      <c r="C2336" s="2"/>
    </row>
    <row r="2337" spans="3:3">
      <c r="C2337" s="2"/>
    </row>
    <row r="2338" spans="3:3">
      <c r="C2338" s="2"/>
    </row>
    <row r="2339" spans="3:3">
      <c r="C2339" s="2"/>
    </row>
    <row r="2340" spans="3:3">
      <c r="C2340" s="2"/>
    </row>
    <row r="2341" spans="3:3">
      <c r="C2341" s="2"/>
    </row>
    <row r="2342" spans="3:3">
      <c r="C2342" s="2"/>
    </row>
    <row r="2343" spans="3:3">
      <c r="C2343" s="2"/>
    </row>
    <row r="2344" spans="3:3">
      <c r="C2344" s="2"/>
    </row>
    <row r="2345" spans="3:3">
      <c r="C2345" s="2"/>
    </row>
    <row r="2346" spans="3:3">
      <c r="C2346" s="2"/>
    </row>
    <row r="2347" spans="3:3">
      <c r="C2347" s="2"/>
    </row>
    <row r="2348" spans="3:3">
      <c r="C2348" s="2"/>
    </row>
    <row r="2349" spans="3:3">
      <c r="C2349" s="2"/>
    </row>
    <row r="2350" spans="3:3">
      <c r="C2350" s="2"/>
    </row>
    <row r="2351" spans="3:3">
      <c r="C2351" s="2"/>
    </row>
    <row r="2352" spans="3:3">
      <c r="C2352" s="2"/>
    </row>
    <row r="2353" spans="3:3">
      <c r="C2353" s="2"/>
    </row>
    <row r="2354" spans="3:3">
      <c r="C2354" s="2"/>
    </row>
    <row r="2355" spans="3:3">
      <c r="C2355" s="2"/>
    </row>
    <row r="2356" spans="3:3">
      <c r="C2356" s="2"/>
    </row>
    <row r="2357" spans="3:3">
      <c r="C2357" s="2"/>
    </row>
    <row r="2358" spans="3:3">
      <c r="C2358" s="2"/>
    </row>
    <row r="2359" spans="3:3">
      <c r="C2359" s="2"/>
    </row>
    <row r="2360" spans="3:3">
      <c r="C2360" s="2"/>
    </row>
    <row r="2361" spans="3:3">
      <c r="C2361" s="2"/>
    </row>
    <row r="2362" spans="3:3">
      <c r="C2362" s="2"/>
    </row>
    <row r="2363" spans="3:3">
      <c r="C2363" s="2"/>
    </row>
    <row r="2364" spans="3:3">
      <c r="C2364" s="2"/>
    </row>
    <row r="2365" spans="3:3">
      <c r="C2365" s="2"/>
    </row>
    <row r="2366" spans="3:3">
      <c r="C2366" s="2"/>
    </row>
    <row r="2367" spans="3:3">
      <c r="C2367" s="2"/>
    </row>
    <row r="2368" spans="3:3">
      <c r="C2368" s="2"/>
    </row>
    <row r="2369" spans="3:3">
      <c r="C2369" s="2"/>
    </row>
    <row r="2370" spans="3:3">
      <c r="C2370" s="2"/>
    </row>
    <row r="2371" spans="3:3">
      <c r="C2371" s="2"/>
    </row>
    <row r="2372" spans="3:3">
      <c r="C2372" s="2"/>
    </row>
    <row r="2373" spans="3:3">
      <c r="C2373" s="2"/>
    </row>
    <row r="2374" spans="3:3">
      <c r="C2374" s="2"/>
    </row>
    <row r="2375" spans="3:3">
      <c r="C2375" s="2"/>
    </row>
    <row r="2376" spans="3:3">
      <c r="C2376" s="2"/>
    </row>
    <row r="2377" spans="3:3">
      <c r="C2377" s="2"/>
    </row>
    <row r="2378" spans="3:3">
      <c r="C2378" s="2"/>
    </row>
    <row r="2379" spans="3:3">
      <c r="C2379" s="2"/>
    </row>
    <row r="2380" spans="3:3">
      <c r="C2380" s="2"/>
    </row>
    <row r="2381" spans="3:3">
      <c r="C2381" s="2"/>
    </row>
    <row r="2382" spans="3:3">
      <c r="C2382" s="2"/>
    </row>
    <row r="2383" spans="3:3">
      <c r="C2383" s="2"/>
    </row>
    <row r="2384" spans="3:3">
      <c r="C2384" s="2"/>
    </row>
    <row r="2385" spans="3:3">
      <c r="C2385" s="2"/>
    </row>
    <row r="2386" spans="3:3">
      <c r="C2386" s="2"/>
    </row>
    <row r="2387" spans="3:3">
      <c r="C2387" s="2"/>
    </row>
    <row r="2388" spans="3:3">
      <c r="C2388" s="2"/>
    </row>
    <row r="2389" spans="3:3">
      <c r="C2389" s="2"/>
    </row>
    <row r="2390" spans="3:3">
      <c r="C2390" s="2"/>
    </row>
    <row r="2391" spans="3:3">
      <c r="C2391" s="2"/>
    </row>
    <row r="2392" spans="3:3">
      <c r="C2392" s="2"/>
    </row>
    <row r="2393" spans="3:3">
      <c r="C2393" s="2"/>
    </row>
    <row r="2394" spans="3:3">
      <c r="C2394" s="2"/>
    </row>
    <row r="2395" spans="3:3">
      <c r="C2395" s="2"/>
    </row>
    <row r="2396" spans="3:3">
      <c r="C2396" s="2"/>
    </row>
    <row r="2397" spans="3:3">
      <c r="C2397" s="2"/>
    </row>
    <row r="2398" spans="3:3">
      <c r="C2398" s="2"/>
    </row>
    <row r="2399" spans="3:3">
      <c r="C2399" s="2"/>
    </row>
    <row r="2400" spans="3:3">
      <c r="C2400" s="2"/>
    </row>
    <row r="2401" spans="3:3">
      <c r="C2401" s="2"/>
    </row>
    <row r="2402" spans="3:3">
      <c r="C2402" s="2"/>
    </row>
    <row r="2403" spans="3:3">
      <c r="C2403" s="2"/>
    </row>
    <row r="2404" spans="3:3">
      <c r="C2404" s="2"/>
    </row>
    <row r="2405" spans="3:3">
      <c r="C2405" s="2"/>
    </row>
    <row r="2406" spans="3:3">
      <c r="C2406" s="2"/>
    </row>
    <row r="2407" spans="3:3">
      <c r="C2407" s="2"/>
    </row>
    <row r="2408" spans="3:3">
      <c r="C2408" s="2"/>
    </row>
    <row r="2409" spans="3:3">
      <c r="C2409" s="2"/>
    </row>
    <row r="2410" spans="3:3">
      <c r="C2410" s="2"/>
    </row>
    <row r="2411" spans="3:3">
      <c r="C2411" s="2"/>
    </row>
    <row r="2412" spans="3:3">
      <c r="C2412" s="2"/>
    </row>
    <row r="2413" spans="3:3">
      <c r="C2413" s="2"/>
    </row>
    <row r="2414" spans="3:3">
      <c r="C2414" s="2"/>
    </row>
    <row r="2415" spans="3:3">
      <c r="C2415" s="2"/>
    </row>
    <row r="2416" spans="3:3">
      <c r="C2416" s="2"/>
    </row>
    <row r="2417" spans="3:3">
      <c r="C2417" s="2"/>
    </row>
    <row r="2418" spans="3:3">
      <c r="C2418" s="2"/>
    </row>
    <row r="2419" spans="3:3">
      <c r="C2419" s="2"/>
    </row>
    <row r="2420" spans="3:3">
      <c r="C2420" s="2"/>
    </row>
    <row r="2421" spans="3:3">
      <c r="C2421" s="2"/>
    </row>
    <row r="2422" spans="3:3">
      <c r="C2422" s="2"/>
    </row>
    <row r="2423" spans="3:3">
      <c r="C2423" s="2"/>
    </row>
    <row r="2424" spans="3:3">
      <c r="C2424" s="2"/>
    </row>
    <row r="2425" spans="3:3">
      <c r="C2425" s="2"/>
    </row>
    <row r="2426" spans="3:3">
      <c r="C2426" s="2"/>
    </row>
    <row r="2427" spans="3:3">
      <c r="C2427" s="2"/>
    </row>
    <row r="2428" spans="3:3">
      <c r="C2428" s="2"/>
    </row>
    <row r="2429" spans="3:3">
      <c r="C2429" s="2"/>
    </row>
    <row r="2430" spans="3:3">
      <c r="C2430" s="2"/>
    </row>
    <row r="2431" spans="3:3">
      <c r="C2431" s="2"/>
    </row>
    <row r="2432" spans="3:3">
      <c r="C2432" s="2"/>
    </row>
    <row r="2433" spans="3:3">
      <c r="C2433" s="2"/>
    </row>
    <row r="2434" spans="3:3">
      <c r="C2434" s="2"/>
    </row>
    <row r="2435" spans="3:3">
      <c r="C2435" s="2"/>
    </row>
    <row r="2436" spans="3:3">
      <c r="C2436" s="2"/>
    </row>
    <row r="2437" spans="3:3">
      <c r="C2437" s="2"/>
    </row>
    <row r="2438" spans="3:3">
      <c r="C2438" s="2"/>
    </row>
    <row r="2439" spans="3:3">
      <c r="C2439" s="2"/>
    </row>
    <row r="2440" spans="3:3">
      <c r="C2440" s="2"/>
    </row>
    <row r="2441" spans="3:3">
      <c r="C2441" s="2"/>
    </row>
    <row r="2442" spans="3:3">
      <c r="C2442" s="2"/>
    </row>
    <row r="2443" spans="3:3">
      <c r="C2443" s="2"/>
    </row>
    <row r="2444" spans="3:3">
      <c r="C2444" s="2"/>
    </row>
    <row r="2445" spans="3:3">
      <c r="C2445" s="2"/>
    </row>
    <row r="2446" spans="3:3">
      <c r="C2446" s="2"/>
    </row>
    <row r="2447" spans="3:3">
      <c r="C2447" s="2"/>
    </row>
    <row r="2448" spans="3:3">
      <c r="C2448" s="2"/>
    </row>
    <row r="2449" spans="3:3">
      <c r="C2449" s="2"/>
    </row>
    <row r="2450" spans="3:3">
      <c r="C2450" s="2"/>
    </row>
    <row r="2451" spans="3:3">
      <c r="C2451" s="2"/>
    </row>
    <row r="2452" spans="3:3">
      <c r="C2452" s="2"/>
    </row>
    <row r="2453" spans="3:3">
      <c r="C2453" s="2"/>
    </row>
    <row r="2454" spans="3:3">
      <c r="C2454" s="2"/>
    </row>
    <row r="2455" spans="3:3">
      <c r="C2455" s="2"/>
    </row>
    <row r="2456" spans="3:3">
      <c r="C2456" s="2"/>
    </row>
    <row r="2457" spans="3:3">
      <c r="C2457" s="2"/>
    </row>
    <row r="2458" spans="3:3">
      <c r="C2458" s="2"/>
    </row>
    <row r="2459" spans="3:3">
      <c r="C2459" s="2"/>
    </row>
    <row r="2460" spans="3:3">
      <c r="C2460" s="2"/>
    </row>
    <row r="2461" spans="3:3">
      <c r="C2461" s="2"/>
    </row>
    <row r="2462" spans="3:3">
      <c r="C2462" s="2"/>
    </row>
    <row r="2463" spans="3:3">
      <c r="C2463" s="2"/>
    </row>
    <row r="2464" spans="3:3">
      <c r="C2464" s="2"/>
    </row>
    <row r="2465" spans="3:3">
      <c r="C2465" s="2"/>
    </row>
    <row r="2466" spans="3:3">
      <c r="C2466" s="2"/>
    </row>
    <row r="2467" spans="3:3">
      <c r="C2467" s="2"/>
    </row>
    <row r="2468" spans="3:3">
      <c r="C2468" s="2"/>
    </row>
    <row r="2469" spans="3:3">
      <c r="C2469" s="2"/>
    </row>
    <row r="2470" spans="3:3">
      <c r="C2470" s="2"/>
    </row>
    <row r="2471" spans="3:3">
      <c r="C2471" s="2"/>
    </row>
    <row r="2472" spans="3:3">
      <c r="C2472" s="2"/>
    </row>
    <row r="2473" spans="3:3">
      <c r="C2473" s="2"/>
    </row>
    <row r="2474" spans="3:3">
      <c r="C2474" s="2"/>
    </row>
    <row r="2475" spans="3:3">
      <c r="C2475" s="2"/>
    </row>
    <row r="2476" spans="3:3">
      <c r="C2476" s="2"/>
    </row>
    <row r="2477" spans="3:3">
      <c r="C2477" s="2"/>
    </row>
    <row r="2478" spans="3:3">
      <c r="C2478" s="2"/>
    </row>
    <row r="2479" spans="3:3">
      <c r="C2479" s="2"/>
    </row>
    <row r="2480" spans="3:3">
      <c r="C2480" s="2"/>
    </row>
    <row r="2481" spans="3:3">
      <c r="C2481" s="2"/>
    </row>
    <row r="2482" spans="3:3">
      <c r="C2482" s="2"/>
    </row>
    <row r="2483" spans="3:3">
      <c r="C2483" s="2"/>
    </row>
    <row r="2484" spans="3:3">
      <c r="C2484" s="2"/>
    </row>
    <row r="2485" spans="3:3">
      <c r="C2485" s="2"/>
    </row>
    <row r="2486" spans="3:3">
      <c r="C2486" s="2"/>
    </row>
    <row r="2487" spans="3:3">
      <c r="C2487" s="2"/>
    </row>
    <row r="2488" spans="3:3">
      <c r="C2488" s="2"/>
    </row>
    <row r="2489" spans="3:3">
      <c r="C2489" s="2"/>
    </row>
    <row r="2490" spans="3:3">
      <c r="C2490" s="2"/>
    </row>
    <row r="2491" spans="3:3">
      <c r="C2491" s="2"/>
    </row>
    <row r="2492" spans="3:3">
      <c r="C2492" s="2"/>
    </row>
    <row r="2493" spans="3:3">
      <c r="C2493" s="2"/>
    </row>
    <row r="2494" spans="3:3">
      <c r="C2494" s="2"/>
    </row>
    <row r="2495" spans="3:3">
      <c r="C2495" s="2"/>
    </row>
    <row r="2496" spans="3:3">
      <c r="C2496" s="2"/>
    </row>
    <row r="2497" spans="3:3">
      <c r="C2497" s="2"/>
    </row>
    <row r="2498" spans="3:3">
      <c r="C2498" s="2"/>
    </row>
    <row r="2499" spans="3:3">
      <c r="C2499" s="2"/>
    </row>
    <row r="2500" spans="3:3">
      <c r="C2500" s="2"/>
    </row>
    <row r="2501" spans="3:3">
      <c r="C2501" s="2"/>
    </row>
    <row r="2502" spans="3:3">
      <c r="C2502" s="2"/>
    </row>
    <row r="2503" spans="3:3">
      <c r="C2503" s="2"/>
    </row>
    <row r="2504" spans="3:3">
      <c r="C2504" s="2"/>
    </row>
    <row r="2505" spans="3:3">
      <c r="C2505" s="2"/>
    </row>
    <row r="2506" spans="3:3">
      <c r="C2506" s="2"/>
    </row>
    <row r="2507" spans="3:3">
      <c r="C2507" s="2"/>
    </row>
    <row r="2508" spans="3:3">
      <c r="C2508" s="2"/>
    </row>
    <row r="2509" spans="3:3">
      <c r="C2509" s="2"/>
    </row>
    <row r="2510" spans="3:3">
      <c r="C2510" s="2"/>
    </row>
    <row r="2511" spans="3:3">
      <c r="C2511" s="2"/>
    </row>
    <row r="2512" spans="3:3">
      <c r="C2512" s="2"/>
    </row>
    <row r="2513" spans="3:3">
      <c r="C2513" s="2"/>
    </row>
    <row r="2514" spans="3:3">
      <c r="C2514" s="2"/>
    </row>
    <row r="2515" spans="3:3">
      <c r="C2515" s="2"/>
    </row>
    <row r="2516" spans="3:3">
      <c r="C2516" s="2"/>
    </row>
    <row r="2517" spans="3:3">
      <c r="C2517" s="2"/>
    </row>
    <row r="2518" spans="3:3">
      <c r="C2518" s="2"/>
    </row>
    <row r="2519" spans="3:3">
      <c r="C2519" s="2"/>
    </row>
    <row r="2520" spans="3:3">
      <c r="C2520" s="2"/>
    </row>
    <row r="2521" spans="3:3">
      <c r="C2521" s="2"/>
    </row>
    <row r="2522" spans="3:3">
      <c r="C2522" s="2"/>
    </row>
    <row r="2523" spans="3:3">
      <c r="C2523" s="2"/>
    </row>
    <row r="2524" spans="3:3">
      <c r="C2524" s="2"/>
    </row>
    <row r="2525" spans="3:3">
      <c r="C2525" s="2"/>
    </row>
    <row r="2526" spans="3:3">
      <c r="C2526" s="2"/>
    </row>
    <row r="2527" spans="3:3">
      <c r="C2527" s="2"/>
    </row>
    <row r="2528" spans="3:3">
      <c r="C2528" s="2"/>
    </row>
    <row r="2529" spans="3:3">
      <c r="C2529" s="2"/>
    </row>
    <row r="2530" spans="3:3">
      <c r="C2530" s="2"/>
    </row>
    <row r="2531" spans="3:3">
      <c r="C2531" s="2"/>
    </row>
    <row r="2532" spans="3:3">
      <c r="C2532" s="2"/>
    </row>
    <row r="2533" spans="3:3">
      <c r="C2533" s="2"/>
    </row>
    <row r="2534" spans="3:3">
      <c r="C2534" s="2"/>
    </row>
    <row r="2535" spans="3:3">
      <c r="C2535" s="2"/>
    </row>
    <row r="2536" spans="3:3">
      <c r="C2536" s="2"/>
    </row>
    <row r="2537" spans="3:3">
      <c r="C2537" s="2"/>
    </row>
    <row r="2538" spans="3:3">
      <c r="C2538" s="2"/>
    </row>
    <row r="2539" spans="3:3">
      <c r="C2539" s="2"/>
    </row>
    <row r="2540" spans="3:3">
      <c r="C2540" s="2"/>
    </row>
    <row r="2541" spans="3:3">
      <c r="C2541" s="2"/>
    </row>
    <row r="2542" spans="3:3">
      <c r="C2542" s="2"/>
    </row>
    <row r="2543" spans="3:3">
      <c r="C2543" s="2"/>
    </row>
    <row r="2544" spans="3:3">
      <c r="C2544" s="2"/>
    </row>
    <row r="2545" spans="3:3">
      <c r="C2545" s="2"/>
    </row>
    <row r="2546" spans="3:3">
      <c r="C2546" s="2"/>
    </row>
    <row r="2547" spans="3:3">
      <c r="C2547" s="2"/>
    </row>
    <row r="2548" spans="3:3">
      <c r="C2548" s="2"/>
    </row>
    <row r="2549" spans="3:3">
      <c r="C2549" s="2"/>
    </row>
    <row r="2550" spans="3:3">
      <c r="C2550" s="2"/>
    </row>
    <row r="2551" spans="3:3">
      <c r="C2551" s="2"/>
    </row>
    <row r="2552" spans="3:3">
      <c r="C2552" s="2"/>
    </row>
    <row r="2553" spans="3:3">
      <c r="C2553" s="2"/>
    </row>
    <row r="2554" spans="3:3">
      <c r="C2554" s="2"/>
    </row>
    <row r="2555" spans="3:3">
      <c r="C2555" s="2"/>
    </row>
    <row r="2556" spans="3:3">
      <c r="C2556" s="2"/>
    </row>
    <row r="2557" spans="3:3">
      <c r="C2557" s="2"/>
    </row>
    <row r="2558" spans="3:3">
      <c r="C2558" s="2"/>
    </row>
    <row r="2559" spans="3:3">
      <c r="C2559" s="2"/>
    </row>
    <row r="2560" spans="3:3">
      <c r="C2560" s="2"/>
    </row>
    <row r="2561" spans="3:3">
      <c r="C2561" s="2"/>
    </row>
    <row r="2562" spans="3:3">
      <c r="C2562" s="2"/>
    </row>
    <row r="2563" spans="3:3">
      <c r="C2563" s="2"/>
    </row>
    <row r="2564" spans="3:3">
      <c r="C2564" s="2"/>
    </row>
    <row r="2565" spans="3:3">
      <c r="C2565" s="2"/>
    </row>
    <row r="2566" spans="3:3">
      <c r="C2566" s="2"/>
    </row>
    <row r="2567" spans="3:3">
      <c r="C2567" s="2"/>
    </row>
    <row r="2568" spans="3:3">
      <c r="C2568" s="2"/>
    </row>
    <row r="2569" spans="3:3">
      <c r="C2569" s="2"/>
    </row>
    <row r="2570" spans="3:3">
      <c r="C2570" s="2"/>
    </row>
    <row r="2571" spans="3:3">
      <c r="C2571" s="2"/>
    </row>
    <row r="2572" spans="3:3">
      <c r="C2572" s="2"/>
    </row>
    <row r="2573" spans="3:3">
      <c r="C2573" s="2"/>
    </row>
    <row r="2574" spans="3:3">
      <c r="C2574" s="2"/>
    </row>
    <row r="2575" spans="3:3">
      <c r="C2575" s="2"/>
    </row>
    <row r="2576" spans="3:3">
      <c r="C2576" s="2"/>
    </row>
    <row r="2577" spans="3:3">
      <c r="C2577" s="2"/>
    </row>
    <row r="2578" spans="3:3">
      <c r="C2578" s="2"/>
    </row>
    <row r="2579" spans="3:3">
      <c r="C2579" s="2"/>
    </row>
    <row r="2580" spans="3:3">
      <c r="C2580" s="2"/>
    </row>
    <row r="2581" spans="3:3">
      <c r="C2581" s="2"/>
    </row>
    <row r="2582" spans="3:3">
      <c r="C2582" s="2"/>
    </row>
    <row r="2583" spans="3:3">
      <c r="C2583" s="2"/>
    </row>
    <row r="2584" spans="3:3">
      <c r="C2584" s="2"/>
    </row>
    <row r="2585" spans="3:3">
      <c r="C2585" s="2"/>
    </row>
    <row r="2586" spans="3:3">
      <c r="C2586" s="2"/>
    </row>
    <row r="2587" spans="3:3">
      <c r="C2587" s="2"/>
    </row>
    <row r="2588" spans="3:3">
      <c r="C2588" s="2"/>
    </row>
    <row r="2589" spans="3:3">
      <c r="C2589" s="2"/>
    </row>
    <row r="2590" spans="3:3">
      <c r="C2590" s="2"/>
    </row>
    <row r="2591" spans="3:3">
      <c r="C2591" s="2"/>
    </row>
    <row r="2592" spans="3:3">
      <c r="C2592" s="2"/>
    </row>
    <row r="2593" spans="3:3">
      <c r="C2593" s="2"/>
    </row>
    <row r="2594" spans="3:3">
      <c r="C2594" s="2"/>
    </row>
    <row r="2595" spans="3:3">
      <c r="C2595" s="2"/>
    </row>
    <row r="2596" spans="3:3">
      <c r="C2596" s="2"/>
    </row>
    <row r="2597" spans="3:3">
      <c r="C2597" s="2"/>
    </row>
    <row r="2598" spans="3:3">
      <c r="C2598" s="2"/>
    </row>
    <row r="2599" spans="3:3">
      <c r="C2599" s="2"/>
    </row>
    <row r="2600" spans="3:3">
      <c r="C2600" s="2"/>
    </row>
    <row r="2601" spans="3:3">
      <c r="C2601" s="2"/>
    </row>
    <row r="2602" spans="3:3">
      <c r="C2602" s="2"/>
    </row>
    <row r="2603" spans="3:3">
      <c r="C2603" s="2"/>
    </row>
    <row r="2604" spans="3:3">
      <c r="C2604" s="2"/>
    </row>
    <row r="2605" spans="3:3">
      <c r="C2605" s="2"/>
    </row>
    <row r="2606" spans="3:3">
      <c r="C2606" s="2"/>
    </row>
    <row r="2607" spans="3:3">
      <c r="C2607" s="2"/>
    </row>
    <row r="2608" spans="3:3">
      <c r="C2608" s="2"/>
    </row>
    <row r="2609" spans="3:3">
      <c r="C2609" s="2"/>
    </row>
    <row r="2610" spans="3:3">
      <c r="C2610" s="2"/>
    </row>
    <row r="2611" spans="3:3">
      <c r="C2611" s="2"/>
    </row>
    <row r="2612" spans="3:3">
      <c r="C2612" s="2"/>
    </row>
    <row r="2613" spans="3:3">
      <c r="C2613" s="2"/>
    </row>
    <row r="2614" spans="3:3">
      <c r="C2614" s="2"/>
    </row>
    <row r="2615" spans="3:3">
      <c r="C2615" s="2"/>
    </row>
    <row r="2616" spans="3:3">
      <c r="C2616" s="2"/>
    </row>
    <row r="2617" spans="3:3">
      <c r="C2617" s="2"/>
    </row>
    <row r="2618" spans="3:3">
      <c r="C2618" s="2"/>
    </row>
    <row r="2619" spans="3:3">
      <c r="C2619" s="2"/>
    </row>
    <row r="2620" spans="3:3">
      <c r="C2620" s="2"/>
    </row>
    <row r="2621" spans="3:3">
      <c r="C2621" s="2"/>
    </row>
    <row r="2622" spans="3:3">
      <c r="C2622" s="2"/>
    </row>
    <row r="2623" spans="3:3">
      <c r="C2623" s="2"/>
    </row>
    <row r="2624" spans="3:3">
      <c r="C2624" s="2"/>
    </row>
    <row r="2625" spans="3:3">
      <c r="C2625" s="2"/>
    </row>
    <row r="2626" spans="3:3">
      <c r="C2626" s="2"/>
    </row>
    <row r="2627" spans="3:3">
      <c r="C2627" s="2"/>
    </row>
    <row r="2628" spans="3:3">
      <c r="C2628" s="2"/>
    </row>
    <row r="2629" spans="3:3">
      <c r="C2629" s="2"/>
    </row>
    <row r="2630" spans="3:3">
      <c r="C2630" s="2"/>
    </row>
    <row r="2631" spans="3:3">
      <c r="C2631" s="2"/>
    </row>
    <row r="2632" spans="3:3">
      <c r="C2632" s="2"/>
    </row>
    <row r="2633" spans="3:3">
      <c r="C2633" s="2"/>
    </row>
    <row r="2634" spans="3:3">
      <c r="C2634" s="2"/>
    </row>
    <row r="2635" spans="3:3">
      <c r="C2635" s="2"/>
    </row>
    <row r="2636" spans="3:3">
      <c r="C2636" s="2"/>
    </row>
    <row r="2637" spans="3:3">
      <c r="C2637" s="2"/>
    </row>
    <row r="2638" spans="3:3">
      <c r="C2638" s="2"/>
    </row>
    <row r="2639" spans="3:3">
      <c r="C2639" s="2"/>
    </row>
    <row r="2640" spans="3:3">
      <c r="C2640" s="2"/>
    </row>
    <row r="2641" spans="3:3">
      <c r="C2641" s="2"/>
    </row>
    <row r="2642" spans="3:3">
      <c r="C2642" s="2"/>
    </row>
    <row r="2643" spans="3:3">
      <c r="C2643" s="2"/>
    </row>
    <row r="2644" spans="3:3">
      <c r="C2644" s="2"/>
    </row>
    <row r="2645" spans="3:3">
      <c r="C2645" s="2"/>
    </row>
    <row r="2646" spans="3:3">
      <c r="C2646" s="2"/>
    </row>
    <row r="2647" spans="3:3">
      <c r="C2647" s="2"/>
    </row>
    <row r="2648" spans="3:3">
      <c r="C2648" s="2"/>
    </row>
    <row r="2649" spans="3:3">
      <c r="C2649" s="2"/>
    </row>
    <row r="2650" spans="3:3">
      <c r="C2650" s="2"/>
    </row>
    <row r="2651" spans="3:3">
      <c r="C2651" s="2"/>
    </row>
    <row r="2652" spans="3:3">
      <c r="C2652" s="2"/>
    </row>
    <row r="2653" spans="3:3">
      <c r="C2653" s="2"/>
    </row>
    <row r="2654" spans="3:3">
      <c r="C2654" s="2"/>
    </row>
    <row r="2655" spans="3:3">
      <c r="C2655" s="2"/>
    </row>
    <row r="2656" spans="3:3">
      <c r="C2656" s="2"/>
    </row>
    <row r="2657" spans="3:3">
      <c r="C2657" s="2"/>
    </row>
    <row r="2658" spans="3:3">
      <c r="C2658" s="2"/>
    </row>
    <row r="2659" spans="3:3">
      <c r="C2659" s="2"/>
    </row>
    <row r="2660" spans="3:3">
      <c r="C2660" s="2"/>
    </row>
    <row r="2661" spans="3:3">
      <c r="C2661" s="2"/>
    </row>
    <row r="2662" spans="3:3">
      <c r="C2662" s="2"/>
    </row>
    <row r="2663" spans="3:3">
      <c r="C2663" s="2"/>
    </row>
    <row r="2664" spans="3:3">
      <c r="C2664" s="2"/>
    </row>
    <row r="2665" spans="3:3">
      <c r="C2665" s="2"/>
    </row>
    <row r="2666" spans="3:3">
      <c r="C2666" s="2"/>
    </row>
    <row r="2667" spans="3:3">
      <c r="C2667" s="2"/>
    </row>
    <row r="2668" spans="3:3">
      <c r="C2668" s="2"/>
    </row>
    <row r="2669" spans="3:3">
      <c r="C2669" s="2"/>
    </row>
    <row r="2670" spans="3:3">
      <c r="C2670" s="2"/>
    </row>
    <row r="2671" spans="3:3">
      <c r="C2671" s="2"/>
    </row>
    <row r="2672" spans="3:3">
      <c r="C2672" s="2"/>
    </row>
    <row r="2673" spans="3:3">
      <c r="C2673" s="2"/>
    </row>
    <row r="2674" spans="3:3">
      <c r="C2674" s="2"/>
    </row>
    <row r="2675" spans="3:3">
      <c r="C2675" s="2"/>
    </row>
    <row r="2676" spans="3:3">
      <c r="C2676" s="2"/>
    </row>
    <row r="2677" spans="3:3">
      <c r="C2677" s="2"/>
    </row>
    <row r="2678" spans="3:3">
      <c r="C2678" s="2"/>
    </row>
    <row r="2679" spans="3:3">
      <c r="C2679" s="2"/>
    </row>
    <row r="2680" spans="3:3">
      <c r="C2680" s="2"/>
    </row>
    <row r="2681" spans="3:3">
      <c r="C2681" s="2"/>
    </row>
    <row r="2682" spans="3:3">
      <c r="C2682" s="2"/>
    </row>
    <row r="2683" spans="3:3">
      <c r="C2683" s="2"/>
    </row>
    <row r="2684" spans="3:3">
      <c r="C2684" s="2"/>
    </row>
    <row r="2685" spans="3:3">
      <c r="C2685" s="2"/>
    </row>
    <row r="2686" spans="3:3">
      <c r="C2686" s="2"/>
    </row>
    <row r="2687" spans="3:3">
      <c r="C2687" s="2"/>
    </row>
    <row r="2688" spans="3:3">
      <c r="C268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E2E7A-A95D-4952-B560-4981845284C7}">
  <dimension ref="A1:L12"/>
  <sheetViews>
    <sheetView workbookViewId="0">
      <selection activeCell="B10" sqref="B10"/>
    </sheetView>
  </sheetViews>
  <sheetFormatPr defaultRowHeight="14.45"/>
  <cols>
    <col min="1" max="1" width="10.140625" customWidth="1"/>
    <col min="2" max="2" width="48.85546875" bestFit="1" customWidth="1"/>
    <col min="3" max="3" width="21.42578125" bestFit="1" customWidth="1"/>
    <col min="4" max="4" width="10.28515625" bestFit="1" customWidth="1"/>
    <col min="5" max="5" width="11" bestFit="1" customWidth="1"/>
    <col min="6" max="6" width="11.7109375" customWidth="1"/>
    <col min="7" max="7" width="10.5703125" bestFit="1" customWidth="1"/>
    <col min="8" max="8" width="6" bestFit="1" customWidth="1"/>
    <col min="9" max="9" width="11.42578125" customWidth="1"/>
    <col min="10" max="10" width="12.28515625" customWidth="1"/>
  </cols>
  <sheetData>
    <row r="1" spans="1:12" ht="16.149999999999999">
      <c r="A1" s="23" t="s">
        <v>113</v>
      </c>
      <c r="B1" s="23" t="s">
        <v>127</v>
      </c>
      <c r="C1" s="23" t="s">
        <v>128</v>
      </c>
      <c r="D1" s="23" t="s">
        <v>129</v>
      </c>
      <c r="E1" s="23" t="s">
        <v>130</v>
      </c>
      <c r="F1" s="23" t="s">
        <v>131</v>
      </c>
      <c r="G1" s="23" t="s">
        <v>132</v>
      </c>
      <c r="H1" s="23" t="s">
        <v>133</v>
      </c>
      <c r="I1" s="23" t="s">
        <v>134</v>
      </c>
      <c r="K1" s="24" t="s">
        <v>26</v>
      </c>
      <c r="L1" s="23" t="s">
        <v>135</v>
      </c>
    </row>
    <row r="2" spans="1:12">
      <c r="A2" t="s">
        <v>136</v>
      </c>
      <c r="B2" t="s">
        <v>137</v>
      </c>
      <c r="C2">
        <v>40</v>
      </c>
      <c r="D2" s="24">
        <v>1.7410000000000001</v>
      </c>
      <c r="E2" s="24">
        <v>77.5</v>
      </c>
      <c r="F2" s="13">
        <f>0.202*POWER(E2,0.425)*POWER(D2,0.725)</f>
        <v>1.9181550170685069</v>
      </c>
      <c r="G2" s="29">
        <f t="shared" ref="G2:G12" si="0">C2*F2</f>
        <v>76.72620068274027</v>
      </c>
      <c r="H2" s="32">
        <f>[1]constanten!B22</f>
        <v>8.61</v>
      </c>
      <c r="I2" s="13">
        <f>CONVERT(G2*CONVERT(H2,"hr","s"),"J","MJ")</f>
        <v>2.3782053163622168</v>
      </c>
      <c r="J2" s="29"/>
      <c r="K2" s="13">
        <f t="shared" ref="K2:K10" si="1">C2/58.2</f>
        <v>0.6872852233676976</v>
      </c>
      <c r="L2" s="29">
        <f t="shared" ref="L2:L4" si="2">CONVERT(I2,"MJ","kcal")</f>
        <v>568.02458115081129</v>
      </c>
    </row>
    <row r="3" spans="1:12">
      <c r="A3" t="s">
        <v>136</v>
      </c>
      <c r="B3" t="s">
        <v>138</v>
      </c>
      <c r="C3">
        <v>55</v>
      </c>
      <c r="D3" s="33">
        <f t="shared" ref="D3:F4" si="3">D7</f>
        <v>1.7410000000000001</v>
      </c>
      <c r="E3" s="33">
        <f t="shared" si="3"/>
        <v>77.5</v>
      </c>
      <c r="F3" s="34">
        <f t="shared" si="3"/>
        <v>1.9181550170685069</v>
      </c>
      <c r="G3" s="29">
        <f>C3*F3</f>
        <v>105.49852593876788</v>
      </c>
      <c r="H3" s="32">
        <f>[1]constanten!B20</f>
        <v>7.6768863956920379</v>
      </c>
      <c r="I3" s="13">
        <f t="shared" ref="I3:I4" si="4">CONVERT(G3*CONVERT(H3,"hr","s"),"J","MJ")</f>
        <v>2.9156407147616066</v>
      </c>
      <c r="J3" s="29"/>
      <c r="K3" s="13">
        <f>C3/58.2</f>
        <v>0.94501718213058417</v>
      </c>
      <c r="L3" s="29">
        <f t="shared" si="2"/>
        <v>696.38882076086907</v>
      </c>
    </row>
    <row r="4" spans="1:12">
      <c r="A4" t="s">
        <v>139</v>
      </c>
      <c r="C4">
        <v>0</v>
      </c>
      <c r="D4" s="33">
        <f t="shared" si="3"/>
        <v>1.7410000000000001</v>
      </c>
      <c r="E4" s="33">
        <f t="shared" si="3"/>
        <v>77.5</v>
      </c>
      <c r="F4" s="34">
        <f t="shared" si="3"/>
        <v>1.9181550170685069</v>
      </c>
      <c r="G4" s="29">
        <f>C4*F4</f>
        <v>0</v>
      </c>
      <c r="H4" s="32">
        <f>H5-SUM(H2:H3)</f>
        <v>7.7131136043079636</v>
      </c>
      <c r="I4" s="13">
        <f t="shared" si="4"/>
        <v>0</v>
      </c>
      <c r="J4" s="29"/>
      <c r="K4" s="13"/>
      <c r="L4" s="29">
        <f t="shared" si="2"/>
        <v>0</v>
      </c>
    </row>
    <row r="5" spans="1:12">
      <c r="A5" t="s">
        <v>140</v>
      </c>
      <c r="D5" s="33"/>
      <c r="E5" s="33"/>
      <c r="F5" s="34"/>
      <c r="G5" s="29">
        <f>SUMPRODUCT(G2:G4,H2:H4)/SUM(H2:H4)</f>
        <v>61.271366100970191</v>
      </c>
      <c r="H5" s="29">
        <v>24</v>
      </c>
      <c r="I5" s="13">
        <f>SUM(I2:I4)</f>
        <v>5.2938460311238238</v>
      </c>
      <c r="J5" s="29"/>
      <c r="K5" s="13"/>
      <c r="L5" s="29">
        <f>CONVERT(I5,"MJ","kcal")</f>
        <v>1264.4134019116805</v>
      </c>
    </row>
    <row r="6" spans="1:12">
      <c r="D6" s="33"/>
      <c r="E6" s="33"/>
      <c r="F6" s="34"/>
      <c r="G6" s="29"/>
      <c r="H6" s="29"/>
      <c r="I6" s="29"/>
      <c r="J6" s="29"/>
      <c r="K6" s="13"/>
    </row>
    <row r="7" spans="1:12">
      <c r="B7" t="s">
        <v>141</v>
      </c>
      <c r="C7">
        <v>45</v>
      </c>
      <c r="D7" s="33">
        <f>D2</f>
        <v>1.7410000000000001</v>
      </c>
      <c r="E7" s="33">
        <f>E2</f>
        <v>77.5</v>
      </c>
      <c r="F7" s="34">
        <f>0.202*POWER(E7,0.425)*POWER(D7,0.725)</f>
        <v>1.9181550170685069</v>
      </c>
      <c r="G7" s="29">
        <f t="shared" si="0"/>
        <v>86.316975768082813</v>
      </c>
      <c r="H7" s="29"/>
      <c r="I7" s="29"/>
      <c r="J7" s="29"/>
      <c r="K7" s="13">
        <f t="shared" si="1"/>
        <v>0.77319587628865971</v>
      </c>
    </row>
    <row r="8" spans="1:12">
      <c r="B8" t="s">
        <v>142</v>
      </c>
      <c r="C8">
        <v>70</v>
      </c>
      <c r="D8" s="33">
        <f>D3</f>
        <v>1.7410000000000001</v>
      </c>
      <c r="E8" s="33">
        <f>E3</f>
        <v>77.5</v>
      </c>
      <c r="F8" s="34">
        <f>F3</f>
        <v>1.9181550170685069</v>
      </c>
      <c r="G8" s="29">
        <f t="shared" si="0"/>
        <v>134.27085119479548</v>
      </c>
      <c r="H8" s="29"/>
      <c r="I8" s="29"/>
      <c r="J8" s="29"/>
      <c r="K8" s="13">
        <f t="shared" si="1"/>
        <v>1.2027491408934707</v>
      </c>
    </row>
    <row r="9" spans="1:12">
      <c r="B9" t="s">
        <v>143</v>
      </c>
      <c r="C9">
        <v>70</v>
      </c>
      <c r="D9" s="33">
        <f t="shared" ref="D9:E10" si="5">D8</f>
        <v>1.7410000000000001</v>
      </c>
      <c r="E9" s="33">
        <f t="shared" si="5"/>
        <v>77.5</v>
      </c>
      <c r="F9" s="34">
        <f>F8</f>
        <v>1.9181550170685069</v>
      </c>
      <c r="G9" s="29">
        <f t="shared" si="0"/>
        <v>134.27085119479548</v>
      </c>
      <c r="H9" s="29"/>
      <c r="I9" s="29"/>
      <c r="J9" s="29"/>
      <c r="K9" s="13">
        <f t="shared" si="1"/>
        <v>1.2027491408934707</v>
      </c>
    </row>
    <row r="10" spans="1:12">
      <c r="B10" t="s">
        <v>144</v>
      </c>
      <c r="C10">
        <v>95</v>
      </c>
      <c r="D10" s="33">
        <f t="shared" si="5"/>
        <v>1.7410000000000001</v>
      </c>
      <c r="E10" s="33">
        <f t="shared" si="5"/>
        <v>77.5</v>
      </c>
      <c r="F10" s="34">
        <f>F9</f>
        <v>1.9181550170685069</v>
      </c>
      <c r="G10" s="29">
        <f t="shared" si="0"/>
        <v>182.22472662150815</v>
      </c>
      <c r="H10" s="29"/>
      <c r="I10" s="29"/>
      <c r="J10" s="29"/>
      <c r="K10" s="13">
        <f t="shared" si="1"/>
        <v>1.6323024054982818</v>
      </c>
    </row>
    <row r="11" spans="1:12">
      <c r="D11" s="33"/>
      <c r="E11" s="33"/>
      <c r="F11" s="34"/>
      <c r="G11" s="29"/>
      <c r="H11" s="29"/>
      <c r="I11" s="29"/>
      <c r="J11" s="29"/>
      <c r="K11" s="13"/>
    </row>
    <row r="12" spans="1:12">
      <c r="B12" t="s">
        <v>145</v>
      </c>
      <c r="C12" s="29">
        <v>182.46700443163385</v>
      </c>
      <c r="D12" s="33">
        <f>D10</f>
        <v>1.7410000000000001</v>
      </c>
      <c r="E12" s="33">
        <f>E10</f>
        <v>77.5</v>
      </c>
      <c r="F12" s="34">
        <f>F10</f>
        <v>1.9181550170685069</v>
      </c>
      <c r="G12" s="29">
        <f t="shared" si="0"/>
        <v>349.99999999999994</v>
      </c>
      <c r="H12" s="29"/>
      <c r="I12" s="29"/>
      <c r="J12" s="29"/>
      <c r="K12" s="13">
        <f>C12/58.2</f>
        <v>3.1351718974507534</v>
      </c>
    </row>
  </sheetData>
  <hyperlinks>
    <hyperlink ref="D2" r:id="rId1" display="http://statline.cbs.nl/Statweb/publication/?VW=T&amp;DM=SLNL&amp;PA=81565NED&amp;D1=2-6&amp;D2=0&amp;D3=5&amp;D4=0&amp;D5=43-45&amp;HD=180910-2138&amp;HDR=G1,T&amp;STB=G2,G3,G4" xr:uid="{74BBF796-BF27-4035-B9A9-4C69DF8DE24C}"/>
    <hyperlink ref="E2" r:id="rId2" display="http://statline.cbs.nl/Statweb/publication/?VW=T&amp;DM=SLNL&amp;PA=81565NED&amp;D1=2-6&amp;D2=0&amp;D3=5&amp;D4=0&amp;D5=43-45&amp;HD=180910-2138&amp;HDR=G1,T&amp;STB=G2,G3,G4" xr:uid="{5C39BADF-6D9D-463F-AEA9-96A9B4EC2EEC}"/>
    <hyperlink ref="K1" r:id="rId3" xr:uid="{CC09766F-4898-48DF-9D53-7CE06310E599}"/>
  </hyperlinks>
  <pageMargins left="0.7" right="0.7" top="0.75" bottom="0.75" header="0.3" footer="0.3"/>
  <pageSetup orientation="portrait"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12252-1E50-45BF-8064-A81427931900}">
  <dimension ref="A1:D4"/>
  <sheetViews>
    <sheetView workbookViewId="0">
      <selection activeCell="H32" sqref="H32"/>
    </sheetView>
  </sheetViews>
  <sheetFormatPr defaultRowHeight="14.45"/>
  <cols>
    <col min="2" max="2" width="10.28515625" bestFit="1" customWidth="1"/>
    <col min="3" max="3" width="11" customWidth="1"/>
    <col min="4" max="4" width="89.5703125" customWidth="1"/>
  </cols>
  <sheetData>
    <row r="1" spans="1:4">
      <c r="A1" t="s">
        <v>146</v>
      </c>
      <c r="B1" t="s">
        <v>147</v>
      </c>
      <c r="C1" t="s">
        <v>148</v>
      </c>
      <c r="D1" t="s">
        <v>149</v>
      </c>
    </row>
    <row r="2" spans="1:4">
      <c r="A2">
        <v>400</v>
      </c>
      <c r="B2">
        <v>800</v>
      </c>
      <c r="C2" t="s">
        <v>150</v>
      </c>
      <c r="D2" s="24" t="s">
        <v>151</v>
      </c>
    </row>
    <row r="3" spans="1:4">
      <c r="A3">
        <f>B2+1</f>
        <v>801</v>
      </c>
      <c r="B3">
        <v>1200</v>
      </c>
      <c r="C3" t="s">
        <v>152</v>
      </c>
    </row>
    <row r="4" spans="1:4">
      <c r="A4">
        <f>B3+1</f>
        <v>1201</v>
      </c>
      <c r="C4" t="s">
        <v>153</v>
      </c>
    </row>
  </sheetData>
  <hyperlinks>
    <hyperlink ref="D2" r:id="rId1" display="https://www.ruimte-ok.nl/sites/default/files/2022-02/Handreiking_Optimaal_Ventileren_in_de_klas_met_co2-meter 1.pdf" xr:uid="{A760C184-87FC-4CB7-9893-E337D872F25D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3205D-B86C-4104-B6A2-11B34A4FDA4D}">
  <dimension ref="A1:E5"/>
  <sheetViews>
    <sheetView workbookViewId="0">
      <selection activeCell="J32" sqref="J32"/>
    </sheetView>
  </sheetViews>
  <sheetFormatPr defaultRowHeight="14.45"/>
  <cols>
    <col min="2" max="2" width="10.28515625" bestFit="1" customWidth="1"/>
    <col min="3" max="3" width="11" customWidth="1"/>
    <col min="4" max="4" width="22.28515625" bestFit="1" customWidth="1"/>
    <col min="5" max="5" width="17.28515625" customWidth="1"/>
  </cols>
  <sheetData>
    <row r="1" spans="1:5">
      <c r="A1" t="s">
        <v>146</v>
      </c>
      <c r="B1" t="s">
        <v>147</v>
      </c>
      <c r="C1" t="s">
        <v>148</v>
      </c>
      <c r="D1" t="s">
        <v>154</v>
      </c>
      <c r="E1" t="s">
        <v>149</v>
      </c>
    </row>
    <row r="2" spans="1:5">
      <c r="A2">
        <v>0</v>
      </c>
      <c r="B2">
        <v>800</v>
      </c>
      <c r="C2" t="s">
        <v>155</v>
      </c>
      <c r="D2" t="s">
        <v>156</v>
      </c>
      <c r="E2" s="24" t="s">
        <v>157</v>
      </c>
    </row>
    <row r="3" spans="1:5">
      <c r="A3">
        <f>B2+1</f>
        <v>801</v>
      </c>
      <c r="B3">
        <v>1000</v>
      </c>
      <c r="C3" t="s">
        <v>158</v>
      </c>
      <c r="E3" s="24"/>
    </row>
    <row r="4" spans="1:5">
      <c r="A4">
        <f>B3+1</f>
        <v>1001</v>
      </c>
      <c r="B4">
        <v>1400</v>
      </c>
      <c r="C4" t="s">
        <v>152</v>
      </c>
    </row>
    <row r="5" spans="1:5">
      <c r="A5">
        <f>B4+1</f>
        <v>1401</v>
      </c>
      <c r="C5" t="s">
        <v>153</v>
      </c>
    </row>
  </sheetData>
  <hyperlinks>
    <hyperlink ref="E2" r:id="rId1" display="https://www.co2-meters.nl/documentatie/kooldioxidemeter.pdf" xr:uid="{A5BA66CA-80D6-482B-9A4D-AC7959B12C4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17"/>
  <sheetViews>
    <sheetView zoomScale="85" zoomScaleNormal="85" workbookViewId="0">
      <pane xSplit="3" ySplit="1" topLeftCell="D2" activePane="bottomRight" state="frozen"/>
      <selection pane="bottomRight" activeCell="H36" sqref="H36"/>
      <selection pane="bottomLeft" activeCell="A2" sqref="A2"/>
      <selection pane="topRight" activeCell="D1" sqref="D1"/>
    </sheetView>
  </sheetViews>
  <sheetFormatPr defaultRowHeight="14.45"/>
  <cols>
    <col min="1" max="1" width="5.140625" bestFit="1" customWidth="1"/>
    <col min="2" max="2" width="8.7109375" bestFit="1" customWidth="1"/>
    <col min="3" max="3" width="18.7109375" style="2" bestFit="1" customWidth="1"/>
    <col min="4" max="4" width="11.28515625" style="2" bestFit="1" customWidth="1"/>
    <col min="5" max="5" width="9.85546875" style="13" bestFit="1" customWidth="1"/>
    <col min="6" max="6" width="13.5703125" style="17" bestFit="1" customWidth="1"/>
    <col min="7" max="7" width="17.42578125" style="17" bestFit="1" customWidth="1"/>
    <col min="8" max="8" width="29.42578125" style="6" bestFit="1" customWidth="1"/>
    <col min="9" max="9" width="15.7109375" style="17" bestFit="1" customWidth="1"/>
    <col min="10" max="10" width="12" style="17" bestFit="1" customWidth="1"/>
    <col min="11" max="11" width="13.28515625" style="4" bestFit="1" customWidth="1"/>
    <col min="12" max="12" width="9.7109375" bestFit="1" customWidth="1"/>
    <col min="13" max="13" width="16.28515625" style="6" bestFit="1" customWidth="1"/>
    <col min="14" max="14" width="15.5703125" style="6" bestFit="1" customWidth="1"/>
    <col min="15" max="15" width="19.42578125" style="4" bestFit="1" customWidth="1"/>
    <col min="16" max="16" width="25.7109375" style="4" bestFit="1" customWidth="1"/>
    <col min="17" max="17" width="10.7109375" style="13" bestFit="1" customWidth="1"/>
    <col min="18" max="18" width="22.28515625" style="29" bestFit="1" customWidth="1"/>
    <col min="19" max="19" width="18.7109375" style="29" bestFit="1" customWidth="1"/>
    <col min="20" max="20" width="15.140625" style="29" bestFit="1" customWidth="1"/>
    <col min="21" max="21" width="15.85546875" bestFit="1" customWidth="1"/>
  </cols>
  <sheetData>
    <row r="1" spans="1:21" s="23" customFormat="1">
      <c r="B1" s="1" t="s">
        <v>91</v>
      </c>
      <c r="C1" s="30" t="s">
        <v>159</v>
      </c>
      <c r="D1" s="1" t="s">
        <v>83</v>
      </c>
      <c r="E1" s="14" t="s">
        <v>160</v>
      </c>
      <c r="F1" s="16" t="s">
        <v>161</v>
      </c>
      <c r="G1" s="16" t="s">
        <v>162</v>
      </c>
      <c r="H1" s="5" t="s">
        <v>163</v>
      </c>
      <c r="I1" s="16" t="s">
        <v>164</v>
      </c>
      <c r="J1" s="16" t="s">
        <v>165</v>
      </c>
      <c r="K1" s="3" t="s">
        <v>166</v>
      </c>
      <c r="L1" s="1" t="s">
        <v>107</v>
      </c>
      <c r="M1" s="5" t="s">
        <v>167</v>
      </c>
      <c r="N1" s="5" t="s">
        <v>168</v>
      </c>
      <c r="O1" s="3" t="s">
        <v>169</v>
      </c>
      <c r="P1" s="3" t="s">
        <v>170</v>
      </c>
      <c r="Q1" s="14" t="s">
        <v>171</v>
      </c>
      <c r="R1" s="31" t="s">
        <v>172</v>
      </c>
      <c r="S1" s="31" t="s">
        <v>173</v>
      </c>
      <c r="T1" s="31" t="s">
        <v>174</v>
      </c>
      <c r="U1" s="23" t="s">
        <v>175</v>
      </c>
    </row>
    <row r="2" spans="1:21">
      <c r="A2" s="1">
        <v>0</v>
      </c>
      <c r="B2">
        <v>886307</v>
      </c>
      <c r="C2" s="2">
        <v>44564</v>
      </c>
      <c r="D2" s="26">
        <f>IF(input_OLD_temp_simulation!C2&lt;&gt;"",(C2-E2/24-DATE(1970,1,1))*86400,"")</f>
        <v>1641164400.0000002</v>
      </c>
      <c r="E2" s="13">
        <v>1</v>
      </c>
      <c r="F2" s="17">
        <v>10.04538321751386</v>
      </c>
      <c r="G2" s="17">
        <v>8.1706580342868165</v>
      </c>
      <c r="H2" s="6">
        <v>0</v>
      </c>
      <c r="I2" s="17">
        <v>4.5982778613226483</v>
      </c>
      <c r="J2" s="17">
        <v>17.89</v>
      </c>
      <c r="K2" s="4">
        <v>13</v>
      </c>
      <c r="L2">
        <v>900</v>
      </c>
      <c r="M2" s="6">
        <v>0</v>
      </c>
      <c r="N2" s="6">
        <v>83.999999998923158</v>
      </c>
      <c r="O2" s="4">
        <v>0</v>
      </c>
      <c r="P2" s="6">
        <v>83.999999998923158</v>
      </c>
      <c r="Q2" s="13">
        <v>1</v>
      </c>
      <c r="R2" s="29">
        <v>377.80534641417597</v>
      </c>
      <c r="S2" s="29">
        <v>0</v>
      </c>
      <c r="T2" s="29">
        <v>17.89</v>
      </c>
      <c r="U2" t="s">
        <v>176</v>
      </c>
    </row>
    <row r="3" spans="1:21">
      <c r="A3" s="1">
        <v>1</v>
      </c>
      <c r="B3">
        <v>886307</v>
      </c>
      <c r="C3" s="2">
        <v>44564.010416666657</v>
      </c>
      <c r="D3" s="26">
        <f>IF(input_OLD_temp_simulation!C3&lt;&gt;"",(C3-E3/24-DATE(1970,1,1))*86400,"")</f>
        <v>1641165299.9999993</v>
      </c>
      <c r="E3" s="13">
        <v>1</v>
      </c>
      <c r="F3" s="17">
        <v>10.031232722049021</v>
      </c>
      <c r="G3" s="17">
        <v>8.1706580342868165</v>
      </c>
      <c r="H3" s="6">
        <v>0</v>
      </c>
      <c r="I3" s="17">
        <v>4.5841273658578086</v>
      </c>
      <c r="J3" s="17">
        <v>17.833333333333329</v>
      </c>
      <c r="K3" s="4">
        <v>13</v>
      </c>
      <c r="L3">
        <v>900</v>
      </c>
      <c r="M3" s="6">
        <v>0</v>
      </c>
      <c r="N3" s="6">
        <v>92.000000000552973</v>
      </c>
      <c r="O3" s="4">
        <v>0</v>
      </c>
      <c r="P3" s="6">
        <v>92.000000000552973</v>
      </c>
      <c r="Q3" s="13">
        <v>1</v>
      </c>
      <c r="R3" s="29">
        <v>377.80534641417597</v>
      </c>
      <c r="S3" s="29">
        <v>0</v>
      </c>
      <c r="T3" s="29">
        <v>17.852108071</v>
      </c>
      <c r="U3" t="s">
        <v>176</v>
      </c>
    </row>
    <row r="4" spans="1:21">
      <c r="A4" s="1">
        <v>2</v>
      </c>
      <c r="B4">
        <v>886307</v>
      </c>
      <c r="C4" s="2">
        <v>44564.020833333343</v>
      </c>
      <c r="D4" s="26">
        <f>IF(input_OLD_temp_simulation!C4&lt;&gt;"",(C4-E4/24-DATE(1970,1,1))*86400,"")</f>
        <v>1641166200.000001</v>
      </c>
      <c r="E4" s="13">
        <v>1</v>
      </c>
      <c r="F4" s="17">
        <v>10.017082226584179</v>
      </c>
      <c r="G4" s="17">
        <v>8.1706580342868165</v>
      </c>
      <c r="H4" s="6">
        <v>0</v>
      </c>
      <c r="I4" s="17">
        <v>4.5699768703929688</v>
      </c>
      <c r="J4" s="17">
        <v>17.778333333333329</v>
      </c>
      <c r="K4" s="4">
        <v>13</v>
      </c>
      <c r="L4">
        <v>900</v>
      </c>
      <c r="M4" s="6">
        <v>0</v>
      </c>
      <c r="N4" s="6">
        <v>28.000000000247379</v>
      </c>
      <c r="O4" s="4">
        <v>0</v>
      </c>
      <c r="P4" s="6">
        <v>28.000000000247379</v>
      </c>
      <c r="Q4" s="13">
        <v>1</v>
      </c>
      <c r="R4" s="29">
        <v>377.80534641417597</v>
      </c>
      <c r="S4" s="29">
        <v>0</v>
      </c>
      <c r="T4" s="29">
        <v>17.811065695</v>
      </c>
      <c r="U4" t="s">
        <v>176</v>
      </c>
    </row>
    <row r="5" spans="1:21">
      <c r="A5" s="1">
        <v>3</v>
      </c>
      <c r="B5">
        <v>886307</v>
      </c>
      <c r="C5" s="2">
        <v>44564.03125</v>
      </c>
      <c r="D5" s="26">
        <f>IF(input_OLD_temp_simulation!C5&lt;&gt;"",(C5-E5/24-DATE(1970,1,1))*86400,"")</f>
        <v>1641167100.0000002</v>
      </c>
      <c r="E5" s="13">
        <v>1</v>
      </c>
      <c r="F5" s="17">
        <v>10.00293173111934</v>
      </c>
      <c r="G5" s="17">
        <v>8.1706580342868165</v>
      </c>
      <c r="H5" s="6">
        <v>0</v>
      </c>
      <c r="I5" s="17">
        <v>4.5558263749281291</v>
      </c>
      <c r="J5" s="17">
        <v>17.71</v>
      </c>
      <c r="K5" s="4">
        <v>13</v>
      </c>
      <c r="L5">
        <v>900</v>
      </c>
      <c r="M5" s="6">
        <v>0</v>
      </c>
      <c r="N5" s="6">
        <v>31.9999999992433</v>
      </c>
      <c r="O5" s="4">
        <v>0</v>
      </c>
      <c r="P5" s="6">
        <v>31.9999999992433</v>
      </c>
      <c r="Q5" s="13">
        <v>1</v>
      </c>
      <c r="R5" s="29">
        <v>377.80534641417597</v>
      </c>
      <c r="S5" s="29">
        <v>0</v>
      </c>
      <c r="T5" s="29">
        <v>17.770339439000001</v>
      </c>
      <c r="U5" t="s">
        <v>176</v>
      </c>
    </row>
    <row r="6" spans="1:21">
      <c r="A6" s="1">
        <v>4</v>
      </c>
      <c r="B6">
        <v>886307</v>
      </c>
      <c r="C6" s="2">
        <v>44564.041666666657</v>
      </c>
      <c r="D6" s="26">
        <f>IF(input_OLD_temp_simulation!C6&lt;&gt;"",(C6-E6/24-DATE(1970,1,1))*86400,"")</f>
        <v>1641167999.9999993</v>
      </c>
      <c r="E6" s="13">
        <v>1</v>
      </c>
      <c r="F6" s="17">
        <v>9.9887812356544998</v>
      </c>
      <c r="G6" s="17">
        <v>8.1706580342868165</v>
      </c>
      <c r="H6" s="6">
        <v>0</v>
      </c>
      <c r="I6" s="17">
        <v>4.5416758794632894</v>
      </c>
      <c r="J6" s="17">
        <v>17.653333333333329</v>
      </c>
      <c r="K6" s="4">
        <v>13</v>
      </c>
      <c r="L6">
        <v>900</v>
      </c>
      <c r="M6" s="6">
        <v>0</v>
      </c>
      <c r="N6" s="6">
        <v>28.000000000247379</v>
      </c>
      <c r="O6" s="4">
        <v>0</v>
      </c>
      <c r="P6" s="6">
        <v>28.000000000247379</v>
      </c>
      <c r="Q6" s="13">
        <v>1</v>
      </c>
      <c r="R6" s="29">
        <v>377.80534641417597</v>
      </c>
      <c r="S6" s="29">
        <v>0</v>
      </c>
      <c r="T6" s="29">
        <v>17.729521699999999</v>
      </c>
      <c r="U6" t="s">
        <v>176</v>
      </c>
    </row>
    <row r="7" spans="1:21">
      <c r="A7" s="1">
        <v>5</v>
      </c>
      <c r="B7">
        <v>886307</v>
      </c>
      <c r="C7" s="2">
        <v>44564.052083333343</v>
      </c>
      <c r="D7" s="26">
        <f>IF(input_OLD_temp_simulation!C7&lt;&gt;"",(C7-E7/24-DATE(1970,1,1))*86400,"")</f>
        <v>1641168900.000001</v>
      </c>
      <c r="E7" s="13">
        <v>1</v>
      </c>
      <c r="F7" s="17">
        <v>9.9387812356544956</v>
      </c>
      <c r="G7" s="17">
        <v>8.1057443844680819</v>
      </c>
      <c r="H7" s="6">
        <v>0</v>
      </c>
      <c r="I7" s="17">
        <v>4.5349516460091079</v>
      </c>
      <c r="J7" s="17">
        <v>17.58666666666667</v>
      </c>
      <c r="K7" s="4">
        <v>13</v>
      </c>
      <c r="L7">
        <v>900</v>
      </c>
      <c r="M7" s="6">
        <v>0</v>
      </c>
      <c r="N7" s="6">
        <v>32.00000000106229</v>
      </c>
      <c r="O7" s="4">
        <v>0</v>
      </c>
      <c r="P7" s="6">
        <v>32.00000000106229</v>
      </c>
      <c r="Q7" s="13">
        <v>1</v>
      </c>
      <c r="R7" s="29">
        <v>377.80534641417597</v>
      </c>
      <c r="S7" s="29">
        <v>0</v>
      </c>
      <c r="T7" s="29">
        <v>17.689050337000001</v>
      </c>
      <c r="U7" t="s">
        <v>176</v>
      </c>
    </row>
    <row r="8" spans="1:21">
      <c r="A8" s="1">
        <v>6</v>
      </c>
      <c r="B8">
        <v>886307</v>
      </c>
      <c r="C8" s="2">
        <v>44564.0625</v>
      </c>
      <c r="D8" s="26">
        <f>IF(input_OLD_temp_simulation!C8&lt;&gt;"",(C8-E8/24-DATE(1970,1,1))*86400,"")</f>
        <v>1641169800.0000002</v>
      </c>
      <c r="E8" s="13">
        <v>1</v>
      </c>
      <c r="F8" s="17">
        <v>9.8887812356544913</v>
      </c>
      <c r="G8" s="17">
        <v>8.0408307346493473</v>
      </c>
      <c r="H8" s="6">
        <v>0</v>
      </c>
      <c r="I8" s="17">
        <v>4.5282274125549256</v>
      </c>
      <c r="J8" s="17">
        <v>17.524999999999999</v>
      </c>
      <c r="K8" s="4">
        <v>13</v>
      </c>
      <c r="L8">
        <v>900</v>
      </c>
      <c r="M8" s="6">
        <v>0</v>
      </c>
      <c r="N8" s="6">
        <v>28.000000000247379</v>
      </c>
      <c r="O8" s="4">
        <v>0</v>
      </c>
      <c r="P8" s="6">
        <v>28.000000000247379</v>
      </c>
      <c r="Q8" s="13">
        <v>1</v>
      </c>
      <c r="R8" s="29">
        <v>377.80534641417597</v>
      </c>
      <c r="S8" s="29">
        <v>0</v>
      </c>
      <c r="T8" s="29">
        <v>17.64851762</v>
      </c>
      <c r="U8" t="s">
        <v>176</v>
      </c>
    </row>
    <row r="9" spans="1:21">
      <c r="A9" s="1">
        <v>7</v>
      </c>
      <c r="B9">
        <v>886307</v>
      </c>
      <c r="C9" s="2">
        <v>44564.072916666657</v>
      </c>
      <c r="D9" s="26">
        <f>IF(input_OLD_temp_simulation!C9&lt;&gt;"",(C9-E9/24-DATE(1970,1,1))*86400,"")</f>
        <v>1641170699.9999993</v>
      </c>
      <c r="E9" s="13">
        <v>1</v>
      </c>
      <c r="F9" s="17">
        <v>9.838781235654487</v>
      </c>
      <c r="G9" s="17">
        <v>7.9759170848306127</v>
      </c>
      <c r="H9" s="6">
        <v>0</v>
      </c>
      <c r="I9" s="17">
        <v>4.5215031791007458</v>
      </c>
      <c r="J9" s="17">
        <v>17.483333333333331</v>
      </c>
      <c r="K9" s="4">
        <v>13</v>
      </c>
      <c r="L9">
        <v>900</v>
      </c>
      <c r="M9" s="6">
        <v>0</v>
      </c>
      <c r="N9" s="6">
        <v>31.9999999992433</v>
      </c>
      <c r="O9" s="4">
        <v>0</v>
      </c>
      <c r="P9" s="6">
        <v>31.9999999992433</v>
      </c>
      <c r="Q9" s="13">
        <v>1</v>
      </c>
      <c r="R9" s="29">
        <v>377.80534641417597</v>
      </c>
      <c r="S9" s="29">
        <v>0</v>
      </c>
      <c r="T9" s="29">
        <v>17.608330082999998</v>
      </c>
      <c r="U9" t="s">
        <v>176</v>
      </c>
    </row>
    <row r="10" spans="1:21">
      <c r="A10" s="1">
        <v>8</v>
      </c>
      <c r="B10">
        <v>886307</v>
      </c>
      <c r="C10" s="2">
        <v>44564.083333333343</v>
      </c>
      <c r="D10" s="26">
        <f>IF(input_OLD_temp_simulation!C10&lt;&gt;"",(C10-E10/24-DATE(1970,1,1))*86400,"")</f>
        <v>1641171600.000001</v>
      </c>
      <c r="E10" s="13">
        <v>1</v>
      </c>
      <c r="F10" s="17">
        <v>9.7887812356544828</v>
      </c>
      <c r="G10" s="17">
        <v>7.9110034350118781</v>
      </c>
      <c r="H10" s="6">
        <v>0</v>
      </c>
      <c r="I10" s="17">
        <v>4.5147789456465643</v>
      </c>
      <c r="J10" s="17">
        <v>17.436666666666671</v>
      </c>
      <c r="K10" s="4">
        <v>13</v>
      </c>
      <c r="L10">
        <v>900</v>
      </c>
      <c r="M10" s="6">
        <v>0</v>
      </c>
      <c r="N10" s="6">
        <v>87.999999999738066</v>
      </c>
      <c r="O10" s="4">
        <v>0</v>
      </c>
      <c r="P10" s="6">
        <v>87.999999999738066</v>
      </c>
      <c r="Q10" s="13">
        <v>1</v>
      </c>
      <c r="R10" s="29">
        <v>377.80534641417597</v>
      </c>
      <c r="S10" s="29">
        <v>0</v>
      </c>
      <c r="T10" s="29">
        <v>17.571127056000002</v>
      </c>
      <c r="U10" t="s">
        <v>176</v>
      </c>
    </row>
    <row r="11" spans="1:21">
      <c r="A11" s="1">
        <v>9</v>
      </c>
      <c r="B11">
        <v>886307</v>
      </c>
      <c r="C11" s="2">
        <v>44564.09375</v>
      </c>
      <c r="D11" s="26">
        <f>IF(input_OLD_temp_simulation!C11&lt;&gt;"",(C11-E11/24-DATE(1970,1,1))*86400,"")</f>
        <v>1641172500.0000002</v>
      </c>
      <c r="E11" s="13">
        <v>1</v>
      </c>
      <c r="F11" s="17">
        <v>9.7091291018314863</v>
      </c>
      <c r="G11" s="17">
        <v>7.9110034350118781</v>
      </c>
      <c r="H11" s="6">
        <v>0</v>
      </c>
      <c r="I11" s="17">
        <v>4.4351268118235678</v>
      </c>
      <c r="J11" s="17">
        <v>17.355</v>
      </c>
      <c r="K11" s="4">
        <v>13</v>
      </c>
      <c r="L11">
        <v>900</v>
      </c>
      <c r="M11" s="6">
        <v>0</v>
      </c>
      <c r="N11" s="6">
        <v>87.999999999738066</v>
      </c>
      <c r="O11" s="4">
        <v>0</v>
      </c>
      <c r="P11" s="6">
        <v>87.999999999738066</v>
      </c>
      <c r="Q11" s="13">
        <v>1</v>
      </c>
      <c r="R11" s="29">
        <v>377.80534641417597</v>
      </c>
      <c r="S11" s="29">
        <v>0</v>
      </c>
      <c r="T11" s="29">
        <v>17.533745685</v>
      </c>
      <c r="U11" t="s">
        <v>176</v>
      </c>
    </row>
    <row r="12" spans="1:21">
      <c r="A12" s="1">
        <v>10</v>
      </c>
      <c r="B12">
        <v>886307</v>
      </c>
      <c r="C12" s="2">
        <v>44564.104166666657</v>
      </c>
      <c r="D12" s="26">
        <f>IF(input_OLD_temp_simulation!C12&lt;&gt;"",(C12-E12/24-DATE(1970,1,1))*86400,"")</f>
        <v>1641173399.9999993</v>
      </c>
      <c r="E12" s="13">
        <v>1</v>
      </c>
      <c r="F12" s="17">
        <v>9.6294769680084897</v>
      </c>
      <c r="G12" s="17">
        <v>7.9110034350118781</v>
      </c>
      <c r="H12" s="6">
        <v>0</v>
      </c>
      <c r="I12" s="17">
        <v>4.3554746780005713</v>
      </c>
      <c r="J12" s="17">
        <v>17.32</v>
      </c>
      <c r="K12" s="4">
        <v>13</v>
      </c>
      <c r="L12">
        <v>900</v>
      </c>
      <c r="M12" s="6">
        <v>0</v>
      </c>
      <c r="N12" s="6">
        <v>32.00000000106229</v>
      </c>
      <c r="O12" s="4">
        <v>0</v>
      </c>
      <c r="P12" s="6">
        <v>32.00000000106229</v>
      </c>
      <c r="Q12" s="13">
        <v>1</v>
      </c>
      <c r="R12" s="29">
        <v>377.80534641417597</v>
      </c>
      <c r="S12" s="29">
        <v>0</v>
      </c>
      <c r="T12" s="29">
        <v>17.493342800000001</v>
      </c>
      <c r="U12" t="s">
        <v>176</v>
      </c>
    </row>
    <row r="13" spans="1:21">
      <c r="A13" s="1">
        <v>11</v>
      </c>
      <c r="B13">
        <v>886307</v>
      </c>
      <c r="C13" s="2">
        <v>44564.114583333343</v>
      </c>
      <c r="D13" s="26">
        <f>IF(input_OLD_temp_simulation!C13&lt;&gt;"",(C13-E13/24-DATE(1970,1,1))*86400,"")</f>
        <v>1641174300.000001</v>
      </c>
      <c r="E13" s="13">
        <v>1</v>
      </c>
      <c r="F13" s="17">
        <v>9.5498248341854932</v>
      </c>
      <c r="G13" s="17">
        <v>7.9110034350118781</v>
      </c>
      <c r="H13" s="6">
        <v>0</v>
      </c>
      <c r="I13" s="17">
        <v>4.2758225441775748</v>
      </c>
      <c r="J13" s="17">
        <v>17.25</v>
      </c>
      <c r="K13" s="4">
        <v>13</v>
      </c>
      <c r="L13">
        <v>900</v>
      </c>
      <c r="M13" s="6">
        <v>0</v>
      </c>
      <c r="N13" s="6">
        <v>27.99999999842839</v>
      </c>
      <c r="O13" s="4">
        <v>0</v>
      </c>
      <c r="P13" s="6">
        <v>27.99999999842839</v>
      </c>
      <c r="Q13" s="13">
        <v>1</v>
      </c>
      <c r="R13" s="29">
        <v>377.80534641417597</v>
      </c>
      <c r="S13" s="29">
        <v>0</v>
      </c>
      <c r="T13" s="29">
        <v>17.452571878000001</v>
      </c>
      <c r="U13" t="s">
        <v>176</v>
      </c>
    </row>
    <row r="14" spans="1:21">
      <c r="A14" s="1">
        <v>12</v>
      </c>
      <c r="B14">
        <v>886307</v>
      </c>
      <c r="C14" s="2">
        <v>44564.125</v>
      </c>
      <c r="D14" s="26">
        <f>IF(input_OLD_temp_simulation!C14&lt;&gt;"",(C14-E14/24-DATE(1970,1,1))*86400,"")</f>
        <v>1641175200.0000002</v>
      </c>
      <c r="E14" s="13">
        <v>1</v>
      </c>
      <c r="F14" s="17">
        <v>9.4701727003624967</v>
      </c>
      <c r="G14" s="17">
        <v>7.9110034350118781</v>
      </c>
      <c r="H14" s="6">
        <v>0</v>
      </c>
      <c r="I14" s="17">
        <v>4.1961704103545783</v>
      </c>
      <c r="J14" s="17">
        <v>17.196666666666669</v>
      </c>
      <c r="K14" s="4">
        <v>13</v>
      </c>
      <c r="L14">
        <v>900</v>
      </c>
      <c r="M14" s="6">
        <v>0</v>
      </c>
      <c r="N14" s="6">
        <v>32.00000000106229</v>
      </c>
      <c r="O14" s="4">
        <v>0</v>
      </c>
      <c r="P14" s="6">
        <v>32.00000000106229</v>
      </c>
      <c r="Q14" s="13">
        <v>1</v>
      </c>
      <c r="R14" s="29">
        <v>377.80534641417597</v>
      </c>
      <c r="S14" s="29">
        <v>0</v>
      </c>
      <c r="T14" s="29">
        <v>17.411840738999999</v>
      </c>
      <c r="U14" t="s">
        <v>176</v>
      </c>
    </row>
    <row r="15" spans="1:21">
      <c r="A15" s="1">
        <v>13</v>
      </c>
      <c r="B15">
        <v>886307</v>
      </c>
      <c r="C15" s="2">
        <v>44564.135416666657</v>
      </c>
      <c r="D15" s="26">
        <f>IF(input_OLD_temp_simulation!C15&lt;&gt;"",(C15-E15/24-DATE(1970,1,1))*86400,"")</f>
        <v>1641176099.9999993</v>
      </c>
      <c r="E15" s="13">
        <v>1</v>
      </c>
      <c r="F15" s="17">
        <v>9.5541829737387829</v>
      </c>
      <c r="G15" s="17">
        <v>7.8896711807260118</v>
      </c>
      <c r="H15" s="6">
        <v>0</v>
      </c>
      <c r="I15" s="17">
        <v>4.2944021865881083</v>
      </c>
      <c r="J15" s="17">
        <v>17.143333333333331</v>
      </c>
      <c r="K15" s="4">
        <v>13</v>
      </c>
      <c r="L15">
        <v>900</v>
      </c>
      <c r="M15" s="6">
        <v>0</v>
      </c>
      <c r="N15" s="6">
        <v>28.000000000247379</v>
      </c>
      <c r="O15" s="4">
        <v>0</v>
      </c>
      <c r="P15" s="6">
        <v>28.000000000247379</v>
      </c>
      <c r="Q15" s="13">
        <v>1</v>
      </c>
      <c r="R15" s="29">
        <v>377.80534641417597</v>
      </c>
      <c r="S15" s="29">
        <v>0</v>
      </c>
      <c r="T15" s="29">
        <v>17.371490296000001</v>
      </c>
      <c r="U15" t="s">
        <v>176</v>
      </c>
    </row>
    <row r="16" spans="1:21">
      <c r="A16" s="1">
        <v>14</v>
      </c>
      <c r="B16">
        <v>886307</v>
      </c>
      <c r="C16" s="2">
        <v>44564.145833333343</v>
      </c>
      <c r="D16" s="26">
        <f>IF(input_OLD_temp_simulation!C16&lt;&gt;"",(C16-E16/24-DATE(1970,1,1))*86400,"")</f>
        <v>1641177000.000001</v>
      </c>
      <c r="E16" s="13">
        <v>1</v>
      </c>
      <c r="F16" s="17">
        <v>9.6381932471150691</v>
      </c>
      <c r="G16" s="17">
        <v>7.8683389264401464</v>
      </c>
      <c r="H16" s="6">
        <v>0</v>
      </c>
      <c r="I16" s="17">
        <v>4.3926339628216393</v>
      </c>
      <c r="J16" s="17">
        <v>17.13</v>
      </c>
      <c r="K16" s="4">
        <v>13</v>
      </c>
      <c r="L16">
        <v>900</v>
      </c>
      <c r="M16" s="6">
        <v>0</v>
      </c>
      <c r="N16" s="6">
        <v>31.9999999992433</v>
      </c>
      <c r="O16" s="4">
        <v>0</v>
      </c>
      <c r="P16" s="6">
        <v>31.9999999992433</v>
      </c>
      <c r="Q16" s="13">
        <v>1</v>
      </c>
      <c r="R16" s="29">
        <v>377.80534641417597</v>
      </c>
      <c r="S16" s="29">
        <v>0</v>
      </c>
      <c r="T16" s="29">
        <v>17.331925223999999</v>
      </c>
      <c r="U16" t="s">
        <v>176</v>
      </c>
    </row>
    <row r="17" spans="1:21">
      <c r="A17" s="1">
        <v>15</v>
      </c>
      <c r="B17">
        <v>886307</v>
      </c>
      <c r="C17" s="2">
        <v>44564.15625</v>
      </c>
      <c r="D17" s="26">
        <f>IF(input_OLD_temp_simulation!C17&lt;&gt;"",(C17-E17/24-DATE(1970,1,1))*86400,"")</f>
        <v>1641177900.0000002</v>
      </c>
      <c r="E17" s="13">
        <v>1</v>
      </c>
      <c r="F17" s="17">
        <v>9.7222035204913553</v>
      </c>
      <c r="G17" s="17">
        <v>7.8470066721542793</v>
      </c>
      <c r="H17" s="6">
        <v>0</v>
      </c>
      <c r="I17" s="17">
        <v>4.4908657390551694</v>
      </c>
      <c r="J17" s="17">
        <v>17.08666666666667</v>
      </c>
      <c r="K17" s="4">
        <v>13</v>
      </c>
      <c r="L17">
        <v>900</v>
      </c>
      <c r="M17" s="6">
        <v>0</v>
      </c>
      <c r="N17" s="6">
        <v>32.00000000106229</v>
      </c>
      <c r="O17" s="4">
        <v>0</v>
      </c>
      <c r="P17" s="6">
        <v>32.00000000106229</v>
      </c>
      <c r="Q17" s="13">
        <v>1</v>
      </c>
      <c r="R17" s="29">
        <v>377.80534641417597</v>
      </c>
      <c r="S17" s="29">
        <v>0</v>
      </c>
      <c r="T17" s="29">
        <v>17.292939087000001</v>
      </c>
      <c r="U17" t="s">
        <v>176</v>
      </c>
    </row>
    <row r="18" spans="1:21">
      <c r="A18" s="1">
        <v>16</v>
      </c>
      <c r="B18">
        <v>886307</v>
      </c>
      <c r="C18" s="2">
        <v>44564.166666666657</v>
      </c>
      <c r="D18" s="26">
        <f>IF(input_OLD_temp_simulation!C18&lt;&gt;"",(C18-E18/24-DATE(1970,1,1))*86400,"")</f>
        <v>1641178799.9999993</v>
      </c>
      <c r="E18" s="13">
        <v>1</v>
      </c>
      <c r="F18" s="17">
        <v>9.8062137938676415</v>
      </c>
      <c r="G18" s="17">
        <v>7.825674417868413</v>
      </c>
      <c r="H18" s="6">
        <v>0</v>
      </c>
      <c r="I18" s="17">
        <v>4.5890975152886986</v>
      </c>
      <c r="J18" s="17">
        <v>17.03166666666667</v>
      </c>
      <c r="K18" s="4">
        <v>13</v>
      </c>
      <c r="L18">
        <v>900</v>
      </c>
      <c r="M18" s="6">
        <v>0</v>
      </c>
      <c r="N18" s="6">
        <v>72.000000000116415</v>
      </c>
      <c r="O18" s="4">
        <v>0</v>
      </c>
      <c r="P18" s="6">
        <v>72.000000000116415</v>
      </c>
      <c r="Q18" s="13">
        <v>1</v>
      </c>
      <c r="R18" s="29">
        <v>377.80534641417597</v>
      </c>
      <c r="S18" s="29">
        <v>0</v>
      </c>
      <c r="T18" s="29">
        <v>17.256560822000001</v>
      </c>
      <c r="U18" t="s">
        <v>176</v>
      </c>
    </row>
    <row r="19" spans="1:21">
      <c r="A19" s="1">
        <v>17</v>
      </c>
      <c r="B19">
        <v>886307</v>
      </c>
      <c r="C19" s="2">
        <v>44564.177083333343</v>
      </c>
      <c r="D19" s="26">
        <f>IF(input_OLD_temp_simulation!C19&lt;&gt;"",(C19-E19/24-DATE(1970,1,1))*86400,"")</f>
        <v>1641179700.000001</v>
      </c>
      <c r="E19" s="13">
        <v>1</v>
      </c>
      <c r="F19" s="17">
        <v>9.7740320350466234</v>
      </c>
      <c r="G19" s="17">
        <v>7.804342163582568</v>
      </c>
      <c r="H19" s="6">
        <v>0</v>
      </c>
      <c r="I19" s="17">
        <v>4.571137259324912</v>
      </c>
      <c r="J19" s="17">
        <v>17.006666666666661</v>
      </c>
      <c r="K19" s="4">
        <v>13</v>
      </c>
      <c r="L19">
        <v>900</v>
      </c>
      <c r="M19" s="6">
        <v>0</v>
      </c>
      <c r="N19" s="6">
        <v>103.9999999993597</v>
      </c>
      <c r="O19" s="4">
        <v>0</v>
      </c>
      <c r="P19" s="6">
        <v>103.9999999993597</v>
      </c>
      <c r="Q19" s="13">
        <v>1</v>
      </c>
      <c r="R19" s="29">
        <v>377.80534641417597</v>
      </c>
      <c r="S19" s="29">
        <v>0</v>
      </c>
      <c r="T19" s="29">
        <v>17.221885034</v>
      </c>
      <c r="U19" t="s">
        <v>176</v>
      </c>
    </row>
    <row r="20" spans="1:21">
      <c r="A20" s="1">
        <v>18</v>
      </c>
      <c r="B20">
        <v>886307</v>
      </c>
      <c r="C20" s="2">
        <v>44564.1875</v>
      </c>
      <c r="D20" s="26">
        <f>IF(input_OLD_temp_simulation!C20&lt;&gt;"",(C20-E20/24-DATE(1970,1,1))*86400,"")</f>
        <v>1641180600.0000002</v>
      </c>
      <c r="E20" s="13">
        <v>1</v>
      </c>
      <c r="F20" s="17">
        <v>9.7418502762256054</v>
      </c>
      <c r="G20" s="17">
        <v>7.7830099092967231</v>
      </c>
      <c r="H20" s="6">
        <v>0</v>
      </c>
      <c r="I20" s="17">
        <v>4.5531770033611236</v>
      </c>
      <c r="J20" s="17">
        <v>16.936666666666671</v>
      </c>
      <c r="K20" s="4">
        <v>13</v>
      </c>
      <c r="L20">
        <v>900</v>
      </c>
      <c r="M20" s="6">
        <v>0</v>
      </c>
      <c r="N20" s="6">
        <v>31.9999999992433</v>
      </c>
      <c r="O20" s="4">
        <v>0</v>
      </c>
      <c r="P20" s="6">
        <v>31.9999999992433</v>
      </c>
      <c r="Q20" s="13">
        <v>1</v>
      </c>
      <c r="R20" s="29">
        <v>377.80534641417597</v>
      </c>
      <c r="S20" s="29">
        <v>0</v>
      </c>
      <c r="T20" s="29">
        <v>17.183623007000001</v>
      </c>
      <c r="U20" t="s">
        <v>176</v>
      </c>
    </row>
    <row r="21" spans="1:21">
      <c r="A21" s="1">
        <v>19</v>
      </c>
      <c r="B21">
        <v>886307</v>
      </c>
      <c r="C21" s="2">
        <v>44564.197916666657</v>
      </c>
      <c r="D21" s="26">
        <f>IF(input_OLD_temp_simulation!C21&lt;&gt;"",(C21-E21/24-DATE(1970,1,1))*86400,"")</f>
        <v>1641181499.9999993</v>
      </c>
      <c r="E21" s="13">
        <v>1</v>
      </c>
      <c r="F21" s="17">
        <v>9.7096685174045874</v>
      </c>
      <c r="G21" s="17">
        <v>7.7616776550108781</v>
      </c>
      <c r="H21" s="6">
        <v>0</v>
      </c>
      <c r="I21" s="17">
        <v>4.5352167473973353</v>
      </c>
      <c r="J21" s="17">
        <v>16.866666666666671</v>
      </c>
      <c r="K21" s="4">
        <v>13</v>
      </c>
      <c r="L21">
        <v>900</v>
      </c>
      <c r="M21" s="6">
        <v>0</v>
      </c>
      <c r="N21" s="6">
        <v>28.000000000247379</v>
      </c>
      <c r="O21" s="4">
        <v>0</v>
      </c>
      <c r="P21" s="6">
        <v>28.000000000247379</v>
      </c>
      <c r="Q21" s="13">
        <v>1</v>
      </c>
      <c r="R21" s="29">
        <v>377.80534641417597</v>
      </c>
      <c r="S21" s="29">
        <v>0</v>
      </c>
      <c r="T21" s="29">
        <v>17.145243138000001</v>
      </c>
      <c r="U21" t="s">
        <v>176</v>
      </c>
    </row>
    <row r="22" spans="1:21">
      <c r="A22" s="1">
        <v>20</v>
      </c>
      <c r="B22">
        <v>886307</v>
      </c>
      <c r="C22" s="2">
        <v>44564.208333333343</v>
      </c>
      <c r="D22" s="26">
        <f>IF(input_OLD_temp_simulation!C22&lt;&gt;"",(C22-E22/24-DATE(1970,1,1))*86400,"")</f>
        <v>1641182400.000001</v>
      </c>
      <c r="E22" s="13">
        <v>1</v>
      </c>
      <c r="F22" s="17">
        <v>9.6774867585835693</v>
      </c>
      <c r="G22" s="17">
        <v>7.7403454007250332</v>
      </c>
      <c r="H22" s="6">
        <v>0</v>
      </c>
      <c r="I22" s="17">
        <v>4.5172564914335478</v>
      </c>
      <c r="J22" s="17">
        <v>16.803333333333331</v>
      </c>
      <c r="K22" s="4">
        <v>13</v>
      </c>
      <c r="L22">
        <v>900</v>
      </c>
      <c r="M22" s="6">
        <v>0</v>
      </c>
      <c r="N22" s="6">
        <v>32.00000000106229</v>
      </c>
      <c r="O22" s="4">
        <v>0</v>
      </c>
      <c r="P22" s="6">
        <v>32.00000000106229</v>
      </c>
      <c r="Q22" s="13">
        <v>1</v>
      </c>
      <c r="R22" s="29">
        <v>377.80534641417597</v>
      </c>
      <c r="S22" s="29">
        <v>0</v>
      </c>
      <c r="T22" s="29">
        <v>17.107152196000001</v>
      </c>
      <c r="U22" t="s">
        <v>176</v>
      </c>
    </row>
    <row r="23" spans="1:21">
      <c r="A23" s="1">
        <v>21</v>
      </c>
      <c r="B23">
        <v>886307</v>
      </c>
      <c r="C23" s="2">
        <v>44564.21875</v>
      </c>
      <c r="D23" s="26">
        <f>IF(input_OLD_temp_simulation!C23&lt;&gt;"",(C23-E23/24-DATE(1970,1,1))*86400,"")</f>
        <v>1641183300.0000002</v>
      </c>
      <c r="E23" s="13">
        <v>1</v>
      </c>
      <c r="F23" s="17">
        <v>9.6370768089215311</v>
      </c>
      <c r="G23" s="17">
        <v>7.4903454007250332</v>
      </c>
      <c r="H23" s="6">
        <v>0</v>
      </c>
      <c r="I23" s="17">
        <v>4.6435132084381756</v>
      </c>
      <c r="J23" s="17">
        <v>16.78</v>
      </c>
      <c r="K23" s="4">
        <v>13</v>
      </c>
      <c r="L23">
        <v>900</v>
      </c>
      <c r="M23" s="6">
        <v>0</v>
      </c>
      <c r="N23" s="6">
        <v>27.99999999842839</v>
      </c>
      <c r="O23" s="4">
        <v>0</v>
      </c>
      <c r="P23" s="6">
        <v>27.99999999842839</v>
      </c>
      <c r="Q23" s="13">
        <v>1</v>
      </c>
      <c r="R23" s="29">
        <v>377.80534641417597</v>
      </c>
      <c r="S23" s="29">
        <v>0</v>
      </c>
      <c r="T23" s="29">
        <v>17.069548601000001</v>
      </c>
      <c r="U23" t="s">
        <v>176</v>
      </c>
    </row>
    <row r="24" spans="1:21">
      <c r="A24" s="1">
        <v>22</v>
      </c>
      <c r="B24">
        <v>886307</v>
      </c>
      <c r="C24" s="2">
        <v>44564.229166666657</v>
      </c>
      <c r="D24" s="26">
        <f>IF(input_OLD_temp_simulation!C24&lt;&gt;"",(C24-E24/24-DATE(1970,1,1))*86400,"")</f>
        <v>1641184199.9999993</v>
      </c>
      <c r="E24" s="13">
        <v>1</v>
      </c>
      <c r="F24" s="17">
        <v>9.5966668592594928</v>
      </c>
      <c r="G24" s="17">
        <v>7.2403454007250332</v>
      </c>
      <c r="H24" s="6">
        <v>0</v>
      </c>
      <c r="I24" s="17">
        <v>4.7697699254428043</v>
      </c>
      <c r="J24" s="17">
        <v>16.739999999999998</v>
      </c>
      <c r="K24" s="4">
        <v>13</v>
      </c>
      <c r="L24">
        <v>900</v>
      </c>
      <c r="M24" s="6">
        <v>0</v>
      </c>
      <c r="N24" s="6">
        <v>32.00000000106229</v>
      </c>
      <c r="O24" s="4">
        <v>0</v>
      </c>
      <c r="P24" s="6">
        <v>32.00000000106229</v>
      </c>
      <c r="Q24" s="13">
        <v>1</v>
      </c>
      <c r="R24" s="29">
        <v>377.80534641417597</v>
      </c>
      <c r="S24" s="29">
        <v>0</v>
      </c>
      <c r="T24" s="29">
        <v>17.032836578000001</v>
      </c>
      <c r="U24" t="s">
        <v>176</v>
      </c>
    </row>
    <row r="25" spans="1:21">
      <c r="A25" s="1">
        <v>23</v>
      </c>
      <c r="B25">
        <v>886307</v>
      </c>
      <c r="C25" s="2">
        <v>44564.239583333343</v>
      </c>
      <c r="D25" s="26">
        <f>IF(input_OLD_temp_simulation!C25&lt;&gt;"",(C25-E25/24-DATE(1970,1,1))*86400,"")</f>
        <v>1641185100.000001</v>
      </c>
      <c r="E25" s="13">
        <v>1</v>
      </c>
      <c r="F25" s="17">
        <v>9.5562569095974546</v>
      </c>
      <c r="G25" s="17">
        <v>6.9903454007250332</v>
      </c>
      <c r="H25" s="6">
        <v>0</v>
      </c>
      <c r="I25" s="17">
        <v>4.896026642447433</v>
      </c>
      <c r="J25" s="17">
        <v>16.713333333333331</v>
      </c>
      <c r="K25" s="4">
        <v>13</v>
      </c>
      <c r="L25">
        <v>900</v>
      </c>
      <c r="M25" s="6">
        <v>0</v>
      </c>
      <c r="N25" s="6">
        <v>31.9999999992433</v>
      </c>
      <c r="O25" s="4">
        <v>0</v>
      </c>
      <c r="P25" s="6">
        <v>31.9999999992433</v>
      </c>
      <c r="Q25" s="13">
        <v>1</v>
      </c>
      <c r="R25" s="29">
        <v>377.80534641417597</v>
      </c>
      <c r="S25" s="29">
        <v>0</v>
      </c>
      <c r="T25" s="29">
        <v>16.996809247000002</v>
      </c>
      <c r="U25" t="s">
        <v>176</v>
      </c>
    </row>
    <row r="26" spans="1:21">
      <c r="A26" s="1">
        <v>24</v>
      </c>
      <c r="B26">
        <v>886307</v>
      </c>
      <c r="C26" s="2">
        <v>44564.25</v>
      </c>
      <c r="D26" s="26">
        <f>IF(input_OLD_temp_simulation!C26&lt;&gt;"",(C26-E26/24-DATE(1970,1,1))*86400,"")</f>
        <v>1641186000.0000002</v>
      </c>
      <c r="E26" s="13">
        <v>1</v>
      </c>
      <c r="F26" s="17">
        <v>9.5158469599354163</v>
      </c>
      <c r="G26" s="17">
        <v>6.7403454007250332</v>
      </c>
      <c r="H26" s="6">
        <v>0</v>
      </c>
      <c r="I26" s="17">
        <v>5.0222833594520608</v>
      </c>
      <c r="J26" s="17">
        <v>16.646666666666661</v>
      </c>
      <c r="K26" s="4">
        <v>13</v>
      </c>
      <c r="L26">
        <v>900</v>
      </c>
      <c r="M26" s="6">
        <v>0</v>
      </c>
      <c r="N26" s="6">
        <v>36.000000000058208</v>
      </c>
      <c r="O26" s="4">
        <v>0</v>
      </c>
      <c r="P26" s="6">
        <v>36.000000000058208</v>
      </c>
      <c r="Q26" s="13">
        <v>1</v>
      </c>
      <c r="R26" s="29">
        <v>377.80534641417597</v>
      </c>
      <c r="S26" s="29">
        <v>0</v>
      </c>
      <c r="T26" s="29">
        <v>16.961666866000002</v>
      </c>
      <c r="U26" t="s">
        <v>176</v>
      </c>
    </row>
    <row r="27" spans="1:21">
      <c r="A27" s="1">
        <v>25</v>
      </c>
      <c r="B27">
        <v>886307</v>
      </c>
      <c r="C27" s="2">
        <v>44564.260416666657</v>
      </c>
      <c r="D27" s="26">
        <f>IF(input_OLD_temp_simulation!C27&lt;&gt;"",(C27-E27/24-DATE(1970,1,1))*86400,"")</f>
        <v>1641186899.9999993</v>
      </c>
      <c r="E27" s="13">
        <v>1</v>
      </c>
      <c r="F27" s="17">
        <v>9.4971549475250505</v>
      </c>
      <c r="G27" s="17">
        <v>6.5979235591154861</v>
      </c>
      <c r="H27" s="6">
        <v>0</v>
      </c>
      <c r="I27" s="17">
        <v>5.0985392414480604</v>
      </c>
      <c r="J27" s="17">
        <v>16.63666666666667</v>
      </c>
      <c r="K27" s="4">
        <v>13</v>
      </c>
      <c r="L27">
        <v>900</v>
      </c>
      <c r="M27" s="6">
        <v>0</v>
      </c>
      <c r="N27" s="6">
        <v>180.00000000029101</v>
      </c>
      <c r="O27" s="4">
        <v>0</v>
      </c>
      <c r="P27" s="6">
        <v>180.00000000029101</v>
      </c>
      <c r="Q27" s="13">
        <v>1</v>
      </c>
      <c r="R27" s="29">
        <v>377.80534641417597</v>
      </c>
      <c r="S27" s="29">
        <v>0</v>
      </c>
      <c r="T27" s="29">
        <v>16.934305444</v>
      </c>
      <c r="U27" t="s">
        <v>176</v>
      </c>
    </row>
    <row r="28" spans="1:21">
      <c r="A28" s="1">
        <v>26</v>
      </c>
      <c r="B28">
        <v>886307</v>
      </c>
      <c r="C28" s="2">
        <v>44564.270833333343</v>
      </c>
      <c r="D28" s="26">
        <f>IF(input_OLD_temp_simulation!C28&lt;&gt;"",(C28-E28/24-DATE(1970,1,1))*86400,"")</f>
        <v>1641187800.000001</v>
      </c>
      <c r="E28" s="13">
        <v>1</v>
      </c>
      <c r="F28" s="17">
        <v>9.4784629351146847</v>
      </c>
      <c r="G28" s="17">
        <v>6.455501717505939</v>
      </c>
      <c r="H28" s="6">
        <v>0</v>
      </c>
      <c r="I28" s="17">
        <v>5.174795123444059</v>
      </c>
      <c r="J28" s="17">
        <v>16.58666666666667</v>
      </c>
      <c r="K28" s="4">
        <v>13</v>
      </c>
      <c r="L28">
        <v>900</v>
      </c>
      <c r="M28" s="6">
        <v>0</v>
      </c>
      <c r="N28" s="6">
        <v>76.000000000931323</v>
      </c>
      <c r="O28" s="4">
        <v>0</v>
      </c>
      <c r="P28" s="6">
        <v>76.000000000931323</v>
      </c>
      <c r="Q28" s="13">
        <v>1</v>
      </c>
      <c r="R28" s="29">
        <v>377.80534641417597</v>
      </c>
      <c r="S28" s="29">
        <v>0</v>
      </c>
      <c r="T28" s="29">
        <v>16.902097791999999</v>
      </c>
      <c r="U28" t="s">
        <v>176</v>
      </c>
    </row>
    <row r="29" spans="1:21">
      <c r="A29" s="1">
        <v>27</v>
      </c>
      <c r="B29">
        <v>886307</v>
      </c>
      <c r="C29" s="2">
        <v>44564.28125</v>
      </c>
      <c r="D29" s="26">
        <f>IF(input_OLD_temp_simulation!C29&lt;&gt;"",(C29-E29/24-DATE(1970,1,1))*86400,"")</f>
        <v>1641188700.0000002</v>
      </c>
      <c r="E29" s="13">
        <v>1</v>
      </c>
      <c r="F29" s="17">
        <v>9.459770922704319</v>
      </c>
      <c r="G29" s="17">
        <v>6.313079875896392</v>
      </c>
      <c r="H29" s="6">
        <v>0</v>
      </c>
      <c r="I29" s="17">
        <v>5.2510510054400577</v>
      </c>
      <c r="J29" s="17">
        <v>16.53</v>
      </c>
      <c r="K29" s="4">
        <v>13</v>
      </c>
      <c r="L29">
        <v>900</v>
      </c>
      <c r="M29" s="6">
        <v>0</v>
      </c>
      <c r="N29" s="6">
        <v>29.999999997016861</v>
      </c>
      <c r="O29" s="4">
        <v>0</v>
      </c>
      <c r="P29" s="6">
        <v>29.999999997016861</v>
      </c>
      <c r="Q29" s="13">
        <v>1</v>
      </c>
      <c r="R29" s="29">
        <v>377.80534641417597</v>
      </c>
      <c r="S29" s="29">
        <v>0</v>
      </c>
      <c r="T29" s="29">
        <v>16.868009757999999</v>
      </c>
      <c r="U29" t="s">
        <v>176</v>
      </c>
    </row>
    <row r="30" spans="1:21">
      <c r="A30" s="1">
        <v>28</v>
      </c>
      <c r="B30">
        <v>886307</v>
      </c>
      <c r="C30" s="2">
        <v>44564.291666666657</v>
      </c>
      <c r="D30" s="26">
        <f>IF(input_OLD_temp_simulation!C30&lt;&gt;"",(C30-E30/24-DATE(1970,1,1))*86400,"")</f>
        <v>1641189599.9999993</v>
      </c>
      <c r="E30" s="13">
        <v>1</v>
      </c>
      <c r="F30" s="17">
        <v>9.4410789102939532</v>
      </c>
      <c r="G30" s="17">
        <v>6.1706580342868449</v>
      </c>
      <c r="H30" s="6">
        <v>0</v>
      </c>
      <c r="I30" s="17">
        <v>5.3273068874360572</v>
      </c>
      <c r="J30" s="17">
        <v>16.536666666666669</v>
      </c>
      <c r="K30" s="4">
        <v>13</v>
      </c>
      <c r="L30">
        <v>900</v>
      </c>
      <c r="M30" s="6">
        <v>2491.2083333343999</v>
      </c>
      <c r="N30" s="6">
        <v>33.999999999650747</v>
      </c>
      <c r="O30" s="4">
        <v>0</v>
      </c>
      <c r="P30" s="6">
        <v>33.999999999650747</v>
      </c>
      <c r="Q30" s="13">
        <v>1</v>
      </c>
      <c r="R30" s="29">
        <v>377.80534641417597</v>
      </c>
      <c r="S30" s="29">
        <v>2113.4029869202241</v>
      </c>
      <c r="T30" s="29">
        <v>16.938696254</v>
      </c>
      <c r="U30" t="s">
        <v>176</v>
      </c>
    </row>
    <row r="31" spans="1:21">
      <c r="A31" s="1">
        <v>29</v>
      </c>
      <c r="B31">
        <v>886307</v>
      </c>
      <c r="C31" s="2">
        <v>44564.302083333343</v>
      </c>
      <c r="D31" s="26">
        <f>IF(input_OLD_temp_simulation!C31&lt;&gt;"",(C31-E31/24-DATE(1970,1,1))*86400,"")</f>
        <v>1641190500.000001</v>
      </c>
      <c r="E31" s="13">
        <v>1</v>
      </c>
      <c r="F31" s="17">
        <v>9.5247951894005354</v>
      </c>
      <c r="G31" s="17">
        <v>6.1706580342868449</v>
      </c>
      <c r="H31" s="6">
        <v>0.4548724885983309</v>
      </c>
      <c r="I31" s="17">
        <v>5.4110231665426394</v>
      </c>
      <c r="J31" s="17">
        <v>16.5</v>
      </c>
      <c r="K31" s="4">
        <v>13</v>
      </c>
      <c r="L31">
        <v>900</v>
      </c>
      <c r="M31" s="6">
        <v>2491.2083333343999</v>
      </c>
      <c r="N31" s="6">
        <v>583.99999999892316</v>
      </c>
      <c r="O31" s="4">
        <v>0</v>
      </c>
      <c r="P31" s="6">
        <v>583.99999999892316</v>
      </c>
      <c r="Q31" s="13">
        <v>1</v>
      </c>
      <c r="R31" s="29">
        <v>377.80534641417597</v>
      </c>
      <c r="S31" s="29">
        <v>2113.4029869202241</v>
      </c>
      <c r="T31" s="29">
        <v>17.037555949000001</v>
      </c>
      <c r="U31" t="s">
        <v>176</v>
      </c>
    </row>
    <row r="32" spans="1:21">
      <c r="A32" s="1">
        <v>30</v>
      </c>
      <c r="B32">
        <v>886307</v>
      </c>
      <c r="C32" s="2">
        <v>44564.3125</v>
      </c>
      <c r="D32" s="26">
        <f>IF(input_OLD_temp_simulation!C32&lt;&gt;"",(C32-E32/24-DATE(1970,1,1))*86400,"")</f>
        <v>1641191400.0000002</v>
      </c>
      <c r="E32" s="13">
        <v>1</v>
      </c>
      <c r="F32" s="17">
        <v>9.6085114685071176</v>
      </c>
      <c r="G32" s="17">
        <v>6.1706580342868449</v>
      </c>
      <c r="H32" s="6">
        <v>0.90974497719666181</v>
      </c>
      <c r="I32" s="17">
        <v>5.4947394456492216</v>
      </c>
      <c r="J32" s="17">
        <v>16.416666666666671</v>
      </c>
      <c r="K32" s="4">
        <v>15.66666666666667</v>
      </c>
      <c r="L32">
        <v>900</v>
      </c>
      <c r="M32" s="6">
        <v>2491.208333334399</v>
      </c>
      <c r="N32" s="6">
        <v>152.00000000186259</v>
      </c>
      <c r="O32" s="4">
        <v>0</v>
      </c>
      <c r="P32" s="6">
        <v>152.00000000186259</v>
      </c>
      <c r="Q32" s="13">
        <v>1</v>
      </c>
      <c r="R32" s="29">
        <v>377.80534641417597</v>
      </c>
      <c r="S32" s="29">
        <v>2113.4029869202232</v>
      </c>
      <c r="T32" s="29">
        <v>17.114600324000001</v>
      </c>
      <c r="U32" t="s">
        <v>176</v>
      </c>
    </row>
    <row r="33" spans="1:21">
      <c r="A33" s="1">
        <v>31</v>
      </c>
      <c r="B33">
        <v>886307</v>
      </c>
      <c r="C33" s="2">
        <v>44564.322916666657</v>
      </c>
      <c r="D33" s="26">
        <f>IF(input_OLD_temp_simulation!C33&lt;&gt;"",(C33-E33/24-DATE(1970,1,1))*86400,"")</f>
        <v>1641192299.9999993</v>
      </c>
      <c r="E33" s="13">
        <v>1</v>
      </c>
      <c r="F33" s="17">
        <v>9.6922277476136998</v>
      </c>
      <c r="G33" s="17">
        <v>6.1706580342868449</v>
      </c>
      <c r="H33" s="6">
        <v>1.364617465794993</v>
      </c>
      <c r="I33" s="17">
        <v>5.5784557247558038</v>
      </c>
      <c r="J33" s="17">
        <v>16.8</v>
      </c>
      <c r="K33" s="4">
        <v>17</v>
      </c>
      <c r="L33">
        <v>900</v>
      </c>
      <c r="M33" s="6">
        <v>2491.2083333344008</v>
      </c>
      <c r="N33" s="6">
        <v>43.999999998050043</v>
      </c>
      <c r="O33" s="4">
        <v>0</v>
      </c>
      <c r="P33" s="6">
        <v>43.999999998050043</v>
      </c>
      <c r="Q33" s="13">
        <v>1</v>
      </c>
      <c r="R33" s="29">
        <v>377.80534641417597</v>
      </c>
      <c r="S33" s="29">
        <v>2113.402986920225</v>
      </c>
      <c r="T33" s="29">
        <v>17.186375135999999</v>
      </c>
      <c r="U33" t="s">
        <v>176</v>
      </c>
    </row>
    <row r="34" spans="1:21">
      <c r="A34" s="1">
        <v>32</v>
      </c>
      <c r="B34">
        <v>886307</v>
      </c>
      <c r="C34" s="2">
        <v>44564.333333333343</v>
      </c>
      <c r="D34" s="26">
        <f>IF(input_OLD_temp_simulation!C34&lt;&gt;"",(C34-E34/24-DATE(1970,1,1))*86400,"")</f>
        <v>1641193200.000001</v>
      </c>
      <c r="E34" s="13">
        <v>1</v>
      </c>
      <c r="F34" s="17">
        <v>9.775944026720282</v>
      </c>
      <c r="G34" s="17">
        <v>6.1706580342868449</v>
      </c>
      <c r="H34" s="6">
        <v>1.8194899543933241</v>
      </c>
      <c r="I34" s="17">
        <v>5.6621720038623859</v>
      </c>
      <c r="J34" s="17">
        <v>17.306666666666668</v>
      </c>
      <c r="K34" s="4">
        <v>17</v>
      </c>
      <c r="L34">
        <v>900</v>
      </c>
      <c r="M34" s="6">
        <v>195.38888888871119</v>
      </c>
      <c r="N34" s="6">
        <v>64.00000000212458</v>
      </c>
      <c r="O34" s="4">
        <v>0</v>
      </c>
      <c r="P34" s="6">
        <v>64.00000000212458</v>
      </c>
      <c r="Q34" s="13">
        <v>1</v>
      </c>
      <c r="R34" s="29">
        <v>377.80534641417597</v>
      </c>
      <c r="S34" s="29">
        <v>0</v>
      </c>
      <c r="T34" s="29">
        <v>17.155295114000001</v>
      </c>
      <c r="U34" t="s">
        <v>176</v>
      </c>
    </row>
    <row r="35" spans="1:21">
      <c r="A35" s="1">
        <v>33</v>
      </c>
      <c r="B35">
        <v>886307</v>
      </c>
      <c r="C35" s="2">
        <v>44564.34375</v>
      </c>
      <c r="D35" s="26">
        <f>IF(input_OLD_temp_simulation!C35&lt;&gt;"",(C35-E35/24-DATE(1970,1,1))*86400,"")</f>
        <v>1641194100.0000002</v>
      </c>
      <c r="E35" s="13">
        <v>1</v>
      </c>
      <c r="F35" s="17">
        <v>9.8281689408449857</v>
      </c>
      <c r="G35" s="17">
        <v>6.1706580342868449</v>
      </c>
      <c r="H35" s="6">
        <v>5.3134366914839068</v>
      </c>
      <c r="I35" s="17">
        <v>5.7143969179870897</v>
      </c>
      <c r="J35" s="17">
        <v>17.28</v>
      </c>
      <c r="K35" s="4">
        <v>17</v>
      </c>
      <c r="L35">
        <v>900</v>
      </c>
      <c r="M35" s="6">
        <v>195.38888888871119</v>
      </c>
      <c r="N35" s="6">
        <v>184.00000000110589</v>
      </c>
      <c r="O35" s="4">
        <v>0</v>
      </c>
      <c r="P35" s="6">
        <v>184.00000000110589</v>
      </c>
      <c r="Q35" s="13">
        <v>1</v>
      </c>
      <c r="R35" s="29">
        <v>377.80534641417597</v>
      </c>
      <c r="S35" s="29">
        <v>0</v>
      </c>
      <c r="T35" s="29">
        <v>17.132096400999998</v>
      </c>
      <c r="U35" t="s">
        <v>176</v>
      </c>
    </row>
    <row r="36" spans="1:21">
      <c r="A36" s="1">
        <v>34</v>
      </c>
      <c r="B36">
        <v>886307</v>
      </c>
      <c r="C36" s="2">
        <v>44564.354166666657</v>
      </c>
      <c r="D36" s="26">
        <f>IF(input_OLD_temp_simulation!C36&lt;&gt;"",(C36-E36/24-DATE(1970,1,1))*86400,"")</f>
        <v>1641194999.9999993</v>
      </c>
      <c r="E36" s="13">
        <v>1</v>
      </c>
      <c r="F36" s="17">
        <v>9.8803938549696895</v>
      </c>
      <c r="G36" s="17">
        <v>6.1706580342868449</v>
      </c>
      <c r="H36" s="6">
        <v>8.8073834285744894</v>
      </c>
      <c r="I36" s="17">
        <v>5.7666218321117926</v>
      </c>
      <c r="J36" s="17">
        <v>17.2</v>
      </c>
      <c r="K36" s="4">
        <v>17</v>
      </c>
      <c r="L36">
        <v>900</v>
      </c>
      <c r="M36" s="6">
        <v>195.38888888871119</v>
      </c>
      <c r="N36" s="6">
        <v>2036.000000000058</v>
      </c>
      <c r="O36" s="4">
        <v>0</v>
      </c>
      <c r="P36" s="6">
        <v>2036.000000000058</v>
      </c>
      <c r="Q36" s="13">
        <v>1</v>
      </c>
      <c r="R36" s="29">
        <v>377.80534641417597</v>
      </c>
      <c r="S36" s="29">
        <v>0</v>
      </c>
      <c r="T36" s="29">
        <v>17.204704240000002</v>
      </c>
      <c r="U36" t="s">
        <v>176</v>
      </c>
    </row>
    <row r="37" spans="1:21">
      <c r="A37" s="1">
        <v>35</v>
      </c>
      <c r="B37">
        <v>886307</v>
      </c>
      <c r="C37" s="2">
        <v>44564.364583333343</v>
      </c>
      <c r="D37" s="26">
        <f>IF(input_OLD_temp_simulation!C37&lt;&gt;"",(C37-E37/24-DATE(1970,1,1))*86400,"")</f>
        <v>1641195900.000001</v>
      </c>
      <c r="E37" s="13">
        <v>1</v>
      </c>
      <c r="F37" s="17">
        <v>9.9326187690943915</v>
      </c>
      <c r="G37" s="17">
        <v>6.1706580342868449</v>
      </c>
      <c r="H37" s="6">
        <v>12.301330165665069</v>
      </c>
      <c r="I37" s="17">
        <v>5.8188467462364946</v>
      </c>
      <c r="J37" s="17">
        <v>17.206666666666671</v>
      </c>
      <c r="K37" s="4">
        <v>17</v>
      </c>
      <c r="L37">
        <v>900</v>
      </c>
      <c r="M37" s="6">
        <v>195.38888888871119</v>
      </c>
      <c r="N37" s="6">
        <v>2023.999999997613</v>
      </c>
      <c r="O37" s="4">
        <v>0</v>
      </c>
      <c r="P37" s="6">
        <v>2023.999999997613</v>
      </c>
      <c r="Q37" s="13">
        <v>1</v>
      </c>
      <c r="R37" s="29">
        <v>377.80534641417597</v>
      </c>
      <c r="S37" s="29">
        <v>0</v>
      </c>
      <c r="T37" s="29">
        <v>17.278054234999999</v>
      </c>
      <c r="U37" t="s">
        <v>176</v>
      </c>
    </row>
    <row r="38" spans="1:21">
      <c r="A38" s="1">
        <v>36</v>
      </c>
      <c r="B38">
        <v>886307</v>
      </c>
      <c r="C38" s="2">
        <v>44564.375</v>
      </c>
      <c r="D38" s="26">
        <f>IF(input_OLD_temp_simulation!C38&lt;&gt;"",(C38-E38/24-DATE(1970,1,1))*86400,"")</f>
        <v>1641196800.0000002</v>
      </c>
      <c r="E38" s="13">
        <v>1</v>
      </c>
      <c r="F38" s="17">
        <v>9.9848436832190952</v>
      </c>
      <c r="G38" s="17">
        <v>6.1706580342868449</v>
      </c>
      <c r="H38" s="6">
        <v>15.79527690275566</v>
      </c>
      <c r="I38" s="17">
        <v>5.8710716603611992</v>
      </c>
      <c r="J38" s="17">
        <v>17.256666666666661</v>
      </c>
      <c r="K38" s="4">
        <v>17</v>
      </c>
      <c r="L38">
        <v>900</v>
      </c>
      <c r="M38" s="6">
        <v>2051.5833333336891</v>
      </c>
      <c r="N38" s="6">
        <v>1520.000000000437</v>
      </c>
      <c r="O38" s="4">
        <v>0</v>
      </c>
      <c r="P38" s="6">
        <v>1520.000000000437</v>
      </c>
      <c r="Q38" s="13">
        <v>1</v>
      </c>
      <c r="R38" s="29">
        <v>377.80534641417597</v>
      </c>
      <c r="S38" s="29">
        <v>1673.7779869195131</v>
      </c>
      <c r="T38" s="29">
        <v>17.409608952999999</v>
      </c>
      <c r="U38" t="s">
        <v>176</v>
      </c>
    </row>
    <row r="39" spans="1:21">
      <c r="A39" s="1">
        <v>37</v>
      </c>
      <c r="B39">
        <v>886307</v>
      </c>
      <c r="C39" s="2">
        <v>44564.385416666657</v>
      </c>
      <c r="D39" s="26">
        <f>IF(input_OLD_temp_simulation!C39&lt;&gt;"",(C39-E39/24-DATE(1970,1,1))*86400,"")</f>
        <v>1641197699.9999993</v>
      </c>
      <c r="E39" s="13">
        <v>1</v>
      </c>
      <c r="F39" s="17">
        <v>10.013144674148769</v>
      </c>
      <c r="G39" s="17">
        <v>6.3344121301822369</v>
      </c>
      <c r="H39" s="6">
        <v>25.778795595692351</v>
      </c>
      <c r="I39" s="17">
        <v>5.7902032540272836</v>
      </c>
      <c r="J39" s="17">
        <v>17.245000000000001</v>
      </c>
      <c r="K39" s="4">
        <v>17.333333333333329</v>
      </c>
      <c r="L39">
        <v>900</v>
      </c>
      <c r="M39" s="6">
        <v>2051.5833333336891</v>
      </c>
      <c r="N39" s="6">
        <v>135.99999999860299</v>
      </c>
      <c r="O39" s="4">
        <v>0</v>
      </c>
      <c r="P39" s="6">
        <v>135.99999999860299</v>
      </c>
      <c r="Q39" s="13">
        <v>1</v>
      </c>
      <c r="R39" s="29">
        <v>377.80534641417597</v>
      </c>
      <c r="S39" s="29">
        <v>1673.7779869195131</v>
      </c>
      <c r="T39" s="29">
        <v>17.474092404</v>
      </c>
      <c r="U39" t="s">
        <v>176</v>
      </c>
    </row>
    <row r="40" spans="1:21">
      <c r="A40" s="1">
        <v>38</v>
      </c>
      <c r="B40">
        <v>886307</v>
      </c>
      <c r="C40" s="2">
        <v>44564.395833333343</v>
      </c>
      <c r="D40" s="26">
        <f>IF(input_OLD_temp_simulation!C40&lt;&gt;"",(C40-E40/24-DATE(1970,1,1))*86400,"")</f>
        <v>1641198600.000001</v>
      </c>
      <c r="E40" s="13">
        <v>1</v>
      </c>
      <c r="F40" s="17">
        <v>10.041445665078459</v>
      </c>
      <c r="G40" s="17">
        <v>6.4981662260776289</v>
      </c>
      <c r="H40" s="6">
        <v>35.762314288629049</v>
      </c>
      <c r="I40" s="17">
        <v>5.7093348476933699</v>
      </c>
      <c r="J40" s="17">
        <v>17.81666666666667</v>
      </c>
      <c r="K40" s="4">
        <v>18</v>
      </c>
      <c r="L40">
        <v>900</v>
      </c>
      <c r="M40" s="6">
        <v>2051.5833333336891</v>
      </c>
      <c r="N40" s="6">
        <v>132.00000000142609</v>
      </c>
      <c r="O40" s="4">
        <v>0</v>
      </c>
      <c r="P40" s="6">
        <v>132.00000000142609</v>
      </c>
      <c r="Q40" s="13">
        <v>1</v>
      </c>
      <c r="R40" s="29">
        <v>377.80534641417597</v>
      </c>
      <c r="S40" s="29">
        <v>1673.7779869195131</v>
      </c>
      <c r="T40" s="29">
        <v>17.541868672</v>
      </c>
      <c r="U40" t="s">
        <v>176</v>
      </c>
    </row>
    <row r="41" spans="1:21">
      <c r="A41" s="1">
        <v>39</v>
      </c>
      <c r="B41">
        <v>886307</v>
      </c>
      <c r="C41" s="2">
        <v>44564.40625</v>
      </c>
      <c r="D41" s="26">
        <f>IF(input_OLD_temp_simulation!C41&lt;&gt;"",(C41-E41/24-DATE(1970,1,1))*86400,"")</f>
        <v>1641199500.0000002</v>
      </c>
      <c r="E41" s="13">
        <v>1</v>
      </c>
      <c r="F41" s="17">
        <v>10.069746656008141</v>
      </c>
      <c r="G41" s="17">
        <v>6.661920321973021</v>
      </c>
      <c r="H41" s="6">
        <v>45.745832981565748</v>
      </c>
      <c r="I41" s="17">
        <v>5.6284664413594552</v>
      </c>
      <c r="J41" s="17">
        <v>18.626666666666669</v>
      </c>
      <c r="K41" s="4">
        <v>18</v>
      </c>
      <c r="L41">
        <v>900</v>
      </c>
      <c r="M41" s="6">
        <v>2051.5833333336891</v>
      </c>
      <c r="N41" s="6">
        <v>159.99999999985451</v>
      </c>
      <c r="O41" s="4">
        <v>0</v>
      </c>
      <c r="P41" s="6">
        <v>159.99999999985451</v>
      </c>
      <c r="Q41" s="13">
        <v>1</v>
      </c>
      <c r="R41" s="29">
        <v>377.80534641417597</v>
      </c>
      <c r="S41" s="29">
        <v>1673.7779869195131</v>
      </c>
      <c r="T41" s="29">
        <v>17.614549018000002</v>
      </c>
      <c r="U41" t="s">
        <v>176</v>
      </c>
    </row>
    <row r="42" spans="1:21">
      <c r="A42" s="1">
        <v>40</v>
      </c>
      <c r="B42">
        <v>886307</v>
      </c>
      <c r="C42" s="2">
        <v>44564.416666666657</v>
      </c>
      <c r="D42" s="26">
        <f>IF(input_OLD_temp_simulation!C42&lt;&gt;"",(C42-E42/24-DATE(1970,1,1))*86400,"")</f>
        <v>1641200399.9999993</v>
      </c>
      <c r="E42" s="13">
        <v>1</v>
      </c>
      <c r="F42" s="17">
        <v>10.098047646937809</v>
      </c>
      <c r="G42" s="17">
        <v>6.825674417868413</v>
      </c>
      <c r="H42" s="6">
        <v>55.729351674502453</v>
      </c>
      <c r="I42" s="17">
        <v>5.5475980350255396</v>
      </c>
      <c r="J42" s="17">
        <v>18.583333333333329</v>
      </c>
      <c r="K42" s="4">
        <v>17.5</v>
      </c>
      <c r="L42">
        <v>900</v>
      </c>
      <c r="M42" s="6">
        <v>0</v>
      </c>
      <c r="N42" s="6">
        <v>231.9999999999709</v>
      </c>
      <c r="O42" s="4">
        <v>0</v>
      </c>
      <c r="P42" s="6">
        <v>231.9999999999709</v>
      </c>
      <c r="Q42" s="13">
        <v>1</v>
      </c>
      <c r="R42" s="29">
        <v>377.80534641417597</v>
      </c>
      <c r="S42" s="29">
        <v>0</v>
      </c>
      <c r="T42" s="29">
        <v>17.611895802999999</v>
      </c>
      <c r="U42" t="s">
        <v>176</v>
      </c>
    </row>
    <row r="43" spans="1:21">
      <c r="A43" s="1">
        <v>41</v>
      </c>
      <c r="B43">
        <v>886307</v>
      </c>
      <c r="C43" s="2">
        <v>44564.427083333343</v>
      </c>
      <c r="D43" s="26">
        <f>IF(input_OLD_temp_simulation!C43&lt;&gt;"",(C43-E43/24-DATE(1970,1,1))*86400,"")</f>
        <v>1641201300.000001</v>
      </c>
      <c r="E43" s="13">
        <v>1</v>
      </c>
      <c r="F43" s="17">
        <v>10.223921418169191</v>
      </c>
      <c r="G43" s="17">
        <v>6.9119203219730139</v>
      </c>
      <c r="H43" s="6">
        <v>76.023759051423028</v>
      </c>
      <c r="I43" s="17">
        <v>5.6159745368538454</v>
      </c>
      <c r="J43" s="17">
        <v>18.263333333333328</v>
      </c>
      <c r="K43" s="4">
        <v>17.5</v>
      </c>
      <c r="L43">
        <v>900</v>
      </c>
      <c r="M43" s="6">
        <v>0</v>
      </c>
      <c r="N43" s="6">
        <v>391.99999999982538</v>
      </c>
      <c r="O43" s="4">
        <v>0</v>
      </c>
      <c r="P43" s="6">
        <v>391.99999999982538</v>
      </c>
      <c r="Q43" s="13">
        <v>1</v>
      </c>
      <c r="R43" s="29">
        <v>377.80534641417597</v>
      </c>
      <c r="S43" s="29">
        <v>0</v>
      </c>
      <c r="T43" s="29">
        <v>17.626014412</v>
      </c>
      <c r="U43" t="s">
        <v>176</v>
      </c>
    </row>
    <row r="44" spans="1:21">
      <c r="A44" s="1">
        <v>42</v>
      </c>
      <c r="B44">
        <v>886307</v>
      </c>
      <c r="C44" s="2">
        <v>44564.4375</v>
      </c>
      <c r="D44" s="26">
        <f>IF(input_OLD_temp_simulation!C44&lt;&gt;"",(C44-E44/24-DATE(1970,1,1))*86400,"")</f>
        <v>1641202200.0000002</v>
      </c>
      <c r="E44" s="13">
        <v>1</v>
      </c>
      <c r="F44" s="17">
        <v>10.34979518940056</v>
      </c>
      <c r="G44" s="17">
        <v>6.9981662260776147</v>
      </c>
      <c r="H44" s="6">
        <v>96.318166428343616</v>
      </c>
      <c r="I44" s="17">
        <v>5.6843510386821503</v>
      </c>
      <c r="J44" s="17">
        <v>18</v>
      </c>
      <c r="K44" s="4">
        <v>17.5</v>
      </c>
      <c r="L44">
        <v>900</v>
      </c>
      <c r="M44" s="6">
        <v>0</v>
      </c>
      <c r="N44" s="6">
        <v>472.00000000157161</v>
      </c>
      <c r="O44" s="4">
        <v>0</v>
      </c>
      <c r="P44" s="6">
        <v>472.00000000157161</v>
      </c>
      <c r="Q44" s="13">
        <v>1</v>
      </c>
      <c r="R44" s="29">
        <v>377.80534641417597</v>
      </c>
      <c r="S44" s="29">
        <v>0</v>
      </c>
      <c r="T44" s="29">
        <v>17.652771638000001</v>
      </c>
      <c r="U44" t="s">
        <v>176</v>
      </c>
    </row>
    <row r="45" spans="1:21">
      <c r="A45" s="1">
        <v>43</v>
      </c>
      <c r="B45">
        <v>886307</v>
      </c>
      <c r="C45" s="2">
        <v>44564.447916666657</v>
      </c>
      <c r="D45" s="26">
        <f>IF(input_OLD_temp_simulation!C45&lt;&gt;"",(C45-E45/24-DATE(1970,1,1))*86400,"")</f>
        <v>1641203099.9999993</v>
      </c>
      <c r="E45" s="13">
        <v>1</v>
      </c>
      <c r="F45" s="17">
        <v>10.47566896063193</v>
      </c>
      <c r="G45" s="17">
        <v>7.0844121301822156</v>
      </c>
      <c r="H45" s="6">
        <v>116.6125738052642</v>
      </c>
      <c r="I45" s="17">
        <v>5.7527275405104552</v>
      </c>
      <c r="J45" s="17">
        <v>17.77</v>
      </c>
      <c r="K45" s="4">
        <v>17.5</v>
      </c>
      <c r="L45">
        <v>900</v>
      </c>
      <c r="M45" s="6">
        <v>0</v>
      </c>
      <c r="N45" s="6">
        <v>63.999999998486601</v>
      </c>
      <c r="O45" s="4">
        <v>0</v>
      </c>
      <c r="P45" s="6">
        <v>63.999999998486601</v>
      </c>
      <c r="Q45" s="13">
        <v>1</v>
      </c>
      <c r="R45" s="29">
        <v>377.80534641417597</v>
      </c>
      <c r="S45" s="29">
        <v>0</v>
      </c>
      <c r="T45" s="29">
        <v>17.667331658999998</v>
      </c>
      <c r="U45" t="s">
        <v>176</v>
      </c>
    </row>
    <row r="46" spans="1:21">
      <c r="A46" s="1">
        <v>44</v>
      </c>
      <c r="B46">
        <v>886307</v>
      </c>
      <c r="C46" s="2">
        <v>44564.458333333343</v>
      </c>
      <c r="D46" s="26">
        <f>IF(input_OLD_temp_simulation!C46&lt;&gt;"",(C46-E46/24-DATE(1970,1,1))*86400,"")</f>
        <v>1641204000.000001</v>
      </c>
      <c r="E46" s="13">
        <v>1</v>
      </c>
      <c r="F46" s="17">
        <v>10.601542731863301</v>
      </c>
      <c r="G46" s="17">
        <v>7.1706580342868156</v>
      </c>
      <c r="H46" s="6">
        <v>136.90698118218481</v>
      </c>
      <c r="I46" s="17">
        <v>5.8211040423387601</v>
      </c>
      <c r="J46" s="17">
        <v>17.76166666666667</v>
      </c>
      <c r="K46" s="4">
        <v>17.5</v>
      </c>
      <c r="L46">
        <v>900</v>
      </c>
      <c r="M46" s="6">
        <v>117.23333333056109</v>
      </c>
      <c r="N46" s="6">
        <v>47.999999998864951</v>
      </c>
      <c r="O46" s="4">
        <v>0</v>
      </c>
      <c r="P46" s="6">
        <v>47.999999998864951</v>
      </c>
      <c r="Q46" s="13">
        <v>1</v>
      </c>
      <c r="R46" s="29">
        <v>377.80534641417597</v>
      </c>
      <c r="S46" s="29">
        <v>0</v>
      </c>
      <c r="T46" s="29">
        <v>17.689653152999998</v>
      </c>
      <c r="U46" t="s">
        <v>176</v>
      </c>
    </row>
    <row r="47" spans="1:21">
      <c r="A47" s="1">
        <v>45</v>
      </c>
      <c r="B47">
        <v>886307</v>
      </c>
      <c r="C47" s="2">
        <v>44564.46875</v>
      </c>
      <c r="D47" s="26">
        <f>IF(input_OLD_temp_simulation!C47&lt;&gt;"",(C47-E47/24-DATE(1970,1,1))*86400,"")</f>
        <v>1641204900.0000002</v>
      </c>
      <c r="E47" s="13">
        <v>1</v>
      </c>
      <c r="F47" s="17">
        <v>10.56627300428981</v>
      </c>
      <c r="G47" s="17">
        <v>7.3557443844680819</v>
      </c>
      <c r="H47" s="6">
        <v>134.9743702038659</v>
      </c>
      <c r="I47" s="17">
        <v>5.662443414644426</v>
      </c>
      <c r="J47" s="17">
        <v>17.829999999999998</v>
      </c>
      <c r="K47" s="4">
        <v>17.5</v>
      </c>
      <c r="L47">
        <v>900</v>
      </c>
      <c r="M47" s="6">
        <v>117.23333333056109</v>
      </c>
      <c r="N47" s="6">
        <v>68.000000002939487</v>
      </c>
      <c r="O47" s="4">
        <v>0</v>
      </c>
      <c r="P47" s="6">
        <v>68.000000002939487</v>
      </c>
      <c r="Q47" s="13">
        <v>1</v>
      </c>
      <c r="R47" s="29">
        <v>377.80534641417597</v>
      </c>
      <c r="S47" s="29">
        <v>0</v>
      </c>
      <c r="T47" s="29">
        <v>17.711434999000002</v>
      </c>
      <c r="U47" t="s">
        <v>176</v>
      </c>
    </row>
    <row r="48" spans="1:21">
      <c r="A48" s="1">
        <v>46</v>
      </c>
      <c r="B48">
        <v>886307</v>
      </c>
      <c r="C48" s="2">
        <v>44564.479166666657</v>
      </c>
      <c r="D48" s="26">
        <f>IF(input_OLD_temp_simulation!C48&lt;&gt;"",(C48-E48/24-DATE(1970,1,1))*86400,"")</f>
        <v>1641205799.9999993</v>
      </c>
      <c r="E48" s="13">
        <v>1</v>
      </c>
      <c r="F48" s="17">
        <v>10.531003276716319</v>
      </c>
      <c r="G48" s="17">
        <v>7.5408307346493473</v>
      </c>
      <c r="H48" s="6">
        <v>133.04175922554711</v>
      </c>
      <c r="I48" s="17">
        <v>5.5037827869500919</v>
      </c>
      <c r="J48" s="17">
        <v>17.84333333333333</v>
      </c>
      <c r="K48" s="4">
        <v>17.5</v>
      </c>
      <c r="L48">
        <v>900</v>
      </c>
      <c r="M48" s="6">
        <v>117.23333333056109</v>
      </c>
      <c r="N48" s="6">
        <v>31.9999999992433</v>
      </c>
      <c r="O48" s="4">
        <v>0</v>
      </c>
      <c r="P48" s="6">
        <v>31.9999999992433</v>
      </c>
      <c r="Q48" s="13">
        <v>1</v>
      </c>
      <c r="R48" s="29">
        <v>377.80534641417597</v>
      </c>
      <c r="S48" s="29">
        <v>0</v>
      </c>
      <c r="T48" s="29">
        <v>17.729835546</v>
      </c>
      <c r="U48" t="s">
        <v>176</v>
      </c>
    </row>
    <row r="49" spans="1:21">
      <c r="A49" s="1">
        <v>47</v>
      </c>
      <c r="B49">
        <v>886307</v>
      </c>
      <c r="C49" s="2">
        <v>44564.489583333343</v>
      </c>
      <c r="D49" s="26">
        <f>IF(input_OLD_temp_simulation!C49&lt;&gt;"",(C49-E49/24-DATE(1970,1,1))*86400,"")</f>
        <v>1641206700.000001</v>
      </c>
      <c r="E49" s="13">
        <v>1</v>
      </c>
      <c r="F49" s="17">
        <v>10.49573354914283</v>
      </c>
      <c r="G49" s="17">
        <v>7.7259170848306127</v>
      </c>
      <c r="H49" s="6">
        <v>131.10914824722809</v>
      </c>
      <c r="I49" s="17">
        <v>5.345122159255757</v>
      </c>
      <c r="J49" s="17">
        <v>17.856666666666669</v>
      </c>
      <c r="K49" s="4">
        <v>17.5</v>
      </c>
      <c r="L49">
        <v>900</v>
      </c>
      <c r="M49" s="6">
        <v>117.23333333056109</v>
      </c>
      <c r="N49" s="6">
        <v>51.999999999679858</v>
      </c>
      <c r="O49" s="4">
        <v>0</v>
      </c>
      <c r="P49" s="6">
        <v>51.999999999679858</v>
      </c>
      <c r="Q49" s="13">
        <v>1</v>
      </c>
      <c r="R49" s="29">
        <v>377.80534641417597</v>
      </c>
      <c r="S49" s="29">
        <v>0</v>
      </c>
      <c r="T49" s="29">
        <v>17.747712919000001</v>
      </c>
      <c r="U49" t="s">
        <v>176</v>
      </c>
    </row>
    <row r="50" spans="1:21">
      <c r="A50" s="1">
        <v>48</v>
      </c>
      <c r="B50">
        <v>886307</v>
      </c>
      <c r="C50" s="2">
        <v>44564.5</v>
      </c>
      <c r="D50" s="26">
        <f>IF(input_OLD_temp_simulation!C50&lt;&gt;"",(C50-E50/24-DATE(1970,1,1))*86400,"")</f>
        <v>1641207600.0000002</v>
      </c>
      <c r="E50" s="13">
        <v>1</v>
      </c>
      <c r="F50" s="17">
        <v>10.46046382156934</v>
      </c>
      <c r="G50" s="17">
        <v>7.9110034350118781</v>
      </c>
      <c r="H50" s="6">
        <v>129.17653726890919</v>
      </c>
      <c r="I50" s="17">
        <v>5.1864615315614229</v>
      </c>
      <c r="J50" s="17">
        <v>17.833333333333329</v>
      </c>
      <c r="K50" s="4">
        <v>17.5</v>
      </c>
      <c r="L50">
        <v>900</v>
      </c>
      <c r="M50" s="6">
        <v>58.616666665280562</v>
      </c>
      <c r="N50" s="6">
        <v>56.000000000494772</v>
      </c>
      <c r="O50" s="4">
        <v>0</v>
      </c>
      <c r="P50" s="6">
        <v>56.000000000494772</v>
      </c>
      <c r="Q50" s="13">
        <v>1</v>
      </c>
      <c r="R50" s="29">
        <v>377.80534641417597</v>
      </c>
      <c r="S50" s="29">
        <v>0</v>
      </c>
      <c r="T50" s="29">
        <v>17.764256766999999</v>
      </c>
      <c r="U50" t="s">
        <v>176</v>
      </c>
    </row>
    <row r="51" spans="1:21">
      <c r="A51" s="1">
        <v>49</v>
      </c>
      <c r="B51">
        <v>886307</v>
      </c>
      <c r="C51" s="2">
        <v>44564.510416666657</v>
      </c>
      <c r="D51" s="26">
        <f>IF(input_OLD_temp_simulation!C51&lt;&gt;"",(C51-E51/24-DATE(1970,1,1))*86400,"")</f>
        <v>1641208499.9999993</v>
      </c>
      <c r="E51" s="13">
        <v>1</v>
      </c>
      <c r="F51" s="17">
        <v>10.58449836164184</v>
      </c>
      <c r="G51" s="17">
        <v>7.7259170848306127</v>
      </c>
      <c r="H51" s="6">
        <v>135.4911154466474</v>
      </c>
      <c r="I51" s="17">
        <v>5.4338869717547649</v>
      </c>
      <c r="J51" s="17">
        <v>17.84333333333333</v>
      </c>
      <c r="K51" s="4">
        <v>17.5</v>
      </c>
      <c r="L51">
        <v>900</v>
      </c>
      <c r="M51" s="6">
        <v>58.616666665280562</v>
      </c>
      <c r="N51" s="6">
        <v>99.999999998544808</v>
      </c>
      <c r="O51" s="4">
        <v>0</v>
      </c>
      <c r="P51" s="6">
        <v>99.999999998544808</v>
      </c>
      <c r="Q51" s="13">
        <v>1</v>
      </c>
      <c r="R51" s="29">
        <v>377.80534641417597</v>
      </c>
      <c r="S51" s="29">
        <v>0</v>
      </c>
      <c r="T51" s="29">
        <v>17.786602584000001</v>
      </c>
      <c r="U51" t="s">
        <v>176</v>
      </c>
    </row>
    <row r="52" spans="1:21">
      <c r="A52" s="1">
        <v>50</v>
      </c>
      <c r="B52">
        <v>886307</v>
      </c>
      <c r="C52" s="2">
        <v>44564.520833333343</v>
      </c>
      <c r="D52" s="26">
        <f>IF(input_OLD_temp_simulation!C52&lt;&gt;"",(C52-E52/24-DATE(1970,1,1))*86400,"")</f>
        <v>1641209400.000001</v>
      </c>
      <c r="E52" s="13">
        <v>1</v>
      </c>
      <c r="F52" s="17">
        <v>10.70853290171434</v>
      </c>
      <c r="G52" s="17">
        <v>7.5408307346493473</v>
      </c>
      <c r="H52" s="6">
        <v>141.80569362438541</v>
      </c>
      <c r="I52" s="17">
        <v>5.6813124119481078</v>
      </c>
      <c r="J52" s="17">
        <v>17.940000000000001</v>
      </c>
      <c r="K52" s="4">
        <v>17.5</v>
      </c>
      <c r="L52">
        <v>900</v>
      </c>
      <c r="M52" s="6">
        <v>58.616666665280562</v>
      </c>
      <c r="N52" s="6">
        <v>391.99999999982538</v>
      </c>
      <c r="O52" s="4">
        <v>0</v>
      </c>
      <c r="P52" s="6">
        <v>391.99999999982538</v>
      </c>
      <c r="Q52" s="13">
        <v>1</v>
      </c>
      <c r="R52" s="29">
        <v>377.80534641417597</v>
      </c>
      <c r="S52" s="29">
        <v>0</v>
      </c>
      <c r="T52" s="29">
        <v>17.827320492999998</v>
      </c>
      <c r="U52" t="s">
        <v>176</v>
      </c>
    </row>
    <row r="53" spans="1:21">
      <c r="A53" s="1">
        <v>51</v>
      </c>
      <c r="B53">
        <v>886307</v>
      </c>
      <c r="C53" s="2">
        <v>44564.53125</v>
      </c>
      <c r="D53" s="26">
        <f>IF(input_OLD_temp_simulation!C53&lt;&gt;"",(C53-E53/24-DATE(1970,1,1))*86400,"")</f>
        <v>1641210300.0000002</v>
      </c>
      <c r="E53" s="13">
        <v>1</v>
      </c>
      <c r="F53" s="17">
        <v>10.832567441786839</v>
      </c>
      <c r="G53" s="17">
        <v>7.3557443844680819</v>
      </c>
      <c r="H53" s="6">
        <v>148.12027180212351</v>
      </c>
      <c r="I53" s="17">
        <v>5.9287378521414498</v>
      </c>
      <c r="J53" s="17">
        <v>17.934999999999999</v>
      </c>
      <c r="K53" s="4">
        <v>17.5</v>
      </c>
      <c r="L53">
        <v>900</v>
      </c>
      <c r="M53" s="6">
        <v>58.616666665280562</v>
      </c>
      <c r="N53" s="6">
        <v>51.999999999679858</v>
      </c>
      <c r="O53" s="4">
        <v>0</v>
      </c>
      <c r="P53" s="6">
        <v>51.999999999679858</v>
      </c>
      <c r="Q53" s="13">
        <v>1</v>
      </c>
      <c r="R53" s="29">
        <v>377.80534641417597</v>
      </c>
      <c r="S53" s="29">
        <v>0</v>
      </c>
      <c r="T53" s="29">
        <v>17.854237646000001</v>
      </c>
      <c r="U53" t="s">
        <v>176</v>
      </c>
    </row>
    <row r="54" spans="1:21">
      <c r="A54" s="1">
        <v>52</v>
      </c>
      <c r="B54">
        <v>886307</v>
      </c>
      <c r="C54" s="2">
        <v>44564.541666666657</v>
      </c>
      <c r="D54" s="26">
        <f>IF(input_OLD_temp_simulation!C54&lt;&gt;"",(C54-E54/24-DATE(1970,1,1))*86400,"")</f>
        <v>1641211199.9999993</v>
      </c>
      <c r="E54" s="13">
        <v>1</v>
      </c>
      <c r="F54" s="17">
        <v>10.95660198185934</v>
      </c>
      <c r="G54" s="17">
        <v>7.1706580342868156</v>
      </c>
      <c r="H54" s="6">
        <v>154.43484997986161</v>
      </c>
      <c r="I54" s="17">
        <v>6.1761632923347918</v>
      </c>
      <c r="J54" s="17">
        <v>17.923333333333328</v>
      </c>
      <c r="K54" s="4">
        <v>17.5</v>
      </c>
      <c r="L54">
        <v>900</v>
      </c>
      <c r="M54" s="6">
        <v>48.847222223288448</v>
      </c>
      <c r="N54" s="6">
        <v>144.0000000002328</v>
      </c>
      <c r="O54" s="4">
        <v>0</v>
      </c>
      <c r="P54" s="6">
        <v>144.0000000002328</v>
      </c>
      <c r="Q54" s="13">
        <v>1</v>
      </c>
      <c r="R54" s="29">
        <v>377.80534641417597</v>
      </c>
      <c r="S54" s="29">
        <v>0</v>
      </c>
      <c r="T54" s="29">
        <v>17.889350831000002</v>
      </c>
      <c r="U54" t="s">
        <v>176</v>
      </c>
    </row>
    <row r="55" spans="1:21">
      <c r="A55" s="1">
        <v>53</v>
      </c>
      <c r="B55">
        <v>886307</v>
      </c>
      <c r="C55" s="2">
        <v>44564.552083333343</v>
      </c>
      <c r="D55" s="26">
        <f>IF(input_OLD_temp_simulation!C55&lt;&gt;"",(C55-E55/24-DATE(1970,1,1))*86400,"")</f>
        <v>1641212100.000001</v>
      </c>
      <c r="E55" s="13">
        <v>1</v>
      </c>
      <c r="F55" s="17">
        <v>10.88731126430595</v>
      </c>
      <c r="G55" s="17">
        <v>7.1270766387538913</v>
      </c>
      <c r="H55" s="6">
        <v>145.40197838563259</v>
      </c>
      <c r="I55" s="17">
        <v>6.1359268384700254</v>
      </c>
      <c r="J55" s="17">
        <v>17.86333333333333</v>
      </c>
      <c r="K55" s="4">
        <v>17.5</v>
      </c>
      <c r="L55">
        <v>900</v>
      </c>
      <c r="M55" s="6">
        <v>48.847222223288448</v>
      </c>
      <c r="N55" s="6">
        <v>48.000000002502929</v>
      </c>
      <c r="O55" s="4">
        <v>0</v>
      </c>
      <c r="P55" s="6">
        <v>48.000000002502929</v>
      </c>
      <c r="Q55" s="13">
        <v>1</v>
      </c>
      <c r="R55" s="29">
        <v>377.80534641417597</v>
      </c>
      <c r="S55" s="29">
        <v>0</v>
      </c>
      <c r="T55" s="29">
        <v>17.915556565999999</v>
      </c>
      <c r="U55" t="s">
        <v>176</v>
      </c>
    </row>
    <row r="56" spans="1:21">
      <c r="A56" s="1">
        <v>54</v>
      </c>
      <c r="B56">
        <v>886307</v>
      </c>
      <c r="C56" s="2">
        <v>44564.5625</v>
      </c>
      <c r="D56" s="26">
        <f>IF(input_OLD_temp_simulation!C56&lt;&gt;"",(C56-E56/24-DATE(1970,1,1))*86400,"")</f>
        <v>1641213000.0000002</v>
      </c>
      <c r="E56" s="13">
        <v>1</v>
      </c>
      <c r="F56" s="17">
        <v>10.818020546752569</v>
      </c>
      <c r="G56" s="17">
        <v>7.0834952432209661</v>
      </c>
      <c r="H56" s="6">
        <v>136.3691067914036</v>
      </c>
      <c r="I56" s="17">
        <v>6.0956903846052573</v>
      </c>
      <c r="J56" s="17">
        <v>17.940000000000001</v>
      </c>
      <c r="K56" s="4">
        <v>17.5</v>
      </c>
      <c r="L56">
        <v>900</v>
      </c>
      <c r="M56" s="6">
        <v>48.847222223288448</v>
      </c>
      <c r="N56" s="6">
        <v>47.999999998864951</v>
      </c>
      <c r="O56" s="4">
        <v>0</v>
      </c>
      <c r="P56" s="6">
        <v>47.999999998864951</v>
      </c>
      <c r="Q56" s="13">
        <v>1</v>
      </c>
      <c r="R56" s="29">
        <v>377.80534641417597</v>
      </c>
      <c r="S56" s="29">
        <v>0</v>
      </c>
      <c r="T56" s="29">
        <v>17.937767564000001</v>
      </c>
      <c r="U56" t="s">
        <v>176</v>
      </c>
    </row>
    <row r="57" spans="1:21">
      <c r="A57" s="1">
        <v>55</v>
      </c>
      <c r="B57">
        <v>886307</v>
      </c>
      <c r="C57" s="2">
        <v>44564.572916666657</v>
      </c>
      <c r="D57" s="26">
        <f>IF(input_OLD_temp_simulation!C57&lt;&gt;"",(C57-E57/24-DATE(1970,1,1))*86400,"")</f>
        <v>1641213899.9999993</v>
      </c>
      <c r="E57" s="13">
        <v>1</v>
      </c>
      <c r="F57" s="17">
        <v>10.74872982919918</v>
      </c>
      <c r="G57" s="17">
        <v>7.039913847688041</v>
      </c>
      <c r="H57" s="6">
        <v>127.3362351971746</v>
      </c>
      <c r="I57" s="17">
        <v>6.0554539307404909</v>
      </c>
      <c r="J57" s="17">
        <v>17.96</v>
      </c>
      <c r="K57" s="4">
        <v>17.5</v>
      </c>
      <c r="L57">
        <v>900</v>
      </c>
      <c r="M57" s="6">
        <v>48.847222223288448</v>
      </c>
      <c r="N57" s="6">
        <v>51.999999999679858</v>
      </c>
      <c r="O57" s="4">
        <v>0</v>
      </c>
      <c r="P57" s="6">
        <v>51.999999999679858</v>
      </c>
      <c r="Q57" s="13">
        <v>1</v>
      </c>
      <c r="R57" s="29">
        <v>377.80534641417597</v>
      </c>
      <c r="S57" s="29">
        <v>0</v>
      </c>
      <c r="T57" s="29">
        <v>17.956203746</v>
      </c>
      <c r="U57" t="s">
        <v>176</v>
      </c>
    </row>
    <row r="58" spans="1:21">
      <c r="A58" s="1">
        <v>56</v>
      </c>
      <c r="B58">
        <v>886307</v>
      </c>
      <c r="C58" s="2">
        <v>44564.583333333343</v>
      </c>
      <c r="D58" s="26">
        <f>IF(input_OLD_temp_simulation!C58&lt;&gt;"",(C58-E58/24-DATE(1970,1,1))*86400,"")</f>
        <v>1641214800.000001</v>
      </c>
      <c r="E58" s="13">
        <v>1</v>
      </c>
      <c r="F58" s="17">
        <v>10.679439111645801</v>
      </c>
      <c r="G58" s="17">
        <v>6.9963324521551158</v>
      </c>
      <c r="H58" s="6">
        <v>118.30336360294559</v>
      </c>
      <c r="I58" s="17">
        <v>6.0152174768757236</v>
      </c>
      <c r="J58" s="17">
        <v>17.938333333333329</v>
      </c>
      <c r="K58" s="4">
        <v>17.5</v>
      </c>
      <c r="L58">
        <v>900</v>
      </c>
      <c r="M58" s="6">
        <v>0</v>
      </c>
      <c r="N58" s="6">
        <v>47.999999998864951</v>
      </c>
      <c r="O58" s="4">
        <v>0</v>
      </c>
      <c r="P58" s="6">
        <v>47.999999998864951</v>
      </c>
      <c r="Q58" s="13">
        <v>1</v>
      </c>
      <c r="R58" s="29">
        <v>377.80534641417597</v>
      </c>
      <c r="S58" s="29">
        <v>0</v>
      </c>
      <c r="T58" s="29">
        <v>17.970474697</v>
      </c>
      <c r="U58" t="s">
        <v>176</v>
      </c>
    </row>
    <row r="59" spans="1:21">
      <c r="A59" s="1">
        <v>57</v>
      </c>
      <c r="B59">
        <v>886307</v>
      </c>
      <c r="C59" s="2">
        <v>44564.59375</v>
      </c>
      <c r="D59" s="26">
        <f>IF(input_OLD_temp_simulation!C59&lt;&gt;"",(C59-E59/24-DATE(1970,1,1))*86400,"")</f>
        <v>1641215700.0000002</v>
      </c>
      <c r="E59" s="13">
        <v>1</v>
      </c>
      <c r="F59" s="17">
        <v>10.462373308217121</v>
      </c>
      <c r="G59" s="17">
        <v>6.7899138476880481</v>
      </c>
      <c r="H59" s="6">
        <v>95.760588648103663</v>
      </c>
      <c r="I59" s="17">
        <v>5.9357640764250892</v>
      </c>
      <c r="J59" s="17">
        <v>17.93</v>
      </c>
      <c r="K59" s="4">
        <v>17.5</v>
      </c>
      <c r="L59">
        <v>900</v>
      </c>
      <c r="M59" s="6">
        <v>0</v>
      </c>
      <c r="N59" s="6">
        <v>280.00000000247383</v>
      </c>
      <c r="O59" s="4">
        <v>0</v>
      </c>
      <c r="P59" s="6">
        <v>280.00000000247383</v>
      </c>
      <c r="Q59" s="13">
        <v>1</v>
      </c>
      <c r="R59" s="29">
        <v>377.80534641417597</v>
      </c>
      <c r="S59" s="29">
        <v>0</v>
      </c>
      <c r="T59" s="29">
        <v>17.986861063999999</v>
      </c>
      <c r="U59" t="s">
        <v>176</v>
      </c>
    </row>
    <row r="60" spans="1:21">
      <c r="A60" s="1">
        <v>58</v>
      </c>
      <c r="B60">
        <v>886307</v>
      </c>
      <c r="C60" s="2">
        <v>44564.604166666657</v>
      </c>
      <c r="D60" s="26">
        <f>IF(input_OLD_temp_simulation!C60&lt;&gt;"",(C60-E60/24-DATE(1970,1,1))*86400,"")</f>
        <v>1641216599.9999993</v>
      </c>
      <c r="E60" s="13">
        <v>1</v>
      </c>
      <c r="F60" s="17">
        <v>10.245307504788441</v>
      </c>
      <c r="G60" s="17">
        <v>6.5834952432209803</v>
      </c>
      <c r="H60" s="6">
        <v>73.21781369326176</v>
      </c>
      <c r="I60" s="17">
        <v>5.8563106759744521</v>
      </c>
      <c r="J60" s="17">
        <v>17.91333333333333</v>
      </c>
      <c r="K60" s="4">
        <v>17.5</v>
      </c>
      <c r="L60">
        <v>900</v>
      </c>
      <c r="M60" s="6">
        <v>0</v>
      </c>
      <c r="N60" s="6">
        <v>87.999999999738066</v>
      </c>
      <c r="O60" s="4">
        <v>0</v>
      </c>
      <c r="P60" s="6">
        <v>87.999999999738066</v>
      </c>
      <c r="Q60" s="13">
        <v>1</v>
      </c>
      <c r="R60" s="29">
        <v>377.80534641417597</v>
      </c>
      <c r="S60" s="29">
        <v>0</v>
      </c>
      <c r="T60" s="29">
        <v>17.983821428999999</v>
      </c>
      <c r="U60" t="s">
        <v>176</v>
      </c>
    </row>
    <row r="61" spans="1:21">
      <c r="A61" s="1">
        <v>59</v>
      </c>
      <c r="B61">
        <v>886307</v>
      </c>
      <c r="C61" s="2">
        <v>44564.614583333343</v>
      </c>
      <c r="D61" s="26">
        <f>IF(input_OLD_temp_simulation!C61&lt;&gt;"",(C61-E61/24-DATE(1970,1,1))*86400,"")</f>
        <v>1641217500.000001</v>
      </c>
      <c r="E61" s="13">
        <v>1</v>
      </c>
      <c r="F61" s="17">
        <v>10.028241701359759</v>
      </c>
      <c r="G61" s="17">
        <v>6.3770766387539126</v>
      </c>
      <c r="H61" s="6">
        <v>50.675038738419829</v>
      </c>
      <c r="I61" s="17">
        <v>5.7768572755238177</v>
      </c>
      <c r="J61" s="17">
        <v>17.81666666666667</v>
      </c>
      <c r="K61" s="4">
        <v>17.5</v>
      </c>
      <c r="L61">
        <v>900</v>
      </c>
      <c r="M61" s="6">
        <v>0</v>
      </c>
      <c r="N61" s="6">
        <v>43.999999998050043</v>
      </c>
      <c r="O61" s="4">
        <v>0</v>
      </c>
      <c r="P61" s="6">
        <v>43.999999998050043</v>
      </c>
      <c r="Q61" s="13">
        <v>1</v>
      </c>
      <c r="R61" s="29">
        <v>377.80534641417597</v>
      </c>
      <c r="S61" s="29">
        <v>0</v>
      </c>
      <c r="T61" s="29">
        <v>17.96895348</v>
      </c>
      <c r="U61" t="s">
        <v>176</v>
      </c>
    </row>
    <row r="62" spans="1:21">
      <c r="A62" s="1">
        <v>60</v>
      </c>
      <c r="B62">
        <v>886307</v>
      </c>
      <c r="C62" s="2">
        <v>44564.625</v>
      </c>
      <c r="D62" s="26">
        <f>IF(input_OLD_temp_simulation!C62&lt;&gt;"",(C62-E62/24-DATE(1970,1,1))*86400,"")</f>
        <v>1641218400.0000002</v>
      </c>
      <c r="E62" s="13">
        <v>1</v>
      </c>
      <c r="F62" s="17">
        <v>9.8111758979310792</v>
      </c>
      <c r="G62" s="17">
        <v>6.1706580342868449</v>
      </c>
      <c r="H62" s="6">
        <v>28.132263783577901</v>
      </c>
      <c r="I62" s="17">
        <v>5.6974038750731832</v>
      </c>
      <c r="J62" s="17">
        <v>17.8</v>
      </c>
      <c r="K62" s="4">
        <v>17.5</v>
      </c>
      <c r="L62">
        <v>900</v>
      </c>
      <c r="M62" s="6">
        <v>576.3972222241415</v>
      </c>
      <c r="N62" s="6">
        <v>76.000000000931323</v>
      </c>
      <c r="O62" s="4">
        <v>0</v>
      </c>
      <c r="P62" s="6">
        <v>76.000000000931323</v>
      </c>
      <c r="Q62" s="13">
        <v>1</v>
      </c>
      <c r="R62" s="29">
        <v>377.80534641417597</v>
      </c>
      <c r="S62" s="29">
        <v>198.5918758099655</v>
      </c>
      <c r="T62" s="29">
        <v>17.955949299</v>
      </c>
      <c r="U62" t="s">
        <v>176</v>
      </c>
    </row>
    <row r="63" spans="1:21">
      <c r="A63" s="1">
        <v>61</v>
      </c>
      <c r="B63">
        <v>886307</v>
      </c>
      <c r="C63" s="2">
        <v>44564.635416666657</v>
      </c>
      <c r="D63" s="26">
        <f>IF(input_OLD_temp_simulation!C63&lt;&gt;"",(C63-E63/24-DATE(1970,1,1))*86400,"")</f>
        <v>1641219299.9999993</v>
      </c>
      <c r="E63" s="13">
        <v>1</v>
      </c>
      <c r="F63" s="17">
        <v>9.5356985262691332</v>
      </c>
      <c r="G63" s="17">
        <v>5.9855716841055848</v>
      </c>
      <c r="H63" s="6">
        <v>21.79364228533138</v>
      </c>
      <c r="I63" s="17">
        <v>5.5453174035320769</v>
      </c>
      <c r="J63" s="17">
        <v>17.684999999999999</v>
      </c>
      <c r="K63" s="4">
        <v>17.5</v>
      </c>
      <c r="L63">
        <v>900</v>
      </c>
      <c r="M63" s="6">
        <v>576.3972222241415</v>
      </c>
      <c r="N63" s="6">
        <v>391.99999999982538</v>
      </c>
      <c r="O63" s="4">
        <v>0</v>
      </c>
      <c r="P63" s="6">
        <v>391.99999999982538</v>
      </c>
      <c r="Q63" s="13">
        <v>1</v>
      </c>
      <c r="R63" s="29">
        <v>377.80534641417597</v>
      </c>
      <c r="S63" s="29">
        <v>198.5918758099655</v>
      </c>
      <c r="T63" s="29">
        <v>17.955801277999999</v>
      </c>
      <c r="U63" t="s">
        <v>176</v>
      </c>
    </row>
    <row r="64" spans="1:21">
      <c r="A64" s="1">
        <v>62</v>
      </c>
      <c r="B64">
        <v>886307</v>
      </c>
      <c r="C64" s="2">
        <v>44564.645833333343</v>
      </c>
      <c r="D64" s="26">
        <f>IF(input_OLD_temp_simulation!C64&lt;&gt;"",(C64-E64/24-DATE(1970,1,1))*86400,"")</f>
        <v>1641220200.000001</v>
      </c>
      <c r="E64" s="13">
        <v>1</v>
      </c>
      <c r="F64" s="17">
        <v>9.2602211546071871</v>
      </c>
      <c r="G64" s="17">
        <v>5.8004853339243247</v>
      </c>
      <c r="H64" s="6">
        <v>15.455020787084861</v>
      </c>
      <c r="I64" s="17">
        <v>5.3932309319909706</v>
      </c>
      <c r="J64" s="17">
        <v>17.54</v>
      </c>
      <c r="K64" s="4">
        <v>17.5</v>
      </c>
      <c r="L64">
        <v>900</v>
      </c>
      <c r="M64" s="6">
        <v>576.3972222241415</v>
      </c>
      <c r="N64" s="6">
        <v>108.00000000017459</v>
      </c>
      <c r="O64" s="4">
        <v>0</v>
      </c>
      <c r="P64" s="6">
        <v>108.00000000017459</v>
      </c>
      <c r="Q64" s="13">
        <v>1</v>
      </c>
      <c r="R64" s="29">
        <v>377.80534641417597</v>
      </c>
      <c r="S64" s="29">
        <v>198.5918758099655</v>
      </c>
      <c r="T64" s="29">
        <v>17.937984842999999</v>
      </c>
      <c r="U64" t="s">
        <v>176</v>
      </c>
    </row>
    <row r="65" spans="1:21">
      <c r="A65" s="1">
        <v>63</v>
      </c>
      <c r="B65">
        <v>886307</v>
      </c>
      <c r="C65" s="2">
        <v>44564.65625</v>
      </c>
      <c r="D65" s="26">
        <f>IF(input_OLD_temp_simulation!C65&lt;&gt;"",(C65-E65/24-DATE(1970,1,1))*86400,"")</f>
        <v>1641221100.0000002</v>
      </c>
      <c r="E65" s="13">
        <v>1</v>
      </c>
      <c r="F65" s="17">
        <v>8.984743782945241</v>
      </c>
      <c r="G65" s="17">
        <v>5.6153989837430647</v>
      </c>
      <c r="H65" s="6">
        <v>9.1163992888383376</v>
      </c>
      <c r="I65" s="17">
        <v>5.2411444604498652</v>
      </c>
      <c r="J65" s="17">
        <v>17.52</v>
      </c>
      <c r="K65" s="4">
        <v>17.166666666666671</v>
      </c>
      <c r="L65">
        <v>900</v>
      </c>
      <c r="M65" s="6">
        <v>576.3972222241415</v>
      </c>
      <c r="N65" s="6">
        <v>112.0000000009895</v>
      </c>
      <c r="O65" s="4">
        <v>0</v>
      </c>
      <c r="P65" s="6">
        <v>112.0000000009895</v>
      </c>
      <c r="Q65" s="13">
        <v>1</v>
      </c>
      <c r="R65" s="29">
        <v>377.80534641417597</v>
      </c>
      <c r="S65" s="29">
        <v>198.5918758099655</v>
      </c>
      <c r="T65" s="29">
        <v>17.917200093999998</v>
      </c>
      <c r="U65" t="s">
        <v>176</v>
      </c>
    </row>
    <row r="66" spans="1:21">
      <c r="A66" s="1">
        <v>64</v>
      </c>
      <c r="B66">
        <v>886307</v>
      </c>
      <c r="C66" s="2">
        <v>44564.666666666657</v>
      </c>
      <c r="D66" s="26">
        <f>IF(input_OLD_temp_simulation!C66&lt;&gt;"",(C66-E66/24-DATE(1970,1,1))*86400,"")</f>
        <v>1641221999.9999993</v>
      </c>
      <c r="E66" s="13">
        <v>1</v>
      </c>
      <c r="F66" s="17">
        <v>8.7092664112832949</v>
      </c>
      <c r="G66" s="17">
        <v>5.4303126335618046</v>
      </c>
      <c r="H66" s="6">
        <v>2.777777790591816</v>
      </c>
      <c r="I66" s="17">
        <v>5.0890579889087588</v>
      </c>
      <c r="J66" s="17">
        <v>17.585000000000001</v>
      </c>
      <c r="K66" s="4">
        <v>17</v>
      </c>
      <c r="L66">
        <v>900</v>
      </c>
      <c r="M66" s="6">
        <v>0</v>
      </c>
      <c r="N66" s="6">
        <v>115.9999999981665</v>
      </c>
      <c r="O66" s="4">
        <v>0</v>
      </c>
      <c r="P66" s="6">
        <v>115.9999999981665</v>
      </c>
      <c r="Q66" s="13">
        <v>1</v>
      </c>
      <c r="R66" s="29">
        <v>377.80534641417597</v>
      </c>
      <c r="S66" s="29">
        <v>0</v>
      </c>
      <c r="T66" s="29">
        <v>17.883676719</v>
      </c>
      <c r="U66" t="s">
        <v>176</v>
      </c>
    </row>
    <row r="67" spans="1:21">
      <c r="A67" s="1">
        <v>65</v>
      </c>
      <c r="B67">
        <v>886307</v>
      </c>
      <c r="C67" s="2">
        <v>44564.677083333343</v>
      </c>
      <c r="D67" s="26">
        <f>IF(input_OLD_temp_simulation!C67&lt;&gt;"",(C67-E67/24-DATE(1970,1,1))*86400,"")</f>
        <v>1641222900.000001</v>
      </c>
      <c r="E67" s="13">
        <v>1</v>
      </c>
      <c r="F67" s="17">
        <v>8.6780690405711258</v>
      </c>
      <c r="G67" s="17">
        <v>5.3440667294572091</v>
      </c>
      <c r="H67" s="6">
        <v>2.083333342943861</v>
      </c>
      <c r="I67" s="17">
        <v>5.1153578875996537</v>
      </c>
      <c r="J67" s="17">
        <v>17.55</v>
      </c>
      <c r="K67" s="4">
        <v>17</v>
      </c>
      <c r="L67">
        <v>900</v>
      </c>
      <c r="M67" s="6">
        <v>0</v>
      </c>
      <c r="N67" s="6">
        <v>204.0000000015425</v>
      </c>
      <c r="O67" s="4">
        <v>0</v>
      </c>
      <c r="P67" s="6">
        <v>204.0000000015425</v>
      </c>
      <c r="Q67" s="13">
        <v>1</v>
      </c>
      <c r="R67" s="29">
        <v>377.80534641417597</v>
      </c>
      <c r="S67" s="29">
        <v>0</v>
      </c>
      <c r="T67" s="29">
        <v>17.854588046</v>
      </c>
      <c r="U67" t="s">
        <v>176</v>
      </c>
    </row>
    <row r="68" spans="1:21">
      <c r="A68" s="1">
        <v>66</v>
      </c>
      <c r="B68">
        <v>886307</v>
      </c>
      <c r="C68" s="2">
        <v>44564.6875</v>
      </c>
      <c r="D68" s="26">
        <f>IF(input_OLD_temp_simulation!C68&lt;&gt;"",(C68-E68/24-DATE(1970,1,1))*86400,"")</f>
        <v>1641223800.0000002</v>
      </c>
      <c r="E68" s="13">
        <v>1</v>
      </c>
      <c r="F68" s="17">
        <v>8.6468716698589567</v>
      </c>
      <c r="G68" s="17">
        <v>5.2578208253526144</v>
      </c>
      <c r="H68" s="6">
        <v>1.388888895295908</v>
      </c>
      <c r="I68" s="17">
        <v>5.1416577862905477</v>
      </c>
      <c r="J68" s="17">
        <v>17.475000000000001</v>
      </c>
      <c r="K68" s="4">
        <v>17</v>
      </c>
      <c r="L68">
        <v>900</v>
      </c>
      <c r="M68" s="6">
        <v>0</v>
      </c>
      <c r="N68" s="6">
        <v>180.00000000029101</v>
      </c>
      <c r="O68" s="4">
        <v>0</v>
      </c>
      <c r="P68" s="6">
        <v>180.00000000029101</v>
      </c>
      <c r="Q68" s="13">
        <v>1</v>
      </c>
      <c r="R68" s="29">
        <v>377.80534641417597</v>
      </c>
      <c r="S68" s="29">
        <v>0</v>
      </c>
      <c r="T68" s="29">
        <v>17.824227604000001</v>
      </c>
      <c r="U68" t="s">
        <v>176</v>
      </c>
    </row>
    <row r="69" spans="1:21">
      <c r="A69" s="1">
        <v>67</v>
      </c>
      <c r="B69">
        <v>886307</v>
      </c>
      <c r="C69" s="2">
        <v>44564.697916666657</v>
      </c>
      <c r="D69" s="26">
        <f>IF(input_OLD_temp_simulation!C69&lt;&gt;"",(C69-E69/24-DATE(1970,1,1))*86400,"")</f>
        <v>1641224699.9999993</v>
      </c>
      <c r="E69" s="13">
        <v>1</v>
      </c>
      <c r="F69" s="17">
        <v>8.6156742991467876</v>
      </c>
      <c r="G69" s="17">
        <v>5.171574921248018</v>
      </c>
      <c r="H69" s="6">
        <v>0.69444444764795388</v>
      </c>
      <c r="I69" s="17">
        <v>5.1679576849814426</v>
      </c>
      <c r="J69" s="17">
        <v>17.38333333333334</v>
      </c>
      <c r="K69" s="4">
        <v>17</v>
      </c>
      <c r="L69">
        <v>900</v>
      </c>
      <c r="M69" s="6">
        <v>0</v>
      </c>
      <c r="N69" s="6">
        <v>135.99999999860299</v>
      </c>
      <c r="O69" s="4">
        <v>0</v>
      </c>
      <c r="P69" s="6">
        <v>135.99999999860299</v>
      </c>
      <c r="Q69" s="13">
        <v>1</v>
      </c>
      <c r="R69" s="29">
        <v>377.80534641417597</v>
      </c>
      <c r="S69" s="29">
        <v>0</v>
      </c>
      <c r="T69" s="29">
        <v>17.791585050999998</v>
      </c>
      <c r="U69" t="s">
        <v>176</v>
      </c>
    </row>
    <row r="70" spans="1:21">
      <c r="A70" s="1">
        <v>68</v>
      </c>
      <c r="B70">
        <v>886307</v>
      </c>
      <c r="C70" s="2">
        <v>44564.708333333343</v>
      </c>
      <c r="D70" s="26">
        <f>IF(input_OLD_temp_simulation!C70&lt;&gt;"",(C70-E70/24-DATE(1970,1,1))*86400,"")</f>
        <v>1641225600.000001</v>
      </c>
      <c r="E70" s="13">
        <v>1</v>
      </c>
      <c r="F70" s="17">
        <v>8.5844769284346185</v>
      </c>
      <c r="G70" s="17">
        <v>5.0853290171434216</v>
      </c>
      <c r="H70" s="6">
        <v>0</v>
      </c>
      <c r="I70" s="17">
        <v>5.1942575836723366</v>
      </c>
      <c r="J70" s="17">
        <v>17.260000000000002</v>
      </c>
      <c r="K70" s="4">
        <v>17</v>
      </c>
      <c r="L70">
        <v>900</v>
      </c>
      <c r="M70" s="6">
        <v>957.40555555512913</v>
      </c>
      <c r="N70" s="6">
        <v>135.99999999860299</v>
      </c>
      <c r="O70" s="4">
        <v>0</v>
      </c>
      <c r="P70" s="6">
        <v>135.99999999860299</v>
      </c>
      <c r="Q70" s="13">
        <v>1</v>
      </c>
      <c r="R70" s="29">
        <v>377.80534641417597</v>
      </c>
      <c r="S70" s="29">
        <v>579.60020914095321</v>
      </c>
      <c r="T70" s="29">
        <v>17.78745602</v>
      </c>
      <c r="U70" t="s">
        <v>176</v>
      </c>
    </row>
    <row r="71" spans="1:21">
      <c r="A71" s="1">
        <v>69</v>
      </c>
      <c r="B71">
        <v>886307</v>
      </c>
      <c r="C71" s="2">
        <v>44564.71875</v>
      </c>
      <c r="D71" s="26">
        <f>IF(input_OLD_temp_simulation!C71&lt;&gt;"",(C71-E71/24-DATE(1970,1,1))*86400,"")</f>
        <v>1641226500.0000002</v>
      </c>
      <c r="E71" s="13">
        <v>1</v>
      </c>
      <c r="F71" s="17">
        <v>8.4611327822012594</v>
      </c>
      <c r="G71" s="17">
        <v>5.106661271429271</v>
      </c>
      <c r="H71" s="6">
        <v>0</v>
      </c>
      <c r="I71" s="17">
        <v>5.056691934581746</v>
      </c>
      <c r="J71" s="17">
        <v>17.22</v>
      </c>
      <c r="K71" s="4">
        <v>17</v>
      </c>
      <c r="L71">
        <v>900</v>
      </c>
      <c r="M71" s="6">
        <v>957.40555555512913</v>
      </c>
      <c r="N71" s="6">
        <v>120.0000000026193</v>
      </c>
      <c r="O71" s="4">
        <v>0</v>
      </c>
      <c r="P71" s="6">
        <v>120.0000000026193</v>
      </c>
      <c r="Q71" s="13">
        <v>1</v>
      </c>
      <c r="R71" s="29">
        <v>377.80534641417597</v>
      </c>
      <c r="S71" s="29">
        <v>579.60020914095321</v>
      </c>
      <c r="T71" s="29">
        <v>17.781953824999999</v>
      </c>
      <c r="U71" t="s">
        <v>176</v>
      </c>
    </row>
    <row r="72" spans="1:21">
      <c r="A72" s="1">
        <v>70</v>
      </c>
      <c r="B72">
        <v>886307</v>
      </c>
      <c r="C72" s="2">
        <v>44564.729166666657</v>
      </c>
      <c r="D72" s="26">
        <f>IF(input_OLD_temp_simulation!C72&lt;&gt;"",(C72-E72/24-DATE(1970,1,1))*86400,"")</f>
        <v>1641227399.9999993</v>
      </c>
      <c r="E72" s="13">
        <v>1</v>
      </c>
      <c r="F72" s="17">
        <v>8.3377886359679003</v>
      </c>
      <c r="G72" s="17">
        <v>5.1279935257151186</v>
      </c>
      <c r="H72" s="6">
        <v>0</v>
      </c>
      <c r="I72" s="17">
        <v>4.9191262854911546</v>
      </c>
      <c r="J72" s="17">
        <v>17.184999999999999</v>
      </c>
      <c r="K72" s="4">
        <v>17</v>
      </c>
      <c r="L72">
        <v>900</v>
      </c>
      <c r="M72" s="6">
        <v>957.40555555512913</v>
      </c>
      <c r="N72" s="6">
        <v>72.000000000116415</v>
      </c>
      <c r="O72" s="4">
        <v>0</v>
      </c>
      <c r="P72" s="6">
        <v>72.000000000116415</v>
      </c>
      <c r="Q72" s="13">
        <v>1</v>
      </c>
      <c r="R72" s="29">
        <v>377.80534641417597</v>
      </c>
      <c r="S72" s="29">
        <v>579.60020914095321</v>
      </c>
      <c r="T72" s="29">
        <v>17.773459138</v>
      </c>
      <c r="U72" t="s">
        <v>176</v>
      </c>
    </row>
    <row r="73" spans="1:21">
      <c r="A73" s="1">
        <v>71</v>
      </c>
      <c r="B73">
        <v>886307</v>
      </c>
      <c r="C73" s="2">
        <v>44564.739583333343</v>
      </c>
      <c r="D73" s="26">
        <f>IF(input_OLD_temp_simulation!C73&lt;&gt;"",(C73-E73/24-DATE(1970,1,1))*86400,"")</f>
        <v>1641228300.000001</v>
      </c>
      <c r="E73" s="13">
        <v>1</v>
      </c>
      <c r="F73" s="17">
        <v>8.2144444897345412</v>
      </c>
      <c r="G73" s="17">
        <v>5.149325780000968</v>
      </c>
      <c r="H73" s="6">
        <v>0</v>
      </c>
      <c r="I73" s="17">
        <v>4.7815606364005632</v>
      </c>
      <c r="J73" s="17">
        <v>17.2</v>
      </c>
      <c r="K73" s="4">
        <v>17</v>
      </c>
      <c r="L73">
        <v>900</v>
      </c>
      <c r="M73" s="6">
        <v>957.40555555512913</v>
      </c>
      <c r="N73" s="6">
        <v>611.99999999735155</v>
      </c>
      <c r="O73" s="4">
        <v>0</v>
      </c>
      <c r="P73" s="6">
        <v>611.99999999735155</v>
      </c>
      <c r="Q73" s="13">
        <v>1</v>
      </c>
      <c r="R73" s="29">
        <v>377.80534641417597</v>
      </c>
      <c r="S73" s="29">
        <v>579.60020914095321</v>
      </c>
      <c r="T73" s="29">
        <v>17.791845683999998</v>
      </c>
      <c r="U73" t="s">
        <v>176</v>
      </c>
    </row>
    <row r="74" spans="1:21">
      <c r="A74" s="1">
        <v>72</v>
      </c>
      <c r="B74">
        <v>886307</v>
      </c>
      <c r="C74" s="2">
        <v>44564.75</v>
      </c>
      <c r="D74" s="26">
        <f>IF(input_OLD_temp_simulation!C74&lt;&gt;"",(C74-E74/24-DATE(1970,1,1))*86400,"")</f>
        <v>1641229200.0000002</v>
      </c>
      <c r="E74" s="13">
        <v>1</v>
      </c>
      <c r="F74" s="17">
        <v>8.0911003435011821</v>
      </c>
      <c r="G74" s="17">
        <v>5.1706580342868156</v>
      </c>
      <c r="H74" s="6">
        <v>0</v>
      </c>
      <c r="I74" s="17">
        <v>4.6439949873099717</v>
      </c>
      <c r="J74" s="17">
        <v>17.21833333333333</v>
      </c>
      <c r="K74" s="4">
        <v>17</v>
      </c>
      <c r="L74">
        <v>900</v>
      </c>
      <c r="M74" s="6">
        <v>859.71111110855213</v>
      </c>
      <c r="N74" s="6">
        <v>96.00000000136788</v>
      </c>
      <c r="O74" s="4">
        <v>0</v>
      </c>
      <c r="P74" s="6">
        <v>96.00000000136788</v>
      </c>
      <c r="Q74" s="13">
        <v>1</v>
      </c>
      <c r="R74" s="29">
        <v>377.80534641417597</v>
      </c>
      <c r="S74" s="29">
        <v>481.90576469437622</v>
      </c>
      <c r="T74" s="29">
        <v>17.778559834999999</v>
      </c>
      <c r="U74" t="s">
        <v>176</v>
      </c>
    </row>
    <row r="75" spans="1:21">
      <c r="A75" s="1">
        <v>73</v>
      </c>
      <c r="B75">
        <v>886307</v>
      </c>
      <c r="C75" s="2">
        <v>44564.760416666657</v>
      </c>
      <c r="D75" s="26">
        <f>IF(input_OLD_temp_simulation!C75&lt;&gt;"",(C75-E75/24-DATE(1970,1,1))*86400,"")</f>
        <v>1641230099.9999993</v>
      </c>
      <c r="E75" s="13">
        <v>1</v>
      </c>
      <c r="F75" s="17">
        <v>8.0444930231269751</v>
      </c>
      <c r="G75" s="17">
        <v>5.149325780000968</v>
      </c>
      <c r="H75" s="6">
        <v>0</v>
      </c>
      <c r="I75" s="17">
        <v>4.6116091697929971</v>
      </c>
      <c r="J75" s="17">
        <v>17.164999999999999</v>
      </c>
      <c r="K75" s="4">
        <v>17</v>
      </c>
      <c r="L75">
        <v>900</v>
      </c>
      <c r="M75" s="6">
        <v>859.71111110855213</v>
      </c>
      <c r="N75" s="6">
        <v>119.99999999898139</v>
      </c>
      <c r="O75" s="4">
        <v>0</v>
      </c>
      <c r="P75" s="6">
        <v>119.99999999898139</v>
      </c>
      <c r="Q75" s="13">
        <v>1</v>
      </c>
      <c r="R75" s="29">
        <v>377.80534641417597</v>
      </c>
      <c r="S75" s="29">
        <v>481.90576469437622</v>
      </c>
      <c r="T75" s="29">
        <v>17.766412561999999</v>
      </c>
      <c r="U75" t="s">
        <v>176</v>
      </c>
    </row>
    <row r="76" spans="1:21">
      <c r="A76" s="1">
        <v>74</v>
      </c>
      <c r="B76">
        <v>886307</v>
      </c>
      <c r="C76" s="2">
        <v>44564.770833333343</v>
      </c>
      <c r="D76" s="26">
        <f>IF(input_OLD_temp_simulation!C76&lt;&gt;"",(C76-E76/24-DATE(1970,1,1))*86400,"")</f>
        <v>1641231000.000001</v>
      </c>
      <c r="E76" s="13">
        <v>1</v>
      </c>
      <c r="F76" s="17">
        <v>7.9978857027527681</v>
      </c>
      <c r="G76" s="17">
        <v>5.1279935257151186</v>
      </c>
      <c r="H76" s="6">
        <v>0</v>
      </c>
      <c r="I76" s="17">
        <v>4.5792233522760224</v>
      </c>
      <c r="J76" s="17">
        <v>17.15666666666667</v>
      </c>
      <c r="K76" s="4">
        <v>17</v>
      </c>
      <c r="L76">
        <v>900</v>
      </c>
      <c r="M76" s="6">
        <v>859.71111110855213</v>
      </c>
      <c r="N76" s="6">
        <v>36.000000000058208</v>
      </c>
      <c r="O76" s="4">
        <v>0</v>
      </c>
      <c r="P76" s="6">
        <v>36.000000000058208</v>
      </c>
      <c r="Q76" s="13">
        <v>1</v>
      </c>
      <c r="R76" s="29">
        <v>377.80534641417597</v>
      </c>
      <c r="S76" s="29">
        <v>481.90576469437622</v>
      </c>
      <c r="T76" s="29">
        <v>17.749914381</v>
      </c>
      <c r="U76" t="s">
        <v>176</v>
      </c>
    </row>
    <row r="77" spans="1:21">
      <c r="A77" s="1">
        <v>75</v>
      </c>
      <c r="B77">
        <v>886307</v>
      </c>
      <c r="C77" s="2">
        <v>44564.78125</v>
      </c>
      <c r="D77" s="26">
        <f>IF(input_OLD_temp_simulation!C77&lt;&gt;"",(C77-E77/24-DATE(1970,1,1))*86400,"")</f>
        <v>1641231900.0000002</v>
      </c>
      <c r="E77" s="13">
        <v>1</v>
      </c>
      <c r="F77" s="17">
        <v>7.9512783823785611</v>
      </c>
      <c r="G77" s="17">
        <v>5.106661271429271</v>
      </c>
      <c r="H77" s="6">
        <v>0</v>
      </c>
      <c r="I77" s="17">
        <v>4.5468375347590477</v>
      </c>
      <c r="J77" s="17">
        <v>17.17166666666667</v>
      </c>
      <c r="K77" s="4">
        <v>17</v>
      </c>
      <c r="L77">
        <v>900</v>
      </c>
      <c r="M77" s="6">
        <v>859.71111110855213</v>
      </c>
      <c r="N77" s="6">
        <v>56.000000000494772</v>
      </c>
      <c r="O77" s="4">
        <v>0</v>
      </c>
      <c r="P77" s="6">
        <v>56.000000000494772</v>
      </c>
      <c r="Q77" s="13">
        <v>1</v>
      </c>
      <c r="R77" s="29">
        <v>377.80534641417597</v>
      </c>
      <c r="S77" s="29">
        <v>481.90576469437622</v>
      </c>
      <c r="T77" s="29">
        <v>17.734365136000001</v>
      </c>
      <c r="U77" t="s">
        <v>176</v>
      </c>
    </row>
    <row r="78" spans="1:21">
      <c r="A78" s="1">
        <v>76</v>
      </c>
      <c r="B78">
        <v>886307</v>
      </c>
      <c r="C78" s="2">
        <v>44564.791666666657</v>
      </c>
      <c r="D78" s="26">
        <f>IF(input_OLD_temp_simulation!C78&lt;&gt;"",(C78-E78/24-DATE(1970,1,1))*86400,"")</f>
        <v>1641232799.9999993</v>
      </c>
      <c r="E78" s="13">
        <v>1</v>
      </c>
      <c r="F78" s="17">
        <v>7.9046710620043541</v>
      </c>
      <c r="G78" s="17">
        <v>5.0853290171434216</v>
      </c>
      <c r="H78" s="6">
        <v>0</v>
      </c>
      <c r="I78" s="17">
        <v>4.5144517172420731</v>
      </c>
      <c r="J78" s="17">
        <v>17.184999999999999</v>
      </c>
      <c r="K78" s="4">
        <v>17</v>
      </c>
      <c r="L78">
        <v>900</v>
      </c>
      <c r="M78" s="6">
        <v>1719.42222222599</v>
      </c>
      <c r="N78" s="6">
        <v>56.000000000494772</v>
      </c>
      <c r="O78" s="4">
        <v>0</v>
      </c>
      <c r="P78" s="6">
        <v>56.000000000494772</v>
      </c>
      <c r="Q78" s="13">
        <v>1</v>
      </c>
      <c r="R78" s="29">
        <v>377.80534641417597</v>
      </c>
      <c r="S78" s="29">
        <v>1341.616875811814</v>
      </c>
      <c r="T78" s="29">
        <v>17.761095161</v>
      </c>
      <c r="U78" t="s">
        <v>176</v>
      </c>
    </row>
    <row r="79" spans="1:21">
      <c r="A79" s="1">
        <v>77</v>
      </c>
      <c r="B79">
        <v>886307</v>
      </c>
      <c r="C79" s="2">
        <v>44564.802083333343</v>
      </c>
      <c r="D79" s="26">
        <f>IF(input_OLD_temp_simulation!C79&lt;&gt;"",(C79-E79/24-DATE(1970,1,1))*86400,"")</f>
        <v>1641233700.000001</v>
      </c>
      <c r="E79" s="13">
        <v>1</v>
      </c>
      <c r="F79" s="17">
        <v>7.9409062495053426</v>
      </c>
      <c r="G79" s="17">
        <v>4.856661271429271</v>
      </c>
      <c r="H79" s="6">
        <v>0</v>
      </c>
      <c r="I79" s="17">
        <v>4.7031320685524953</v>
      </c>
      <c r="J79" s="17">
        <v>17.24666666666667</v>
      </c>
      <c r="K79" s="4">
        <v>18</v>
      </c>
      <c r="L79">
        <v>900</v>
      </c>
      <c r="M79" s="6">
        <v>1719.42222222599</v>
      </c>
      <c r="N79" s="6">
        <v>76.000000000931323</v>
      </c>
      <c r="O79" s="4">
        <v>0</v>
      </c>
      <c r="P79" s="6">
        <v>76.000000000931323</v>
      </c>
      <c r="Q79" s="13">
        <v>1</v>
      </c>
      <c r="R79" s="29">
        <v>377.80534641417597</v>
      </c>
      <c r="S79" s="29">
        <v>1341.616875811814</v>
      </c>
      <c r="T79" s="29">
        <v>17.789521283999999</v>
      </c>
      <c r="U79" t="s">
        <v>176</v>
      </c>
    </row>
    <row r="80" spans="1:21">
      <c r="A80" s="1">
        <v>78</v>
      </c>
      <c r="B80">
        <v>886307</v>
      </c>
      <c r="C80" s="2">
        <v>44564.8125</v>
      </c>
      <c r="D80" s="26">
        <f>IF(input_OLD_temp_simulation!C80&lt;&gt;"",(C80-E80/24-DATE(1970,1,1))*86400,"")</f>
        <v>1641234600.0000002</v>
      </c>
      <c r="E80" s="13">
        <v>1</v>
      </c>
      <c r="F80" s="17">
        <v>7.9771414370063312</v>
      </c>
      <c r="G80" s="17">
        <v>4.6279935257151186</v>
      </c>
      <c r="H80" s="6">
        <v>0</v>
      </c>
      <c r="I80" s="17">
        <v>4.8918124198629176</v>
      </c>
      <c r="J80" s="17">
        <v>17.723333333333329</v>
      </c>
      <c r="K80" s="4">
        <v>18</v>
      </c>
      <c r="L80">
        <v>900</v>
      </c>
      <c r="M80" s="6">
        <v>1719.42222222599</v>
      </c>
      <c r="N80" s="6">
        <v>59.999999997671686</v>
      </c>
      <c r="O80" s="4">
        <v>0</v>
      </c>
      <c r="P80" s="6">
        <v>59.999999997671686</v>
      </c>
      <c r="Q80" s="13">
        <v>1</v>
      </c>
      <c r="R80" s="29">
        <v>377.80534641417597</v>
      </c>
      <c r="S80" s="29">
        <v>1341.616875811814</v>
      </c>
      <c r="T80" s="29">
        <v>17.817808143000001</v>
      </c>
      <c r="U80" t="s">
        <v>176</v>
      </c>
    </row>
    <row r="81" spans="1:21">
      <c r="A81" s="1">
        <v>79</v>
      </c>
      <c r="B81">
        <v>886307</v>
      </c>
      <c r="C81" s="2">
        <v>44564.822916666657</v>
      </c>
      <c r="D81" s="26">
        <f>IF(input_OLD_temp_simulation!C81&lt;&gt;"",(C81-E81/24-DATE(1970,1,1))*86400,"")</f>
        <v>1641235499.9999993</v>
      </c>
      <c r="E81" s="13">
        <v>1</v>
      </c>
      <c r="F81" s="17">
        <v>8.0133766245073197</v>
      </c>
      <c r="G81" s="17">
        <v>4.399325780000968</v>
      </c>
      <c r="H81" s="6">
        <v>0</v>
      </c>
      <c r="I81" s="17">
        <v>5.0804927711733416</v>
      </c>
      <c r="J81" s="17">
        <v>18.533333333333331</v>
      </c>
      <c r="K81" s="4">
        <v>18</v>
      </c>
      <c r="L81">
        <v>900</v>
      </c>
      <c r="M81" s="6">
        <v>1719.42222222599</v>
      </c>
      <c r="N81" s="6">
        <v>68.000000002939487</v>
      </c>
      <c r="O81" s="4">
        <v>0</v>
      </c>
      <c r="P81" s="6">
        <v>68.000000002939487</v>
      </c>
      <c r="Q81" s="13">
        <v>1</v>
      </c>
      <c r="R81" s="29">
        <v>377.80534641417597</v>
      </c>
      <c r="S81" s="29">
        <v>1341.616875811814</v>
      </c>
      <c r="T81" s="29">
        <v>17.847175148000002</v>
      </c>
      <c r="U81" t="s">
        <v>176</v>
      </c>
    </row>
    <row r="82" spans="1:21">
      <c r="A82" s="1">
        <v>80</v>
      </c>
      <c r="B82">
        <v>886307</v>
      </c>
      <c r="C82" s="2">
        <v>44564.833333333343</v>
      </c>
      <c r="D82" s="26">
        <f>IF(input_OLD_temp_simulation!C82&lt;&gt;"",(C82-E82/24-DATE(1970,1,1))*86400,"")</f>
        <v>1641236400.000001</v>
      </c>
      <c r="E82" s="13">
        <v>1</v>
      </c>
      <c r="F82" s="17">
        <v>8.0496118120083082</v>
      </c>
      <c r="G82" s="17">
        <v>4.1706580342868156</v>
      </c>
      <c r="H82" s="6">
        <v>0</v>
      </c>
      <c r="I82" s="17">
        <v>5.2691731224837639</v>
      </c>
      <c r="J82" s="17">
        <v>18.440000000000001</v>
      </c>
      <c r="K82" s="4">
        <v>18</v>
      </c>
      <c r="L82">
        <v>900</v>
      </c>
      <c r="M82" s="6">
        <v>107.463888888569</v>
      </c>
      <c r="N82" s="6">
        <v>203.9999999979045</v>
      </c>
      <c r="O82" s="4">
        <v>0</v>
      </c>
      <c r="P82" s="6">
        <v>203.9999999979045</v>
      </c>
      <c r="Q82" s="13">
        <v>1</v>
      </c>
      <c r="R82" s="29">
        <v>377.80534641417597</v>
      </c>
      <c r="S82" s="29">
        <v>0</v>
      </c>
      <c r="T82" s="29">
        <v>17.818029104000001</v>
      </c>
      <c r="U82" t="s">
        <v>176</v>
      </c>
    </row>
    <row r="83" spans="1:21">
      <c r="A83" s="1">
        <v>81</v>
      </c>
      <c r="B83">
        <v>886307</v>
      </c>
      <c r="C83" s="2">
        <v>44564.84375</v>
      </c>
      <c r="D83" s="26">
        <f>IF(input_OLD_temp_simulation!C83&lt;&gt;"",(C83-E83/24-DATE(1970,1,1))*86400,"")</f>
        <v>1641237300.0000002</v>
      </c>
      <c r="E83" s="13">
        <v>1</v>
      </c>
      <c r="F83" s="17">
        <v>7.9559197995979467</v>
      </c>
      <c r="G83" s="17">
        <v>4.149325780000968</v>
      </c>
      <c r="H83" s="6">
        <v>0</v>
      </c>
      <c r="I83" s="17">
        <v>5.1897026129306347</v>
      </c>
      <c r="J83" s="17">
        <v>18.234999999999999</v>
      </c>
      <c r="K83" s="4">
        <v>18</v>
      </c>
      <c r="L83">
        <v>900</v>
      </c>
      <c r="M83" s="6">
        <v>107.463888888569</v>
      </c>
      <c r="N83" s="6">
        <v>152.00000000186259</v>
      </c>
      <c r="O83" s="4">
        <v>0</v>
      </c>
      <c r="P83" s="6">
        <v>152.00000000186259</v>
      </c>
      <c r="Q83" s="13">
        <v>1</v>
      </c>
      <c r="R83" s="29">
        <v>377.80534641417597</v>
      </c>
      <c r="S83" s="29">
        <v>0</v>
      </c>
      <c r="T83" s="29">
        <v>17.786030845999999</v>
      </c>
      <c r="U83" t="s">
        <v>176</v>
      </c>
    </row>
    <row r="84" spans="1:21">
      <c r="A84" s="1">
        <v>82</v>
      </c>
      <c r="B84">
        <v>886307</v>
      </c>
      <c r="C84" s="2">
        <v>44564.854166666657</v>
      </c>
      <c r="D84" s="26">
        <f>IF(input_OLD_temp_simulation!C84&lt;&gt;"",(C84-E84/24-DATE(1970,1,1))*86400,"")</f>
        <v>1641238199.9999993</v>
      </c>
      <c r="E84" s="13">
        <v>1</v>
      </c>
      <c r="F84" s="17">
        <v>7.8622277871875852</v>
      </c>
      <c r="G84" s="17">
        <v>4.1279935257151186</v>
      </c>
      <c r="H84" s="6">
        <v>0</v>
      </c>
      <c r="I84" s="17">
        <v>5.1102321033775064</v>
      </c>
      <c r="J84" s="17">
        <v>18.076666666666661</v>
      </c>
      <c r="K84" s="4">
        <v>18</v>
      </c>
      <c r="L84">
        <v>900</v>
      </c>
      <c r="M84" s="6">
        <v>107.463888888569</v>
      </c>
      <c r="N84" s="6">
        <v>175.9999999994761</v>
      </c>
      <c r="O84" s="4">
        <v>0</v>
      </c>
      <c r="P84" s="6">
        <v>175.9999999994761</v>
      </c>
      <c r="Q84" s="13">
        <v>1</v>
      </c>
      <c r="R84" s="29">
        <v>377.80534641417597</v>
      </c>
      <c r="S84" s="29">
        <v>0</v>
      </c>
      <c r="T84" s="29">
        <v>17.755051964</v>
      </c>
      <c r="U84" t="s">
        <v>176</v>
      </c>
    </row>
    <row r="85" spans="1:21">
      <c r="A85" s="1">
        <v>83</v>
      </c>
      <c r="B85">
        <v>886307</v>
      </c>
      <c r="C85" s="2">
        <v>44564.864583333343</v>
      </c>
      <c r="D85" s="26">
        <f>IF(input_OLD_temp_simulation!C85&lt;&gt;"",(C85-E85/24-DATE(1970,1,1))*86400,"")</f>
        <v>1641239100.000001</v>
      </c>
      <c r="E85" s="13">
        <v>1</v>
      </c>
      <c r="F85" s="17">
        <v>7.7685357747772237</v>
      </c>
      <c r="G85" s="17">
        <v>4.106661271429271</v>
      </c>
      <c r="H85" s="6">
        <v>0</v>
      </c>
      <c r="I85" s="17">
        <v>5.0307615938243764</v>
      </c>
      <c r="J85" s="17">
        <v>17.97666666666667</v>
      </c>
      <c r="K85" s="4">
        <v>18</v>
      </c>
      <c r="L85">
        <v>900</v>
      </c>
      <c r="M85" s="6">
        <v>107.463888888569</v>
      </c>
      <c r="N85" s="6">
        <v>419.99999999825383</v>
      </c>
      <c r="O85" s="4">
        <v>0</v>
      </c>
      <c r="P85" s="6">
        <v>419.99999999825383</v>
      </c>
      <c r="Q85" s="13">
        <v>1</v>
      </c>
      <c r="R85" s="29">
        <v>377.80534641417597</v>
      </c>
      <c r="S85" s="29">
        <v>0</v>
      </c>
      <c r="T85" s="29">
        <v>17.736260712</v>
      </c>
      <c r="U85" t="s">
        <v>176</v>
      </c>
    </row>
    <row r="86" spans="1:21">
      <c r="A86" s="1">
        <v>84</v>
      </c>
      <c r="B86">
        <v>886307</v>
      </c>
      <c r="C86" s="2">
        <v>44564.875</v>
      </c>
      <c r="D86" s="26">
        <f>IF(input_OLD_temp_simulation!C86&lt;&gt;"",(C86-E86/24-DATE(1970,1,1))*86400,"")</f>
        <v>1641240000.0000002</v>
      </c>
      <c r="E86" s="13">
        <v>1</v>
      </c>
      <c r="F86" s="17">
        <v>7.6748437623668622</v>
      </c>
      <c r="G86" s="17">
        <v>4.0853290171434216</v>
      </c>
      <c r="H86" s="6">
        <v>0</v>
      </c>
      <c r="I86" s="17">
        <v>4.9512910842712472</v>
      </c>
      <c r="J86" s="17">
        <v>17.86333333333333</v>
      </c>
      <c r="K86" s="4">
        <v>18</v>
      </c>
      <c r="L86">
        <v>900</v>
      </c>
      <c r="M86" s="6">
        <v>1035.561111108836</v>
      </c>
      <c r="N86" s="6">
        <v>204.0000000015425</v>
      </c>
      <c r="O86" s="4">
        <v>0</v>
      </c>
      <c r="P86" s="6">
        <v>204.0000000015425</v>
      </c>
      <c r="Q86" s="13">
        <v>1</v>
      </c>
      <c r="R86" s="29">
        <v>377.80534641417597</v>
      </c>
      <c r="S86" s="29">
        <v>657.75576469466046</v>
      </c>
      <c r="T86" s="29">
        <v>17.738646659</v>
      </c>
      <c r="U86" t="s">
        <v>176</v>
      </c>
    </row>
    <row r="87" spans="1:21">
      <c r="A87" s="1">
        <v>85</v>
      </c>
      <c r="B87">
        <v>886307</v>
      </c>
      <c r="C87" s="2">
        <v>44564.885416666657</v>
      </c>
      <c r="D87" s="26">
        <f>IF(input_OLD_temp_simulation!C87&lt;&gt;"",(C87-E87/24-DATE(1970,1,1))*86400,"")</f>
        <v>1641240899.9999993</v>
      </c>
      <c r="E87" s="13">
        <v>1</v>
      </c>
      <c r="F87" s="17">
        <v>7.8296792735821006</v>
      </c>
      <c r="G87" s="17">
        <v>4.106661271429271</v>
      </c>
      <c r="H87" s="6">
        <v>0</v>
      </c>
      <c r="I87" s="17">
        <v>5.0919050926292542</v>
      </c>
      <c r="J87" s="17">
        <v>17.84</v>
      </c>
      <c r="K87" s="4">
        <v>18</v>
      </c>
      <c r="L87">
        <v>900</v>
      </c>
      <c r="M87" s="6">
        <v>1035.561111108836</v>
      </c>
      <c r="N87" s="6">
        <v>203.9999999979045</v>
      </c>
      <c r="O87" s="4">
        <v>0</v>
      </c>
      <c r="P87" s="6">
        <v>203.9999999979045</v>
      </c>
      <c r="Q87" s="13">
        <v>1</v>
      </c>
      <c r="R87" s="29">
        <v>377.80534641417597</v>
      </c>
      <c r="S87" s="29">
        <v>657.75576469466046</v>
      </c>
      <c r="T87" s="29">
        <v>17.741613352000002</v>
      </c>
      <c r="U87" t="s">
        <v>176</v>
      </c>
    </row>
    <row r="88" spans="1:21">
      <c r="A88" s="1">
        <v>86</v>
      </c>
      <c r="B88">
        <v>886307</v>
      </c>
      <c r="C88" s="2">
        <v>44564.895833333343</v>
      </c>
      <c r="D88" s="26">
        <f>IF(input_OLD_temp_simulation!C88&lt;&gt;"",(C88-E88/24-DATE(1970,1,1))*86400,"")</f>
        <v>1641241800.000001</v>
      </c>
      <c r="E88" s="13">
        <v>1</v>
      </c>
      <c r="F88" s="17">
        <v>7.9845147847973408</v>
      </c>
      <c r="G88" s="17">
        <v>4.1279935257151186</v>
      </c>
      <c r="H88" s="6">
        <v>0</v>
      </c>
      <c r="I88" s="17">
        <v>5.2325191009872611</v>
      </c>
      <c r="J88" s="17">
        <v>18.22</v>
      </c>
      <c r="K88" s="4">
        <v>18</v>
      </c>
      <c r="L88">
        <v>900</v>
      </c>
      <c r="M88" s="6">
        <v>1035.561111108836</v>
      </c>
      <c r="N88" s="6">
        <v>427.99999999988358</v>
      </c>
      <c r="O88" s="4">
        <v>0</v>
      </c>
      <c r="P88" s="6">
        <v>427.99999999988358</v>
      </c>
      <c r="Q88" s="13">
        <v>1</v>
      </c>
      <c r="R88" s="29">
        <v>377.80534641417597</v>
      </c>
      <c r="S88" s="29">
        <v>657.75576469466046</v>
      </c>
      <c r="T88" s="29">
        <v>17.756534027000001</v>
      </c>
      <c r="U88" t="s">
        <v>176</v>
      </c>
    </row>
    <row r="89" spans="1:21">
      <c r="A89" s="1">
        <v>87</v>
      </c>
      <c r="B89">
        <v>886307</v>
      </c>
      <c r="C89" s="2">
        <v>44564.90625</v>
      </c>
      <c r="D89" s="26">
        <f>IF(input_OLD_temp_simulation!C89&lt;&gt;"",(C89-E89/24-DATE(1970,1,1))*86400,"")</f>
        <v>1641242700.0000002</v>
      </c>
      <c r="E89" s="13">
        <v>1</v>
      </c>
      <c r="F89" s="17">
        <v>8.1393502960125801</v>
      </c>
      <c r="G89" s="17">
        <v>4.149325780000968</v>
      </c>
      <c r="H89" s="6">
        <v>0</v>
      </c>
      <c r="I89" s="17">
        <v>5.3731331093452681</v>
      </c>
      <c r="J89" s="17">
        <v>18.276666666666671</v>
      </c>
      <c r="K89" s="4">
        <v>18</v>
      </c>
      <c r="L89">
        <v>900</v>
      </c>
      <c r="M89" s="6">
        <v>1035.561111108836</v>
      </c>
      <c r="N89" s="6">
        <v>196.0000000035507</v>
      </c>
      <c r="O89" s="4">
        <v>0</v>
      </c>
      <c r="P89" s="6">
        <v>196.0000000035507</v>
      </c>
      <c r="Q89" s="13">
        <v>1</v>
      </c>
      <c r="R89" s="29">
        <v>377.80534641417597</v>
      </c>
      <c r="S89" s="29">
        <v>657.75576469466046</v>
      </c>
      <c r="T89" s="29">
        <v>17.760200834999999</v>
      </c>
      <c r="U89" t="s">
        <v>176</v>
      </c>
    </row>
    <row r="90" spans="1:21">
      <c r="A90" s="1">
        <v>88</v>
      </c>
      <c r="B90">
        <v>886307</v>
      </c>
      <c r="C90" s="2">
        <v>44564.916666666657</v>
      </c>
      <c r="D90" s="26">
        <f>IF(input_OLD_temp_simulation!C90&lt;&gt;"",(C90-E90/24-DATE(1970,1,1))*86400,"")</f>
        <v>1641243599.9999993</v>
      </c>
      <c r="E90" s="13">
        <v>1</v>
      </c>
      <c r="F90" s="17">
        <v>8.2941858072278194</v>
      </c>
      <c r="G90" s="17">
        <v>4.1706580342868156</v>
      </c>
      <c r="H90" s="6">
        <v>0</v>
      </c>
      <c r="I90" s="17">
        <v>5.5137471177032751</v>
      </c>
      <c r="J90" s="17">
        <v>18.07</v>
      </c>
      <c r="K90" s="4">
        <v>12</v>
      </c>
      <c r="L90">
        <v>900</v>
      </c>
      <c r="M90" s="6">
        <v>0</v>
      </c>
      <c r="N90" s="6">
        <v>235.9999999971478</v>
      </c>
      <c r="O90" s="4">
        <v>0</v>
      </c>
      <c r="P90" s="6">
        <v>235.9999999971478</v>
      </c>
      <c r="Q90" s="13">
        <v>1</v>
      </c>
      <c r="R90" s="29">
        <v>377.80534641417597</v>
      </c>
      <c r="S90" s="29">
        <v>0</v>
      </c>
      <c r="T90" s="29">
        <v>17.734072842</v>
      </c>
      <c r="U90" t="s">
        <v>176</v>
      </c>
    </row>
    <row r="91" spans="1:21">
      <c r="A91" s="1">
        <v>89</v>
      </c>
      <c r="B91">
        <v>886307</v>
      </c>
      <c r="C91" s="2">
        <v>44564.927083333343</v>
      </c>
      <c r="D91" s="26">
        <f>IF(input_OLD_temp_simulation!C91&lt;&gt;"",(C91-E91/24-DATE(1970,1,1))*86400,"")</f>
        <v>1641244500.000001</v>
      </c>
      <c r="E91" s="13">
        <v>1</v>
      </c>
      <c r="F91" s="17">
        <v>8.2604695281212344</v>
      </c>
      <c r="G91" s="17">
        <v>4.1706580342868156</v>
      </c>
      <c r="H91" s="6">
        <v>0</v>
      </c>
      <c r="I91" s="17">
        <v>5.48003083859669</v>
      </c>
      <c r="J91" s="17">
        <v>17.973333333333329</v>
      </c>
      <c r="K91" s="4">
        <v>12</v>
      </c>
      <c r="L91">
        <v>900</v>
      </c>
      <c r="M91" s="6">
        <v>0</v>
      </c>
      <c r="N91" s="6">
        <v>195.99999999991269</v>
      </c>
      <c r="O91" s="4">
        <v>0</v>
      </c>
      <c r="P91" s="6">
        <v>195.99999999991269</v>
      </c>
      <c r="Q91" s="13">
        <v>1</v>
      </c>
      <c r="R91" s="29">
        <v>377.80534641417597</v>
      </c>
      <c r="S91" s="29">
        <v>0</v>
      </c>
      <c r="T91" s="29">
        <v>17.705881596000001</v>
      </c>
      <c r="U91" t="s">
        <v>176</v>
      </c>
    </row>
    <row r="92" spans="1:21">
      <c r="A92" s="1">
        <v>90</v>
      </c>
      <c r="B92">
        <v>886307</v>
      </c>
      <c r="C92" s="2">
        <v>44564.9375</v>
      </c>
      <c r="D92" s="26">
        <f>IF(input_OLD_temp_simulation!C92&lt;&gt;"",(C92-E92/24-DATE(1970,1,1))*86400,"")</f>
        <v>1641245400.0000002</v>
      </c>
      <c r="E92" s="13">
        <v>1</v>
      </c>
      <c r="F92" s="17">
        <v>8.2267532490146493</v>
      </c>
      <c r="G92" s="17">
        <v>4.1706580342868156</v>
      </c>
      <c r="H92" s="6">
        <v>0</v>
      </c>
      <c r="I92" s="17">
        <v>5.446314559490105</v>
      </c>
      <c r="J92" s="17">
        <v>17.885000000000002</v>
      </c>
      <c r="K92" s="4">
        <v>12</v>
      </c>
      <c r="L92">
        <v>900</v>
      </c>
      <c r="M92" s="6">
        <v>0</v>
      </c>
      <c r="N92" s="6">
        <v>139.99999999941789</v>
      </c>
      <c r="O92" s="4">
        <v>0</v>
      </c>
      <c r="P92" s="6">
        <v>139.99999999941789</v>
      </c>
      <c r="Q92" s="13">
        <v>1</v>
      </c>
      <c r="R92" s="29">
        <v>377.80534641417597</v>
      </c>
      <c r="S92" s="29">
        <v>0</v>
      </c>
      <c r="T92" s="29">
        <v>17.674823219</v>
      </c>
      <c r="U92" t="s">
        <v>176</v>
      </c>
    </row>
    <row r="93" spans="1:21">
      <c r="A93" s="1">
        <v>91</v>
      </c>
      <c r="B93">
        <v>886307</v>
      </c>
      <c r="C93" s="2">
        <v>44564.947916666657</v>
      </c>
      <c r="D93" s="26">
        <f>IF(input_OLD_temp_simulation!C93&lt;&gt;"",(C93-E93/24-DATE(1970,1,1))*86400,"")</f>
        <v>1641246299.9999993</v>
      </c>
      <c r="E93" s="13">
        <v>1</v>
      </c>
      <c r="F93" s="17">
        <v>8.1930369699080643</v>
      </c>
      <c r="G93" s="17">
        <v>4.1706580342868156</v>
      </c>
      <c r="H93" s="6">
        <v>0</v>
      </c>
      <c r="I93" s="17">
        <v>5.41259828038352</v>
      </c>
      <c r="J93" s="17">
        <v>17.736666666666672</v>
      </c>
      <c r="K93" s="4">
        <v>12</v>
      </c>
      <c r="L93">
        <v>900</v>
      </c>
      <c r="M93" s="6">
        <v>0</v>
      </c>
      <c r="N93" s="6">
        <v>124.00000000343429</v>
      </c>
      <c r="O93" s="4">
        <v>0</v>
      </c>
      <c r="P93" s="6">
        <v>124.00000000343429</v>
      </c>
      <c r="Q93" s="13">
        <v>1</v>
      </c>
      <c r="R93" s="29">
        <v>377.80534641417597</v>
      </c>
      <c r="S93" s="29">
        <v>0</v>
      </c>
      <c r="T93" s="29">
        <v>17.642941126</v>
      </c>
      <c r="U93" t="s">
        <v>176</v>
      </c>
    </row>
    <row r="94" spans="1:21">
      <c r="A94" s="1">
        <v>92</v>
      </c>
      <c r="B94">
        <v>886307</v>
      </c>
      <c r="C94" s="2">
        <v>44564.958333333343</v>
      </c>
      <c r="D94" s="26">
        <f>IF(input_OLD_temp_simulation!C94&lt;&gt;"",(C94-E94/24-DATE(1970,1,1))*86400,"")</f>
        <v>1641247200.000001</v>
      </c>
      <c r="E94" s="13">
        <v>1</v>
      </c>
      <c r="F94" s="17">
        <v>8.1593206908014793</v>
      </c>
      <c r="G94" s="17">
        <v>4.1706580342868156</v>
      </c>
      <c r="H94" s="6">
        <v>0</v>
      </c>
      <c r="I94" s="17">
        <v>5.3788820012769349</v>
      </c>
      <c r="J94" s="17">
        <v>17.651666666666671</v>
      </c>
      <c r="K94" s="4">
        <v>12</v>
      </c>
      <c r="L94">
        <v>900</v>
      </c>
      <c r="M94" s="6">
        <v>0</v>
      </c>
      <c r="N94" s="6">
        <v>115.99999999998541</v>
      </c>
      <c r="O94" s="4">
        <v>0</v>
      </c>
      <c r="P94" s="6">
        <v>115.99999999998541</v>
      </c>
      <c r="Q94" s="13">
        <v>1</v>
      </c>
      <c r="R94" s="29">
        <v>377.80534641417597</v>
      </c>
      <c r="S94" s="29">
        <v>0</v>
      </c>
      <c r="T94" s="29">
        <v>17.610645053999999</v>
      </c>
      <c r="U94" t="s">
        <v>176</v>
      </c>
    </row>
    <row r="95" spans="1:21">
      <c r="A95" s="1">
        <v>93</v>
      </c>
      <c r="B95">
        <v>886307</v>
      </c>
      <c r="C95" s="2">
        <v>44564.96875</v>
      </c>
      <c r="D95" s="26">
        <f>IF(input_OLD_temp_simulation!C95&lt;&gt;"",(C95-E95/24-DATE(1970,1,1))*86400,"")</f>
        <v>1641248100.0000002</v>
      </c>
      <c r="E95" s="13">
        <v>1</v>
      </c>
      <c r="F95" s="17">
        <v>8.2313136941415124</v>
      </c>
      <c r="G95" s="17">
        <v>3.9855716841055639</v>
      </c>
      <c r="H95" s="6">
        <v>0</v>
      </c>
      <c r="I95" s="17">
        <v>5.5742659047378034</v>
      </c>
      <c r="J95" s="17">
        <v>17.626666666666669</v>
      </c>
      <c r="K95" s="4">
        <v>12</v>
      </c>
      <c r="L95">
        <v>900</v>
      </c>
      <c r="M95" s="6">
        <v>0</v>
      </c>
      <c r="N95" s="6">
        <v>115.99999999998541</v>
      </c>
      <c r="O95" s="4">
        <v>0</v>
      </c>
      <c r="P95" s="6">
        <v>115.99999999998541</v>
      </c>
      <c r="Q95" s="13">
        <v>1</v>
      </c>
      <c r="R95" s="29">
        <v>377.80534641417597</v>
      </c>
      <c r="S95" s="29">
        <v>0</v>
      </c>
      <c r="T95" s="29">
        <v>17.579305547000001</v>
      </c>
      <c r="U95" t="s">
        <v>176</v>
      </c>
    </row>
    <row r="96" spans="1:21">
      <c r="A96" s="1">
        <v>94</v>
      </c>
      <c r="B96">
        <v>886307</v>
      </c>
      <c r="C96" s="2">
        <v>44564.979166666657</v>
      </c>
      <c r="D96" s="26">
        <f>IF(input_OLD_temp_simulation!C96&lt;&gt;"",(C96-E96/24-DATE(1970,1,1))*86400,"")</f>
        <v>1641248999.9999993</v>
      </c>
      <c r="E96" s="13">
        <v>1</v>
      </c>
      <c r="F96" s="17">
        <v>8.3033066974815455</v>
      </c>
      <c r="G96" s="17">
        <v>3.8004853339243119</v>
      </c>
      <c r="H96" s="6">
        <v>0</v>
      </c>
      <c r="I96" s="17">
        <v>5.7696498081986709</v>
      </c>
      <c r="J96" s="17">
        <v>17.543333333333329</v>
      </c>
      <c r="K96" s="4">
        <v>12</v>
      </c>
      <c r="L96">
        <v>900</v>
      </c>
      <c r="M96" s="6">
        <v>0</v>
      </c>
      <c r="N96" s="6">
        <v>76.000000000931323</v>
      </c>
      <c r="O96" s="4">
        <v>0</v>
      </c>
      <c r="P96" s="6">
        <v>76.000000000931323</v>
      </c>
      <c r="Q96" s="13">
        <v>1</v>
      </c>
      <c r="R96" s="29">
        <v>377.80534641417597</v>
      </c>
      <c r="S96" s="29">
        <v>0</v>
      </c>
      <c r="T96" s="29">
        <v>17.546887215000002</v>
      </c>
      <c r="U96" t="s">
        <v>176</v>
      </c>
    </row>
    <row r="97" spans="1:21">
      <c r="A97" s="1">
        <v>95</v>
      </c>
      <c r="B97">
        <v>886307</v>
      </c>
      <c r="C97" s="2">
        <v>44564.989583333343</v>
      </c>
      <c r="D97" s="26">
        <f>IF(input_OLD_temp_simulation!C97&lt;&gt;"",(C97-E97/24-DATE(1970,1,1))*86400,"")</f>
        <v>1641249900.000001</v>
      </c>
      <c r="E97" s="13">
        <v>1</v>
      </c>
      <c r="F97" s="17">
        <v>8.3752997008215786</v>
      </c>
      <c r="G97" s="17">
        <v>3.6153989837430598</v>
      </c>
      <c r="H97" s="6">
        <v>0</v>
      </c>
      <c r="I97" s="17">
        <v>5.9650337116595384</v>
      </c>
      <c r="J97" s="17">
        <v>17.48</v>
      </c>
      <c r="K97" s="4">
        <v>12</v>
      </c>
      <c r="L97">
        <v>900</v>
      </c>
      <c r="M97" s="6">
        <v>0</v>
      </c>
      <c r="N97" s="6">
        <v>43.999999999869033</v>
      </c>
      <c r="O97" s="4">
        <v>0</v>
      </c>
      <c r="P97" s="6">
        <v>43.999999999869033</v>
      </c>
      <c r="Q97" s="13">
        <v>1</v>
      </c>
      <c r="R97" s="29">
        <v>377.80534641417597</v>
      </c>
      <c r="S97" s="29">
        <v>0</v>
      </c>
      <c r="T97" s="29">
        <v>17.513800867</v>
      </c>
      <c r="U97" t="s">
        <v>176</v>
      </c>
    </row>
    <row r="98" spans="1:21">
      <c r="A98" s="1">
        <v>96</v>
      </c>
      <c r="B98">
        <v>886307</v>
      </c>
      <c r="C98" s="2">
        <v>44565</v>
      </c>
      <c r="D98" s="26">
        <f>IF(input_OLD_temp_simulation!C98&lt;&gt;"",(C98-E98/24-DATE(1970,1,1))*86400,"")</f>
        <v>1641250800.0000002</v>
      </c>
      <c r="E98" s="13">
        <v>1</v>
      </c>
      <c r="F98" s="17">
        <v>8.4472927041616117</v>
      </c>
      <c r="G98" s="17">
        <v>3.4303126335618082</v>
      </c>
      <c r="H98" s="6">
        <v>0</v>
      </c>
      <c r="I98" s="17">
        <v>6.1604176151204069</v>
      </c>
      <c r="J98" s="17">
        <v>17.385000000000002</v>
      </c>
      <c r="K98" s="4">
        <v>12</v>
      </c>
      <c r="L98">
        <v>900</v>
      </c>
      <c r="M98" s="6">
        <v>0</v>
      </c>
      <c r="N98" s="6">
        <v>36.000000000058208</v>
      </c>
      <c r="O98" s="4">
        <v>0</v>
      </c>
      <c r="P98" s="6">
        <v>36.000000000058208</v>
      </c>
      <c r="Q98" s="13">
        <v>1</v>
      </c>
      <c r="R98" s="29">
        <v>377.80534641417597</v>
      </c>
      <c r="S98" s="29">
        <v>0</v>
      </c>
      <c r="T98" s="29">
        <v>17.48126813</v>
      </c>
      <c r="U98" t="s">
        <v>176</v>
      </c>
    </row>
    <row r="99" spans="1:21">
      <c r="A99" s="1">
        <v>97</v>
      </c>
      <c r="B99">
        <v>886307</v>
      </c>
      <c r="C99" s="2">
        <v>44565.010416666657</v>
      </c>
      <c r="D99" s="26">
        <f>IF(input_OLD_temp_simulation!C99&lt;&gt;"",(C99-E99/24-DATE(1970,1,1))*86400,"")</f>
        <v>1641251699.9999993</v>
      </c>
      <c r="E99" s="13">
        <v>1</v>
      </c>
      <c r="F99" s="17">
        <v>8.3916751104111142</v>
      </c>
      <c r="G99" s="17">
        <v>3.4303126335618082</v>
      </c>
      <c r="H99" s="6">
        <v>0</v>
      </c>
      <c r="I99" s="17">
        <v>6.1048000213699094</v>
      </c>
      <c r="J99" s="17">
        <v>17.274999999999999</v>
      </c>
      <c r="K99" s="4">
        <v>12</v>
      </c>
      <c r="L99">
        <v>900</v>
      </c>
      <c r="M99" s="6">
        <v>0</v>
      </c>
      <c r="N99" s="6">
        <v>115.99999999998541</v>
      </c>
      <c r="O99" s="4">
        <v>0</v>
      </c>
      <c r="P99" s="6">
        <v>115.99999999998541</v>
      </c>
      <c r="Q99" s="13">
        <v>1</v>
      </c>
      <c r="R99" s="29">
        <v>377.80534641417597</v>
      </c>
      <c r="S99" s="29">
        <v>0</v>
      </c>
      <c r="T99" s="29">
        <v>17.452701146999999</v>
      </c>
      <c r="U99" t="s">
        <v>176</v>
      </c>
    </row>
    <row r="100" spans="1:21">
      <c r="A100" s="1">
        <v>98</v>
      </c>
      <c r="B100">
        <v>886307</v>
      </c>
      <c r="C100" s="2">
        <v>44565.020833333343</v>
      </c>
      <c r="D100" s="26">
        <f>IF(input_OLD_temp_simulation!C100&lt;&gt;"",(C100-E100/24-DATE(1970,1,1))*86400,"")</f>
        <v>1641252600.000001</v>
      </c>
      <c r="E100" s="13">
        <v>1</v>
      </c>
      <c r="F100" s="17">
        <v>8.3360575166606168</v>
      </c>
      <c r="G100" s="17">
        <v>3.4303126335618082</v>
      </c>
      <c r="H100" s="6">
        <v>0</v>
      </c>
      <c r="I100" s="17">
        <v>6.0491824276194119</v>
      </c>
      <c r="J100" s="17">
        <v>17.2</v>
      </c>
      <c r="K100" s="4">
        <v>12</v>
      </c>
      <c r="L100">
        <v>900</v>
      </c>
      <c r="M100" s="6">
        <v>0</v>
      </c>
      <c r="N100" s="6">
        <v>59.999999999490683</v>
      </c>
      <c r="O100" s="4">
        <v>0</v>
      </c>
      <c r="P100" s="6">
        <v>59.999999999490683</v>
      </c>
      <c r="Q100" s="13">
        <v>1</v>
      </c>
      <c r="R100" s="29">
        <v>377.80534641417597</v>
      </c>
      <c r="S100" s="29">
        <v>0</v>
      </c>
      <c r="T100" s="29">
        <v>17.421176594999999</v>
      </c>
      <c r="U100" t="s">
        <v>176</v>
      </c>
    </row>
    <row r="101" spans="1:21">
      <c r="A101" s="1">
        <v>99</v>
      </c>
      <c r="B101">
        <v>886307</v>
      </c>
      <c r="C101" s="2">
        <v>44565.03125</v>
      </c>
      <c r="D101" s="26">
        <f>IF(input_OLD_temp_simulation!C101&lt;&gt;"",(C101-E101/24-DATE(1970,1,1))*86400,"")</f>
        <v>1641253500.0000002</v>
      </c>
      <c r="E101" s="13">
        <v>1</v>
      </c>
      <c r="F101" s="17">
        <v>8.2804399229101193</v>
      </c>
      <c r="G101" s="17">
        <v>3.4303126335618082</v>
      </c>
      <c r="H101" s="6">
        <v>0</v>
      </c>
      <c r="I101" s="17">
        <v>5.9935648338689136</v>
      </c>
      <c r="J101" s="17">
        <v>17.133333333333329</v>
      </c>
      <c r="K101" s="4">
        <v>12</v>
      </c>
      <c r="L101">
        <v>900</v>
      </c>
      <c r="M101" s="6">
        <v>0</v>
      </c>
      <c r="N101" s="6">
        <v>31.9999999992433</v>
      </c>
      <c r="O101" s="4">
        <v>0</v>
      </c>
      <c r="P101" s="6">
        <v>31.9999999992433</v>
      </c>
      <c r="Q101" s="13">
        <v>1</v>
      </c>
      <c r="R101" s="29">
        <v>377.80534641417597</v>
      </c>
      <c r="S101" s="29">
        <v>0</v>
      </c>
      <c r="T101" s="29">
        <v>17.388128860999998</v>
      </c>
      <c r="U101" t="s">
        <v>176</v>
      </c>
    </row>
    <row r="102" spans="1:21">
      <c r="A102" s="1">
        <v>100</v>
      </c>
      <c r="B102">
        <v>886307</v>
      </c>
      <c r="C102" s="2">
        <v>44565.041666666657</v>
      </c>
      <c r="D102" s="26">
        <f>IF(input_OLD_temp_simulation!C102&lt;&gt;"",(C102-E102/24-DATE(1970,1,1))*86400,"")</f>
        <v>1641254399.9999993</v>
      </c>
      <c r="E102" s="13">
        <v>1</v>
      </c>
      <c r="F102" s="17">
        <v>8.2248223291596219</v>
      </c>
      <c r="G102" s="17">
        <v>3.4303126335618082</v>
      </c>
      <c r="H102" s="6">
        <v>0</v>
      </c>
      <c r="I102" s="17">
        <v>5.937947240118417</v>
      </c>
      <c r="J102" s="17">
        <v>17.053333333333331</v>
      </c>
      <c r="K102" s="4">
        <v>12</v>
      </c>
      <c r="L102">
        <v>900</v>
      </c>
      <c r="M102" s="6">
        <v>0</v>
      </c>
      <c r="N102" s="6">
        <v>32.00000000106229</v>
      </c>
      <c r="O102" s="4">
        <v>0</v>
      </c>
      <c r="P102" s="6">
        <v>32.00000000106229</v>
      </c>
      <c r="Q102" s="13">
        <v>1</v>
      </c>
      <c r="R102" s="29">
        <v>377.80534641417597</v>
      </c>
      <c r="S102" s="29">
        <v>0</v>
      </c>
      <c r="T102" s="29">
        <v>17.354986302</v>
      </c>
      <c r="U102" t="s">
        <v>176</v>
      </c>
    </row>
    <row r="103" spans="1:21">
      <c r="A103" s="1">
        <v>101</v>
      </c>
      <c r="B103">
        <v>886307</v>
      </c>
      <c r="C103" s="2">
        <v>44565.052083333343</v>
      </c>
      <c r="D103" s="26">
        <f>IF(input_OLD_temp_simulation!C103&lt;&gt;"",(C103-E103/24-DATE(1970,1,1))*86400,"")</f>
        <v>1641255300.000001</v>
      </c>
      <c r="E103" s="13">
        <v>1</v>
      </c>
      <c r="F103" s="17">
        <v>8.1895526015861293</v>
      </c>
      <c r="G103" s="17">
        <v>3.408980379275953</v>
      </c>
      <c r="H103" s="6">
        <v>0</v>
      </c>
      <c r="I103" s="17">
        <v>5.9168990154021603</v>
      </c>
      <c r="J103" s="17">
        <v>16.989999999999998</v>
      </c>
      <c r="K103" s="4">
        <v>12</v>
      </c>
      <c r="L103">
        <v>900</v>
      </c>
      <c r="M103" s="6">
        <v>0</v>
      </c>
      <c r="N103" s="6">
        <v>28.000000000247379</v>
      </c>
      <c r="O103" s="4">
        <v>0</v>
      </c>
      <c r="P103" s="6">
        <v>28.000000000247379</v>
      </c>
      <c r="Q103" s="13">
        <v>1</v>
      </c>
      <c r="R103" s="29">
        <v>377.80534641417597</v>
      </c>
      <c r="S103" s="29">
        <v>0</v>
      </c>
      <c r="T103" s="29">
        <v>17.321691419</v>
      </c>
      <c r="U103" t="s">
        <v>176</v>
      </c>
    </row>
    <row r="104" spans="1:21">
      <c r="A104" s="1">
        <v>102</v>
      </c>
      <c r="B104">
        <v>886307</v>
      </c>
      <c r="C104" s="2">
        <v>44565.0625</v>
      </c>
      <c r="D104" s="26">
        <f>IF(input_OLD_temp_simulation!C104&lt;&gt;"",(C104-E104/24-DATE(1970,1,1))*86400,"")</f>
        <v>1641256200.0000002</v>
      </c>
      <c r="E104" s="13">
        <v>1</v>
      </c>
      <c r="F104" s="17">
        <v>8.1542828740126367</v>
      </c>
      <c r="G104" s="17">
        <v>3.3876481249900992</v>
      </c>
      <c r="H104" s="6">
        <v>0</v>
      </c>
      <c r="I104" s="17">
        <v>5.8958507906859046</v>
      </c>
      <c r="J104" s="17">
        <v>16.95333333333333</v>
      </c>
      <c r="K104" s="4">
        <v>12</v>
      </c>
      <c r="L104">
        <v>900</v>
      </c>
      <c r="M104" s="6">
        <v>0</v>
      </c>
      <c r="N104" s="6">
        <v>31.9999999992433</v>
      </c>
      <c r="O104" s="4">
        <v>0</v>
      </c>
      <c r="P104" s="6">
        <v>31.9999999992433</v>
      </c>
      <c r="Q104" s="13">
        <v>1</v>
      </c>
      <c r="R104" s="29">
        <v>377.80534641417597</v>
      </c>
      <c r="S104" s="29">
        <v>0</v>
      </c>
      <c r="T104" s="29">
        <v>17.288651125000001</v>
      </c>
      <c r="U104" t="s">
        <v>176</v>
      </c>
    </row>
    <row r="105" spans="1:21">
      <c r="A105" s="1">
        <v>103</v>
      </c>
      <c r="B105">
        <v>886307</v>
      </c>
      <c r="C105" s="2">
        <v>44565.072916666657</v>
      </c>
      <c r="D105" s="26">
        <f>IF(input_OLD_temp_simulation!C105&lt;&gt;"",(C105-E105/24-DATE(1970,1,1))*86400,"")</f>
        <v>1641257099.9999993</v>
      </c>
      <c r="E105" s="13">
        <v>1</v>
      </c>
      <c r="F105" s="17">
        <v>8.1190131464391442</v>
      </c>
      <c r="G105" s="17">
        <v>3.366315870704244</v>
      </c>
      <c r="H105" s="6">
        <v>0</v>
      </c>
      <c r="I105" s="17">
        <v>5.8748025659696488</v>
      </c>
      <c r="J105" s="17">
        <v>16.853333333333339</v>
      </c>
      <c r="K105" s="4">
        <v>12</v>
      </c>
      <c r="L105">
        <v>900</v>
      </c>
      <c r="M105" s="6">
        <v>0</v>
      </c>
      <c r="N105" s="6">
        <v>31.9999999992433</v>
      </c>
      <c r="O105" s="4">
        <v>0</v>
      </c>
      <c r="P105" s="6">
        <v>31.9999999992433</v>
      </c>
      <c r="Q105" s="13">
        <v>1</v>
      </c>
      <c r="R105" s="29">
        <v>377.80534641417597</v>
      </c>
      <c r="S105" s="29">
        <v>0</v>
      </c>
      <c r="T105" s="29">
        <v>17.255661215</v>
      </c>
      <c r="U105" t="s">
        <v>176</v>
      </c>
    </row>
    <row r="106" spans="1:21">
      <c r="A106" s="1">
        <v>104</v>
      </c>
      <c r="B106">
        <v>886307</v>
      </c>
      <c r="C106" s="2">
        <v>44565.083333333343</v>
      </c>
      <c r="D106" s="26">
        <f>IF(input_OLD_temp_simulation!C106&lt;&gt;"",(C106-E106/24-DATE(1970,1,1))*86400,"")</f>
        <v>1641258000.000001</v>
      </c>
      <c r="E106" s="13">
        <v>1</v>
      </c>
      <c r="F106" s="17">
        <v>8.0837434188656516</v>
      </c>
      <c r="G106" s="17">
        <v>3.3449836164183888</v>
      </c>
      <c r="H106" s="6">
        <v>0</v>
      </c>
      <c r="I106" s="17">
        <v>5.8537543412533921</v>
      </c>
      <c r="J106" s="17">
        <v>16.81444444444444</v>
      </c>
      <c r="K106" s="4">
        <v>12</v>
      </c>
      <c r="L106">
        <v>900</v>
      </c>
      <c r="M106" s="6">
        <v>0</v>
      </c>
      <c r="N106" s="6">
        <v>28.000000000247379</v>
      </c>
      <c r="O106" s="4">
        <v>0</v>
      </c>
      <c r="P106" s="6">
        <v>28.000000000247379</v>
      </c>
      <c r="Q106" s="13">
        <v>1</v>
      </c>
      <c r="R106" s="29">
        <v>377.80534641417597</v>
      </c>
      <c r="S106" s="29">
        <v>0</v>
      </c>
      <c r="T106" s="29">
        <v>17.222518339000001</v>
      </c>
      <c r="U106" t="s">
        <v>176</v>
      </c>
    </row>
    <row r="107" spans="1:21">
      <c r="A107" s="1">
        <v>105</v>
      </c>
      <c r="B107">
        <v>886307</v>
      </c>
      <c r="C107" s="2">
        <v>44565.09375</v>
      </c>
      <c r="D107" s="26">
        <f>IF(input_OLD_temp_simulation!C107&lt;&gt;"",(C107-E107/24-DATE(1970,1,1))*86400,"")</f>
        <v>1641258900.0000002</v>
      </c>
      <c r="E107" s="13">
        <v>1</v>
      </c>
      <c r="F107" s="17">
        <v>8.0695929234008226</v>
      </c>
      <c r="G107" s="17">
        <v>3.366315870704244</v>
      </c>
      <c r="H107" s="6">
        <v>0</v>
      </c>
      <c r="I107" s="17">
        <v>5.8253823429313272</v>
      </c>
      <c r="J107" s="17">
        <v>16.78222222222222</v>
      </c>
      <c r="K107" s="4">
        <v>12</v>
      </c>
      <c r="L107">
        <v>900</v>
      </c>
      <c r="M107" s="6">
        <v>0</v>
      </c>
      <c r="N107" s="6">
        <v>43.999999999869033</v>
      </c>
      <c r="O107" s="4">
        <v>0</v>
      </c>
      <c r="P107" s="6">
        <v>43.999999999869033</v>
      </c>
      <c r="Q107" s="13">
        <v>1</v>
      </c>
      <c r="R107" s="29">
        <v>377.80534641417597</v>
      </c>
      <c r="S107" s="29">
        <v>0</v>
      </c>
      <c r="T107" s="29">
        <v>17.190208054999999</v>
      </c>
      <c r="U107" t="s">
        <v>176</v>
      </c>
    </row>
    <row r="108" spans="1:21">
      <c r="A108" s="1">
        <v>106</v>
      </c>
      <c r="B108">
        <v>886307</v>
      </c>
      <c r="C108" s="2">
        <v>44565.104166666657</v>
      </c>
      <c r="D108" s="26">
        <f>IF(input_OLD_temp_simulation!C108&lt;&gt;"",(C108-E108/24-DATE(1970,1,1))*86400,"")</f>
        <v>1641259799.9999993</v>
      </c>
      <c r="E108" s="13">
        <v>1</v>
      </c>
      <c r="F108" s="17">
        <v>8.0554424279359935</v>
      </c>
      <c r="G108" s="17">
        <v>3.3876481249900992</v>
      </c>
      <c r="H108" s="6">
        <v>0</v>
      </c>
      <c r="I108" s="17">
        <v>5.7970103446092613</v>
      </c>
      <c r="J108" s="17">
        <v>16.736666666666672</v>
      </c>
      <c r="K108" s="4">
        <v>12</v>
      </c>
      <c r="L108">
        <v>900</v>
      </c>
      <c r="M108" s="6">
        <v>0</v>
      </c>
      <c r="N108" s="6">
        <v>115.99999999998541</v>
      </c>
      <c r="O108" s="4">
        <v>0</v>
      </c>
      <c r="P108" s="6">
        <v>115.99999999998541</v>
      </c>
      <c r="Q108" s="13">
        <v>1</v>
      </c>
      <c r="R108" s="29">
        <v>377.80534641417597</v>
      </c>
      <c r="S108" s="29">
        <v>0</v>
      </c>
      <c r="T108" s="29">
        <v>17.161570784999999</v>
      </c>
      <c r="U108" t="s">
        <v>176</v>
      </c>
    </row>
    <row r="109" spans="1:21">
      <c r="A109" s="1">
        <v>107</v>
      </c>
      <c r="B109">
        <v>886307</v>
      </c>
      <c r="C109" s="2">
        <v>44565.114583333343</v>
      </c>
      <c r="D109" s="26">
        <f>IF(input_OLD_temp_simulation!C109&lt;&gt;"",(C109-E109/24-DATE(1970,1,1))*86400,"")</f>
        <v>1641260700.000001</v>
      </c>
      <c r="E109" s="13">
        <v>1</v>
      </c>
      <c r="F109" s="17">
        <v>8.0412919324711645</v>
      </c>
      <c r="G109" s="17">
        <v>3.408980379275953</v>
      </c>
      <c r="H109" s="6">
        <v>0</v>
      </c>
      <c r="I109" s="17">
        <v>5.7686383462871964</v>
      </c>
      <c r="J109" s="17">
        <v>16.7</v>
      </c>
      <c r="K109" s="4">
        <v>12</v>
      </c>
      <c r="L109">
        <v>900</v>
      </c>
      <c r="M109" s="6">
        <v>0</v>
      </c>
      <c r="N109" s="6">
        <v>56.000000000494772</v>
      </c>
      <c r="O109" s="4">
        <v>0</v>
      </c>
      <c r="P109" s="6">
        <v>56.000000000494772</v>
      </c>
      <c r="Q109" s="13">
        <v>1</v>
      </c>
      <c r="R109" s="29">
        <v>377.80534641417597</v>
      </c>
      <c r="S109" s="29">
        <v>0</v>
      </c>
      <c r="T109" s="29">
        <v>17.129887573000001</v>
      </c>
      <c r="U109" t="s">
        <v>176</v>
      </c>
    </row>
    <row r="110" spans="1:21">
      <c r="A110" s="1">
        <v>108</v>
      </c>
      <c r="B110">
        <v>886307</v>
      </c>
      <c r="C110" s="2">
        <v>44565.125</v>
      </c>
      <c r="D110" s="26">
        <f>IF(input_OLD_temp_simulation!C110&lt;&gt;"",(C110-E110/24-DATE(1970,1,1))*86400,"")</f>
        <v>1641261600.0000002</v>
      </c>
      <c r="E110" s="13">
        <v>1</v>
      </c>
      <c r="F110" s="17">
        <v>8.0271414370063354</v>
      </c>
      <c r="G110" s="17">
        <v>3.4303126335618082</v>
      </c>
      <c r="H110" s="6">
        <v>0</v>
      </c>
      <c r="I110" s="17">
        <v>5.7402663479651306</v>
      </c>
      <c r="J110" s="17">
        <v>16.655000000000001</v>
      </c>
      <c r="K110" s="4">
        <v>12</v>
      </c>
      <c r="L110">
        <v>900</v>
      </c>
      <c r="M110" s="6">
        <v>0</v>
      </c>
      <c r="N110" s="6">
        <v>28.000000000247379</v>
      </c>
      <c r="O110" s="4">
        <v>0</v>
      </c>
      <c r="P110" s="6">
        <v>28.000000000247379</v>
      </c>
      <c r="Q110" s="13">
        <v>1</v>
      </c>
      <c r="R110" s="29">
        <v>377.80534641417597</v>
      </c>
      <c r="S110" s="29">
        <v>0</v>
      </c>
      <c r="T110" s="29">
        <v>17.096796312999999</v>
      </c>
      <c r="U110" t="s">
        <v>176</v>
      </c>
    </row>
    <row r="111" spans="1:21">
      <c r="A111" s="1">
        <v>109</v>
      </c>
      <c r="B111">
        <v>886307</v>
      </c>
      <c r="C111" s="2">
        <v>44565.135416666657</v>
      </c>
      <c r="D111" s="26">
        <f>IF(input_OLD_temp_simulation!C111&lt;&gt;"",(C111-E111/24-DATE(1970,1,1))*86400,"")</f>
        <v>1641262499.9999993</v>
      </c>
      <c r="E111" s="13">
        <v>1</v>
      </c>
      <c r="F111" s="17">
        <v>8.0280152082377114</v>
      </c>
      <c r="G111" s="17">
        <v>3.4303126335618082</v>
      </c>
      <c r="H111" s="6">
        <v>0</v>
      </c>
      <c r="I111" s="17">
        <v>5.7411401191965066</v>
      </c>
      <c r="J111" s="17">
        <v>16.61666666666666</v>
      </c>
      <c r="K111" s="4">
        <v>12</v>
      </c>
      <c r="L111">
        <v>900</v>
      </c>
      <c r="M111" s="6">
        <v>0</v>
      </c>
      <c r="N111" s="6">
        <v>31.9999999992433</v>
      </c>
      <c r="O111" s="4">
        <v>0</v>
      </c>
      <c r="P111" s="6">
        <v>31.9999999992433</v>
      </c>
      <c r="Q111" s="13">
        <v>1</v>
      </c>
      <c r="R111" s="29">
        <v>377.80534641417597</v>
      </c>
      <c r="S111" s="29">
        <v>0</v>
      </c>
      <c r="T111" s="29">
        <v>17.064050890000001</v>
      </c>
      <c r="U111" t="s">
        <v>176</v>
      </c>
    </row>
    <row r="112" spans="1:21">
      <c r="A112" s="1">
        <v>110</v>
      </c>
      <c r="B112">
        <v>886307</v>
      </c>
      <c r="C112" s="2">
        <v>44565.145833333343</v>
      </c>
      <c r="D112" s="26">
        <f>IF(input_OLD_temp_simulation!C112&lt;&gt;"",(C112-E112/24-DATE(1970,1,1))*86400,"")</f>
        <v>1641263400.000001</v>
      </c>
      <c r="E112" s="13">
        <v>1</v>
      </c>
      <c r="F112" s="17">
        <v>8.0288889794690874</v>
      </c>
      <c r="G112" s="17">
        <v>3.4303126335618082</v>
      </c>
      <c r="H112" s="6">
        <v>0</v>
      </c>
      <c r="I112" s="17">
        <v>5.7420138904278826</v>
      </c>
      <c r="J112" s="17">
        <v>16.55</v>
      </c>
      <c r="K112" s="4">
        <v>12</v>
      </c>
      <c r="L112">
        <v>900</v>
      </c>
      <c r="M112" s="6">
        <v>0</v>
      </c>
      <c r="N112" s="6">
        <v>32.00000000106229</v>
      </c>
      <c r="O112" s="4">
        <v>0</v>
      </c>
      <c r="P112" s="6">
        <v>32.00000000106229</v>
      </c>
      <c r="Q112" s="13">
        <v>1</v>
      </c>
      <c r="R112" s="29">
        <v>377.80534641417597</v>
      </c>
      <c r="S112" s="29">
        <v>0</v>
      </c>
      <c r="T112" s="29">
        <v>17.031446713000001</v>
      </c>
      <c r="U112" t="s">
        <v>176</v>
      </c>
    </row>
    <row r="113" spans="1:21">
      <c r="A113" s="1">
        <v>111</v>
      </c>
      <c r="B113">
        <v>886307</v>
      </c>
      <c r="C113" s="2">
        <v>44565.15625</v>
      </c>
      <c r="D113" s="26">
        <f>IF(input_OLD_temp_simulation!C113&lt;&gt;"",(C113-E113/24-DATE(1970,1,1))*86400,"")</f>
        <v>1641264300.0000002</v>
      </c>
      <c r="E113" s="13">
        <v>1</v>
      </c>
      <c r="F113" s="17">
        <v>8.0297627507004634</v>
      </c>
      <c r="G113" s="17">
        <v>3.4303126335618082</v>
      </c>
      <c r="H113" s="6">
        <v>0</v>
      </c>
      <c r="I113" s="17">
        <v>5.7428876616592586</v>
      </c>
      <c r="J113" s="17">
        <v>16.506666666666671</v>
      </c>
      <c r="K113" s="4">
        <v>12</v>
      </c>
      <c r="L113">
        <v>900</v>
      </c>
      <c r="M113" s="6">
        <v>0</v>
      </c>
      <c r="N113" s="6">
        <v>28.000000000247379</v>
      </c>
      <c r="O113" s="4">
        <v>0</v>
      </c>
      <c r="P113" s="6">
        <v>28.000000000247379</v>
      </c>
      <c r="Q113" s="13">
        <v>1</v>
      </c>
      <c r="R113" s="29">
        <v>377.80534641417597</v>
      </c>
      <c r="S113" s="29">
        <v>0</v>
      </c>
      <c r="T113" s="29">
        <v>16.998780052000001</v>
      </c>
      <c r="U113" t="s">
        <v>176</v>
      </c>
    </row>
    <row r="114" spans="1:21">
      <c r="A114" s="1">
        <v>112</v>
      </c>
      <c r="B114">
        <v>886307</v>
      </c>
      <c r="C114" s="2">
        <v>44565.166666666657</v>
      </c>
      <c r="D114" s="26">
        <f>IF(input_OLD_temp_simulation!C114&lt;&gt;"",(C114-E114/24-DATE(1970,1,1))*86400,"")</f>
        <v>1641265199.9999993</v>
      </c>
      <c r="E114" s="13">
        <v>1</v>
      </c>
      <c r="F114" s="17">
        <v>8.0306365219318394</v>
      </c>
      <c r="G114" s="17">
        <v>3.4303126335618082</v>
      </c>
      <c r="H114" s="6">
        <v>0</v>
      </c>
      <c r="I114" s="17">
        <v>5.7437614328906346</v>
      </c>
      <c r="J114" s="17">
        <v>16.45333333333333</v>
      </c>
      <c r="K114" s="4">
        <v>12</v>
      </c>
      <c r="L114">
        <v>900</v>
      </c>
      <c r="M114" s="6">
        <v>0</v>
      </c>
      <c r="N114" s="6">
        <v>31.9999999992433</v>
      </c>
      <c r="O114" s="4">
        <v>0</v>
      </c>
      <c r="P114" s="6">
        <v>31.9999999992433</v>
      </c>
      <c r="Q114" s="13">
        <v>1</v>
      </c>
      <c r="R114" s="29">
        <v>377.80534641417597</v>
      </c>
      <c r="S114" s="29">
        <v>0</v>
      </c>
      <c r="T114" s="29">
        <v>16.966457442999999</v>
      </c>
      <c r="U114" t="s">
        <v>176</v>
      </c>
    </row>
    <row r="115" spans="1:21">
      <c r="A115" s="1">
        <v>113</v>
      </c>
      <c r="B115">
        <v>886307</v>
      </c>
      <c r="C115" s="2">
        <v>44565.177083333343</v>
      </c>
      <c r="D115" s="26">
        <f>IF(input_OLD_temp_simulation!C115&lt;&gt;"",(C115-E115/24-DATE(1970,1,1))*86400,"")</f>
        <v>1641266100.000001</v>
      </c>
      <c r="E115" s="13">
        <v>1</v>
      </c>
      <c r="F115" s="17">
        <v>7.9827697473604253</v>
      </c>
      <c r="G115" s="17">
        <v>3.408980379275953</v>
      </c>
      <c r="H115" s="6">
        <v>0</v>
      </c>
      <c r="I115" s="17">
        <v>5.7101161611764564</v>
      </c>
      <c r="J115" s="17">
        <v>16.395</v>
      </c>
      <c r="K115" s="4">
        <v>12</v>
      </c>
      <c r="L115">
        <v>900</v>
      </c>
      <c r="M115" s="6">
        <v>0</v>
      </c>
      <c r="N115" s="6">
        <v>28.000000000247379</v>
      </c>
      <c r="O115" s="4">
        <v>0</v>
      </c>
      <c r="P115" s="6">
        <v>28.000000000247379</v>
      </c>
      <c r="Q115" s="13">
        <v>1</v>
      </c>
      <c r="R115" s="29">
        <v>377.80534641417597</v>
      </c>
      <c r="S115" s="29">
        <v>0</v>
      </c>
      <c r="T115" s="29">
        <v>16.933926140000001</v>
      </c>
      <c r="U115" t="s">
        <v>176</v>
      </c>
    </row>
    <row r="116" spans="1:21">
      <c r="A116" s="1">
        <v>114</v>
      </c>
      <c r="B116">
        <v>886307</v>
      </c>
      <c r="C116" s="2">
        <v>44565.1875</v>
      </c>
      <c r="D116" s="26">
        <f>IF(input_OLD_temp_simulation!C116&lt;&gt;"",(C116-E116/24-DATE(1970,1,1))*86400,"")</f>
        <v>1641267000.0000002</v>
      </c>
      <c r="E116" s="13">
        <v>1</v>
      </c>
      <c r="F116" s="17">
        <v>7.9349029727890112</v>
      </c>
      <c r="G116" s="17">
        <v>3.3876481249900992</v>
      </c>
      <c r="H116" s="6">
        <v>0</v>
      </c>
      <c r="I116" s="17">
        <v>5.6764708894622791</v>
      </c>
      <c r="J116" s="17">
        <v>16.36333333333333</v>
      </c>
      <c r="K116" s="4">
        <v>12</v>
      </c>
      <c r="L116">
        <v>900</v>
      </c>
      <c r="M116" s="6">
        <v>0</v>
      </c>
      <c r="N116" s="6">
        <v>31.9999999992433</v>
      </c>
      <c r="O116" s="4">
        <v>0</v>
      </c>
      <c r="P116" s="6">
        <v>31.9999999992433</v>
      </c>
      <c r="Q116" s="13">
        <v>1</v>
      </c>
      <c r="R116" s="29">
        <v>377.80534641417597</v>
      </c>
      <c r="S116" s="29">
        <v>0</v>
      </c>
      <c r="T116" s="29">
        <v>16.901593294000001</v>
      </c>
      <c r="U116" t="s">
        <v>176</v>
      </c>
    </row>
    <row r="117" spans="1:21">
      <c r="A117" s="1">
        <v>115</v>
      </c>
      <c r="B117">
        <v>886307</v>
      </c>
      <c r="C117" s="2">
        <v>44565.197916666657</v>
      </c>
      <c r="D117" s="26">
        <f>IF(input_OLD_temp_simulation!C117&lt;&gt;"",(C117-E117/24-DATE(1970,1,1))*86400,"")</f>
        <v>1641267899.9999993</v>
      </c>
      <c r="E117" s="13">
        <v>1</v>
      </c>
      <c r="F117" s="17">
        <v>7.8870361982175972</v>
      </c>
      <c r="G117" s="17">
        <v>3.366315870704244</v>
      </c>
      <c r="H117" s="6">
        <v>0</v>
      </c>
      <c r="I117" s="17">
        <v>5.6428256177481018</v>
      </c>
      <c r="J117" s="17">
        <v>16.329999999999998</v>
      </c>
      <c r="K117" s="4">
        <v>12</v>
      </c>
      <c r="L117">
        <v>900</v>
      </c>
      <c r="M117" s="6">
        <v>0</v>
      </c>
      <c r="N117" s="6">
        <v>112.0000000009895</v>
      </c>
      <c r="O117" s="4">
        <v>0</v>
      </c>
      <c r="P117" s="6">
        <v>112.0000000009895</v>
      </c>
      <c r="Q117" s="13">
        <v>1</v>
      </c>
      <c r="R117" s="29">
        <v>377.80534641417597</v>
      </c>
      <c r="S117" s="29">
        <v>0</v>
      </c>
      <c r="T117" s="29">
        <v>16.873317675999999</v>
      </c>
      <c r="U117" t="s">
        <v>176</v>
      </c>
    </row>
    <row r="118" spans="1:21">
      <c r="A118" s="1">
        <v>116</v>
      </c>
      <c r="B118">
        <v>886307</v>
      </c>
      <c r="C118" s="2">
        <v>44565.208333333343</v>
      </c>
      <c r="D118" s="26">
        <f>IF(input_OLD_temp_simulation!C118&lt;&gt;"",(C118-E118/24-DATE(1970,1,1))*86400,"")</f>
        <v>1641268800.000001</v>
      </c>
      <c r="E118" s="13">
        <v>1</v>
      </c>
      <c r="F118" s="17">
        <v>7.8391694236461831</v>
      </c>
      <c r="G118" s="17">
        <v>3.3449836164183888</v>
      </c>
      <c r="H118" s="6">
        <v>0</v>
      </c>
      <c r="I118" s="17">
        <v>5.6091803460339236</v>
      </c>
      <c r="J118" s="17">
        <v>16.313333333333329</v>
      </c>
      <c r="K118" s="4">
        <v>12</v>
      </c>
      <c r="L118">
        <v>900</v>
      </c>
      <c r="M118" s="6">
        <v>0</v>
      </c>
      <c r="N118" s="6">
        <v>72.000000000116415</v>
      </c>
      <c r="O118" s="4">
        <v>0</v>
      </c>
      <c r="P118" s="6">
        <v>72.000000000116415</v>
      </c>
      <c r="Q118" s="13">
        <v>1</v>
      </c>
      <c r="R118" s="29">
        <v>377.80534641417597</v>
      </c>
      <c r="S118" s="29">
        <v>0</v>
      </c>
      <c r="T118" s="29">
        <v>16.842988127000002</v>
      </c>
      <c r="U118" t="s">
        <v>176</v>
      </c>
    </row>
    <row r="119" spans="1:21">
      <c r="A119" s="1">
        <v>117</v>
      </c>
      <c r="B119">
        <v>886307</v>
      </c>
      <c r="C119" s="2">
        <v>44565.21875</v>
      </c>
      <c r="D119" s="26">
        <f>IF(input_OLD_temp_simulation!C119&lt;&gt;"",(C119-E119/24-DATE(1970,1,1))*86400,"")</f>
        <v>1641269700.0000002</v>
      </c>
      <c r="E119" s="13">
        <v>1</v>
      </c>
      <c r="F119" s="17">
        <v>7.859902972789012</v>
      </c>
      <c r="G119" s="17">
        <v>3.3449836164183888</v>
      </c>
      <c r="H119" s="6">
        <v>0</v>
      </c>
      <c r="I119" s="17">
        <v>5.6299138951767516</v>
      </c>
      <c r="J119" s="17">
        <v>16.27</v>
      </c>
      <c r="K119" s="4">
        <v>12</v>
      </c>
      <c r="L119">
        <v>900</v>
      </c>
      <c r="M119" s="6">
        <v>0</v>
      </c>
      <c r="N119" s="6">
        <v>28.000000000247379</v>
      </c>
      <c r="O119" s="4">
        <v>0</v>
      </c>
      <c r="P119" s="6">
        <v>28.000000000247379</v>
      </c>
      <c r="Q119" s="13">
        <v>1</v>
      </c>
      <c r="R119" s="29">
        <v>377.80534641417597</v>
      </c>
      <c r="S119" s="29">
        <v>0</v>
      </c>
      <c r="T119" s="29">
        <v>16.810638605000001</v>
      </c>
      <c r="U119" t="s">
        <v>176</v>
      </c>
    </row>
    <row r="120" spans="1:21">
      <c r="A120" s="1">
        <v>118</v>
      </c>
      <c r="B120">
        <v>886307</v>
      </c>
      <c r="C120" s="2">
        <v>44565.229166666657</v>
      </c>
      <c r="D120" s="26">
        <f>IF(input_OLD_temp_simulation!C120&lt;&gt;"",(C120-E120/24-DATE(1970,1,1))*86400,"")</f>
        <v>1641270599.9999993</v>
      </c>
      <c r="E120" s="13">
        <v>1</v>
      </c>
      <c r="F120" s="17">
        <v>7.8806365219318408</v>
      </c>
      <c r="G120" s="17">
        <v>3.3449836164183888</v>
      </c>
      <c r="H120" s="6">
        <v>0</v>
      </c>
      <c r="I120" s="17">
        <v>5.6506474443195813</v>
      </c>
      <c r="J120" s="17">
        <v>16.213333333333331</v>
      </c>
      <c r="K120" s="4">
        <v>12</v>
      </c>
      <c r="L120">
        <v>900</v>
      </c>
      <c r="M120" s="6">
        <v>0</v>
      </c>
      <c r="N120" s="6">
        <v>31.9999999992433</v>
      </c>
      <c r="O120" s="4">
        <v>0</v>
      </c>
      <c r="P120" s="6">
        <v>31.9999999992433</v>
      </c>
      <c r="Q120" s="13">
        <v>1</v>
      </c>
      <c r="R120" s="29">
        <v>377.80534641417597</v>
      </c>
      <c r="S120" s="29">
        <v>0</v>
      </c>
      <c r="T120" s="29">
        <v>16.778715241</v>
      </c>
      <c r="U120" t="s">
        <v>176</v>
      </c>
    </row>
    <row r="121" spans="1:21">
      <c r="A121" s="1">
        <v>119</v>
      </c>
      <c r="B121">
        <v>886307</v>
      </c>
      <c r="C121" s="2">
        <v>44565.239583333343</v>
      </c>
      <c r="D121" s="26">
        <f>IF(input_OLD_temp_simulation!C121&lt;&gt;"",(C121-E121/24-DATE(1970,1,1))*86400,"")</f>
        <v>1641271500.000001</v>
      </c>
      <c r="E121" s="13">
        <v>1</v>
      </c>
      <c r="F121" s="17">
        <v>7.9013700710746697</v>
      </c>
      <c r="G121" s="17">
        <v>3.3449836164183888</v>
      </c>
      <c r="H121" s="6">
        <v>0</v>
      </c>
      <c r="I121" s="17">
        <v>5.6713809934624102</v>
      </c>
      <c r="J121" s="17">
        <v>16.18333333333333</v>
      </c>
      <c r="K121" s="4">
        <v>12</v>
      </c>
      <c r="L121">
        <v>900</v>
      </c>
      <c r="M121" s="6">
        <v>0</v>
      </c>
      <c r="N121" s="6">
        <v>31.9999999992433</v>
      </c>
      <c r="O121" s="4">
        <v>0</v>
      </c>
      <c r="P121" s="6">
        <v>31.9999999992433</v>
      </c>
      <c r="Q121" s="13">
        <v>1</v>
      </c>
      <c r="R121" s="29">
        <v>377.80534641417597</v>
      </c>
      <c r="S121" s="29">
        <v>0</v>
      </c>
      <c r="T121" s="29">
        <v>16.747013107000001</v>
      </c>
      <c r="U121" t="s">
        <v>176</v>
      </c>
    </row>
    <row r="122" spans="1:21">
      <c r="A122" s="1">
        <v>120</v>
      </c>
      <c r="B122">
        <v>886307</v>
      </c>
      <c r="C122" s="2">
        <v>44565.25</v>
      </c>
      <c r="D122" s="26">
        <f>IF(input_OLD_temp_simulation!C122&lt;&gt;"",(C122-E122/24-DATE(1970,1,1))*86400,"")</f>
        <v>1641272400.0000002</v>
      </c>
      <c r="E122" s="13">
        <v>1</v>
      </c>
      <c r="F122" s="17">
        <v>7.9221036202174986</v>
      </c>
      <c r="G122" s="17">
        <v>3.3449836164183888</v>
      </c>
      <c r="H122" s="6">
        <v>0</v>
      </c>
      <c r="I122" s="17">
        <v>5.6921145426052391</v>
      </c>
      <c r="J122" s="17">
        <v>16.173333333333339</v>
      </c>
      <c r="K122" s="4">
        <v>12</v>
      </c>
      <c r="L122">
        <v>900</v>
      </c>
      <c r="M122" s="6">
        <v>0</v>
      </c>
      <c r="N122" s="6">
        <v>28.000000000247379</v>
      </c>
      <c r="O122" s="4">
        <v>0</v>
      </c>
      <c r="P122" s="6">
        <v>28.000000000247379</v>
      </c>
      <c r="Q122" s="13">
        <v>1</v>
      </c>
      <c r="R122" s="29">
        <v>377.80534641417597</v>
      </c>
      <c r="S122" s="29">
        <v>0</v>
      </c>
      <c r="T122" s="29">
        <v>16.715328138</v>
      </c>
      <c r="U122" t="s">
        <v>176</v>
      </c>
    </row>
    <row r="123" spans="1:21">
      <c r="A123" s="1">
        <v>121</v>
      </c>
      <c r="B123">
        <v>886307</v>
      </c>
      <c r="C123" s="2">
        <v>44565.260416666657</v>
      </c>
      <c r="D123" s="26">
        <f>IF(input_OLD_temp_simulation!C123&lt;&gt;"",(C123-E123/24-DATE(1970,1,1))*86400,"")</f>
        <v>1641273299.9999993</v>
      </c>
      <c r="E123" s="13">
        <v>1</v>
      </c>
      <c r="F123" s="17">
        <v>7.92646175977079</v>
      </c>
      <c r="G123" s="17">
        <v>3.530069966599648</v>
      </c>
      <c r="H123" s="6">
        <v>0</v>
      </c>
      <c r="I123" s="17">
        <v>5.5730817820376917</v>
      </c>
      <c r="J123" s="17">
        <v>16.13</v>
      </c>
      <c r="K123" s="4">
        <v>12</v>
      </c>
      <c r="L123">
        <v>900</v>
      </c>
      <c r="M123" s="6">
        <v>0</v>
      </c>
      <c r="N123" s="6">
        <v>32.00000000106229</v>
      </c>
      <c r="O123" s="4">
        <v>0</v>
      </c>
      <c r="P123" s="6">
        <v>32.00000000106229</v>
      </c>
      <c r="Q123" s="13">
        <v>1</v>
      </c>
      <c r="R123" s="29">
        <v>377.80534641417597</v>
      </c>
      <c r="S123" s="29">
        <v>0</v>
      </c>
      <c r="T123" s="29">
        <v>16.683479326</v>
      </c>
      <c r="U123" t="s">
        <v>176</v>
      </c>
    </row>
    <row r="124" spans="1:21">
      <c r="A124" s="1">
        <v>122</v>
      </c>
      <c r="B124">
        <v>886307</v>
      </c>
      <c r="C124" s="2">
        <v>44565.270833333343</v>
      </c>
      <c r="D124" s="26">
        <f>IF(input_OLD_temp_simulation!C124&lt;&gt;"",(C124-E124/24-DATE(1970,1,1))*86400,"")</f>
        <v>1641274200.000001</v>
      </c>
      <c r="E124" s="13">
        <v>1</v>
      </c>
      <c r="F124" s="17">
        <v>7.9308198993240806</v>
      </c>
      <c r="G124" s="17">
        <v>3.7151563167809059</v>
      </c>
      <c r="H124" s="6">
        <v>0</v>
      </c>
      <c r="I124" s="17">
        <v>5.4540490214701443</v>
      </c>
      <c r="J124" s="17">
        <v>16.079999999999998</v>
      </c>
      <c r="K124" s="4">
        <v>12</v>
      </c>
      <c r="L124">
        <v>900</v>
      </c>
      <c r="M124" s="6">
        <v>0</v>
      </c>
      <c r="N124" s="6">
        <v>28.000000000247379</v>
      </c>
      <c r="O124" s="4">
        <v>0</v>
      </c>
      <c r="P124" s="6">
        <v>28.000000000247379</v>
      </c>
      <c r="Q124" s="13">
        <v>1</v>
      </c>
      <c r="R124" s="29">
        <v>377.80534641417597</v>
      </c>
      <c r="S124" s="29">
        <v>0</v>
      </c>
      <c r="T124" s="29">
        <v>16.651061085999999</v>
      </c>
      <c r="U124" t="s">
        <v>176</v>
      </c>
    </row>
    <row r="125" spans="1:21">
      <c r="A125" s="1">
        <v>123</v>
      </c>
      <c r="B125">
        <v>886307</v>
      </c>
      <c r="C125" s="2">
        <v>44565.28125</v>
      </c>
      <c r="D125" s="26">
        <f>IF(input_OLD_temp_simulation!C125&lt;&gt;"",(C125-E125/24-DATE(1970,1,1))*86400,"")</f>
        <v>1641275100.0000002</v>
      </c>
      <c r="E125" s="13">
        <v>1</v>
      </c>
      <c r="F125" s="17">
        <v>7.9351780388773729</v>
      </c>
      <c r="G125" s="17">
        <v>3.9002426669621642</v>
      </c>
      <c r="H125" s="6">
        <v>0</v>
      </c>
      <c r="I125" s="17">
        <v>5.3350162609025968</v>
      </c>
      <c r="J125" s="17">
        <v>16.036666666666669</v>
      </c>
      <c r="K125" s="4">
        <v>12</v>
      </c>
      <c r="L125">
        <v>900</v>
      </c>
      <c r="M125" s="6">
        <v>0</v>
      </c>
      <c r="N125" s="6">
        <v>31.999999997424311</v>
      </c>
      <c r="O125" s="4">
        <v>0</v>
      </c>
      <c r="P125" s="6">
        <v>31.999999997424311</v>
      </c>
      <c r="Q125" s="13">
        <v>1</v>
      </c>
      <c r="R125" s="29">
        <v>377.80534641417597</v>
      </c>
      <c r="S125" s="29">
        <v>0</v>
      </c>
      <c r="T125" s="29">
        <v>16.618482085</v>
      </c>
      <c r="U125" t="s">
        <v>176</v>
      </c>
    </row>
    <row r="126" spans="1:21">
      <c r="A126" s="1">
        <v>124</v>
      </c>
      <c r="B126">
        <v>886307</v>
      </c>
      <c r="C126" s="2">
        <v>44565.291666666657</v>
      </c>
      <c r="D126" s="26">
        <f>IF(input_OLD_temp_simulation!C126&lt;&gt;"",(C126-E126/24-DATE(1970,1,1))*86400,"")</f>
        <v>1641275999.9999993</v>
      </c>
      <c r="E126" s="13">
        <v>1</v>
      </c>
      <c r="F126" s="17">
        <v>7.9395361784306644</v>
      </c>
      <c r="G126" s="17">
        <v>4.0853290171434216</v>
      </c>
      <c r="H126" s="6">
        <v>0</v>
      </c>
      <c r="I126" s="17">
        <v>5.2159835003350494</v>
      </c>
      <c r="J126" s="17">
        <v>16.04</v>
      </c>
      <c r="K126" s="4">
        <v>12</v>
      </c>
      <c r="L126">
        <v>900</v>
      </c>
      <c r="M126" s="6">
        <v>2198.124999999111</v>
      </c>
      <c r="N126" s="6">
        <v>92.000000000552973</v>
      </c>
      <c r="O126" s="4">
        <v>0</v>
      </c>
      <c r="P126" s="6">
        <v>92.000000000552973</v>
      </c>
      <c r="Q126" s="13">
        <v>1</v>
      </c>
      <c r="R126" s="29">
        <v>377.80534641417597</v>
      </c>
      <c r="S126" s="29">
        <v>1820.3196535849349</v>
      </c>
      <c r="T126" s="29">
        <v>16.678257211999998</v>
      </c>
      <c r="U126" t="s">
        <v>176</v>
      </c>
    </row>
    <row r="127" spans="1:21">
      <c r="A127" s="1">
        <v>125</v>
      </c>
      <c r="B127">
        <v>886307</v>
      </c>
      <c r="C127" s="2">
        <v>44565.302083333343</v>
      </c>
      <c r="D127" s="26">
        <f>IF(input_OLD_temp_simulation!C127&lt;&gt;"",(C127-E127/24-DATE(1970,1,1))*86400,"")</f>
        <v>1641276900.000001</v>
      </c>
      <c r="E127" s="13">
        <v>1</v>
      </c>
      <c r="F127" s="17">
        <v>7.8654099496620438</v>
      </c>
      <c r="G127" s="17">
        <v>4.0639967630130363</v>
      </c>
      <c r="H127" s="6">
        <v>0</v>
      </c>
      <c r="I127" s="17">
        <v>5.1560787743200196</v>
      </c>
      <c r="J127" s="17">
        <v>15.983333333333331</v>
      </c>
      <c r="K127" s="4">
        <v>16.5</v>
      </c>
      <c r="L127">
        <v>900</v>
      </c>
      <c r="M127" s="6">
        <v>2198.124999999111</v>
      </c>
      <c r="N127" s="6">
        <v>704.0000000015425</v>
      </c>
      <c r="O127" s="4">
        <v>0</v>
      </c>
      <c r="P127" s="6">
        <v>704.0000000015425</v>
      </c>
      <c r="Q127" s="13">
        <v>1</v>
      </c>
      <c r="R127" s="29">
        <v>377.80534641417597</v>
      </c>
      <c r="S127" s="29">
        <v>1820.3196535849349</v>
      </c>
      <c r="T127" s="29">
        <v>16.768609494</v>
      </c>
      <c r="U127" t="s">
        <v>176</v>
      </c>
    </row>
    <row r="128" spans="1:21">
      <c r="A128" s="1">
        <v>126</v>
      </c>
      <c r="B128">
        <v>886307</v>
      </c>
      <c r="C128" s="2">
        <v>44565.3125</v>
      </c>
      <c r="D128" s="26">
        <f>IF(input_OLD_temp_simulation!C128&lt;&gt;"",(C128-E128/24-DATE(1970,1,1))*86400,"")</f>
        <v>1641277800.0000002</v>
      </c>
      <c r="E128" s="13">
        <v>1</v>
      </c>
      <c r="F128" s="17">
        <v>7.7912837208934231</v>
      </c>
      <c r="G128" s="17">
        <v>4.0426645088826501</v>
      </c>
      <c r="H128" s="6">
        <v>0</v>
      </c>
      <c r="I128" s="17">
        <v>5.0961740483049898</v>
      </c>
      <c r="J128" s="17">
        <v>16.135000000000002</v>
      </c>
      <c r="K128" s="4">
        <v>16.5</v>
      </c>
      <c r="L128">
        <v>900</v>
      </c>
      <c r="M128" s="6">
        <v>2198.124999999111</v>
      </c>
      <c r="N128" s="6">
        <v>119.99999999898139</v>
      </c>
      <c r="O128" s="4">
        <v>0</v>
      </c>
      <c r="P128" s="6">
        <v>119.99999999898139</v>
      </c>
      <c r="Q128" s="13">
        <v>1</v>
      </c>
      <c r="R128" s="29">
        <v>377.80534641417597</v>
      </c>
      <c r="S128" s="29">
        <v>1820.3196535849349</v>
      </c>
      <c r="T128" s="29">
        <v>16.828672479000002</v>
      </c>
      <c r="U128" t="s">
        <v>176</v>
      </c>
    </row>
    <row r="129" spans="1:21">
      <c r="A129" s="1">
        <v>127</v>
      </c>
      <c r="B129">
        <v>886307</v>
      </c>
      <c r="C129" s="2">
        <v>44565.322916666657</v>
      </c>
      <c r="D129" s="26">
        <f>IF(input_OLD_temp_simulation!C129&lt;&gt;"",(C129-E129/24-DATE(1970,1,1))*86400,"")</f>
        <v>1641278699.9999993</v>
      </c>
      <c r="E129" s="13">
        <v>1</v>
      </c>
      <c r="F129" s="17">
        <v>7.7171574921248016</v>
      </c>
      <c r="G129" s="17">
        <v>4.0213322547522639</v>
      </c>
      <c r="H129" s="6">
        <v>0</v>
      </c>
      <c r="I129" s="17">
        <v>5.036269322289959</v>
      </c>
      <c r="J129" s="17">
        <v>16.646666666666661</v>
      </c>
      <c r="K129" s="4">
        <v>16.5</v>
      </c>
      <c r="L129">
        <v>900</v>
      </c>
      <c r="M129" s="6">
        <v>2198.124999999111</v>
      </c>
      <c r="N129" s="6">
        <v>40.000000000873108</v>
      </c>
      <c r="O129" s="4">
        <v>0</v>
      </c>
      <c r="P129" s="6">
        <v>40.000000000873108</v>
      </c>
      <c r="Q129" s="13">
        <v>1</v>
      </c>
      <c r="R129" s="29">
        <v>377.80534641417597</v>
      </c>
      <c r="S129" s="29">
        <v>1820.3196535849349</v>
      </c>
      <c r="T129" s="29">
        <v>16.884168694</v>
      </c>
      <c r="U129" t="s">
        <v>176</v>
      </c>
    </row>
    <row r="130" spans="1:21">
      <c r="A130" s="1">
        <v>128</v>
      </c>
      <c r="B130">
        <v>886307</v>
      </c>
      <c r="C130" s="2">
        <v>44565.333333333343</v>
      </c>
      <c r="D130" s="26">
        <f>IF(input_OLD_temp_simulation!C130&lt;&gt;"",(C130-E130/24-DATE(1970,1,1))*86400,"")</f>
        <v>1641279600.000001</v>
      </c>
      <c r="E130" s="13">
        <v>1</v>
      </c>
      <c r="F130" s="17">
        <v>7.643031263356181</v>
      </c>
      <c r="G130" s="17">
        <v>4.0000000006218777</v>
      </c>
      <c r="H130" s="6">
        <v>0</v>
      </c>
      <c r="I130" s="17">
        <v>4.9763645962749292</v>
      </c>
      <c r="J130" s="17">
        <v>16.723333333333329</v>
      </c>
      <c r="K130" s="4">
        <v>16.5</v>
      </c>
      <c r="L130">
        <v>900</v>
      </c>
      <c r="M130" s="6">
        <v>244.23611111199969</v>
      </c>
      <c r="N130" s="6">
        <v>39.999999997235143</v>
      </c>
      <c r="O130" s="4">
        <v>0</v>
      </c>
      <c r="P130" s="6">
        <v>39.999999997235143</v>
      </c>
      <c r="Q130" s="13">
        <v>1</v>
      </c>
      <c r="R130" s="29">
        <v>377.80534641417597</v>
      </c>
      <c r="S130" s="29">
        <v>0</v>
      </c>
      <c r="T130" s="29">
        <v>16.849509773000001</v>
      </c>
      <c r="U130" t="s">
        <v>176</v>
      </c>
    </row>
    <row r="131" spans="1:21">
      <c r="A131" s="1">
        <v>129</v>
      </c>
      <c r="B131">
        <v>886307</v>
      </c>
      <c r="C131" s="2">
        <v>44565.34375</v>
      </c>
      <c r="D131" s="26">
        <f>IF(input_OLD_temp_simulation!C131&lt;&gt;"",(C131-E131/24-DATE(1970,1,1))*86400,"")</f>
        <v>1641280500.0000002</v>
      </c>
      <c r="E131" s="13">
        <v>1</v>
      </c>
      <c r="F131" s="17">
        <v>7.6488511626802573</v>
      </c>
      <c r="G131" s="17">
        <v>4.0213322547522639</v>
      </c>
      <c r="H131" s="6">
        <v>1.7819582073566189</v>
      </c>
      <c r="I131" s="17">
        <v>4.9679629928454148</v>
      </c>
      <c r="J131" s="17">
        <v>16.690000000000001</v>
      </c>
      <c r="K131" s="4">
        <v>16.5</v>
      </c>
      <c r="L131">
        <v>900</v>
      </c>
      <c r="M131" s="6">
        <v>244.23611111199969</v>
      </c>
      <c r="N131" s="6">
        <v>32.000000002881279</v>
      </c>
      <c r="O131" s="4">
        <v>0</v>
      </c>
      <c r="P131" s="6">
        <v>32.000000002881279</v>
      </c>
      <c r="Q131" s="13">
        <v>1</v>
      </c>
      <c r="R131" s="29">
        <v>377.80534641417597</v>
      </c>
      <c r="S131" s="29">
        <v>0</v>
      </c>
      <c r="T131" s="29">
        <v>16.815287886</v>
      </c>
      <c r="U131" t="s">
        <v>176</v>
      </c>
    </row>
    <row r="132" spans="1:21">
      <c r="A132" s="1">
        <v>130</v>
      </c>
      <c r="B132">
        <v>886307</v>
      </c>
      <c r="C132" s="2">
        <v>44565.354166666657</v>
      </c>
      <c r="D132" s="26">
        <f>IF(input_OLD_temp_simulation!C132&lt;&gt;"",(C132-E132/24-DATE(1970,1,1))*86400,"")</f>
        <v>1641281399.9999993</v>
      </c>
      <c r="E132" s="13">
        <v>1</v>
      </c>
      <c r="F132" s="17">
        <v>7.6546710620043346</v>
      </c>
      <c r="G132" s="17">
        <v>4.0426645088826501</v>
      </c>
      <c r="H132" s="6">
        <v>3.5639164147132378</v>
      </c>
      <c r="I132" s="17">
        <v>4.9595613894159012</v>
      </c>
      <c r="J132" s="17">
        <v>16.61333333333333</v>
      </c>
      <c r="K132" s="4">
        <v>16.5</v>
      </c>
      <c r="L132">
        <v>900</v>
      </c>
      <c r="M132" s="6">
        <v>244.23611111199969</v>
      </c>
      <c r="N132" s="6">
        <v>75.999999997293344</v>
      </c>
      <c r="O132" s="4">
        <v>0</v>
      </c>
      <c r="P132" s="6">
        <v>75.999999997293344</v>
      </c>
      <c r="Q132" s="13">
        <v>1</v>
      </c>
      <c r="R132" s="29">
        <v>377.80534641417597</v>
      </c>
      <c r="S132" s="29">
        <v>0</v>
      </c>
      <c r="T132" s="29">
        <v>16.784141980000001</v>
      </c>
      <c r="U132" t="s">
        <v>176</v>
      </c>
    </row>
    <row r="133" spans="1:21">
      <c r="A133" s="1">
        <v>131</v>
      </c>
      <c r="B133">
        <v>886307</v>
      </c>
      <c r="C133" s="2">
        <v>44565.364583333343</v>
      </c>
      <c r="D133" s="26">
        <f>IF(input_OLD_temp_simulation!C133&lt;&gt;"",(C133-E133/24-DATE(1970,1,1))*86400,"")</f>
        <v>1641282300.000001</v>
      </c>
      <c r="E133" s="13">
        <v>1</v>
      </c>
      <c r="F133" s="17">
        <v>7.6604909613284109</v>
      </c>
      <c r="G133" s="17">
        <v>4.0639967630130363</v>
      </c>
      <c r="H133" s="6">
        <v>5.3458746220698572</v>
      </c>
      <c r="I133" s="17">
        <v>4.9511597859863867</v>
      </c>
      <c r="J133" s="17">
        <v>16.606666666666669</v>
      </c>
      <c r="K133" s="4">
        <v>16.5</v>
      </c>
      <c r="L133">
        <v>900</v>
      </c>
      <c r="M133" s="6">
        <v>244.23611111199969</v>
      </c>
      <c r="N133" s="6">
        <v>56.000000000494772</v>
      </c>
      <c r="O133" s="4">
        <v>0</v>
      </c>
      <c r="P133" s="6">
        <v>56.000000000494772</v>
      </c>
      <c r="Q133" s="13">
        <v>1</v>
      </c>
      <c r="R133" s="29">
        <v>377.80534641417597</v>
      </c>
      <c r="S133" s="29">
        <v>0</v>
      </c>
      <c r="T133" s="29">
        <v>16.752808937000001</v>
      </c>
      <c r="U133" t="s">
        <v>176</v>
      </c>
    </row>
    <row r="134" spans="1:21">
      <c r="A134" s="1">
        <v>132</v>
      </c>
      <c r="B134">
        <v>886307</v>
      </c>
      <c r="C134" s="2">
        <v>44565.375</v>
      </c>
      <c r="D134" s="26">
        <f>IF(input_OLD_temp_simulation!C134&lt;&gt;"",(C134-E134/24-DATE(1970,1,1))*86400,"")</f>
        <v>1641283200.0000002</v>
      </c>
      <c r="E134" s="13">
        <v>1</v>
      </c>
      <c r="F134" s="17">
        <v>7.6663108606524872</v>
      </c>
      <c r="G134" s="17">
        <v>4.0853290171434216</v>
      </c>
      <c r="H134" s="6">
        <v>7.1278328294264766</v>
      </c>
      <c r="I134" s="17">
        <v>4.9427581825568723</v>
      </c>
      <c r="J134" s="17">
        <v>16.653333333333329</v>
      </c>
      <c r="K134" s="4">
        <v>16.5</v>
      </c>
      <c r="L134">
        <v>900</v>
      </c>
      <c r="M134" s="6">
        <v>283.31388888885328</v>
      </c>
      <c r="N134" s="6">
        <v>103.9999999993597</v>
      </c>
      <c r="O134" s="4">
        <v>0</v>
      </c>
      <c r="P134" s="6">
        <v>103.9999999993597</v>
      </c>
      <c r="Q134" s="13">
        <v>1</v>
      </c>
      <c r="R134" s="29">
        <v>377.80534641417597</v>
      </c>
      <c r="S134" s="29">
        <v>0</v>
      </c>
      <c r="T134" s="29">
        <v>16.724742875</v>
      </c>
      <c r="U134" t="s">
        <v>176</v>
      </c>
    </row>
    <row r="135" spans="1:21">
      <c r="A135" s="1">
        <v>133</v>
      </c>
      <c r="B135">
        <v>886307</v>
      </c>
      <c r="C135" s="2">
        <v>44565.385416666657</v>
      </c>
      <c r="D135" s="26">
        <f>IF(input_OLD_temp_simulation!C135&lt;&gt;"",(C135-E135/24-DATE(1970,1,1))*86400,"")</f>
        <v>1641284099.9999993</v>
      </c>
      <c r="E135" s="13">
        <v>1</v>
      </c>
      <c r="F135" s="17">
        <v>7.7271603651876504</v>
      </c>
      <c r="G135" s="17">
        <v>4.1841694632200834</v>
      </c>
      <c r="H135" s="6">
        <v>13.89450848815541</v>
      </c>
      <c r="I135" s="17">
        <v>4.9377140563742614</v>
      </c>
      <c r="J135" s="17">
        <v>16.625</v>
      </c>
      <c r="K135" s="4">
        <v>16.5</v>
      </c>
      <c r="L135">
        <v>900</v>
      </c>
      <c r="M135" s="6">
        <v>283.31388888885328</v>
      </c>
      <c r="N135" s="6">
        <v>123.9999999997963</v>
      </c>
      <c r="O135" s="4">
        <v>0</v>
      </c>
      <c r="P135" s="6">
        <v>123.9999999997963</v>
      </c>
      <c r="Q135" s="13">
        <v>1</v>
      </c>
      <c r="R135" s="29">
        <v>377.80534641417597</v>
      </c>
      <c r="S135" s="29">
        <v>0</v>
      </c>
      <c r="T135" s="29">
        <v>16.700572631</v>
      </c>
      <c r="U135" t="s">
        <v>176</v>
      </c>
    </row>
    <row r="136" spans="1:21">
      <c r="A136" s="1">
        <v>134</v>
      </c>
      <c r="B136">
        <v>886307</v>
      </c>
      <c r="C136" s="2">
        <v>44565.395833333343</v>
      </c>
      <c r="D136" s="26">
        <f>IF(input_OLD_temp_simulation!C136&lt;&gt;"",(C136-E136/24-DATE(1970,1,1))*86400,"")</f>
        <v>1641285000.000001</v>
      </c>
      <c r="E136" s="13">
        <v>1</v>
      </c>
      <c r="F136" s="17">
        <v>7.7880098697228144</v>
      </c>
      <c r="G136" s="17">
        <v>4.2830099092967444</v>
      </c>
      <c r="H136" s="6">
        <v>20.661184146884342</v>
      </c>
      <c r="I136" s="17">
        <v>4.9326699301916506</v>
      </c>
      <c r="J136" s="17">
        <v>16.524999999999999</v>
      </c>
      <c r="K136" s="4">
        <v>16.5</v>
      </c>
      <c r="L136">
        <v>900</v>
      </c>
      <c r="M136" s="6">
        <v>283.31388888885328</v>
      </c>
      <c r="N136" s="6">
        <v>92.000000000552973</v>
      </c>
      <c r="O136" s="4">
        <v>0</v>
      </c>
      <c r="P136" s="6">
        <v>92.000000000552973</v>
      </c>
      <c r="Q136" s="13">
        <v>1</v>
      </c>
      <c r="R136" s="29">
        <v>377.80534641417597</v>
      </c>
      <c r="S136" s="29">
        <v>0</v>
      </c>
      <c r="T136" s="29">
        <v>16.677641057999999</v>
      </c>
      <c r="U136" t="s">
        <v>176</v>
      </c>
    </row>
    <row r="137" spans="1:21">
      <c r="A137" s="1">
        <v>135</v>
      </c>
      <c r="B137">
        <v>886307</v>
      </c>
      <c r="C137" s="2">
        <v>44565.40625</v>
      </c>
      <c r="D137" s="26">
        <f>IF(input_OLD_temp_simulation!C137&lt;&gt;"",(C137-E137/24-DATE(1970,1,1))*86400,"")</f>
        <v>1641285900.0000002</v>
      </c>
      <c r="E137" s="13">
        <v>1</v>
      </c>
      <c r="F137" s="17">
        <v>7.8488593742579766</v>
      </c>
      <c r="G137" s="17">
        <v>4.3818503553734054</v>
      </c>
      <c r="H137" s="6">
        <v>27.42785980561327</v>
      </c>
      <c r="I137" s="17">
        <v>4.9276258040090397</v>
      </c>
      <c r="J137" s="17">
        <v>16.476666666666659</v>
      </c>
      <c r="K137" s="4">
        <v>16.5</v>
      </c>
      <c r="L137">
        <v>900</v>
      </c>
      <c r="M137" s="6">
        <v>283.31388888885328</v>
      </c>
      <c r="N137" s="6">
        <v>116.00000000180439</v>
      </c>
      <c r="O137" s="4">
        <v>0</v>
      </c>
      <c r="P137" s="6">
        <v>116.00000000180439</v>
      </c>
      <c r="Q137" s="13">
        <v>1</v>
      </c>
      <c r="R137" s="29">
        <v>377.80534641417597</v>
      </c>
      <c r="S137" s="29">
        <v>0</v>
      </c>
      <c r="T137" s="29">
        <v>16.658786868</v>
      </c>
      <c r="U137" t="s">
        <v>176</v>
      </c>
    </row>
    <row r="138" spans="1:21">
      <c r="A138" s="1">
        <v>136</v>
      </c>
      <c r="B138">
        <v>886307</v>
      </c>
      <c r="C138" s="2">
        <v>44565.416666666657</v>
      </c>
      <c r="D138" s="26">
        <f>IF(input_OLD_temp_simulation!C138&lt;&gt;"",(C138-E138/24-DATE(1970,1,1))*86400,"")</f>
        <v>1641286799.9999993</v>
      </c>
      <c r="E138" s="13">
        <v>1</v>
      </c>
      <c r="F138" s="17">
        <v>7.9097088787931398</v>
      </c>
      <c r="G138" s="17">
        <v>4.4806908014500664</v>
      </c>
      <c r="H138" s="6">
        <v>34.194535464342202</v>
      </c>
      <c r="I138" s="17">
        <v>4.9225816778264289</v>
      </c>
      <c r="J138" s="17">
        <v>16.446666666666669</v>
      </c>
      <c r="K138" s="4">
        <v>16.5</v>
      </c>
      <c r="L138">
        <v>900</v>
      </c>
      <c r="M138" s="6">
        <v>566.62777777770668</v>
      </c>
      <c r="N138" s="6">
        <v>112.0000000009895</v>
      </c>
      <c r="O138" s="4">
        <v>0</v>
      </c>
      <c r="P138" s="6">
        <v>112.0000000009895</v>
      </c>
      <c r="Q138" s="13">
        <v>1</v>
      </c>
      <c r="R138" s="29">
        <v>377.80534641417597</v>
      </c>
      <c r="S138" s="29">
        <v>188.82243136353071</v>
      </c>
      <c r="T138" s="29">
        <v>16.651872506</v>
      </c>
      <c r="U138" t="s">
        <v>176</v>
      </c>
    </row>
    <row r="139" spans="1:21">
      <c r="A139" s="1">
        <v>137</v>
      </c>
      <c r="B139">
        <v>886307</v>
      </c>
      <c r="C139" s="2">
        <v>44565.427083333343</v>
      </c>
      <c r="D139" s="26">
        <f>IF(input_OLD_temp_simulation!C139&lt;&gt;"",(C139-E139/24-DATE(1970,1,1))*86400,"")</f>
        <v>1641287700.000001</v>
      </c>
      <c r="E139" s="13">
        <v>1</v>
      </c>
      <c r="F139" s="17">
        <v>7.8520390317065676</v>
      </c>
      <c r="G139" s="17">
        <v>4.6105181016993741</v>
      </c>
      <c r="H139" s="6">
        <v>39.50797215582611</v>
      </c>
      <c r="I139" s="17">
        <v>4.7783602972403187</v>
      </c>
      <c r="J139" s="17">
        <v>16.52333333333333</v>
      </c>
      <c r="K139" s="4">
        <v>16.5</v>
      </c>
      <c r="L139">
        <v>900</v>
      </c>
      <c r="M139" s="6">
        <v>566.62777777770668</v>
      </c>
      <c r="N139" s="6">
        <v>108.00000000017459</v>
      </c>
      <c r="O139" s="4">
        <v>0</v>
      </c>
      <c r="P139" s="6">
        <v>108.00000000017459</v>
      </c>
      <c r="Q139" s="13">
        <v>1</v>
      </c>
      <c r="R139" s="29">
        <v>377.80534641417597</v>
      </c>
      <c r="S139" s="29">
        <v>188.82243136353071</v>
      </c>
      <c r="T139" s="29">
        <v>16.646363764</v>
      </c>
      <c r="U139" t="s">
        <v>176</v>
      </c>
    </row>
    <row r="140" spans="1:21">
      <c r="A140" s="1">
        <v>138</v>
      </c>
      <c r="B140">
        <v>886307</v>
      </c>
      <c r="C140" s="2">
        <v>44565.4375</v>
      </c>
      <c r="D140" s="26">
        <f>IF(input_OLD_temp_simulation!C140&lt;&gt;"",(C140-E140/24-DATE(1970,1,1))*86400,"")</f>
        <v>1641288600.0000002</v>
      </c>
      <c r="E140" s="13">
        <v>1</v>
      </c>
      <c r="F140" s="17">
        <v>7.7943691846199954</v>
      </c>
      <c r="G140" s="17">
        <v>4.7403454019486819</v>
      </c>
      <c r="H140" s="6">
        <v>44.821408847310018</v>
      </c>
      <c r="I140" s="17">
        <v>4.6341389166542077</v>
      </c>
      <c r="J140" s="17">
        <v>16.641666666666669</v>
      </c>
      <c r="K140" s="4">
        <v>16.5</v>
      </c>
      <c r="L140">
        <v>900</v>
      </c>
      <c r="M140" s="6">
        <v>566.62777777770668</v>
      </c>
      <c r="N140" s="6">
        <v>407.99999999944703</v>
      </c>
      <c r="O140" s="4">
        <v>0</v>
      </c>
      <c r="P140" s="6">
        <v>407.99999999944703</v>
      </c>
      <c r="Q140" s="13">
        <v>1</v>
      </c>
      <c r="R140" s="29">
        <v>377.80534641417597</v>
      </c>
      <c r="S140" s="29">
        <v>188.82243136353071</v>
      </c>
      <c r="T140" s="29">
        <v>16.657693155</v>
      </c>
      <c r="U140" t="s">
        <v>176</v>
      </c>
    </row>
    <row r="141" spans="1:21">
      <c r="A141" s="1">
        <v>139</v>
      </c>
      <c r="B141">
        <v>886307</v>
      </c>
      <c r="C141" s="2">
        <v>44565.447916666657</v>
      </c>
      <c r="D141" s="26">
        <f>IF(input_OLD_temp_simulation!C141&lt;&gt;"",(C141-E141/24-DATE(1970,1,1))*86400,"")</f>
        <v>1641289499.9999993</v>
      </c>
      <c r="E141" s="13">
        <v>1</v>
      </c>
      <c r="F141" s="17">
        <v>7.7366993375334232</v>
      </c>
      <c r="G141" s="17">
        <v>4.8701727021979906</v>
      </c>
      <c r="H141" s="6">
        <v>50.134845538793918</v>
      </c>
      <c r="I141" s="17">
        <v>4.4899175360680967</v>
      </c>
      <c r="J141" s="17">
        <v>16.66</v>
      </c>
      <c r="K141" s="4">
        <v>16.5</v>
      </c>
      <c r="L141">
        <v>900</v>
      </c>
      <c r="M141" s="6">
        <v>566.62777777770668</v>
      </c>
      <c r="N141" s="6">
        <v>47.999999998864951</v>
      </c>
      <c r="O141" s="4">
        <v>0</v>
      </c>
      <c r="P141" s="6">
        <v>47.999999998864951</v>
      </c>
      <c r="Q141" s="13">
        <v>1</v>
      </c>
      <c r="R141" s="29">
        <v>377.80534641417597</v>
      </c>
      <c r="S141" s="29">
        <v>188.82243136353071</v>
      </c>
      <c r="T141" s="29">
        <v>16.652272317000001</v>
      </c>
      <c r="U141" t="s">
        <v>176</v>
      </c>
    </row>
    <row r="142" spans="1:21">
      <c r="A142" s="1">
        <v>140</v>
      </c>
      <c r="B142">
        <v>886307</v>
      </c>
      <c r="C142" s="2">
        <v>44565.458333333343</v>
      </c>
      <c r="D142" s="26">
        <f>IF(input_OLD_temp_simulation!C142&lt;&gt;"",(C142-E142/24-DATE(1970,1,1))*86400,"")</f>
        <v>1641290400.000001</v>
      </c>
      <c r="E142" s="13">
        <v>1</v>
      </c>
      <c r="F142" s="17">
        <v>7.679029490446851</v>
      </c>
      <c r="G142" s="17">
        <v>5.0000000024472984</v>
      </c>
      <c r="H142" s="6">
        <v>55.448282230277833</v>
      </c>
      <c r="I142" s="17">
        <v>4.3456961554819857</v>
      </c>
      <c r="J142" s="17">
        <v>16.603333333333339</v>
      </c>
      <c r="K142" s="4">
        <v>16</v>
      </c>
      <c r="L142">
        <v>900</v>
      </c>
      <c r="M142" s="6">
        <v>0</v>
      </c>
      <c r="N142" s="6">
        <v>27.99999999842839</v>
      </c>
      <c r="O142" s="4">
        <v>0</v>
      </c>
      <c r="P142" s="6">
        <v>27.99999999842839</v>
      </c>
      <c r="Q142" s="13">
        <v>1</v>
      </c>
      <c r="R142" s="29">
        <v>377.80534641417597</v>
      </c>
      <c r="S142" s="29">
        <v>0</v>
      </c>
      <c r="T142" s="29">
        <v>16.638136744000001</v>
      </c>
      <c r="U142" t="s">
        <v>176</v>
      </c>
    </row>
    <row r="143" spans="1:21">
      <c r="A143" s="1">
        <v>141</v>
      </c>
      <c r="B143">
        <v>886307</v>
      </c>
      <c r="C143" s="2">
        <v>44565.46875</v>
      </c>
      <c r="D143" s="26">
        <f>IF(input_OLD_temp_simulation!C143&lt;&gt;"",(C143-E143/24-DATE(1970,1,1))*86400,"")</f>
        <v>1641291300.0000002</v>
      </c>
      <c r="E143" s="13">
        <v>1</v>
      </c>
      <c r="F143" s="17">
        <v>7.3234118966963706</v>
      </c>
      <c r="G143" s="17">
        <v>4.8798273014729716</v>
      </c>
      <c r="H143" s="6">
        <v>55.20616336620634</v>
      </c>
      <c r="I143" s="17">
        <v>4.0701936957143898</v>
      </c>
      <c r="J143" s="17">
        <v>16.59333333333333</v>
      </c>
      <c r="K143" s="4">
        <v>16</v>
      </c>
      <c r="L143">
        <v>900</v>
      </c>
      <c r="M143" s="6">
        <v>0</v>
      </c>
      <c r="N143" s="6">
        <v>28.000000002066368</v>
      </c>
      <c r="O143" s="4">
        <v>0</v>
      </c>
      <c r="P143" s="6">
        <v>28.000000002066368</v>
      </c>
      <c r="Q143" s="13">
        <v>1</v>
      </c>
      <c r="R143" s="29">
        <v>377.80534641417597</v>
      </c>
      <c r="S143" s="29">
        <v>0</v>
      </c>
      <c r="T143" s="29">
        <v>16.622803480999998</v>
      </c>
      <c r="U143" t="s">
        <v>176</v>
      </c>
    </row>
    <row r="144" spans="1:21">
      <c r="A144" s="1">
        <v>142</v>
      </c>
      <c r="B144">
        <v>886307</v>
      </c>
      <c r="C144" s="2">
        <v>44565.479166666657</v>
      </c>
      <c r="D144" s="26">
        <f>IF(input_OLD_temp_simulation!C144&lt;&gt;"",(C144-E144/24-DATE(1970,1,1))*86400,"")</f>
        <v>1641292199.9999993</v>
      </c>
      <c r="E144" s="13">
        <v>1</v>
      </c>
      <c r="F144" s="17">
        <v>6.9677943029458902</v>
      </c>
      <c r="G144" s="17">
        <v>4.759654600498644</v>
      </c>
      <c r="H144" s="6">
        <v>54.964044502134847</v>
      </c>
      <c r="I144" s="17">
        <v>3.7946912359467939</v>
      </c>
      <c r="J144" s="17">
        <v>16.54</v>
      </c>
      <c r="K144" s="4">
        <v>16</v>
      </c>
      <c r="L144">
        <v>900</v>
      </c>
      <c r="M144" s="6">
        <v>0</v>
      </c>
      <c r="N144" s="6">
        <v>115.9999999981665</v>
      </c>
      <c r="O144" s="4">
        <v>0</v>
      </c>
      <c r="P144" s="6">
        <v>115.9999999981665</v>
      </c>
      <c r="Q144" s="13">
        <v>1</v>
      </c>
      <c r="R144" s="29">
        <v>377.80534641417597</v>
      </c>
      <c r="S144" s="29">
        <v>0</v>
      </c>
      <c r="T144" s="29">
        <v>16.610746575</v>
      </c>
      <c r="U144" t="s">
        <v>176</v>
      </c>
    </row>
    <row r="145" spans="1:21">
      <c r="A145" s="1">
        <v>143</v>
      </c>
      <c r="B145">
        <v>886307</v>
      </c>
      <c r="C145" s="2">
        <v>44565.489583333343</v>
      </c>
      <c r="D145" s="26">
        <f>IF(input_OLD_temp_simulation!C145&lt;&gt;"",(C145-E145/24-DATE(1970,1,1))*86400,"")</f>
        <v>1641293100.000001</v>
      </c>
      <c r="E145" s="13">
        <v>1</v>
      </c>
      <c r="F145" s="17">
        <v>6.6121767091954098</v>
      </c>
      <c r="G145" s="17">
        <v>4.6394818995243172</v>
      </c>
      <c r="H145" s="6">
        <v>54.721925638063347</v>
      </c>
      <c r="I145" s="17">
        <v>3.519188776179198</v>
      </c>
      <c r="J145" s="17">
        <v>16.416666666666671</v>
      </c>
      <c r="K145" s="4">
        <v>16</v>
      </c>
      <c r="L145">
        <v>900</v>
      </c>
      <c r="M145" s="6">
        <v>0</v>
      </c>
      <c r="N145" s="6">
        <v>84.000000002561137</v>
      </c>
      <c r="O145" s="4">
        <v>0</v>
      </c>
      <c r="P145" s="6">
        <v>84.000000002561137</v>
      </c>
      <c r="Q145" s="13">
        <v>1</v>
      </c>
      <c r="R145" s="29">
        <v>377.80534641417597</v>
      </c>
      <c r="S145" s="29">
        <v>0</v>
      </c>
      <c r="T145" s="29">
        <v>16.595858150000002</v>
      </c>
      <c r="U145" t="s">
        <v>176</v>
      </c>
    </row>
    <row r="146" spans="1:21">
      <c r="A146" s="1">
        <v>144</v>
      </c>
      <c r="B146">
        <v>886307</v>
      </c>
      <c r="C146" s="2">
        <v>44565.5</v>
      </c>
      <c r="D146" s="26">
        <f>IF(input_OLD_temp_simulation!C146&lt;&gt;"",(C146-E146/24-DATE(1970,1,1))*86400,"")</f>
        <v>1641294000.0000002</v>
      </c>
      <c r="E146" s="13">
        <v>1</v>
      </c>
      <c r="F146" s="17">
        <v>6.2565591154449294</v>
      </c>
      <c r="G146" s="17">
        <v>4.5193091985499896</v>
      </c>
      <c r="H146" s="6">
        <v>54.479806773991868</v>
      </c>
      <c r="I146" s="17">
        <v>3.243686316411603</v>
      </c>
      <c r="J146" s="17">
        <v>16.38</v>
      </c>
      <c r="K146" s="4">
        <v>16</v>
      </c>
      <c r="L146">
        <v>900</v>
      </c>
      <c r="M146" s="6">
        <v>283.31388888885328</v>
      </c>
      <c r="N146" s="6">
        <v>27.99999999842839</v>
      </c>
      <c r="O146" s="4">
        <v>0</v>
      </c>
      <c r="P146" s="6">
        <v>27.99999999842839</v>
      </c>
      <c r="Q146" s="13">
        <v>1</v>
      </c>
      <c r="R146" s="29">
        <v>377.80534641417597</v>
      </c>
      <c r="S146" s="29">
        <v>0</v>
      </c>
      <c r="T146" s="29">
        <v>16.57693128</v>
      </c>
      <c r="U146" t="s">
        <v>176</v>
      </c>
    </row>
    <row r="147" spans="1:21">
      <c r="A147" s="1">
        <v>145</v>
      </c>
      <c r="B147">
        <v>886307</v>
      </c>
      <c r="C147" s="2">
        <v>44565.510416666657</v>
      </c>
      <c r="D147" s="26">
        <f>IF(input_OLD_temp_simulation!C147&lt;&gt;"",(C147-E147/24-DATE(1970,1,1))*86400,"")</f>
        <v>1641294899.9999993</v>
      </c>
      <c r="E147" s="13">
        <v>1</v>
      </c>
      <c r="F147" s="17">
        <v>6.0432931078150771</v>
      </c>
      <c r="G147" s="17">
        <v>4.3894818990679623</v>
      </c>
      <c r="H147" s="6">
        <v>54.622064938080761</v>
      </c>
      <c r="I147" s="17">
        <v>3.1169718417697689</v>
      </c>
      <c r="J147" s="17">
        <v>16.306666666666668</v>
      </c>
      <c r="K147" s="4">
        <v>16</v>
      </c>
      <c r="L147">
        <v>900</v>
      </c>
      <c r="M147" s="6">
        <v>283.31388888885328</v>
      </c>
      <c r="N147" s="6">
        <v>36.000000000058208</v>
      </c>
      <c r="O147" s="4">
        <v>0</v>
      </c>
      <c r="P147" s="6">
        <v>36.000000000058208</v>
      </c>
      <c r="Q147" s="13">
        <v>1</v>
      </c>
      <c r="R147" s="29">
        <v>377.80534641417597</v>
      </c>
      <c r="S147" s="29">
        <v>0</v>
      </c>
      <c r="T147" s="29">
        <v>16.558016344999999</v>
      </c>
      <c r="U147" t="s">
        <v>176</v>
      </c>
    </row>
    <row r="148" spans="1:21">
      <c r="A148" s="1">
        <v>146</v>
      </c>
      <c r="B148">
        <v>886307</v>
      </c>
      <c r="C148" s="2">
        <v>44565.520833333343</v>
      </c>
      <c r="D148" s="26">
        <f>IF(input_OLD_temp_simulation!C148&lt;&gt;"",(C148-E148/24-DATE(1970,1,1))*86400,"")</f>
        <v>1641295800.000001</v>
      </c>
      <c r="E148" s="13">
        <v>1</v>
      </c>
      <c r="F148" s="17">
        <v>5.8300271001852249</v>
      </c>
      <c r="G148" s="17">
        <v>4.2596545995859341</v>
      </c>
      <c r="H148" s="6">
        <v>54.764323102169662</v>
      </c>
      <c r="I148" s="17">
        <v>2.9902573671279362</v>
      </c>
      <c r="J148" s="17">
        <v>16.27333333333333</v>
      </c>
      <c r="K148" s="4">
        <v>16</v>
      </c>
      <c r="L148">
        <v>900</v>
      </c>
      <c r="M148" s="6">
        <v>283.31388888885328</v>
      </c>
      <c r="N148" s="6">
        <v>243.99999999877761</v>
      </c>
      <c r="O148" s="4">
        <v>0</v>
      </c>
      <c r="P148" s="6">
        <v>243.99999999877761</v>
      </c>
      <c r="Q148" s="13">
        <v>1</v>
      </c>
      <c r="R148" s="29">
        <v>377.80534641417597</v>
      </c>
      <c r="S148" s="29">
        <v>0</v>
      </c>
      <c r="T148" s="29">
        <v>16.549270150000002</v>
      </c>
      <c r="U148" t="s">
        <v>176</v>
      </c>
    </row>
    <row r="149" spans="1:21">
      <c r="A149" s="1">
        <v>147</v>
      </c>
      <c r="B149">
        <v>886307</v>
      </c>
      <c r="C149" s="2">
        <v>44565.53125</v>
      </c>
      <c r="D149" s="26">
        <f>IF(input_OLD_temp_simulation!C149&lt;&gt;"",(C149-E149/24-DATE(1970,1,1))*86400,"")</f>
        <v>1641296700.0000002</v>
      </c>
      <c r="E149" s="13">
        <v>1</v>
      </c>
      <c r="F149" s="17">
        <v>5.6167610925553726</v>
      </c>
      <c r="G149" s="17">
        <v>4.1298273001039059</v>
      </c>
      <c r="H149" s="6">
        <v>54.906581266258549</v>
      </c>
      <c r="I149" s="17">
        <v>2.8635428924861022</v>
      </c>
      <c r="J149" s="17">
        <v>16.233333333333331</v>
      </c>
      <c r="K149" s="4">
        <v>16</v>
      </c>
      <c r="L149">
        <v>900</v>
      </c>
      <c r="M149" s="6">
        <v>283.31388888885328</v>
      </c>
      <c r="N149" s="6">
        <v>32.000000002881279</v>
      </c>
      <c r="O149" s="4">
        <v>0</v>
      </c>
      <c r="P149" s="6">
        <v>32.000000002881279</v>
      </c>
      <c r="Q149" s="13">
        <v>1</v>
      </c>
      <c r="R149" s="29">
        <v>377.80534641417597</v>
      </c>
      <c r="S149" s="29">
        <v>0</v>
      </c>
      <c r="T149" s="29">
        <v>16.52932058</v>
      </c>
      <c r="U149" t="s">
        <v>176</v>
      </c>
    </row>
    <row r="150" spans="1:21">
      <c r="A150" s="1">
        <v>148</v>
      </c>
      <c r="B150">
        <v>886307</v>
      </c>
      <c r="C150" s="2">
        <v>44565.541666666657</v>
      </c>
      <c r="D150" s="26">
        <f>IF(input_OLD_temp_simulation!C150&lt;&gt;"",(C150-E150/24-DATE(1970,1,1))*86400,"")</f>
        <v>1641297599.9999993</v>
      </c>
      <c r="E150" s="13">
        <v>1</v>
      </c>
      <c r="F150" s="17">
        <v>5.4034950849255203</v>
      </c>
      <c r="G150" s="17">
        <v>4.0000000006218777</v>
      </c>
      <c r="H150" s="6">
        <v>55.048839430347442</v>
      </c>
      <c r="I150" s="17">
        <v>2.736828417844269</v>
      </c>
      <c r="J150" s="17">
        <v>16.22</v>
      </c>
      <c r="K150" s="4">
        <v>16</v>
      </c>
      <c r="L150">
        <v>900</v>
      </c>
      <c r="M150" s="6">
        <v>127.0027777769959</v>
      </c>
      <c r="N150" s="6">
        <v>27.99999999842839</v>
      </c>
      <c r="O150" s="4">
        <v>0</v>
      </c>
      <c r="P150" s="6">
        <v>27.99999999842839</v>
      </c>
      <c r="Q150" s="13">
        <v>1</v>
      </c>
      <c r="R150" s="29">
        <v>377.80534641417597</v>
      </c>
      <c r="S150" s="29">
        <v>0</v>
      </c>
      <c r="T150" s="29">
        <v>16.508777831</v>
      </c>
      <c r="U150" t="s">
        <v>176</v>
      </c>
    </row>
    <row r="151" spans="1:21">
      <c r="A151" s="1">
        <v>149</v>
      </c>
      <c r="B151">
        <v>886307</v>
      </c>
      <c r="C151" s="2">
        <v>44565.552083333343</v>
      </c>
      <c r="D151" s="26">
        <f>IF(input_OLD_temp_simulation!C151&lt;&gt;"",(C151-E151/24-DATE(1970,1,1))*86400,"")</f>
        <v>1641298500.000001</v>
      </c>
      <c r="E151" s="13">
        <v>1</v>
      </c>
      <c r="F151" s="17">
        <v>5.3970037199436449</v>
      </c>
      <c r="G151" s="17">
        <v>3.8149136502851571</v>
      </c>
      <c r="H151" s="6">
        <v>54.917066582594018</v>
      </c>
      <c r="I151" s="17">
        <v>2.853727953086874</v>
      </c>
      <c r="J151" s="17">
        <v>16.215</v>
      </c>
      <c r="K151" s="4">
        <v>16</v>
      </c>
      <c r="L151">
        <v>900</v>
      </c>
      <c r="M151" s="6">
        <v>127.0027777769959</v>
      </c>
      <c r="N151" s="6">
        <v>63.999999998486601</v>
      </c>
      <c r="O151" s="4">
        <v>0</v>
      </c>
      <c r="P151" s="6">
        <v>63.999999998486601</v>
      </c>
      <c r="Q151" s="13">
        <v>1</v>
      </c>
      <c r="R151" s="29">
        <v>377.80534641417597</v>
      </c>
      <c r="S151" s="29">
        <v>0</v>
      </c>
      <c r="T151" s="29">
        <v>16.490586557</v>
      </c>
      <c r="U151" t="s">
        <v>176</v>
      </c>
    </row>
    <row r="152" spans="1:21">
      <c r="A152" s="1">
        <v>150</v>
      </c>
      <c r="B152">
        <v>886307</v>
      </c>
      <c r="C152" s="2">
        <v>44565.5625</v>
      </c>
      <c r="D152" s="26">
        <f>IF(input_OLD_temp_simulation!C152&lt;&gt;"",(C152-E152/24-DATE(1970,1,1))*86400,"")</f>
        <v>1641299400.0000002</v>
      </c>
      <c r="E152" s="13">
        <v>1</v>
      </c>
      <c r="F152" s="17">
        <v>5.3905123549617704</v>
      </c>
      <c r="G152" s="17">
        <v>3.629827299948436</v>
      </c>
      <c r="H152" s="6">
        <v>54.785293734840621</v>
      </c>
      <c r="I152" s="17">
        <v>2.970627488329479</v>
      </c>
      <c r="J152" s="17">
        <v>16.295000000000002</v>
      </c>
      <c r="K152" s="4">
        <v>16</v>
      </c>
      <c r="L152">
        <v>900</v>
      </c>
      <c r="M152" s="6">
        <v>127.0027777769959</v>
      </c>
      <c r="N152" s="6">
        <v>112.0000000009895</v>
      </c>
      <c r="O152" s="4">
        <v>0</v>
      </c>
      <c r="P152" s="6">
        <v>112.0000000009895</v>
      </c>
      <c r="Q152" s="13">
        <v>1</v>
      </c>
      <c r="R152" s="29">
        <v>377.80534641417597</v>
      </c>
      <c r="S152" s="29">
        <v>0</v>
      </c>
      <c r="T152" s="29">
        <v>16.475346289000001</v>
      </c>
      <c r="U152" t="s">
        <v>176</v>
      </c>
    </row>
    <row r="153" spans="1:21">
      <c r="A153" s="1">
        <v>151</v>
      </c>
      <c r="B153">
        <v>886307</v>
      </c>
      <c r="C153" s="2">
        <v>44565.572916666657</v>
      </c>
      <c r="D153" s="26">
        <f>IF(input_OLD_temp_simulation!C153&lt;&gt;"",(C153-E153/24-DATE(1970,1,1))*86400,"")</f>
        <v>1641300299.9999993</v>
      </c>
      <c r="E153" s="13">
        <v>1</v>
      </c>
      <c r="F153" s="17">
        <v>5.384020989979895</v>
      </c>
      <c r="G153" s="17">
        <v>3.4447409496117158</v>
      </c>
      <c r="H153" s="6">
        <v>54.653520887087211</v>
      </c>
      <c r="I153" s="17">
        <v>3.087527023572084</v>
      </c>
      <c r="J153" s="17">
        <v>16.31666666666667</v>
      </c>
      <c r="K153" s="4">
        <v>16</v>
      </c>
      <c r="L153">
        <v>900</v>
      </c>
      <c r="M153" s="6">
        <v>127.0027777769959</v>
      </c>
      <c r="N153" s="6">
        <v>51.999999999679858</v>
      </c>
      <c r="O153" s="4">
        <v>0</v>
      </c>
      <c r="P153" s="6">
        <v>51.999999999679858</v>
      </c>
      <c r="Q153" s="13">
        <v>1</v>
      </c>
      <c r="R153" s="29">
        <v>377.80534641417597</v>
      </c>
      <c r="S153" s="29">
        <v>0</v>
      </c>
      <c r="T153" s="29">
        <v>16.457559928999999</v>
      </c>
      <c r="U153" t="s">
        <v>176</v>
      </c>
    </row>
    <row r="154" spans="1:21">
      <c r="A154" s="1">
        <v>152</v>
      </c>
      <c r="B154">
        <v>886307</v>
      </c>
      <c r="C154" s="2">
        <v>44565.583333333343</v>
      </c>
      <c r="D154" s="26">
        <f>IF(input_OLD_temp_simulation!C154&lt;&gt;"",(C154-E154/24-DATE(1970,1,1))*86400,"")</f>
        <v>1641301200.000001</v>
      </c>
      <c r="E154" s="13">
        <v>1</v>
      </c>
      <c r="F154" s="17">
        <v>5.3775296249980196</v>
      </c>
      <c r="G154" s="17">
        <v>3.2596545992749948</v>
      </c>
      <c r="H154" s="6">
        <v>54.521748039333787</v>
      </c>
      <c r="I154" s="17">
        <v>3.2044265588146899</v>
      </c>
      <c r="J154" s="17">
        <v>16.303333333333331</v>
      </c>
      <c r="K154" s="4">
        <v>16</v>
      </c>
      <c r="L154">
        <v>900</v>
      </c>
      <c r="M154" s="6">
        <v>615.47500000099512</v>
      </c>
      <c r="N154" s="6">
        <v>224.00000000197909</v>
      </c>
      <c r="O154" s="4">
        <v>0</v>
      </c>
      <c r="P154" s="6">
        <v>224.00000000197909</v>
      </c>
      <c r="Q154" s="13">
        <v>1</v>
      </c>
      <c r="R154" s="29">
        <v>377.80534641417597</v>
      </c>
      <c r="S154" s="29">
        <v>237.66965358681921</v>
      </c>
      <c r="T154" s="29">
        <v>16.460727905999999</v>
      </c>
      <c r="U154" t="s">
        <v>176</v>
      </c>
    </row>
    <row r="155" spans="1:21">
      <c r="A155" s="1">
        <v>153</v>
      </c>
      <c r="B155">
        <v>886307</v>
      </c>
      <c r="C155" s="2">
        <v>44565.59375</v>
      </c>
      <c r="D155" s="26">
        <f>IF(input_OLD_temp_simulation!C155&lt;&gt;"",(C155-E155/24-DATE(1970,1,1))*86400,"")</f>
        <v>1641302100.0000002</v>
      </c>
      <c r="E155" s="13">
        <v>1</v>
      </c>
      <c r="F155" s="17">
        <v>5.3132874408370654</v>
      </c>
      <c r="G155" s="17">
        <v>3.0096545992749881</v>
      </c>
      <c r="H155" s="6">
        <v>50.328263041347853</v>
      </c>
      <c r="I155" s="17">
        <v>3.3068510413204071</v>
      </c>
      <c r="J155" s="17">
        <v>16.3</v>
      </c>
      <c r="K155" s="4">
        <v>16</v>
      </c>
      <c r="L155">
        <v>900</v>
      </c>
      <c r="M155" s="6">
        <v>615.47500000099512</v>
      </c>
      <c r="N155" s="6">
        <v>39.999999997235143</v>
      </c>
      <c r="O155" s="4">
        <v>0</v>
      </c>
      <c r="P155" s="6">
        <v>39.999999997235143</v>
      </c>
      <c r="Q155" s="13">
        <v>1</v>
      </c>
      <c r="R155" s="29">
        <v>377.80534641417597</v>
      </c>
      <c r="S155" s="29">
        <v>237.66965358681921</v>
      </c>
      <c r="T155" s="29">
        <v>16.453243639</v>
      </c>
      <c r="U155" t="s">
        <v>176</v>
      </c>
    </row>
    <row r="156" spans="1:21">
      <c r="A156" s="1">
        <v>154</v>
      </c>
      <c r="B156">
        <v>886307</v>
      </c>
      <c r="C156" s="2">
        <v>44565.604166666657</v>
      </c>
      <c r="D156" s="26">
        <f>IF(input_OLD_temp_simulation!C156&lt;&gt;"",(C156-E156/24-DATE(1970,1,1))*86400,"")</f>
        <v>1641302999.9999993</v>
      </c>
      <c r="E156" s="13">
        <v>1</v>
      </c>
      <c r="F156" s="17">
        <v>5.2490452566761112</v>
      </c>
      <c r="G156" s="17">
        <v>2.759654599274981</v>
      </c>
      <c r="H156" s="6">
        <v>46.134778043361912</v>
      </c>
      <c r="I156" s="17">
        <v>3.4092755238261239</v>
      </c>
      <c r="J156" s="17">
        <v>16.25333333333333</v>
      </c>
      <c r="K156" s="4">
        <v>16</v>
      </c>
      <c r="L156">
        <v>900</v>
      </c>
      <c r="M156" s="6">
        <v>615.47500000099512</v>
      </c>
      <c r="N156" s="6">
        <v>116.00000000180439</v>
      </c>
      <c r="O156" s="4">
        <v>0</v>
      </c>
      <c r="P156" s="6">
        <v>116.00000000180439</v>
      </c>
      <c r="Q156" s="13">
        <v>1</v>
      </c>
      <c r="R156" s="29">
        <v>377.80534641417597</v>
      </c>
      <c r="S156" s="29">
        <v>237.66965358681921</v>
      </c>
      <c r="T156" s="29">
        <v>16.448355791000001</v>
      </c>
      <c r="U156" t="s">
        <v>176</v>
      </c>
    </row>
    <row r="157" spans="1:21">
      <c r="A157" s="1">
        <v>155</v>
      </c>
      <c r="B157">
        <v>886307</v>
      </c>
      <c r="C157" s="2">
        <v>44565.614583333343</v>
      </c>
      <c r="D157" s="26">
        <f>IF(input_OLD_temp_simulation!C157&lt;&gt;"",(C157-E157/24-DATE(1970,1,1))*86400,"")</f>
        <v>1641303900.000001</v>
      </c>
      <c r="E157" s="13">
        <v>1</v>
      </c>
      <c r="F157" s="17">
        <v>5.184803072515157</v>
      </c>
      <c r="G157" s="17">
        <v>2.5096545992749739</v>
      </c>
      <c r="H157" s="6">
        <v>41.941293045375971</v>
      </c>
      <c r="I157" s="17">
        <v>3.5117000063318411</v>
      </c>
      <c r="J157" s="17">
        <v>16.18</v>
      </c>
      <c r="K157" s="4">
        <v>16</v>
      </c>
      <c r="L157">
        <v>900</v>
      </c>
      <c r="M157" s="6">
        <v>615.47500000099512</v>
      </c>
      <c r="N157" s="6">
        <v>112.0000000009895</v>
      </c>
      <c r="O157" s="4">
        <v>0</v>
      </c>
      <c r="P157" s="6">
        <v>112.0000000009895</v>
      </c>
      <c r="Q157" s="13">
        <v>1</v>
      </c>
      <c r="R157" s="29">
        <v>377.80534641417597</v>
      </c>
      <c r="S157" s="29">
        <v>237.66965358681921</v>
      </c>
      <c r="T157" s="29">
        <v>16.441990711999999</v>
      </c>
      <c r="U157" t="s">
        <v>176</v>
      </c>
    </row>
    <row r="158" spans="1:21">
      <c r="A158" s="1">
        <v>156</v>
      </c>
      <c r="B158">
        <v>886307</v>
      </c>
      <c r="C158" s="2">
        <v>44565.625</v>
      </c>
      <c r="D158" s="26">
        <f>IF(input_OLD_temp_simulation!C158&lt;&gt;"",(C158-E158/24-DATE(1970,1,1))*86400,"")</f>
        <v>1641304800.0000002</v>
      </c>
      <c r="E158" s="13">
        <v>1</v>
      </c>
      <c r="F158" s="17">
        <v>5.120560888354202</v>
      </c>
      <c r="G158" s="17">
        <v>2.2596545992749668</v>
      </c>
      <c r="H158" s="6">
        <v>37.747808047390031</v>
      </c>
      <c r="I158" s="17">
        <v>3.614124488837557</v>
      </c>
      <c r="J158" s="17">
        <v>16.423333333333328</v>
      </c>
      <c r="K158" s="4">
        <v>17.5</v>
      </c>
      <c r="L158">
        <v>900</v>
      </c>
      <c r="M158" s="6">
        <v>2041.813888891696</v>
      </c>
      <c r="N158" s="6">
        <v>419.99999999825383</v>
      </c>
      <c r="O158" s="4">
        <v>0</v>
      </c>
      <c r="P158" s="6">
        <v>419.99999999825383</v>
      </c>
      <c r="Q158" s="13">
        <v>1</v>
      </c>
      <c r="R158" s="29">
        <v>377.80534641417597</v>
      </c>
      <c r="S158" s="29">
        <v>1664.00854247752</v>
      </c>
      <c r="T158" s="29">
        <v>16.520261811000001</v>
      </c>
      <c r="U158" t="s">
        <v>176</v>
      </c>
    </row>
    <row r="159" spans="1:21">
      <c r="A159" s="1">
        <v>157</v>
      </c>
      <c r="B159">
        <v>886307</v>
      </c>
      <c r="C159" s="2">
        <v>44565.635416666657</v>
      </c>
      <c r="D159" s="26">
        <f>IF(input_OLD_temp_simulation!C159&lt;&gt;"",(C159-E159/24-DATE(1970,1,1))*86400,"")</f>
        <v>1641305699.9999993</v>
      </c>
      <c r="E159" s="13">
        <v>1</v>
      </c>
      <c r="F159" s="17">
        <v>5.0303532442657506</v>
      </c>
      <c r="G159" s="17">
        <v>2.2160732037420812</v>
      </c>
      <c r="H159" s="6">
        <v>30.154617413029751</v>
      </c>
      <c r="I159" s="17">
        <v>3.5529711084376978</v>
      </c>
      <c r="J159" s="17">
        <v>17.771666666666661</v>
      </c>
      <c r="K159" s="4">
        <v>17.5</v>
      </c>
      <c r="L159">
        <v>900</v>
      </c>
      <c r="M159" s="6">
        <v>2041.813888891696</v>
      </c>
      <c r="N159" s="6">
        <v>31.9999999992433</v>
      </c>
      <c r="O159" s="4">
        <v>0</v>
      </c>
      <c r="P159" s="6">
        <v>31.9999999992433</v>
      </c>
      <c r="Q159" s="13">
        <v>1</v>
      </c>
      <c r="R159" s="29">
        <v>377.80534641417597</v>
      </c>
      <c r="S159" s="29">
        <v>1664.00854247752</v>
      </c>
      <c r="T159" s="29">
        <v>16.575119451999999</v>
      </c>
      <c r="U159" t="s">
        <v>176</v>
      </c>
    </row>
    <row r="160" spans="1:21">
      <c r="A160" s="1">
        <v>158</v>
      </c>
      <c r="B160">
        <v>886307</v>
      </c>
      <c r="C160" s="2">
        <v>44565.645833333343</v>
      </c>
      <c r="D160" s="26">
        <f>IF(input_OLD_temp_simulation!C160&lt;&gt;"",(C160-E160/24-DATE(1970,1,1))*86400,"")</f>
        <v>1641306600.000001</v>
      </c>
      <c r="E160" s="13">
        <v>1</v>
      </c>
      <c r="F160" s="17">
        <v>4.940145600177301</v>
      </c>
      <c r="G160" s="17">
        <v>2.1724918082091951</v>
      </c>
      <c r="H160" s="6">
        <v>22.561426778669471</v>
      </c>
      <c r="I160" s="17">
        <v>3.4918177280378382</v>
      </c>
      <c r="J160" s="17">
        <v>18.266666666666669</v>
      </c>
      <c r="K160" s="4">
        <v>17.5</v>
      </c>
      <c r="L160">
        <v>900</v>
      </c>
      <c r="M160" s="6">
        <v>2041.813888891696</v>
      </c>
      <c r="N160" s="6">
        <v>324.00000000052393</v>
      </c>
      <c r="O160" s="4">
        <v>0</v>
      </c>
      <c r="P160" s="6">
        <v>324.00000000052393</v>
      </c>
      <c r="Q160" s="13">
        <v>1</v>
      </c>
      <c r="R160" s="29">
        <v>377.80534641417597</v>
      </c>
      <c r="S160" s="29">
        <v>1664.00854247752</v>
      </c>
      <c r="T160" s="29">
        <v>16.641195306</v>
      </c>
      <c r="U160" t="s">
        <v>176</v>
      </c>
    </row>
    <row r="161" spans="1:21">
      <c r="A161" s="1">
        <v>159</v>
      </c>
      <c r="B161">
        <v>886307</v>
      </c>
      <c r="C161" s="2">
        <v>44565.65625</v>
      </c>
      <c r="D161" s="26">
        <f>IF(input_OLD_temp_simulation!C161&lt;&gt;"",(C161-E161/24-DATE(1970,1,1))*86400,"")</f>
        <v>1641307500.0000002</v>
      </c>
      <c r="E161" s="13">
        <v>1</v>
      </c>
      <c r="F161" s="17">
        <v>4.8499379560888496</v>
      </c>
      <c r="G161" s="17">
        <v>2.128910412676309</v>
      </c>
      <c r="H161" s="6">
        <v>14.9682361443092</v>
      </c>
      <c r="I161" s="17">
        <v>3.4306643476379781</v>
      </c>
      <c r="J161" s="17">
        <v>18.02</v>
      </c>
      <c r="K161" s="4">
        <v>17.5</v>
      </c>
      <c r="L161">
        <v>900</v>
      </c>
      <c r="M161" s="6">
        <v>2041.813888891696</v>
      </c>
      <c r="N161" s="6">
        <v>231.9999999999709</v>
      </c>
      <c r="O161" s="4">
        <v>0</v>
      </c>
      <c r="P161" s="6">
        <v>231.9999999999709</v>
      </c>
      <c r="Q161" s="13">
        <v>1</v>
      </c>
      <c r="R161" s="29">
        <v>377.80534641417597</v>
      </c>
      <c r="S161" s="29">
        <v>1664.00854247752</v>
      </c>
      <c r="T161" s="29">
        <v>16.698941082000001</v>
      </c>
      <c r="U161" t="s">
        <v>176</v>
      </c>
    </row>
    <row r="162" spans="1:21">
      <c r="A162" s="1">
        <v>160</v>
      </c>
      <c r="B162">
        <v>886307</v>
      </c>
      <c r="C162" s="2">
        <v>44565.666666666657</v>
      </c>
      <c r="D162" s="26">
        <f>IF(input_OLD_temp_simulation!C162&lt;&gt;"",(C162-E162/24-DATE(1970,1,1))*86400,"")</f>
        <v>1641308399.9999993</v>
      </c>
      <c r="E162" s="13">
        <v>1</v>
      </c>
      <c r="F162" s="17">
        <v>4.7597303120004</v>
      </c>
      <c r="G162" s="17">
        <v>2.085329017143422</v>
      </c>
      <c r="H162" s="6">
        <v>7.3750455099489187</v>
      </c>
      <c r="I162" s="17">
        <v>3.369510967238118</v>
      </c>
      <c r="J162" s="17">
        <v>17.681111111111111</v>
      </c>
      <c r="K162" s="4">
        <v>17.5</v>
      </c>
      <c r="L162">
        <v>900</v>
      </c>
      <c r="M162" s="6">
        <v>879.249999996979</v>
      </c>
      <c r="N162" s="6">
        <v>144.0000000002328</v>
      </c>
      <c r="O162" s="4">
        <v>0</v>
      </c>
      <c r="P162" s="6">
        <v>144.0000000002328</v>
      </c>
      <c r="Q162" s="13">
        <v>1</v>
      </c>
      <c r="R162" s="29">
        <v>377.80534641417597</v>
      </c>
      <c r="S162" s="29">
        <v>501.44465358280303</v>
      </c>
      <c r="T162" s="29">
        <v>16.691326154999999</v>
      </c>
      <c r="U162" t="s">
        <v>176</v>
      </c>
    </row>
    <row r="163" spans="1:21">
      <c r="A163" s="1">
        <v>161</v>
      </c>
      <c r="B163">
        <v>886307</v>
      </c>
      <c r="C163" s="2">
        <v>44565.677083333343</v>
      </c>
      <c r="D163" s="26">
        <f>IF(input_OLD_temp_simulation!C163&lt;&gt;"",(C163-E163/24-DATE(1970,1,1))*86400,"")</f>
        <v>1641309300.000001</v>
      </c>
      <c r="E163" s="13">
        <v>1</v>
      </c>
      <c r="F163" s="17">
        <v>4.77929609564214</v>
      </c>
      <c r="G163" s="17">
        <v>2.085329017143422</v>
      </c>
      <c r="H163" s="6">
        <v>5.5312841324616899</v>
      </c>
      <c r="I163" s="17">
        <v>3.389076750879858</v>
      </c>
      <c r="J163" s="17">
        <v>17.515555555555551</v>
      </c>
      <c r="K163" s="4">
        <v>17.5</v>
      </c>
      <c r="L163">
        <v>900</v>
      </c>
      <c r="M163" s="6">
        <v>879.249999996979</v>
      </c>
      <c r="N163" s="6">
        <v>116.00000000180439</v>
      </c>
      <c r="O163" s="4">
        <v>0</v>
      </c>
      <c r="P163" s="6">
        <v>116.00000000180439</v>
      </c>
      <c r="Q163" s="13">
        <v>1</v>
      </c>
      <c r="R163" s="29">
        <v>377.80534641417597</v>
      </c>
      <c r="S163" s="29">
        <v>501.44465358280303</v>
      </c>
      <c r="T163" s="29">
        <v>16.681645049</v>
      </c>
      <c r="U163" t="s">
        <v>176</v>
      </c>
    </row>
    <row r="164" spans="1:21">
      <c r="A164" s="1">
        <v>162</v>
      </c>
      <c r="B164">
        <v>886307</v>
      </c>
      <c r="C164" s="2">
        <v>44565.6875</v>
      </c>
      <c r="D164" s="26">
        <f>IF(input_OLD_temp_simulation!C164&lt;&gt;"",(C164-E164/24-DATE(1970,1,1))*86400,"")</f>
        <v>1641310200.0000002</v>
      </c>
      <c r="E164" s="13">
        <v>1</v>
      </c>
      <c r="F164" s="17">
        <v>4.79886187928388</v>
      </c>
      <c r="G164" s="17">
        <v>2.085329017143422</v>
      </c>
      <c r="H164" s="6">
        <v>3.6875227549744589</v>
      </c>
      <c r="I164" s="17">
        <v>3.408642534521598</v>
      </c>
      <c r="J164" s="17">
        <v>17.350000000000001</v>
      </c>
      <c r="K164" s="4">
        <v>17.5</v>
      </c>
      <c r="L164">
        <v>900</v>
      </c>
      <c r="M164" s="6">
        <v>879.249999996979</v>
      </c>
      <c r="N164" s="6">
        <v>128.00000000061121</v>
      </c>
      <c r="O164" s="4">
        <v>0</v>
      </c>
      <c r="P164" s="6">
        <v>128.00000000061121</v>
      </c>
      <c r="Q164" s="13">
        <v>1</v>
      </c>
      <c r="R164" s="29">
        <v>377.80534641417597</v>
      </c>
      <c r="S164" s="29">
        <v>501.44465358280303</v>
      </c>
      <c r="T164" s="29">
        <v>16.671937818</v>
      </c>
      <c r="U164" t="s">
        <v>176</v>
      </c>
    </row>
    <row r="165" spans="1:21">
      <c r="A165" s="1">
        <v>163</v>
      </c>
      <c r="B165">
        <v>886307</v>
      </c>
      <c r="C165" s="2">
        <v>44565.697916666657</v>
      </c>
      <c r="D165" s="26">
        <f>IF(input_OLD_temp_simulation!C165&lt;&gt;"",(C165-E165/24-DATE(1970,1,1))*86400,"")</f>
        <v>1641311099.9999993</v>
      </c>
      <c r="E165" s="13">
        <v>1</v>
      </c>
      <c r="F165" s="17">
        <v>4.81842766292562</v>
      </c>
      <c r="G165" s="17">
        <v>2.085329017143422</v>
      </c>
      <c r="H165" s="6">
        <v>1.8437613774872299</v>
      </c>
      <c r="I165" s="17">
        <v>3.428208318163338</v>
      </c>
      <c r="J165" s="17">
        <v>17.510000000000002</v>
      </c>
      <c r="K165" s="4">
        <v>17.5</v>
      </c>
      <c r="L165">
        <v>900</v>
      </c>
      <c r="M165" s="6">
        <v>879.249999996979</v>
      </c>
      <c r="N165" s="6">
        <v>131.99999999778811</v>
      </c>
      <c r="O165" s="4">
        <v>0</v>
      </c>
      <c r="P165" s="6">
        <v>131.99999999778811</v>
      </c>
      <c r="Q165" s="13">
        <v>1</v>
      </c>
      <c r="R165" s="29">
        <v>377.80534641417597</v>
      </c>
      <c r="S165" s="29">
        <v>501.44465358280303</v>
      </c>
      <c r="T165" s="29">
        <v>16.661798295000001</v>
      </c>
      <c r="U165" t="s">
        <v>176</v>
      </c>
    </row>
    <row r="166" spans="1:21">
      <c r="A166" s="1">
        <v>164</v>
      </c>
      <c r="B166">
        <v>886307</v>
      </c>
      <c r="C166" s="2">
        <v>44565.708333333343</v>
      </c>
      <c r="D166" s="26">
        <f>IF(input_OLD_temp_simulation!C166&lt;&gt;"",(C166-E166/24-DATE(1970,1,1))*86400,"")</f>
        <v>1641312000.000001</v>
      </c>
      <c r="E166" s="13">
        <v>1</v>
      </c>
      <c r="F166" s="17">
        <v>4.83799344656736</v>
      </c>
      <c r="G166" s="17">
        <v>2.085329017143422</v>
      </c>
      <c r="H166" s="6">
        <v>0</v>
      </c>
      <c r="I166" s="17">
        <v>3.447774101805078</v>
      </c>
      <c r="J166" s="17">
        <v>17.565000000000001</v>
      </c>
      <c r="K166" s="4">
        <v>17.5</v>
      </c>
      <c r="L166">
        <v>900</v>
      </c>
      <c r="M166" s="6">
        <v>3272.7638888892438</v>
      </c>
      <c r="N166" s="6">
        <v>148.00000000104771</v>
      </c>
      <c r="O166" s="4">
        <v>0</v>
      </c>
      <c r="P166" s="6">
        <v>148.00000000104771</v>
      </c>
      <c r="Q166" s="13">
        <v>1</v>
      </c>
      <c r="R166" s="29">
        <v>377.80534641417597</v>
      </c>
      <c r="S166" s="29">
        <v>2894.958542475068</v>
      </c>
      <c r="T166" s="29">
        <v>16.769743978000001</v>
      </c>
      <c r="U166" t="s">
        <v>176</v>
      </c>
    </row>
    <row r="167" spans="1:21">
      <c r="A167" s="1">
        <v>165</v>
      </c>
      <c r="B167">
        <v>886307</v>
      </c>
      <c r="C167" s="2">
        <v>44565.71875</v>
      </c>
      <c r="D167" s="26">
        <f>IF(input_OLD_temp_simulation!C167&lt;&gt;"",(C167-E167/24-DATE(1970,1,1))*86400,"")</f>
        <v>1641312900.0000002</v>
      </c>
      <c r="E167" s="13">
        <v>1</v>
      </c>
      <c r="F167" s="17">
        <v>4.7677372690864752</v>
      </c>
      <c r="G167" s="17">
        <v>2.1502426669621681</v>
      </c>
      <c r="H167" s="6">
        <v>0</v>
      </c>
      <c r="I167" s="17">
        <v>3.334242157778363</v>
      </c>
      <c r="J167" s="17">
        <v>17.59</v>
      </c>
      <c r="K167" s="4">
        <v>17.833333333333329</v>
      </c>
      <c r="L167">
        <v>900</v>
      </c>
      <c r="M167" s="6">
        <v>3272.7638888892438</v>
      </c>
      <c r="N167" s="6">
        <v>131.99999999778811</v>
      </c>
      <c r="O167" s="4">
        <v>0</v>
      </c>
      <c r="P167" s="6">
        <v>131.99999999778811</v>
      </c>
      <c r="Q167" s="13">
        <v>1</v>
      </c>
      <c r="R167" s="29">
        <v>377.80534641417597</v>
      </c>
      <c r="S167" s="29">
        <v>2894.958542475068</v>
      </c>
      <c r="T167" s="29">
        <v>16.875946605999999</v>
      </c>
      <c r="U167" t="s">
        <v>176</v>
      </c>
    </row>
    <row r="168" spans="1:21">
      <c r="A168" s="1">
        <v>166</v>
      </c>
      <c r="B168">
        <v>886307</v>
      </c>
      <c r="C168" s="2">
        <v>44565.729166666657</v>
      </c>
      <c r="D168" s="26">
        <f>IF(input_OLD_temp_simulation!C168&lt;&gt;"",(C168-E168/24-DATE(1970,1,1))*86400,"")</f>
        <v>1641313799.9999993</v>
      </c>
      <c r="E168" s="13">
        <v>1</v>
      </c>
      <c r="F168" s="17">
        <v>4.6974810916055896</v>
      </c>
      <c r="G168" s="17">
        <v>2.215156316780913</v>
      </c>
      <c r="H168" s="6">
        <v>0</v>
      </c>
      <c r="I168" s="17">
        <v>3.2207102137516488</v>
      </c>
      <c r="J168" s="17">
        <v>17.676666666666669</v>
      </c>
      <c r="K168" s="4">
        <v>18</v>
      </c>
      <c r="L168">
        <v>900</v>
      </c>
      <c r="M168" s="6">
        <v>3272.7638888892438</v>
      </c>
      <c r="N168" s="6">
        <v>128.00000000061121</v>
      </c>
      <c r="O168" s="4">
        <v>0</v>
      </c>
      <c r="P168" s="6">
        <v>128.00000000061121</v>
      </c>
      <c r="Q168" s="13">
        <v>1</v>
      </c>
      <c r="R168" s="29">
        <v>377.80534641417597</v>
      </c>
      <c r="S168" s="29">
        <v>2894.958542475068</v>
      </c>
      <c r="T168" s="29">
        <v>16.981022913</v>
      </c>
      <c r="U168" t="s">
        <v>176</v>
      </c>
    </row>
    <row r="169" spans="1:21">
      <c r="A169" s="1">
        <v>167</v>
      </c>
      <c r="B169">
        <v>886307</v>
      </c>
      <c r="C169" s="2">
        <v>44565.739583333343</v>
      </c>
      <c r="D169" s="26">
        <f>IF(input_OLD_temp_simulation!C169&lt;&gt;"",(C169-E169/24-DATE(1970,1,1))*86400,"")</f>
        <v>1641314700.000001</v>
      </c>
      <c r="E169" s="13">
        <v>1</v>
      </c>
      <c r="F169" s="17">
        <v>4.6272249141247048</v>
      </c>
      <c r="G169" s="17">
        <v>2.2800699665996582</v>
      </c>
      <c r="H169" s="6">
        <v>0</v>
      </c>
      <c r="I169" s="17">
        <v>3.1071782697249328</v>
      </c>
      <c r="J169" s="17">
        <v>17.8</v>
      </c>
      <c r="K169" s="4">
        <v>18</v>
      </c>
      <c r="L169">
        <v>900</v>
      </c>
      <c r="M169" s="6">
        <v>3272.7638888892438</v>
      </c>
      <c r="N169" s="6">
        <v>1195.999999999912</v>
      </c>
      <c r="O169" s="4">
        <v>0</v>
      </c>
      <c r="P169" s="6">
        <v>1195.999999999912</v>
      </c>
      <c r="Q169" s="13">
        <v>1</v>
      </c>
      <c r="R169" s="29">
        <v>377.80534641417597</v>
      </c>
      <c r="S169" s="29">
        <v>2894.958542475068</v>
      </c>
      <c r="T169" s="29">
        <v>17.139418368000001</v>
      </c>
      <c r="U169" t="s">
        <v>176</v>
      </c>
    </row>
    <row r="170" spans="1:21">
      <c r="A170" s="1">
        <v>168</v>
      </c>
      <c r="B170">
        <v>886307</v>
      </c>
      <c r="C170" s="2">
        <v>44565.75</v>
      </c>
      <c r="D170" s="26">
        <f>IF(input_OLD_temp_simulation!C170&lt;&gt;"",(C170-E170/24-DATE(1970,1,1))*86400,"")</f>
        <v>1641315600.0000002</v>
      </c>
      <c r="E170" s="13">
        <v>1</v>
      </c>
      <c r="F170" s="17">
        <v>4.5569687366438201</v>
      </c>
      <c r="G170" s="17">
        <v>2.344983616418403</v>
      </c>
      <c r="H170" s="6">
        <v>0</v>
      </c>
      <c r="I170" s="17">
        <v>2.9936463256982182</v>
      </c>
      <c r="J170" s="17">
        <v>17.72</v>
      </c>
      <c r="K170" s="4">
        <v>18</v>
      </c>
      <c r="L170">
        <v>900</v>
      </c>
      <c r="M170" s="6">
        <v>2491.2083333343999</v>
      </c>
      <c r="N170" s="6">
        <v>1048.0000000025029</v>
      </c>
      <c r="O170" s="4">
        <v>0</v>
      </c>
      <c r="P170" s="6">
        <v>1048.0000000025029</v>
      </c>
      <c r="Q170" s="13">
        <v>1</v>
      </c>
      <c r="R170" s="29">
        <v>377.80534641417597</v>
      </c>
      <c r="S170" s="29">
        <v>2113.4029869202241</v>
      </c>
      <c r="T170" s="29">
        <v>17.250655279</v>
      </c>
      <c r="U170" t="s">
        <v>176</v>
      </c>
    </row>
    <row r="171" spans="1:21">
      <c r="A171" s="1">
        <v>169</v>
      </c>
      <c r="B171">
        <v>886307</v>
      </c>
      <c r="C171" s="2">
        <v>44565.760416666657</v>
      </c>
      <c r="D171" s="26">
        <f>IF(input_OLD_temp_simulation!C171&lt;&gt;"",(C171-E171/24-DATE(1970,1,1))*86400,"")</f>
        <v>1641316499.9999993</v>
      </c>
      <c r="E171" s="13">
        <v>1</v>
      </c>
      <c r="F171" s="17">
        <v>4.5363268761971076</v>
      </c>
      <c r="G171" s="17">
        <v>2.3876481249901</v>
      </c>
      <c r="H171" s="6">
        <v>0</v>
      </c>
      <c r="I171" s="17">
        <v>2.9445614595370411</v>
      </c>
      <c r="J171" s="17">
        <v>17.93333333333333</v>
      </c>
      <c r="K171" s="4">
        <v>18</v>
      </c>
      <c r="L171">
        <v>900</v>
      </c>
      <c r="M171" s="6">
        <v>2491.2083333343999</v>
      </c>
      <c r="N171" s="6">
        <v>75.999999997293344</v>
      </c>
      <c r="O171" s="4">
        <v>0</v>
      </c>
      <c r="P171" s="6">
        <v>75.999999997293344</v>
      </c>
      <c r="Q171" s="13">
        <v>1</v>
      </c>
      <c r="R171" s="29">
        <v>377.80534641417597</v>
      </c>
      <c r="S171" s="29">
        <v>2113.4029869202241</v>
      </c>
      <c r="T171" s="29">
        <v>17.311856311</v>
      </c>
      <c r="U171" t="s">
        <v>176</v>
      </c>
    </row>
    <row r="172" spans="1:21">
      <c r="A172" s="1">
        <v>170</v>
      </c>
      <c r="B172">
        <v>886307</v>
      </c>
      <c r="C172" s="2">
        <v>44565.770833333343</v>
      </c>
      <c r="D172" s="26">
        <f>IF(input_OLD_temp_simulation!C172&lt;&gt;"",(C172-E172/24-DATE(1970,1,1))*86400,"")</f>
        <v>1641317400.000001</v>
      </c>
      <c r="E172" s="13">
        <v>1</v>
      </c>
      <c r="F172" s="17">
        <v>4.515685015750396</v>
      </c>
      <c r="G172" s="17">
        <v>2.4303126335617971</v>
      </c>
      <c r="H172" s="6">
        <v>0</v>
      </c>
      <c r="I172" s="17">
        <v>2.8954765933758639</v>
      </c>
      <c r="J172" s="17">
        <v>18.15666666666667</v>
      </c>
      <c r="K172" s="4">
        <v>18</v>
      </c>
      <c r="L172">
        <v>900</v>
      </c>
      <c r="M172" s="6">
        <v>2491.2083333343999</v>
      </c>
      <c r="N172" s="6">
        <v>40.000000000873108</v>
      </c>
      <c r="O172" s="4">
        <v>0</v>
      </c>
      <c r="P172" s="6">
        <v>40.000000000873108</v>
      </c>
      <c r="Q172" s="13">
        <v>1</v>
      </c>
      <c r="R172" s="29">
        <v>377.80534641417597</v>
      </c>
      <c r="S172" s="29">
        <v>2113.4029869202241</v>
      </c>
      <c r="T172" s="29">
        <v>17.370765758000001</v>
      </c>
      <c r="U172" t="s">
        <v>176</v>
      </c>
    </row>
    <row r="173" spans="1:21">
      <c r="A173" s="1">
        <v>171</v>
      </c>
      <c r="B173">
        <v>886307</v>
      </c>
      <c r="C173" s="2">
        <v>44565.78125</v>
      </c>
      <c r="D173" s="26">
        <f>IF(input_OLD_temp_simulation!C173&lt;&gt;"",(C173-E173/24-DATE(1970,1,1))*86400,"")</f>
        <v>1641318300.0000002</v>
      </c>
      <c r="E173" s="13">
        <v>1</v>
      </c>
      <c r="F173" s="17">
        <v>4.4950431553036836</v>
      </c>
      <c r="G173" s="17">
        <v>2.472977142133495</v>
      </c>
      <c r="H173" s="6">
        <v>0</v>
      </c>
      <c r="I173" s="17">
        <v>2.8463917272146868</v>
      </c>
      <c r="J173" s="17">
        <v>18.350000000000001</v>
      </c>
      <c r="K173" s="4">
        <v>18</v>
      </c>
      <c r="L173">
        <v>900</v>
      </c>
      <c r="M173" s="6">
        <v>2491.2083333343999</v>
      </c>
      <c r="N173" s="6">
        <v>60.000000001309672</v>
      </c>
      <c r="O173" s="4">
        <v>0</v>
      </c>
      <c r="P173" s="6">
        <v>60.000000001309672</v>
      </c>
      <c r="Q173" s="13">
        <v>1</v>
      </c>
      <c r="R173" s="29">
        <v>377.80534641417597</v>
      </c>
      <c r="S173" s="29">
        <v>2113.4029869202241</v>
      </c>
      <c r="T173" s="29">
        <v>17.430237168000001</v>
      </c>
      <c r="U173" t="s">
        <v>176</v>
      </c>
    </row>
    <row r="174" spans="1:21">
      <c r="A174" s="1">
        <v>172</v>
      </c>
      <c r="B174">
        <v>886307</v>
      </c>
      <c r="C174" s="2">
        <v>44565.791666666657</v>
      </c>
      <c r="D174" s="26">
        <f>IF(input_OLD_temp_simulation!C174&lt;&gt;"",(C174-E174/24-DATE(1970,1,1))*86400,"")</f>
        <v>1641319199.9999993</v>
      </c>
      <c r="E174" s="13">
        <v>1</v>
      </c>
      <c r="F174" s="17">
        <v>4.4744012948569711</v>
      </c>
      <c r="G174" s="17">
        <v>2.515641650705192</v>
      </c>
      <c r="H174" s="6">
        <v>0</v>
      </c>
      <c r="I174" s="17">
        <v>2.7973068610535101</v>
      </c>
      <c r="J174" s="17">
        <v>18.37</v>
      </c>
      <c r="K174" s="4">
        <v>18</v>
      </c>
      <c r="L174">
        <v>900</v>
      </c>
      <c r="M174" s="6">
        <v>214.927777777138</v>
      </c>
      <c r="N174" s="6">
        <v>59.999999997671686</v>
      </c>
      <c r="O174" s="4">
        <v>0</v>
      </c>
      <c r="P174" s="6">
        <v>59.999999997671686</v>
      </c>
      <c r="Q174" s="13">
        <v>1</v>
      </c>
      <c r="R174" s="29">
        <v>377.80534641417597</v>
      </c>
      <c r="S174" s="29">
        <v>0</v>
      </c>
      <c r="T174" s="29">
        <v>17.385144695000001</v>
      </c>
      <c r="U174" t="s">
        <v>176</v>
      </c>
    </row>
    <row r="175" spans="1:21">
      <c r="A175" s="1">
        <v>173</v>
      </c>
      <c r="B175">
        <v>886307</v>
      </c>
      <c r="C175" s="2">
        <v>44565.802083333343</v>
      </c>
      <c r="D175" s="26">
        <f>IF(input_OLD_temp_simulation!C175&lt;&gt;"",(C175-E175/24-DATE(1970,1,1))*86400,"")</f>
        <v>1641320100.000001</v>
      </c>
      <c r="E175" s="13">
        <v>1</v>
      </c>
      <c r="F175" s="17">
        <v>4.3787594344102621</v>
      </c>
      <c r="G175" s="17">
        <v>2.6580634923147421</v>
      </c>
      <c r="H175" s="6">
        <v>0</v>
      </c>
      <c r="I175" s="17">
        <v>2.606717106200434</v>
      </c>
      <c r="J175" s="17">
        <v>18.29</v>
      </c>
      <c r="K175" s="4">
        <v>18</v>
      </c>
      <c r="L175">
        <v>900</v>
      </c>
      <c r="M175" s="6">
        <v>214.927777777138</v>
      </c>
      <c r="N175" s="6">
        <v>56.000000000494772</v>
      </c>
      <c r="O175" s="4">
        <v>0</v>
      </c>
      <c r="P175" s="6">
        <v>56.000000000494772</v>
      </c>
      <c r="Q175" s="13">
        <v>1</v>
      </c>
      <c r="R175" s="29">
        <v>377.80534641417597</v>
      </c>
      <c r="S175" s="29">
        <v>0</v>
      </c>
      <c r="T175" s="29">
        <v>17.339237797999999</v>
      </c>
      <c r="U175" t="s">
        <v>176</v>
      </c>
    </row>
    <row r="176" spans="1:21">
      <c r="A176" s="1">
        <v>174</v>
      </c>
      <c r="B176">
        <v>886307</v>
      </c>
      <c r="C176" s="2">
        <v>44565.8125</v>
      </c>
      <c r="D176" s="26">
        <f>IF(input_OLD_temp_simulation!C176&lt;&gt;"",(C176-E176/24-DATE(1970,1,1))*86400,"")</f>
        <v>1641321000.0000002</v>
      </c>
      <c r="E176" s="13">
        <v>1</v>
      </c>
      <c r="F176" s="17">
        <v>4.283117573963553</v>
      </c>
      <c r="G176" s="17">
        <v>2.8004853339242932</v>
      </c>
      <c r="H176" s="6">
        <v>0</v>
      </c>
      <c r="I176" s="17">
        <v>2.4161273513473578</v>
      </c>
      <c r="J176" s="17">
        <v>18.22444444444444</v>
      </c>
      <c r="K176" s="4">
        <v>18</v>
      </c>
      <c r="L176">
        <v>900</v>
      </c>
      <c r="M176" s="6">
        <v>214.927777777138</v>
      </c>
      <c r="N176" s="6">
        <v>76.000000000931323</v>
      </c>
      <c r="O176" s="4">
        <v>0</v>
      </c>
      <c r="P176" s="6">
        <v>76.000000000931323</v>
      </c>
      <c r="Q176" s="13">
        <v>1</v>
      </c>
      <c r="R176" s="29">
        <v>377.80534641417597</v>
      </c>
      <c r="S176" s="29">
        <v>0</v>
      </c>
      <c r="T176" s="29">
        <v>17.293738722000001</v>
      </c>
      <c r="U176" t="s">
        <v>176</v>
      </c>
    </row>
    <row r="177" spans="1:21">
      <c r="A177" s="1">
        <v>175</v>
      </c>
      <c r="B177">
        <v>886307</v>
      </c>
      <c r="C177" s="2">
        <v>44565.822916666657</v>
      </c>
      <c r="D177" s="26">
        <f>IF(input_OLD_temp_simulation!C177&lt;&gt;"",(C177-E177/24-DATE(1970,1,1))*86400,"")</f>
        <v>1641321899.9999993</v>
      </c>
      <c r="E177" s="13">
        <v>1</v>
      </c>
      <c r="F177" s="17">
        <v>4.1874757135168439</v>
      </c>
      <c r="G177" s="17">
        <v>2.942907175533843</v>
      </c>
      <c r="H177" s="6">
        <v>0</v>
      </c>
      <c r="I177" s="17">
        <v>2.2255375964942821</v>
      </c>
      <c r="J177" s="17">
        <v>18.242222222222221</v>
      </c>
      <c r="K177" s="4">
        <v>18</v>
      </c>
      <c r="L177">
        <v>900</v>
      </c>
      <c r="M177" s="6">
        <v>214.927777777138</v>
      </c>
      <c r="N177" s="6">
        <v>152.00000000186259</v>
      </c>
      <c r="O177" s="4">
        <v>0</v>
      </c>
      <c r="P177" s="6">
        <v>152.00000000186259</v>
      </c>
      <c r="Q177" s="13">
        <v>1</v>
      </c>
      <c r="R177" s="29">
        <v>377.80534641417597</v>
      </c>
      <c r="S177" s="29">
        <v>0</v>
      </c>
      <c r="T177" s="29">
        <v>17.251489672999998</v>
      </c>
      <c r="U177" t="s">
        <v>176</v>
      </c>
    </row>
    <row r="178" spans="1:21">
      <c r="A178" s="1">
        <v>176</v>
      </c>
      <c r="B178">
        <v>886307</v>
      </c>
      <c r="C178" s="2">
        <v>44565.833333333343</v>
      </c>
      <c r="D178" s="26">
        <f>IF(input_OLD_temp_simulation!C178&lt;&gt;"",(C178-E178/24-DATE(1970,1,1))*86400,"")</f>
        <v>1641322800.000001</v>
      </c>
      <c r="E178" s="13">
        <v>1</v>
      </c>
      <c r="F178" s="17">
        <v>4.0918338530701348</v>
      </c>
      <c r="G178" s="17">
        <v>3.085329017143394</v>
      </c>
      <c r="H178" s="6">
        <v>0</v>
      </c>
      <c r="I178" s="17">
        <v>2.034947841641205</v>
      </c>
      <c r="J178" s="17">
        <v>18.239999999999998</v>
      </c>
      <c r="K178" s="4">
        <v>18.166666666666671</v>
      </c>
      <c r="L178">
        <v>900</v>
      </c>
      <c r="M178" s="6">
        <v>1270.027777778844</v>
      </c>
      <c r="N178" s="6">
        <v>219.9999999975262</v>
      </c>
      <c r="O178" s="4">
        <v>0</v>
      </c>
      <c r="P178" s="6">
        <v>219.9999999975262</v>
      </c>
      <c r="Q178" s="13">
        <v>1</v>
      </c>
      <c r="R178" s="29">
        <v>377.80534641417597</v>
      </c>
      <c r="S178" s="29">
        <v>892.22243136466795</v>
      </c>
      <c r="T178" s="29">
        <v>17.256022259000002</v>
      </c>
      <c r="U178" t="s">
        <v>176</v>
      </c>
    </row>
    <row r="179" spans="1:21">
      <c r="A179" s="1">
        <v>177</v>
      </c>
      <c r="B179">
        <v>886307</v>
      </c>
      <c r="C179" s="2">
        <v>44565.84375</v>
      </c>
      <c r="D179" s="26">
        <f>IF(input_OLD_temp_simulation!C179&lt;&gt;"",(C179-E179/24-DATE(1970,1,1))*86400,"")</f>
        <v>1641323700.0000002</v>
      </c>
      <c r="E179" s="13">
        <v>1</v>
      </c>
      <c r="F179" s="17">
        <v>4.0318581197663512</v>
      </c>
      <c r="G179" s="17">
        <v>3.2490831130388038</v>
      </c>
      <c r="H179" s="6">
        <v>0</v>
      </c>
      <c r="I179" s="17">
        <v>1.8658027110738149</v>
      </c>
      <c r="J179" s="17">
        <v>18.463333333333331</v>
      </c>
      <c r="K179" s="4">
        <v>18.5</v>
      </c>
      <c r="L179">
        <v>900</v>
      </c>
      <c r="M179" s="6">
        <v>1270.027777778844</v>
      </c>
      <c r="N179" s="6">
        <v>144.0000000002328</v>
      </c>
      <c r="O179" s="4">
        <v>0</v>
      </c>
      <c r="P179" s="6">
        <v>144.0000000002328</v>
      </c>
      <c r="Q179" s="13">
        <v>1</v>
      </c>
      <c r="R179" s="29">
        <v>377.80534641417597</v>
      </c>
      <c r="S179" s="29">
        <v>892.22243136466795</v>
      </c>
      <c r="T179" s="29">
        <v>17.255965559</v>
      </c>
      <c r="U179" t="s">
        <v>176</v>
      </c>
    </row>
    <row r="180" spans="1:21">
      <c r="A180" s="1">
        <v>178</v>
      </c>
      <c r="B180">
        <v>886307</v>
      </c>
      <c r="C180" s="2">
        <v>44565.854166666657</v>
      </c>
      <c r="D180" s="26">
        <f>IF(input_OLD_temp_simulation!C180&lt;&gt;"",(C180-E180/24-DATE(1970,1,1))*86400,"")</f>
        <v>1641324599.9999993</v>
      </c>
      <c r="E180" s="13">
        <v>1</v>
      </c>
      <c r="F180" s="17">
        <v>3.9718823864625681</v>
      </c>
      <c r="G180" s="17">
        <v>3.4128372089342141</v>
      </c>
      <c r="H180" s="6">
        <v>0</v>
      </c>
      <c r="I180" s="17">
        <v>1.696657580506425</v>
      </c>
      <c r="J180" s="17">
        <v>18.585000000000001</v>
      </c>
      <c r="K180" s="4">
        <v>18.5</v>
      </c>
      <c r="L180">
        <v>900</v>
      </c>
      <c r="M180" s="6">
        <v>1270.027777778844</v>
      </c>
      <c r="N180" s="6">
        <v>116.00000000180439</v>
      </c>
      <c r="O180" s="4">
        <v>0</v>
      </c>
      <c r="P180" s="6">
        <v>116.00000000180439</v>
      </c>
      <c r="Q180" s="13">
        <v>1</v>
      </c>
      <c r="R180" s="29">
        <v>377.80534641417597</v>
      </c>
      <c r="S180" s="29">
        <v>892.22243136466795</v>
      </c>
      <c r="T180" s="29">
        <v>17.253776497</v>
      </c>
      <c r="U180" t="s">
        <v>176</v>
      </c>
    </row>
    <row r="181" spans="1:21">
      <c r="A181" s="1">
        <v>179</v>
      </c>
      <c r="B181">
        <v>886307</v>
      </c>
      <c r="C181" s="2">
        <v>44565.864583333343</v>
      </c>
      <c r="D181" s="26">
        <f>IF(input_OLD_temp_simulation!C181&lt;&gt;"",(C181-E181/24-DATE(1970,1,1))*86400,"")</f>
        <v>1641325500.000001</v>
      </c>
      <c r="E181" s="13">
        <v>1</v>
      </c>
      <c r="F181" s="17">
        <v>3.9119066531587841</v>
      </c>
      <c r="G181" s="17">
        <v>3.576591304829623</v>
      </c>
      <c r="H181" s="6">
        <v>0</v>
      </c>
      <c r="I181" s="17">
        <v>1.5275124499390349</v>
      </c>
      <c r="J181" s="17">
        <v>18.438333333333329</v>
      </c>
      <c r="K181" s="4">
        <v>18.5</v>
      </c>
      <c r="L181">
        <v>900</v>
      </c>
      <c r="M181" s="6">
        <v>1270.027777778844</v>
      </c>
      <c r="N181" s="6">
        <v>340.00000000014552</v>
      </c>
      <c r="O181" s="4">
        <v>0</v>
      </c>
      <c r="P181" s="6">
        <v>340.00000000014552</v>
      </c>
      <c r="Q181" s="13">
        <v>1</v>
      </c>
      <c r="R181" s="29">
        <v>377.80534641417597</v>
      </c>
      <c r="S181" s="29">
        <v>892.22243136466795</v>
      </c>
      <c r="T181" s="29">
        <v>17.262261670000001</v>
      </c>
      <c r="U181" t="s">
        <v>176</v>
      </c>
    </row>
    <row r="182" spans="1:21">
      <c r="A182" s="1">
        <v>180</v>
      </c>
      <c r="B182">
        <v>886307</v>
      </c>
      <c r="C182" s="2">
        <v>44565.875</v>
      </c>
      <c r="D182" s="26">
        <f>IF(input_OLD_temp_simulation!C182&lt;&gt;"",(C182-E182/24-DATE(1970,1,1))*86400,"")</f>
        <v>1641326400.0000002</v>
      </c>
      <c r="E182" s="13">
        <v>1</v>
      </c>
      <c r="F182" s="17">
        <v>3.851930919855</v>
      </c>
      <c r="G182" s="17">
        <v>3.7403454007250332</v>
      </c>
      <c r="H182" s="6">
        <v>0</v>
      </c>
      <c r="I182" s="17">
        <v>1.358367319371645</v>
      </c>
      <c r="J182" s="17">
        <v>18.38</v>
      </c>
      <c r="K182" s="4">
        <v>18.5</v>
      </c>
      <c r="L182">
        <v>900</v>
      </c>
      <c r="M182" s="6">
        <v>625.24444444298729</v>
      </c>
      <c r="N182" s="6">
        <v>115.9999999981665</v>
      </c>
      <c r="O182" s="4">
        <v>0</v>
      </c>
      <c r="P182" s="6">
        <v>115.9999999981665</v>
      </c>
      <c r="Q182" s="13">
        <v>1</v>
      </c>
      <c r="R182" s="29">
        <v>377.80534641417597</v>
      </c>
      <c r="S182" s="29">
        <v>247.43909802881129</v>
      </c>
      <c r="T182" s="29">
        <v>17.226862371999999</v>
      </c>
      <c r="U182" t="s">
        <v>176</v>
      </c>
    </row>
    <row r="183" spans="1:21">
      <c r="A183" s="1">
        <v>181</v>
      </c>
      <c r="B183">
        <v>886307</v>
      </c>
      <c r="C183" s="2">
        <v>44565.885416666657</v>
      </c>
      <c r="D183" s="26">
        <f>IF(input_OLD_temp_simulation!C183&lt;&gt;"",(C183-E183/24-DATE(1970,1,1))*86400,"")</f>
        <v>1641327299.9999993</v>
      </c>
      <c r="E183" s="13">
        <v>1</v>
      </c>
      <c r="F183" s="17">
        <v>3.6925053187279371</v>
      </c>
      <c r="G183" s="17">
        <v>3.555259047847378</v>
      </c>
      <c r="H183" s="6">
        <v>0</v>
      </c>
      <c r="I183" s="17">
        <v>1.322332620163019</v>
      </c>
      <c r="J183" s="17">
        <v>18.45333333333333</v>
      </c>
      <c r="K183" s="4">
        <v>18.5</v>
      </c>
      <c r="L183">
        <v>900</v>
      </c>
      <c r="M183" s="6">
        <v>625.24444444298729</v>
      </c>
      <c r="N183" s="6">
        <v>119.99999999898139</v>
      </c>
      <c r="O183" s="4">
        <v>0</v>
      </c>
      <c r="P183" s="6">
        <v>119.99999999898139</v>
      </c>
      <c r="Q183" s="13">
        <v>1</v>
      </c>
      <c r="R183" s="29">
        <v>377.80534641417597</v>
      </c>
      <c r="S183" s="29">
        <v>247.43909802881129</v>
      </c>
      <c r="T183" s="29">
        <v>17.191663541</v>
      </c>
      <c r="U183" t="s">
        <v>176</v>
      </c>
    </row>
    <row r="184" spans="1:21">
      <c r="A184" s="1">
        <v>182</v>
      </c>
      <c r="B184">
        <v>886307</v>
      </c>
      <c r="C184" s="2">
        <v>44565.895833333343</v>
      </c>
      <c r="D184" s="26">
        <f>IF(input_OLD_temp_simulation!C184&lt;&gt;"",(C184-E184/24-DATE(1970,1,1))*86400,"")</f>
        <v>1641328200.000001</v>
      </c>
      <c r="E184" s="13">
        <v>1</v>
      </c>
      <c r="F184" s="17">
        <v>3.5330797176008741</v>
      </c>
      <c r="G184" s="17">
        <v>3.3701726949697219</v>
      </c>
      <c r="H184" s="6">
        <v>0</v>
      </c>
      <c r="I184" s="17">
        <v>1.286297920954393</v>
      </c>
      <c r="J184" s="17">
        <v>18.56666666666667</v>
      </c>
      <c r="K184" s="4">
        <v>18.5</v>
      </c>
      <c r="L184">
        <v>900</v>
      </c>
      <c r="M184" s="6">
        <v>625.24444444298729</v>
      </c>
      <c r="N184" s="6">
        <v>112.0000000009895</v>
      </c>
      <c r="O184" s="4">
        <v>0</v>
      </c>
      <c r="P184" s="6">
        <v>112.0000000009895</v>
      </c>
      <c r="Q184" s="13">
        <v>1</v>
      </c>
      <c r="R184" s="29">
        <v>377.80534641417597</v>
      </c>
      <c r="S184" s="29">
        <v>247.43909802881129</v>
      </c>
      <c r="T184" s="29">
        <v>17.156054923999999</v>
      </c>
      <c r="U184" t="s">
        <v>176</v>
      </c>
    </row>
    <row r="185" spans="1:21">
      <c r="A185" s="1">
        <v>183</v>
      </c>
      <c r="B185">
        <v>886307</v>
      </c>
      <c r="C185" s="2">
        <v>44565.90625</v>
      </c>
      <c r="D185" s="26">
        <f>IF(input_OLD_temp_simulation!C185&lt;&gt;"",(C185-E185/24-DATE(1970,1,1))*86400,"")</f>
        <v>1641329100.0000002</v>
      </c>
      <c r="E185" s="13">
        <v>1</v>
      </c>
      <c r="F185" s="17">
        <v>3.3736541164738099</v>
      </c>
      <c r="G185" s="17">
        <v>3.1850863420920672</v>
      </c>
      <c r="H185" s="6">
        <v>0</v>
      </c>
      <c r="I185" s="17">
        <v>1.2502632217457661</v>
      </c>
      <c r="J185" s="17">
        <v>18.45</v>
      </c>
      <c r="K185" s="4">
        <v>18.5</v>
      </c>
      <c r="L185">
        <v>900</v>
      </c>
      <c r="M185" s="6">
        <v>625.24444444298729</v>
      </c>
      <c r="N185" s="6">
        <v>376.00000000020373</v>
      </c>
      <c r="O185" s="4">
        <v>0</v>
      </c>
      <c r="P185" s="6">
        <v>376.00000000020373</v>
      </c>
      <c r="Q185" s="13">
        <v>1</v>
      </c>
      <c r="R185" s="29">
        <v>377.80534641417597</v>
      </c>
      <c r="S185" s="29">
        <v>247.43909802881129</v>
      </c>
      <c r="T185" s="29">
        <v>17.133851565000001</v>
      </c>
      <c r="U185" t="s">
        <v>176</v>
      </c>
    </row>
    <row r="186" spans="1:21">
      <c r="A186" s="1">
        <v>184</v>
      </c>
      <c r="B186">
        <v>886307</v>
      </c>
      <c r="C186" s="2">
        <v>44565.916666666657</v>
      </c>
      <c r="D186" s="26">
        <f>IF(input_OLD_temp_simulation!C186&lt;&gt;"",(C186-E186/24-DATE(1970,1,1))*86400,"")</f>
        <v>1641329999.9999993</v>
      </c>
      <c r="E186" s="13">
        <v>1</v>
      </c>
      <c r="F186" s="17">
        <v>3.2142285153467469</v>
      </c>
      <c r="G186" s="17">
        <v>2.9999999892144111</v>
      </c>
      <c r="H186" s="6">
        <v>0</v>
      </c>
      <c r="I186" s="17">
        <v>1.2142285225371401</v>
      </c>
      <c r="J186" s="17">
        <v>18.34</v>
      </c>
      <c r="K186" s="4">
        <v>18.5</v>
      </c>
      <c r="L186">
        <v>900</v>
      </c>
      <c r="M186" s="6">
        <v>459.1638888891377</v>
      </c>
      <c r="N186" s="6">
        <v>155.9999999990396</v>
      </c>
      <c r="O186" s="4">
        <v>0</v>
      </c>
      <c r="P186" s="6">
        <v>155.9999999990396</v>
      </c>
      <c r="Q186" s="13">
        <v>1</v>
      </c>
      <c r="R186" s="29">
        <v>377.80534641417597</v>
      </c>
      <c r="S186" s="29">
        <v>81.358542474961723</v>
      </c>
      <c r="T186" s="29">
        <v>17.092236304</v>
      </c>
      <c r="U186" t="s">
        <v>176</v>
      </c>
    </row>
    <row r="187" spans="1:21">
      <c r="A187" s="1">
        <v>185</v>
      </c>
      <c r="B187">
        <v>886307</v>
      </c>
      <c r="C187" s="2">
        <v>44565.927083333343</v>
      </c>
      <c r="D187" s="26">
        <f>IF(input_OLD_temp_simulation!C187&lt;&gt;"",(C187-E187/24-DATE(1970,1,1))*86400,"")</f>
        <v>1641330900.000001</v>
      </c>
      <c r="E187" s="13">
        <v>1</v>
      </c>
      <c r="F187" s="17">
        <v>3.2245278877051891</v>
      </c>
      <c r="G187" s="17">
        <v>3.0862458960154062</v>
      </c>
      <c r="H187" s="6">
        <v>0</v>
      </c>
      <c r="I187" s="17">
        <v>1.1670306236949191</v>
      </c>
      <c r="J187" s="17">
        <v>18.486666666666661</v>
      </c>
      <c r="K187" s="4">
        <v>12.5</v>
      </c>
      <c r="L187">
        <v>900</v>
      </c>
      <c r="M187" s="6">
        <v>459.1638888891377</v>
      </c>
      <c r="N187" s="6">
        <v>192.00000000273579</v>
      </c>
      <c r="O187" s="4">
        <v>0</v>
      </c>
      <c r="P187" s="6">
        <v>192.00000000273579</v>
      </c>
      <c r="Q187" s="13">
        <v>1</v>
      </c>
      <c r="R187" s="29">
        <v>377.80534641417597</v>
      </c>
      <c r="S187" s="29">
        <v>81.358542474961723</v>
      </c>
      <c r="T187" s="29">
        <v>17.052425823</v>
      </c>
      <c r="U187" t="s">
        <v>176</v>
      </c>
    </row>
    <row r="188" spans="1:21">
      <c r="A188" s="1">
        <v>186</v>
      </c>
      <c r="B188">
        <v>886307</v>
      </c>
      <c r="C188" s="2">
        <v>44565.9375</v>
      </c>
      <c r="D188" s="26">
        <f>IF(input_OLD_temp_simulation!C188&lt;&gt;"",(C188-E188/24-DATE(1970,1,1))*86400,"")</f>
        <v>1641331800.0000002</v>
      </c>
      <c r="E188" s="13">
        <v>1</v>
      </c>
      <c r="F188" s="17">
        <v>3.2348272600636321</v>
      </c>
      <c r="G188" s="17">
        <v>3.1724918028164</v>
      </c>
      <c r="H188" s="6">
        <v>0</v>
      </c>
      <c r="I188" s="17">
        <v>1.1198327248526989</v>
      </c>
      <c r="J188" s="17">
        <v>18.39</v>
      </c>
      <c r="K188" s="4">
        <v>12.5</v>
      </c>
      <c r="L188">
        <v>900</v>
      </c>
      <c r="M188" s="6">
        <v>459.1638888891377</v>
      </c>
      <c r="N188" s="6">
        <v>127.9999999969732</v>
      </c>
      <c r="O188" s="4">
        <v>0</v>
      </c>
      <c r="P188" s="6">
        <v>127.9999999969732</v>
      </c>
      <c r="Q188" s="13">
        <v>1</v>
      </c>
      <c r="R188" s="29">
        <v>377.80534641417597</v>
      </c>
      <c r="S188" s="29">
        <v>81.358542474961723</v>
      </c>
      <c r="T188" s="29">
        <v>17.009334111000001</v>
      </c>
      <c r="U188" t="s">
        <v>176</v>
      </c>
    </row>
    <row r="189" spans="1:21">
      <c r="A189" s="1">
        <v>187</v>
      </c>
      <c r="B189">
        <v>886307</v>
      </c>
      <c r="C189" s="2">
        <v>44565.947916666657</v>
      </c>
      <c r="D189" s="26">
        <f>IF(input_OLD_temp_simulation!C189&lt;&gt;"",(C189-E189/24-DATE(1970,1,1))*86400,"")</f>
        <v>1641332699.9999993</v>
      </c>
      <c r="E189" s="13">
        <v>1</v>
      </c>
      <c r="F189" s="17">
        <v>3.2451266324220751</v>
      </c>
      <c r="G189" s="17">
        <v>3.2587377096173951</v>
      </c>
      <c r="H189" s="6">
        <v>0</v>
      </c>
      <c r="I189" s="17">
        <v>1.072634826010479</v>
      </c>
      <c r="J189" s="17">
        <v>18.225555555555559</v>
      </c>
      <c r="K189" s="4">
        <v>12.5</v>
      </c>
      <c r="L189">
        <v>900</v>
      </c>
      <c r="M189" s="6">
        <v>459.1638888891377</v>
      </c>
      <c r="N189" s="6">
        <v>264.00000000285218</v>
      </c>
      <c r="O189" s="4">
        <v>0</v>
      </c>
      <c r="P189" s="6">
        <v>264.00000000285218</v>
      </c>
      <c r="Q189" s="13">
        <v>1</v>
      </c>
      <c r="R189" s="29">
        <v>377.80534641417597</v>
      </c>
      <c r="S189" s="29">
        <v>81.358542474961723</v>
      </c>
      <c r="T189" s="29">
        <v>16.973131808000002</v>
      </c>
      <c r="U189" t="s">
        <v>176</v>
      </c>
    </row>
    <row r="190" spans="1:21">
      <c r="A190" s="1">
        <v>188</v>
      </c>
      <c r="B190">
        <v>886307</v>
      </c>
      <c r="C190" s="2">
        <v>44565.958333333343</v>
      </c>
      <c r="D190" s="26">
        <f>IF(input_OLD_temp_simulation!C190&lt;&gt;"",(C190-E190/24-DATE(1970,1,1))*86400,"")</f>
        <v>1641333600.000001</v>
      </c>
      <c r="E190" s="13">
        <v>1</v>
      </c>
      <c r="F190" s="17">
        <v>3.2554260047805168</v>
      </c>
      <c r="G190" s="17">
        <v>3.3449836164183888</v>
      </c>
      <c r="H190" s="6">
        <v>0</v>
      </c>
      <c r="I190" s="17">
        <v>1.025436927168258</v>
      </c>
      <c r="J190" s="17">
        <v>17.97444444444444</v>
      </c>
      <c r="K190" s="4">
        <v>12.5</v>
      </c>
      <c r="L190">
        <v>900</v>
      </c>
      <c r="M190" s="6">
        <v>0</v>
      </c>
      <c r="N190" s="6">
        <v>48.00000000068394</v>
      </c>
      <c r="O190" s="4">
        <v>0</v>
      </c>
      <c r="P190" s="6">
        <v>48.00000000068394</v>
      </c>
      <c r="Q190" s="13">
        <v>1</v>
      </c>
      <c r="R190" s="29">
        <v>377.80534641417597</v>
      </c>
      <c r="S190" s="29">
        <v>0</v>
      </c>
      <c r="T190" s="29">
        <v>16.921906123999999</v>
      </c>
      <c r="U190" t="s">
        <v>176</v>
      </c>
    </row>
    <row r="191" spans="1:21">
      <c r="A191" s="1">
        <v>189</v>
      </c>
      <c r="B191">
        <v>886307</v>
      </c>
      <c r="C191" s="2">
        <v>44565.96875</v>
      </c>
      <c r="D191" s="26">
        <f>IF(input_OLD_temp_simulation!C191&lt;&gt;"",(C191-E191/24-DATE(1970,1,1))*86400,"")</f>
        <v>1641334500.0000002</v>
      </c>
      <c r="E191" s="13">
        <v>1</v>
      </c>
      <c r="F191" s="17">
        <v>2.975865559653645</v>
      </c>
      <c r="G191" s="17">
        <v>3.4224918082091911</v>
      </c>
      <c r="H191" s="6">
        <v>0</v>
      </c>
      <c r="I191" s="17">
        <v>0.69420435418085091</v>
      </c>
      <c r="J191" s="17">
        <v>17.738888888888891</v>
      </c>
      <c r="K191" s="4">
        <v>12.5</v>
      </c>
      <c r="L191">
        <v>900</v>
      </c>
      <c r="M191" s="6">
        <v>0</v>
      </c>
      <c r="N191" s="6">
        <v>27.99999999842839</v>
      </c>
      <c r="O191" s="4">
        <v>0</v>
      </c>
      <c r="P191" s="6">
        <v>27.99999999842839</v>
      </c>
      <c r="Q191" s="13">
        <v>1</v>
      </c>
      <c r="R191" s="29">
        <v>377.80534641417597</v>
      </c>
      <c r="S191" s="29">
        <v>0</v>
      </c>
      <c r="T191" s="29">
        <v>16.868488344999999</v>
      </c>
      <c r="U191" t="s">
        <v>176</v>
      </c>
    </row>
    <row r="192" spans="1:21">
      <c r="A192" s="1">
        <v>190</v>
      </c>
      <c r="B192">
        <v>886307</v>
      </c>
      <c r="C192" s="2">
        <v>44565.979166666657</v>
      </c>
      <c r="D192" s="26">
        <f>IF(input_OLD_temp_simulation!C192&lt;&gt;"",(C192-E192/24-DATE(1970,1,1))*86400,"")</f>
        <v>1641335399.9999993</v>
      </c>
      <c r="E192" s="13">
        <v>1</v>
      </c>
      <c r="F192" s="17">
        <v>2.6963051145267731</v>
      </c>
      <c r="G192" s="17">
        <v>3.4999999999999929</v>
      </c>
      <c r="H192" s="6">
        <v>0</v>
      </c>
      <c r="I192" s="17">
        <v>0.36297178119344409</v>
      </c>
      <c r="J192" s="17">
        <v>17.562777777777779</v>
      </c>
      <c r="K192" s="4">
        <v>12.5</v>
      </c>
      <c r="L192">
        <v>900</v>
      </c>
      <c r="M192" s="6">
        <v>0</v>
      </c>
      <c r="N192" s="6">
        <v>32.00000000106229</v>
      </c>
      <c r="O192" s="4">
        <v>0</v>
      </c>
      <c r="P192" s="6">
        <v>32.00000000106229</v>
      </c>
      <c r="Q192" s="13">
        <v>1</v>
      </c>
      <c r="R192" s="29">
        <v>377.80534641417597</v>
      </c>
      <c r="S192" s="29">
        <v>0</v>
      </c>
      <c r="T192" s="29">
        <v>16.814106503000001</v>
      </c>
      <c r="U192" t="s">
        <v>176</v>
      </c>
    </row>
    <row r="193" spans="1:21">
      <c r="A193" s="1">
        <v>191</v>
      </c>
      <c r="B193">
        <v>886307</v>
      </c>
      <c r="C193" s="2">
        <v>44565.989583333343</v>
      </c>
      <c r="D193" s="26">
        <f>IF(input_OLD_temp_simulation!C193&lt;&gt;"",(C193-E193/24-DATE(1970,1,1))*86400,"")</f>
        <v>1641336300.000001</v>
      </c>
      <c r="E193" s="13">
        <v>1</v>
      </c>
      <c r="F193" s="17">
        <v>2.4167446693999</v>
      </c>
      <c r="G193" s="17">
        <v>3.5775081917907952</v>
      </c>
      <c r="H193" s="6">
        <v>0</v>
      </c>
      <c r="I193" s="17">
        <v>3.1739208206037262E-2</v>
      </c>
      <c r="J193" s="17">
        <v>17.423333333333328</v>
      </c>
      <c r="K193" s="4">
        <v>12.5</v>
      </c>
      <c r="L193">
        <v>900</v>
      </c>
      <c r="M193" s="6">
        <v>0</v>
      </c>
      <c r="N193" s="6">
        <v>28.000000000247379</v>
      </c>
      <c r="O193" s="4">
        <v>0</v>
      </c>
      <c r="P193" s="6">
        <v>28.000000000247379</v>
      </c>
      <c r="Q193" s="13">
        <v>1</v>
      </c>
      <c r="R193" s="29">
        <v>377.80534641417597</v>
      </c>
      <c r="S193" s="29">
        <v>0</v>
      </c>
      <c r="T193" s="29">
        <v>16.758358374</v>
      </c>
      <c r="U193" t="s">
        <v>176</v>
      </c>
    </row>
    <row r="194" spans="1:21">
      <c r="A194" s="1">
        <v>192</v>
      </c>
      <c r="B194">
        <v>886307</v>
      </c>
      <c r="C194" s="2">
        <v>44566</v>
      </c>
      <c r="D194" s="26">
        <f>IF(input_OLD_temp_simulation!C194&lt;&gt;"",(C194-E194/24-DATE(1970,1,1))*86400,"")</f>
        <v>1641337200.0000002</v>
      </c>
      <c r="E194" s="13">
        <v>1</v>
      </c>
      <c r="F194" s="17">
        <v>2.1371842242730281</v>
      </c>
      <c r="G194" s="17">
        <v>3.655016383581597</v>
      </c>
      <c r="H194" s="6">
        <v>0</v>
      </c>
      <c r="I194" s="17">
        <v>-0.29949336478136962</v>
      </c>
      <c r="J194" s="17">
        <v>17.266666666666669</v>
      </c>
      <c r="K194" s="4">
        <v>12.5</v>
      </c>
      <c r="L194">
        <v>900</v>
      </c>
      <c r="M194" s="6">
        <v>0</v>
      </c>
      <c r="N194" s="6">
        <v>31.9999999992433</v>
      </c>
      <c r="O194" s="4">
        <v>0</v>
      </c>
      <c r="P194" s="6">
        <v>31.9999999992433</v>
      </c>
      <c r="Q194" s="13">
        <v>1</v>
      </c>
      <c r="R194" s="29">
        <v>377.80534641417597</v>
      </c>
      <c r="S194" s="29">
        <v>0</v>
      </c>
      <c r="T194" s="29">
        <v>16.701655973000001</v>
      </c>
      <c r="U194" t="s">
        <v>176</v>
      </c>
    </row>
    <row r="195" spans="1:21">
      <c r="A195" s="1">
        <v>193</v>
      </c>
      <c r="B195">
        <v>886307</v>
      </c>
      <c r="C195" s="2">
        <v>44566.010416666657</v>
      </c>
      <c r="D195" s="26">
        <f>IF(input_OLD_temp_simulation!C195&lt;&gt;"",(C195-E195/24-DATE(1970,1,1))*86400,"")</f>
        <v>1641338099.9999993</v>
      </c>
      <c r="E195" s="13">
        <v>1</v>
      </c>
      <c r="F195" s="17">
        <v>2.261909158184666</v>
      </c>
      <c r="G195" s="17">
        <v>3.8275081917907978</v>
      </c>
      <c r="H195" s="6">
        <v>0</v>
      </c>
      <c r="I195" s="17">
        <v>-0.28976296967586551</v>
      </c>
      <c r="J195" s="17">
        <v>17.114999999999998</v>
      </c>
      <c r="K195" s="4">
        <v>12.5</v>
      </c>
      <c r="L195">
        <v>900</v>
      </c>
      <c r="M195" s="6">
        <v>0</v>
      </c>
      <c r="N195" s="6">
        <v>28.000000000247379</v>
      </c>
      <c r="O195" s="4">
        <v>0</v>
      </c>
      <c r="P195" s="6">
        <v>28.000000000247379</v>
      </c>
      <c r="Q195" s="13">
        <v>1</v>
      </c>
      <c r="R195" s="29">
        <v>377.80534641417597</v>
      </c>
      <c r="S195" s="29">
        <v>0</v>
      </c>
      <c r="T195" s="29">
        <v>16.645029543</v>
      </c>
      <c r="U195" t="s">
        <v>176</v>
      </c>
    </row>
    <row r="196" spans="1:21">
      <c r="A196" s="1">
        <v>194</v>
      </c>
      <c r="B196">
        <v>886307</v>
      </c>
      <c r="C196" s="2">
        <v>44566.020833333343</v>
      </c>
      <c r="D196" s="26">
        <f>IF(input_OLD_temp_simulation!C196&lt;&gt;"",(C196-E196/24-DATE(1970,1,1))*86400,"")</f>
        <v>1641339000.000001</v>
      </c>
      <c r="E196" s="13">
        <v>1</v>
      </c>
      <c r="F196" s="17">
        <v>2.3866340920963052</v>
      </c>
      <c r="G196" s="17">
        <v>4</v>
      </c>
      <c r="H196" s="6">
        <v>0</v>
      </c>
      <c r="I196" s="17">
        <v>-0.28003257457036179</v>
      </c>
      <c r="J196" s="17">
        <v>17.02</v>
      </c>
      <c r="K196" s="4">
        <v>12.5</v>
      </c>
      <c r="L196">
        <v>900</v>
      </c>
      <c r="M196" s="6">
        <v>0</v>
      </c>
      <c r="N196" s="6">
        <v>111.9999999991705</v>
      </c>
      <c r="O196" s="4">
        <v>0</v>
      </c>
      <c r="P196" s="6">
        <v>111.9999999991705</v>
      </c>
      <c r="Q196" s="13">
        <v>1</v>
      </c>
      <c r="R196" s="29">
        <v>377.80534641417597</v>
      </c>
      <c r="S196" s="29">
        <v>0</v>
      </c>
      <c r="T196" s="29">
        <v>16.592947780999999</v>
      </c>
      <c r="U196" t="s">
        <v>176</v>
      </c>
    </row>
    <row r="197" spans="1:21">
      <c r="A197" s="1">
        <v>195</v>
      </c>
      <c r="B197">
        <v>886307</v>
      </c>
      <c r="C197" s="2">
        <v>44566.03125</v>
      </c>
      <c r="D197" s="26">
        <f>IF(input_OLD_temp_simulation!C197&lt;&gt;"",(C197-E197/24-DATE(1970,1,1))*86400,"")</f>
        <v>1641339900.0000002</v>
      </c>
      <c r="E197" s="13">
        <v>1</v>
      </c>
      <c r="F197" s="17">
        <v>2.511359026007943</v>
      </c>
      <c r="G197" s="17">
        <v>4.1724918082092017</v>
      </c>
      <c r="H197" s="6">
        <v>0</v>
      </c>
      <c r="I197" s="17">
        <v>-0.27030217946485813</v>
      </c>
      <c r="J197" s="17">
        <v>16.893333333333331</v>
      </c>
      <c r="K197" s="4">
        <v>12.5</v>
      </c>
      <c r="L197">
        <v>900</v>
      </c>
      <c r="M197" s="6">
        <v>0</v>
      </c>
      <c r="N197" s="6">
        <v>79.99999999992724</v>
      </c>
      <c r="O197" s="4">
        <v>0</v>
      </c>
      <c r="P197" s="6">
        <v>79.99999999992724</v>
      </c>
      <c r="Q197" s="13">
        <v>1</v>
      </c>
      <c r="R197" s="29">
        <v>377.80534641417597</v>
      </c>
      <c r="S197" s="29">
        <v>0</v>
      </c>
      <c r="T197" s="29">
        <v>16.539500617000002</v>
      </c>
      <c r="U197" t="s">
        <v>176</v>
      </c>
    </row>
    <row r="198" spans="1:21">
      <c r="A198" s="1">
        <v>196</v>
      </c>
      <c r="B198">
        <v>886307</v>
      </c>
      <c r="C198" s="2">
        <v>44566.041666666657</v>
      </c>
      <c r="D198" s="26">
        <f>IF(input_OLD_temp_simulation!C198&lt;&gt;"",(C198-E198/24-DATE(1970,1,1))*86400,"")</f>
        <v>1641340799.9999993</v>
      </c>
      <c r="E198" s="13">
        <v>1</v>
      </c>
      <c r="F198" s="17">
        <v>2.6360839599195809</v>
      </c>
      <c r="G198" s="17">
        <v>4.3449836164184026</v>
      </c>
      <c r="H198" s="6">
        <v>0</v>
      </c>
      <c r="I198" s="17">
        <v>-0.26057178435935402</v>
      </c>
      <c r="J198" s="17">
        <v>16.786666666666669</v>
      </c>
      <c r="K198" s="4">
        <v>12.5</v>
      </c>
      <c r="L198">
        <v>900</v>
      </c>
      <c r="M198" s="6">
        <v>0</v>
      </c>
      <c r="N198" s="6">
        <v>32.00000000106229</v>
      </c>
      <c r="O198" s="4">
        <v>0</v>
      </c>
      <c r="P198" s="6">
        <v>32.00000000106229</v>
      </c>
      <c r="Q198" s="13">
        <v>1</v>
      </c>
      <c r="R198" s="29">
        <v>377.80534641417597</v>
      </c>
      <c r="S198" s="29">
        <v>0</v>
      </c>
      <c r="T198" s="29">
        <v>16.483881239999999</v>
      </c>
      <c r="U198" t="s">
        <v>176</v>
      </c>
    </row>
    <row r="199" spans="1:21">
      <c r="A199" s="1">
        <v>197</v>
      </c>
      <c r="B199">
        <v>886307</v>
      </c>
      <c r="C199" s="2">
        <v>44566.052083333343</v>
      </c>
      <c r="D199" s="26">
        <f>IF(input_OLD_temp_simulation!C199&lt;&gt;"",(C199-E199/24-DATE(1970,1,1))*86400,"")</f>
        <v>1641341700.000001</v>
      </c>
      <c r="E199" s="13">
        <v>1</v>
      </c>
      <c r="F199" s="17">
        <v>2.5884005627404019</v>
      </c>
      <c r="G199" s="17">
        <v>4.508737712925627</v>
      </c>
      <c r="H199" s="6">
        <v>0</v>
      </c>
      <c r="I199" s="17">
        <v>-0.41742457921001602</v>
      </c>
      <c r="J199" s="17">
        <v>16.673333333333339</v>
      </c>
      <c r="K199" s="4">
        <v>12.5</v>
      </c>
      <c r="L199">
        <v>900</v>
      </c>
      <c r="M199" s="6">
        <v>0</v>
      </c>
      <c r="N199" s="6">
        <v>31.9999999992433</v>
      </c>
      <c r="O199" s="4">
        <v>0</v>
      </c>
      <c r="P199" s="6">
        <v>31.9999999992433</v>
      </c>
      <c r="Q199" s="13">
        <v>1</v>
      </c>
      <c r="R199" s="29">
        <v>377.80534641417597</v>
      </c>
      <c r="S199" s="29">
        <v>0</v>
      </c>
      <c r="T199" s="29">
        <v>16.427836545000002</v>
      </c>
      <c r="U199" t="s">
        <v>176</v>
      </c>
    </row>
    <row r="200" spans="1:21">
      <c r="A200" s="1">
        <v>198</v>
      </c>
      <c r="B200">
        <v>886307</v>
      </c>
      <c r="C200" s="2">
        <v>44566.0625</v>
      </c>
      <c r="D200" s="26">
        <f>IF(input_OLD_temp_simulation!C200&lt;&gt;"",(C200-E200/24-DATE(1970,1,1))*86400,"")</f>
        <v>1641342600.0000002</v>
      </c>
      <c r="E200" s="13">
        <v>1</v>
      </c>
      <c r="F200" s="17">
        <v>2.540717165561222</v>
      </c>
      <c r="G200" s="17">
        <v>4.6724918094328496</v>
      </c>
      <c r="H200" s="6">
        <v>0</v>
      </c>
      <c r="I200" s="17">
        <v>-0.57427737406067791</v>
      </c>
      <c r="J200" s="17">
        <v>16.616666666666671</v>
      </c>
      <c r="K200" s="4">
        <v>12.5</v>
      </c>
      <c r="L200">
        <v>900</v>
      </c>
      <c r="M200" s="6">
        <v>0</v>
      </c>
      <c r="N200" s="6">
        <v>28.000000000247379</v>
      </c>
      <c r="O200" s="4">
        <v>0</v>
      </c>
      <c r="P200" s="6">
        <v>28.000000000247379</v>
      </c>
      <c r="Q200" s="13">
        <v>1</v>
      </c>
      <c r="R200" s="29">
        <v>377.80534641417597</v>
      </c>
      <c r="S200" s="29">
        <v>0</v>
      </c>
      <c r="T200" s="29">
        <v>16.371165181999999</v>
      </c>
      <c r="U200" t="s">
        <v>176</v>
      </c>
    </row>
    <row r="201" spans="1:21">
      <c r="A201" s="1">
        <v>199</v>
      </c>
      <c r="B201">
        <v>886307</v>
      </c>
      <c r="C201" s="2">
        <v>44566.072916666657</v>
      </c>
      <c r="D201" s="26">
        <f>IF(input_OLD_temp_simulation!C201&lt;&gt;"",(C201-E201/24-DATE(1970,1,1))*86400,"")</f>
        <v>1641343499.9999993</v>
      </c>
      <c r="E201" s="13">
        <v>1</v>
      </c>
      <c r="F201" s="17">
        <v>2.4930337683820429</v>
      </c>
      <c r="G201" s="17">
        <v>4.8362459059400749</v>
      </c>
      <c r="H201" s="6">
        <v>0</v>
      </c>
      <c r="I201" s="17">
        <v>-0.73113016891134031</v>
      </c>
      <c r="J201" s="17">
        <v>16.54</v>
      </c>
      <c r="K201" s="4">
        <v>12.5</v>
      </c>
      <c r="L201">
        <v>900</v>
      </c>
      <c r="M201" s="6">
        <v>0</v>
      </c>
      <c r="N201" s="6">
        <v>32.00000000106229</v>
      </c>
      <c r="O201" s="4">
        <v>0</v>
      </c>
      <c r="P201" s="6">
        <v>32.00000000106229</v>
      </c>
      <c r="Q201" s="13">
        <v>1</v>
      </c>
      <c r="R201" s="29">
        <v>377.80534641417597</v>
      </c>
      <c r="S201" s="29">
        <v>0</v>
      </c>
      <c r="T201" s="29">
        <v>16.314276057000001</v>
      </c>
      <c r="U201" t="s">
        <v>176</v>
      </c>
    </row>
    <row r="202" spans="1:21">
      <c r="A202" s="1">
        <v>200</v>
      </c>
      <c r="B202">
        <v>886307</v>
      </c>
      <c r="C202" s="2">
        <v>44566.083333333343</v>
      </c>
      <c r="D202" s="26">
        <f>IF(input_OLD_temp_simulation!C202&lt;&gt;"",(C202-E202/24-DATE(1970,1,1))*86400,"")</f>
        <v>1641344400.000001</v>
      </c>
      <c r="E202" s="13">
        <v>1</v>
      </c>
      <c r="F202" s="17">
        <v>2.445350371202863</v>
      </c>
      <c r="G202" s="17">
        <v>5.0000000024472984</v>
      </c>
      <c r="H202" s="6">
        <v>0</v>
      </c>
      <c r="I202" s="17">
        <v>-0.88798296376200181</v>
      </c>
      <c r="J202" s="17">
        <v>16.41333333333333</v>
      </c>
      <c r="K202" s="4">
        <v>12.5</v>
      </c>
      <c r="L202">
        <v>900</v>
      </c>
      <c r="M202" s="6">
        <v>0</v>
      </c>
      <c r="N202" s="6">
        <v>27.99999999842839</v>
      </c>
      <c r="O202" s="4">
        <v>0</v>
      </c>
      <c r="P202" s="6">
        <v>27.99999999842839</v>
      </c>
      <c r="Q202" s="13">
        <v>1</v>
      </c>
      <c r="R202" s="29">
        <v>377.80534641417597</v>
      </c>
      <c r="S202" s="29">
        <v>0</v>
      </c>
      <c r="T202" s="29">
        <v>16.256763811999999</v>
      </c>
      <c r="U202" t="s">
        <v>176</v>
      </c>
    </row>
    <row r="203" spans="1:21">
      <c r="A203" s="1">
        <v>201</v>
      </c>
      <c r="B203">
        <v>886307</v>
      </c>
      <c r="C203" s="2">
        <v>44566.09375</v>
      </c>
      <c r="D203" s="26">
        <f>IF(input_OLD_temp_simulation!C203&lt;&gt;"",(C203-E203/24-DATE(1970,1,1))*86400,"")</f>
        <v>1641345300.0000002</v>
      </c>
      <c r="E203" s="13">
        <v>1</v>
      </c>
      <c r="F203" s="17">
        <v>2.4453610878064751</v>
      </c>
      <c r="G203" s="17">
        <v>4.9011595557588237</v>
      </c>
      <c r="H203" s="6">
        <v>0</v>
      </c>
      <c r="I203" s="17">
        <v>-0.82207861603274068</v>
      </c>
      <c r="J203" s="17">
        <v>16.37</v>
      </c>
      <c r="K203" s="4">
        <v>12.5</v>
      </c>
      <c r="L203">
        <v>900</v>
      </c>
      <c r="M203" s="6">
        <v>0</v>
      </c>
      <c r="N203" s="6">
        <v>32.00000000106229</v>
      </c>
      <c r="O203" s="4">
        <v>0</v>
      </c>
      <c r="P203" s="6">
        <v>32.00000000106229</v>
      </c>
      <c r="Q203" s="13">
        <v>1</v>
      </c>
      <c r="R203" s="29">
        <v>377.80534641417597</v>
      </c>
      <c r="S203" s="29">
        <v>0</v>
      </c>
      <c r="T203" s="29">
        <v>16.199973221</v>
      </c>
      <c r="U203" t="s">
        <v>176</v>
      </c>
    </row>
    <row r="204" spans="1:21">
      <c r="A204" s="1">
        <v>202</v>
      </c>
      <c r="B204">
        <v>886307</v>
      </c>
      <c r="C204" s="2">
        <v>44566.104166666657</v>
      </c>
      <c r="D204" s="26">
        <f>IF(input_OLD_temp_simulation!C204&lt;&gt;"",(C204-E204/24-DATE(1970,1,1))*86400,"")</f>
        <v>1641346199.9999993</v>
      </c>
      <c r="E204" s="13">
        <v>1</v>
      </c>
      <c r="F204" s="17">
        <v>2.4453718044100872</v>
      </c>
      <c r="G204" s="17">
        <v>4.8023191090703481</v>
      </c>
      <c r="H204" s="6">
        <v>0</v>
      </c>
      <c r="I204" s="17">
        <v>-0.75617426830347867</v>
      </c>
      <c r="J204" s="17">
        <v>16.25333333333333</v>
      </c>
      <c r="K204" s="4">
        <v>12.5</v>
      </c>
      <c r="L204">
        <v>900</v>
      </c>
      <c r="M204" s="6">
        <v>0</v>
      </c>
      <c r="N204" s="6">
        <v>28.000000000247379</v>
      </c>
      <c r="O204" s="4">
        <v>0</v>
      </c>
      <c r="P204" s="6">
        <v>28.000000000247379</v>
      </c>
      <c r="Q204" s="13">
        <v>1</v>
      </c>
      <c r="R204" s="29">
        <v>377.80534641417597</v>
      </c>
      <c r="S204" s="29">
        <v>0</v>
      </c>
      <c r="T204" s="29">
        <v>16.14349498</v>
      </c>
      <c r="U204" t="s">
        <v>176</v>
      </c>
    </row>
    <row r="205" spans="1:21">
      <c r="A205" s="1">
        <v>203</v>
      </c>
      <c r="B205">
        <v>886307</v>
      </c>
      <c r="C205" s="2">
        <v>44566.114583333343</v>
      </c>
      <c r="D205" s="26">
        <f>IF(input_OLD_temp_simulation!C205&lt;&gt;"",(C205-E205/24-DATE(1970,1,1))*86400,"")</f>
        <v>1641347100.000001</v>
      </c>
      <c r="E205" s="13">
        <v>1</v>
      </c>
      <c r="F205" s="17">
        <v>2.4453825210136979</v>
      </c>
      <c r="G205" s="17">
        <v>4.7034786623818734</v>
      </c>
      <c r="H205" s="6">
        <v>0</v>
      </c>
      <c r="I205" s="17">
        <v>-0.6902699205742171</v>
      </c>
      <c r="J205" s="17">
        <v>16.164999999999999</v>
      </c>
      <c r="K205" s="4">
        <v>12.5</v>
      </c>
      <c r="L205">
        <v>900</v>
      </c>
      <c r="M205" s="6">
        <v>0</v>
      </c>
      <c r="N205" s="6">
        <v>31.9999999992433</v>
      </c>
      <c r="O205" s="4">
        <v>0</v>
      </c>
      <c r="P205" s="6">
        <v>31.9999999992433</v>
      </c>
      <c r="Q205" s="13">
        <v>1</v>
      </c>
      <c r="R205" s="29">
        <v>377.80534641417597</v>
      </c>
      <c r="S205" s="29">
        <v>0</v>
      </c>
      <c r="T205" s="29">
        <v>16.087734048000002</v>
      </c>
      <c r="U205" t="s">
        <v>176</v>
      </c>
    </row>
    <row r="206" spans="1:21">
      <c r="A206" s="1">
        <v>204</v>
      </c>
      <c r="B206">
        <v>886307</v>
      </c>
      <c r="C206" s="2">
        <v>44566.125</v>
      </c>
      <c r="D206" s="26">
        <f>IF(input_OLD_temp_simulation!C206&lt;&gt;"",(C206-E206/24-DATE(1970,1,1))*86400,"")</f>
        <v>1641348000.0000002</v>
      </c>
      <c r="E206" s="13">
        <v>1</v>
      </c>
      <c r="F206" s="17">
        <v>2.44539323761731</v>
      </c>
      <c r="G206" s="17">
        <v>4.6046382156933987</v>
      </c>
      <c r="H206" s="6">
        <v>0</v>
      </c>
      <c r="I206" s="17">
        <v>-0.62436557284495553</v>
      </c>
      <c r="J206" s="17">
        <v>16.09333333333333</v>
      </c>
      <c r="K206" s="4">
        <v>12.5</v>
      </c>
      <c r="L206">
        <v>900</v>
      </c>
      <c r="M206" s="6">
        <v>0</v>
      </c>
      <c r="N206" s="6">
        <v>43.999999999869033</v>
      </c>
      <c r="O206" s="4">
        <v>0</v>
      </c>
      <c r="P206" s="6">
        <v>43.999999999869033</v>
      </c>
      <c r="Q206" s="13">
        <v>1</v>
      </c>
      <c r="R206" s="29">
        <v>377.80534641417597</v>
      </c>
      <c r="S206" s="29">
        <v>0</v>
      </c>
      <c r="T206" s="29">
        <v>16.033093688000001</v>
      </c>
      <c r="U206" t="s">
        <v>176</v>
      </c>
    </row>
    <row r="207" spans="1:21">
      <c r="A207" s="1">
        <v>205</v>
      </c>
      <c r="B207">
        <v>886307</v>
      </c>
      <c r="C207" s="2">
        <v>44566.135416666657</v>
      </c>
      <c r="D207" s="26">
        <f>IF(input_OLD_temp_simulation!C207&lt;&gt;"",(C207-E207/24-DATE(1970,1,1))*86400,"")</f>
        <v>1641348899.9999993</v>
      </c>
      <c r="E207" s="13">
        <v>1</v>
      </c>
      <c r="F207" s="17">
        <v>2.547820457315602</v>
      </c>
      <c r="G207" s="17">
        <v>4.8759704699792437</v>
      </c>
      <c r="H207" s="6">
        <v>0</v>
      </c>
      <c r="I207" s="17">
        <v>-0.70282652267056012</v>
      </c>
      <c r="J207" s="17">
        <v>16.018333333333331</v>
      </c>
      <c r="K207" s="4">
        <v>12.5</v>
      </c>
      <c r="L207">
        <v>900</v>
      </c>
      <c r="M207" s="6">
        <v>0</v>
      </c>
      <c r="N207" s="6">
        <v>112.0000000009895</v>
      </c>
      <c r="O207" s="4">
        <v>0</v>
      </c>
      <c r="P207" s="6">
        <v>112.0000000009895</v>
      </c>
      <c r="Q207" s="13">
        <v>1</v>
      </c>
      <c r="R207" s="29">
        <v>377.80534641417597</v>
      </c>
      <c r="S207" s="29">
        <v>0</v>
      </c>
      <c r="T207" s="29">
        <v>15.981806578</v>
      </c>
      <c r="U207" t="s">
        <v>176</v>
      </c>
    </row>
    <row r="208" spans="1:21">
      <c r="A208" s="1">
        <v>206</v>
      </c>
      <c r="B208">
        <v>886307</v>
      </c>
      <c r="C208" s="2">
        <v>44566.145833333343</v>
      </c>
      <c r="D208" s="26">
        <f>IF(input_OLD_temp_simulation!C208&lt;&gt;"",(C208-E208/24-DATE(1970,1,1))*86400,"")</f>
        <v>1641349800.000001</v>
      </c>
      <c r="E208" s="13">
        <v>1</v>
      </c>
      <c r="F208" s="17">
        <v>2.6502476770138941</v>
      </c>
      <c r="G208" s="17">
        <v>5.1473027242650886</v>
      </c>
      <c r="H208" s="6">
        <v>0</v>
      </c>
      <c r="I208" s="17">
        <v>-0.7812874724961647</v>
      </c>
      <c r="J208" s="17">
        <v>15.97666666666667</v>
      </c>
      <c r="K208" s="4">
        <v>12.5</v>
      </c>
      <c r="L208">
        <v>900</v>
      </c>
      <c r="M208" s="6">
        <v>0</v>
      </c>
      <c r="N208" s="6">
        <v>67.999999999301508</v>
      </c>
      <c r="O208" s="4">
        <v>0</v>
      </c>
      <c r="P208" s="6">
        <v>67.999999999301508</v>
      </c>
      <c r="Q208" s="13">
        <v>1</v>
      </c>
      <c r="R208" s="29">
        <v>377.80534641417597</v>
      </c>
      <c r="S208" s="29">
        <v>0</v>
      </c>
      <c r="T208" s="29">
        <v>15.928170794</v>
      </c>
      <c r="U208" t="s">
        <v>176</v>
      </c>
    </row>
    <row r="209" spans="1:21">
      <c r="A209" s="1">
        <v>207</v>
      </c>
      <c r="B209">
        <v>886307</v>
      </c>
      <c r="C209" s="2">
        <v>44566.15625</v>
      </c>
      <c r="D209" s="26">
        <f>IF(input_OLD_temp_simulation!C209&lt;&gt;"",(C209-E209/24-DATE(1970,1,1))*86400,"")</f>
        <v>1641350700.0000002</v>
      </c>
      <c r="E209" s="13">
        <v>1</v>
      </c>
      <c r="F209" s="17">
        <v>2.7526748967121861</v>
      </c>
      <c r="G209" s="17">
        <v>5.4186349785509336</v>
      </c>
      <c r="H209" s="6">
        <v>0</v>
      </c>
      <c r="I209" s="17">
        <v>-0.85974842232176929</v>
      </c>
      <c r="J209" s="17">
        <v>15.866666666666671</v>
      </c>
      <c r="K209" s="4">
        <v>12.5</v>
      </c>
      <c r="L209">
        <v>900</v>
      </c>
      <c r="M209" s="6">
        <v>0</v>
      </c>
      <c r="N209" s="6">
        <v>28.000000000247379</v>
      </c>
      <c r="O209" s="4">
        <v>0</v>
      </c>
      <c r="P209" s="6">
        <v>28.000000000247379</v>
      </c>
      <c r="Q209" s="13">
        <v>1</v>
      </c>
      <c r="R209" s="29">
        <v>377.80534641417597</v>
      </c>
      <c r="S209" s="29">
        <v>0</v>
      </c>
      <c r="T209" s="29">
        <v>15.872399339999999</v>
      </c>
      <c r="U209" t="s">
        <v>176</v>
      </c>
    </row>
    <row r="210" spans="1:21">
      <c r="A210" s="1">
        <v>208</v>
      </c>
      <c r="B210">
        <v>886307</v>
      </c>
      <c r="C210" s="2">
        <v>44566.166666666657</v>
      </c>
      <c r="D210" s="26">
        <f>IF(input_OLD_temp_simulation!C210&lt;&gt;"",(C210-E210/24-DATE(1970,1,1))*86400,"")</f>
        <v>1641351599.9999993</v>
      </c>
      <c r="E210" s="13">
        <v>1</v>
      </c>
      <c r="F210" s="17">
        <v>2.8551021164104782</v>
      </c>
      <c r="G210" s="17">
        <v>5.6899672328367794</v>
      </c>
      <c r="H210" s="6">
        <v>0</v>
      </c>
      <c r="I210" s="17">
        <v>-0.93820937214737388</v>
      </c>
      <c r="J210" s="17">
        <v>15.72</v>
      </c>
      <c r="K210" s="4">
        <v>12.5</v>
      </c>
      <c r="L210">
        <v>900</v>
      </c>
      <c r="M210" s="6">
        <v>0</v>
      </c>
      <c r="N210" s="6">
        <v>31.9999999992433</v>
      </c>
      <c r="O210" s="4">
        <v>0</v>
      </c>
      <c r="P210" s="6">
        <v>31.9999999992433</v>
      </c>
      <c r="Q210" s="13">
        <v>1</v>
      </c>
      <c r="R210" s="29">
        <v>377.80534641417597</v>
      </c>
      <c r="S210" s="29">
        <v>0</v>
      </c>
      <c r="T210" s="29">
        <v>15.816735696</v>
      </c>
      <c r="U210" t="s">
        <v>176</v>
      </c>
    </row>
    <row r="211" spans="1:21">
      <c r="A211" s="1">
        <v>209</v>
      </c>
      <c r="B211">
        <v>886307</v>
      </c>
      <c r="C211" s="2">
        <v>44566.177083333343</v>
      </c>
      <c r="D211" s="26">
        <f>IF(input_OLD_temp_simulation!C211&lt;&gt;"",(C211-E211/24-DATE(1970,1,1))*86400,"")</f>
        <v>1641352500.000001</v>
      </c>
      <c r="E211" s="13">
        <v>1</v>
      </c>
      <c r="F211" s="17">
        <v>2.9551938051066031</v>
      </c>
      <c r="G211" s="17">
        <v>5.8537213287321777</v>
      </c>
      <c r="H211" s="6">
        <v>0</v>
      </c>
      <c r="I211" s="17">
        <v>-0.94728708071484835</v>
      </c>
      <c r="J211" s="17">
        <v>15.55</v>
      </c>
      <c r="K211" s="4">
        <v>12.5</v>
      </c>
      <c r="L211">
        <v>900</v>
      </c>
      <c r="M211" s="6">
        <v>0</v>
      </c>
      <c r="N211" s="6">
        <v>28.000000000247379</v>
      </c>
      <c r="O211" s="4">
        <v>0</v>
      </c>
      <c r="P211" s="6">
        <v>28.000000000247379</v>
      </c>
      <c r="Q211" s="13">
        <v>1</v>
      </c>
      <c r="R211" s="29">
        <v>377.80534641417597</v>
      </c>
      <c r="S211" s="29">
        <v>0</v>
      </c>
      <c r="T211" s="29">
        <v>15.761064639000001</v>
      </c>
      <c r="U211" t="s">
        <v>176</v>
      </c>
    </row>
    <row r="212" spans="1:21">
      <c r="A212" s="1">
        <v>210</v>
      </c>
      <c r="B212">
        <v>886307</v>
      </c>
      <c r="C212" s="2">
        <v>44566.1875</v>
      </c>
      <c r="D212" s="26">
        <f>IF(input_OLD_temp_simulation!C212&lt;&gt;"",(C212-E212/24-DATE(1970,1,1))*86400,"")</f>
        <v>1641353400.0000002</v>
      </c>
      <c r="E212" s="13">
        <v>1</v>
      </c>
      <c r="F212" s="17">
        <v>3.0552854938027281</v>
      </c>
      <c r="G212" s="17">
        <v>6.0174754246275768</v>
      </c>
      <c r="H212" s="6">
        <v>0</v>
      </c>
      <c r="I212" s="17">
        <v>-0.95636478928232282</v>
      </c>
      <c r="J212" s="17">
        <v>15.41333333333333</v>
      </c>
      <c r="K212" s="4">
        <v>12.5</v>
      </c>
      <c r="L212">
        <v>900</v>
      </c>
      <c r="M212" s="6">
        <v>0</v>
      </c>
      <c r="N212" s="6">
        <v>32.00000000106229</v>
      </c>
      <c r="O212" s="4">
        <v>0</v>
      </c>
      <c r="P212" s="6">
        <v>32.00000000106229</v>
      </c>
      <c r="Q212" s="13">
        <v>1</v>
      </c>
      <c r="R212" s="29">
        <v>377.80534641417597</v>
      </c>
      <c r="S212" s="29">
        <v>0</v>
      </c>
      <c r="T212" s="29">
        <v>15.705792475000001</v>
      </c>
      <c r="U212" t="s">
        <v>176</v>
      </c>
    </row>
    <row r="213" spans="1:21">
      <c r="A213" s="1">
        <v>211</v>
      </c>
      <c r="B213">
        <v>886307</v>
      </c>
      <c r="C213" s="2">
        <v>44566.197916666657</v>
      </c>
      <c r="D213" s="26">
        <f>IF(input_OLD_temp_simulation!C213&lt;&gt;"",(C213-E213/24-DATE(1970,1,1))*86400,"")</f>
        <v>1641354299.9999993</v>
      </c>
      <c r="E213" s="13">
        <v>1</v>
      </c>
      <c r="F213" s="17">
        <v>3.155377182498853</v>
      </c>
      <c r="G213" s="17">
        <v>6.1812295205229759</v>
      </c>
      <c r="H213" s="6">
        <v>0</v>
      </c>
      <c r="I213" s="17">
        <v>-0.9654424978497973</v>
      </c>
      <c r="J213" s="17">
        <v>15.286666666666671</v>
      </c>
      <c r="K213" s="4">
        <v>12.5</v>
      </c>
      <c r="L213">
        <v>900</v>
      </c>
      <c r="M213" s="6">
        <v>0</v>
      </c>
      <c r="N213" s="6">
        <v>27.99999999842839</v>
      </c>
      <c r="O213" s="4">
        <v>0</v>
      </c>
      <c r="P213" s="6">
        <v>27.99999999842839</v>
      </c>
      <c r="Q213" s="13">
        <v>1</v>
      </c>
      <c r="R213" s="29">
        <v>377.80534641417597</v>
      </c>
      <c r="S213" s="29">
        <v>0</v>
      </c>
      <c r="T213" s="29">
        <v>15.650511252999999</v>
      </c>
      <c r="U213" t="s">
        <v>176</v>
      </c>
    </row>
    <row r="214" spans="1:21">
      <c r="A214" s="1">
        <v>212</v>
      </c>
      <c r="B214">
        <v>886307</v>
      </c>
      <c r="C214" s="2">
        <v>44566.208333333343</v>
      </c>
      <c r="D214" s="26">
        <f>IF(input_OLD_temp_simulation!C214&lt;&gt;"",(C214-E214/24-DATE(1970,1,1))*86400,"")</f>
        <v>1641355200.000001</v>
      </c>
      <c r="E214" s="13">
        <v>1</v>
      </c>
      <c r="F214" s="17">
        <v>3.255468871194978</v>
      </c>
      <c r="G214" s="17">
        <v>6.344983616418375</v>
      </c>
      <c r="H214" s="6">
        <v>0</v>
      </c>
      <c r="I214" s="17">
        <v>-0.97452020641727177</v>
      </c>
      <c r="J214" s="17">
        <v>15.2</v>
      </c>
      <c r="K214" s="4">
        <v>12.5</v>
      </c>
      <c r="L214">
        <v>900</v>
      </c>
      <c r="M214" s="6">
        <v>0</v>
      </c>
      <c r="N214" s="6">
        <v>32.00000000106229</v>
      </c>
      <c r="O214" s="4">
        <v>0</v>
      </c>
      <c r="P214" s="6">
        <v>32.00000000106229</v>
      </c>
      <c r="Q214" s="13">
        <v>1</v>
      </c>
      <c r="R214" s="29">
        <v>377.80534641417597</v>
      </c>
      <c r="S214" s="29">
        <v>0</v>
      </c>
      <c r="T214" s="29">
        <v>15.595627285999999</v>
      </c>
      <c r="U214" t="s">
        <v>176</v>
      </c>
    </row>
    <row r="215" spans="1:21">
      <c r="A215" s="1">
        <v>213</v>
      </c>
      <c r="B215">
        <v>886307</v>
      </c>
      <c r="C215" s="2">
        <v>44566.21875</v>
      </c>
      <c r="D215" s="26">
        <f>IF(input_OLD_temp_simulation!C215&lt;&gt;"",(C215-E215/24-DATE(1970,1,1))*86400,"")</f>
        <v>1641356100.0000002</v>
      </c>
      <c r="E215" s="13">
        <v>1</v>
      </c>
      <c r="F215" s="17">
        <v>3.3774618745350078</v>
      </c>
      <c r="G215" s="17">
        <v>6.5949836164183786</v>
      </c>
      <c r="H215" s="6">
        <v>0</v>
      </c>
      <c r="I215" s="17">
        <v>-1.01919386974391</v>
      </c>
      <c r="J215" s="17">
        <v>15.141666666666669</v>
      </c>
      <c r="K215" s="4">
        <v>12.5</v>
      </c>
      <c r="L215">
        <v>900</v>
      </c>
      <c r="M215" s="6">
        <v>0</v>
      </c>
      <c r="N215" s="6">
        <v>31.9999999992433</v>
      </c>
      <c r="O215" s="4">
        <v>0</v>
      </c>
      <c r="P215" s="6">
        <v>31.9999999992433</v>
      </c>
      <c r="Q215" s="13">
        <v>1</v>
      </c>
      <c r="R215" s="29">
        <v>377.80534641417597</v>
      </c>
      <c r="S215" s="29">
        <v>0</v>
      </c>
      <c r="T215" s="29">
        <v>15.540786216000001</v>
      </c>
      <c r="U215" t="s">
        <v>176</v>
      </c>
    </row>
    <row r="216" spans="1:21">
      <c r="A216" s="1">
        <v>214</v>
      </c>
      <c r="B216">
        <v>886307</v>
      </c>
      <c r="C216" s="2">
        <v>44566.229166666657</v>
      </c>
      <c r="D216" s="26">
        <f>IF(input_OLD_temp_simulation!C216&lt;&gt;"",(C216-E216/24-DATE(1970,1,1))*86400,"")</f>
        <v>1641356999.9999993</v>
      </c>
      <c r="E216" s="13">
        <v>1</v>
      </c>
      <c r="F216" s="17">
        <v>3.4994548778750389</v>
      </c>
      <c r="G216" s="17">
        <v>6.8449836164183822</v>
      </c>
      <c r="H216" s="6">
        <v>0</v>
      </c>
      <c r="I216" s="17">
        <v>-1.06386753307055</v>
      </c>
      <c r="J216" s="17">
        <v>15.06</v>
      </c>
      <c r="K216" s="4">
        <v>12.5</v>
      </c>
      <c r="L216">
        <v>900</v>
      </c>
      <c r="M216" s="6">
        <v>0</v>
      </c>
      <c r="N216" s="6">
        <v>28.000000000247379</v>
      </c>
      <c r="O216" s="4">
        <v>0</v>
      </c>
      <c r="P216" s="6">
        <v>28.000000000247379</v>
      </c>
      <c r="Q216" s="13">
        <v>1</v>
      </c>
      <c r="R216" s="29">
        <v>377.80534641417597</v>
      </c>
      <c r="S216" s="29">
        <v>0</v>
      </c>
      <c r="T216" s="29">
        <v>15.485784726</v>
      </c>
      <c r="U216" t="s">
        <v>176</v>
      </c>
    </row>
    <row r="217" spans="1:21">
      <c r="A217" s="1">
        <v>215</v>
      </c>
      <c r="B217">
        <v>886307</v>
      </c>
      <c r="C217" s="2">
        <v>44566.239583333343</v>
      </c>
      <c r="D217" s="26">
        <f>IF(input_OLD_temp_simulation!C217&lt;&gt;"",(C217-E217/24-DATE(1970,1,1))*86400,"")</f>
        <v>1641357900.000001</v>
      </c>
      <c r="E217" s="13">
        <v>1</v>
      </c>
      <c r="F217" s="17">
        <v>3.6214478812150692</v>
      </c>
      <c r="G217" s="17">
        <v>7.0949836164183857</v>
      </c>
      <c r="H217" s="6">
        <v>0</v>
      </c>
      <c r="I217" s="17">
        <v>-1.1085411963971881</v>
      </c>
      <c r="J217" s="17">
        <v>14.95</v>
      </c>
      <c r="K217" s="4">
        <v>12.5</v>
      </c>
      <c r="L217">
        <v>900</v>
      </c>
      <c r="M217" s="6">
        <v>0</v>
      </c>
      <c r="N217" s="6">
        <v>51.999999999679858</v>
      </c>
      <c r="O217" s="4">
        <v>0</v>
      </c>
      <c r="P217" s="6">
        <v>51.999999999679858</v>
      </c>
      <c r="Q217" s="13">
        <v>1</v>
      </c>
      <c r="R217" s="29">
        <v>377.80534641417597</v>
      </c>
      <c r="S217" s="29">
        <v>0</v>
      </c>
      <c r="T217" s="29">
        <v>15.43204545</v>
      </c>
      <c r="U217" t="s">
        <v>176</v>
      </c>
    </row>
    <row r="218" spans="1:21">
      <c r="A218" s="1">
        <v>216</v>
      </c>
      <c r="B218">
        <v>886307</v>
      </c>
      <c r="C218" s="2">
        <v>44566.25</v>
      </c>
      <c r="D218" s="26">
        <f>IF(input_OLD_temp_simulation!C218&lt;&gt;"",(C218-E218/24-DATE(1970,1,1))*86400,"")</f>
        <v>1641358800.0000002</v>
      </c>
      <c r="E218" s="13">
        <v>1</v>
      </c>
      <c r="F218" s="17">
        <v>3.743440884555099</v>
      </c>
      <c r="G218" s="17">
        <v>7.3449836164183893</v>
      </c>
      <c r="H218" s="6">
        <v>0</v>
      </c>
      <c r="I218" s="17">
        <v>-1.153214859723827</v>
      </c>
      <c r="J218" s="17">
        <v>14.903333333333331</v>
      </c>
      <c r="K218" s="4">
        <v>12.5</v>
      </c>
      <c r="L218">
        <v>900</v>
      </c>
      <c r="M218" s="6">
        <v>0</v>
      </c>
      <c r="N218" s="6">
        <v>115.99999999998541</v>
      </c>
      <c r="O218" s="4">
        <v>0</v>
      </c>
      <c r="P218" s="6">
        <v>115.99999999998541</v>
      </c>
      <c r="Q218" s="13">
        <v>1</v>
      </c>
      <c r="R218" s="29">
        <v>377.80534641417597</v>
      </c>
      <c r="S218" s="29">
        <v>0</v>
      </c>
      <c r="T218" s="29">
        <v>15.381594454</v>
      </c>
      <c r="U218" t="s">
        <v>176</v>
      </c>
    </row>
    <row r="219" spans="1:21">
      <c r="A219" s="1">
        <v>217</v>
      </c>
      <c r="B219">
        <v>886307</v>
      </c>
      <c r="C219" s="2">
        <v>44566.260416666657</v>
      </c>
      <c r="D219" s="26">
        <f>IF(input_OLD_temp_simulation!C219&lt;&gt;"",(C219-E219/24-DATE(1970,1,1))*86400,"")</f>
        <v>1641359699.9999993</v>
      </c>
      <c r="E219" s="13">
        <v>1</v>
      </c>
      <c r="F219" s="17">
        <v>3.8460514816456239</v>
      </c>
      <c r="G219" s="17">
        <v>7.2674754246275954</v>
      </c>
      <c r="H219" s="6">
        <v>0</v>
      </c>
      <c r="I219" s="17">
        <v>-0.99893213477277243</v>
      </c>
      <c r="J219" s="17">
        <v>14.846666666666669</v>
      </c>
      <c r="K219" s="4">
        <v>12.5</v>
      </c>
      <c r="L219">
        <v>900</v>
      </c>
      <c r="M219" s="6">
        <v>0</v>
      </c>
      <c r="N219" s="6">
        <v>56.000000000494772</v>
      </c>
      <c r="O219" s="4">
        <v>0</v>
      </c>
      <c r="P219" s="6">
        <v>56.000000000494772</v>
      </c>
      <c r="Q219" s="13">
        <v>1</v>
      </c>
      <c r="R219" s="29">
        <v>377.80534641417597</v>
      </c>
      <c r="S219" s="29">
        <v>0</v>
      </c>
      <c r="T219" s="29">
        <v>15.328956563</v>
      </c>
      <c r="U219" t="s">
        <v>176</v>
      </c>
    </row>
    <row r="220" spans="1:21">
      <c r="A220" s="1">
        <v>218</v>
      </c>
      <c r="B220">
        <v>886307</v>
      </c>
      <c r="C220" s="2">
        <v>44566.270833333343</v>
      </c>
      <c r="D220" s="26">
        <f>IF(input_OLD_temp_simulation!C220&lt;&gt;"",(C220-E220/24-DATE(1970,1,1))*86400,"")</f>
        <v>1641360600.000001</v>
      </c>
      <c r="E220" s="13">
        <v>1</v>
      </c>
      <c r="F220" s="17">
        <v>3.9486620787361488</v>
      </c>
      <c r="G220" s="17">
        <v>7.1899672328367998</v>
      </c>
      <c r="H220" s="6">
        <v>0</v>
      </c>
      <c r="I220" s="17">
        <v>-0.84464940982171743</v>
      </c>
      <c r="J220" s="17">
        <v>14.765000000000001</v>
      </c>
      <c r="K220" s="4">
        <v>12.5</v>
      </c>
      <c r="L220">
        <v>900</v>
      </c>
      <c r="M220" s="6">
        <v>0</v>
      </c>
      <c r="N220" s="6">
        <v>32.00000000106229</v>
      </c>
      <c r="O220" s="4">
        <v>0</v>
      </c>
      <c r="P220" s="6">
        <v>32.00000000106229</v>
      </c>
      <c r="Q220" s="13">
        <v>1</v>
      </c>
      <c r="R220" s="29">
        <v>377.80534641417597</v>
      </c>
      <c r="S220" s="29">
        <v>0</v>
      </c>
      <c r="T220" s="29">
        <v>15.275969197</v>
      </c>
      <c r="U220" t="s">
        <v>176</v>
      </c>
    </row>
    <row r="221" spans="1:21">
      <c r="A221" s="1">
        <v>219</v>
      </c>
      <c r="B221">
        <v>886307</v>
      </c>
      <c r="C221" s="2">
        <v>44566.28125</v>
      </c>
      <c r="D221" s="26">
        <f>IF(input_OLD_temp_simulation!C221&lt;&gt;"",(C221-E221/24-DATE(1970,1,1))*86400,"")</f>
        <v>1641361500.0000002</v>
      </c>
      <c r="E221" s="13">
        <v>1</v>
      </c>
      <c r="F221" s="17">
        <v>4.0512726758266737</v>
      </c>
      <c r="G221" s="17">
        <v>7.1124590410460051</v>
      </c>
      <c r="H221" s="6">
        <v>0</v>
      </c>
      <c r="I221" s="17">
        <v>-0.69036668487066244</v>
      </c>
      <c r="J221" s="17">
        <v>14.73666666666667</v>
      </c>
      <c r="K221" s="4">
        <v>12.5</v>
      </c>
      <c r="L221">
        <v>900</v>
      </c>
      <c r="M221" s="6">
        <v>0</v>
      </c>
      <c r="N221" s="6">
        <v>31.999999997424311</v>
      </c>
      <c r="O221" s="4">
        <v>0</v>
      </c>
      <c r="P221" s="6">
        <v>31.999999997424311</v>
      </c>
      <c r="Q221" s="13">
        <v>1</v>
      </c>
      <c r="R221" s="29">
        <v>377.80534641417597</v>
      </c>
      <c r="S221" s="29">
        <v>0</v>
      </c>
      <c r="T221" s="29">
        <v>15.223852646999999</v>
      </c>
      <c r="U221" t="s">
        <v>176</v>
      </c>
    </row>
    <row r="222" spans="1:21">
      <c r="A222" s="1">
        <v>220</v>
      </c>
      <c r="B222">
        <v>886307</v>
      </c>
      <c r="C222" s="2">
        <v>44566.291666666657</v>
      </c>
      <c r="D222" s="26">
        <f>IF(input_OLD_temp_simulation!C222&lt;&gt;"",(C222-E222/24-DATE(1970,1,1))*86400,"")</f>
        <v>1641362399.9999993</v>
      </c>
      <c r="E222" s="13">
        <v>1</v>
      </c>
      <c r="F222" s="17">
        <v>4.1538832729171986</v>
      </c>
      <c r="G222" s="17">
        <v>7.0349508492552104</v>
      </c>
      <c r="H222" s="6">
        <v>0</v>
      </c>
      <c r="I222" s="17">
        <v>-0.53608395991960833</v>
      </c>
      <c r="J222" s="17">
        <v>14.65</v>
      </c>
      <c r="K222" s="4">
        <v>13.66666666666667</v>
      </c>
      <c r="L222">
        <v>900</v>
      </c>
      <c r="M222" s="6">
        <v>4503.713888891235</v>
      </c>
      <c r="N222" s="6">
        <v>628.00000000061118</v>
      </c>
      <c r="O222" s="4">
        <v>0</v>
      </c>
      <c r="P222" s="6">
        <v>628.00000000061118</v>
      </c>
      <c r="Q222" s="13">
        <v>1</v>
      </c>
      <c r="R222" s="29">
        <v>377.80534641417597</v>
      </c>
      <c r="S222" s="29">
        <v>4125.9085424770592</v>
      </c>
      <c r="T222" s="29">
        <v>15.406115995</v>
      </c>
      <c r="U222" t="s">
        <v>176</v>
      </c>
    </row>
    <row r="223" spans="1:21">
      <c r="A223" s="1">
        <v>221</v>
      </c>
      <c r="B223">
        <v>886307</v>
      </c>
      <c r="C223" s="2">
        <v>44566.302083333343</v>
      </c>
      <c r="D223" s="26">
        <f>IF(input_OLD_temp_simulation!C223&lt;&gt;"",(C223-E223/24-DATE(1970,1,1))*86400,"")</f>
        <v>1641363300.000001</v>
      </c>
      <c r="E223" s="13">
        <v>1</v>
      </c>
      <c r="F223" s="17">
        <v>4.216774314184832</v>
      </c>
      <c r="G223" s="17">
        <v>7.4487049451506024</v>
      </c>
      <c r="H223" s="6">
        <v>0</v>
      </c>
      <c r="I223" s="17">
        <v>-0.74902898258223605</v>
      </c>
      <c r="J223" s="17">
        <v>14.83666666666667</v>
      </c>
      <c r="K223" s="4">
        <v>16</v>
      </c>
      <c r="L223">
        <v>900</v>
      </c>
      <c r="M223" s="6">
        <v>4503.713888891235</v>
      </c>
      <c r="N223" s="6">
        <v>115.9999999981665</v>
      </c>
      <c r="O223" s="4">
        <v>0</v>
      </c>
      <c r="P223" s="6">
        <v>115.9999999981665</v>
      </c>
      <c r="Q223" s="13">
        <v>1</v>
      </c>
      <c r="R223" s="29">
        <v>377.80534641417597</v>
      </c>
      <c r="S223" s="29">
        <v>4125.9085424770592</v>
      </c>
      <c r="T223" s="29">
        <v>15.560717384</v>
      </c>
      <c r="U223" t="s">
        <v>176</v>
      </c>
    </row>
    <row r="224" spans="1:21">
      <c r="A224" s="1">
        <v>222</v>
      </c>
      <c r="B224">
        <v>886307</v>
      </c>
      <c r="C224" s="2">
        <v>44566.3125</v>
      </c>
      <c r="D224" s="26">
        <f>IF(input_OLD_temp_simulation!C224&lt;&gt;"",(C224-E224/24-DATE(1970,1,1))*86400,"")</f>
        <v>1641364200.0000002</v>
      </c>
      <c r="E224" s="13">
        <v>1</v>
      </c>
      <c r="F224" s="17">
        <v>4.2796653554524653</v>
      </c>
      <c r="G224" s="17">
        <v>7.8624590410459936</v>
      </c>
      <c r="H224" s="6">
        <v>0</v>
      </c>
      <c r="I224" s="17">
        <v>-0.96197400524486376</v>
      </c>
      <c r="J224" s="17">
        <v>15.823333333333331</v>
      </c>
      <c r="K224" s="4">
        <v>16</v>
      </c>
      <c r="L224">
        <v>900</v>
      </c>
      <c r="M224" s="6">
        <v>4503.713888891235</v>
      </c>
      <c r="N224" s="6">
        <v>40.000000000873108</v>
      </c>
      <c r="O224" s="4">
        <v>0</v>
      </c>
      <c r="P224" s="6">
        <v>40.000000000873108</v>
      </c>
      <c r="Q224" s="13">
        <v>1</v>
      </c>
      <c r="R224" s="29">
        <v>377.80534641417597</v>
      </c>
      <c r="S224" s="29">
        <v>4125.9085424770592</v>
      </c>
      <c r="T224" s="29">
        <v>15.709914973</v>
      </c>
      <c r="U224" t="s">
        <v>176</v>
      </c>
    </row>
    <row r="225" spans="1:21">
      <c r="A225" s="1">
        <v>223</v>
      </c>
      <c r="B225">
        <v>886307</v>
      </c>
      <c r="C225" s="2">
        <v>44566.322916666657</v>
      </c>
      <c r="D225" s="26">
        <f>IF(input_OLD_temp_simulation!C225&lt;&gt;"",(C225-E225/24-DATE(1970,1,1))*86400,"")</f>
        <v>1641365099.9999993</v>
      </c>
      <c r="E225" s="13">
        <v>1</v>
      </c>
      <c r="F225" s="17">
        <v>4.3425563967200986</v>
      </c>
      <c r="G225" s="17">
        <v>8.2762131369413865</v>
      </c>
      <c r="H225" s="6">
        <v>0</v>
      </c>
      <c r="I225" s="17">
        <v>-1.1749190279074919</v>
      </c>
      <c r="J225" s="17">
        <v>16.145</v>
      </c>
      <c r="K225" s="4">
        <v>16.666666666666671</v>
      </c>
      <c r="L225">
        <v>900</v>
      </c>
      <c r="M225" s="6">
        <v>4503.713888891235</v>
      </c>
      <c r="N225" s="6">
        <v>103.9999999993597</v>
      </c>
      <c r="O225" s="4">
        <v>0</v>
      </c>
      <c r="P225" s="6">
        <v>103.9999999993597</v>
      </c>
      <c r="Q225" s="13">
        <v>1</v>
      </c>
      <c r="R225" s="29">
        <v>377.80534641417597</v>
      </c>
      <c r="S225" s="29">
        <v>4125.9085424770592</v>
      </c>
      <c r="T225" s="29">
        <v>15.860841263999999</v>
      </c>
      <c r="U225" t="s">
        <v>176</v>
      </c>
    </row>
    <row r="226" spans="1:21">
      <c r="A226" s="1">
        <v>224</v>
      </c>
      <c r="B226">
        <v>886307</v>
      </c>
      <c r="C226" s="2">
        <v>44566.333333333343</v>
      </c>
      <c r="D226" s="26">
        <f>IF(input_OLD_temp_simulation!C226&lt;&gt;"",(C226-E226/24-DATE(1970,1,1))*86400,"")</f>
        <v>1641366000.000001</v>
      </c>
      <c r="E226" s="13">
        <v>1</v>
      </c>
      <c r="F226" s="17">
        <v>4.405447437987732</v>
      </c>
      <c r="G226" s="17">
        <v>8.6899672328367785</v>
      </c>
      <c r="H226" s="6">
        <v>0</v>
      </c>
      <c r="I226" s="17">
        <v>-1.3878640505701201</v>
      </c>
      <c r="J226" s="17">
        <v>16.68</v>
      </c>
      <c r="K226" s="4">
        <v>17</v>
      </c>
      <c r="L226">
        <v>900</v>
      </c>
      <c r="M226" s="6">
        <v>781.55555555484477</v>
      </c>
      <c r="N226" s="6">
        <v>72.000000000116415</v>
      </c>
      <c r="O226" s="4">
        <v>0</v>
      </c>
      <c r="P226" s="6">
        <v>72.000000000116415</v>
      </c>
      <c r="Q226" s="13">
        <v>1</v>
      </c>
      <c r="R226" s="29">
        <v>377.80534641417597</v>
      </c>
      <c r="S226" s="29">
        <v>403.7502091406688</v>
      </c>
      <c r="T226" s="29">
        <v>15.825257424</v>
      </c>
      <c r="U226" t="s">
        <v>176</v>
      </c>
    </row>
    <row r="227" spans="1:21">
      <c r="A227" s="1">
        <v>225</v>
      </c>
      <c r="B227">
        <v>886307</v>
      </c>
      <c r="C227" s="2">
        <v>44566.34375</v>
      </c>
      <c r="D227" s="26">
        <f>IF(input_OLD_temp_simulation!C227&lt;&gt;"",(C227-E227/24-DATE(1970,1,1))*86400,"")</f>
        <v>1641366900.0000002</v>
      </c>
      <c r="E227" s="13">
        <v>1</v>
      </c>
      <c r="F227" s="17">
        <v>4.519303939182862</v>
      </c>
      <c r="G227" s="17">
        <v>8.6686349785509194</v>
      </c>
      <c r="H227" s="6">
        <v>2.0240770714281688</v>
      </c>
      <c r="I227" s="17">
        <v>-1.2597860465177511</v>
      </c>
      <c r="J227" s="17">
        <v>17.45333333333333</v>
      </c>
      <c r="K227" s="4">
        <v>17</v>
      </c>
      <c r="L227">
        <v>900</v>
      </c>
      <c r="M227" s="6">
        <v>781.55555555484477</v>
      </c>
      <c r="N227" s="6">
        <v>80.00000000174623</v>
      </c>
      <c r="O227" s="4">
        <v>0</v>
      </c>
      <c r="P227" s="6">
        <v>80.00000000174623</v>
      </c>
      <c r="Q227" s="13">
        <v>1</v>
      </c>
      <c r="R227" s="29">
        <v>377.80534641417597</v>
      </c>
      <c r="S227" s="29">
        <v>403.7502091406688</v>
      </c>
      <c r="T227" s="29">
        <v>15.791600045999999</v>
      </c>
      <c r="U227" t="s">
        <v>176</v>
      </c>
    </row>
    <row r="228" spans="1:21">
      <c r="A228" s="1">
        <v>226</v>
      </c>
      <c r="B228">
        <v>886307</v>
      </c>
      <c r="C228" s="2">
        <v>44566.354166666657</v>
      </c>
      <c r="D228" s="26">
        <f>IF(input_OLD_temp_simulation!C228&lt;&gt;"",(C228-E228/24-DATE(1970,1,1))*86400,"")</f>
        <v>1641367799.9999993</v>
      </c>
      <c r="E228" s="13">
        <v>1</v>
      </c>
      <c r="F228" s="17">
        <v>4.633160440377992</v>
      </c>
      <c r="G228" s="17">
        <v>8.6473027242650602</v>
      </c>
      <c r="H228" s="6">
        <v>4.0481541428563377</v>
      </c>
      <c r="I228" s="17">
        <v>-1.1317080424653809</v>
      </c>
      <c r="J228" s="17">
        <v>17.533333333333331</v>
      </c>
      <c r="K228" s="4">
        <v>17</v>
      </c>
      <c r="L228">
        <v>900</v>
      </c>
      <c r="M228" s="6">
        <v>781.55555555484477</v>
      </c>
      <c r="N228" s="6">
        <v>153.99999999863209</v>
      </c>
      <c r="O228" s="4">
        <v>0</v>
      </c>
      <c r="P228" s="6">
        <v>153.99999999863209</v>
      </c>
      <c r="Q228" s="13">
        <v>1</v>
      </c>
      <c r="R228" s="29">
        <v>377.80534641417597</v>
      </c>
      <c r="S228" s="29">
        <v>403.7502091406688</v>
      </c>
      <c r="T228" s="29">
        <v>15.763212798</v>
      </c>
      <c r="U228" t="s">
        <v>176</v>
      </c>
    </row>
    <row r="229" spans="1:21">
      <c r="A229" s="1">
        <v>227</v>
      </c>
      <c r="B229">
        <v>886307</v>
      </c>
      <c r="C229" s="2">
        <v>44566.364583333343</v>
      </c>
      <c r="D229" s="26">
        <f>IF(input_OLD_temp_simulation!C229&lt;&gt;"",(C229-E229/24-DATE(1970,1,1))*86400,"")</f>
        <v>1641368700.000001</v>
      </c>
      <c r="E229" s="13">
        <v>1</v>
      </c>
      <c r="F229" s="17">
        <v>4.747016941573122</v>
      </c>
      <c r="G229" s="17">
        <v>8.625970469979201</v>
      </c>
      <c r="H229" s="6">
        <v>6.072231214284507</v>
      </c>
      <c r="I229" s="17">
        <v>-1.0036300384130119</v>
      </c>
      <c r="J229" s="17">
        <v>17.176666666666669</v>
      </c>
      <c r="K229" s="4">
        <v>17</v>
      </c>
      <c r="L229">
        <v>900</v>
      </c>
      <c r="M229" s="6">
        <v>781.55555555484477</v>
      </c>
      <c r="N229" s="6">
        <v>134.00000000183351</v>
      </c>
      <c r="O229" s="4">
        <v>0</v>
      </c>
      <c r="P229" s="6">
        <v>134.00000000183351</v>
      </c>
      <c r="Q229" s="13">
        <v>1</v>
      </c>
      <c r="R229" s="29">
        <v>377.80534641417597</v>
      </c>
      <c r="S229" s="29">
        <v>403.7502091406688</v>
      </c>
      <c r="T229" s="29">
        <v>15.735299818</v>
      </c>
      <c r="U229" t="s">
        <v>176</v>
      </c>
    </row>
    <row r="230" spans="1:21">
      <c r="A230" s="1">
        <v>228</v>
      </c>
      <c r="B230">
        <v>886307</v>
      </c>
      <c r="C230" s="2">
        <v>44566.375</v>
      </c>
      <c r="D230" s="26">
        <f>IF(input_OLD_temp_simulation!C230&lt;&gt;"",(C230-E230/24-DATE(1970,1,1))*86400,"")</f>
        <v>1641369600.0000002</v>
      </c>
      <c r="E230" s="13">
        <v>1</v>
      </c>
      <c r="F230" s="17">
        <v>4.8608734427682521</v>
      </c>
      <c r="G230" s="17">
        <v>8.6046382156933419</v>
      </c>
      <c r="H230" s="6">
        <v>8.0963082857126754</v>
      </c>
      <c r="I230" s="17">
        <v>-0.87555203436064222</v>
      </c>
      <c r="J230" s="17">
        <v>16.936666666666671</v>
      </c>
      <c r="K230" s="4">
        <v>17</v>
      </c>
      <c r="L230">
        <v>900</v>
      </c>
      <c r="M230" s="6">
        <v>1338.4138888861171</v>
      </c>
      <c r="N230" s="6">
        <v>76.000000000931323</v>
      </c>
      <c r="O230" s="4">
        <v>0</v>
      </c>
      <c r="P230" s="6">
        <v>76.000000000931323</v>
      </c>
      <c r="Q230" s="13">
        <v>1</v>
      </c>
      <c r="R230" s="29">
        <v>377.80534641417597</v>
      </c>
      <c r="S230" s="29">
        <v>960.60854247194061</v>
      </c>
      <c r="T230" s="29">
        <v>15.733360564</v>
      </c>
      <c r="U230" t="s">
        <v>176</v>
      </c>
    </row>
    <row r="231" spans="1:21">
      <c r="A231" s="1">
        <v>229</v>
      </c>
      <c r="B231">
        <v>886307</v>
      </c>
      <c r="C231" s="2">
        <v>44566.385416666657</v>
      </c>
      <c r="D231" s="26">
        <f>IF(input_OLD_temp_simulation!C231&lt;&gt;"",(C231-E231/24-DATE(1970,1,1))*86400,"")</f>
        <v>1641370499.9999993</v>
      </c>
      <c r="E231" s="13">
        <v>1</v>
      </c>
      <c r="F231" s="17">
        <v>5.1387780341284888</v>
      </c>
      <c r="G231" s="17">
        <v>8.5183923115887481</v>
      </c>
      <c r="H231" s="6">
        <v>15.67032131343008</v>
      </c>
      <c r="I231" s="17">
        <v>-0.5401501735973433</v>
      </c>
      <c r="J231" s="17">
        <v>16.885000000000002</v>
      </c>
      <c r="K231" s="4">
        <v>17</v>
      </c>
      <c r="L231">
        <v>900</v>
      </c>
      <c r="M231" s="6">
        <v>1338.4138888861171</v>
      </c>
      <c r="N231" s="6">
        <v>71.999999996478437</v>
      </c>
      <c r="O231" s="4">
        <v>0</v>
      </c>
      <c r="P231" s="6">
        <v>71.999999996478437</v>
      </c>
      <c r="Q231" s="13">
        <v>1</v>
      </c>
      <c r="R231" s="29">
        <v>377.80534641417597</v>
      </c>
      <c r="S231" s="29">
        <v>960.60854247194061</v>
      </c>
      <c r="T231" s="29">
        <v>15.735750965999999</v>
      </c>
      <c r="U231" t="s">
        <v>176</v>
      </c>
    </row>
    <row r="232" spans="1:21">
      <c r="A232" s="1">
        <v>230</v>
      </c>
      <c r="B232">
        <v>886307</v>
      </c>
      <c r="C232" s="2">
        <v>44566.395833333343</v>
      </c>
      <c r="D232" s="26">
        <f>IF(input_OLD_temp_simulation!C232&lt;&gt;"",(C232-E232/24-DATE(1970,1,1))*86400,"")</f>
        <v>1641371400.000001</v>
      </c>
      <c r="E232" s="13">
        <v>1</v>
      </c>
      <c r="F232" s="17">
        <v>5.4166826254887246</v>
      </c>
      <c r="G232" s="17">
        <v>8.4321464074841543</v>
      </c>
      <c r="H232" s="6">
        <v>23.244334341147479</v>
      </c>
      <c r="I232" s="17">
        <v>-0.20474831283404349</v>
      </c>
      <c r="J232" s="17">
        <v>17.213333333333331</v>
      </c>
      <c r="K232" s="4">
        <v>17</v>
      </c>
      <c r="L232">
        <v>900</v>
      </c>
      <c r="M232" s="6">
        <v>1338.4138888861171</v>
      </c>
      <c r="N232" s="6">
        <v>48.000000002502929</v>
      </c>
      <c r="O232" s="4">
        <v>0</v>
      </c>
      <c r="P232" s="6">
        <v>48.000000002502929</v>
      </c>
      <c r="Q232" s="13">
        <v>1</v>
      </c>
      <c r="R232" s="29">
        <v>377.80534641417597</v>
      </c>
      <c r="S232" s="29">
        <v>960.60854247194061</v>
      </c>
      <c r="T232" s="29">
        <v>15.741437146999999</v>
      </c>
      <c r="U232" t="s">
        <v>176</v>
      </c>
    </row>
    <row r="233" spans="1:21">
      <c r="A233" s="1">
        <v>231</v>
      </c>
      <c r="B233">
        <v>886307</v>
      </c>
      <c r="C233" s="2">
        <v>44566.40625</v>
      </c>
      <c r="D233" s="26">
        <f>IF(input_OLD_temp_simulation!C233&lt;&gt;"",(C233-E233/24-DATE(1970,1,1))*86400,"")</f>
        <v>1641372300.0000002</v>
      </c>
      <c r="E233" s="13">
        <v>1</v>
      </c>
      <c r="F233" s="17">
        <v>5.6945872168489622</v>
      </c>
      <c r="G233" s="17">
        <v>8.3459005033795606</v>
      </c>
      <c r="H233" s="6">
        <v>30.818347368864881</v>
      </c>
      <c r="I233" s="17">
        <v>0.1306535479292554</v>
      </c>
      <c r="J233" s="17">
        <v>17.114999999999998</v>
      </c>
      <c r="K233" s="4">
        <v>17</v>
      </c>
      <c r="L233">
        <v>900</v>
      </c>
      <c r="M233" s="6">
        <v>1338.4138888861171</v>
      </c>
      <c r="N233" s="6">
        <v>47.999999998864951</v>
      </c>
      <c r="O233" s="4">
        <v>0</v>
      </c>
      <c r="P233" s="6">
        <v>47.999999998864951</v>
      </c>
      <c r="Q233" s="13">
        <v>1</v>
      </c>
      <c r="R233" s="29">
        <v>377.80534641417597</v>
      </c>
      <c r="S233" s="29">
        <v>960.60854247194061</v>
      </c>
      <c r="T233" s="29">
        <v>15.751624083999999</v>
      </c>
      <c r="U233" t="s">
        <v>176</v>
      </c>
    </row>
    <row r="234" spans="1:21">
      <c r="A234" s="1">
        <v>232</v>
      </c>
      <c r="B234">
        <v>886307</v>
      </c>
      <c r="C234" s="2">
        <v>44566.416666666657</v>
      </c>
      <c r="D234" s="26">
        <f>IF(input_OLD_temp_simulation!C234&lt;&gt;"",(C234-E234/24-DATE(1970,1,1))*86400,"")</f>
        <v>1641373199.9999993</v>
      </c>
      <c r="E234" s="13">
        <v>1</v>
      </c>
      <c r="F234" s="17">
        <v>5.9724918082091989</v>
      </c>
      <c r="G234" s="17">
        <v>8.2596545992749668</v>
      </c>
      <c r="H234" s="6">
        <v>38.392360396582291</v>
      </c>
      <c r="I234" s="17">
        <v>0.46605540869255441</v>
      </c>
      <c r="J234" s="17">
        <v>16.943333333333332</v>
      </c>
      <c r="K234" s="4">
        <v>17.666666666666671</v>
      </c>
      <c r="L234">
        <v>900</v>
      </c>
      <c r="M234" s="6">
        <v>2354.4361111109688</v>
      </c>
      <c r="N234" s="6">
        <v>60.000000001309672</v>
      </c>
      <c r="O234" s="4">
        <v>0</v>
      </c>
      <c r="P234" s="6">
        <v>60.000000001309672</v>
      </c>
      <c r="Q234" s="13">
        <v>1</v>
      </c>
      <c r="R234" s="29">
        <v>377.80534641417597</v>
      </c>
      <c r="S234" s="29">
        <v>1976.630764696793</v>
      </c>
      <c r="T234" s="29">
        <v>15.816952285999999</v>
      </c>
      <c r="U234" t="s">
        <v>176</v>
      </c>
    </row>
    <row r="235" spans="1:21">
      <c r="A235" s="1">
        <v>233</v>
      </c>
      <c r="B235">
        <v>886307</v>
      </c>
      <c r="C235" s="2">
        <v>44566.427083333343</v>
      </c>
      <c r="D235" s="26">
        <f>IF(input_OLD_temp_simulation!C235&lt;&gt;"",(C235-E235/24-DATE(1970,1,1))*86400,"")</f>
        <v>1641374100.000001</v>
      </c>
      <c r="E235" s="13">
        <v>1</v>
      </c>
      <c r="F235" s="17">
        <v>5.9266665703702506</v>
      </c>
      <c r="G235" s="17">
        <v>8.2596545992749668</v>
      </c>
      <c r="H235" s="6">
        <v>47.93681383308931</v>
      </c>
      <c r="I235" s="17">
        <v>0.42023017085360692</v>
      </c>
      <c r="J235" s="17">
        <v>17.31666666666667</v>
      </c>
      <c r="K235" s="4">
        <v>18</v>
      </c>
      <c r="L235">
        <v>900</v>
      </c>
      <c r="M235" s="6">
        <v>2354.4361111109688</v>
      </c>
      <c r="N235" s="6">
        <v>63.999999998486601</v>
      </c>
      <c r="O235" s="4">
        <v>0</v>
      </c>
      <c r="P235" s="6">
        <v>63.999999998486601</v>
      </c>
      <c r="Q235" s="13">
        <v>1</v>
      </c>
      <c r="R235" s="29">
        <v>377.80534641417597</v>
      </c>
      <c r="S235" s="29">
        <v>1976.630764696793</v>
      </c>
      <c r="T235" s="29">
        <v>15.885942654000001</v>
      </c>
      <c r="U235" t="s">
        <v>176</v>
      </c>
    </row>
    <row r="236" spans="1:21">
      <c r="A236" s="1">
        <v>234</v>
      </c>
      <c r="B236">
        <v>886307</v>
      </c>
      <c r="C236" s="2">
        <v>44566.4375</v>
      </c>
      <c r="D236" s="26">
        <f>IF(input_OLD_temp_simulation!C236&lt;&gt;"",(C236-E236/24-DATE(1970,1,1))*86400,"")</f>
        <v>1641375000.0000002</v>
      </c>
      <c r="E236" s="13">
        <v>1</v>
      </c>
      <c r="F236" s="17">
        <v>5.880841332531304</v>
      </c>
      <c r="G236" s="17">
        <v>8.2596545992749668</v>
      </c>
      <c r="H236" s="6">
        <v>57.481267269596337</v>
      </c>
      <c r="I236" s="17">
        <v>0.37440493301465949</v>
      </c>
      <c r="J236" s="17">
        <v>18.11</v>
      </c>
      <c r="K236" s="4">
        <v>18</v>
      </c>
      <c r="L236">
        <v>900</v>
      </c>
      <c r="M236" s="6">
        <v>2354.4361111109688</v>
      </c>
      <c r="N236" s="6">
        <v>116.00000000180439</v>
      </c>
      <c r="O236" s="4">
        <v>0</v>
      </c>
      <c r="P236" s="6">
        <v>116.00000000180439</v>
      </c>
      <c r="Q236" s="13">
        <v>1</v>
      </c>
      <c r="R236" s="29">
        <v>377.80534641417597</v>
      </c>
      <c r="S236" s="29">
        <v>1976.630764696793</v>
      </c>
      <c r="T236" s="29">
        <v>15.961017446</v>
      </c>
      <c r="U236" t="s">
        <v>176</v>
      </c>
    </row>
    <row r="237" spans="1:21">
      <c r="A237" s="1">
        <v>235</v>
      </c>
      <c r="B237">
        <v>886307</v>
      </c>
      <c r="C237" s="2">
        <v>44566.447916666657</v>
      </c>
      <c r="D237" s="26">
        <f>IF(input_OLD_temp_simulation!C237&lt;&gt;"",(C237-E237/24-DATE(1970,1,1))*86400,"")</f>
        <v>1641375899.9999993</v>
      </c>
      <c r="E237" s="13">
        <v>1</v>
      </c>
      <c r="F237" s="17">
        <v>5.8350160946923566</v>
      </c>
      <c r="G237" s="17">
        <v>8.2596545992749668</v>
      </c>
      <c r="H237" s="6">
        <v>67.025720706103357</v>
      </c>
      <c r="I237" s="17">
        <v>0.32857969517571212</v>
      </c>
      <c r="J237" s="17">
        <v>18.309999999999999</v>
      </c>
      <c r="K237" s="4">
        <v>17.333333333333329</v>
      </c>
      <c r="L237">
        <v>900</v>
      </c>
      <c r="M237" s="6">
        <v>2354.4361111109688</v>
      </c>
      <c r="N237" s="6">
        <v>283.99999999965081</v>
      </c>
      <c r="O237" s="4">
        <v>0</v>
      </c>
      <c r="P237" s="6">
        <v>283.99999999965081</v>
      </c>
      <c r="Q237" s="13">
        <v>1</v>
      </c>
      <c r="R237" s="29">
        <v>377.80534641417597</v>
      </c>
      <c r="S237" s="29">
        <v>1976.630764696793</v>
      </c>
      <c r="T237" s="29">
        <v>16.048042074000001</v>
      </c>
      <c r="U237" t="s">
        <v>176</v>
      </c>
    </row>
    <row r="238" spans="1:21">
      <c r="A238" s="1">
        <v>236</v>
      </c>
      <c r="B238">
        <v>886307</v>
      </c>
      <c r="C238" s="2">
        <v>44566.458333333343</v>
      </c>
      <c r="D238" s="26">
        <f>IF(input_OLD_temp_simulation!C238&lt;&gt;"",(C238-E238/24-DATE(1970,1,1))*86400,"")</f>
        <v>1641376800.000001</v>
      </c>
      <c r="E238" s="13">
        <v>1</v>
      </c>
      <c r="F238" s="17">
        <v>5.7891908568534092</v>
      </c>
      <c r="G238" s="17">
        <v>8.2596545992749668</v>
      </c>
      <c r="H238" s="6">
        <v>76.570174142610384</v>
      </c>
      <c r="I238" s="17">
        <v>0.28275445733676458</v>
      </c>
      <c r="J238" s="17">
        <v>17.83666666666667</v>
      </c>
      <c r="K238" s="4">
        <v>17</v>
      </c>
      <c r="L238">
        <v>900</v>
      </c>
      <c r="M238" s="6">
        <v>830.40277777813321</v>
      </c>
      <c r="N238" s="6">
        <v>76.000000000931323</v>
      </c>
      <c r="O238" s="4">
        <v>0</v>
      </c>
      <c r="P238" s="6">
        <v>76.000000000931323</v>
      </c>
      <c r="Q238" s="13">
        <v>1</v>
      </c>
      <c r="R238" s="29">
        <v>377.80534641417597</v>
      </c>
      <c r="S238" s="29">
        <v>452.59743136395718</v>
      </c>
      <c r="T238" s="29">
        <v>16.052796435000001</v>
      </c>
      <c r="U238" t="s">
        <v>176</v>
      </c>
    </row>
    <row r="239" spans="1:21">
      <c r="A239" s="1">
        <v>237</v>
      </c>
      <c r="B239">
        <v>886307</v>
      </c>
      <c r="C239" s="2">
        <v>44566.46875</v>
      </c>
      <c r="D239" s="26">
        <f>IF(input_OLD_temp_simulation!C239&lt;&gt;"",(C239-E239/24-DATE(1970,1,1))*86400,"")</f>
        <v>1641377700.0000002</v>
      </c>
      <c r="E239" s="13">
        <v>1</v>
      </c>
      <c r="F239" s="17">
        <v>5.9475214529941631</v>
      </c>
      <c r="G239" s="17">
        <v>7.9321464074841757</v>
      </c>
      <c r="H239" s="6">
        <v>83.803328755955903</v>
      </c>
      <c r="I239" s="17">
        <v>0.65942384800471299</v>
      </c>
      <c r="J239" s="17">
        <v>17.456666666666671</v>
      </c>
      <c r="K239" s="4">
        <v>17</v>
      </c>
      <c r="L239">
        <v>900</v>
      </c>
      <c r="M239" s="6">
        <v>830.40277777813321</v>
      </c>
      <c r="N239" s="6">
        <v>127.9999999969732</v>
      </c>
      <c r="O239" s="4">
        <v>0</v>
      </c>
      <c r="P239" s="6">
        <v>127.9999999969732</v>
      </c>
      <c r="Q239" s="13">
        <v>1</v>
      </c>
      <c r="R239" s="29">
        <v>377.80534641417597</v>
      </c>
      <c r="S239" s="29">
        <v>452.59743136395718</v>
      </c>
      <c r="T239" s="29">
        <v>16.064729419999999</v>
      </c>
      <c r="U239" t="s">
        <v>176</v>
      </c>
    </row>
    <row r="240" spans="1:21">
      <c r="A240" s="1">
        <v>238</v>
      </c>
      <c r="B240">
        <v>886307</v>
      </c>
      <c r="C240" s="2">
        <v>44566.479166666657</v>
      </c>
      <c r="D240" s="26">
        <f>IF(input_OLD_temp_simulation!C240&lt;&gt;"",(C240-E240/24-DATE(1970,1,1))*86400,"")</f>
        <v>1641378599.9999993</v>
      </c>
      <c r="E240" s="13">
        <v>1</v>
      </c>
      <c r="F240" s="17">
        <v>6.1058520491349171</v>
      </c>
      <c r="G240" s="17">
        <v>7.6046382156933836</v>
      </c>
      <c r="H240" s="6">
        <v>91.036483369301394</v>
      </c>
      <c r="I240" s="17">
        <v>1.0360932386726609</v>
      </c>
      <c r="J240" s="17">
        <v>17.11666666666666</v>
      </c>
      <c r="K240" s="4">
        <v>17</v>
      </c>
      <c r="L240">
        <v>900</v>
      </c>
      <c r="M240" s="6">
        <v>830.40277777813321</v>
      </c>
      <c r="N240" s="6">
        <v>56.000000000494772</v>
      </c>
      <c r="O240" s="4">
        <v>0</v>
      </c>
      <c r="P240" s="6">
        <v>56.000000000494772</v>
      </c>
      <c r="Q240" s="13">
        <v>1</v>
      </c>
      <c r="R240" s="29">
        <v>377.80534641417597</v>
      </c>
      <c r="S240" s="29">
        <v>452.59743136395718</v>
      </c>
      <c r="T240" s="29">
        <v>16.077513618000001</v>
      </c>
      <c r="U240" t="s">
        <v>176</v>
      </c>
    </row>
    <row r="241" spans="1:21">
      <c r="A241" s="1">
        <v>239</v>
      </c>
      <c r="B241">
        <v>886307</v>
      </c>
      <c r="C241" s="2">
        <v>44566.489583333343</v>
      </c>
      <c r="D241" s="26">
        <f>IF(input_OLD_temp_simulation!C241&lt;&gt;"",(C241-E241/24-DATE(1970,1,1))*86400,"")</f>
        <v>1641379500.000001</v>
      </c>
      <c r="E241" s="13">
        <v>1</v>
      </c>
      <c r="F241" s="17">
        <v>6.264182645275671</v>
      </c>
      <c r="G241" s="17">
        <v>7.2771300239025933</v>
      </c>
      <c r="H241" s="6">
        <v>98.269637982646898</v>
      </c>
      <c r="I241" s="17">
        <v>1.412762629340609</v>
      </c>
      <c r="J241" s="17">
        <v>17.09333333333333</v>
      </c>
      <c r="K241" s="4">
        <v>17</v>
      </c>
      <c r="L241">
        <v>900</v>
      </c>
      <c r="M241" s="6">
        <v>830.40277777813321</v>
      </c>
      <c r="N241" s="6">
        <v>60.000000001309672</v>
      </c>
      <c r="O241" s="4">
        <v>0</v>
      </c>
      <c r="P241" s="6">
        <v>60.000000001309672</v>
      </c>
      <c r="Q241" s="13">
        <v>1</v>
      </c>
      <c r="R241" s="29">
        <v>377.80534641417597</v>
      </c>
      <c r="S241" s="29">
        <v>452.59743136395718</v>
      </c>
      <c r="T241" s="29">
        <v>16.095005058000002</v>
      </c>
      <c r="U241" t="s">
        <v>176</v>
      </c>
    </row>
    <row r="242" spans="1:21">
      <c r="A242" s="1">
        <v>240</v>
      </c>
      <c r="B242">
        <v>886307</v>
      </c>
      <c r="C242" s="2">
        <v>44566.5</v>
      </c>
      <c r="D242" s="26">
        <f>IF(input_OLD_temp_simulation!C242&lt;&gt;"",(C242-E242/24-DATE(1970,1,1))*86400,"")</f>
        <v>1641380400.0000002</v>
      </c>
      <c r="E242" s="13">
        <v>1</v>
      </c>
      <c r="F242" s="17">
        <v>6.422513241416425</v>
      </c>
      <c r="G242" s="17">
        <v>6.9496218321118022</v>
      </c>
      <c r="H242" s="6">
        <v>105.5027925959924</v>
      </c>
      <c r="I242" s="17">
        <v>1.7894320200085569</v>
      </c>
      <c r="J242" s="17">
        <v>16.966666666666669</v>
      </c>
      <c r="K242" s="4">
        <v>17</v>
      </c>
      <c r="L242">
        <v>900</v>
      </c>
      <c r="M242" s="6">
        <v>2256.741666668835</v>
      </c>
      <c r="N242" s="6">
        <v>76.000000000931323</v>
      </c>
      <c r="O242" s="4">
        <v>0</v>
      </c>
      <c r="P242" s="6">
        <v>76.000000000931323</v>
      </c>
      <c r="Q242" s="13">
        <v>1</v>
      </c>
      <c r="R242" s="29">
        <v>377.80534641417597</v>
      </c>
      <c r="S242" s="29">
        <v>1878.936320254659</v>
      </c>
      <c r="T242" s="29">
        <v>16.188055886000001</v>
      </c>
      <c r="U242" t="s">
        <v>176</v>
      </c>
    </row>
    <row r="243" spans="1:21">
      <c r="A243" s="1">
        <v>241</v>
      </c>
      <c r="B243">
        <v>886307</v>
      </c>
      <c r="C243" s="2">
        <v>44566.510416666657</v>
      </c>
      <c r="D243" s="26">
        <f>IF(input_OLD_temp_simulation!C243&lt;&gt;"",(C243-E243/24-DATE(1970,1,1))*86400,"")</f>
        <v>1641381299.9999993</v>
      </c>
      <c r="E243" s="13">
        <v>1</v>
      </c>
      <c r="F243" s="17">
        <v>6.4688347790986711</v>
      </c>
      <c r="G243" s="17">
        <v>6.9496218321118022</v>
      </c>
      <c r="H243" s="6">
        <v>104.310482831976</v>
      </c>
      <c r="I243" s="17">
        <v>1.8357535576908031</v>
      </c>
      <c r="J243" s="17">
        <v>16.826666666666661</v>
      </c>
      <c r="K243" s="4">
        <v>17</v>
      </c>
      <c r="L243">
        <v>900</v>
      </c>
      <c r="M243" s="6">
        <v>2256.741666668835</v>
      </c>
      <c r="N243" s="6">
        <v>75.999999997293344</v>
      </c>
      <c r="O243" s="4">
        <v>0</v>
      </c>
      <c r="P243" s="6">
        <v>75.999999997293344</v>
      </c>
      <c r="Q243" s="13">
        <v>1</v>
      </c>
      <c r="R243" s="29">
        <v>377.80534641417597</v>
      </c>
      <c r="S243" s="29">
        <v>1878.936320254659</v>
      </c>
      <c r="T243" s="29">
        <v>16.280419942000002</v>
      </c>
      <c r="U243" t="s">
        <v>176</v>
      </c>
    </row>
    <row r="244" spans="1:21">
      <c r="A244" s="1">
        <v>242</v>
      </c>
      <c r="B244">
        <v>886307</v>
      </c>
      <c r="C244" s="2">
        <v>44566.520833333343</v>
      </c>
      <c r="D244" s="26">
        <f>IF(input_OLD_temp_simulation!C244&lt;&gt;"",(C244-E244/24-DATE(1970,1,1))*86400,"")</f>
        <v>1641382200.000001</v>
      </c>
      <c r="E244" s="13">
        <v>1</v>
      </c>
      <c r="F244" s="17">
        <v>6.5151563167809172</v>
      </c>
      <c r="G244" s="17">
        <v>6.9496218321118022</v>
      </c>
      <c r="H244" s="6">
        <v>103.1181730679596</v>
      </c>
      <c r="I244" s="17">
        <v>1.882075095373049</v>
      </c>
      <c r="J244" s="17">
        <v>16.85777777777778</v>
      </c>
      <c r="K244" s="4">
        <v>17.666666666666671</v>
      </c>
      <c r="L244">
        <v>900</v>
      </c>
      <c r="M244" s="6">
        <v>2256.741666668835</v>
      </c>
      <c r="N244" s="6">
        <v>276.00000000165892</v>
      </c>
      <c r="O244" s="4">
        <v>0</v>
      </c>
      <c r="P244" s="6">
        <v>276.00000000165892</v>
      </c>
      <c r="Q244" s="13">
        <v>1</v>
      </c>
      <c r="R244" s="29">
        <v>377.80534641417597</v>
      </c>
      <c r="S244" s="29">
        <v>1878.936320254659</v>
      </c>
      <c r="T244" s="29">
        <v>16.382256965</v>
      </c>
      <c r="U244" t="s">
        <v>176</v>
      </c>
    </row>
    <row r="245" spans="1:21">
      <c r="A245" s="1">
        <v>243</v>
      </c>
      <c r="B245">
        <v>886307</v>
      </c>
      <c r="C245" s="2">
        <v>44566.53125</v>
      </c>
      <c r="D245" s="26">
        <f>IF(input_OLD_temp_simulation!C245&lt;&gt;"",(C245-E245/24-DATE(1970,1,1))*86400,"")</f>
        <v>1641383100.0000002</v>
      </c>
      <c r="E245" s="13">
        <v>1</v>
      </c>
      <c r="F245" s="17">
        <v>6.5614778544631633</v>
      </c>
      <c r="G245" s="17">
        <v>6.9496218321118022</v>
      </c>
      <c r="H245" s="6">
        <v>101.9258633039433</v>
      </c>
      <c r="I245" s="17">
        <v>1.928396633055296</v>
      </c>
      <c r="J245" s="17">
        <v>17.248888888888889</v>
      </c>
      <c r="K245" s="4">
        <v>18</v>
      </c>
      <c r="L245">
        <v>900</v>
      </c>
      <c r="M245" s="6">
        <v>2256.741666668835</v>
      </c>
      <c r="N245" s="6">
        <v>69.999999999708962</v>
      </c>
      <c r="O245" s="4">
        <v>0</v>
      </c>
      <c r="P245" s="6">
        <v>69.999999999708962</v>
      </c>
      <c r="Q245" s="13">
        <v>1</v>
      </c>
      <c r="R245" s="29">
        <v>377.80534641417597</v>
      </c>
      <c r="S245" s="29">
        <v>1878.936320254659</v>
      </c>
      <c r="T245" s="29">
        <v>16.472908742000001</v>
      </c>
      <c r="U245" t="s">
        <v>176</v>
      </c>
    </row>
    <row r="246" spans="1:21">
      <c r="A246" s="1">
        <v>244</v>
      </c>
      <c r="B246">
        <v>886307</v>
      </c>
      <c r="C246" s="2">
        <v>44566.541666666657</v>
      </c>
      <c r="D246" s="26">
        <f>IF(input_OLD_temp_simulation!C246&lt;&gt;"",(C246-E246/24-DATE(1970,1,1))*86400,"")</f>
        <v>1641383999.9999993</v>
      </c>
      <c r="E246" s="13">
        <v>1</v>
      </c>
      <c r="F246" s="17">
        <v>6.6077993921454086</v>
      </c>
      <c r="G246" s="17">
        <v>6.9496218321118022</v>
      </c>
      <c r="H246" s="6">
        <v>100.7335535399269</v>
      </c>
      <c r="I246" s="17">
        <v>1.9747181707375421</v>
      </c>
      <c r="J246" s="17">
        <v>17.579999999999998</v>
      </c>
      <c r="K246" s="4">
        <v>18</v>
      </c>
      <c r="L246">
        <v>900</v>
      </c>
      <c r="M246" s="6">
        <v>2813.6000000001068</v>
      </c>
      <c r="N246" s="6">
        <v>130.00000000101861</v>
      </c>
      <c r="O246" s="4">
        <v>0</v>
      </c>
      <c r="P246" s="6">
        <v>130.00000000101861</v>
      </c>
      <c r="Q246" s="13">
        <v>1</v>
      </c>
      <c r="R246" s="29">
        <v>377.80534641417597</v>
      </c>
      <c r="S246" s="29">
        <v>2435.794653585931</v>
      </c>
      <c r="T246" s="29">
        <v>16.593362136</v>
      </c>
      <c r="U246" t="s">
        <v>176</v>
      </c>
    </row>
    <row r="247" spans="1:21">
      <c r="A247" s="1">
        <v>245</v>
      </c>
      <c r="B247">
        <v>886307</v>
      </c>
      <c r="C247" s="2">
        <v>44566.552083333343</v>
      </c>
      <c r="D247" s="26">
        <f>IF(input_OLD_temp_simulation!C247&lt;&gt;"",(C247-E247/24-DATE(1970,1,1))*86400,"")</f>
        <v>1641384900.000001</v>
      </c>
      <c r="E247" s="13">
        <v>1</v>
      </c>
      <c r="F247" s="17">
        <v>6.671930959428888</v>
      </c>
      <c r="G247" s="17">
        <v>6.6347081822930463</v>
      </c>
      <c r="H247" s="6">
        <v>91.538789976202878</v>
      </c>
      <c r="I247" s="17">
        <v>2.2487921712335242</v>
      </c>
      <c r="J247" s="17">
        <v>17.61333333333333</v>
      </c>
      <c r="K247" s="4">
        <v>18</v>
      </c>
      <c r="L247">
        <v>900</v>
      </c>
      <c r="M247" s="6">
        <v>2813.6000000001068</v>
      </c>
      <c r="N247" s="6">
        <v>139.99999999941789</v>
      </c>
      <c r="O247" s="4">
        <v>0</v>
      </c>
      <c r="P247" s="6">
        <v>139.99999999941789</v>
      </c>
      <c r="Q247" s="13">
        <v>1</v>
      </c>
      <c r="R247" s="29">
        <v>377.80534641417597</v>
      </c>
      <c r="S247" s="29">
        <v>2435.794653585931</v>
      </c>
      <c r="T247" s="29">
        <v>16.711186606999998</v>
      </c>
      <c r="U247" t="s">
        <v>176</v>
      </c>
    </row>
    <row r="248" spans="1:21">
      <c r="A248" s="1">
        <v>246</v>
      </c>
      <c r="B248">
        <v>886307</v>
      </c>
      <c r="C248" s="2">
        <v>44566.5625</v>
      </c>
      <c r="D248" s="26">
        <f>IF(input_OLD_temp_simulation!C248&lt;&gt;"",(C248-E248/24-DATE(1970,1,1))*86400,"")</f>
        <v>1641385800.0000002</v>
      </c>
      <c r="E248" s="13">
        <v>1</v>
      </c>
      <c r="F248" s="17">
        <v>6.7360625267123666</v>
      </c>
      <c r="G248" s="17">
        <v>6.3197945324742903</v>
      </c>
      <c r="H248" s="6">
        <v>82.344026412478868</v>
      </c>
      <c r="I248" s="17">
        <v>2.5228661717295071</v>
      </c>
      <c r="J248" s="17">
        <v>17.93</v>
      </c>
      <c r="K248" s="4">
        <v>18</v>
      </c>
      <c r="L248">
        <v>900</v>
      </c>
      <c r="M248" s="6">
        <v>2813.6000000001068</v>
      </c>
      <c r="N248" s="6">
        <v>92.000000000552973</v>
      </c>
      <c r="O248" s="4">
        <v>0</v>
      </c>
      <c r="P248" s="6">
        <v>92.000000000552973</v>
      </c>
      <c r="Q248" s="13">
        <v>1</v>
      </c>
      <c r="R248" s="29">
        <v>377.80534641417597</v>
      </c>
      <c r="S248" s="29">
        <v>2435.794653585931</v>
      </c>
      <c r="T248" s="29">
        <v>16.823447711</v>
      </c>
      <c r="U248" t="s">
        <v>176</v>
      </c>
    </row>
    <row r="249" spans="1:21">
      <c r="A249" s="1">
        <v>247</v>
      </c>
      <c r="B249">
        <v>886307</v>
      </c>
      <c r="C249" s="2">
        <v>44566.572916666657</v>
      </c>
      <c r="D249" s="26">
        <f>IF(input_OLD_temp_simulation!C249&lt;&gt;"",(C249-E249/24-DATE(1970,1,1))*86400,"")</f>
        <v>1641386699.9999993</v>
      </c>
      <c r="E249" s="13">
        <v>1</v>
      </c>
      <c r="F249" s="17">
        <v>6.8001940939958452</v>
      </c>
      <c r="G249" s="17">
        <v>6.0048808826555344</v>
      </c>
      <c r="H249" s="6">
        <v>73.149262848754873</v>
      </c>
      <c r="I249" s="17">
        <v>2.7969401722254892</v>
      </c>
      <c r="J249" s="17">
        <v>18.013333333333328</v>
      </c>
      <c r="K249" s="4">
        <v>17.333333333333329</v>
      </c>
      <c r="L249">
        <v>900</v>
      </c>
      <c r="M249" s="6">
        <v>2813.6000000001068</v>
      </c>
      <c r="N249" s="6">
        <v>79.999999998108251</v>
      </c>
      <c r="O249" s="4">
        <v>0</v>
      </c>
      <c r="P249" s="6">
        <v>79.999999998108251</v>
      </c>
      <c r="Q249" s="13">
        <v>1</v>
      </c>
      <c r="R249" s="29">
        <v>377.80534641417597</v>
      </c>
      <c r="S249" s="29">
        <v>2435.794653585931</v>
      </c>
      <c r="T249" s="29">
        <v>16.931997057</v>
      </c>
      <c r="U249" t="s">
        <v>176</v>
      </c>
    </row>
    <row r="250" spans="1:21">
      <c r="A250" s="1">
        <v>248</v>
      </c>
      <c r="B250">
        <v>886307</v>
      </c>
      <c r="C250" s="2">
        <v>44566.583333333343</v>
      </c>
      <c r="D250" s="26">
        <f>IF(input_OLD_temp_simulation!C250&lt;&gt;"",(C250-E250/24-DATE(1970,1,1))*86400,"")</f>
        <v>1641387600.000001</v>
      </c>
      <c r="E250" s="13">
        <v>1</v>
      </c>
      <c r="F250" s="17">
        <v>6.8643256612793238</v>
      </c>
      <c r="G250" s="17">
        <v>5.6899672328367794</v>
      </c>
      <c r="H250" s="6">
        <v>63.954499285030877</v>
      </c>
      <c r="I250" s="17">
        <v>3.0710141727214721</v>
      </c>
      <c r="J250" s="17">
        <v>18.426666666666669</v>
      </c>
      <c r="K250" s="4">
        <v>16</v>
      </c>
      <c r="L250">
        <v>900</v>
      </c>
      <c r="M250" s="6">
        <v>48.847222223288448</v>
      </c>
      <c r="N250" s="6">
        <v>296.00000000209548</v>
      </c>
      <c r="O250" s="4">
        <v>0</v>
      </c>
      <c r="P250" s="6">
        <v>296.00000000209548</v>
      </c>
      <c r="Q250" s="13">
        <v>1</v>
      </c>
      <c r="R250" s="29">
        <v>377.80534641417597</v>
      </c>
      <c r="S250" s="29">
        <v>0</v>
      </c>
      <c r="T250" s="29">
        <v>16.928439999999998</v>
      </c>
      <c r="U250" t="s">
        <v>176</v>
      </c>
    </row>
    <row r="251" spans="1:21">
      <c r="A251" s="1">
        <v>249</v>
      </c>
      <c r="B251">
        <v>886307</v>
      </c>
      <c r="C251" s="2">
        <v>44566.59375</v>
      </c>
      <c r="D251" s="26">
        <f>IF(input_OLD_temp_simulation!C251&lt;&gt;"",(C251-E251/24-DATE(1970,1,1))*86400,"")</f>
        <v>1641388500.0000002</v>
      </c>
      <c r="E251" s="13">
        <v>1</v>
      </c>
      <c r="F251" s="17">
        <v>6.8447598776375838</v>
      </c>
      <c r="G251" s="17">
        <v>5.6686349785509336</v>
      </c>
      <c r="H251" s="6">
        <v>59.809259449799079</v>
      </c>
      <c r="I251" s="17">
        <v>3.0656698919369609</v>
      </c>
      <c r="J251" s="17">
        <v>18.344999999999999</v>
      </c>
      <c r="K251" s="4">
        <v>16</v>
      </c>
      <c r="L251">
        <v>900</v>
      </c>
      <c r="M251" s="6">
        <v>48.847222223288448</v>
      </c>
      <c r="N251" s="6">
        <v>123.9999999997963</v>
      </c>
      <c r="O251" s="4">
        <v>0</v>
      </c>
      <c r="P251" s="6">
        <v>123.9999999997963</v>
      </c>
      <c r="Q251" s="13">
        <v>1</v>
      </c>
      <c r="R251" s="29">
        <v>377.80534641417597</v>
      </c>
      <c r="S251" s="29">
        <v>0</v>
      </c>
      <c r="T251" s="29">
        <v>16.914435433000001</v>
      </c>
      <c r="U251" t="s">
        <v>176</v>
      </c>
    </row>
    <row r="252" spans="1:21">
      <c r="A252" s="1">
        <v>250</v>
      </c>
      <c r="B252">
        <v>886307</v>
      </c>
      <c r="C252" s="2">
        <v>44566.604166666657</v>
      </c>
      <c r="D252" s="26">
        <f>IF(input_OLD_temp_simulation!C252&lt;&gt;"",(C252-E252/24-DATE(1970,1,1))*86400,"")</f>
        <v>1641389399.9999993</v>
      </c>
      <c r="E252" s="13">
        <v>1</v>
      </c>
      <c r="F252" s="17">
        <v>6.8251940939958429</v>
      </c>
      <c r="G252" s="17">
        <v>5.6473027242650886</v>
      </c>
      <c r="H252" s="6">
        <v>55.664019614567273</v>
      </c>
      <c r="I252" s="17">
        <v>3.0603256111524511</v>
      </c>
      <c r="J252" s="17">
        <v>18.063333333333329</v>
      </c>
      <c r="K252" s="4">
        <v>16</v>
      </c>
      <c r="L252">
        <v>900</v>
      </c>
      <c r="M252" s="6">
        <v>48.847222223288448</v>
      </c>
      <c r="N252" s="6">
        <v>108.00000000017459</v>
      </c>
      <c r="O252" s="4">
        <v>0</v>
      </c>
      <c r="P252" s="6">
        <v>108.00000000017459</v>
      </c>
      <c r="Q252" s="13">
        <v>1</v>
      </c>
      <c r="R252" s="29">
        <v>377.80534641417597</v>
      </c>
      <c r="S252" s="29">
        <v>0</v>
      </c>
      <c r="T252" s="29">
        <v>16.897949597</v>
      </c>
      <c r="U252" t="s">
        <v>176</v>
      </c>
    </row>
    <row r="253" spans="1:21">
      <c r="A253" s="1">
        <v>251</v>
      </c>
      <c r="B253">
        <v>886307</v>
      </c>
      <c r="C253" s="2">
        <v>44566.614583333343</v>
      </c>
      <c r="D253" s="26">
        <f>IF(input_OLD_temp_simulation!C253&lt;&gt;"",(C253-E253/24-DATE(1970,1,1))*86400,"")</f>
        <v>1641390300.000001</v>
      </c>
      <c r="E253" s="13">
        <v>1</v>
      </c>
      <c r="F253" s="17">
        <v>6.8056283103541029</v>
      </c>
      <c r="G253" s="17">
        <v>5.6259704699792437</v>
      </c>
      <c r="H253" s="6">
        <v>51.518779779335468</v>
      </c>
      <c r="I253" s="17">
        <v>3.0549813303679412</v>
      </c>
      <c r="J253" s="17">
        <v>17.701666666666672</v>
      </c>
      <c r="K253" s="4">
        <v>16</v>
      </c>
      <c r="L253">
        <v>900</v>
      </c>
      <c r="M253" s="6">
        <v>48.847222223288448</v>
      </c>
      <c r="N253" s="6">
        <v>103.9999999993597</v>
      </c>
      <c r="O253" s="4">
        <v>0</v>
      </c>
      <c r="P253" s="6">
        <v>103.9999999993597</v>
      </c>
      <c r="Q253" s="13">
        <v>1</v>
      </c>
      <c r="R253" s="29">
        <v>377.80534641417597</v>
      </c>
      <c r="S253" s="29">
        <v>0</v>
      </c>
      <c r="T253" s="29">
        <v>16.879602326000001</v>
      </c>
      <c r="U253" t="s">
        <v>176</v>
      </c>
    </row>
    <row r="254" spans="1:21">
      <c r="A254" s="1">
        <v>252</v>
      </c>
      <c r="B254">
        <v>886307</v>
      </c>
      <c r="C254" s="2">
        <v>44566.625</v>
      </c>
      <c r="D254" s="26">
        <f>IF(input_OLD_temp_simulation!C254&lt;&gt;"",(C254-E254/24-DATE(1970,1,1))*86400,"")</f>
        <v>1641391200.0000002</v>
      </c>
      <c r="E254" s="13">
        <v>1</v>
      </c>
      <c r="F254" s="17">
        <v>6.786062526712362</v>
      </c>
      <c r="G254" s="17">
        <v>5.6046382156933987</v>
      </c>
      <c r="H254" s="6">
        <v>47.373539944103669</v>
      </c>
      <c r="I254" s="17">
        <v>3.04963704958343</v>
      </c>
      <c r="J254" s="17">
        <v>17.486666666666672</v>
      </c>
      <c r="K254" s="4">
        <v>16</v>
      </c>
      <c r="L254">
        <v>900</v>
      </c>
      <c r="M254" s="6">
        <v>58.616666665280562</v>
      </c>
      <c r="N254" s="6">
        <v>103.9999999993597</v>
      </c>
      <c r="O254" s="4">
        <v>0</v>
      </c>
      <c r="P254" s="6">
        <v>103.9999999993597</v>
      </c>
      <c r="Q254" s="13">
        <v>1</v>
      </c>
      <c r="R254" s="29">
        <v>377.80534641417597</v>
      </c>
      <c r="S254" s="29">
        <v>0</v>
      </c>
      <c r="T254" s="29">
        <v>16.859604579999999</v>
      </c>
      <c r="U254" t="s">
        <v>176</v>
      </c>
    </row>
    <row r="255" spans="1:21">
      <c r="A255" s="1">
        <v>253</v>
      </c>
      <c r="B255">
        <v>886307</v>
      </c>
      <c r="C255" s="2">
        <v>44566.635416666657</v>
      </c>
      <c r="D255" s="26">
        <f>IF(input_OLD_temp_simulation!C255&lt;&gt;"",(C255-E255/24-DATE(1970,1,1))*86400,"")</f>
        <v>1641392099.9999993</v>
      </c>
      <c r="E255" s="13">
        <v>1</v>
      </c>
      <c r="F255" s="17">
        <v>6.6631957521409468</v>
      </c>
      <c r="G255" s="17">
        <v>5.6046382156933987</v>
      </c>
      <c r="H255" s="6">
        <v>36.9783001088718</v>
      </c>
      <c r="I255" s="17">
        <v>2.9267702750120139</v>
      </c>
      <c r="J255" s="17">
        <v>17.333333333333329</v>
      </c>
      <c r="K255" s="4">
        <v>16</v>
      </c>
      <c r="L255">
        <v>900</v>
      </c>
      <c r="M255" s="6">
        <v>58.616666665280562</v>
      </c>
      <c r="N255" s="6">
        <v>164.00000000066939</v>
      </c>
      <c r="O255" s="4">
        <v>0</v>
      </c>
      <c r="P255" s="6">
        <v>164.00000000066939</v>
      </c>
      <c r="Q255" s="13">
        <v>1</v>
      </c>
      <c r="R255" s="29">
        <v>377.80534641417597</v>
      </c>
      <c r="S255" s="29">
        <v>0</v>
      </c>
      <c r="T255" s="29">
        <v>16.837945712</v>
      </c>
      <c r="U255" t="s">
        <v>176</v>
      </c>
    </row>
    <row r="256" spans="1:21">
      <c r="A256" s="1">
        <v>254</v>
      </c>
      <c r="B256">
        <v>886307</v>
      </c>
      <c r="C256" s="2">
        <v>44566.645833333343</v>
      </c>
      <c r="D256" s="26">
        <f>IF(input_OLD_temp_simulation!C256&lt;&gt;"",(C256-E256/24-DATE(1970,1,1))*86400,"")</f>
        <v>1641393000.000001</v>
      </c>
      <c r="E256" s="13">
        <v>1</v>
      </c>
      <c r="F256" s="17">
        <v>6.5403289775695326</v>
      </c>
      <c r="G256" s="17">
        <v>5.6046382156933987</v>
      </c>
      <c r="H256" s="6">
        <v>26.583060273639919</v>
      </c>
      <c r="I256" s="17">
        <v>2.8039035004406001</v>
      </c>
      <c r="J256" s="17">
        <v>17.166666666666671</v>
      </c>
      <c r="K256" s="4">
        <v>16</v>
      </c>
      <c r="L256">
        <v>900</v>
      </c>
      <c r="M256" s="6">
        <v>58.616666665280562</v>
      </c>
      <c r="N256" s="6">
        <v>376.00000000020373</v>
      </c>
      <c r="O256" s="4">
        <v>0</v>
      </c>
      <c r="P256" s="6">
        <v>376.00000000020373</v>
      </c>
      <c r="Q256" s="13">
        <v>1</v>
      </c>
      <c r="R256" s="29">
        <v>377.80534641417597</v>
      </c>
      <c r="S256" s="29">
        <v>0</v>
      </c>
      <c r="T256" s="29">
        <v>16.822351911999998</v>
      </c>
      <c r="U256" t="s">
        <v>176</v>
      </c>
    </row>
    <row r="257" spans="1:21">
      <c r="A257" s="1">
        <v>255</v>
      </c>
      <c r="B257">
        <v>886307</v>
      </c>
      <c r="C257" s="2">
        <v>44566.65625</v>
      </c>
      <c r="D257" s="26">
        <f>IF(input_OLD_temp_simulation!C257&lt;&gt;"",(C257-E257/24-DATE(1970,1,1))*86400,"")</f>
        <v>1641393900.0000002</v>
      </c>
      <c r="E257" s="13">
        <v>1</v>
      </c>
      <c r="F257" s="17">
        <v>6.4174622029981183</v>
      </c>
      <c r="G257" s="17">
        <v>5.6046382156933987</v>
      </c>
      <c r="H257" s="6">
        <v>16.18782043840805</v>
      </c>
      <c r="I257" s="17">
        <v>2.6810367258691858</v>
      </c>
      <c r="J257" s="17">
        <v>17.016666666666669</v>
      </c>
      <c r="K257" s="4">
        <v>16</v>
      </c>
      <c r="L257">
        <v>900</v>
      </c>
      <c r="M257" s="6">
        <v>58.616666665280562</v>
      </c>
      <c r="N257" s="6">
        <v>79.999999998108251</v>
      </c>
      <c r="O257" s="4">
        <v>0</v>
      </c>
      <c r="P257" s="6">
        <v>79.999999998108251</v>
      </c>
      <c r="Q257" s="13">
        <v>1</v>
      </c>
      <c r="R257" s="29">
        <v>377.80534641417597</v>
      </c>
      <c r="S257" s="29">
        <v>0</v>
      </c>
      <c r="T257" s="29">
        <v>16.786999289000001</v>
      </c>
      <c r="U257" t="s">
        <v>176</v>
      </c>
    </row>
    <row r="258" spans="1:21">
      <c r="A258" s="1">
        <v>256</v>
      </c>
      <c r="B258">
        <v>886307</v>
      </c>
      <c r="C258" s="2">
        <v>44566.666666666657</v>
      </c>
      <c r="D258" s="26">
        <f>IF(input_OLD_temp_simulation!C258&lt;&gt;"",(C258-E258/24-DATE(1970,1,1))*86400,"")</f>
        <v>1641394799.9999993</v>
      </c>
      <c r="E258" s="13">
        <v>1</v>
      </c>
      <c r="F258" s="17">
        <v>6.2945954284267032</v>
      </c>
      <c r="G258" s="17">
        <v>5.6046382156933987</v>
      </c>
      <c r="H258" s="6">
        <v>5.792580603176174</v>
      </c>
      <c r="I258" s="17">
        <v>2.5581699512977711</v>
      </c>
      <c r="J258" s="17">
        <v>16.95</v>
      </c>
      <c r="K258" s="4">
        <v>16</v>
      </c>
      <c r="L258">
        <v>900</v>
      </c>
      <c r="M258" s="6">
        <v>1807.347222221689</v>
      </c>
      <c r="N258" s="6">
        <v>280.00000000247383</v>
      </c>
      <c r="O258" s="4">
        <v>0</v>
      </c>
      <c r="P258" s="6">
        <v>280.00000000247383</v>
      </c>
      <c r="Q258" s="13">
        <v>1</v>
      </c>
      <c r="R258" s="29">
        <v>377.80534641417597</v>
      </c>
      <c r="S258" s="29">
        <v>1429.541875807513</v>
      </c>
      <c r="T258" s="29">
        <v>16.827580146999999</v>
      </c>
      <c r="U258" t="s">
        <v>176</v>
      </c>
    </row>
    <row r="259" spans="1:21">
      <c r="A259" s="1">
        <v>257</v>
      </c>
      <c r="B259">
        <v>886307</v>
      </c>
      <c r="C259" s="2">
        <v>44566.677083333343</v>
      </c>
      <c r="D259" s="26">
        <f>IF(input_OLD_temp_simulation!C259&lt;&gt;"",(C259-E259/24-DATE(1970,1,1))*86400,"")</f>
        <v>1641395700.000001</v>
      </c>
      <c r="E259" s="13">
        <v>1</v>
      </c>
      <c r="F259" s="17">
        <v>6.2057389272315717</v>
      </c>
      <c r="G259" s="17">
        <v>5.4195518655121617</v>
      </c>
      <c r="H259" s="6">
        <v>4.3444354523821298</v>
      </c>
      <c r="I259" s="17">
        <v>2.5927043502234639</v>
      </c>
      <c r="J259" s="17">
        <v>16.98833333333333</v>
      </c>
      <c r="K259" s="4">
        <v>17.5</v>
      </c>
      <c r="L259">
        <v>900</v>
      </c>
      <c r="M259" s="6">
        <v>1807.347222221689</v>
      </c>
      <c r="N259" s="6">
        <v>135.99999999860299</v>
      </c>
      <c r="O259" s="4">
        <v>0</v>
      </c>
      <c r="P259" s="6">
        <v>135.99999999860299</v>
      </c>
      <c r="Q259" s="13">
        <v>1</v>
      </c>
      <c r="R259" s="29">
        <v>377.80534641417597</v>
      </c>
      <c r="S259" s="29">
        <v>1429.541875807513</v>
      </c>
      <c r="T259" s="29">
        <v>16.860226986000001</v>
      </c>
      <c r="U259" t="s">
        <v>176</v>
      </c>
    </row>
    <row r="260" spans="1:21">
      <c r="A260" s="1">
        <v>258</v>
      </c>
      <c r="B260">
        <v>886307</v>
      </c>
      <c r="C260" s="2">
        <v>44566.6875</v>
      </c>
      <c r="D260" s="26">
        <f>IF(input_OLD_temp_simulation!C260&lt;&gt;"",(C260-E260/24-DATE(1970,1,1))*86400,"")</f>
        <v>1641396600.0000002</v>
      </c>
      <c r="E260" s="13">
        <v>1</v>
      </c>
      <c r="F260" s="17">
        <v>6.1168824260364403</v>
      </c>
      <c r="G260" s="17">
        <v>5.2344655153309247</v>
      </c>
      <c r="H260" s="6">
        <v>2.896290301588087</v>
      </c>
      <c r="I260" s="17">
        <v>2.6272387491491571</v>
      </c>
      <c r="J260" s="17">
        <v>17.63666666666667</v>
      </c>
      <c r="K260" s="4">
        <v>17.5</v>
      </c>
      <c r="L260">
        <v>900</v>
      </c>
      <c r="M260" s="6">
        <v>1807.347222221689</v>
      </c>
      <c r="N260" s="6">
        <v>128.00000000061121</v>
      </c>
      <c r="O260" s="4">
        <v>0</v>
      </c>
      <c r="P260" s="6">
        <v>128.00000000061121</v>
      </c>
      <c r="Q260" s="13">
        <v>1</v>
      </c>
      <c r="R260" s="29">
        <v>377.80534641417597</v>
      </c>
      <c r="S260" s="29">
        <v>1429.541875807513</v>
      </c>
      <c r="T260" s="29">
        <v>16.891879800000002</v>
      </c>
      <c r="U260" t="s">
        <v>176</v>
      </c>
    </row>
    <row r="261" spans="1:21">
      <c r="A261" s="1">
        <v>259</v>
      </c>
      <c r="B261">
        <v>886307</v>
      </c>
      <c r="C261" s="2">
        <v>44566.697916666657</v>
      </c>
      <c r="D261" s="26">
        <f>IF(input_OLD_temp_simulation!C261&lt;&gt;"",(C261-E261/24-DATE(1970,1,1))*86400,"")</f>
        <v>1641397499.9999993</v>
      </c>
      <c r="E261" s="13">
        <v>1</v>
      </c>
      <c r="F261" s="17">
        <v>6.0280259248413088</v>
      </c>
      <c r="G261" s="17">
        <v>5.0493791651496878</v>
      </c>
      <c r="H261" s="6">
        <v>1.448145150794043</v>
      </c>
      <c r="I261" s="17">
        <v>2.6617731480748499</v>
      </c>
      <c r="J261" s="17">
        <v>18.04</v>
      </c>
      <c r="K261" s="4">
        <v>17.5</v>
      </c>
      <c r="L261">
        <v>900</v>
      </c>
      <c r="M261" s="6">
        <v>1807.347222221689</v>
      </c>
      <c r="N261" s="6">
        <v>128.00000000061121</v>
      </c>
      <c r="O261" s="4">
        <v>0</v>
      </c>
      <c r="P261" s="6">
        <v>128.00000000061121</v>
      </c>
      <c r="Q261" s="13">
        <v>1</v>
      </c>
      <c r="R261" s="29">
        <v>377.80534641417597</v>
      </c>
      <c r="S261" s="29">
        <v>1429.541875807513</v>
      </c>
      <c r="T261" s="29">
        <v>16.922949038999999</v>
      </c>
      <c r="U261" t="s">
        <v>176</v>
      </c>
    </row>
    <row r="262" spans="1:21">
      <c r="A262" s="1">
        <v>260</v>
      </c>
      <c r="B262">
        <v>886307</v>
      </c>
      <c r="C262" s="2">
        <v>44566.708333333343</v>
      </c>
      <c r="D262" s="26">
        <f>IF(input_OLD_temp_simulation!C262&lt;&gt;"",(C262-E262/24-DATE(1970,1,1))*86400,"")</f>
        <v>1641398400.000001</v>
      </c>
      <c r="E262" s="13">
        <v>1</v>
      </c>
      <c r="F262" s="17">
        <v>5.9391694236461774</v>
      </c>
      <c r="G262" s="17">
        <v>4.8642928149684508</v>
      </c>
      <c r="H262" s="6">
        <v>0</v>
      </c>
      <c r="I262" s="17">
        <v>2.696307547000544</v>
      </c>
      <c r="J262" s="17">
        <v>17.82</v>
      </c>
      <c r="K262" s="4">
        <v>17.5</v>
      </c>
      <c r="L262">
        <v>900</v>
      </c>
      <c r="M262" s="6">
        <v>2461.8999999995381</v>
      </c>
      <c r="N262" s="6">
        <v>108.00000000017459</v>
      </c>
      <c r="O262" s="4">
        <v>0</v>
      </c>
      <c r="P262" s="6">
        <v>108.00000000017459</v>
      </c>
      <c r="Q262" s="13">
        <v>1</v>
      </c>
      <c r="R262" s="29">
        <v>377.80534641417597</v>
      </c>
      <c r="S262" s="29">
        <v>2084.0946535853618</v>
      </c>
      <c r="T262" s="29">
        <v>16.984665225000001</v>
      </c>
      <c r="U262" t="s">
        <v>176</v>
      </c>
    </row>
    <row r="263" spans="1:21">
      <c r="A263" s="1">
        <v>261</v>
      </c>
      <c r="B263">
        <v>886307</v>
      </c>
      <c r="C263" s="2">
        <v>44566.71875</v>
      </c>
      <c r="D263" s="26">
        <f>IF(input_OLD_temp_simulation!C263&lt;&gt;"",(C263-E263/24-DATE(1970,1,1))*86400,"")</f>
        <v>1641399300.0000002</v>
      </c>
      <c r="E263" s="13">
        <v>1</v>
      </c>
      <c r="F263" s="17">
        <v>5.8121278869137134</v>
      </c>
      <c r="G263" s="17">
        <v>4.7993791651496878</v>
      </c>
      <c r="H263" s="6">
        <v>0</v>
      </c>
      <c r="I263" s="17">
        <v>2.612541776813921</v>
      </c>
      <c r="J263" s="17">
        <v>17.64</v>
      </c>
      <c r="K263" s="4">
        <v>17.5</v>
      </c>
      <c r="L263">
        <v>900</v>
      </c>
      <c r="M263" s="6">
        <v>2461.8999999995381</v>
      </c>
      <c r="N263" s="6">
        <v>75.999999997293344</v>
      </c>
      <c r="O263" s="4">
        <v>0</v>
      </c>
      <c r="P263" s="6">
        <v>75.999999997293344</v>
      </c>
      <c r="Q263" s="13">
        <v>1</v>
      </c>
      <c r="R263" s="29">
        <v>377.80534641417597</v>
      </c>
      <c r="S263" s="29">
        <v>2084.0946535853618</v>
      </c>
      <c r="T263" s="29">
        <v>17.044145092000001</v>
      </c>
      <c r="U263" t="s">
        <v>176</v>
      </c>
    </row>
    <row r="264" spans="1:21">
      <c r="A264" s="1">
        <v>262</v>
      </c>
      <c r="B264">
        <v>886307</v>
      </c>
      <c r="C264" s="2">
        <v>44566.729166666657</v>
      </c>
      <c r="D264" s="26">
        <f>IF(input_OLD_temp_simulation!C264&lt;&gt;"",(C264-E264/24-DATE(1970,1,1))*86400,"")</f>
        <v>1641400199.9999993</v>
      </c>
      <c r="E264" s="13">
        <v>1</v>
      </c>
      <c r="F264" s="17">
        <v>5.6850863501812476</v>
      </c>
      <c r="G264" s="17">
        <v>4.7344655153309247</v>
      </c>
      <c r="H264" s="6">
        <v>0</v>
      </c>
      <c r="I264" s="17">
        <v>2.528776006627298</v>
      </c>
      <c r="J264" s="17">
        <v>17.420000000000002</v>
      </c>
      <c r="K264" s="4">
        <v>17.5</v>
      </c>
      <c r="L264">
        <v>900</v>
      </c>
      <c r="M264" s="6">
        <v>2461.8999999995381</v>
      </c>
      <c r="N264" s="6">
        <v>128.00000000061121</v>
      </c>
      <c r="O264" s="4">
        <v>0</v>
      </c>
      <c r="P264" s="6">
        <v>128.00000000061121</v>
      </c>
      <c r="Q264" s="13">
        <v>1</v>
      </c>
      <c r="R264" s="29">
        <v>377.80534641417597</v>
      </c>
      <c r="S264" s="29">
        <v>2084.0946535853618</v>
      </c>
      <c r="T264" s="29">
        <v>17.105663915000001</v>
      </c>
      <c r="U264" t="s">
        <v>176</v>
      </c>
    </row>
    <row r="265" spans="1:21">
      <c r="A265" s="1">
        <v>263</v>
      </c>
      <c r="B265">
        <v>886307</v>
      </c>
      <c r="C265" s="2">
        <v>44566.739583333343</v>
      </c>
      <c r="D265" s="26">
        <f>IF(input_OLD_temp_simulation!C265&lt;&gt;"",(C265-E265/24-DATE(1970,1,1))*86400,"")</f>
        <v>1641401100.000001</v>
      </c>
      <c r="E265" s="13">
        <v>1</v>
      </c>
      <c r="F265" s="17">
        <v>5.5580448134487828</v>
      </c>
      <c r="G265" s="17">
        <v>4.6695518655121617</v>
      </c>
      <c r="H265" s="6">
        <v>0</v>
      </c>
      <c r="I265" s="17">
        <v>2.4450102364406749</v>
      </c>
      <c r="J265" s="17">
        <v>17.513333333333328</v>
      </c>
      <c r="K265" s="4">
        <v>18</v>
      </c>
      <c r="L265">
        <v>900</v>
      </c>
      <c r="M265" s="6">
        <v>2461.8999999995381</v>
      </c>
      <c r="N265" s="6">
        <v>144.0000000002328</v>
      </c>
      <c r="O265" s="4">
        <v>0</v>
      </c>
      <c r="P265" s="6">
        <v>144.0000000002328</v>
      </c>
      <c r="Q265" s="13">
        <v>1</v>
      </c>
      <c r="R265" s="29">
        <v>377.80534641417597</v>
      </c>
      <c r="S265" s="29">
        <v>2084.0946535853618</v>
      </c>
      <c r="T265" s="29">
        <v>17.167384893000001</v>
      </c>
      <c r="U265" t="s">
        <v>176</v>
      </c>
    </row>
    <row r="266" spans="1:21">
      <c r="A266" s="1">
        <v>264</v>
      </c>
      <c r="B266">
        <v>886307</v>
      </c>
      <c r="C266" s="2">
        <v>44566.75</v>
      </c>
      <c r="D266" s="26">
        <f>IF(input_OLD_temp_simulation!C266&lt;&gt;"",(C266-E266/24-DATE(1970,1,1))*86400,"")</f>
        <v>1641402000.0000002</v>
      </c>
      <c r="E266" s="13">
        <v>1</v>
      </c>
      <c r="F266" s="17">
        <v>5.4310032767163179</v>
      </c>
      <c r="G266" s="17">
        <v>4.6046382156933987</v>
      </c>
      <c r="H266" s="6">
        <v>0</v>
      </c>
      <c r="I266" s="17">
        <v>2.3612444662540519</v>
      </c>
      <c r="J266" s="17">
        <v>17.850000000000001</v>
      </c>
      <c r="K266" s="4">
        <v>18</v>
      </c>
      <c r="L266">
        <v>900</v>
      </c>
      <c r="M266" s="6">
        <v>2237.2027777759649</v>
      </c>
      <c r="N266" s="6">
        <v>236.0000000007858</v>
      </c>
      <c r="O266" s="4">
        <v>0</v>
      </c>
      <c r="P266" s="6">
        <v>236.0000000007858</v>
      </c>
      <c r="Q266" s="13">
        <v>1</v>
      </c>
      <c r="R266" s="29">
        <v>377.80534641417597</v>
      </c>
      <c r="S266" s="29">
        <v>1859.3974313617889</v>
      </c>
      <c r="T266" s="29">
        <v>17.222098030000002</v>
      </c>
      <c r="U266" t="s">
        <v>176</v>
      </c>
    </row>
    <row r="267" spans="1:21">
      <c r="A267" s="1">
        <v>265</v>
      </c>
      <c r="B267">
        <v>886307</v>
      </c>
      <c r="C267" s="2">
        <v>44566.760416666657</v>
      </c>
      <c r="D267" s="26">
        <f>IF(input_OLD_temp_simulation!C267&lt;&gt;"",(C267-E267/24-DATE(1970,1,1))*86400,"")</f>
        <v>1641402899.9999993</v>
      </c>
      <c r="E267" s="13">
        <v>1</v>
      </c>
      <c r="F267" s="17">
        <v>5.369768089215329</v>
      </c>
      <c r="G267" s="17">
        <v>4.5833059614075466</v>
      </c>
      <c r="H267" s="6">
        <v>0</v>
      </c>
      <c r="I267" s="17">
        <v>2.314230781610298</v>
      </c>
      <c r="J267" s="17">
        <v>17.823333333333331</v>
      </c>
      <c r="K267" s="4">
        <v>18</v>
      </c>
      <c r="L267">
        <v>900</v>
      </c>
      <c r="M267" s="6">
        <v>2237.2027777759649</v>
      </c>
      <c r="N267" s="6">
        <v>43.999999998050043</v>
      </c>
      <c r="O267" s="4">
        <v>0</v>
      </c>
      <c r="P267" s="6">
        <v>43.999999998050043</v>
      </c>
      <c r="Q267" s="13">
        <v>1</v>
      </c>
      <c r="R267" s="29">
        <v>377.80534641417597</v>
      </c>
      <c r="S267" s="29">
        <v>1859.3974313617889</v>
      </c>
      <c r="T267" s="29">
        <v>17.266633196000001</v>
      </c>
      <c r="U267" t="s">
        <v>176</v>
      </c>
    </row>
    <row r="268" spans="1:21">
      <c r="A268" s="1">
        <v>266</v>
      </c>
      <c r="B268">
        <v>886307</v>
      </c>
      <c r="C268" s="2">
        <v>44566.770833333343</v>
      </c>
      <c r="D268" s="26">
        <f>IF(input_OLD_temp_simulation!C268&lt;&gt;"",(C268-E268/24-DATE(1970,1,1))*86400,"")</f>
        <v>1641403800.000001</v>
      </c>
      <c r="E268" s="13">
        <v>1</v>
      </c>
      <c r="F268" s="17">
        <v>5.3085329017143392</v>
      </c>
      <c r="G268" s="17">
        <v>4.5619737071216946</v>
      </c>
      <c r="H268" s="6">
        <v>0</v>
      </c>
      <c r="I268" s="17">
        <v>2.2672170969665428</v>
      </c>
      <c r="J268" s="17">
        <v>17.826666666666672</v>
      </c>
      <c r="K268" s="4">
        <v>18</v>
      </c>
      <c r="L268">
        <v>900</v>
      </c>
      <c r="M268" s="6">
        <v>2237.2027777759649</v>
      </c>
      <c r="N268" s="6">
        <v>64.00000000212458</v>
      </c>
      <c r="O268" s="4">
        <v>0</v>
      </c>
      <c r="P268" s="6">
        <v>64.00000000212458</v>
      </c>
      <c r="Q268" s="13">
        <v>1</v>
      </c>
      <c r="R268" s="29">
        <v>377.80534641417597</v>
      </c>
      <c r="S268" s="29">
        <v>1859.3974313617889</v>
      </c>
      <c r="T268" s="29">
        <v>17.311799418</v>
      </c>
      <c r="U268" t="s">
        <v>176</v>
      </c>
    </row>
    <row r="269" spans="1:21">
      <c r="A269" s="1">
        <v>267</v>
      </c>
      <c r="B269">
        <v>886307</v>
      </c>
      <c r="C269" s="2">
        <v>44566.78125</v>
      </c>
      <c r="D269" s="26">
        <f>IF(input_OLD_temp_simulation!C269&lt;&gt;"",(C269-E269/24-DATE(1970,1,1))*86400,"")</f>
        <v>1641404700.0000002</v>
      </c>
      <c r="E269" s="13">
        <v>1</v>
      </c>
      <c r="F269" s="17">
        <v>5.2472977142133503</v>
      </c>
      <c r="G269" s="17">
        <v>4.5406414528358434</v>
      </c>
      <c r="H269" s="6">
        <v>0</v>
      </c>
      <c r="I269" s="17">
        <v>2.2202034123227889</v>
      </c>
      <c r="J269" s="17">
        <v>17.855</v>
      </c>
      <c r="K269" s="4">
        <v>18</v>
      </c>
      <c r="L269">
        <v>900</v>
      </c>
      <c r="M269" s="6">
        <v>2237.2027777759649</v>
      </c>
      <c r="N269" s="6">
        <v>51.999999999679858</v>
      </c>
      <c r="O269" s="4">
        <v>0</v>
      </c>
      <c r="P269" s="6">
        <v>51.999999999679858</v>
      </c>
      <c r="Q269" s="13">
        <v>1</v>
      </c>
      <c r="R269" s="29">
        <v>377.80534641417597</v>
      </c>
      <c r="S269" s="29">
        <v>1859.3974313617889</v>
      </c>
      <c r="T269" s="29">
        <v>17.355968948000001</v>
      </c>
      <c r="U269" t="s">
        <v>176</v>
      </c>
    </row>
    <row r="270" spans="1:21">
      <c r="A270" s="1">
        <v>268</v>
      </c>
      <c r="B270">
        <v>886307</v>
      </c>
      <c r="C270" s="2">
        <v>44566.791666666657</v>
      </c>
      <c r="D270" s="26">
        <f>IF(input_OLD_temp_simulation!C270&lt;&gt;"",(C270-E270/24-DATE(1970,1,1))*86400,"")</f>
        <v>1641405599.9999993</v>
      </c>
      <c r="E270" s="13">
        <v>1</v>
      </c>
      <c r="F270" s="17">
        <v>5.1860625267123606</v>
      </c>
      <c r="G270" s="17">
        <v>4.5193091985499896</v>
      </c>
      <c r="H270" s="6">
        <v>0</v>
      </c>
      <c r="I270" s="17">
        <v>2.1731897276790342</v>
      </c>
      <c r="J270" s="17">
        <v>18</v>
      </c>
      <c r="K270" s="4">
        <v>18</v>
      </c>
      <c r="L270">
        <v>900</v>
      </c>
      <c r="M270" s="6">
        <v>791.32500000127948</v>
      </c>
      <c r="N270" s="6">
        <v>108.00000000017459</v>
      </c>
      <c r="O270" s="4">
        <v>0</v>
      </c>
      <c r="P270" s="6">
        <v>108.00000000017459</v>
      </c>
      <c r="Q270" s="13">
        <v>1</v>
      </c>
      <c r="R270" s="29">
        <v>377.80534641417597</v>
      </c>
      <c r="S270" s="29">
        <v>413.51965358710351</v>
      </c>
      <c r="T270" s="29">
        <v>17.331374290999999</v>
      </c>
      <c r="U270" t="s">
        <v>176</v>
      </c>
    </row>
    <row r="271" spans="1:21">
      <c r="A271" s="1">
        <v>269</v>
      </c>
      <c r="B271">
        <v>886307</v>
      </c>
      <c r="C271" s="2">
        <v>44566.802083333343</v>
      </c>
      <c r="D271" s="26">
        <f>IF(input_OLD_temp_simulation!C271&lt;&gt;"",(C271-E271/24-DATE(1970,1,1))*86400,"")</f>
        <v>1641406500.000001</v>
      </c>
      <c r="E271" s="13">
        <v>1</v>
      </c>
      <c r="F271" s="17">
        <v>4.9636838404065013</v>
      </c>
      <c r="G271" s="17">
        <v>4.3768873569404292</v>
      </c>
      <c r="H271" s="6">
        <v>0</v>
      </c>
      <c r="I271" s="17">
        <v>2.0457589357795491</v>
      </c>
      <c r="J271" s="17">
        <v>18.486666666666672</v>
      </c>
      <c r="K271" s="4">
        <v>18</v>
      </c>
      <c r="L271">
        <v>900</v>
      </c>
      <c r="M271" s="6">
        <v>791.32500000127948</v>
      </c>
      <c r="N271" s="6">
        <v>92.000000000552973</v>
      </c>
      <c r="O271" s="4">
        <v>0</v>
      </c>
      <c r="P271" s="6">
        <v>92.000000000552973</v>
      </c>
      <c r="Q271" s="13">
        <v>1</v>
      </c>
      <c r="R271" s="29">
        <v>377.80534641417597</v>
      </c>
      <c r="S271" s="29">
        <v>413.51965358710351</v>
      </c>
      <c r="T271" s="29">
        <v>17.305535034999998</v>
      </c>
      <c r="U271" t="s">
        <v>176</v>
      </c>
    </row>
    <row r="272" spans="1:21">
      <c r="A272" s="1">
        <v>270</v>
      </c>
      <c r="B272">
        <v>886307</v>
      </c>
      <c r="C272" s="2">
        <v>44566.8125</v>
      </c>
      <c r="D272" s="26">
        <f>IF(input_OLD_temp_simulation!C272&lt;&gt;"",(C272-E272/24-DATE(1970,1,1))*86400,"")</f>
        <v>1641407400.0000002</v>
      </c>
      <c r="E272" s="13">
        <v>1</v>
      </c>
      <c r="F272" s="17">
        <v>4.741305154100643</v>
      </c>
      <c r="G272" s="17">
        <v>4.2344655153308679</v>
      </c>
      <c r="H272" s="6">
        <v>0</v>
      </c>
      <c r="I272" s="17">
        <v>1.918328143880065</v>
      </c>
      <c r="J272" s="17">
        <v>18.471666666666671</v>
      </c>
      <c r="K272" s="4">
        <v>18</v>
      </c>
      <c r="L272">
        <v>900</v>
      </c>
      <c r="M272" s="6">
        <v>791.32500000127948</v>
      </c>
      <c r="N272" s="6">
        <v>79.999999998108251</v>
      </c>
      <c r="O272" s="4">
        <v>0</v>
      </c>
      <c r="P272" s="6">
        <v>79.999999998108251</v>
      </c>
      <c r="Q272" s="13">
        <v>1</v>
      </c>
      <c r="R272" s="29">
        <v>377.80534641417597</v>
      </c>
      <c r="S272" s="29">
        <v>413.51965358710351</v>
      </c>
      <c r="T272" s="29">
        <v>17.278659544</v>
      </c>
      <c r="U272" t="s">
        <v>176</v>
      </c>
    </row>
    <row r="273" spans="1:21">
      <c r="A273" s="1">
        <v>271</v>
      </c>
      <c r="B273">
        <v>886307</v>
      </c>
      <c r="C273" s="2">
        <v>44566.822916666657</v>
      </c>
      <c r="D273" s="26">
        <f>IF(input_OLD_temp_simulation!C273&lt;&gt;"",(C273-E273/24-DATE(1970,1,1))*86400,"")</f>
        <v>1641408299.9999993</v>
      </c>
      <c r="E273" s="13">
        <v>1</v>
      </c>
      <c r="F273" s="17">
        <v>4.5189264677947847</v>
      </c>
      <c r="G273" s="17">
        <v>4.0920436737213066</v>
      </c>
      <c r="H273" s="6">
        <v>0</v>
      </c>
      <c r="I273" s="17">
        <v>1.79089735198058</v>
      </c>
      <c r="J273" s="17">
        <v>18.234999999999999</v>
      </c>
      <c r="K273" s="4">
        <v>18</v>
      </c>
      <c r="L273">
        <v>900</v>
      </c>
      <c r="M273" s="6">
        <v>791.32500000127948</v>
      </c>
      <c r="N273" s="6">
        <v>164.00000000066939</v>
      </c>
      <c r="O273" s="4">
        <v>0</v>
      </c>
      <c r="P273" s="6">
        <v>164.00000000066939</v>
      </c>
      <c r="Q273" s="13">
        <v>1</v>
      </c>
      <c r="R273" s="29">
        <v>377.80534641417597</v>
      </c>
      <c r="S273" s="29">
        <v>413.51965358710351</v>
      </c>
      <c r="T273" s="29">
        <v>17.255627463</v>
      </c>
      <c r="U273" t="s">
        <v>176</v>
      </c>
    </row>
    <row r="274" spans="1:21">
      <c r="A274" s="1">
        <v>272</v>
      </c>
      <c r="B274">
        <v>886307</v>
      </c>
      <c r="C274" s="2">
        <v>44566.833333333343</v>
      </c>
      <c r="D274" s="26">
        <f>IF(input_OLD_temp_simulation!C274&lt;&gt;"",(C274-E274/24-DATE(1970,1,1))*86400,"")</f>
        <v>1641409200.000001</v>
      </c>
      <c r="E274" s="13">
        <v>1</v>
      </c>
      <c r="F274" s="17">
        <v>4.2965477814889246</v>
      </c>
      <c r="G274" s="17">
        <v>3.9496218321117449</v>
      </c>
      <c r="H274" s="6">
        <v>0</v>
      </c>
      <c r="I274" s="17">
        <v>1.6634665600810949</v>
      </c>
      <c r="J274" s="17">
        <v>18.09333333333333</v>
      </c>
      <c r="K274" s="4">
        <v>18</v>
      </c>
      <c r="L274">
        <v>900</v>
      </c>
      <c r="M274" s="6">
        <v>820.63333333614105</v>
      </c>
      <c r="N274" s="6">
        <v>155.9999999990396</v>
      </c>
      <c r="O274" s="4">
        <v>0</v>
      </c>
      <c r="P274" s="6">
        <v>155.9999999990396</v>
      </c>
      <c r="Q274" s="13">
        <v>1</v>
      </c>
      <c r="R274" s="29">
        <v>377.80534641417597</v>
      </c>
      <c r="S274" s="29">
        <v>442.82798692196508</v>
      </c>
      <c r="T274" s="29">
        <v>17.233194242</v>
      </c>
      <c r="U274" t="s">
        <v>176</v>
      </c>
    </row>
    <row r="275" spans="1:21">
      <c r="A275" s="1">
        <v>273</v>
      </c>
      <c r="B275">
        <v>886307</v>
      </c>
      <c r="C275" s="2">
        <v>44566.84375</v>
      </c>
      <c r="D275" s="26">
        <f>IF(input_OLD_temp_simulation!C275&lt;&gt;"",(C275-E275/24-DATE(1970,1,1))*86400,"")</f>
        <v>1641410100.0000002</v>
      </c>
      <c r="E275" s="13">
        <v>1</v>
      </c>
      <c r="F275" s="17">
        <v>4.2891826452756714</v>
      </c>
      <c r="G275" s="17">
        <v>4.1133759280071587</v>
      </c>
      <c r="H275" s="6">
        <v>0</v>
      </c>
      <c r="I275" s="17">
        <v>1.546932026604233</v>
      </c>
      <c r="J275" s="17">
        <v>17.940000000000001</v>
      </c>
      <c r="K275" s="4">
        <v>18</v>
      </c>
      <c r="L275">
        <v>900</v>
      </c>
      <c r="M275" s="6">
        <v>820.63333333614105</v>
      </c>
      <c r="N275" s="6">
        <v>120.0000000026193</v>
      </c>
      <c r="O275" s="4">
        <v>0</v>
      </c>
      <c r="P275" s="6">
        <v>120.0000000026193</v>
      </c>
      <c r="Q275" s="13">
        <v>1</v>
      </c>
      <c r="R275" s="29">
        <v>377.80534641417597</v>
      </c>
      <c r="S275" s="29">
        <v>442.82798692196508</v>
      </c>
      <c r="T275" s="29">
        <v>17.208537434</v>
      </c>
      <c r="U275" t="s">
        <v>176</v>
      </c>
    </row>
    <row r="276" spans="1:21">
      <c r="A276" s="1">
        <v>274</v>
      </c>
      <c r="B276">
        <v>886307</v>
      </c>
      <c r="C276" s="2">
        <v>44566.854166666657</v>
      </c>
      <c r="D276" s="26">
        <f>IF(input_OLD_temp_simulation!C276&lt;&gt;"",(C276-E276/24-DATE(1970,1,1))*86400,"")</f>
        <v>1641410999.9999993</v>
      </c>
      <c r="E276" s="13">
        <v>1</v>
      </c>
      <c r="F276" s="17">
        <v>4.2818175090624173</v>
      </c>
      <c r="G276" s="17">
        <v>4.277130023902572</v>
      </c>
      <c r="H276" s="6">
        <v>0</v>
      </c>
      <c r="I276" s="17">
        <v>1.4303974931273691</v>
      </c>
      <c r="J276" s="17">
        <v>18.116666666666671</v>
      </c>
      <c r="K276" s="4">
        <v>18</v>
      </c>
      <c r="L276">
        <v>900</v>
      </c>
      <c r="M276" s="6">
        <v>820.63333333614105</v>
      </c>
      <c r="N276" s="6">
        <v>115.9999999981665</v>
      </c>
      <c r="O276" s="4">
        <v>0</v>
      </c>
      <c r="P276" s="6">
        <v>115.9999999981665</v>
      </c>
      <c r="Q276" s="13">
        <v>1</v>
      </c>
      <c r="R276" s="29">
        <v>377.80534641417597</v>
      </c>
      <c r="S276" s="29">
        <v>442.82798692196508</v>
      </c>
      <c r="T276" s="29">
        <v>17.183291477000001</v>
      </c>
      <c r="U276" t="s">
        <v>176</v>
      </c>
    </row>
    <row r="277" spans="1:21">
      <c r="A277" s="1">
        <v>275</v>
      </c>
      <c r="B277">
        <v>886307</v>
      </c>
      <c r="C277" s="2">
        <v>44566.864583333343</v>
      </c>
      <c r="D277" s="26">
        <f>IF(input_OLD_temp_simulation!C277&lt;&gt;"",(C277-E277/24-DATE(1970,1,1))*86400,"")</f>
        <v>1641411900.000001</v>
      </c>
      <c r="E277" s="13">
        <v>1</v>
      </c>
      <c r="F277" s="17">
        <v>4.2744523728491632</v>
      </c>
      <c r="G277" s="17">
        <v>4.4408841197979854</v>
      </c>
      <c r="H277" s="6">
        <v>0</v>
      </c>
      <c r="I277" s="17">
        <v>1.313862959650506</v>
      </c>
      <c r="J277" s="17">
        <v>18.12</v>
      </c>
      <c r="K277" s="4">
        <v>18</v>
      </c>
      <c r="L277">
        <v>900</v>
      </c>
      <c r="M277" s="6">
        <v>820.63333333614105</v>
      </c>
      <c r="N277" s="6">
        <v>484.00000000037829</v>
      </c>
      <c r="O277" s="4">
        <v>0</v>
      </c>
      <c r="P277" s="6">
        <v>484.00000000037829</v>
      </c>
      <c r="Q277" s="13">
        <v>1</v>
      </c>
      <c r="R277" s="29">
        <v>377.80534641417597</v>
      </c>
      <c r="S277" s="29">
        <v>442.82798692196508</v>
      </c>
      <c r="T277" s="29">
        <v>17.176350594999999</v>
      </c>
      <c r="U277" t="s">
        <v>176</v>
      </c>
    </row>
    <row r="278" spans="1:21">
      <c r="A278" s="1">
        <v>276</v>
      </c>
      <c r="B278">
        <v>886307</v>
      </c>
      <c r="C278" s="2">
        <v>44566.875</v>
      </c>
      <c r="D278" s="26">
        <f>IF(input_OLD_temp_simulation!C278&lt;&gt;"",(C278-E278/24-DATE(1970,1,1))*86400,"")</f>
        <v>1641412800.0000002</v>
      </c>
      <c r="E278" s="13">
        <v>1</v>
      </c>
      <c r="F278" s="17">
        <v>4.2670872366359092</v>
      </c>
      <c r="G278" s="17">
        <v>4.6046382156933987</v>
      </c>
      <c r="H278" s="6">
        <v>0</v>
      </c>
      <c r="I278" s="17">
        <v>1.1973284261736441</v>
      </c>
      <c r="J278" s="17">
        <v>18.013333333333328</v>
      </c>
      <c r="K278" s="4">
        <v>18</v>
      </c>
      <c r="L278">
        <v>900</v>
      </c>
      <c r="M278" s="6">
        <v>1191.8722222206941</v>
      </c>
      <c r="N278" s="6">
        <v>123.9999999997963</v>
      </c>
      <c r="O278" s="4">
        <v>0</v>
      </c>
      <c r="P278" s="6">
        <v>123.9999999997963</v>
      </c>
      <c r="Q278" s="13">
        <v>1</v>
      </c>
      <c r="R278" s="29">
        <v>377.80534641417597</v>
      </c>
      <c r="S278" s="29">
        <v>814.06687580651806</v>
      </c>
      <c r="T278" s="29">
        <v>17.168954436</v>
      </c>
      <c r="U278" t="s">
        <v>176</v>
      </c>
    </row>
    <row r="279" spans="1:21">
      <c r="A279" s="1">
        <v>277</v>
      </c>
      <c r="B279">
        <v>886307</v>
      </c>
      <c r="C279" s="2">
        <v>44566.885416666657</v>
      </c>
      <c r="D279" s="26">
        <f>IF(input_OLD_temp_simulation!C279&lt;&gt;"",(C279-E279/24-DATE(1970,1,1))*86400,"")</f>
        <v>1641413699.9999993</v>
      </c>
      <c r="E279" s="13">
        <v>1</v>
      </c>
      <c r="F279" s="17">
        <v>4.2968310591550223</v>
      </c>
      <c r="G279" s="17">
        <v>4.6482196112262946</v>
      </c>
      <c r="H279" s="6">
        <v>0</v>
      </c>
      <c r="I279" s="17">
        <v>1.198017985004159</v>
      </c>
      <c r="J279" s="17">
        <v>17.93</v>
      </c>
      <c r="K279" s="4">
        <v>18</v>
      </c>
      <c r="L279">
        <v>900</v>
      </c>
      <c r="M279" s="6">
        <v>1191.8722222206941</v>
      </c>
      <c r="N279" s="6">
        <v>112.0000000009895</v>
      </c>
      <c r="O279" s="4">
        <v>0</v>
      </c>
      <c r="P279" s="6">
        <v>112.0000000009895</v>
      </c>
      <c r="Q279" s="13">
        <v>1</v>
      </c>
      <c r="R279" s="29">
        <v>377.80534641417597</v>
      </c>
      <c r="S279" s="29">
        <v>814.06687580651806</v>
      </c>
      <c r="T279" s="29">
        <v>17.160982837999999</v>
      </c>
      <c r="U279" t="s">
        <v>176</v>
      </c>
    </row>
    <row r="280" spans="1:21">
      <c r="A280" s="1">
        <v>278</v>
      </c>
      <c r="B280">
        <v>886307</v>
      </c>
      <c r="C280" s="2">
        <v>44566.895833333343</v>
      </c>
      <c r="D280" s="26">
        <f>IF(input_OLD_temp_simulation!C280&lt;&gt;"",(C280-E280/24-DATE(1970,1,1))*86400,"")</f>
        <v>1641414600.000001</v>
      </c>
      <c r="E280" s="13">
        <v>1</v>
      </c>
      <c r="F280" s="17">
        <v>4.3265748816741354</v>
      </c>
      <c r="G280" s="17">
        <v>4.6918010067591922</v>
      </c>
      <c r="H280" s="6">
        <v>0</v>
      </c>
      <c r="I280" s="17">
        <v>1.1987075438346739</v>
      </c>
      <c r="J280" s="17">
        <v>17.803333333333331</v>
      </c>
      <c r="K280" s="4">
        <v>13.33333333333333</v>
      </c>
      <c r="L280">
        <v>900</v>
      </c>
      <c r="M280" s="6">
        <v>1191.8722222206941</v>
      </c>
      <c r="N280" s="6">
        <v>304.00000000008731</v>
      </c>
      <c r="O280" s="4">
        <v>0</v>
      </c>
      <c r="P280" s="6">
        <v>304.00000000008731</v>
      </c>
      <c r="Q280" s="13">
        <v>1</v>
      </c>
      <c r="R280" s="29">
        <v>377.80534641417597</v>
      </c>
      <c r="S280" s="29">
        <v>814.06687580651806</v>
      </c>
      <c r="T280" s="29">
        <v>17.162798207000002</v>
      </c>
      <c r="U280" t="s">
        <v>176</v>
      </c>
    </row>
    <row r="281" spans="1:21">
      <c r="A281" s="1">
        <v>279</v>
      </c>
      <c r="B281">
        <v>886307</v>
      </c>
      <c r="C281" s="2">
        <v>44566.90625</v>
      </c>
      <c r="D281" s="26">
        <f>IF(input_OLD_temp_simulation!C281&lt;&gt;"",(C281-E281/24-DATE(1970,1,1))*86400,"")</f>
        <v>1641415500.0000002</v>
      </c>
      <c r="E281" s="13">
        <v>1</v>
      </c>
      <c r="F281" s="17">
        <v>4.3563187041932494</v>
      </c>
      <c r="G281" s="17">
        <v>4.735382402292089</v>
      </c>
      <c r="H281" s="6">
        <v>0</v>
      </c>
      <c r="I281" s="17">
        <v>1.19939710266519</v>
      </c>
      <c r="J281" s="17">
        <v>17.806666666666668</v>
      </c>
      <c r="K281" s="4">
        <v>18</v>
      </c>
      <c r="L281">
        <v>900</v>
      </c>
      <c r="M281" s="6">
        <v>1191.8722222206941</v>
      </c>
      <c r="N281" s="6">
        <v>159.99999999985451</v>
      </c>
      <c r="O281" s="4">
        <v>0</v>
      </c>
      <c r="P281" s="6">
        <v>159.99999999985451</v>
      </c>
      <c r="Q281" s="13">
        <v>1</v>
      </c>
      <c r="R281" s="29">
        <v>377.80534641417597</v>
      </c>
      <c r="S281" s="29">
        <v>814.06687580651806</v>
      </c>
      <c r="T281" s="29">
        <v>17.157295911999999</v>
      </c>
      <c r="U281" t="s">
        <v>176</v>
      </c>
    </row>
    <row r="282" spans="1:21">
      <c r="A282" s="1">
        <v>280</v>
      </c>
      <c r="B282">
        <v>886307</v>
      </c>
      <c r="C282" s="2">
        <v>44566.916666666657</v>
      </c>
      <c r="D282" s="26">
        <f>IF(input_OLD_temp_simulation!C282&lt;&gt;"",(C282-E282/24-DATE(1970,1,1))*86400,"")</f>
        <v>1641416399.9999993</v>
      </c>
      <c r="E282" s="13">
        <v>1</v>
      </c>
      <c r="F282" s="17">
        <v>4.3860625267123616</v>
      </c>
      <c r="G282" s="17">
        <v>4.7789637978249857</v>
      </c>
      <c r="H282" s="6">
        <v>0</v>
      </c>
      <c r="I282" s="17">
        <v>1.2000866614957051</v>
      </c>
      <c r="J282" s="17">
        <v>18.206666666666671</v>
      </c>
      <c r="K282" s="4">
        <v>12</v>
      </c>
      <c r="L282">
        <v>900</v>
      </c>
      <c r="M282" s="6">
        <v>0</v>
      </c>
      <c r="N282" s="6">
        <v>191.99999999909781</v>
      </c>
      <c r="O282" s="4">
        <v>0</v>
      </c>
      <c r="P282" s="6">
        <v>191.99999999909781</v>
      </c>
      <c r="Q282" s="13">
        <v>1</v>
      </c>
      <c r="R282" s="29">
        <v>377.80534641417597</v>
      </c>
      <c r="S282" s="29">
        <v>0</v>
      </c>
      <c r="T282" s="29">
        <v>17.113343189999998</v>
      </c>
      <c r="U282" t="s">
        <v>176</v>
      </c>
    </row>
    <row r="283" spans="1:21">
      <c r="A283" s="1">
        <v>281</v>
      </c>
      <c r="B283">
        <v>886307</v>
      </c>
      <c r="C283" s="2">
        <v>44566.927083333343</v>
      </c>
      <c r="D283" s="26">
        <f>IF(input_OLD_temp_simulation!C283&lt;&gt;"",(C283-E283/24-DATE(1970,1,1))*86400,"")</f>
        <v>1641417300.000001</v>
      </c>
      <c r="E283" s="13">
        <v>1</v>
      </c>
      <c r="F283" s="17">
        <v>4.2946871171228214</v>
      </c>
      <c r="G283" s="17">
        <v>4.7140501480062369</v>
      </c>
      <c r="H283" s="6">
        <v>0</v>
      </c>
      <c r="I283" s="17">
        <v>1.1519870184519969</v>
      </c>
      <c r="J283" s="17">
        <v>18.125</v>
      </c>
      <c r="K283" s="4">
        <v>12</v>
      </c>
      <c r="L283">
        <v>900</v>
      </c>
      <c r="M283" s="6">
        <v>0</v>
      </c>
      <c r="N283" s="6">
        <v>63.999999998486601</v>
      </c>
      <c r="O283" s="4">
        <v>0</v>
      </c>
      <c r="P283" s="6">
        <v>63.999999998486601</v>
      </c>
      <c r="Q283" s="13">
        <v>1</v>
      </c>
      <c r="R283" s="29">
        <v>377.80534641417597</v>
      </c>
      <c r="S283" s="29">
        <v>0</v>
      </c>
      <c r="T283" s="29">
        <v>17.062872659</v>
      </c>
      <c r="U283" t="s">
        <v>176</v>
      </c>
    </row>
    <row r="284" spans="1:21">
      <c r="A284" s="1">
        <v>282</v>
      </c>
      <c r="B284">
        <v>886307</v>
      </c>
      <c r="C284" s="2">
        <v>44566.9375</v>
      </c>
      <c r="D284" s="26">
        <f>IF(input_OLD_temp_simulation!C284&lt;&gt;"",(C284-E284/24-DATE(1970,1,1))*86400,"")</f>
        <v>1641418200.0000002</v>
      </c>
      <c r="E284" s="13">
        <v>1</v>
      </c>
      <c r="F284" s="17">
        <v>4.2033117075332811</v>
      </c>
      <c r="G284" s="17">
        <v>4.6491364981874881</v>
      </c>
      <c r="H284" s="6">
        <v>0</v>
      </c>
      <c r="I284" s="17">
        <v>1.103887375408289</v>
      </c>
      <c r="J284" s="17">
        <v>17.83666666666667</v>
      </c>
      <c r="K284" s="4">
        <v>12</v>
      </c>
      <c r="L284">
        <v>900</v>
      </c>
      <c r="M284" s="6">
        <v>0</v>
      </c>
      <c r="N284" s="6">
        <v>52.000000003317837</v>
      </c>
      <c r="O284" s="4">
        <v>0</v>
      </c>
      <c r="P284" s="6">
        <v>52.000000003317837</v>
      </c>
      <c r="Q284" s="13">
        <v>1</v>
      </c>
      <c r="R284" s="29">
        <v>377.80534641417597</v>
      </c>
      <c r="S284" s="29">
        <v>0</v>
      </c>
      <c r="T284" s="29">
        <v>17.011802676999999</v>
      </c>
      <c r="U284" t="s">
        <v>176</v>
      </c>
    </row>
    <row r="285" spans="1:21">
      <c r="A285" s="1">
        <v>283</v>
      </c>
      <c r="B285">
        <v>886307</v>
      </c>
      <c r="C285" s="2">
        <v>44566.947916666657</v>
      </c>
      <c r="D285" s="26">
        <f>IF(input_OLD_temp_simulation!C285&lt;&gt;"",(C285-E285/24-DATE(1970,1,1))*86400,"")</f>
        <v>1641419099.9999993</v>
      </c>
      <c r="E285" s="13">
        <v>1</v>
      </c>
      <c r="F285" s="17">
        <v>4.1119362979437408</v>
      </c>
      <c r="G285" s="17">
        <v>4.5842228483687393</v>
      </c>
      <c r="H285" s="6">
        <v>0</v>
      </c>
      <c r="I285" s="17">
        <v>1.055787732364581</v>
      </c>
      <c r="J285" s="17">
        <v>17.61333333333333</v>
      </c>
      <c r="K285" s="4">
        <v>12</v>
      </c>
      <c r="L285">
        <v>900</v>
      </c>
      <c r="M285" s="6">
        <v>0</v>
      </c>
      <c r="N285" s="6">
        <v>31.9999999992433</v>
      </c>
      <c r="O285" s="4">
        <v>0</v>
      </c>
      <c r="P285" s="6">
        <v>31.9999999992433</v>
      </c>
      <c r="Q285" s="13">
        <v>1</v>
      </c>
      <c r="R285" s="29">
        <v>377.80534641417597</v>
      </c>
      <c r="S285" s="29">
        <v>0</v>
      </c>
      <c r="T285" s="29">
        <v>16.959729489000001</v>
      </c>
      <c r="U285" t="s">
        <v>176</v>
      </c>
    </row>
    <row r="286" spans="1:21">
      <c r="A286" s="1">
        <v>284</v>
      </c>
      <c r="B286">
        <v>886307</v>
      </c>
      <c r="C286" s="2">
        <v>44566.958333333343</v>
      </c>
      <c r="D286" s="26">
        <f>IF(input_OLD_temp_simulation!C286&lt;&gt;"",(C286-E286/24-DATE(1970,1,1))*86400,"")</f>
        <v>1641420000.000001</v>
      </c>
      <c r="E286" s="13">
        <v>1</v>
      </c>
      <c r="F286" s="17">
        <v>4.0205608883542006</v>
      </c>
      <c r="G286" s="17">
        <v>4.5193091985499896</v>
      </c>
      <c r="H286" s="6">
        <v>0</v>
      </c>
      <c r="I286" s="17">
        <v>1.0076880893208739</v>
      </c>
      <c r="J286" s="17">
        <v>17.446666666666669</v>
      </c>
      <c r="K286" s="4">
        <v>12</v>
      </c>
      <c r="L286">
        <v>900</v>
      </c>
      <c r="M286" s="6">
        <v>0</v>
      </c>
      <c r="N286" s="6">
        <v>28.000000000247379</v>
      </c>
      <c r="O286" s="4">
        <v>0</v>
      </c>
      <c r="P286" s="6">
        <v>28.000000000247379</v>
      </c>
      <c r="Q286" s="13">
        <v>1</v>
      </c>
      <c r="R286" s="29">
        <v>377.80534641417597</v>
      </c>
      <c r="S286" s="29">
        <v>0</v>
      </c>
      <c r="T286" s="29">
        <v>16.907469858999999</v>
      </c>
      <c r="U286" t="s">
        <v>176</v>
      </c>
    </row>
    <row r="287" spans="1:21">
      <c r="A287" s="1">
        <v>285</v>
      </c>
      <c r="B287">
        <v>886307</v>
      </c>
      <c r="C287" s="2">
        <v>44566.96875</v>
      </c>
      <c r="D287" s="26">
        <f>IF(input_OLD_temp_simulation!C287&lt;&gt;"",(C287-E287/24-DATE(1970,1,1))*86400,"")</f>
        <v>1641420900.0000002</v>
      </c>
      <c r="E287" s="13">
        <v>1</v>
      </c>
      <c r="F287" s="17">
        <v>4.0116423036740363</v>
      </c>
      <c r="G287" s="17">
        <v>4.3342228483687393</v>
      </c>
      <c r="H287" s="6">
        <v>0</v>
      </c>
      <c r="I287" s="17">
        <v>1.122160404761543</v>
      </c>
      <c r="J287" s="17">
        <v>17.213333333333331</v>
      </c>
      <c r="K287" s="4">
        <v>12</v>
      </c>
      <c r="L287">
        <v>900</v>
      </c>
      <c r="M287" s="6">
        <v>0</v>
      </c>
      <c r="N287" s="6">
        <v>31.9999999992433</v>
      </c>
      <c r="O287" s="4">
        <v>0</v>
      </c>
      <c r="P287" s="6">
        <v>31.9999999992433</v>
      </c>
      <c r="Q287" s="13">
        <v>1</v>
      </c>
      <c r="R287" s="29">
        <v>377.80534641417597</v>
      </c>
      <c r="S287" s="29">
        <v>0</v>
      </c>
      <c r="T287" s="29">
        <v>16.856113866000001</v>
      </c>
      <c r="U287" t="s">
        <v>176</v>
      </c>
    </row>
    <row r="288" spans="1:21">
      <c r="A288" s="1">
        <v>286</v>
      </c>
      <c r="B288">
        <v>886307</v>
      </c>
      <c r="C288" s="2">
        <v>44566.979166666657</v>
      </c>
      <c r="D288" s="26">
        <f>IF(input_OLD_temp_simulation!C288&lt;&gt;"",(C288-E288/24-DATE(1970,1,1))*86400,"")</f>
        <v>1641421799.9999993</v>
      </c>
      <c r="E288" s="13">
        <v>1</v>
      </c>
      <c r="F288" s="17">
        <v>4.002723718993872</v>
      </c>
      <c r="G288" s="17">
        <v>4.1491364981874881</v>
      </c>
      <c r="H288" s="6">
        <v>0</v>
      </c>
      <c r="I288" s="17">
        <v>1.236632720202214</v>
      </c>
      <c r="J288" s="17">
        <v>17.055</v>
      </c>
      <c r="K288" s="4">
        <v>12</v>
      </c>
      <c r="L288">
        <v>900</v>
      </c>
      <c r="M288" s="6">
        <v>0</v>
      </c>
      <c r="N288" s="6">
        <v>32.00000000106229</v>
      </c>
      <c r="O288" s="4">
        <v>0</v>
      </c>
      <c r="P288" s="6">
        <v>32.00000000106229</v>
      </c>
      <c r="Q288" s="13">
        <v>1</v>
      </c>
      <c r="R288" s="29">
        <v>377.80534641417597</v>
      </c>
      <c r="S288" s="29">
        <v>0</v>
      </c>
      <c r="T288" s="29">
        <v>16.805454577999999</v>
      </c>
      <c r="U288" t="s">
        <v>176</v>
      </c>
    </row>
    <row r="289" spans="1:21">
      <c r="A289" s="1">
        <v>287</v>
      </c>
      <c r="B289">
        <v>886307</v>
      </c>
      <c r="C289" s="2">
        <v>44566.989583333343</v>
      </c>
      <c r="D289" s="26">
        <f>IF(input_OLD_temp_simulation!C289&lt;&gt;"",(C289-E289/24-DATE(1970,1,1))*86400,"")</f>
        <v>1641422700.000001</v>
      </c>
      <c r="E289" s="13">
        <v>1</v>
      </c>
      <c r="F289" s="17">
        <v>3.9938051343137082</v>
      </c>
      <c r="G289" s="17">
        <v>3.9640501480062369</v>
      </c>
      <c r="H289" s="6">
        <v>0</v>
      </c>
      <c r="I289" s="17">
        <v>1.3511050356428831</v>
      </c>
      <c r="J289" s="17">
        <v>16.93</v>
      </c>
      <c r="K289" s="4">
        <v>12</v>
      </c>
      <c r="L289">
        <v>900</v>
      </c>
      <c r="M289" s="6">
        <v>0</v>
      </c>
      <c r="N289" s="6">
        <v>27.99999999842839</v>
      </c>
      <c r="O289" s="4">
        <v>0</v>
      </c>
      <c r="P289" s="6">
        <v>27.99999999842839</v>
      </c>
      <c r="Q289" s="13">
        <v>1</v>
      </c>
      <c r="R289" s="29">
        <v>377.80534641417597</v>
      </c>
      <c r="S289" s="29">
        <v>0</v>
      </c>
      <c r="T289" s="29">
        <v>16.755285931</v>
      </c>
      <c r="U289" t="s">
        <v>176</v>
      </c>
    </row>
    <row r="290" spans="1:21">
      <c r="A290" s="1">
        <v>288</v>
      </c>
      <c r="B290">
        <v>886307</v>
      </c>
      <c r="C290" s="2">
        <v>44567</v>
      </c>
      <c r="D290" s="26">
        <f>IF(input_OLD_temp_simulation!C290&lt;&gt;"",(C290-E290/24-DATE(1970,1,1))*86400,"")</f>
        <v>1641423600.0000002</v>
      </c>
      <c r="E290" s="13">
        <v>1</v>
      </c>
      <c r="F290" s="17">
        <v>3.9848865496335431</v>
      </c>
      <c r="G290" s="17">
        <v>3.7789637978249861</v>
      </c>
      <c r="H290" s="6">
        <v>0</v>
      </c>
      <c r="I290" s="17">
        <v>1.465577351083553</v>
      </c>
      <c r="J290" s="17">
        <v>16.786666666666669</v>
      </c>
      <c r="K290" s="4">
        <v>12</v>
      </c>
      <c r="L290">
        <v>900</v>
      </c>
      <c r="M290" s="6">
        <v>0</v>
      </c>
      <c r="N290" s="6">
        <v>32.00000000106229</v>
      </c>
      <c r="O290" s="4">
        <v>0</v>
      </c>
      <c r="P290" s="6">
        <v>32.00000000106229</v>
      </c>
      <c r="Q290" s="13">
        <v>1</v>
      </c>
      <c r="R290" s="29">
        <v>377.80534641417597</v>
      </c>
      <c r="S290" s="29">
        <v>0</v>
      </c>
      <c r="T290" s="29">
        <v>16.706012135999998</v>
      </c>
      <c r="U290" t="s">
        <v>176</v>
      </c>
    </row>
    <row r="291" spans="1:21">
      <c r="A291" s="1">
        <v>289</v>
      </c>
      <c r="B291">
        <v>886307</v>
      </c>
      <c r="C291" s="2">
        <v>44567.010416666657</v>
      </c>
      <c r="D291" s="26">
        <f>IF(input_OLD_temp_simulation!C291&lt;&gt;"",(C291-E291/24-DATE(1970,1,1))*86400,"")</f>
        <v>1641424499.9999993</v>
      </c>
      <c r="E291" s="13">
        <v>1</v>
      </c>
      <c r="F291" s="17">
        <v>4.0180230517784494</v>
      </c>
      <c r="G291" s="17">
        <v>3.615209701929587</v>
      </c>
      <c r="H291" s="6">
        <v>0</v>
      </c>
      <c r="I291" s="17">
        <v>1.607883250492057</v>
      </c>
      <c r="J291" s="17">
        <v>16.66</v>
      </c>
      <c r="K291" s="4">
        <v>12</v>
      </c>
      <c r="L291">
        <v>900</v>
      </c>
      <c r="M291" s="6">
        <v>0</v>
      </c>
      <c r="N291" s="6">
        <v>31.9999999992433</v>
      </c>
      <c r="O291" s="4">
        <v>0</v>
      </c>
      <c r="P291" s="6">
        <v>31.9999999992433</v>
      </c>
      <c r="Q291" s="13">
        <v>1</v>
      </c>
      <c r="R291" s="29">
        <v>377.80534641417597</v>
      </c>
      <c r="S291" s="29">
        <v>0</v>
      </c>
      <c r="T291" s="29">
        <v>16.657543236999999</v>
      </c>
      <c r="U291" t="s">
        <v>176</v>
      </c>
    </row>
    <row r="292" spans="1:21">
      <c r="A292" s="1">
        <v>290</v>
      </c>
      <c r="B292">
        <v>886307</v>
      </c>
      <c r="C292" s="2">
        <v>44567.020833333343</v>
      </c>
      <c r="D292" s="26">
        <f>IF(input_OLD_temp_simulation!C292&lt;&gt;"",(C292-E292/24-DATE(1970,1,1))*86400,"")</f>
        <v>1641425400.000001</v>
      </c>
      <c r="E292" s="13">
        <v>1</v>
      </c>
      <c r="F292" s="17">
        <v>4.0511595539233536</v>
      </c>
      <c r="G292" s="17">
        <v>3.451455606034187</v>
      </c>
      <c r="H292" s="6">
        <v>0</v>
      </c>
      <c r="I292" s="17">
        <v>1.750189149900562</v>
      </c>
      <c r="J292" s="17">
        <v>16.553333333333331</v>
      </c>
      <c r="K292" s="4">
        <v>12</v>
      </c>
      <c r="L292">
        <v>900</v>
      </c>
      <c r="M292" s="6">
        <v>0</v>
      </c>
      <c r="N292" s="6">
        <v>40.000000000873108</v>
      </c>
      <c r="O292" s="4">
        <v>0</v>
      </c>
      <c r="P292" s="6">
        <v>40.000000000873108</v>
      </c>
      <c r="Q292" s="13">
        <v>1</v>
      </c>
      <c r="R292" s="29">
        <v>377.80534641417597</v>
      </c>
      <c r="S292" s="29">
        <v>0</v>
      </c>
      <c r="T292" s="29">
        <v>16.610282125000001</v>
      </c>
      <c r="U292" t="s">
        <v>176</v>
      </c>
    </row>
    <row r="293" spans="1:21">
      <c r="A293" s="1">
        <v>291</v>
      </c>
      <c r="B293">
        <v>886307</v>
      </c>
      <c r="C293" s="2">
        <v>44567.03125</v>
      </c>
      <c r="D293" s="26">
        <f>IF(input_OLD_temp_simulation!C293&lt;&gt;"",(C293-E293/24-DATE(1970,1,1))*86400,"")</f>
        <v>1641426300.0000002</v>
      </c>
      <c r="E293" s="13">
        <v>1</v>
      </c>
      <c r="F293" s="17">
        <v>4.0842960560682586</v>
      </c>
      <c r="G293" s="17">
        <v>3.2877015101387879</v>
      </c>
      <c r="H293" s="6">
        <v>0</v>
      </c>
      <c r="I293" s="17">
        <v>1.892495049309066</v>
      </c>
      <c r="J293" s="17">
        <v>16.41</v>
      </c>
      <c r="K293" s="4">
        <v>12</v>
      </c>
      <c r="L293">
        <v>900</v>
      </c>
      <c r="M293" s="6">
        <v>0</v>
      </c>
      <c r="N293" s="6">
        <v>111.9999999991705</v>
      </c>
      <c r="O293" s="4">
        <v>0</v>
      </c>
      <c r="P293" s="6">
        <v>111.9999999991705</v>
      </c>
      <c r="Q293" s="13">
        <v>1</v>
      </c>
      <c r="R293" s="29">
        <v>377.80534641417597</v>
      </c>
      <c r="S293" s="29">
        <v>0</v>
      </c>
      <c r="T293" s="29">
        <v>16.567473920000001</v>
      </c>
      <c r="U293" t="s">
        <v>176</v>
      </c>
    </row>
    <row r="294" spans="1:21">
      <c r="A294" s="1">
        <v>292</v>
      </c>
      <c r="B294">
        <v>886307</v>
      </c>
      <c r="C294" s="2">
        <v>44567.041666666657</v>
      </c>
      <c r="D294" s="26">
        <f>IF(input_OLD_temp_simulation!C294&lt;&gt;"",(C294-E294/24-DATE(1970,1,1))*86400,"")</f>
        <v>1641427199.9999993</v>
      </c>
      <c r="E294" s="13">
        <v>1</v>
      </c>
      <c r="F294" s="17">
        <v>4.1174325582131637</v>
      </c>
      <c r="G294" s="17">
        <v>3.1239474142433892</v>
      </c>
      <c r="H294" s="6">
        <v>0</v>
      </c>
      <c r="I294" s="17">
        <v>2.0348009487175709</v>
      </c>
      <c r="J294" s="17">
        <v>16.313333333333329</v>
      </c>
      <c r="K294" s="4">
        <v>12</v>
      </c>
      <c r="L294">
        <v>900</v>
      </c>
      <c r="M294" s="6">
        <v>0</v>
      </c>
      <c r="N294" s="6">
        <v>59.999999999490683</v>
      </c>
      <c r="O294" s="4">
        <v>0</v>
      </c>
      <c r="P294" s="6">
        <v>59.999999999490683</v>
      </c>
      <c r="Q294" s="13">
        <v>1</v>
      </c>
      <c r="R294" s="29">
        <v>377.80534641417597</v>
      </c>
      <c r="S294" s="29">
        <v>0</v>
      </c>
      <c r="T294" s="29">
        <v>16.522802665</v>
      </c>
      <c r="U294" t="s">
        <v>176</v>
      </c>
    </row>
    <row r="295" spans="1:21">
      <c r="A295" s="1">
        <v>293</v>
      </c>
      <c r="B295">
        <v>886307</v>
      </c>
      <c r="C295" s="2">
        <v>44567.052083333343</v>
      </c>
      <c r="D295" s="26">
        <f>IF(input_OLD_temp_simulation!C295&lt;&gt;"",(C295-E295/24-DATE(1970,1,1))*86400,"")</f>
        <v>1641428100.000001</v>
      </c>
      <c r="E295" s="13">
        <v>1</v>
      </c>
      <c r="F295" s="17">
        <v>4.0454395548731261</v>
      </c>
      <c r="G295" s="17">
        <v>3.1578742105012911</v>
      </c>
      <c r="H295" s="6">
        <v>0</v>
      </c>
      <c r="I295" s="17">
        <v>1.940190081205599</v>
      </c>
      <c r="J295" s="17">
        <v>16.239999999999998</v>
      </c>
      <c r="K295" s="4">
        <v>12</v>
      </c>
      <c r="L295">
        <v>900</v>
      </c>
      <c r="M295" s="6">
        <v>0</v>
      </c>
      <c r="N295" s="6">
        <v>32.00000000106229</v>
      </c>
      <c r="O295" s="4">
        <v>0</v>
      </c>
      <c r="P295" s="6">
        <v>32.00000000106229</v>
      </c>
      <c r="Q295" s="13">
        <v>1</v>
      </c>
      <c r="R295" s="29">
        <v>377.80534641417597</v>
      </c>
      <c r="S295" s="29">
        <v>0</v>
      </c>
      <c r="T295" s="29">
        <v>16.476499635</v>
      </c>
      <c r="U295" t="s">
        <v>176</v>
      </c>
    </row>
    <row r="296" spans="1:21">
      <c r="A296" s="1">
        <v>294</v>
      </c>
      <c r="B296">
        <v>886307</v>
      </c>
      <c r="C296" s="2">
        <v>44567.0625</v>
      </c>
      <c r="D296" s="26">
        <f>IF(input_OLD_temp_simulation!C296&lt;&gt;"",(C296-E296/24-DATE(1970,1,1))*86400,"")</f>
        <v>1641429000.0000002</v>
      </c>
      <c r="E296" s="13">
        <v>1</v>
      </c>
      <c r="F296" s="17">
        <v>3.973446551533089</v>
      </c>
      <c r="G296" s="17">
        <v>3.1918010067591922</v>
      </c>
      <c r="H296" s="6">
        <v>0</v>
      </c>
      <c r="I296" s="17">
        <v>1.8455792136936271</v>
      </c>
      <c r="J296" s="17">
        <v>16.12</v>
      </c>
      <c r="K296" s="4">
        <v>12</v>
      </c>
      <c r="L296">
        <v>900</v>
      </c>
      <c r="M296" s="6">
        <v>0</v>
      </c>
      <c r="N296" s="6">
        <v>31.9999999992433</v>
      </c>
      <c r="O296" s="4">
        <v>0</v>
      </c>
      <c r="P296" s="6">
        <v>31.9999999992433</v>
      </c>
      <c r="Q296" s="13">
        <v>1</v>
      </c>
      <c r="R296" s="29">
        <v>377.80534641417597</v>
      </c>
      <c r="S296" s="29">
        <v>0</v>
      </c>
      <c r="T296" s="29">
        <v>16.429993647</v>
      </c>
      <c r="U296" t="s">
        <v>176</v>
      </c>
    </row>
    <row r="297" spans="1:21">
      <c r="A297" s="1">
        <v>295</v>
      </c>
      <c r="B297">
        <v>886307</v>
      </c>
      <c r="C297" s="2">
        <v>44567.072916666657</v>
      </c>
      <c r="D297" s="26">
        <f>IF(input_OLD_temp_simulation!C297&lt;&gt;"",(C297-E297/24-DATE(1970,1,1))*86400,"")</f>
        <v>1641429899.9999993</v>
      </c>
      <c r="E297" s="13">
        <v>1</v>
      </c>
      <c r="F297" s="17">
        <v>3.901453548193051</v>
      </c>
      <c r="G297" s="17">
        <v>3.2257278030170942</v>
      </c>
      <c r="H297" s="6">
        <v>0</v>
      </c>
      <c r="I297" s="17">
        <v>1.750968346181655</v>
      </c>
      <c r="J297" s="17">
        <v>16.06666666666667</v>
      </c>
      <c r="K297" s="4">
        <v>12</v>
      </c>
      <c r="L297">
        <v>900</v>
      </c>
      <c r="M297" s="6">
        <v>0</v>
      </c>
      <c r="N297" s="6">
        <v>30.00000000065484</v>
      </c>
      <c r="O297" s="4">
        <v>0</v>
      </c>
      <c r="P297" s="6">
        <v>30.00000000065484</v>
      </c>
      <c r="Q297" s="13">
        <v>1</v>
      </c>
      <c r="R297" s="29">
        <v>377.80534641417597</v>
      </c>
      <c r="S297" s="29">
        <v>0</v>
      </c>
      <c r="T297" s="29">
        <v>16.383183983999999</v>
      </c>
      <c r="U297" t="s">
        <v>176</v>
      </c>
    </row>
    <row r="298" spans="1:21">
      <c r="A298" s="1">
        <v>296</v>
      </c>
      <c r="B298">
        <v>886307</v>
      </c>
      <c r="C298" s="2">
        <v>44567.083333333343</v>
      </c>
      <c r="D298" s="26">
        <f>IF(input_OLD_temp_simulation!C298&lt;&gt;"",(C298-E298/24-DATE(1970,1,1))*86400,"")</f>
        <v>1641430800.000001</v>
      </c>
      <c r="E298" s="13">
        <v>1</v>
      </c>
      <c r="F298" s="17">
        <v>3.829460544853013</v>
      </c>
      <c r="G298" s="17">
        <v>3.2596545992749948</v>
      </c>
      <c r="H298" s="6">
        <v>0</v>
      </c>
      <c r="I298" s="17">
        <v>1.6563574786696831</v>
      </c>
      <c r="J298" s="17">
        <v>15.95055555555555</v>
      </c>
      <c r="K298" s="4">
        <v>12</v>
      </c>
      <c r="L298">
        <v>900</v>
      </c>
      <c r="M298" s="6">
        <v>0</v>
      </c>
      <c r="N298" s="6">
        <v>30.00000000065484</v>
      </c>
      <c r="O298" s="4">
        <v>0</v>
      </c>
      <c r="P298" s="6">
        <v>30.00000000065484</v>
      </c>
      <c r="Q298" s="13">
        <v>1</v>
      </c>
      <c r="R298" s="29">
        <v>377.80534641417597</v>
      </c>
      <c r="S298" s="29">
        <v>0</v>
      </c>
      <c r="T298" s="29">
        <v>16.336173491</v>
      </c>
      <c r="U298" t="s">
        <v>176</v>
      </c>
    </row>
    <row r="299" spans="1:21">
      <c r="A299" s="1">
        <v>297</v>
      </c>
      <c r="B299">
        <v>886307</v>
      </c>
      <c r="C299" s="2">
        <v>44567.09375</v>
      </c>
      <c r="D299" s="26">
        <f>IF(input_OLD_temp_simulation!C299&lt;&gt;"",(C299-E299/24-DATE(1970,1,1))*86400,"")</f>
        <v>1641431700.0000002</v>
      </c>
      <c r="E299" s="13">
        <v>1</v>
      </c>
      <c r="F299" s="17">
        <v>3.555132010510798</v>
      </c>
      <c r="G299" s="17">
        <v>3.2596545992749948</v>
      </c>
      <c r="H299" s="6">
        <v>0</v>
      </c>
      <c r="I299" s="17">
        <v>1.382028944327468</v>
      </c>
      <c r="J299" s="17">
        <v>15.90111111111111</v>
      </c>
      <c r="K299" s="4">
        <v>12</v>
      </c>
      <c r="L299">
        <v>900</v>
      </c>
      <c r="M299" s="6">
        <v>0</v>
      </c>
      <c r="N299" s="6">
        <v>31.9999999992433</v>
      </c>
      <c r="O299" s="4">
        <v>0</v>
      </c>
      <c r="P299" s="6">
        <v>31.9999999992433</v>
      </c>
      <c r="Q299" s="13">
        <v>1</v>
      </c>
      <c r="R299" s="29">
        <v>377.80534641417597</v>
      </c>
      <c r="S299" s="29">
        <v>0</v>
      </c>
      <c r="T299" s="29">
        <v>16.288309521999999</v>
      </c>
      <c r="U299" t="s">
        <v>176</v>
      </c>
    </row>
    <row r="300" spans="1:21">
      <c r="A300" s="1">
        <v>298</v>
      </c>
      <c r="B300">
        <v>886307</v>
      </c>
      <c r="C300" s="2">
        <v>44567.104166666657</v>
      </c>
      <c r="D300" s="26">
        <f>IF(input_OLD_temp_simulation!C300&lt;&gt;"",(C300-E300/24-DATE(1970,1,1))*86400,"")</f>
        <v>1641432599.9999993</v>
      </c>
      <c r="E300" s="13">
        <v>1</v>
      </c>
      <c r="F300" s="17">
        <v>3.280803476168582</v>
      </c>
      <c r="G300" s="17">
        <v>3.2596545992749948</v>
      </c>
      <c r="H300" s="6">
        <v>0</v>
      </c>
      <c r="I300" s="17">
        <v>1.1077004099852521</v>
      </c>
      <c r="J300" s="17">
        <v>15.8</v>
      </c>
      <c r="K300" s="4">
        <v>12</v>
      </c>
      <c r="L300">
        <v>900</v>
      </c>
      <c r="M300" s="6">
        <v>0</v>
      </c>
      <c r="N300" s="6">
        <v>28.000000000247379</v>
      </c>
      <c r="O300" s="4">
        <v>0</v>
      </c>
      <c r="P300" s="6">
        <v>28.000000000247379</v>
      </c>
      <c r="Q300" s="13">
        <v>1</v>
      </c>
      <c r="R300" s="29">
        <v>377.80534641417597</v>
      </c>
      <c r="S300" s="29">
        <v>0</v>
      </c>
      <c r="T300" s="29">
        <v>16.239290956000001</v>
      </c>
      <c r="U300" t="s">
        <v>176</v>
      </c>
    </row>
    <row r="301" spans="1:21">
      <c r="A301" s="1">
        <v>299</v>
      </c>
      <c r="B301">
        <v>886307</v>
      </c>
      <c r="C301" s="2">
        <v>44567.114583333343</v>
      </c>
      <c r="D301" s="26">
        <f>IF(input_OLD_temp_simulation!C301&lt;&gt;"",(C301-E301/24-DATE(1970,1,1))*86400,"")</f>
        <v>1641433500.000001</v>
      </c>
      <c r="E301" s="13">
        <v>1</v>
      </c>
      <c r="F301" s="17">
        <v>3.006474941826367</v>
      </c>
      <c r="G301" s="17">
        <v>3.2596545992749948</v>
      </c>
      <c r="H301" s="6">
        <v>0</v>
      </c>
      <c r="I301" s="17">
        <v>0.83337187564303683</v>
      </c>
      <c r="J301" s="17">
        <v>15.734999999999999</v>
      </c>
      <c r="K301" s="4">
        <v>12</v>
      </c>
      <c r="L301">
        <v>900</v>
      </c>
      <c r="M301" s="6">
        <v>0</v>
      </c>
      <c r="N301" s="6">
        <v>31.9999999992433</v>
      </c>
      <c r="O301" s="4">
        <v>0</v>
      </c>
      <c r="P301" s="6">
        <v>31.9999999992433</v>
      </c>
      <c r="Q301" s="13">
        <v>1</v>
      </c>
      <c r="R301" s="29">
        <v>377.80534641417597</v>
      </c>
      <c r="S301" s="29">
        <v>0</v>
      </c>
      <c r="T301" s="29">
        <v>16.189528920000001</v>
      </c>
      <c r="U301" t="s">
        <v>176</v>
      </c>
    </row>
    <row r="302" spans="1:21">
      <c r="A302" s="1">
        <v>300</v>
      </c>
      <c r="B302">
        <v>886307</v>
      </c>
      <c r="C302" s="2">
        <v>44567.125</v>
      </c>
      <c r="D302" s="26">
        <f>IF(input_OLD_temp_simulation!C302&lt;&gt;"",(C302-E302/24-DATE(1970,1,1))*86400,"")</f>
        <v>1641434400.0000002</v>
      </c>
      <c r="E302" s="13">
        <v>1</v>
      </c>
      <c r="F302" s="17">
        <v>2.7321464074841511</v>
      </c>
      <c r="G302" s="17">
        <v>3.2596545992749948</v>
      </c>
      <c r="H302" s="6">
        <v>0</v>
      </c>
      <c r="I302" s="17">
        <v>0.55904334130082134</v>
      </c>
      <c r="J302" s="17">
        <v>15.68</v>
      </c>
      <c r="K302" s="4">
        <v>12</v>
      </c>
      <c r="L302">
        <v>900</v>
      </c>
      <c r="M302" s="6">
        <v>0</v>
      </c>
      <c r="N302" s="6">
        <v>32.00000000106229</v>
      </c>
      <c r="O302" s="4">
        <v>0</v>
      </c>
      <c r="P302" s="6">
        <v>32.00000000106229</v>
      </c>
      <c r="Q302" s="13">
        <v>1</v>
      </c>
      <c r="R302" s="29">
        <v>377.80534641417597</v>
      </c>
      <c r="S302" s="29">
        <v>0</v>
      </c>
      <c r="T302" s="29">
        <v>16.138823398</v>
      </c>
      <c r="U302" t="s">
        <v>176</v>
      </c>
    </row>
    <row r="303" spans="1:21">
      <c r="A303" s="1">
        <v>301</v>
      </c>
      <c r="B303">
        <v>886307</v>
      </c>
      <c r="C303" s="2">
        <v>44567.135416666657</v>
      </c>
      <c r="D303" s="26">
        <f>IF(input_OLD_temp_simulation!C303&lt;&gt;"",(C303-E303/24-DATE(1970,1,1))*86400,"")</f>
        <v>1641435299.9999993</v>
      </c>
      <c r="E303" s="13">
        <v>1</v>
      </c>
      <c r="F303" s="17">
        <v>2.5950374487517891</v>
      </c>
      <c r="G303" s="17">
        <v>3.0745682490937298</v>
      </c>
      <c r="H303" s="6">
        <v>0</v>
      </c>
      <c r="I303" s="17">
        <v>0.54532528268930269</v>
      </c>
      <c r="J303" s="17">
        <v>15.63</v>
      </c>
      <c r="K303" s="4">
        <v>12</v>
      </c>
      <c r="L303">
        <v>900</v>
      </c>
      <c r="M303" s="6">
        <v>0</v>
      </c>
      <c r="N303" s="6">
        <v>28.000000000247379</v>
      </c>
      <c r="O303" s="4">
        <v>0</v>
      </c>
      <c r="P303" s="6">
        <v>28.000000000247379</v>
      </c>
      <c r="Q303" s="13">
        <v>1</v>
      </c>
      <c r="R303" s="29">
        <v>377.80534641417597</v>
      </c>
      <c r="S303" s="29">
        <v>0</v>
      </c>
      <c r="T303" s="29">
        <v>16.088070136999999</v>
      </c>
      <c r="U303" t="s">
        <v>176</v>
      </c>
    </row>
    <row r="304" spans="1:21">
      <c r="A304" s="1">
        <v>302</v>
      </c>
      <c r="B304">
        <v>886307</v>
      </c>
      <c r="C304" s="2">
        <v>44567.145833333343</v>
      </c>
      <c r="D304" s="26">
        <f>IF(input_OLD_temp_simulation!C304&lt;&gt;"",(C304-E304/24-DATE(1970,1,1))*86400,"")</f>
        <v>1641436200.000001</v>
      </c>
      <c r="E304" s="13">
        <v>1</v>
      </c>
      <c r="F304" s="17">
        <v>2.4579284900194271</v>
      </c>
      <c r="G304" s="17">
        <v>2.889481898912464</v>
      </c>
      <c r="H304" s="6">
        <v>0</v>
      </c>
      <c r="I304" s="17">
        <v>0.53160722407778382</v>
      </c>
      <c r="J304" s="17">
        <v>15.565</v>
      </c>
      <c r="K304" s="4">
        <v>12</v>
      </c>
      <c r="L304">
        <v>900</v>
      </c>
      <c r="M304" s="6">
        <v>0</v>
      </c>
      <c r="N304" s="6">
        <v>31.9999999992433</v>
      </c>
      <c r="O304" s="4">
        <v>0</v>
      </c>
      <c r="P304" s="6">
        <v>31.9999999992433</v>
      </c>
      <c r="Q304" s="13">
        <v>1</v>
      </c>
      <c r="R304" s="29">
        <v>377.80534641417597</v>
      </c>
      <c r="S304" s="29">
        <v>0</v>
      </c>
      <c r="T304" s="29">
        <v>16.037675611000001</v>
      </c>
      <c r="U304" t="s">
        <v>176</v>
      </c>
    </row>
    <row r="305" spans="1:21">
      <c r="A305" s="1">
        <v>303</v>
      </c>
      <c r="B305">
        <v>886307</v>
      </c>
      <c r="C305" s="2">
        <v>44567.15625</v>
      </c>
      <c r="D305" s="26">
        <f>IF(input_OLD_temp_simulation!C305&lt;&gt;"",(C305-E305/24-DATE(1970,1,1))*86400,"")</f>
        <v>1641437100.0000002</v>
      </c>
      <c r="E305" s="13">
        <v>1</v>
      </c>
      <c r="F305" s="17">
        <v>2.3208195312870639</v>
      </c>
      <c r="G305" s="17">
        <v>2.704395548731199</v>
      </c>
      <c r="H305" s="6">
        <v>0</v>
      </c>
      <c r="I305" s="17">
        <v>0.51788916546626496</v>
      </c>
      <c r="J305" s="17">
        <v>15.473333333333329</v>
      </c>
      <c r="K305" s="4">
        <v>12</v>
      </c>
      <c r="L305">
        <v>900</v>
      </c>
      <c r="M305" s="6">
        <v>0</v>
      </c>
      <c r="N305" s="6">
        <v>31.9999999992433</v>
      </c>
      <c r="O305" s="4">
        <v>0</v>
      </c>
      <c r="P305" s="6">
        <v>31.9999999992433</v>
      </c>
      <c r="Q305" s="13">
        <v>1</v>
      </c>
      <c r="R305" s="29">
        <v>377.80534641417597</v>
      </c>
      <c r="S305" s="29">
        <v>0</v>
      </c>
      <c r="T305" s="29">
        <v>15.987435177</v>
      </c>
      <c r="U305" t="s">
        <v>176</v>
      </c>
    </row>
    <row r="306" spans="1:21">
      <c r="A306" s="1">
        <v>304</v>
      </c>
      <c r="B306">
        <v>886307</v>
      </c>
      <c r="C306" s="2">
        <v>44567.166666666657</v>
      </c>
      <c r="D306" s="26">
        <f>IF(input_OLD_temp_simulation!C306&lt;&gt;"",(C306-E306/24-DATE(1970,1,1))*86400,"")</f>
        <v>1641437999.9999993</v>
      </c>
      <c r="E306" s="13">
        <v>1</v>
      </c>
      <c r="F306" s="17">
        <v>2.1837105725547019</v>
      </c>
      <c r="G306" s="17">
        <v>2.5193091985499341</v>
      </c>
      <c r="H306" s="6">
        <v>0</v>
      </c>
      <c r="I306" s="17">
        <v>0.50417110685474631</v>
      </c>
      <c r="J306" s="17">
        <v>15.39</v>
      </c>
      <c r="K306" s="4">
        <v>12</v>
      </c>
      <c r="L306">
        <v>900</v>
      </c>
      <c r="M306" s="6">
        <v>0</v>
      </c>
      <c r="N306" s="6">
        <v>32.00000000106229</v>
      </c>
      <c r="O306" s="4">
        <v>0</v>
      </c>
      <c r="P306" s="6">
        <v>32.00000000106229</v>
      </c>
      <c r="Q306" s="13">
        <v>1</v>
      </c>
      <c r="R306" s="29">
        <v>377.80534641417597</v>
      </c>
      <c r="S306" s="29">
        <v>0</v>
      </c>
      <c r="T306" s="29">
        <v>15.937348185999999</v>
      </c>
      <c r="U306" t="s">
        <v>176</v>
      </c>
    </row>
    <row r="307" spans="1:21">
      <c r="A307" s="1">
        <v>305</v>
      </c>
      <c r="B307">
        <v>886307</v>
      </c>
      <c r="C307" s="2">
        <v>44567.177083333343</v>
      </c>
      <c r="D307" s="26">
        <f>IF(input_OLD_temp_simulation!C307&lt;&gt;"",(C307-E307/24-DATE(1970,1,1))*86400,"")</f>
        <v>1641438900.000001</v>
      </c>
      <c r="E307" s="13">
        <v>1</v>
      </c>
      <c r="F307" s="17">
        <v>2.0351534041441468</v>
      </c>
      <c r="G307" s="17">
        <v>2.4543955487311919</v>
      </c>
      <c r="H307" s="6">
        <v>0</v>
      </c>
      <c r="I307" s="17">
        <v>0.39888970499001891</v>
      </c>
      <c r="J307" s="17">
        <v>15.37</v>
      </c>
      <c r="K307" s="4">
        <v>12</v>
      </c>
      <c r="L307">
        <v>900</v>
      </c>
      <c r="M307" s="6">
        <v>0</v>
      </c>
      <c r="N307" s="6">
        <v>100.0000000003638</v>
      </c>
      <c r="O307" s="4">
        <v>0</v>
      </c>
      <c r="P307" s="6">
        <v>100.0000000003638</v>
      </c>
      <c r="Q307" s="13">
        <v>1</v>
      </c>
      <c r="R307" s="29">
        <v>377.80534641417597</v>
      </c>
      <c r="S307" s="29">
        <v>0</v>
      </c>
      <c r="T307" s="29">
        <v>15.890482634</v>
      </c>
      <c r="U307" t="s">
        <v>176</v>
      </c>
    </row>
    <row r="308" spans="1:21">
      <c r="A308" s="1">
        <v>306</v>
      </c>
      <c r="B308">
        <v>886307</v>
      </c>
      <c r="C308" s="2">
        <v>44567.1875</v>
      </c>
      <c r="D308" s="26">
        <f>IF(input_OLD_temp_simulation!C308&lt;&gt;"",(C308-E308/24-DATE(1970,1,1))*86400,"")</f>
        <v>1641439800.0000002</v>
      </c>
      <c r="E308" s="13">
        <v>1</v>
      </c>
      <c r="F308" s="17">
        <v>1.8865962357335919</v>
      </c>
      <c r="G308" s="17">
        <v>2.3894818989124502</v>
      </c>
      <c r="H308" s="6">
        <v>0</v>
      </c>
      <c r="I308" s="17">
        <v>0.29360830312529163</v>
      </c>
      <c r="J308" s="17">
        <v>15.27</v>
      </c>
      <c r="K308" s="4">
        <v>12</v>
      </c>
      <c r="L308">
        <v>900</v>
      </c>
      <c r="M308" s="6">
        <v>0</v>
      </c>
      <c r="N308" s="6">
        <v>91.999999998733983</v>
      </c>
      <c r="O308" s="4">
        <v>0</v>
      </c>
      <c r="P308" s="6">
        <v>91.999999998733983</v>
      </c>
      <c r="Q308" s="13">
        <v>1</v>
      </c>
      <c r="R308" s="29">
        <v>377.80534641417597</v>
      </c>
      <c r="S308" s="29">
        <v>0</v>
      </c>
      <c r="T308" s="29">
        <v>15.842965381000001</v>
      </c>
      <c r="U308" t="s">
        <v>176</v>
      </c>
    </row>
    <row r="309" spans="1:21">
      <c r="A309" s="1">
        <v>307</v>
      </c>
      <c r="B309">
        <v>886307</v>
      </c>
      <c r="C309" s="2">
        <v>44567.197916666657</v>
      </c>
      <c r="D309" s="26">
        <f>IF(input_OLD_temp_simulation!C309&lt;&gt;"",(C309-E309/24-DATE(1970,1,1))*86400,"")</f>
        <v>1641440699.9999993</v>
      </c>
      <c r="E309" s="13">
        <v>1</v>
      </c>
      <c r="F309" s="17">
        <v>1.738039067323037</v>
      </c>
      <c r="G309" s="17">
        <v>2.324568249093709</v>
      </c>
      <c r="H309" s="6">
        <v>0</v>
      </c>
      <c r="I309" s="17">
        <v>0.18832690126056439</v>
      </c>
      <c r="J309" s="17">
        <v>15.196666666666671</v>
      </c>
      <c r="K309" s="4">
        <v>12</v>
      </c>
      <c r="L309">
        <v>900</v>
      </c>
      <c r="M309" s="6">
        <v>0</v>
      </c>
      <c r="N309" s="6">
        <v>32.00000000106229</v>
      </c>
      <c r="O309" s="4">
        <v>0</v>
      </c>
      <c r="P309" s="6">
        <v>32.00000000106229</v>
      </c>
      <c r="Q309" s="13">
        <v>1</v>
      </c>
      <c r="R309" s="29">
        <v>377.80534641417597</v>
      </c>
      <c r="S309" s="29">
        <v>0</v>
      </c>
      <c r="T309" s="29">
        <v>15.792158385</v>
      </c>
      <c r="U309" t="s">
        <v>176</v>
      </c>
    </row>
    <row r="310" spans="1:21">
      <c r="A310" s="1">
        <v>308</v>
      </c>
      <c r="B310">
        <v>886307</v>
      </c>
      <c r="C310" s="2">
        <v>44567.208333333343</v>
      </c>
      <c r="D310" s="26">
        <f>IF(input_OLD_temp_simulation!C310&lt;&gt;"",(C310-E310/24-DATE(1970,1,1))*86400,"")</f>
        <v>1641441600.000001</v>
      </c>
      <c r="E310" s="13">
        <v>1</v>
      </c>
      <c r="F310" s="17">
        <v>1.589481898912481</v>
      </c>
      <c r="G310" s="17">
        <v>2.2596545992749668</v>
      </c>
      <c r="H310" s="6">
        <v>0</v>
      </c>
      <c r="I310" s="17">
        <v>8.3045499395836941E-2</v>
      </c>
      <c r="J310" s="17">
        <v>15.14666666666667</v>
      </c>
      <c r="K310" s="4">
        <v>12</v>
      </c>
      <c r="L310">
        <v>900</v>
      </c>
      <c r="M310" s="6">
        <v>0</v>
      </c>
      <c r="N310" s="6">
        <v>28.000000000247379</v>
      </c>
      <c r="O310" s="4">
        <v>0</v>
      </c>
      <c r="P310" s="6">
        <v>28.000000000247379</v>
      </c>
      <c r="Q310" s="13">
        <v>1</v>
      </c>
      <c r="R310" s="29">
        <v>377.80534641417597</v>
      </c>
      <c r="S310" s="29">
        <v>0</v>
      </c>
      <c r="T310" s="29">
        <v>15.740919384</v>
      </c>
      <c r="U310" t="s">
        <v>176</v>
      </c>
    </row>
    <row r="311" spans="1:21">
      <c r="A311" s="1">
        <v>309</v>
      </c>
      <c r="B311">
        <v>886307</v>
      </c>
      <c r="C311" s="2">
        <v>44567.21875</v>
      </c>
      <c r="D311" s="26">
        <f>IF(input_OLD_temp_simulation!C311&lt;&gt;"",(C311-E311/24-DATE(1970,1,1))*86400,"")</f>
        <v>1641442500.0000002</v>
      </c>
      <c r="E311" s="13">
        <v>1</v>
      </c>
      <c r="F311" s="17">
        <v>1.1312726362528061</v>
      </c>
      <c r="G311" s="17">
        <v>2.1947409491485228</v>
      </c>
      <c r="H311" s="6">
        <v>0</v>
      </c>
      <c r="I311" s="17">
        <v>-0.33188799651287598</v>
      </c>
      <c r="J311" s="17">
        <v>15.116666666666671</v>
      </c>
      <c r="K311" s="4">
        <v>12</v>
      </c>
      <c r="L311">
        <v>900</v>
      </c>
      <c r="M311" s="6">
        <v>0</v>
      </c>
      <c r="N311" s="6">
        <v>31.9999999992433</v>
      </c>
      <c r="O311" s="4">
        <v>0</v>
      </c>
      <c r="P311" s="6">
        <v>31.9999999992433</v>
      </c>
      <c r="Q311" s="13">
        <v>1</v>
      </c>
      <c r="R311" s="29">
        <v>377.80534641417597</v>
      </c>
      <c r="S311" s="29">
        <v>0</v>
      </c>
      <c r="T311" s="29">
        <v>15.688355509999999</v>
      </c>
      <c r="U311" t="s">
        <v>176</v>
      </c>
    </row>
    <row r="312" spans="1:21">
      <c r="A312" s="1">
        <v>310</v>
      </c>
      <c r="B312">
        <v>886307</v>
      </c>
      <c r="C312" s="2">
        <v>44567.229166666657</v>
      </c>
      <c r="D312" s="26">
        <f>IF(input_OLD_temp_simulation!C312&lt;&gt;"",(C312-E312/24-DATE(1970,1,1))*86400,"")</f>
        <v>1641443399.9999993</v>
      </c>
      <c r="E312" s="13">
        <v>1</v>
      </c>
      <c r="F312" s="17">
        <v>0.67306337359313073</v>
      </c>
      <c r="G312" s="17">
        <v>2.1298272990220801</v>
      </c>
      <c r="H312" s="6">
        <v>0</v>
      </c>
      <c r="I312" s="17">
        <v>-0.74682149242158935</v>
      </c>
      <c r="J312" s="17">
        <v>15.06666666666667</v>
      </c>
      <c r="K312" s="4">
        <v>12</v>
      </c>
      <c r="L312">
        <v>900</v>
      </c>
      <c r="M312" s="6">
        <v>0</v>
      </c>
      <c r="N312" s="6">
        <v>31.9999999992433</v>
      </c>
      <c r="O312" s="4">
        <v>0</v>
      </c>
      <c r="P312" s="6">
        <v>31.9999999992433</v>
      </c>
      <c r="Q312" s="13">
        <v>1</v>
      </c>
      <c r="R312" s="29">
        <v>377.80534641417597</v>
      </c>
      <c r="S312" s="29">
        <v>0</v>
      </c>
      <c r="T312" s="29">
        <v>15.634269188999999</v>
      </c>
      <c r="U312" t="s">
        <v>176</v>
      </c>
    </row>
    <row r="313" spans="1:21">
      <c r="A313" s="1">
        <v>311</v>
      </c>
      <c r="B313">
        <v>886307</v>
      </c>
      <c r="C313" s="2">
        <v>44567.239583333343</v>
      </c>
      <c r="D313" s="26">
        <f>IF(input_OLD_temp_simulation!C313&lt;&gt;"",(C313-E313/24-DATE(1970,1,1))*86400,"")</f>
        <v>1641444300.000001</v>
      </c>
      <c r="E313" s="13">
        <v>1</v>
      </c>
      <c r="F313" s="17">
        <v>0.21485411093345519</v>
      </c>
      <c r="G313" s="17">
        <v>2.064913648895637</v>
      </c>
      <c r="H313" s="6">
        <v>0</v>
      </c>
      <c r="I313" s="17">
        <v>-1.161754988330302</v>
      </c>
      <c r="J313" s="17">
        <v>15</v>
      </c>
      <c r="K313" s="4">
        <v>12</v>
      </c>
      <c r="L313">
        <v>900</v>
      </c>
      <c r="M313" s="6">
        <v>0</v>
      </c>
      <c r="N313" s="6">
        <v>32.00000000106229</v>
      </c>
      <c r="O313" s="4">
        <v>0</v>
      </c>
      <c r="P313" s="6">
        <v>32.00000000106229</v>
      </c>
      <c r="Q313" s="13">
        <v>1</v>
      </c>
      <c r="R313" s="29">
        <v>377.80534641417597</v>
      </c>
      <c r="S313" s="29">
        <v>0</v>
      </c>
      <c r="T313" s="29">
        <v>15.57866682</v>
      </c>
      <c r="U313" t="s">
        <v>176</v>
      </c>
    </row>
    <row r="314" spans="1:21">
      <c r="A314" s="1">
        <v>312</v>
      </c>
      <c r="B314">
        <v>886307</v>
      </c>
      <c r="C314" s="2">
        <v>44567.25</v>
      </c>
      <c r="D314" s="26">
        <f>IF(input_OLD_temp_simulation!C314&lt;&gt;"",(C314-E314/24-DATE(1970,1,1))*86400,"")</f>
        <v>1641445200.0000002</v>
      </c>
      <c r="E314" s="13">
        <v>1</v>
      </c>
      <c r="F314" s="17">
        <v>-0.24335515172622019</v>
      </c>
      <c r="G314" s="17">
        <v>1.999999998769193</v>
      </c>
      <c r="H314" s="6">
        <v>0</v>
      </c>
      <c r="I314" s="17">
        <v>-1.5766884842390161</v>
      </c>
      <c r="J314" s="17">
        <v>14.956666666666671</v>
      </c>
      <c r="K314" s="4">
        <v>12</v>
      </c>
      <c r="L314">
        <v>900</v>
      </c>
      <c r="M314" s="6">
        <v>0</v>
      </c>
      <c r="N314" s="6">
        <v>28.000000000247379</v>
      </c>
      <c r="O314" s="4">
        <v>0</v>
      </c>
      <c r="P314" s="6">
        <v>28.000000000247379</v>
      </c>
      <c r="Q314" s="13">
        <v>1</v>
      </c>
      <c r="R314" s="29">
        <v>377.80534641417597</v>
      </c>
      <c r="S314" s="29">
        <v>0</v>
      </c>
      <c r="T314" s="29">
        <v>15.521351635</v>
      </c>
      <c r="U314" t="s">
        <v>176</v>
      </c>
    </row>
    <row r="315" spans="1:21">
      <c r="A315" s="1">
        <v>313</v>
      </c>
      <c r="B315">
        <v>886307</v>
      </c>
      <c r="C315" s="2">
        <v>44567.260416666657</v>
      </c>
      <c r="D315" s="26">
        <f>IF(input_OLD_temp_simulation!C315&lt;&gt;"",(C315-E315/24-DATE(1970,1,1))*86400,"")</f>
        <v>1641446099.9999993</v>
      </c>
      <c r="E315" s="13">
        <v>1</v>
      </c>
      <c r="F315" s="17">
        <v>-0.32138107656753689</v>
      </c>
      <c r="G315" s="17">
        <v>1.999999998769193</v>
      </c>
      <c r="H315" s="6">
        <v>0</v>
      </c>
      <c r="I315" s="17">
        <v>-1.6547144090803321</v>
      </c>
      <c r="J315" s="17">
        <v>14.895</v>
      </c>
      <c r="K315" s="4">
        <v>12</v>
      </c>
      <c r="L315">
        <v>900</v>
      </c>
      <c r="M315" s="6">
        <v>0</v>
      </c>
      <c r="N315" s="6">
        <v>31.9999999992433</v>
      </c>
      <c r="O315" s="4">
        <v>0</v>
      </c>
      <c r="P315" s="6">
        <v>31.9999999992433</v>
      </c>
      <c r="Q315" s="13">
        <v>1</v>
      </c>
      <c r="R315" s="29">
        <v>377.80534641417597</v>
      </c>
      <c r="S315" s="29">
        <v>0</v>
      </c>
      <c r="T315" s="29">
        <v>15.464152573</v>
      </c>
      <c r="U315" t="s">
        <v>176</v>
      </c>
    </row>
    <row r="316" spans="1:21">
      <c r="A316" s="1">
        <v>314</v>
      </c>
      <c r="B316">
        <v>886307</v>
      </c>
      <c r="C316" s="2">
        <v>44567.270833333343</v>
      </c>
      <c r="D316" s="26">
        <f>IF(input_OLD_temp_simulation!C316&lt;&gt;"",(C316-E316/24-DATE(1970,1,1))*86400,"")</f>
        <v>1641447000.000001</v>
      </c>
      <c r="E316" s="13">
        <v>1</v>
      </c>
      <c r="F316" s="17">
        <v>-0.39940700140885349</v>
      </c>
      <c r="G316" s="17">
        <v>1.999999998769193</v>
      </c>
      <c r="H316" s="6">
        <v>0</v>
      </c>
      <c r="I316" s="17">
        <v>-1.7327403339216489</v>
      </c>
      <c r="J316" s="17">
        <v>14.803333333333329</v>
      </c>
      <c r="K316" s="4">
        <v>12</v>
      </c>
      <c r="L316">
        <v>900</v>
      </c>
      <c r="M316" s="6">
        <v>0</v>
      </c>
      <c r="N316" s="6">
        <v>32.00000000106229</v>
      </c>
      <c r="O316" s="4">
        <v>0</v>
      </c>
      <c r="P316" s="6">
        <v>32.00000000106229</v>
      </c>
      <c r="Q316" s="13">
        <v>1</v>
      </c>
      <c r="R316" s="29">
        <v>377.80534641417597</v>
      </c>
      <c r="S316" s="29">
        <v>0</v>
      </c>
      <c r="T316" s="29">
        <v>15.40686601</v>
      </c>
      <c r="U316" t="s">
        <v>176</v>
      </c>
    </row>
    <row r="317" spans="1:21">
      <c r="A317" s="1">
        <v>315</v>
      </c>
      <c r="B317">
        <v>886307</v>
      </c>
      <c r="C317" s="2">
        <v>44567.28125</v>
      </c>
      <c r="D317" s="26">
        <f>IF(input_OLD_temp_simulation!C317&lt;&gt;"",(C317-E317/24-DATE(1970,1,1))*86400,"")</f>
        <v>1641447900.0000002</v>
      </c>
      <c r="E317" s="13">
        <v>1</v>
      </c>
      <c r="F317" s="17">
        <v>-0.4774329262501702</v>
      </c>
      <c r="G317" s="17">
        <v>1.999999998769193</v>
      </c>
      <c r="H317" s="6">
        <v>0</v>
      </c>
      <c r="I317" s="17">
        <v>-1.810766258762966</v>
      </c>
      <c r="J317" s="17">
        <v>14.77</v>
      </c>
      <c r="K317" s="4">
        <v>12</v>
      </c>
      <c r="L317">
        <v>900</v>
      </c>
      <c r="M317" s="6">
        <v>0</v>
      </c>
      <c r="N317" s="6">
        <v>27.99999999842839</v>
      </c>
      <c r="O317" s="4">
        <v>0</v>
      </c>
      <c r="P317" s="6">
        <v>27.99999999842839</v>
      </c>
      <c r="Q317" s="13">
        <v>1</v>
      </c>
      <c r="R317" s="29">
        <v>377.80534641417597</v>
      </c>
      <c r="S317" s="29">
        <v>0</v>
      </c>
      <c r="T317" s="29">
        <v>15.349289175999999</v>
      </c>
      <c r="U317" t="s">
        <v>176</v>
      </c>
    </row>
    <row r="318" spans="1:21">
      <c r="A318" s="1">
        <v>316</v>
      </c>
      <c r="B318">
        <v>886307</v>
      </c>
      <c r="C318" s="2">
        <v>44567.291666666657</v>
      </c>
      <c r="D318" s="26">
        <f>IF(input_OLD_temp_simulation!C318&lt;&gt;"",(C318-E318/24-DATE(1970,1,1))*86400,"")</f>
        <v>1641448799.9999993</v>
      </c>
      <c r="E318" s="13">
        <v>1</v>
      </c>
      <c r="F318" s="17">
        <v>-0.55545885109148685</v>
      </c>
      <c r="G318" s="17">
        <v>1.999999998769193</v>
      </c>
      <c r="H318" s="6">
        <v>0</v>
      </c>
      <c r="I318" s="17">
        <v>-1.888792183604282</v>
      </c>
      <c r="J318" s="17">
        <v>14.713333333333329</v>
      </c>
      <c r="K318" s="4">
        <v>12</v>
      </c>
      <c r="L318">
        <v>900</v>
      </c>
      <c r="M318" s="6">
        <v>3155.53055555424</v>
      </c>
      <c r="N318" s="6">
        <v>31.9999999992433</v>
      </c>
      <c r="O318" s="4">
        <v>0</v>
      </c>
      <c r="P318" s="6">
        <v>31.9999999992433</v>
      </c>
      <c r="Q318" s="13">
        <v>1</v>
      </c>
      <c r="R318" s="29">
        <v>377.80534641417597</v>
      </c>
      <c r="S318" s="29">
        <v>2777.7252091400651</v>
      </c>
      <c r="T318" s="29">
        <v>15.42866237</v>
      </c>
      <c r="U318" t="s">
        <v>176</v>
      </c>
    </row>
    <row r="319" spans="1:21">
      <c r="A319" s="1">
        <v>317</v>
      </c>
      <c r="B319">
        <v>886307</v>
      </c>
      <c r="C319" s="2">
        <v>44567.302083333343</v>
      </c>
      <c r="D319" s="26">
        <f>IF(input_OLD_temp_simulation!C319&lt;&gt;"",(C319-E319/24-DATE(1970,1,1))*86400,"")</f>
        <v>1641449700.000001</v>
      </c>
      <c r="E319" s="13">
        <v>1</v>
      </c>
      <c r="F319" s="17">
        <v>-0.32881371392846148</v>
      </c>
      <c r="G319" s="17">
        <v>1.999999998769193</v>
      </c>
      <c r="H319" s="6">
        <v>0.69444444764795388</v>
      </c>
      <c r="I319" s="17">
        <v>-1.6621470464412571</v>
      </c>
      <c r="J319" s="17">
        <v>14.65666666666667</v>
      </c>
      <c r="K319" s="4">
        <v>12</v>
      </c>
      <c r="L319">
        <v>900</v>
      </c>
      <c r="M319" s="6">
        <v>3155.53055555424</v>
      </c>
      <c r="N319" s="6">
        <v>36.000000000058208</v>
      </c>
      <c r="O319" s="4">
        <v>0</v>
      </c>
      <c r="P319" s="6">
        <v>36.000000000058208</v>
      </c>
      <c r="Q319" s="13">
        <v>1</v>
      </c>
      <c r="R319" s="29">
        <v>377.80534641417597</v>
      </c>
      <c r="S319" s="29">
        <v>2777.7252091400651</v>
      </c>
      <c r="T319" s="29">
        <v>15.509143096000001</v>
      </c>
      <c r="U319" t="s">
        <v>176</v>
      </c>
    </row>
    <row r="320" spans="1:21">
      <c r="A320" s="1">
        <v>318</v>
      </c>
      <c r="B320">
        <v>886307</v>
      </c>
      <c r="C320" s="2">
        <v>44567.3125</v>
      </c>
      <c r="D320" s="26">
        <f>IF(input_OLD_temp_simulation!C320&lt;&gt;"",(C320-E320/24-DATE(1970,1,1))*86400,"")</f>
        <v>1641450600.0000002</v>
      </c>
      <c r="E320" s="13">
        <v>1</v>
      </c>
      <c r="F320" s="17">
        <v>-0.1021685767654362</v>
      </c>
      <c r="G320" s="17">
        <v>1.999999998769193</v>
      </c>
      <c r="H320" s="6">
        <v>1.388888895295908</v>
      </c>
      <c r="I320" s="17">
        <v>-1.435501909278232</v>
      </c>
      <c r="J320" s="17">
        <v>14.633333333333329</v>
      </c>
      <c r="K320" s="4">
        <v>16</v>
      </c>
      <c r="L320">
        <v>900</v>
      </c>
      <c r="M320" s="6">
        <v>3155.53055555424</v>
      </c>
      <c r="N320" s="6">
        <v>723.99999999834108</v>
      </c>
      <c r="O320" s="4">
        <v>0</v>
      </c>
      <c r="P320" s="6">
        <v>723.99999999834108</v>
      </c>
      <c r="Q320" s="13">
        <v>1</v>
      </c>
      <c r="R320" s="29">
        <v>377.80534641417597</v>
      </c>
      <c r="S320" s="29">
        <v>2777.7252091400651</v>
      </c>
      <c r="T320" s="29">
        <v>15.625463142999999</v>
      </c>
      <c r="U320" t="s">
        <v>176</v>
      </c>
    </row>
    <row r="321" spans="1:21">
      <c r="A321" s="1">
        <v>319</v>
      </c>
      <c r="B321">
        <v>886307</v>
      </c>
      <c r="C321" s="2">
        <v>44567.322916666657</v>
      </c>
      <c r="D321" s="26">
        <f>IF(input_OLD_temp_simulation!C321&lt;&gt;"",(C321-E321/24-DATE(1970,1,1))*86400,"")</f>
        <v>1641451499.9999993</v>
      </c>
      <c r="E321" s="13">
        <v>1</v>
      </c>
      <c r="F321" s="17">
        <v>0.12447656039758929</v>
      </c>
      <c r="G321" s="17">
        <v>1.999999998769193</v>
      </c>
      <c r="H321" s="6">
        <v>2.083333342943861</v>
      </c>
      <c r="I321" s="17">
        <v>-1.2088567721152059</v>
      </c>
      <c r="J321" s="17">
        <v>15.2</v>
      </c>
      <c r="K321" s="4">
        <v>16</v>
      </c>
      <c r="L321">
        <v>900</v>
      </c>
      <c r="M321" s="6">
        <v>3155.53055555424</v>
      </c>
      <c r="N321" s="6">
        <v>128.00000000061121</v>
      </c>
      <c r="O321" s="4">
        <v>0</v>
      </c>
      <c r="P321" s="6">
        <v>128.00000000061121</v>
      </c>
      <c r="Q321" s="13">
        <v>1</v>
      </c>
      <c r="R321" s="29">
        <v>377.80534641417597</v>
      </c>
      <c r="S321" s="29">
        <v>2777.7252091400651</v>
      </c>
      <c r="T321" s="29">
        <v>15.712264933</v>
      </c>
      <c r="U321" t="s">
        <v>176</v>
      </c>
    </row>
    <row r="322" spans="1:21">
      <c r="A322" s="1">
        <v>320</v>
      </c>
      <c r="B322">
        <v>886307</v>
      </c>
      <c r="C322" s="2">
        <v>44567.333333333343</v>
      </c>
      <c r="D322" s="26">
        <f>IF(input_OLD_temp_simulation!C322&lt;&gt;"",(C322-E322/24-DATE(1970,1,1))*86400,"")</f>
        <v>1641452400.000001</v>
      </c>
      <c r="E322" s="13">
        <v>1</v>
      </c>
      <c r="F322" s="17">
        <v>0.35112169756061462</v>
      </c>
      <c r="G322" s="17">
        <v>1.999999998769193</v>
      </c>
      <c r="H322" s="6">
        <v>2.777777790591816</v>
      </c>
      <c r="I322" s="17">
        <v>-0.98221163495218078</v>
      </c>
      <c r="J322" s="17">
        <v>15.83</v>
      </c>
      <c r="K322" s="4">
        <v>16</v>
      </c>
      <c r="L322">
        <v>900</v>
      </c>
      <c r="M322" s="6">
        <v>1152.7944444438399</v>
      </c>
      <c r="N322" s="6">
        <v>60.000000001309672</v>
      </c>
      <c r="O322" s="4">
        <v>0</v>
      </c>
      <c r="P322" s="6">
        <v>60.000000001309672</v>
      </c>
      <c r="Q322" s="13">
        <v>1</v>
      </c>
      <c r="R322" s="29">
        <v>377.80534641417597</v>
      </c>
      <c r="S322" s="29">
        <v>774.98909802966432</v>
      </c>
      <c r="T322" s="29">
        <v>15.697830313000001</v>
      </c>
      <c r="U322" t="s">
        <v>176</v>
      </c>
    </row>
    <row r="323" spans="1:21">
      <c r="A323" s="1">
        <v>321</v>
      </c>
      <c r="B323">
        <v>886307</v>
      </c>
      <c r="C323" s="2">
        <v>44567.34375</v>
      </c>
      <c r="D323" s="26">
        <f>IF(input_OLD_temp_simulation!C323&lt;&gt;"",(C323-E323/24-DATE(1970,1,1))*86400,"")</f>
        <v>1641453300.0000002</v>
      </c>
      <c r="E323" s="13">
        <v>1</v>
      </c>
      <c r="F323" s="17">
        <v>0.40181209139977631</v>
      </c>
      <c r="G323" s="17">
        <v>1.999999998769193</v>
      </c>
      <c r="H323" s="6">
        <v>14.464820819133569</v>
      </c>
      <c r="I323" s="17">
        <v>-0.93152124111301915</v>
      </c>
      <c r="J323" s="17">
        <v>15.85333333333333</v>
      </c>
      <c r="K323" s="4">
        <v>16</v>
      </c>
      <c r="L323">
        <v>900</v>
      </c>
      <c r="M323" s="6">
        <v>1152.7944444438399</v>
      </c>
      <c r="N323" s="6">
        <v>51.999999999679858</v>
      </c>
      <c r="O323" s="4">
        <v>0</v>
      </c>
      <c r="P323" s="6">
        <v>51.999999999679858</v>
      </c>
      <c r="Q323" s="13">
        <v>1</v>
      </c>
      <c r="R323" s="29">
        <v>377.80534641417597</v>
      </c>
      <c r="S323" s="29">
        <v>774.98909802966432</v>
      </c>
      <c r="T323" s="29">
        <v>15.688070391</v>
      </c>
      <c r="U323" t="s">
        <v>176</v>
      </c>
    </row>
    <row r="324" spans="1:21">
      <c r="A324" s="1">
        <v>322</v>
      </c>
      <c r="B324">
        <v>886307</v>
      </c>
      <c r="C324" s="2">
        <v>44567.354166666657</v>
      </c>
      <c r="D324" s="26">
        <f>IF(input_OLD_temp_simulation!C324&lt;&gt;"",(C324-E324/24-DATE(1970,1,1))*86400,"")</f>
        <v>1641454199.9999993</v>
      </c>
      <c r="E324" s="13">
        <v>1</v>
      </c>
      <c r="F324" s="17">
        <v>0.45250248523893788</v>
      </c>
      <c r="G324" s="17">
        <v>1.999999998769193</v>
      </c>
      <c r="H324" s="6">
        <v>26.15186384767533</v>
      </c>
      <c r="I324" s="17">
        <v>-0.88083084727385752</v>
      </c>
      <c r="J324" s="17">
        <v>16.015000000000001</v>
      </c>
      <c r="K324" s="4">
        <v>16</v>
      </c>
      <c r="L324">
        <v>900</v>
      </c>
      <c r="M324" s="6">
        <v>1152.7944444438399</v>
      </c>
      <c r="N324" s="6">
        <v>47.999999998864951</v>
      </c>
      <c r="O324" s="4">
        <v>0</v>
      </c>
      <c r="P324" s="6">
        <v>47.999999998864951</v>
      </c>
      <c r="Q324" s="13">
        <v>1</v>
      </c>
      <c r="R324" s="29">
        <v>377.80534641417597</v>
      </c>
      <c r="S324" s="29">
        <v>774.98909802966432</v>
      </c>
      <c r="T324" s="29">
        <v>15.683168664</v>
      </c>
      <c r="U324" t="s">
        <v>176</v>
      </c>
    </row>
    <row r="325" spans="1:21">
      <c r="A325" s="1">
        <v>323</v>
      </c>
      <c r="B325">
        <v>886307</v>
      </c>
      <c r="C325" s="2">
        <v>44567.364583333343</v>
      </c>
      <c r="D325" s="26">
        <f>IF(input_OLD_temp_simulation!C325&lt;&gt;"",(C325-E325/24-DATE(1970,1,1))*86400,"")</f>
        <v>1641455100.000001</v>
      </c>
      <c r="E325" s="13">
        <v>1</v>
      </c>
      <c r="F325" s="17">
        <v>0.50319287907809951</v>
      </c>
      <c r="G325" s="17">
        <v>1.999999998769193</v>
      </c>
      <c r="H325" s="6">
        <v>37.838906876217088</v>
      </c>
      <c r="I325" s="17">
        <v>-0.83014045343469589</v>
      </c>
      <c r="J325" s="17">
        <v>16.23833333333333</v>
      </c>
      <c r="K325" s="4">
        <v>16</v>
      </c>
      <c r="L325">
        <v>900</v>
      </c>
      <c r="M325" s="6">
        <v>1152.7944444438399</v>
      </c>
      <c r="N325" s="6">
        <v>51.999999999679858</v>
      </c>
      <c r="O325" s="4">
        <v>0</v>
      </c>
      <c r="P325" s="6">
        <v>51.999999999679858</v>
      </c>
      <c r="Q325" s="13">
        <v>1</v>
      </c>
      <c r="R325" s="29">
        <v>377.80534641417597</v>
      </c>
      <c r="S325" s="29">
        <v>774.98909802966432</v>
      </c>
      <c r="T325" s="29">
        <v>15.683510994000001</v>
      </c>
      <c r="U325" t="s">
        <v>176</v>
      </c>
    </row>
    <row r="326" spans="1:21">
      <c r="A326" s="1">
        <v>324</v>
      </c>
      <c r="B326">
        <v>886307</v>
      </c>
      <c r="C326" s="2">
        <v>44567.375</v>
      </c>
      <c r="D326" s="26">
        <f>IF(input_OLD_temp_simulation!C326&lt;&gt;"",(C326-E326/24-DATE(1970,1,1))*86400,"")</f>
        <v>1641456000.0000002</v>
      </c>
      <c r="E326" s="13">
        <v>1</v>
      </c>
      <c r="F326" s="17">
        <v>0.55388327291726114</v>
      </c>
      <c r="G326" s="17">
        <v>1.999999998769193</v>
      </c>
      <c r="H326" s="6">
        <v>49.525949904758839</v>
      </c>
      <c r="I326" s="17">
        <v>-0.77945005959553426</v>
      </c>
      <c r="J326" s="17">
        <v>16.2</v>
      </c>
      <c r="K326" s="4">
        <v>16</v>
      </c>
      <c r="L326">
        <v>900</v>
      </c>
      <c r="M326" s="6">
        <v>1807.347222221689</v>
      </c>
      <c r="N326" s="6">
        <v>44.000000001688022</v>
      </c>
      <c r="O326" s="4">
        <v>0</v>
      </c>
      <c r="P326" s="6">
        <v>44.000000001688022</v>
      </c>
      <c r="Q326" s="13">
        <v>1</v>
      </c>
      <c r="R326" s="29">
        <v>377.80534641417597</v>
      </c>
      <c r="S326" s="29">
        <v>1429.541875807513</v>
      </c>
      <c r="T326" s="29">
        <v>15.720709695</v>
      </c>
      <c r="U326" t="s">
        <v>176</v>
      </c>
    </row>
    <row r="327" spans="1:21">
      <c r="A327" s="1">
        <v>325</v>
      </c>
      <c r="B327">
        <v>886307</v>
      </c>
      <c r="C327" s="2">
        <v>44567.385416666657</v>
      </c>
      <c r="D327" s="26">
        <f>IF(input_OLD_temp_simulation!C327&lt;&gt;"",(C327-E327/24-DATE(1970,1,1))*86400,"")</f>
        <v>1641456899.9999993</v>
      </c>
      <c r="E327" s="13">
        <v>1</v>
      </c>
      <c r="F327" s="17">
        <v>1.1377101689012969</v>
      </c>
      <c r="G327" s="17">
        <v>1.978667744791043</v>
      </c>
      <c r="H327" s="6">
        <v>73.554927540246723</v>
      </c>
      <c r="I327" s="17">
        <v>-0.1814016609593985</v>
      </c>
      <c r="J327" s="17">
        <v>16.28</v>
      </c>
      <c r="K327" s="4">
        <v>16</v>
      </c>
      <c r="L327">
        <v>900</v>
      </c>
      <c r="M327" s="6">
        <v>1807.347222221689</v>
      </c>
      <c r="N327" s="6">
        <v>36.000000000058208</v>
      </c>
      <c r="O327" s="4">
        <v>0</v>
      </c>
      <c r="P327" s="6">
        <v>36.000000000058208</v>
      </c>
      <c r="Q327" s="13">
        <v>1</v>
      </c>
      <c r="R327" s="29">
        <v>377.80534641417597</v>
      </c>
      <c r="S327" s="29">
        <v>1429.541875807513</v>
      </c>
      <c r="T327" s="29">
        <v>15.769742553</v>
      </c>
      <c r="U327" t="s">
        <v>176</v>
      </c>
    </row>
    <row r="328" spans="1:21">
      <c r="A328" s="1">
        <v>326</v>
      </c>
      <c r="B328">
        <v>886307</v>
      </c>
      <c r="C328" s="2">
        <v>44567.395833333343</v>
      </c>
      <c r="D328" s="26">
        <f>IF(input_OLD_temp_simulation!C328&lt;&gt;"",(C328-E328/24-DATE(1970,1,1))*86400,"")</f>
        <v>1641457800.000001</v>
      </c>
      <c r="E328" s="13">
        <v>1</v>
      </c>
      <c r="F328" s="17">
        <v>1.7215370648853321</v>
      </c>
      <c r="G328" s="17">
        <v>1.957335490812893</v>
      </c>
      <c r="H328" s="6">
        <v>97.583905175734571</v>
      </c>
      <c r="I328" s="17">
        <v>0.41664673767673732</v>
      </c>
      <c r="J328" s="17">
        <v>16.256666666666661</v>
      </c>
      <c r="K328" s="4">
        <v>16</v>
      </c>
      <c r="L328">
        <v>900</v>
      </c>
      <c r="M328" s="6">
        <v>1807.347222221689</v>
      </c>
      <c r="N328" s="6">
        <v>63.999999998486601</v>
      </c>
      <c r="O328" s="4">
        <v>0</v>
      </c>
      <c r="P328" s="6">
        <v>63.999999998486601</v>
      </c>
      <c r="Q328" s="13">
        <v>1</v>
      </c>
      <c r="R328" s="29">
        <v>377.80534641417597</v>
      </c>
      <c r="S328" s="29">
        <v>1429.541875807513</v>
      </c>
      <c r="T328" s="29">
        <v>15.832388084</v>
      </c>
      <c r="U328" t="s">
        <v>176</v>
      </c>
    </row>
    <row r="329" spans="1:21">
      <c r="A329" s="1">
        <v>327</v>
      </c>
      <c r="B329">
        <v>886307</v>
      </c>
      <c r="C329" s="2">
        <v>44567.40625</v>
      </c>
      <c r="D329" s="26">
        <f>IF(input_OLD_temp_simulation!C329&lt;&gt;"",(C329-E329/24-DATE(1970,1,1))*86400,"")</f>
        <v>1641458700.0000002</v>
      </c>
      <c r="E329" s="13">
        <v>1</v>
      </c>
      <c r="F329" s="17">
        <v>2.3053639608693679</v>
      </c>
      <c r="G329" s="17">
        <v>1.936003236834742</v>
      </c>
      <c r="H329" s="6">
        <v>121.61288281122241</v>
      </c>
      <c r="I329" s="17">
        <v>1.0146951363128729</v>
      </c>
      <c r="J329" s="17">
        <v>16.13666666666667</v>
      </c>
      <c r="K329" s="4">
        <v>16.5</v>
      </c>
      <c r="L329">
        <v>900</v>
      </c>
      <c r="M329" s="6">
        <v>1807.347222221689</v>
      </c>
      <c r="N329" s="6">
        <v>87.999999999738066</v>
      </c>
      <c r="O329" s="4">
        <v>0</v>
      </c>
      <c r="P329" s="6">
        <v>87.999999999738066</v>
      </c>
      <c r="Q329" s="13">
        <v>1</v>
      </c>
      <c r="R329" s="29">
        <v>377.80534641417597</v>
      </c>
      <c r="S329" s="29">
        <v>1429.541875807513</v>
      </c>
      <c r="T329" s="29">
        <v>15.908385958</v>
      </c>
      <c r="U329" t="s">
        <v>176</v>
      </c>
    </row>
    <row r="330" spans="1:21">
      <c r="A330" s="1">
        <v>328</v>
      </c>
      <c r="B330">
        <v>886307</v>
      </c>
      <c r="C330" s="2">
        <v>44567.416666666657</v>
      </c>
      <c r="D330" s="26">
        <f>IF(input_OLD_temp_simulation!C330&lt;&gt;"",(C330-E330/24-DATE(1970,1,1))*86400,"")</f>
        <v>1641459599.9999993</v>
      </c>
      <c r="E330" s="13">
        <v>1</v>
      </c>
      <c r="F330" s="17">
        <v>2.889190856853403</v>
      </c>
      <c r="G330" s="17">
        <v>1.914670982856592</v>
      </c>
      <c r="H330" s="6">
        <v>145.6418604467103</v>
      </c>
      <c r="I330" s="17">
        <v>1.6127435349490089</v>
      </c>
      <c r="J330" s="17">
        <v>16.54666666666667</v>
      </c>
      <c r="K330" s="4">
        <v>16.5</v>
      </c>
      <c r="L330">
        <v>900</v>
      </c>
      <c r="M330" s="6">
        <v>410.31666667029191</v>
      </c>
      <c r="N330" s="6">
        <v>268.0000000000291</v>
      </c>
      <c r="O330" s="4">
        <v>0</v>
      </c>
      <c r="P330" s="6">
        <v>268.0000000000291</v>
      </c>
      <c r="Q330" s="13">
        <v>1</v>
      </c>
      <c r="R330" s="29">
        <v>377.80534641417597</v>
      </c>
      <c r="S330" s="29">
        <v>32.51132025611588</v>
      </c>
      <c r="T330" s="29">
        <v>15.936783662</v>
      </c>
      <c r="U330" t="s">
        <v>176</v>
      </c>
    </row>
    <row r="331" spans="1:21">
      <c r="A331" s="1">
        <v>329</v>
      </c>
      <c r="B331">
        <v>886307</v>
      </c>
      <c r="C331" s="2">
        <v>44567.427083333343</v>
      </c>
      <c r="D331" s="26">
        <f>IF(input_OLD_temp_simulation!C331&lt;&gt;"",(C331-E331/24-DATE(1970,1,1))*86400,"")</f>
        <v>1641460500.000001</v>
      </c>
      <c r="E331" s="13">
        <v>1</v>
      </c>
      <c r="F331" s="17">
        <v>3.297723758567745</v>
      </c>
      <c r="G331" s="17">
        <v>2.000916886961186</v>
      </c>
      <c r="H331" s="6">
        <v>154.7424524937696</v>
      </c>
      <c r="I331" s="17">
        <v>1.963779167260288</v>
      </c>
      <c r="J331" s="17">
        <v>17.045000000000002</v>
      </c>
      <c r="K331" s="4">
        <v>14.16666666666667</v>
      </c>
      <c r="L331">
        <v>900</v>
      </c>
      <c r="M331" s="6">
        <v>410.31666667029191</v>
      </c>
      <c r="N331" s="6">
        <v>87.999999999738066</v>
      </c>
      <c r="O331" s="4">
        <v>0</v>
      </c>
      <c r="P331" s="6">
        <v>87.999999999738066</v>
      </c>
      <c r="Q331" s="13">
        <v>1</v>
      </c>
      <c r="R331" s="29">
        <v>377.80534641417597</v>
      </c>
      <c r="S331" s="29">
        <v>32.51132025611588</v>
      </c>
      <c r="T331" s="29">
        <v>15.961139161</v>
      </c>
      <c r="U331" t="s">
        <v>176</v>
      </c>
    </row>
    <row r="332" spans="1:21">
      <c r="A332" s="1">
        <v>330</v>
      </c>
      <c r="B332">
        <v>886307</v>
      </c>
      <c r="C332" s="2">
        <v>44567.4375</v>
      </c>
      <c r="D332" s="26">
        <f>IF(input_OLD_temp_simulation!C332&lt;&gt;"",(C332-E332/24-DATE(1970,1,1))*86400,"")</f>
        <v>1641461400.0000002</v>
      </c>
      <c r="E332" s="13">
        <v>1</v>
      </c>
      <c r="F332" s="17">
        <v>3.706256660282087</v>
      </c>
      <c r="G332" s="17">
        <v>2.0871627910657788</v>
      </c>
      <c r="H332" s="6">
        <v>163.84304454082891</v>
      </c>
      <c r="I332" s="17">
        <v>2.3148147995715669</v>
      </c>
      <c r="J332" s="17">
        <v>16.883333333333329</v>
      </c>
      <c r="K332" s="4">
        <v>13</v>
      </c>
      <c r="L332">
        <v>900</v>
      </c>
      <c r="M332" s="6">
        <v>410.31666667029191</v>
      </c>
      <c r="N332" s="6">
        <v>132.00000000142609</v>
      </c>
      <c r="O332" s="4">
        <v>0</v>
      </c>
      <c r="P332" s="6">
        <v>132.00000000142609</v>
      </c>
      <c r="Q332" s="13">
        <v>1</v>
      </c>
      <c r="R332" s="29">
        <v>377.80534641417597</v>
      </c>
      <c r="S332" s="29">
        <v>32.51132025611588</v>
      </c>
      <c r="T332" s="29">
        <v>15.992845114</v>
      </c>
      <c r="U332" t="s">
        <v>176</v>
      </c>
    </row>
    <row r="333" spans="1:21">
      <c r="A333" s="1">
        <v>331</v>
      </c>
      <c r="B333">
        <v>886307</v>
      </c>
      <c r="C333" s="2">
        <v>44567.447916666657</v>
      </c>
      <c r="D333" s="26">
        <f>IF(input_OLD_temp_simulation!C333&lt;&gt;"",(C333-E333/24-DATE(1970,1,1))*86400,"")</f>
        <v>1641462299.9999993</v>
      </c>
      <c r="E333" s="13">
        <v>1</v>
      </c>
      <c r="F333" s="17">
        <v>4.1147895619964281</v>
      </c>
      <c r="G333" s="17">
        <v>2.1734086951703731</v>
      </c>
      <c r="H333" s="6">
        <v>172.94363658788819</v>
      </c>
      <c r="I333" s="17">
        <v>2.6658504318828462</v>
      </c>
      <c r="J333" s="17">
        <v>16.40333333333334</v>
      </c>
      <c r="K333" s="4">
        <v>13</v>
      </c>
      <c r="L333">
        <v>900</v>
      </c>
      <c r="M333" s="6">
        <v>410.31666667029191</v>
      </c>
      <c r="N333" s="6">
        <v>56.000000000494772</v>
      </c>
      <c r="O333" s="4">
        <v>0</v>
      </c>
      <c r="P333" s="6">
        <v>56.000000000494772</v>
      </c>
      <c r="Q333" s="13">
        <v>1</v>
      </c>
      <c r="R333" s="29">
        <v>377.80534641417597</v>
      </c>
      <c r="S333" s="29">
        <v>32.51132025611588</v>
      </c>
      <c r="T333" s="29">
        <v>16.025776527000001</v>
      </c>
      <c r="U333" t="s">
        <v>176</v>
      </c>
    </row>
    <row r="334" spans="1:21">
      <c r="A334" s="1">
        <v>332</v>
      </c>
      <c r="B334">
        <v>886307</v>
      </c>
      <c r="C334" s="2">
        <v>44567.458333333343</v>
      </c>
      <c r="D334" s="26">
        <f>IF(input_OLD_temp_simulation!C334&lt;&gt;"",(C334-E334/24-DATE(1970,1,1))*86400,"")</f>
        <v>1641463200.000001</v>
      </c>
      <c r="E334" s="13">
        <v>1</v>
      </c>
      <c r="F334" s="17">
        <v>4.5233224637107696</v>
      </c>
      <c r="G334" s="17">
        <v>2.2596545992749668</v>
      </c>
      <c r="H334" s="6">
        <v>182.04422863494759</v>
      </c>
      <c r="I334" s="17">
        <v>3.0168860641941251</v>
      </c>
      <c r="J334" s="17">
        <v>15.76</v>
      </c>
      <c r="K334" s="4">
        <v>13</v>
      </c>
      <c r="L334">
        <v>900</v>
      </c>
      <c r="M334" s="6">
        <v>1651.0361111098321</v>
      </c>
      <c r="N334" s="6">
        <v>31.9999999992433</v>
      </c>
      <c r="O334" s="4">
        <v>0</v>
      </c>
      <c r="P334" s="6">
        <v>31.9999999992433</v>
      </c>
      <c r="Q334" s="13">
        <v>1</v>
      </c>
      <c r="R334" s="29">
        <v>377.80534641417597</v>
      </c>
      <c r="S334" s="29">
        <v>1273.230764695656</v>
      </c>
      <c r="T334" s="29">
        <v>16.123687793999999</v>
      </c>
      <c r="U334" t="s">
        <v>176</v>
      </c>
    </row>
    <row r="335" spans="1:21">
      <c r="A335" s="1">
        <v>333</v>
      </c>
      <c r="B335">
        <v>886307</v>
      </c>
      <c r="C335" s="2">
        <v>44567.46875</v>
      </c>
      <c r="D335" s="26">
        <f>IF(input_OLD_temp_simulation!C335&lt;&gt;"",(C335-E335/24-DATE(1970,1,1))*86400,"")</f>
        <v>1641464100.0000002</v>
      </c>
      <c r="E335" s="13">
        <v>1</v>
      </c>
      <c r="F335" s="17">
        <v>4.9065506545517934</v>
      </c>
      <c r="G335" s="17">
        <v>2.3023191078466758</v>
      </c>
      <c r="H335" s="6">
        <v>190.06772265137849</v>
      </c>
      <c r="I335" s="17">
        <v>3.3716712493206762</v>
      </c>
      <c r="J335" s="17">
        <v>15.65</v>
      </c>
      <c r="K335" s="4">
        <v>14.33333333333333</v>
      </c>
      <c r="L335">
        <v>900</v>
      </c>
      <c r="M335" s="6">
        <v>1651.0361111098321</v>
      </c>
      <c r="N335" s="6">
        <v>40.000000000873108</v>
      </c>
      <c r="O335" s="4">
        <v>0</v>
      </c>
      <c r="P335" s="6">
        <v>40.000000000873108</v>
      </c>
      <c r="Q335" s="13">
        <v>1</v>
      </c>
      <c r="R335" s="29">
        <v>377.80534641417597</v>
      </c>
      <c r="S335" s="29">
        <v>1273.230764695656</v>
      </c>
      <c r="T335" s="29">
        <v>16.226384946</v>
      </c>
      <c r="U335" t="s">
        <v>176</v>
      </c>
    </row>
    <row r="336" spans="1:21">
      <c r="A336" s="1">
        <v>334</v>
      </c>
      <c r="B336">
        <v>886307</v>
      </c>
      <c r="C336" s="2">
        <v>44567.479166666657</v>
      </c>
      <c r="D336" s="26">
        <f>IF(input_OLD_temp_simulation!C336&lt;&gt;"",(C336-E336/24-DATE(1970,1,1))*86400,"")</f>
        <v>1641464999.9999993</v>
      </c>
      <c r="E336" s="13">
        <v>1</v>
      </c>
      <c r="F336" s="17">
        <v>5.2897788453928172</v>
      </c>
      <c r="G336" s="17">
        <v>2.3449836164183862</v>
      </c>
      <c r="H336" s="6">
        <v>198.09121666780939</v>
      </c>
      <c r="I336" s="17">
        <v>3.7264564344472269</v>
      </c>
      <c r="J336" s="17">
        <v>16.239999999999998</v>
      </c>
      <c r="K336" s="4">
        <v>17</v>
      </c>
      <c r="L336">
        <v>900</v>
      </c>
      <c r="M336" s="6">
        <v>1651.0361111098321</v>
      </c>
      <c r="N336" s="6">
        <v>644.00000000023283</v>
      </c>
      <c r="O336" s="4">
        <v>0</v>
      </c>
      <c r="P336" s="6">
        <v>644.00000000023283</v>
      </c>
      <c r="Q336" s="13">
        <v>1</v>
      </c>
      <c r="R336" s="29">
        <v>377.80534641417597</v>
      </c>
      <c r="S336" s="29">
        <v>1273.230764695656</v>
      </c>
      <c r="T336" s="29">
        <v>16.364115300000002</v>
      </c>
      <c r="U336" t="s">
        <v>176</v>
      </c>
    </row>
    <row r="337" spans="1:21">
      <c r="A337" s="1">
        <v>335</v>
      </c>
      <c r="B337">
        <v>886307</v>
      </c>
      <c r="C337" s="2">
        <v>44567.489583333343</v>
      </c>
      <c r="D337" s="26">
        <f>IF(input_OLD_temp_simulation!C337&lt;&gt;"",(C337-E337/24-DATE(1970,1,1))*86400,"")</f>
        <v>1641465900.000001</v>
      </c>
      <c r="E337" s="13">
        <v>1</v>
      </c>
      <c r="F337" s="17">
        <v>5.6730070362338409</v>
      </c>
      <c r="G337" s="17">
        <v>2.3876481249900952</v>
      </c>
      <c r="H337" s="6">
        <v>206.11471068424029</v>
      </c>
      <c r="I337" s="17">
        <v>4.0812416195737784</v>
      </c>
      <c r="J337" s="17">
        <v>17.350000000000001</v>
      </c>
      <c r="K337" s="4">
        <v>17</v>
      </c>
      <c r="L337">
        <v>900</v>
      </c>
      <c r="M337" s="6">
        <v>1651.0361111098321</v>
      </c>
      <c r="N337" s="6">
        <v>108.00000000017459</v>
      </c>
      <c r="O337" s="4">
        <v>0</v>
      </c>
      <c r="P337" s="6">
        <v>108.00000000017459</v>
      </c>
      <c r="Q337" s="13">
        <v>1</v>
      </c>
      <c r="R337" s="29">
        <v>377.80534641417597</v>
      </c>
      <c r="S337" s="29">
        <v>1273.230764695656</v>
      </c>
      <c r="T337" s="29">
        <v>16.478837601999999</v>
      </c>
      <c r="U337" t="s">
        <v>176</v>
      </c>
    </row>
    <row r="338" spans="1:21">
      <c r="A338" s="1">
        <v>336</v>
      </c>
      <c r="B338">
        <v>886307</v>
      </c>
      <c r="C338" s="2">
        <v>44567.5</v>
      </c>
      <c r="D338" s="26">
        <f>IF(input_OLD_temp_simulation!C338&lt;&gt;"",(C338-E338/24-DATE(1970,1,1))*86400,"")</f>
        <v>1641466800.0000002</v>
      </c>
      <c r="E338" s="13">
        <v>1</v>
      </c>
      <c r="F338" s="17">
        <v>6.0562352270748647</v>
      </c>
      <c r="G338" s="17">
        <v>2.430312633561805</v>
      </c>
      <c r="H338" s="6">
        <v>214.1382047006712</v>
      </c>
      <c r="I338" s="17">
        <v>4.4360268047003286</v>
      </c>
      <c r="J338" s="17">
        <v>17.72666666666667</v>
      </c>
      <c r="K338" s="4">
        <v>17</v>
      </c>
      <c r="L338">
        <v>900</v>
      </c>
      <c r="M338" s="6">
        <v>0</v>
      </c>
      <c r="N338" s="6">
        <v>95.999999997729901</v>
      </c>
      <c r="O338" s="4">
        <v>0</v>
      </c>
      <c r="P338" s="6">
        <v>95.999999997729901</v>
      </c>
      <c r="Q338" s="13">
        <v>1</v>
      </c>
      <c r="R338" s="29">
        <v>377.80534641417597</v>
      </c>
      <c r="S338" s="29">
        <v>0</v>
      </c>
      <c r="T338" s="29">
        <v>16.534539183</v>
      </c>
      <c r="U338" t="s">
        <v>176</v>
      </c>
    </row>
    <row r="339" spans="1:21">
      <c r="A339" s="1">
        <v>337</v>
      </c>
      <c r="B339">
        <v>886307</v>
      </c>
      <c r="C339" s="2">
        <v>44567.510416666657</v>
      </c>
      <c r="D339" s="26">
        <f>IF(input_OLD_temp_simulation!C339&lt;&gt;"",(C339-E339/24-DATE(1970,1,1))*86400,"")</f>
        <v>1641467699.9999993</v>
      </c>
      <c r="E339" s="13">
        <v>1</v>
      </c>
      <c r="F339" s="17">
        <v>6.1621278869137166</v>
      </c>
      <c r="G339" s="17">
        <v>2.6153989837430651</v>
      </c>
      <c r="H339" s="6">
        <v>211.5049343117746</v>
      </c>
      <c r="I339" s="17">
        <v>4.4185285644183416</v>
      </c>
      <c r="J339" s="17">
        <v>17.71833333333333</v>
      </c>
      <c r="K339" s="4">
        <v>17</v>
      </c>
      <c r="L339">
        <v>900</v>
      </c>
      <c r="M339" s="6">
        <v>0</v>
      </c>
      <c r="N339" s="6">
        <v>96.00000000136788</v>
      </c>
      <c r="O339" s="4">
        <v>0</v>
      </c>
      <c r="P339" s="6">
        <v>96.00000000136788</v>
      </c>
      <c r="Q339" s="13">
        <v>1</v>
      </c>
      <c r="R339" s="29">
        <v>377.80534641417597</v>
      </c>
      <c r="S339" s="29">
        <v>0</v>
      </c>
      <c r="T339" s="29">
        <v>16.588850053000002</v>
      </c>
      <c r="U339" t="s">
        <v>176</v>
      </c>
    </row>
    <row r="340" spans="1:21">
      <c r="A340" s="1">
        <v>338</v>
      </c>
      <c r="B340">
        <v>886307</v>
      </c>
      <c r="C340" s="2">
        <v>44567.520833333343</v>
      </c>
      <c r="D340" s="26">
        <f>IF(input_OLD_temp_simulation!C340&lt;&gt;"",(C340-E340/24-DATE(1970,1,1))*86400,"")</f>
        <v>1641468600.000001</v>
      </c>
      <c r="E340" s="13">
        <v>1</v>
      </c>
      <c r="F340" s="17">
        <v>6.2680205467525703</v>
      </c>
      <c r="G340" s="17">
        <v>2.8004853339243252</v>
      </c>
      <c r="H340" s="6">
        <v>208.87166392287801</v>
      </c>
      <c r="I340" s="17">
        <v>4.4010303241363538</v>
      </c>
      <c r="J340" s="17">
        <v>17.68333333333333</v>
      </c>
      <c r="K340" s="4">
        <v>17</v>
      </c>
      <c r="L340">
        <v>900</v>
      </c>
      <c r="M340" s="6">
        <v>0</v>
      </c>
      <c r="N340" s="6">
        <v>432.00000000069849</v>
      </c>
      <c r="O340" s="4">
        <v>0</v>
      </c>
      <c r="P340" s="6">
        <v>432.00000000069849</v>
      </c>
      <c r="Q340" s="13">
        <v>1</v>
      </c>
      <c r="R340" s="29">
        <v>377.80534641417597</v>
      </c>
      <c r="S340" s="29">
        <v>0</v>
      </c>
      <c r="T340" s="29">
        <v>16.658839570000001</v>
      </c>
      <c r="U340" t="s">
        <v>176</v>
      </c>
    </row>
    <row r="341" spans="1:21">
      <c r="A341" s="1">
        <v>339</v>
      </c>
      <c r="B341">
        <v>886307</v>
      </c>
      <c r="C341" s="2">
        <v>44567.53125</v>
      </c>
      <c r="D341" s="26">
        <f>IF(input_OLD_temp_simulation!C341&lt;&gt;"",(C341-E341/24-DATE(1970,1,1))*86400,"")</f>
        <v>1641469500.0000002</v>
      </c>
      <c r="E341" s="13">
        <v>1</v>
      </c>
      <c r="F341" s="17">
        <v>6.373913206591423</v>
      </c>
      <c r="G341" s="17">
        <v>2.9855716841055848</v>
      </c>
      <c r="H341" s="6">
        <v>206.23839353398151</v>
      </c>
      <c r="I341" s="17">
        <v>4.3835320838543668</v>
      </c>
      <c r="J341" s="17">
        <v>17.559999999999999</v>
      </c>
      <c r="K341" s="4">
        <v>17</v>
      </c>
      <c r="L341">
        <v>900</v>
      </c>
      <c r="M341" s="6">
        <v>0</v>
      </c>
      <c r="N341" s="6">
        <v>83.999999998923158</v>
      </c>
      <c r="O341" s="4">
        <v>0</v>
      </c>
      <c r="P341" s="6">
        <v>83.999999998923158</v>
      </c>
      <c r="Q341" s="13">
        <v>1</v>
      </c>
      <c r="R341" s="29">
        <v>377.80534641417597</v>
      </c>
      <c r="S341" s="29">
        <v>0</v>
      </c>
      <c r="T341" s="29">
        <v>16.709705421999999</v>
      </c>
      <c r="U341" t="s">
        <v>176</v>
      </c>
    </row>
    <row r="342" spans="1:21">
      <c r="A342" s="1">
        <v>340</v>
      </c>
      <c r="B342">
        <v>886307</v>
      </c>
      <c r="C342" s="2">
        <v>44567.541666666657</v>
      </c>
      <c r="D342" s="26">
        <f>IF(input_OLD_temp_simulation!C342&lt;&gt;"",(C342-E342/24-DATE(1970,1,1))*86400,"")</f>
        <v>1641470399.9999993</v>
      </c>
      <c r="E342" s="13">
        <v>1</v>
      </c>
      <c r="F342" s="17">
        <v>6.4798058664302758</v>
      </c>
      <c r="G342" s="17">
        <v>3.1706580342868449</v>
      </c>
      <c r="H342" s="6">
        <v>203.60512314508489</v>
      </c>
      <c r="I342" s="17">
        <v>4.3660338435723798</v>
      </c>
      <c r="J342" s="17">
        <v>17.61333333333333</v>
      </c>
      <c r="K342" s="4">
        <v>17</v>
      </c>
      <c r="L342">
        <v>900</v>
      </c>
      <c r="M342" s="6">
        <v>58.616666665280562</v>
      </c>
      <c r="N342" s="6">
        <v>96.00000000136788</v>
      </c>
      <c r="O342" s="4">
        <v>0</v>
      </c>
      <c r="P342" s="6">
        <v>96.00000000136788</v>
      </c>
      <c r="Q342" s="13">
        <v>1</v>
      </c>
      <c r="R342" s="29">
        <v>377.80534641417597</v>
      </c>
      <c r="S342" s="29">
        <v>0</v>
      </c>
      <c r="T342" s="29">
        <v>16.759810291000001</v>
      </c>
      <c r="U342" t="s">
        <v>176</v>
      </c>
    </row>
    <row r="343" spans="1:21">
      <c r="A343" s="1">
        <v>341</v>
      </c>
      <c r="B343">
        <v>886307</v>
      </c>
      <c r="C343" s="2">
        <v>44567.552083333343</v>
      </c>
      <c r="D343" s="26">
        <f>IF(input_OLD_temp_simulation!C343&lt;&gt;"",(C343-E343/24-DATE(1970,1,1))*86400,"")</f>
        <v>1641471300.000001</v>
      </c>
      <c r="E343" s="13">
        <v>1</v>
      </c>
      <c r="F343" s="17">
        <v>6.3658576765390276</v>
      </c>
      <c r="G343" s="17">
        <v>3.3993257800009888</v>
      </c>
      <c r="H343" s="6">
        <v>190.93777009165311</v>
      </c>
      <c r="I343" s="17">
        <v>4.0996404898717014</v>
      </c>
      <c r="J343" s="17">
        <v>17.763333333333328</v>
      </c>
      <c r="K343" s="4">
        <v>17</v>
      </c>
      <c r="L343">
        <v>900</v>
      </c>
      <c r="M343" s="6">
        <v>58.616666665280562</v>
      </c>
      <c r="N343" s="6">
        <v>31.9999999992433</v>
      </c>
      <c r="O343" s="4">
        <v>0</v>
      </c>
      <c r="P343" s="6">
        <v>31.9999999992433</v>
      </c>
      <c r="Q343" s="13">
        <v>1</v>
      </c>
      <c r="R343" s="29">
        <v>377.80534641417597</v>
      </c>
      <c r="S343" s="29">
        <v>0</v>
      </c>
      <c r="T343" s="29">
        <v>16.800124644</v>
      </c>
      <c r="U343" t="s">
        <v>176</v>
      </c>
    </row>
    <row r="344" spans="1:21">
      <c r="A344" s="1">
        <v>342</v>
      </c>
      <c r="B344">
        <v>886307</v>
      </c>
      <c r="C344" s="2">
        <v>44567.5625</v>
      </c>
      <c r="D344" s="26">
        <f>IF(input_OLD_temp_simulation!C344&lt;&gt;"",(C344-E344/24-DATE(1970,1,1))*86400,"")</f>
        <v>1641472200.0000002</v>
      </c>
      <c r="E344" s="13">
        <v>1</v>
      </c>
      <c r="F344" s="17">
        <v>6.2519094866477793</v>
      </c>
      <c r="G344" s="17">
        <v>3.6279935257151341</v>
      </c>
      <c r="H344" s="6">
        <v>178.27041703822121</v>
      </c>
      <c r="I344" s="17">
        <v>3.8332471361710239</v>
      </c>
      <c r="J344" s="17">
        <v>17.888333333333328</v>
      </c>
      <c r="K344" s="4">
        <v>17</v>
      </c>
      <c r="L344">
        <v>900</v>
      </c>
      <c r="M344" s="6">
        <v>58.616666665280562</v>
      </c>
      <c r="N344" s="6">
        <v>27.99999999842839</v>
      </c>
      <c r="O344" s="4">
        <v>0</v>
      </c>
      <c r="P344" s="6">
        <v>27.99999999842839</v>
      </c>
      <c r="Q344" s="13">
        <v>1</v>
      </c>
      <c r="R344" s="29">
        <v>377.80534641417597</v>
      </c>
      <c r="S344" s="29">
        <v>0</v>
      </c>
      <c r="T344" s="29">
        <v>16.83373667</v>
      </c>
      <c r="U344" t="s">
        <v>176</v>
      </c>
    </row>
    <row r="345" spans="1:21">
      <c r="A345" s="1">
        <v>343</v>
      </c>
      <c r="B345">
        <v>886307</v>
      </c>
      <c r="C345" s="2">
        <v>44567.572916666657</v>
      </c>
      <c r="D345" s="26">
        <f>IF(input_OLD_temp_simulation!C345&lt;&gt;"",(C345-E345/24-DATE(1970,1,1))*86400,"")</f>
        <v>1641473099.9999993</v>
      </c>
      <c r="E345" s="13">
        <v>1</v>
      </c>
      <c r="F345" s="17">
        <v>6.1379612967565311</v>
      </c>
      <c r="G345" s="17">
        <v>3.8566612714292781</v>
      </c>
      <c r="H345" s="6">
        <v>165.60306398478929</v>
      </c>
      <c r="I345" s="17">
        <v>3.5668537824703459</v>
      </c>
      <c r="J345" s="17">
        <v>17.956666666666671</v>
      </c>
      <c r="K345" s="4">
        <v>17</v>
      </c>
      <c r="L345">
        <v>900</v>
      </c>
      <c r="M345" s="6">
        <v>58.616666665280562</v>
      </c>
      <c r="N345" s="6">
        <v>32.000000002881279</v>
      </c>
      <c r="O345" s="4">
        <v>0</v>
      </c>
      <c r="P345" s="6">
        <v>32.000000002881279</v>
      </c>
      <c r="Q345" s="13">
        <v>1</v>
      </c>
      <c r="R345" s="29">
        <v>377.80534641417597</v>
      </c>
      <c r="S345" s="29">
        <v>0</v>
      </c>
      <c r="T345" s="29">
        <v>16.861080803</v>
      </c>
      <c r="U345" t="s">
        <v>176</v>
      </c>
    </row>
    <row r="346" spans="1:21">
      <c r="A346" s="1">
        <v>344</v>
      </c>
      <c r="B346">
        <v>886307</v>
      </c>
      <c r="C346" s="2">
        <v>44567.583333333343</v>
      </c>
      <c r="D346" s="26">
        <f>IF(input_OLD_temp_simulation!C346&lt;&gt;"",(C346-E346/24-DATE(1970,1,1))*86400,"")</f>
        <v>1641474000.000001</v>
      </c>
      <c r="E346" s="13">
        <v>1</v>
      </c>
      <c r="F346" s="17">
        <v>6.0240131068652829</v>
      </c>
      <c r="G346" s="17">
        <v>4.0853290171434216</v>
      </c>
      <c r="H346" s="6">
        <v>152.93571093135751</v>
      </c>
      <c r="I346" s="17">
        <v>3.3004604287696679</v>
      </c>
      <c r="J346" s="17">
        <v>17.986666666666661</v>
      </c>
      <c r="K346" s="4">
        <v>17</v>
      </c>
      <c r="L346">
        <v>900</v>
      </c>
      <c r="M346" s="6">
        <v>58.616666669723202</v>
      </c>
      <c r="N346" s="6">
        <v>31.9999999992433</v>
      </c>
      <c r="O346" s="4">
        <v>0</v>
      </c>
      <c r="P346" s="6">
        <v>31.9999999992433</v>
      </c>
      <c r="Q346" s="13">
        <v>1</v>
      </c>
      <c r="R346" s="29">
        <v>377.80534641417597</v>
      </c>
      <c r="S346" s="29">
        <v>0</v>
      </c>
      <c r="T346" s="29">
        <v>16.881980239000001</v>
      </c>
      <c r="U346" t="s">
        <v>176</v>
      </c>
    </row>
    <row r="347" spans="1:21">
      <c r="A347" s="1">
        <v>345</v>
      </c>
      <c r="B347">
        <v>886307</v>
      </c>
      <c r="C347" s="2">
        <v>44567.59375</v>
      </c>
      <c r="D347" s="26">
        <f>IF(input_OLD_temp_simulation!C347&lt;&gt;"",(C347-E347/24-DATE(1970,1,1))*86400,"")</f>
        <v>1641474900.0000002</v>
      </c>
      <c r="E347" s="13">
        <v>1</v>
      </c>
      <c r="F347" s="17">
        <v>5.8400945221851162</v>
      </c>
      <c r="G347" s="17">
        <v>3.9002426669621642</v>
      </c>
      <c r="H347" s="6">
        <v>127.30703539838549</v>
      </c>
      <c r="I347" s="17">
        <v>3.2399327442103401</v>
      </c>
      <c r="J347" s="17">
        <v>18.006666666666671</v>
      </c>
      <c r="K347" s="4">
        <v>17</v>
      </c>
      <c r="L347">
        <v>900</v>
      </c>
      <c r="M347" s="6">
        <v>58.616666669723202</v>
      </c>
      <c r="N347" s="6">
        <v>31.9999999992433</v>
      </c>
      <c r="O347" s="4">
        <v>0</v>
      </c>
      <c r="P347" s="6">
        <v>31.9999999992433</v>
      </c>
      <c r="Q347" s="13">
        <v>1</v>
      </c>
      <c r="R347" s="29">
        <v>377.80534641417597</v>
      </c>
      <c r="S347" s="29">
        <v>0</v>
      </c>
      <c r="T347" s="29">
        <v>16.891995447999999</v>
      </c>
      <c r="U347" t="s">
        <v>176</v>
      </c>
    </row>
    <row r="348" spans="1:21">
      <c r="A348" s="1">
        <v>346</v>
      </c>
      <c r="B348">
        <v>886307</v>
      </c>
      <c r="C348" s="2">
        <v>44567.604166666657</v>
      </c>
      <c r="D348" s="26">
        <f>IF(input_OLD_temp_simulation!C348&lt;&gt;"",(C348-E348/24-DATE(1970,1,1))*86400,"")</f>
        <v>1641475799.9999993</v>
      </c>
      <c r="E348" s="13">
        <v>1</v>
      </c>
      <c r="F348" s="17">
        <v>5.6561759375049494</v>
      </c>
      <c r="G348" s="17">
        <v>3.7151563167809059</v>
      </c>
      <c r="H348" s="6">
        <v>101.6783598654135</v>
      </c>
      <c r="I348" s="17">
        <v>3.1794050596510122</v>
      </c>
      <c r="J348" s="17">
        <v>18.00333333333333</v>
      </c>
      <c r="K348" s="4">
        <v>17</v>
      </c>
      <c r="L348">
        <v>900</v>
      </c>
      <c r="M348" s="6">
        <v>58.616666669723202</v>
      </c>
      <c r="N348" s="6">
        <v>31.9999999992433</v>
      </c>
      <c r="O348" s="4">
        <v>0</v>
      </c>
      <c r="P348" s="6">
        <v>31.9999999992433</v>
      </c>
      <c r="Q348" s="13">
        <v>1</v>
      </c>
      <c r="R348" s="29">
        <v>377.80534641417597</v>
      </c>
      <c r="S348" s="29">
        <v>0</v>
      </c>
      <c r="T348" s="29">
        <v>16.89117216</v>
      </c>
      <c r="U348" t="s">
        <v>176</v>
      </c>
    </row>
    <row r="349" spans="1:21">
      <c r="A349" s="1">
        <v>347</v>
      </c>
      <c r="B349">
        <v>886307</v>
      </c>
      <c r="C349" s="2">
        <v>44567.614583333343</v>
      </c>
      <c r="D349" s="26">
        <f>IF(input_OLD_temp_simulation!C349&lt;&gt;"",(C349-E349/24-DATE(1970,1,1))*86400,"")</f>
        <v>1641476700.000001</v>
      </c>
      <c r="E349" s="13">
        <v>1</v>
      </c>
      <c r="F349" s="17">
        <v>5.4722573528247827</v>
      </c>
      <c r="G349" s="17">
        <v>3.530069966599648</v>
      </c>
      <c r="H349" s="6">
        <v>76.049684332441487</v>
      </c>
      <c r="I349" s="17">
        <v>3.1188773750916838</v>
      </c>
      <c r="J349" s="17">
        <v>17.911666666666669</v>
      </c>
      <c r="K349" s="4">
        <v>17</v>
      </c>
      <c r="L349">
        <v>900</v>
      </c>
      <c r="M349" s="6">
        <v>58.616666669723202</v>
      </c>
      <c r="N349" s="6">
        <v>28.000000002066368</v>
      </c>
      <c r="O349" s="4">
        <v>0</v>
      </c>
      <c r="P349" s="6">
        <v>28.000000002066368</v>
      </c>
      <c r="Q349" s="13">
        <v>1</v>
      </c>
      <c r="R349" s="29">
        <v>377.80534641417597</v>
      </c>
      <c r="S349" s="29">
        <v>0</v>
      </c>
      <c r="T349" s="29">
        <v>16.879352774000001</v>
      </c>
      <c r="U349" t="s">
        <v>176</v>
      </c>
    </row>
    <row r="350" spans="1:21">
      <c r="A350" s="1">
        <v>348</v>
      </c>
      <c r="B350">
        <v>886307</v>
      </c>
      <c r="C350" s="2">
        <v>44567.625</v>
      </c>
      <c r="D350" s="26">
        <f>IF(input_OLD_temp_simulation!C350&lt;&gt;"",(C350-E350/24-DATE(1970,1,1))*86400,"")</f>
        <v>1641477600.0000002</v>
      </c>
      <c r="E350" s="13">
        <v>1</v>
      </c>
      <c r="F350" s="17">
        <v>5.2883387681446159</v>
      </c>
      <c r="G350" s="17">
        <v>3.3449836164183888</v>
      </c>
      <c r="H350" s="6">
        <v>50.42100879946949</v>
      </c>
      <c r="I350" s="17">
        <v>3.0583496905323559</v>
      </c>
      <c r="J350" s="17">
        <v>17.626666666666669</v>
      </c>
      <c r="K350" s="4">
        <v>17</v>
      </c>
      <c r="L350">
        <v>900</v>
      </c>
      <c r="M350" s="6">
        <v>254.00555555399171</v>
      </c>
      <c r="N350" s="6">
        <v>327.9999999977008</v>
      </c>
      <c r="O350" s="4">
        <v>0</v>
      </c>
      <c r="P350" s="6">
        <v>327.9999999977008</v>
      </c>
      <c r="Q350" s="13">
        <v>1</v>
      </c>
      <c r="R350" s="29">
        <v>377.80534641417597</v>
      </c>
      <c r="S350" s="29">
        <v>0</v>
      </c>
      <c r="T350" s="29">
        <v>16.872021905</v>
      </c>
      <c r="U350" t="s">
        <v>176</v>
      </c>
    </row>
    <row r="351" spans="1:21">
      <c r="A351" s="1">
        <v>349</v>
      </c>
      <c r="B351">
        <v>886307</v>
      </c>
      <c r="C351" s="2">
        <v>44567.635416666657</v>
      </c>
      <c r="D351" s="26">
        <f>IF(input_OLD_temp_simulation!C351&lt;&gt;"",(C351-E351/24-DATE(1970,1,1))*86400,"")</f>
        <v>1641478499.9999993</v>
      </c>
      <c r="E351" s="13">
        <v>1</v>
      </c>
      <c r="F351" s="17">
        <v>5.0214752702895238</v>
      </c>
      <c r="G351" s="17">
        <v>3.1812295205229941</v>
      </c>
      <c r="H351" s="6">
        <v>39.323158012301292</v>
      </c>
      <c r="I351" s="17">
        <v>2.900655589940861</v>
      </c>
      <c r="J351" s="17">
        <v>17.35166666666667</v>
      </c>
      <c r="K351" s="4">
        <v>17</v>
      </c>
      <c r="L351">
        <v>900</v>
      </c>
      <c r="M351" s="6">
        <v>254.00555555399171</v>
      </c>
      <c r="N351" s="6">
        <v>276.00000000165892</v>
      </c>
      <c r="O351" s="4">
        <v>0</v>
      </c>
      <c r="P351" s="6">
        <v>276.00000000165892</v>
      </c>
      <c r="Q351" s="13">
        <v>1</v>
      </c>
      <c r="R351" s="29">
        <v>377.80534641417597</v>
      </c>
      <c r="S351" s="29">
        <v>0</v>
      </c>
      <c r="T351" s="29">
        <v>16.856853524999998</v>
      </c>
      <c r="U351" t="s">
        <v>176</v>
      </c>
    </row>
    <row r="352" spans="1:21">
      <c r="A352" s="1">
        <v>350</v>
      </c>
      <c r="B352">
        <v>886307</v>
      </c>
      <c r="C352" s="2">
        <v>44567.645833333343</v>
      </c>
      <c r="D352" s="26">
        <f>IF(input_OLD_temp_simulation!C352&lt;&gt;"",(C352-E352/24-DATE(1970,1,1))*86400,"")</f>
        <v>1641479400.000001</v>
      </c>
      <c r="E352" s="13">
        <v>1</v>
      </c>
      <c r="F352" s="17">
        <v>4.7546117724344317</v>
      </c>
      <c r="G352" s="17">
        <v>3.0174754246275981</v>
      </c>
      <c r="H352" s="6">
        <v>28.225307225133101</v>
      </c>
      <c r="I352" s="17">
        <v>2.742961489349367</v>
      </c>
      <c r="J352" s="17">
        <v>17.149999999999999</v>
      </c>
      <c r="K352" s="4">
        <v>17</v>
      </c>
      <c r="L352">
        <v>900</v>
      </c>
      <c r="M352" s="6">
        <v>254.00555555399171</v>
      </c>
      <c r="N352" s="6">
        <v>40.000000000873108</v>
      </c>
      <c r="O352" s="4">
        <v>0</v>
      </c>
      <c r="P352" s="6">
        <v>40.000000000873108</v>
      </c>
      <c r="Q352" s="13">
        <v>1</v>
      </c>
      <c r="R352" s="29">
        <v>377.80534641417597</v>
      </c>
      <c r="S352" s="29">
        <v>0</v>
      </c>
      <c r="T352" s="29">
        <v>16.824536255999998</v>
      </c>
      <c r="U352" t="s">
        <v>176</v>
      </c>
    </row>
    <row r="353" spans="1:21">
      <c r="A353" s="1">
        <v>351</v>
      </c>
      <c r="B353">
        <v>886307</v>
      </c>
      <c r="C353" s="2">
        <v>44567.65625</v>
      </c>
      <c r="D353" s="26">
        <f>IF(input_OLD_temp_simulation!C353&lt;&gt;"",(C353-E353/24-DATE(1970,1,1))*86400,"")</f>
        <v>1641480300.0000002</v>
      </c>
      <c r="E353" s="13">
        <v>1</v>
      </c>
      <c r="F353" s="17">
        <v>4.4877482745793396</v>
      </c>
      <c r="G353" s="17">
        <v>2.853721328732203</v>
      </c>
      <c r="H353" s="6">
        <v>17.127456437964909</v>
      </c>
      <c r="I353" s="17">
        <v>2.5852673887578712</v>
      </c>
      <c r="J353" s="17">
        <v>16.98</v>
      </c>
      <c r="K353" s="4">
        <v>17</v>
      </c>
      <c r="L353">
        <v>900</v>
      </c>
      <c r="M353" s="6">
        <v>254.00555555399171</v>
      </c>
      <c r="N353" s="6">
        <v>83.999999998923158</v>
      </c>
      <c r="O353" s="4">
        <v>0</v>
      </c>
      <c r="P353" s="6">
        <v>83.999999998923158</v>
      </c>
      <c r="Q353" s="13">
        <v>1</v>
      </c>
      <c r="R353" s="29">
        <v>377.80534641417597</v>
      </c>
      <c r="S353" s="29">
        <v>0</v>
      </c>
      <c r="T353" s="29">
        <v>16.789361742000001</v>
      </c>
      <c r="U353" t="s">
        <v>176</v>
      </c>
    </row>
    <row r="354" spans="1:21">
      <c r="A354" s="1">
        <v>352</v>
      </c>
      <c r="B354">
        <v>886307</v>
      </c>
      <c r="C354" s="2">
        <v>44567.666666666657</v>
      </c>
      <c r="D354" s="26">
        <f>IF(input_OLD_temp_simulation!C354&lt;&gt;"",(C354-E354/24-DATE(1970,1,1))*86400,"")</f>
        <v>1641481199.9999993</v>
      </c>
      <c r="E354" s="13">
        <v>1</v>
      </c>
      <c r="F354" s="17">
        <v>4.2208847767242466</v>
      </c>
      <c r="G354" s="17">
        <v>2.6899672328368069</v>
      </c>
      <c r="H354" s="6">
        <v>6.0296056507967126</v>
      </c>
      <c r="I354" s="17">
        <v>2.4275732881663759</v>
      </c>
      <c r="J354" s="17">
        <v>16.899999999999999</v>
      </c>
      <c r="K354" s="4">
        <v>17</v>
      </c>
      <c r="L354">
        <v>900</v>
      </c>
      <c r="M354" s="6">
        <v>1172.3333333322671</v>
      </c>
      <c r="N354" s="6">
        <v>115.9999999981665</v>
      </c>
      <c r="O354" s="4">
        <v>0</v>
      </c>
      <c r="P354" s="6">
        <v>115.9999999981665</v>
      </c>
      <c r="Q354" s="13">
        <v>1</v>
      </c>
      <c r="R354" s="29">
        <v>377.80534641417597</v>
      </c>
      <c r="S354" s="29">
        <v>794.5279869180913</v>
      </c>
      <c r="T354" s="29">
        <v>16.789871613999999</v>
      </c>
      <c r="U354" t="s">
        <v>176</v>
      </c>
    </row>
    <row r="355" spans="1:21">
      <c r="A355" s="1">
        <v>353</v>
      </c>
      <c r="B355">
        <v>886307</v>
      </c>
      <c r="C355" s="2">
        <v>44567.677083333343</v>
      </c>
      <c r="D355" s="26">
        <f>IF(input_OLD_temp_simulation!C355&lt;&gt;"",(C355-E355/24-DATE(1970,1,1))*86400,"")</f>
        <v>1641482100.000001</v>
      </c>
      <c r="E355" s="13">
        <v>1</v>
      </c>
      <c r="F355" s="17">
        <v>4.0454074050622992</v>
      </c>
      <c r="G355" s="17">
        <v>2.6250535830180559</v>
      </c>
      <c r="H355" s="6">
        <v>4.522204238097534</v>
      </c>
      <c r="I355" s="17">
        <v>2.295371683050262</v>
      </c>
      <c r="J355" s="17">
        <v>17.114999999999998</v>
      </c>
      <c r="K355" s="4">
        <v>17</v>
      </c>
      <c r="L355">
        <v>900</v>
      </c>
      <c r="M355" s="6">
        <v>1172.3333333322671</v>
      </c>
      <c r="N355" s="6">
        <v>112.0000000009895</v>
      </c>
      <c r="O355" s="4">
        <v>0</v>
      </c>
      <c r="P355" s="6">
        <v>112.0000000009895</v>
      </c>
      <c r="Q355" s="13">
        <v>1</v>
      </c>
      <c r="R355" s="29">
        <v>377.80534641417597</v>
      </c>
      <c r="S355" s="29">
        <v>794.5279869180913</v>
      </c>
      <c r="T355" s="29">
        <v>16.789000724000001</v>
      </c>
      <c r="U355" t="s">
        <v>176</v>
      </c>
    </row>
    <row r="356" spans="1:21">
      <c r="A356" s="1">
        <v>354</v>
      </c>
      <c r="B356">
        <v>886307</v>
      </c>
      <c r="C356" s="2">
        <v>44567.6875</v>
      </c>
      <c r="D356" s="26">
        <f>IF(input_OLD_temp_simulation!C356&lt;&gt;"",(C356-E356/24-DATE(1970,1,1))*86400,"")</f>
        <v>1641483000.0000002</v>
      </c>
      <c r="E356" s="13">
        <v>1</v>
      </c>
      <c r="F356" s="17">
        <v>3.869930033400351</v>
      </c>
      <c r="G356" s="17">
        <v>2.5601399331993062</v>
      </c>
      <c r="H356" s="6">
        <v>3.0148028253983559</v>
      </c>
      <c r="I356" s="17">
        <v>2.1631700779341472</v>
      </c>
      <c r="J356" s="17">
        <v>17.059999999999999</v>
      </c>
      <c r="K356" s="4">
        <v>17</v>
      </c>
      <c r="L356">
        <v>900</v>
      </c>
      <c r="M356" s="6">
        <v>1172.3333333322671</v>
      </c>
      <c r="N356" s="6">
        <v>119.99999999898139</v>
      </c>
      <c r="O356" s="4">
        <v>0</v>
      </c>
      <c r="P356" s="6">
        <v>119.99999999898139</v>
      </c>
      <c r="Q356" s="13">
        <v>1</v>
      </c>
      <c r="R356" s="29">
        <v>377.80534641417597</v>
      </c>
      <c r="S356" s="29">
        <v>794.5279869180913</v>
      </c>
      <c r="T356" s="29">
        <v>16.787364284999999</v>
      </c>
      <c r="U356" t="s">
        <v>176</v>
      </c>
    </row>
    <row r="357" spans="1:21">
      <c r="A357" s="1">
        <v>355</v>
      </c>
      <c r="B357">
        <v>886307</v>
      </c>
      <c r="C357" s="2">
        <v>44567.697916666657</v>
      </c>
      <c r="D357" s="26">
        <f>IF(input_OLD_temp_simulation!C357&lt;&gt;"",(C357-E357/24-DATE(1970,1,1))*86400,"")</f>
        <v>1641483899.9999993</v>
      </c>
      <c r="E357" s="13">
        <v>1</v>
      </c>
      <c r="F357" s="17">
        <v>3.6944526617384028</v>
      </c>
      <c r="G357" s="17">
        <v>2.4952262833805552</v>
      </c>
      <c r="H357" s="6">
        <v>1.507401412699179</v>
      </c>
      <c r="I357" s="17">
        <v>2.0309684728180328</v>
      </c>
      <c r="J357" s="17">
        <v>17.08666666666667</v>
      </c>
      <c r="K357" s="4">
        <v>16</v>
      </c>
      <c r="L357">
        <v>900</v>
      </c>
      <c r="M357" s="6">
        <v>1172.3333333322671</v>
      </c>
      <c r="N357" s="6">
        <v>120.0000000026193</v>
      </c>
      <c r="O357" s="4">
        <v>0</v>
      </c>
      <c r="P357" s="6">
        <v>120.0000000026193</v>
      </c>
      <c r="Q357" s="13">
        <v>1</v>
      </c>
      <c r="R357" s="29">
        <v>377.80534641417597</v>
      </c>
      <c r="S357" s="29">
        <v>794.5279869180913</v>
      </c>
      <c r="T357" s="29">
        <v>16.784559239</v>
      </c>
      <c r="U357" t="s">
        <v>176</v>
      </c>
    </row>
    <row r="358" spans="1:21">
      <c r="A358" s="1">
        <v>356</v>
      </c>
      <c r="B358">
        <v>886307</v>
      </c>
      <c r="C358" s="2">
        <v>44567.708333333343</v>
      </c>
      <c r="D358" s="26">
        <f>IF(input_OLD_temp_simulation!C358&lt;&gt;"",(C358-E358/24-DATE(1970,1,1))*86400,"")</f>
        <v>1641484800.000001</v>
      </c>
      <c r="E358" s="13">
        <v>1</v>
      </c>
      <c r="F358" s="17">
        <v>3.518975290076455</v>
      </c>
      <c r="G358" s="17">
        <v>2.430312633561805</v>
      </c>
      <c r="H358" s="6">
        <v>0</v>
      </c>
      <c r="I358" s="17">
        <v>1.898766867701918</v>
      </c>
      <c r="J358" s="17">
        <v>17.006666666666671</v>
      </c>
      <c r="K358" s="4">
        <v>15.5</v>
      </c>
      <c r="L358">
        <v>900</v>
      </c>
      <c r="M358" s="6">
        <v>1797.577777779697</v>
      </c>
      <c r="N358" s="6">
        <v>123.9999999997963</v>
      </c>
      <c r="O358" s="4">
        <v>0</v>
      </c>
      <c r="P358" s="6">
        <v>123.9999999997963</v>
      </c>
      <c r="Q358" s="13">
        <v>1</v>
      </c>
      <c r="R358" s="29">
        <v>377.80534641417597</v>
      </c>
      <c r="S358" s="29">
        <v>1419.772431365521</v>
      </c>
      <c r="T358" s="29">
        <v>16.811593637000001</v>
      </c>
      <c r="U358" t="s">
        <v>176</v>
      </c>
    </row>
    <row r="359" spans="1:21">
      <c r="A359" s="1">
        <v>357</v>
      </c>
      <c r="B359">
        <v>886307</v>
      </c>
      <c r="C359" s="2">
        <v>44567.71875</v>
      </c>
      <c r="D359" s="26">
        <f>IF(input_OLD_temp_simulation!C359&lt;&gt;"",(C359-E359/24-DATE(1970,1,1))*86400,"")</f>
        <v>1641485700.0000002</v>
      </c>
      <c r="E359" s="13">
        <v>1</v>
      </c>
      <c r="F359" s="17">
        <v>3.562098242128755</v>
      </c>
      <c r="G359" s="17">
        <v>2.5165585376664068</v>
      </c>
      <c r="H359" s="6">
        <v>0</v>
      </c>
      <c r="I359" s="17">
        <v>1.8843925503511509</v>
      </c>
      <c r="J359" s="17">
        <v>16.78</v>
      </c>
      <c r="K359" s="4">
        <v>15.5</v>
      </c>
      <c r="L359">
        <v>900</v>
      </c>
      <c r="M359" s="6">
        <v>1797.577777779697</v>
      </c>
      <c r="N359" s="6">
        <v>195.99999999991269</v>
      </c>
      <c r="O359" s="4">
        <v>0</v>
      </c>
      <c r="P359" s="6">
        <v>195.99999999991269</v>
      </c>
      <c r="Q359" s="13">
        <v>1</v>
      </c>
      <c r="R359" s="29">
        <v>377.80534641417597</v>
      </c>
      <c r="S359" s="29">
        <v>1419.772431365521</v>
      </c>
      <c r="T359" s="29">
        <v>16.842110530999999</v>
      </c>
      <c r="U359" t="s">
        <v>176</v>
      </c>
    </row>
    <row r="360" spans="1:21">
      <c r="A360" s="1">
        <v>358</v>
      </c>
      <c r="B360">
        <v>886307</v>
      </c>
      <c r="C360" s="2">
        <v>44567.729166666657</v>
      </c>
      <c r="D360" s="26">
        <f>IF(input_OLD_temp_simulation!C360&lt;&gt;"",(C360-E360/24-DATE(1970,1,1))*86400,"")</f>
        <v>1641486599.9999993</v>
      </c>
      <c r="E360" s="13">
        <v>1</v>
      </c>
      <c r="F360" s="17">
        <v>3.6052211941810559</v>
      </c>
      <c r="G360" s="17">
        <v>2.6028044417710099</v>
      </c>
      <c r="H360" s="6">
        <v>0</v>
      </c>
      <c r="I360" s="17">
        <v>1.8700182330003829</v>
      </c>
      <c r="J360" s="17">
        <v>16.646666666666661</v>
      </c>
      <c r="K360" s="4">
        <v>16</v>
      </c>
      <c r="L360">
        <v>900</v>
      </c>
      <c r="M360" s="6">
        <v>1797.577777779697</v>
      </c>
      <c r="N360" s="6">
        <v>383.99999999819562</v>
      </c>
      <c r="O360" s="4">
        <v>0</v>
      </c>
      <c r="P360" s="6">
        <v>383.99999999819562</v>
      </c>
      <c r="Q360" s="13">
        <v>1</v>
      </c>
      <c r="R360" s="29">
        <v>377.80534641417597</v>
      </c>
      <c r="S360" s="29">
        <v>1419.772431365521</v>
      </c>
      <c r="T360" s="29">
        <v>16.881986262000002</v>
      </c>
      <c r="U360" t="s">
        <v>176</v>
      </c>
    </row>
    <row r="361" spans="1:21">
      <c r="A361" s="1">
        <v>359</v>
      </c>
      <c r="B361">
        <v>886307</v>
      </c>
      <c r="C361" s="2">
        <v>44567.739583333343</v>
      </c>
      <c r="D361" s="26">
        <f>IF(input_OLD_temp_simulation!C361&lt;&gt;"",(C361-E361/24-DATE(1970,1,1))*86400,"")</f>
        <v>1641487500.000001</v>
      </c>
      <c r="E361" s="13">
        <v>1</v>
      </c>
      <c r="F361" s="17">
        <v>3.6483441462333568</v>
      </c>
      <c r="G361" s="17">
        <v>2.689050345875613</v>
      </c>
      <c r="H361" s="6">
        <v>0</v>
      </c>
      <c r="I361" s="17">
        <v>1.8556439156496161</v>
      </c>
      <c r="J361" s="17">
        <v>16.626666666666669</v>
      </c>
      <c r="K361" s="4">
        <v>17</v>
      </c>
      <c r="L361">
        <v>900</v>
      </c>
      <c r="M361" s="6">
        <v>1797.577777779697</v>
      </c>
      <c r="N361" s="6">
        <v>184.00000000110589</v>
      </c>
      <c r="O361" s="4">
        <v>0</v>
      </c>
      <c r="P361" s="6">
        <v>184.00000000110589</v>
      </c>
      <c r="Q361" s="13">
        <v>1</v>
      </c>
      <c r="R361" s="29">
        <v>377.80534641417597</v>
      </c>
      <c r="S361" s="29">
        <v>1419.772431365521</v>
      </c>
      <c r="T361" s="29">
        <v>16.911477216000002</v>
      </c>
      <c r="U361" t="s">
        <v>176</v>
      </c>
    </row>
    <row r="362" spans="1:21">
      <c r="A362" s="1">
        <v>360</v>
      </c>
      <c r="B362">
        <v>886307</v>
      </c>
      <c r="C362" s="2">
        <v>44567.75</v>
      </c>
      <c r="D362" s="26">
        <f>IF(input_OLD_temp_simulation!C362&lt;&gt;"",(C362-E362/24-DATE(1970,1,1))*86400,"")</f>
        <v>1641488400.0000002</v>
      </c>
      <c r="E362" s="13">
        <v>1</v>
      </c>
      <c r="F362" s="17">
        <v>3.6914670982856581</v>
      </c>
      <c r="G362" s="17">
        <v>2.7752962499802152</v>
      </c>
      <c r="H362" s="6">
        <v>0</v>
      </c>
      <c r="I362" s="17">
        <v>1.8412695982988481</v>
      </c>
      <c r="J362" s="17">
        <v>16.873333333333331</v>
      </c>
      <c r="K362" s="4">
        <v>17</v>
      </c>
      <c r="L362">
        <v>900</v>
      </c>
      <c r="M362" s="6">
        <v>2344.6666666645351</v>
      </c>
      <c r="N362" s="6">
        <v>144.0000000002328</v>
      </c>
      <c r="O362" s="4">
        <v>0</v>
      </c>
      <c r="P362" s="6">
        <v>144.0000000002328</v>
      </c>
      <c r="Q362" s="13">
        <v>1</v>
      </c>
      <c r="R362" s="29">
        <v>377.80534641417597</v>
      </c>
      <c r="S362" s="29">
        <v>1966.8613202503591</v>
      </c>
      <c r="T362" s="29">
        <v>16.96570251</v>
      </c>
      <c r="U362" t="s">
        <v>176</v>
      </c>
    </row>
    <row r="363" spans="1:21">
      <c r="A363" s="1">
        <v>361</v>
      </c>
      <c r="B363">
        <v>886307</v>
      </c>
      <c r="C363" s="2">
        <v>44567.760416666657</v>
      </c>
      <c r="D363" s="26">
        <f>IF(input_OLD_temp_simulation!C363&lt;&gt;"",(C363-E363/24-DATE(1970,1,1))*86400,"")</f>
        <v>1641489299.9999993</v>
      </c>
      <c r="E363" s="13">
        <v>1</v>
      </c>
      <c r="F363" s="17">
        <v>3.7612351875009882</v>
      </c>
      <c r="G363" s="17">
        <v>3.0252962499802081</v>
      </c>
      <c r="H363" s="6">
        <v>0</v>
      </c>
      <c r="I363" s="17">
        <v>1.7443710208475161</v>
      </c>
      <c r="J363" s="17">
        <v>16.89</v>
      </c>
      <c r="K363" s="4">
        <v>17</v>
      </c>
      <c r="L363">
        <v>900</v>
      </c>
      <c r="M363" s="6">
        <v>2344.6666666645351</v>
      </c>
      <c r="N363" s="6">
        <v>103.9999999993597</v>
      </c>
      <c r="O363" s="4">
        <v>0</v>
      </c>
      <c r="P363" s="6">
        <v>103.9999999993597</v>
      </c>
      <c r="Q363" s="13">
        <v>1</v>
      </c>
      <c r="R363" s="29">
        <v>377.80534641417597</v>
      </c>
      <c r="S363" s="29">
        <v>1966.8613202503591</v>
      </c>
      <c r="T363" s="29">
        <v>17.017261507000001</v>
      </c>
      <c r="U363" t="s">
        <v>176</v>
      </c>
    </row>
    <row r="364" spans="1:21">
      <c r="A364" s="1">
        <v>362</v>
      </c>
      <c r="B364">
        <v>886307</v>
      </c>
      <c r="C364" s="2">
        <v>44567.770833333343</v>
      </c>
      <c r="D364" s="26">
        <f>IF(input_OLD_temp_simulation!C364&lt;&gt;"",(C364-E364/24-DATE(1970,1,1))*86400,"")</f>
        <v>1641490200.000001</v>
      </c>
      <c r="E364" s="13">
        <v>1</v>
      </c>
      <c r="F364" s="17">
        <v>3.8310032767163169</v>
      </c>
      <c r="G364" s="17">
        <v>3.275296249980201</v>
      </c>
      <c r="H364" s="6">
        <v>0</v>
      </c>
      <c r="I364" s="17">
        <v>1.6474724433961829</v>
      </c>
      <c r="J364" s="17">
        <v>17.02333333333333</v>
      </c>
      <c r="K364" s="4">
        <v>17</v>
      </c>
      <c r="L364">
        <v>900</v>
      </c>
      <c r="M364" s="6">
        <v>2344.6666666645351</v>
      </c>
      <c r="N364" s="6">
        <v>56.000000000494772</v>
      </c>
      <c r="O364" s="4">
        <v>0</v>
      </c>
      <c r="P364" s="6">
        <v>56.000000000494772</v>
      </c>
      <c r="Q364" s="13">
        <v>1</v>
      </c>
      <c r="R364" s="29">
        <v>377.80534641417597</v>
      </c>
      <c r="S364" s="29">
        <v>1966.8613202503591</v>
      </c>
      <c r="T364" s="29">
        <v>17.065759135</v>
      </c>
      <c r="U364" t="s">
        <v>176</v>
      </c>
    </row>
    <row r="365" spans="1:21">
      <c r="A365" s="1">
        <v>363</v>
      </c>
      <c r="B365">
        <v>886307</v>
      </c>
      <c r="C365" s="2">
        <v>44567.78125</v>
      </c>
      <c r="D365" s="26">
        <f>IF(input_OLD_temp_simulation!C365&lt;&gt;"",(C365-E365/24-DATE(1970,1,1))*86400,"")</f>
        <v>1641491100.0000002</v>
      </c>
      <c r="E365" s="13">
        <v>1</v>
      </c>
      <c r="F365" s="17">
        <v>3.900771365931647</v>
      </c>
      <c r="G365" s="17">
        <v>3.5252962499801939</v>
      </c>
      <c r="H365" s="6">
        <v>0</v>
      </c>
      <c r="I365" s="17">
        <v>1.5505738659448509</v>
      </c>
      <c r="J365" s="17">
        <v>17.13</v>
      </c>
      <c r="K365" s="4">
        <v>17</v>
      </c>
      <c r="L365">
        <v>900</v>
      </c>
      <c r="M365" s="6">
        <v>2344.6666666645351</v>
      </c>
      <c r="N365" s="6">
        <v>51.999999999679858</v>
      </c>
      <c r="O365" s="4">
        <v>0</v>
      </c>
      <c r="P365" s="6">
        <v>51.999999999679858</v>
      </c>
      <c r="Q365" s="13">
        <v>1</v>
      </c>
      <c r="R365" s="29">
        <v>377.80534641417597</v>
      </c>
      <c r="S365" s="29">
        <v>1966.8613202503591</v>
      </c>
      <c r="T365" s="29">
        <v>17.113442763999998</v>
      </c>
      <c r="U365" t="s">
        <v>176</v>
      </c>
    </row>
    <row r="366" spans="1:21">
      <c r="A366" s="1">
        <v>364</v>
      </c>
      <c r="B366">
        <v>886307</v>
      </c>
      <c r="C366" s="2">
        <v>44567.791666666657</v>
      </c>
      <c r="D366" s="26">
        <f>IF(input_OLD_temp_simulation!C366&lt;&gt;"",(C366-E366/24-DATE(1970,1,1))*86400,"")</f>
        <v>1641491999.9999993</v>
      </c>
      <c r="E366" s="13">
        <v>1</v>
      </c>
      <c r="F366" s="17">
        <v>3.970539455146977</v>
      </c>
      <c r="G366" s="17">
        <v>3.7752962499801872</v>
      </c>
      <c r="H366" s="6">
        <v>0</v>
      </c>
      <c r="I366" s="17">
        <v>1.4536752884935189</v>
      </c>
      <c r="J366" s="17">
        <v>17.27333333333333</v>
      </c>
      <c r="K366" s="4">
        <v>17</v>
      </c>
      <c r="L366">
        <v>900</v>
      </c>
      <c r="M366" s="6">
        <v>107.463888888569</v>
      </c>
      <c r="N366" s="6">
        <v>60.000000001309672</v>
      </c>
      <c r="O366" s="4">
        <v>0</v>
      </c>
      <c r="P366" s="6">
        <v>60.000000001309672</v>
      </c>
      <c r="Q366" s="13">
        <v>1</v>
      </c>
      <c r="R366" s="29">
        <v>377.80534641417597</v>
      </c>
      <c r="S366" s="29">
        <v>0</v>
      </c>
      <c r="T366" s="29">
        <v>17.064036177999999</v>
      </c>
      <c r="U366" t="s">
        <v>176</v>
      </c>
    </row>
    <row r="367" spans="1:21">
      <c r="A367" s="1">
        <v>365</v>
      </c>
      <c r="B367">
        <v>886307</v>
      </c>
      <c r="C367" s="2">
        <v>44567.802083333343</v>
      </c>
      <c r="D367" s="26">
        <f>IF(input_OLD_temp_simulation!C367&lt;&gt;"",(C367-E367/24-DATE(1970,1,1))*86400,"")</f>
        <v>1641492900.000001</v>
      </c>
      <c r="E367" s="13">
        <v>1</v>
      </c>
      <c r="F367" s="17">
        <v>3.8899218613964841</v>
      </c>
      <c r="G367" s="17">
        <v>4.0252962499801903</v>
      </c>
      <c r="H367" s="6">
        <v>0</v>
      </c>
      <c r="I367" s="17">
        <v>1.206391028076357</v>
      </c>
      <c r="J367" s="17">
        <v>17.298333333333328</v>
      </c>
      <c r="K367" s="4">
        <v>17</v>
      </c>
      <c r="L367">
        <v>900</v>
      </c>
      <c r="M367" s="6">
        <v>107.463888888569</v>
      </c>
      <c r="N367" s="6">
        <v>67.999999999301508</v>
      </c>
      <c r="O367" s="4">
        <v>0</v>
      </c>
      <c r="P367" s="6">
        <v>67.999999999301508</v>
      </c>
      <c r="Q367" s="13">
        <v>1</v>
      </c>
      <c r="R367" s="29">
        <v>377.80534641417597</v>
      </c>
      <c r="S367" s="29">
        <v>0</v>
      </c>
      <c r="T367" s="29">
        <v>17.014204510999999</v>
      </c>
      <c r="U367" t="s">
        <v>176</v>
      </c>
    </row>
    <row r="368" spans="1:21">
      <c r="A368" s="1">
        <v>366</v>
      </c>
      <c r="B368">
        <v>886307</v>
      </c>
      <c r="C368" s="2">
        <v>44567.8125</v>
      </c>
      <c r="D368" s="26">
        <f>IF(input_OLD_temp_simulation!C368&lt;&gt;"",(C368-E368/24-DATE(1970,1,1))*86400,"")</f>
        <v>1641493800.0000002</v>
      </c>
      <c r="E368" s="13">
        <v>1</v>
      </c>
      <c r="F368" s="17">
        <v>3.8093042676459921</v>
      </c>
      <c r="G368" s="17">
        <v>4.2752962499801939</v>
      </c>
      <c r="H368" s="6">
        <v>0</v>
      </c>
      <c r="I368" s="17">
        <v>0.959106767659196</v>
      </c>
      <c r="J368" s="17">
        <v>17.233333333333331</v>
      </c>
      <c r="K368" s="4">
        <v>17</v>
      </c>
      <c r="L368">
        <v>900</v>
      </c>
      <c r="M368" s="6">
        <v>107.463888888569</v>
      </c>
      <c r="N368" s="6">
        <v>167.99999999784629</v>
      </c>
      <c r="O368" s="4">
        <v>0</v>
      </c>
      <c r="P368" s="6">
        <v>167.99999999784629</v>
      </c>
      <c r="Q368" s="13">
        <v>1</v>
      </c>
      <c r="R368" s="29">
        <v>377.80534641417597</v>
      </c>
      <c r="S368" s="29">
        <v>0</v>
      </c>
      <c r="T368" s="29">
        <v>16.968621702</v>
      </c>
      <c r="U368" t="s">
        <v>176</v>
      </c>
    </row>
    <row r="369" spans="1:21">
      <c r="A369" s="1">
        <v>367</v>
      </c>
      <c r="B369">
        <v>886307</v>
      </c>
      <c r="C369" s="2">
        <v>44567.822916666657</v>
      </c>
      <c r="D369" s="26">
        <f>IF(input_OLD_temp_simulation!C369&lt;&gt;"",(C369-E369/24-DATE(1970,1,1))*86400,"")</f>
        <v>1641494699.9999993</v>
      </c>
      <c r="E369" s="13">
        <v>1</v>
      </c>
      <c r="F369" s="17">
        <v>3.7286866738954991</v>
      </c>
      <c r="G369" s="17">
        <v>4.5252962499801974</v>
      </c>
      <c r="H369" s="6">
        <v>0</v>
      </c>
      <c r="I369" s="17">
        <v>0.71182250724203433</v>
      </c>
      <c r="J369" s="17">
        <v>17.18</v>
      </c>
      <c r="K369" s="4">
        <v>17</v>
      </c>
      <c r="L369">
        <v>900</v>
      </c>
      <c r="M369" s="6">
        <v>107.463888888569</v>
      </c>
      <c r="N369" s="6">
        <v>128.00000000061121</v>
      </c>
      <c r="O369" s="4">
        <v>0</v>
      </c>
      <c r="P369" s="6">
        <v>128.00000000061121</v>
      </c>
      <c r="Q369" s="13">
        <v>1</v>
      </c>
      <c r="R369" s="29">
        <v>377.80534641417597</v>
      </c>
      <c r="S369" s="29">
        <v>0</v>
      </c>
      <c r="T369" s="29">
        <v>16.920160101</v>
      </c>
      <c r="U369" t="s">
        <v>176</v>
      </c>
    </row>
    <row r="370" spans="1:21">
      <c r="A370" s="1">
        <v>368</v>
      </c>
      <c r="B370">
        <v>886307</v>
      </c>
      <c r="C370" s="2">
        <v>44567.833333333343</v>
      </c>
      <c r="D370" s="26">
        <f>IF(input_OLD_temp_simulation!C370&lt;&gt;"",(C370-E370/24-DATE(1970,1,1))*86400,"")</f>
        <v>1641495600.000001</v>
      </c>
      <c r="E370" s="13">
        <v>1</v>
      </c>
      <c r="F370" s="17">
        <v>3.6480690801450071</v>
      </c>
      <c r="G370" s="17">
        <v>4.775296249980201</v>
      </c>
      <c r="H370" s="6">
        <v>0</v>
      </c>
      <c r="I370" s="17">
        <v>0.46453824682487271</v>
      </c>
      <c r="J370" s="17">
        <v>17.004999999999999</v>
      </c>
      <c r="K370" s="4">
        <v>17</v>
      </c>
      <c r="L370">
        <v>900</v>
      </c>
      <c r="M370" s="6">
        <v>820.63333333614105</v>
      </c>
      <c r="N370" s="6">
        <v>136.00000000224099</v>
      </c>
      <c r="O370" s="4">
        <v>0</v>
      </c>
      <c r="P370" s="6">
        <v>136.00000000224099</v>
      </c>
      <c r="Q370" s="13">
        <v>1</v>
      </c>
      <c r="R370" s="29">
        <v>377.80534641417597</v>
      </c>
      <c r="S370" s="29">
        <v>442.82798692196508</v>
      </c>
      <c r="T370" s="29">
        <v>16.893083484000002</v>
      </c>
      <c r="U370" t="s">
        <v>176</v>
      </c>
    </row>
    <row r="371" spans="1:21">
      <c r="A371" s="1">
        <v>369</v>
      </c>
      <c r="B371">
        <v>886307</v>
      </c>
      <c r="C371" s="2">
        <v>44567.84375</v>
      </c>
      <c r="D371" s="26">
        <f>IF(input_OLD_temp_simulation!C371&lt;&gt;"",(C371-E371/24-DATE(1970,1,1))*86400,"")</f>
        <v>1641496500.0000002</v>
      </c>
      <c r="E371" s="13">
        <v>1</v>
      </c>
      <c r="F371" s="17">
        <v>3.6248166226077649</v>
      </c>
      <c r="G371" s="17">
        <v>4.8615421540847983</v>
      </c>
      <c r="H371" s="6">
        <v>0</v>
      </c>
      <c r="I371" s="17">
        <v>0.38378851988456608</v>
      </c>
      <c r="J371" s="17">
        <v>16.91333333333333</v>
      </c>
      <c r="K371" s="4">
        <v>17</v>
      </c>
      <c r="L371">
        <v>900</v>
      </c>
      <c r="M371" s="6">
        <v>820.63333333614105</v>
      </c>
      <c r="N371" s="6">
        <v>180.00000000029101</v>
      </c>
      <c r="O371" s="4">
        <v>0</v>
      </c>
      <c r="P371" s="6">
        <v>180.00000000029101</v>
      </c>
      <c r="Q371" s="13">
        <v>1</v>
      </c>
      <c r="R371" s="29">
        <v>377.80534641417597</v>
      </c>
      <c r="S371" s="29">
        <v>442.82798692196508</v>
      </c>
      <c r="T371" s="29">
        <v>16.868015875000001</v>
      </c>
      <c r="U371" t="s">
        <v>176</v>
      </c>
    </row>
    <row r="372" spans="1:21">
      <c r="A372" s="1">
        <v>370</v>
      </c>
      <c r="B372">
        <v>886307</v>
      </c>
      <c r="C372" s="2">
        <v>44567.854166666657</v>
      </c>
      <c r="D372" s="26">
        <f>IF(input_OLD_temp_simulation!C372&lt;&gt;"",(C372-E372/24-DATE(1970,1,1))*86400,"")</f>
        <v>1641497399.9999993</v>
      </c>
      <c r="E372" s="13">
        <v>1</v>
      </c>
      <c r="F372" s="17">
        <v>3.6015641650705228</v>
      </c>
      <c r="G372" s="17">
        <v>4.9477880581893956</v>
      </c>
      <c r="H372" s="6">
        <v>0</v>
      </c>
      <c r="I372" s="17">
        <v>0.30303879294425951</v>
      </c>
      <c r="J372" s="17">
        <v>17.00333333333333</v>
      </c>
      <c r="K372" s="4">
        <v>17</v>
      </c>
      <c r="L372">
        <v>900</v>
      </c>
      <c r="M372" s="6">
        <v>820.63333333614105</v>
      </c>
      <c r="N372" s="6">
        <v>299.9999999992724</v>
      </c>
      <c r="O372" s="4">
        <v>0</v>
      </c>
      <c r="P372" s="6">
        <v>299.9999999992724</v>
      </c>
      <c r="Q372" s="13">
        <v>1</v>
      </c>
      <c r="R372" s="29">
        <v>377.80534641417597</v>
      </c>
      <c r="S372" s="29">
        <v>442.82798692196508</v>
      </c>
      <c r="T372" s="29">
        <v>16.848808436999999</v>
      </c>
      <c r="U372" t="s">
        <v>176</v>
      </c>
    </row>
    <row r="373" spans="1:21">
      <c r="A373" s="1">
        <v>371</v>
      </c>
      <c r="B373">
        <v>886307</v>
      </c>
      <c r="C373" s="2">
        <v>44567.864583333343</v>
      </c>
      <c r="D373" s="26">
        <f>IF(input_OLD_temp_simulation!C373&lt;&gt;"",(C373-E373/24-DATE(1970,1,1))*86400,"")</f>
        <v>1641498300.000001</v>
      </c>
      <c r="E373" s="13">
        <v>1</v>
      </c>
      <c r="F373" s="17">
        <v>3.578311707533282</v>
      </c>
      <c r="G373" s="17">
        <v>5.0340339622939929</v>
      </c>
      <c r="H373" s="6">
        <v>0</v>
      </c>
      <c r="I373" s="17">
        <v>0.2222890660039529</v>
      </c>
      <c r="J373" s="17">
        <v>17.173333333333328</v>
      </c>
      <c r="K373" s="4">
        <v>17</v>
      </c>
      <c r="L373">
        <v>900</v>
      </c>
      <c r="M373" s="6">
        <v>820.63333333614105</v>
      </c>
      <c r="N373" s="6">
        <v>155.9999999990396</v>
      </c>
      <c r="O373" s="4">
        <v>0</v>
      </c>
      <c r="P373" s="6">
        <v>155.9999999990396</v>
      </c>
      <c r="Q373" s="13">
        <v>1</v>
      </c>
      <c r="R373" s="29">
        <v>377.80534641417597</v>
      </c>
      <c r="S373" s="29">
        <v>442.82798692196508</v>
      </c>
      <c r="T373" s="29">
        <v>16.822029503</v>
      </c>
      <c r="U373" t="s">
        <v>176</v>
      </c>
    </row>
    <row r="374" spans="1:21">
      <c r="A374" s="1">
        <v>372</v>
      </c>
      <c r="B374">
        <v>886307</v>
      </c>
      <c r="C374" s="2">
        <v>44567.875</v>
      </c>
      <c r="D374" s="26">
        <f>IF(input_OLD_temp_simulation!C374&lt;&gt;"",(C374-E374/24-DATE(1970,1,1))*86400,"")</f>
        <v>1641499200.0000002</v>
      </c>
      <c r="E374" s="13">
        <v>1</v>
      </c>
      <c r="F374" s="17">
        <v>3.5550592499960398</v>
      </c>
      <c r="G374" s="17">
        <v>5.1202798663985902</v>
      </c>
      <c r="H374" s="6">
        <v>0</v>
      </c>
      <c r="I374" s="17">
        <v>0.14153933906364641</v>
      </c>
      <c r="J374" s="17">
        <v>17.079999999999998</v>
      </c>
      <c r="K374" s="4">
        <v>17</v>
      </c>
      <c r="L374">
        <v>900</v>
      </c>
      <c r="M374" s="6">
        <v>703.39999999669476</v>
      </c>
      <c r="N374" s="6">
        <v>155.9999999990396</v>
      </c>
      <c r="O374" s="4">
        <v>0</v>
      </c>
      <c r="P374" s="6">
        <v>155.9999999990396</v>
      </c>
      <c r="Q374" s="13">
        <v>1</v>
      </c>
      <c r="R374" s="29">
        <v>377.80534641417597</v>
      </c>
      <c r="S374" s="29">
        <v>325.59465358251879</v>
      </c>
      <c r="T374" s="29">
        <v>16.789248818000001</v>
      </c>
      <c r="U374" t="s">
        <v>176</v>
      </c>
    </row>
    <row r="375" spans="1:21">
      <c r="A375" s="1">
        <v>373</v>
      </c>
      <c r="B375">
        <v>886307</v>
      </c>
      <c r="C375" s="2">
        <v>44567.885416666657</v>
      </c>
      <c r="D375" s="26">
        <f>IF(input_OLD_temp_simulation!C375&lt;&gt;"",(C375-E375/24-DATE(1970,1,1))*86400,"")</f>
        <v>1641500099.9999993</v>
      </c>
      <c r="E375" s="13">
        <v>1</v>
      </c>
      <c r="F375" s="17">
        <v>3.6085436183179498</v>
      </c>
      <c r="G375" s="17">
        <v>5.1202798663985902</v>
      </c>
      <c r="H375" s="6">
        <v>0</v>
      </c>
      <c r="I375" s="17">
        <v>0.19502370738555669</v>
      </c>
      <c r="J375" s="17">
        <v>16.93</v>
      </c>
      <c r="K375" s="4">
        <v>17</v>
      </c>
      <c r="L375">
        <v>900</v>
      </c>
      <c r="M375" s="6">
        <v>703.39999999669476</v>
      </c>
      <c r="N375" s="6">
        <v>376.00000000020373</v>
      </c>
      <c r="O375" s="4">
        <v>0</v>
      </c>
      <c r="P375" s="6">
        <v>376.00000000020373</v>
      </c>
      <c r="Q375" s="13">
        <v>1</v>
      </c>
      <c r="R375" s="29">
        <v>377.80534641417597</v>
      </c>
      <c r="S375" s="29">
        <v>325.59465358251879</v>
      </c>
      <c r="T375" s="29">
        <v>16.768003102000002</v>
      </c>
      <c r="U375" t="s">
        <v>176</v>
      </c>
    </row>
    <row r="376" spans="1:21">
      <c r="A376" s="1">
        <v>374</v>
      </c>
      <c r="B376">
        <v>886307</v>
      </c>
      <c r="C376" s="2">
        <v>44567.895833333343</v>
      </c>
      <c r="D376" s="26">
        <f>IF(input_OLD_temp_simulation!C376&lt;&gt;"",(C376-E376/24-DATE(1970,1,1))*86400,"")</f>
        <v>1641501000.000001</v>
      </c>
      <c r="E376" s="13">
        <v>1</v>
      </c>
      <c r="F376" s="17">
        <v>3.6620279866398611</v>
      </c>
      <c r="G376" s="17">
        <v>5.1202798663985902</v>
      </c>
      <c r="H376" s="6">
        <v>0</v>
      </c>
      <c r="I376" s="17">
        <v>0.24850807570746711</v>
      </c>
      <c r="J376" s="17">
        <v>16.93</v>
      </c>
      <c r="K376" s="4">
        <v>17</v>
      </c>
      <c r="L376">
        <v>900</v>
      </c>
      <c r="M376" s="6">
        <v>703.39999999669476</v>
      </c>
      <c r="N376" s="6">
        <v>364.00000000139698</v>
      </c>
      <c r="O376" s="4">
        <v>0</v>
      </c>
      <c r="P376" s="6">
        <v>364.00000000139698</v>
      </c>
      <c r="Q376" s="13">
        <v>1</v>
      </c>
      <c r="R376" s="29">
        <v>377.80534641417597</v>
      </c>
      <c r="S376" s="29">
        <v>325.59465358251879</v>
      </c>
      <c r="T376" s="29">
        <v>16.746461943</v>
      </c>
      <c r="U376" t="s">
        <v>176</v>
      </c>
    </row>
    <row r="377" spans="1:21">
      <c r="A377" s="1">
        <v>375</v>
      </c>
      <c r="B377">
        <v>886307</v>
      </c>
      <c r="C377" s="2">
        <v>44567.90625</v>
      </c>
      <c r="D377" s="26">
        <f>IF(input_OLD_temp_simulation!C377&lt;&gt;"",(C377-E377/24-DATE(1970,1,1))*86400,"")</f>
        <v>1641501900.0000002</v>
      </c>
      <c r="E377" s="13">
        <v>1</v>
      </c>
      <c r="F377" s="17">
        <v>3.715512354961771</v>
      </c>
      <c r="G377" s="17">
        <v>5.1202798663985902</v>
      </c>
      <c r="H377" s="6">
        <v>0</v>
      </c>
      <c r="I377" s="17">
        <v>0.30199244402937753</v>
      </c>
      <c r="J377" s="17">
        <v>17.123333333333331</v>
      </c>
      <c r="K377" s="4">
        <v>17</v>
      </c>
      <c r="L377">
        <v>900</v>
      </c>
      <c r="M377" s="6">
        <v>703.39999999669476</v>
      </c>
      <c r="N377" s="6">
        <v>195.99999999991269</v>
      </c>
      <c r="O377" s="4">
        <v>0</v>
      </c>
      <c r="P377" s="6">
        <v>195.99999999991269</v>
      </c>
      <c r="Q377" s="13">
        <v>1</v>
      </c>
      <c r="R377" s="29">
        <v>377.80534641417597</v>
      </c>
      <c r="S377" s="29">
        <v>325.59465358251879</v>
      </c>
      <c r="T377" s="29">
        <v>16.716704236000002</v>
      </c>
      <c r="U377" t="s">
        <v>176</v>
      </c>
    </row>
    <row r="378" spans="1:21">
      <c r="A378" s="1">
        <v>376</v>
      </c>
      <c r="B378">
        <v>886307</v>
      </c>
      <c r="C378" s="2">
        <v>44567.916666666657</v>
      </c>
      <c r="D378" s="26">
        <f>IF(input_OLD_temp_simulation!C378&lt;&gt;"",(C378-E378/24-DATE(1970,1,1))*86400,"")</f>
        <v>1641502799.9999993</v>
      </c>
      <c r="E378" s="13">
        <v>1</v>
      </c>
      <c r="F378" s="17">
        <v>3.768996723283681</v>
      </c>
      <c r="G378" s="17">
        <v>5.1202798663985902</v>
      </c>
      <c r="H378" s="6">
        <v>0</v>
      </c>
      <c r="I378" s="17">
        <v>0.35547681235128792</v>
      </c>
      <c r="J378" s="17">
        <v>17.11666666666666</v>
      </c>
      <c r="K378" s="4">
        <v>12</v>
      </c>
      <c r="L378">
        <v>900</v>
      </c>
      <c r="M378" s="6">
        <v>0</v>
      </c>
      <c r="N378" s="6">
        <v>128.00000000061121</v>
      </c>
      <c r="O378" s="4">
        <v>0</v>
      </c>
      <c r="P378" s="6">
        <v>128.00000000061121</v>
      </c>
      <c r="Q378" s="13">
        <v>1</v>
      </c>
      <c r="R378" s="29">
        <v>377.80534641417597</v>
      </c>
      <c r="S378" s="29">
        <v>0</v>
      </c>
      <c r="T378" s="29">
        <v>16.667803894999999</v>
      </c>
      <c r="U378" t="s">
        <v>176</v>
      </c>
    </row>
    <row r="379" spans="1:21">
      <c r="A379" s="1">
        <v>377</v>
      </c>
      <c r="B379">
        <v>886307</v>
      </c>
      <c r="C379" s="2">
        <v>44567.927083333343</v>
      </c>
      <c r="D379" s="26">
        <f>IF(input_OLD_temp_simulation!C379&lt;&gt;"",(C379-E379/24-DATE(1970,1,1))*86400,"")</f>
        <v>1641503700.000001</v>
      </c>
      <c r="E379" s="13">
        <v>1</v>
      </c>
      <c r="F379" s="17">
        <v>3.7133791295331862</v>
      </c>
      <c r="G379" s="17">
        <v>5.1202798663985902</v>
      </c>
      <c r="H379" s="6">
        <v>0</v>
      </c>
      <c r="I379" s="17">
        <v>0.29985921860079218</v>
      </c>
      <c r="J379" s="17">
        <v>16.946666666666669</v>
      </c>
      <c r="K379" s="4">
        <v>12</v>
      </c>
      <c r="L379">
        <v>900</v>
      </c>
      <c r="M379" s="6">
        <v>0</v>
      </c>
      <c r="N379" s="6">
        <v>79.999999998108251</v>
      </c>
      <c r="O379" s="4">
        <v>0</v>
      </c>
      <c r="P379" s="6">
        <v>79.999999998108251</v>
      </c>
      <c r="Q379" s="13">
        <v>1</v>
      </c>
      <c r="R379" s="29">
        <v>377.80534641417597</v>
      </c>
      <c r="S379" s="29">
        <v>0</v>
      </c>
      <c r="T379" s="29">
        <v>16.616437687000001</v>
      </c>
      <c r="U379" t="s">
        <v>176</v>
      </c>
    </row>
    <row r="380" spans="1:21">
      <c r="A380" s="1">
        <v>378</v>
      </c>
      <c r="B380">
        <v>886307</v>
      </c>
      <c r="C380" s="2">
        <v>44567.9375</v>
      </c>
      <c r="D380" s="26">
        <f>IF(input_OLD_temp_simulation!C380&lt;&gt;"",(C380-E380/24-DATE(1970,1,1))*86400,"")</f>
        <v>1641504600.0000002</v>
      </c>
      <c r="E380" s="13">
        <v>1</v>
      </c>
      <c r="F380" s="17">
        <v>3.65776153578269</v>
      </c>
      <c r="G380" s="17">
        <v>5.1202798663985902</v>
      </c>
      <c r="H380" s="6">
        <v>0</v>
      </c>
      <c r="I380" s="17">
        <v>0.24424162485029649</v>
      </c>
      <c r="J380" s="17">
        <v>16.829999999999998</v>
      </c>
      <c r="K380" s="4">
        <v>12</v>
      </c>
      <c r="L380">
        <v>900</v>
      </c>
      <c r="M380" s="6">
        <v>0</v>
      </c>
      <c r="N380" s="6">
        <v>252.00000000040751</v>
      </c>
      <c r="O380" s="4">
        <v>0</v>
      </c>
      <c r="P380" s="6">
        <v>252.00000000040751</v>
      </c>
      <c r="Q380" s="13">
        <v>1</v>
      </c>
      <c r="R380" s="29">
        <v>377.80534641417597</v>
      </c>
      <c r="S380" s="29">
        <v>0</v>
      </c>
      <c r="T380" s="29">
        <v>16.573788512</v>
      </c>
      <c r="U380" t="s">
        <v>176</v>
      </c>
    </row>
    <row r="381" spans="1:21">
      <c r="A381" s="1">
        <v>379</v>
      </c>
      <c r="B381">
        <v>886307</v>
      </c>
      <c r="C381" s="2">
        <v>44567.947916666657</v>
      </c>
      <c r="D381" s="26">
        <f>IF(input_OLD_temp_simulation!C381&lt;&gt;"",(C381-E381/24-DATE(1970,1,1))*86400,"")</f>
        <v>1641505499.9999993</v>
      </c>
      <c r="E381" s="13">
        <v>1</v>
      </c>
      <c r="F381" s="17">
        <v>3.6021439420321939</v>
      </c>
      <c r="G381" s="17">
        <v>5.1202798663985902</v>
      </c>
      <c r="H381" s="6">
        <v>0</v>
      </c>
      <c r="I381" s="17">
        <v>0.18862403109980089</v>
      </c>
      <c r="J381" s="17">
        <v>16.638333333333328</v>
      </c>
      <c r="K381" s="4">
        <v>12</v>
      </c>
      <c r="L381">
        <v>900</v>
      </c>
      <c r="M381" s="6">
        <v>0</v>
      </c>
      <c r="N381" s="6">
        <v>36.000000000058208</v>
      </c>
      <c r="O381" s="4">
        <v>0</v>
      </c>
      <c r="P381" s="6">
        <v>36.000000000058208</v>
      </c>
      <c r="Q381" s="13">
        <v>1</v>
      </c>
      <c r="R381" s="29">
        <v>377.80534641417597</v>
      </c>
      <c r="S381" s="29">
        <v>0</v>
      </c>
      <c r="T381" s="29">
        <v>16.520115448999999</v>
      </c>
      <c r="U381" t="s">
        <v>176</v>
      </c>
    </row>
    <row r="382" spans="1:21">
      <c r="A382" s="1">
        <v>380</v>
      </c>
      <c r="B382">
        <v>886307</v>
      </c>
      <c r="C382" s="2">
        <v>44567.958333333343</v>
      </c>
      <c r="D382" s="26">
        <f>IF(input_OLD_temp_simulation!C382&lt;&gt;"",(C382-E382/24-DATE(1970,1,1))*86400,"")</f>
        <v>1641506400.000001</v>
      </c>
      <c r="E382" s="13">
        <v>1</v>
      </c>
      <c r="F382" s="17">
        <v>3.5465263482816991</v>
      </c>
      <c r="G382" s="17">
        <v>5.1202798663985902</v>
      </c>
      <c r="H382" s="6">
        <v>0</v>
      </c>
      <c r="I382" s="17">
        <v>0.1330064373493052</v>
      </c>
      <c r="J382" s="17">
        <v>16.49666666666667</v>
      </c>
      <c r="K382" s="4">
        <v>12</v>
      </c>
      <c r="L382">
        <v>900</v>
      </c>
      <c r="M382" s="6">
        <v>0</v>
      </c>
      <c r="N382" s="6">
        <v>32.00000000106229</v>
      </c>
      <c r="O382" s="4">
        <v>0</v>
      </c>
      <c r="P382" s="6">
        <v>32.00000000106229</v>
      </c>
      <c r="Q382" s="13">
        <v>1</v>
      </c>
      <c r="R382" s="29">
        <v>377.80534641417597</v>
      </c>
      <c r="S382" s="29">
        <v>0</v>
      </c>
      <c r="T382" s="29">
        <v>16.46623108</v>
      </c>
      <c r="U382" t="s">
        <v>176</v>
      </c>
    </row>
    <row r="383" spans="1:21">
      <c r="A383" s="1">
        <v>381</v>
      </c>
      <c r="B383">
        <v>886307</v>
      </c>
      <c r="C383" s="2">
        <v>44567.96875</v>
      </c>
      <c r="D383" s="26">
        <f>IF(input_OLD_temp_simulation!C383&lt;&gt;"",(C383-E383/24-DATE(1970,1,1))*86400,"")</f>
        <v>1641507300.0000002</v>
      </c>
      <c r="E383" s="13">
        <v>1</v>
      </c>
      <c r="F383" s="17">
        <v>3.5477858024789048</v>
      </c>
      <c r="G383" s="17">
        <v>5.1851935162173319</v>
      </c>
      <c r="H383" s="6">
        <v>0</v>
      </c>
      <c r="I383" s="17">
        <v>9.0990125000683708E-2</v>
      </c>
      <c r="J383" s="17">
        <v>16.36666666666666</v>
      </c>
      <c r="K383" s="4">
        <v>12</v>
      </c>
      <c r="L383">
        <v>900</v>
      </c>
      <c r="M383" s="6">
        <v>0</v>
      </c>
      <c r="N383" s="6">
        <v>31.9999999992433</v>
      </c>
      <c r="O383" s="4">
        <v>0</v>
      </c>
      <c r="P383" s="6">
        <v>31.9999999992433</v>
      </c>
      <c r="Q383" s="13">
        <v>1</v>
      </c>
      <c r="R383" s="29">
        <v>377.80534641417597</v>
      </c>
      <c r="S383" s="29">
        <v>0</v>
      </c>
      <c r="T383" s="29">
        <v>16.412396572999999</v>
      </c>
      <c r="U383" t="s">
        <v>176</v>
      </c>
    </row>
    <row r="384" spans="1:21">
      <c r="A384" s="1">
        <v>382</v>
      </c>
      <c r="B384">
        <v>886307</v>
      </c>
      <c r="C384" s="2">
        <v>44567.979166666657</v>
      </c>
      <c r="D384" s="26">
        <f>IF(input_OLD_temp_simulation!C384&lt;&gt;"",(C384-E384/24-DATE(1970,1,1))*86400,"")</f>
        <v>1641508199.9999993</v>
      </c>
      <c r="E384" s="13">
        <v>1</v>
      </c>
      <c r="F384" s="17">
        <v>3.549045256676111</v>
      </c>
      <c r="G384" s="17">
        <v>5.2501071660360736</v>
      </c>
      <c r="H384" s="6">
        <v>0</v>
      </c>
      <c r="I384" s="17">
        <v>4.8973812652062243E-2</v>
      </c>
      <c r="J384" s="17">
        <v>16.21</v>
      </c>
      <c r="K384" s="4">
        <v>12</v>
      </c>
      <c r="L384">
        <v>900</v>
      </c>
      <c r="M384" s="6">
        <v>0</v>
      </c>
      <c r="N384" s="6">
        <v>28.000000000247379</v>
      </c>
      <c r="O384" s="4">
        <v>0</v>
      </c>
      <c r="P384" s="6">
        <v>28.000000000247379</v>
      </c>
      <c r="Q384" s="13">
        <v>1</v>
      </c>
      <c r="R384" s="29">
        <v>377.80534641417597</v>
      </c>
      <c r="S384" s="29">
        <v>0</v>
      </c>
      <c r="T384" s="29">
        <v>16.358408580999999</v>
      </c>
      <c r="U384" t="s">
        <v>176</v>
      </c>
    </row>
    <row r="385" spans="1:21">
      <c r="A385" s="1">
        <v>383</v>
      </c>
      <c r="B385">
        <v>886307</v>
      </c>
      <c r="C385" s="2">
        <v>44567.989583333343</v>
      </c>
      <c r="D385" s="26">
        <f>IF(input_OLD_temp_simulation!C385&lt;&gt;"",(C385-E385/24-DATE(1970,1,1))*86400,"")</f>
        <v>1641509100.000001</v>
      </c>
      <c r="E385" s="13">
        <v>1</v>
      </c>
      <c r="F385" s="17">
        <v>3.5503047108733168</v>
      </c>
      <c r="G385" s="17">
        <v>5.3150208158548153</v>
      </c>
      <c r="H385" s="6">
        <v>0</v>
      </c>
      <c r="I385" s="17">
        <v>6.9575003034403338E-3</v>
      </c>
      <c r="J385" s="17">
        <v>16.12</v>
      </c>
      <c r="K385" s="4">
        <v>12</v>
      </c>
      <c r="L385">
        <v>900</v>
      </c>
      <c r="M385" s="6">
        <v>0</v>
      </c>
      <c r="N385" s="6">
        <v>31.9999999992433</v>
      </c>
      <c r="O385" s="4">
        <v>0</v>
      </c>
      <c r="P385" s="6">
        <v>31.9999999992433</v>
      </c>
      <c r="Q385" s="13">
        <v>1</v>
      </c>
      <c r="R385" s="29">
        <v>377.80534641417597</v>
      </c>
      <c r="S385" s="29">
        <v>0</v>
      </c>
      <c r="T385" s="29">
        <v>16.304674024000001</v>
      </c>
      <c r="U385" t="s">
        <v>176</v>
      </c>
    </row>
    <row r="386" spans="1:21">
      <c r="A386" s="1">
        <v>384</v>
      </c>
      <c r="B386">
        <v>886307</v>
      </c>
      <c r="C386" s="2">
        <v>44568</v>
      </c>
      <c r="D386" s="26">
        <f>IF(input_OLD_temp_simulation!C386&lt;&gt;"",(C386-E386/24-DATE(1970,1,1))*86400,"")</f>
        <v>1641510000.0000002</v>
      </c>
      <c r="E386" s="13">
        <v>1</v>
      </c>
      <c r="F386" s="17">
        <v>3.551564165070523</v>
      </c>
      <c r="G386" s="17">
        <v>5.379934465673557</v>
      </c>
      <c r="H386" s="6">
        <v>0</v>
      </c>
      <c r="I386" s="17">
        <v>-3.5058812045181131E-2</v>
      </c>
      <c r="J386" s="17">
        <v>16.004999999999999</v>
      </c>
      <c r="K386" s="4">
        <v>12</v>
      </c>
      <c r="L386">
        <v>900</v>
      </c>
      <c r="M386" s="6">
        <v>0</v>
      </c>
      <c r="N386" s="6">
        <v>32.00000000106229</v>
      </c>
      <c r="O386" s="4">
        <v>0</v>
      </c>
      <c r="P386" s="6">
        <v>32.00000000106229</v>
      </c>
      <c r="Q386" s="13">
        <v>1</v>
      </c>
      <c r="R386" s="29">
        <v>377.80534641417597</v>
      </c>
      <c r="S386" s="29">
        <v>0</v>
      </c>
      <c r="T386" s="29">
        <v>16.250988699000001</v>
      </c>
      <c r="U386" t="s">
        <v>176</v>
      </c>
    </row>
    <row r="387" spans="1:21">
      <c r="A387" s="1">
        <v>385</v>
      </c>
      <c r="B387">
        <v>886307</v>
      </c>
      <c r="C387" s="2">
        <v>44568.010416666657</v>
      </c>
      <c r="D387" s="26">
        <f>IF(input_OLD_temp_simulation!C387&lt;&gt;"",(C387-E387/24-DATE(1970,1,1))*86400,"")</f>
        <v>1641510899.9999993</v>
      </c>
      <c r="E387" s="13">
        <v>1</v>
      </c>
      <c r="F387" s="17">
        <v>3.4158980379275969</v>
      </c>
      <c r="G387" s="17">
        <v>5.6299344656735713</v>
      </c>
      <c r="H387" s="6">
        <v>0</v>
      </c>
      <c r="I387" s="17">
        <v>-0.33739160585478339</v>
      </c>
      <c r="J387" s="17">
        <v>15.94</v>
      </c>
      <c r="K387" s="4">
        <v>12</v>
      </c>
      <c r="L387">
        <v>900</v>
      </c>
      <c r="M387" s="6">
        <v>0</v>
      </c>
      <c r="N387" s="6">
        <v>64.00000000030559</v>
      </c>
      <c r="O387" s="4">
        <v>0</v>
      </c>
      <c r="P387" s="6">
        <v>64.00000000030559</v>
      </c>
      <c r="Q387" s="13">
        <v>1</v>
      </c>
      <c r="R387" s="29">
        <v>377.80534641417597</v>
      </c>
      <c r="S387" s="29">
        <v>0</v>
      </c>
      <c r="T387" s="29">
        <v>16.197883813000001</v>
      </c>
      <c r="U387" t="s">
        <v>176</v>
      </c>
    </row>
    <row r="388" spans="1:21">
      <c r="A388" s="1">
        <v>386</v>
      </c>
      <c r="B388">
        <v>886307</v>
      </c>
      <c r="C388" s="2">
        <v>44568.020833333343</v>
      </c>
      <c r="D388" s="26">
        <f>IF(input_OLD_temp_simulation!C388&lt;&gt;"",(C388-E388/24-DATE(1970,1,1))*86400,"")</f>
        <v>1641511800.000001</v>
      </c>
      <c r="E388" s="13">
        <v>1</v>
      </c>
      <c r="F388" s="17">
        <v>3.2802319107846709</v>
      </c>
      <c r="G388" s="17">
        <v>5.8799344656735846</v>
      </c>
      <c r="H388" s="6">
        <v>0</v>
      </c>
      <c r="I388" s="17">
        <v>-0.63972439966438532</v>
      </c>
      <c r="J388" s="17">
        <v>15.89</v>
      </c>
      <c r="K388" s="4">
        <v>12</v>
      </c>
      <c r="L388">
        <v>900</v>
      </c>
      <c r="M388" s="6">
        <v>0</v>
      </c>
      <c r="N388" s="6">
        <v>111.9999999991705</v>
      </c>
      <c r="O388" s="4">
        <v>0</v>
      </c>
      <c r="P388" s="6">
        <v>111.9999999991705</v>
      </c>
      <c r="Q388" s="13">
        <v>1</v>
      </c>
      <c r="R388" s="29">
        <v>377.80534641417597</v>
      </c>
      <c r="S388" s="29">
        <v>0</v>
      </c>
      <c r="T388" s="29">
        <v>16.146169476000001</v>
      </c>
      <c r="U388" t="s">
        <v>176</v>
      </c>
    </row>
    <row r="389" spans="1:21">
      <c r="A389" s="1">
        <v>387</v>
      </c>
      <c r="B389">
        <v>886307</v>
      </c>
      <c r="C389" s="2">
        <v>44568.03125</v>
      </c>
      <c r="D389" s="26">
        <f>IF(input_OLD_temp_simulation!C389&lt;&gt;"",(C389-E389/24-DATE(1970,1,1))*86400,"")</f>
        <v>1641512700.0000002</v>
      </c>
      <c r="E389" s="13">
        <v>1</v>
      </c>
      <c r="F389" s="17">
        <v>3.1445657836417449</v>
      </c>
      <c r="G389" s="17">
        <v>6.1299344656735997</v>
      </c>
      <c r="H389" s="6">
        <v>0</v>
      </c>
      <c r="I389" s="17">
        <v>-0.9420571934739872</v>
      </c>
      <c r="J389" s="17">
        <v>15.776666666666671</v>
      </c>
      <c r="K389" s="4">
        <v>12</v>
      </c>
      <c r="L389">
        <v>900</v>
      </c>
      <c r="M389" s="6">
        <v>0</v>
      </c>
      <c r="N389" s="6">
        <v>38.000000000465661</v>
      </c>
      <c r="O389" s="4">
        <v>0</v>
      </c>
      <c r="P389" s="6">
        <v>38.000000000465661</v>
      </c>
      <c r="Q389" s="13">
        <v>1</v>
      </c>
      <c r="R389" s="29">
        <v>377.80534641417597</v>
      </c>
      <c r="S389" s="29">
        <v>0</v>
      </c>
      <c r="T389" s="29">
        <v>16.089644164999999</v>
      </c>
      <c r="U389" t="s">
        <v>176</v>
      </c>
    </row>
    <row r="390" spans="1:21">
      <c r="A390" s="1">
        <v>388</v>
      </c>
      <c r="B390">
        <v>886307</v>
      </c>
      <c r="C390" s="2">
        <v>44568.041666666657</v>
      </c>
      <c r="D390" s="26">
        <f>IF(input_OLD_temp_simulation!C390&lt;&gt;"",(C390-E390/24-DATE(1970,1,1))*86400,"")</f>
        <v>1641513599.9999993</v>
      </c>
      <c r="E390" s="13">
        <v>1</v>
      </c>
      <c r="F390" s="17">
        <v>3.0088996564988189</v>
      </c>
      <c r="G390" s="17">
        <v>6.3799344656736139</v>
      </c>
      <c r="H390" s="6">
        <v>0</v>
      </c>
      <c r="I390" s="17">
        <v>-1.24438998728359</v>
      </c>
      <c r="J390" s="17">
        <v>15.72666666666667</v>
      </c>
      <c r="K390" s="4">
        <v>12</v>
      </c>
      <c r="L390">
        <v>900</v>
      </c>
      <c r="M390" s="6">
        <v>0</v>
      </c>
      <c r="N390" s="6">
        <v>30.00000000065484</v>
      </c>
      <c r="O390" s="4">
        <v>0</v>
      </c>
      <c r="P390" s="6">
        <v>30.00000000065484</v>
      </c>
      <c r="Q390" s="13">
        <v>1</v>
      </c>
      <c r="R390" s="29">
        <v>377.80534641417597</v>
      </c>
      <c r="S390" s="29">
        <v>0</v>
      </c>
      <c r="T390" s="29">
        <v>16.031679854</v>
      </c>
      <c r="U390" t="s">
        <v>176</v>
      </c>
    </row>
    <row r="391" spans="1:21">
      <c r="A391" s="1">
        <v>389</v>
      </c>
      <c r="B391">
        <v>886307</v>
      </c>
      <c r="C391" s="2">
        <v>44568.052083333343</v>
      </c>
      <c r="D391" s="26">
        <f>IF(input_OLD_temp_simulation!C391&lt;&gt;"",(C391-E391/24-DATE(1970,1,1))*86400,"")</f>
        <v>1641514500.000001</v>
      </c>
      <c r="E391" s="13">
        <v>1</v>
      </c>
      <c r="F391" s="17">
        <v>2.8902993327845738</v>
      </c>
      <c r="G391" s="17">
        <v>6.293688561569013</v>
      </c>
      <c r="H391" s="6">
        <v>0</v>
      </c>
      <c r="I391" s="17">
        <v>-1.305493041594767</v>
      </c>
      <c r="J391" s="17">
        <v>15.64666666666667</v>
      </c>
      <c r="K391" s="4">
        <v>12</v>
      </c>
      <c r="L391">
        <v>900</v>
      </c>
      <c r="M391" s="6">
        <v>0</v>
      </c>
      <c r="N391" s="6">
        <v>31.9999999992433</v>
      </c>
      <c r="O391" s="4">
        <v>0</v>
      </c>
      <c r="P391" s="6">
        <v>31.9999999992433</v>
      </c>
      <c r="Q391" s="13">
        <v>1</v>
      </c>
      <c r="R391" s="29">
        <v>377.80534641417597</v>
      </c>
      <c r="S391" s="29">
        <v>0</v>
      </c>
      <c r="T391" s="29">
        <v>15.973803924</v>
      </c>
      <c r="U391" t="s">
        <v>176</v>
      </c>
    </row>
    <row r="392" spans="1:21">
      <c r="A392" s="1">
        <v>390</v>
      </c>
      <c r="B392">
        <v>886307</v>
      </c>
      <c r="C392" s="2">
        <v>44568.0625</v>
      </c>
      <c r="D392" s="26">
        <f>IF(input_OLD_temp_simulation!C392&lt;&gt;"",(C392-E392/24-DATE(1970,1,1))*86400,"")</f>
        <v>1641515400.0000002</v>
      </c>
      <c r="E392" s="13">
        <v>1</v>
      </c>
      <c r="F392" s="17">
        <v>2.7716990090703288</v>
      </c>
      <c r="G392" s="17">
        <v>6.2074426574644122</v>
      </c>
      <c r="H392" s="6">
        <v>0</v>
      </c>
      <c r="I392" s="17">
        <v>-1.3665960959059451</v>
      </c>
      <c r="J392" s="17">
        <v>15.606666666666669</v>
      </c>
      <c r="K392" s="4">
        <v>12</v>
      </c>
      <c r="L392">
        <v>900</v>
      </c>
      <c r="M392" s="6">
        <v>0</v>
      </c>
      <c r="N392" s="6">
        <v>28.000000000247379</v>
      </c>
      <c r="O392" s="4">
        <v>0</v>
      </c>
      <c r="P392" s="6">
        <v>28.000000000247379</v>
      </c>
      <c r="Q392" s="13">
        <v>1</v>
      </c>
      <c r="R392" s="29">
        <v>377.80534641417597</v>
      </c>
      <c r="S392" s="29">
        <v>0</v>
      </c>
      <c r="T392" s="29">
        <v>15.915711299</v>
      </c>
      <c r="U392" t="s">
        <v>176</v>
      </c>
    </row>
    <row r="393" spans="1:21">
      <c r="A393" s="1">
        <v>391</v>
      </c>
      <c r="B393">
        <v>886307</v>
      </c>
      <c r="C393" s="2">
        <v>44568.072916666657</v>
      </c>
      <c r="D393" s="26">
        <f>IF(input_OLD_temp_simulation!C393&lt;&gt;"",(C393-E393/24-DATE(1970,1,1))*86400,"")</f>
        <v>1641516299.9999993</v>
      </c>
      <c r="E393" s="13">
        <v>1</v>
      </c>
      <c r="F393" s="17">
        <v>2.6530986853560838</v>
      </c>
      <c r="G393" s="17">
        <v>6.1211967533598113</v>
      </c>
      <c r="H393" s="6">
        <v>0</v>
      </c>
      <c r="I393" s="17">
        <v>-1.427699150217123</v>
      </c>
      <c r="J393" s="17">
        <v>15.51333333333333</v>
      </c>
      <c r="K393" s="4">
        <v>12</v>
      </c>
      <c r="L393">
        <v>900</v>
      </c>
      <c r="M393" s="6">
        <v>0</v>
      </c>
      <c r="N393" s="6">
        <v>31.9999999992433</v>
      </c>
      <c r="O393" s="4">
        <v>0</v>
      </c>
      <c r="P393" s="6">
        <v>31.9999999992433</v>
      </c>
      <c r="Q393" s="13">
        <v>1</v>
      </c>
      <c r="R393" s="29">
        <v>377.80534641417597</v>
      </c>
      <c r="S393" s="29">
        <v>0</v>
      </c>
      <c r="T393" s="29">
        <v>15.857809163000001</v>
      </c>
      <c r="U393" t="s">
        <v>176</v>
      </c>
    </row>
    <row r="394" spans="1:21">
      <c r="A394" s="1">
        <v>392</v>
      </c>
      <c r="B394">
        <v>886307</v>
      </c>
      <c r="C394" s="2">
        <v>44568.083333333343</v>
      </c>
      <c r="D394" s="26">
        <f>IF(input_OLD_temp_simulation!C394&lt;&gt;"",(C394-E394/24-DATE(1970,1,1))*86400,"")</f>
        <v>1641517200.000001</v>
      </c>
      <c r="E394" s="13">
        <v>1</v>
      </c>
      <c r="F394" s="17">
        <v>2.5344983616418388</v>
      </c>
      <c r="G394" s="17">
        <v>6.0349508492552104</v>
      </c>
      <c r="H394" s="6">
        <v>0</v>
      </c>
      <c r="I394" s="17">
        <v>-1.4888022045283009</v>
      </c>
      <c r="J394" s="17">
        <v>15.436666666666669</v>
      </c>
      <c r="K394" s="4">
        <v>12</v>
      </c>
      <c r="L394">
        <v>900</v>
      </c>
      <c r="M394" s="6">
        <v>0</v>
      </c>
      <c r="N394" s="6">
        <v>32.00000000106229</v>
      </c>
      <c r="O394" s="4">
        <v>0</v>
      </c>
      <c r="P394" s="6">
        <v>32.00000000106229</v>
      </c>
      <c r="Q394" s="13">
        <v>1</v>
      </c>
      <c r="R394" s="29">
        <v>377.80534641417597</v>
      </c>
      <c r="S394" s="29">
        <v>0</v>
      </c>
      <c r="T394" s="29">
        <v>15.799893579000001</v>
      </c>
      <c r="U394" t="s">
        <v>176</v>
      </c>
    </row>
    <row r="395" spans="1:21">
      <c r="A395" s="1">
        <v>393</v>
      </c>
      <c r="B395">
        <v>886307</v>
      </c>
      <c r="C395" s="2">
        <v>44568.09375</v>
      </c>
      <c r="D395" s="26">
        <f>IF(input_OLD_temp_simulation!C395&lt;&gt;"",(C395-E395/24-DATE(1970,1,1))*86400,"")</f>
        <v>1641518100.0000002</v>
      </c>
      <c r="E395" s="13">
        <v>1</v>
      </c>
      <c r="F395" s="17">
        <v>2.5061056820160501</v>
      </c>
      <c r="G395" s="17">
        <v>6.0562831035410554</v>
      </c>
      <c r="H395" s="6">
        <v>0</v>
      </c>
      <c r="I395" s="17">
        <v>-1.53141638701132</v>
      </c>
      <c r="J395" s="17">
        <v>15.36333333333334</v>
      </c>
      <c r="K395" s="4">
        <v>12</v>
      </c>
      <c r="L395">
        <v>900</v>
      </c>
      <c r="M395" s="6">
        <v>0</v>
      </c>
      <c r="N395" s="6">
        <v>28.000000000247379</v>
      </c>
      <c r="O395" s="4">
        <v>0</v>
      </c>
      <c r="P395" s="6">
        <v>28.000000000247379</v>
      </c>
      <c r="Q395" s="13">
        <v>1</v>
      </c>
      <c r="R395" s="29">
        <v>377.80534641417597</v>
      </c>
      <c r="S395" s="29">
        <v>0</v>
      </c>
      <c r="T395" s="29">
        <v>15.741839144</v>
      </c>
      <c r="U395" t="s">
        <v>176</v>
      </c>
    </row>
    <row r="396" spans="1:21">
      <c r="A396" s="1">
        <v>394</v>
      </c>
      <c r="B396">
        <v>886307</v>
      </c>
      <c r="C396" s="2">
        <v>44568.104166666657</v>
      </c>
      <c r="D396" s="26">
        <f>IF(input_OLD_temp_simulation!C396&lt;&gt;"",(C396-E396/24-DATE(1970,1,1))*86400,"")</f>
        <v>1641518999.9999993</v>
      </c>
      <c r="E396" s="13">
        <v>1</v>
      </c>
      <c r="F396" s="17">
        <v>2.4777130023902609</v>
      </c>
      <c r="G396" s="17">
        <v>6.0776153578269003</v>
      </c>
      <c r="H396" s="6">
        <v>0</v>
      </c>
      <c r="I396" s="17">
        <v>-1.5740305694943391</v>
      </c>
      <c r="J396" s="17">
        <v>15.305</v>
      </c>
      <c r="K396" s="4">
        <v>12</v>
      </c>
      <c r="L396">
        <v>900</v>
      </c>
      <c r="M396" s="6">
        <v>0</v>
      </c>
      <c r="N396" s="6">
        <v>31.9999999992433</v>
      </c>
      <c r="O396" s="4">
        <v>0</v>
      </c>
      <c r="P396" s="6">
        <v>31.9999999992433</v>
      </c>
      <c r="Q396" s="13">
        <v>1</v>
      </c>
      <c r="R396" s="29">
        <v>377.80534641417597</v>
      </c>
      <c r="S396" s="29">
        <v>0</v>
      </c>
      <c r="T396" s="29">
        <v>15.684052717</v>
      </c>
      <c r="U396" t="s">
        <v>176</v>
      </c>
    </row>
    <row r="397" spans="1:21">
      <c r="A397" s="1">
        <v>395</v>
      </c>
      <c r="B397">
        <v>886307</v>
      </c>
      <c r="C397" s="2">
        <v>44568.114583333343</v>
      </c>
      <c r="D397" s="26">
        <f>IF(input_OLD_temp_simulation!C397&lt;&gt;"",(C397-E397/24-DATE(1970,1,1))*86400,"")</f>
        <v>1641519900.000001</v>
      </c>
      <c r="E397" s="13">
        <v>1</v>
      </c>
      <c r="F397" s="17">
        <v>2.4493203227644722</v>
      </c>
      <c r="G397" s="17">
        <v>6.0989476121127453</v>
      </c>
      <c r="H397" s="6">
        <v>0</v>
      </c>
      <c r="I397" s="17">
        <v>-1.6166447519773579</v>
      </c>
      <c r="J397" s="17">
        <v>15.26</v>
      </c>
      <c r="K397" s="4">
        <v>12</v>
      </c>
      <c r="L397">
        <v>900</v>
      </c>
      <c r="M397" s="6">
        <v>0</v>
      </c>
      <c r="N397" s="6">
        <v>31.9999999992433</v>
      </c>
      <c r="O397" s="4">
        <v>0</v>
      </c>
      <c r="P397" s="6">
        <v>31.9999999992433</v>
      </c>
      <c r="Q397" s="13">
        <v>1</v>
      </c>
      <c r="R397" s="29">
        <v>377.80534641417597</v>
      </c>
      <c r="S397" s="29">
        <v>0</v>
      </c>
      <c r="T397" s="29">
        <v>15.626330033</v>
      </c>
      <c r="U397" t="s">
        <v>176</v>
      </c>
    </row>
    <row r="398" spans="1:21">
      <c r="A398" s="1">
        <v>396</v>
      </c>
      <c r="B398">
        <v>886307</v>
      </c>
      <c r="C398" s="2">
        <v>44568.125</v>
      </c>
      <c r="D398" s="26">
        <f>IF(input_OLD_temp_simulation!C398&lt;&gt;"",(C398-E398/24-DATE(1970,1,1))*86400,"")</f>
        <v>1641520800.0000002</v>
      </c>
      <c r="E398" s="13">
        <v>1</v>
      </c>
      <c r="F398" s="17">
        <v>2.420927643138683</v>
      </c>
      <c r="G398" s="17">
        <v>6.1202798663985902</v>
      </c>
      <c r="H398" s="6">
        <v>0</v>
      </c>
      <c r="I398" s="17">
        <v>-1.659258934460377</v>
      </c>
      <c r="J398" s="17">
        <v>15.16333333333333</v>
      </c>
      <c r="K398" s="4">
        <v>12</v>
      </c>
      <c r="L398">
        <v>900</v>
      </c>
      <c r="M398" s="6">
        <v>9.7694444464347416</v>
      </c>
      <c r="N398" s="6">
        <v>32.00000000106229</v>
      </c>
      <c r="O398" s="4">
        <v>0</v>
      </c>
      <c r="P398" s="6">
        <v>32.00000000106229</v>
      </c>
      <c r="Q398" s="13">
        <v>1</v>
      </c>
      <c r="R398" s="29">
        <v>377.80534641417597</v>
      </c>
      <c r="S398" s="29">
        <v>0</v>
      </c>
      <c r="T398" s="29">
        <v>15.568670826</v>
      </c>
      <c r="U398" t="s">
        <v>176</v>
      </c>
    </row>
    <row r="399" spans="1:21">
      <c r="A399" s="1">
        <v>397</v>
      </c>
      <c r="B399">
        <v>886307</v>
      </c>
      <c r="C399" s="2">
        <v>44568.135416666657</v>
      </c>
      <c r="D399" s="26">
        <f>IF(input_OLD_temp_simulation!C399&lt;&gt;"",(C399-E399/24-DATE(1970,1,1))*86400,"")</f>
        <v>1641521699.9999993</v>
      </c>
      <c r="E399" s="13">
        <v>1</v>
      </c>
      <c r="F399" s="17">
        <v>2.4687027290139771</v>
      </c>
      <c r="G399" s="17">
        <v>6.0989476121127453</v>
      </c>
      <c r="H399" s="6">
        <v>0</v>
      </c>
      <c r="I399" s="17">
        <v>-1.597262345727853</v>
      </c>
      <c r="J399" s="17">
        <v>15.11</v>
      </c>
      <c r="K399" s="4">
        <v>12</v>
      </c>
      <c r="L399">
        <v>900</v>
      </c>
      <c r="M399" s="6">
        <v>9.7694444464347416</v>
      </c>
      <c r="N399" s="6">
        <v>72.000000000116415</v>
      </c>
      <c r="O399" s="4">
        <v>0</v>
      </c>
      <c r="P399" s="6">
        <v>72.000000000116415</v>
      </c>
      <c r="Q399" s="13">
        <v>1</v>
      </c>
      <c r="R399" s="29">
        <v>377.80534641417597</v>
      </c>
      <c r="S399" s="29">
        <v>0</v>
      </c>
      <c r="T399" s="29">
        <v>15.513545707</v>
      </c>
      <c r="U399" t="s">
        <v>176</v>
      </c>
    </row>
    <row r="400" spans="1:21">
      <c r="A400" s="1">
        <v>398</v>
      </c>
      <c r="B400">
        <v>886307</v>
      </c>
      <c r="C400" s="2">
        <v>44568.145833333343</v>
      </c>
      <c r="D400" s="26">
        <f>IF(input_OLD_temp_simulation!C400&lt;&gt;"",(C400-E400/24-DATE(1970,1,1))*86400,"")</f>
        <v>1641522600.000001</v>
      </c>
      <c r="E400" s="13">
        <v>1</v>
      </c>
      <c r="F400" s="17">
        <v>2.5164778148892721</v>
      </c>
      <c r="G400" s="17">
        <v>6.0776153578269003</v>
      </c>
      <c r="H400" s="6">
        <v>0</v>
      </c>
      <c r="I400" s="17">
        <v>-1.535265756995329</v>
      </c>
      <c r="J400" s="17">
        <v>15.05</v>
      </c>
      <c r="K400" s="4">
        <v>12</v>
      </c>
      <c r="L400">
        <v>900</v>
      </c>
      <c r="M400" s="6">
        <v>9.7694444464347416</v>
      </c>
      <c r="N400" s="6">
        <v>111.9999999991705</v>
      </c>
      <c r="O400" s="4">
        <v>0</v>
      </c>
      <c r="P400" s="6">
        <v>111.9999999991705</v>
      </c>
      <c r="Q400" s="13">
        <v>1</v>
      </c>
      <c r="R400" s="29">
        <v>377.80534641417597</v>
      </c>
      <c r="S400" s="29">
        <v>0</v>
      </c>
      <c r="T400" s="29">
        <v>15.460944029</v>
      </c>
      <c r="U400" t="s">
        <v>176</v>
      </c>
    </row>
    <row r="401" spans="1:21">
      <c r="A401" s="1">
        <v>399</v>
      </c>
      <c r="B401">
        <v>886307</v>
      </c>
      <c r="C401" s="2">
        <v>44568.15625</v>
      </c>
      <c r="D401" s="26">
        <f>IF(input_OLD_temp_simulation!C401&lt;&gt;"",(C401-E401/24-DATE(1970,1,1))*86400,"")</f>
        <v>1641523500.0000002</v>
      </c>
      <c r="E401" s="13">
        <v>1</v>
      </c>
      <c r="F401" s="17">
        <v>2.5642529007645658</v>
      </c>
      <c r="G401" s="17">
        <v>6.0562831035410554</v>
      </c>
      <c r="H401" s="6">
        <v>0</v>
      </c>
      <c r="I401" s="17">
        <v>-1.473269168262803</v>
      </c>
      <c r="J401" s="17">
        <v>14.97</v>
      </c>
      <c r="K401" s="4">
        <v>12</v>
      </c>
      <c r="L401">
        <v>900</v>
      </c>
      <c r="M401" s="6">
        <v>9.7694444464347416</v>
      </c>
      <c r="N401" s="6">
        <v>36.000000000058208</v>
      </c>
      <c r="O401" s="4">
        <v>0</v>
      </c>
      <c r="P401" s="6">
        <v>36.000000000058208</v>
      </c>
      <c r="Q401" s="13">
        <v>1</v>
      </c>
      <c r="R401" s="29">
        <v>377.80534641417597</v>
      </c>
      <c r="S401" s="29">
        <v>0</v>
      </c>
      <c r="T401" s="29">
        <v>15.404964215</v>
      </c>
      <c r="U401" t="s">
        <v>176</v>
      </c>
    </row>
    <row r="402" spans="1:21">
      <c r="A402" s="1">
        <v>400</v>
      </c>
      <c r="B402">
        <v>886307</v>
      </c>
      <c r="C402" s="2">
        <v>44568.166666666657</v>
      </c>
      <c r="D402" s="26">
        <f>IF(input_OLD_temp_simulation!C402&lt;&gt;"",(C402-E402/24-DATE(1970,1,1))*86400,"")</f>
        <v>1641524399.9999993</v>
      </c>
      <c r="E402" s="13">
        <v>1</v>
      </c>
      <c r="F402" s="17">
        <v>2.6120279866398608</v>
      </c>
      <c r="G402" s="17">
        <v>6.0349508492552104</v>
      </c>
      <c r="H402" s="6">
        <v>0</v>
      </c>
      <c r="I402" s="17">
        <v>-1.411272579530279</v>
      </c>
      <c r="J402" s="17">
        <v>14.946666666666671</v>
      </c>
      <c r="K402" s="4">
        <v>12</v>
      </c>
      <c r="L402">
        <v>900</v>
      </c>
      <c r="M402" s="6">
        <v>0</v>
      </c>
      <c r="N402" s="6">
        <v>32.00000000106229</v>
      </c>
      <c r="O402" s="4">
        <v>0</v>
      </c>
      <c r="P402" s="6">
        <v>32.00000000106229</v>
      </c>
      <c r="Q402" s="13">
        <v>1</v>
      </c>
      <c r="R402" s="29">
        <v>377.80534641417597</v>
      </c>
      <c r="S402" s="29">
        <v>0</v>
      </c>
      <c r="T402" s="29">
        <v>15.349276926</v>
      </c>
      <c r="U402" t="s">
        <v>176</v>
      </c>
    </row>
    <row r="403" spans="1:21">
      <c r="A403" s="1">
        <v>401</v>
      </c>
      <c r="B403">
        <v>886307</v>
      </c>
      <c r="C403" s="2">
        <v>44568.177083333343</v>
      </c>
      <c r="D403" s="26">
        <f>IF(input_OLD_temp_simulation!C403&lt;&gt;"",(C403-E403/24-DATE(1970,1,1))*86400,"")</f>
        <v>1641525300.000001</v>
      </c>
      <c r="E403" s="13">
        <v>1</v>
      </c>
      <c r="F403" s="17">
        <v>2.6021439420321939</v>
      </c>
      <c r="G403" s="17">
        <v>6.0349508492552104</v>
      </c>
      <c r="H403" s="6">
        <v>0</v>
      </c>
      <c r="I403" s="17">
        <v>-1.4211566241379461</v>
      </c>
      <c r="J403" s="17">
        <v>14.9</v>
      </c>
      <c r="K403" s="4">
        <v>12</v>
      </c>
      <c r="L403">
        <v>900</v>
      </c>
      <c r="M403" s="6">
        <v>0</v>
      </c>
      <c r="N403" s="6">
        <v>27.99999999842839</v>
      </c>
      <c r="O403" s="4">
        <v>0</v>
      </c>
      <c r="P403" s="6">
        <v>27.99999999842839</v>
      </c>
      <c r="Q403" s="13">
        <v>1</v>
      </c>
      <c r="R403" s="29">
        <v>377.80534641417597</v>
      </c>
      <c r="S403" s="29">
        <v>0</v>
      </c>
      <c r="T403" s="29">
        <v>15.293578934999999</v>
      </c>
      <c r="U403" t="s">
        <v>176</v>
      </c>
    </row>
    <row r="404" spans="1:21">
      <c r="A404" s="1">
        <v>402</v>
      </c>
      <c r="B404">
        <v>886307</v>
      </c>
      <c r="C404" s="2">
        <v>44568.1875</v>
      </c>
      <c r="D404" s="26">
        <f>IF(input_OLD_temp_simulation!C404&lt;&gt;"",(C404-E404/24-DATE(1970,1,1))*86400,"")</f>
        <v>1641526200.0000002</v>
      </c>
      <c r="E404" s="13">
        <v>1</v>
      </c>
      <c r="F404" s="17">
        <v>2.592259897424527</v>
      </c>
      <c r="G404" s="17">
        <v>6.0349508492552104</v>
      </c>
      <c r="H404" s="6">
        <v>0</v>
      </c>
      <c r="I404" s="17">
        <v>-1.431040668745613</v>
      </c>
      <c r="J404" s="17">
        <v>14.82666666666667</v>
      </c>
      <c r="K404" s="4">
        <v>12</v>
      </c>
      <c r="L404">
        <v>900</v>
      </c>
      <c r="M404" s="6">
        <v>0</v>
      </c>
      <c r="N404" s="6">
        <v>32.00000000106229</v>
      </c>
      <c r="O404" s="4">
        <v>0</v>
      </c>
      <c r="P404" s="6">
        <v>32.00000000106229</v>
      </c>
      <c r="Q404" s="13">
        <v>1</v>
      </c>
      <c r="R404" s="29">
        <v>377.80534641417597</v>
      </c>
      <c r="S404" s="29">
        <v>0</v>
      </c>
      <c r="T404" s="29">
        <v>15.238276561999999</v>
      </c>
      <c r="U404" t="s">
        <v>176</v>
      </c>
    </row>
    <row r="405" spans="1:21">
      <c r="A405" s="1">
        <v>403</v>
      </c>
      <c r="B405">
        <v>886307</v>
      </c>
      <c r="C405" s="2">
        <v>44568.197916666657</v>
      </c>
      <c r="D405" s="26">
        <f>IF(input_OLD_temp_simulation!C405&lt;&gt;"",(C405-E405/24-DATE(1970,1,1))*86400,"")</f>
        <v>1641527099.9999993</v>
      </c>
      <c r="E405" s="13">
        <v>1</v>
      </c>
      <c r="F405" s="17">
        <v>2.5823758528168601</v>
      </c>
      <c r="G405" s="17">
        <v>6.0349508492552104</v>
      </c>
      <c r="H405" s="6">
        <v>0</v>
      </c>
      <c r="I405" s="17">
        <v>-1.4409247133532801</v>
      </c>
      <c r="J405" s="17">
        <v>14.78333333333333</v>
      </c>
      <c r="K405" s="4">
        <v>12</v>
      </c>
      <c r="L405">
        <v>900</v>
      </c>
      <c r="M405" s="6">
        <v>0</v>
      </c>
      <c r="N405" s="6">
        <v>31.9999999992433</v>
      </c>
      <c r="O405" s="4">
        <v>0</v>
      </c>
      <c r="P405" s="6">
        <v>31.9999999992433</v>
      </c>
      <c r="Q405" s="13">
        <v>1</v>
      </c>
      <c r="R405" s="29">
        <v>377.80534641417597</v>
      </c>
      <c r="S405" s="29">
        <v>0</v>
      </c>
      <c r="T405" s="29">
        <v>15.183165008</v>
      </c>
      <c r="U405" t="s">
        <v>176</v>
      </c>
    </row>
    <row r="406" spans="1:21">
      <c r="A406" s="1">
        <v>404</v>
      </c>
      <c r="B406">
        <v>886307</v>
      </c>
      <c r="C406" s="2">
        <v>44568.208333333343</v>
      </c>
      <c r="D406" s="26">
        <f>IF(input_OLD_temp_simulation!C406&lt;&gt;"",(C406-E406/24-DATE(1970,1,1))*86400,"")</f>
        <v>1641528000.000001</v>
      </c>
      <c r="E406" s="13">
        <v>1</v>
      </c>
      <c r="F406" s="17">
        <v>2.5724918082091932</v>
      </c>
      <c r="G406" s="17">
        <v>6.0349508492552104</v>
      </c>
      <c r="H406" s="6">
        <v>0</v>
      </c>
      <c r="I406" s="17">
        <v>-1.450808757960947</v>
      </c>
      <c r="J406" s="17">
        <v>14.743333333333331</v>
      </c>
      <c r="K406" s="4">
        <v>12.02333333333333</v>
      </c>
      <c r="L406">
        <v>900</v>
      </c>
      <c r="M406" s="6">
        <v>0</v>
      </c>
      <c r="N406" s="6">
        <v>32.00000000106229</v>
      </c>
      <c r="O406" s="4">
        <v>0</v>
      </c>
      <c r="P406" s="6">
        <v>32.00000000106229</v>
      </c>
      <c r="Q406" s="13">
        <v>1</v>
      </c>
      <c r="R406" s="29">
        <v>377.80534641417597</v>
      </c>
      <c r="S406" s="29">
        <v>0</v>
      </c>
      <c r="T406" s="29">
        <v>15.128243470999999</v>
      </c>
      <c r="U406" t="s">
        <v>176</v>
      </c>
    </row>
    <row r="407" spans="1:21">
      <c r="A407" s="1">
        <v>405</v>
      </c>
      <c r="B407">
        <v>886307</v>
      </c>
      <c r="C407" s="2">
        <v>44568.21875</v>
      </c>
      <c r="D407" s="26">
        <f>IF(input_OLD_temp_simulation!C407&lt;&gt;"",(C407-E407/24-DATE(1970,1,1))*86400,"")</f>
        <v>1641528900.0000002</v>
      </c>
      <c r="E407" s="13">
        <v>1</v>
      </c>
      <c r="F407" s="17">
        <v>2.6440074398872841</v>
      </c>
      <c r="G407" s="17">
        <v>6.0349508492552104</v>
      </c>
      <c r="H407" s="6">
        <v>0</v>
      </c>
      <c r="I407" s="17">
        <v>-1.3792931262828561</v>
      </c>
      <c r="J407" s="17">
        <v>14.70166666666667</v>
      </c>
      <c r="K407" s="4">
        <v>12</v>
      </c>
      <c r="L407">
        <v>900</v>
      </c>
      <c r="M407" s="6">
        <v>0</v>
      </c>
      <c r="N407" s="6">
        <v>28.000000000247379</v>
      </c>
      <c r="O407" s="4">
        <v>0</v>
      </c>
      <c r="P407" s="6">
        <v>28.000000000247379</v>
      </c>
      <c r="Q407" s="13">
        <v>1</v>
      </c>
      <c r="R407" s="29">
        <v>377.80534641417597</v>
      </c>
      <c r="S407" s="29">
        <v>0</v>
      </c>
      <c r="T407" s="29">
        <v>15.073650004999999</v>
      </c>
      <c r="U407" t="s">
        <v>176</v>
      </c>
    </row>
    <row r="408" spans="1:21">
      <c r="A408" s="1">
        <v>406</v>
      </c>
      <c r="B408">
        <v>886307</v>
      </c>
      <c r="C408" s="2">
        <v>44568.229166666657</v>
      </c>
      <c r="D408" s="26">
        <f>IF(input_OLD_temp_simulation!C408&lt;&gt;"",(C408-E408/24-DATE(1970,1,1))*86400,"")</f>
        <v>1641529799.9999993</v>
      </c>
      <c r="E408" s="13">
        <v>1</v>
      </c>
      <c r="F408" s="17">
        <v>2.7155230715653751</v>
      </c>
      <c r="G408" s="17">
        <v>6.0349508492552104</v>
      </c>
      <c r="H408" s="6">
        <v>0</v>
      </c>
      <c r="I408" s="17">
        <v>-1.3077774946047649</v>
      </c>
      <c r="J408" s="17">
        <v>14.61333333333333</v>
      </c>
      <c r="K408" s="4">
        <v>12</v>
      </c>
      <c r="L408">
        <v>900</v>
      </c>
      <c r="M408" s="6">
        <v>0</v>
      </c>
      <c r="N408" s="6">
        <v>31.9999999992433</v>
      </c>
      <c r="O408" s="4">
        <v>0</v>
      </c>
      <c r="P408" s="6">
        <v>31.9999999992433</v>
      </c>
      <c r="Q408" s="13">
        <v>1</v>
      </c>
      <c r="R408" s="29">
        <v>377.80534641417597</v>
      </c>
      <c r="S408" s="29">
        <v>0</v>
      </c>
      <c r="T408" s="29">
        <v>15.019789506</v>
      </c>
      <c r="U408" t="s">
        <v>176</v>
      </c>
    </row>
    <row r="409" spans="1:21">
      <c r="A409" s="1">
        <v>407</v>
      </c>
      <c r="B409">
        <v>886307</v>
      </c>
      <c r="C409" s="2">
        <v>44568.239583333343</v>
      </c>
      <c r="D409" s="26">
        <f>IF(input_OLD_temp_simulation!C409&lt;&gt;"",(C409-E409/24-DATE(1970,1,1))*86400,"")</f>
        <v>1641530700.000001</v>
      </c>
      <c r="E409" s="13">
        <v>1</v>
      </c>
      <c r="F409" s="17">
        <v>2.787038703243466</v>
      </c>
      <c r="G409" s="17">
        <v>6.0349508492552104</v>
      </c>
      <c r="H409" s="6">
        <v>0</v>
      </c>
      <c r="I409" s="17">
        <v>-1.2362618629266739</v>
      </c>
      <c r="J409" s="17">
        <v>14.59333333333333</v>
      </c>
      <c r="K409" s="4">
        <v>12</v>
      </c>
      <c r="L409">
        <v>900</v>
      </c>
      <c r="M409" s="6">
        <v>0</v>
      </c>
      <c r="N409" s="6">
        <v>28.000000000247379</v>
      </c>
      <c r="O409" s="4">
        <v>0</v>
      </c>
      <c r="P409" s="6">
        <v>28.000000000247379</v>
      </c>
      <c r="Q409" s="13">
        <v>1</v>
      </c>
      <c r="R409" s="29">
        <v>377.80534641417597</v>
      </c>
      <c r="S409" s="29">
        <v>0</v>
      </c>
      <c r="T409" s="29">
        <v>14.966252620000001</v>
      </c>
      <c r="U409" t="s">
        <v>176</v>
      </c>
    </row>
    <row r="410" spans="1:21">
      <c r="A410" s="1">
        <v>408</v>
      </c>
      <c r="B410">
        <v>886307</v>
      </c>
      <c r="C410" s="2">
        <v>44568.25</v>
      </c>
      <c r="D410" s="26">
        <f>IF(input_OLD_temp_simulation!C410&lt;&gt;"",(C410-E410/24-DATE(1970,1,1))*86400,"")</f>
        <v>1641531600.0000002</v>
      </c>
      <c r="E410" s="13">
        <v>1</v>
      </c>
      <c r="F410" s="17">
        <v>2.858554334921557</v>
      </c>
      <c r="G410" s="17">
        <v>6.0349508492552104</v>
      </c>
      <c r="H410" s="6">
        <v>0</v>
      </c>
      <c r="I410" s="17">
        <v>-1.164746231248583</v>
      </c>
      <c r="J410" s="17">
        <v>14.526666666666671</v>
      </c>
      <c r="K410" s="4">
        <v>12</v>
      </c>
      <c r="L410">
        <v>900</v>
      </c>
      <c r="M410" s="6">
        <v>0</v>
      </c>
      <c r="N410" s="6">
        <v>31.9999999992433</v>
      </c>
      <c r="O410" s="4">
        <v>0</v>
      </c>
      <c r="P410" s="6">
        <v>31.9999999992433</v>
      </c>
      <c r="Q410" s="13">
        <v>1</v>
      </c>
      <c r="R410" s="29">
        <v>377.80534641417597</v>
      </c>
      <c r="S410" s="29">
        <v>0</v>
      </c>
      <c r="T410" s="29">
        <v>14.913444262000001</v>
      </c>
      <c r="U410" t="s">
        <v>176</v>
      </c>
    </row>
    <row r="411" spans="1:21">
      <c r="A411" s="1">
        <v>409</v>
      </c>
      <c r="B411">
        <v>886307</v>
      </c>
      <c r="C411" s="2">
        <v>44568.260416666657</v>
      </c>
      <c r="D411" s="26">
        <f>IF(input_OLD_temp_simulation!C411&lt;&gt;"",(C411-E411/24-DATE(1970,1,1))*86400,"")</f>
        <v>1641532499.9999993</v>
      </c>
      <c r="E411" s="13">
        <v>1</v>
      </c>
      <c r="F411" s="17">
        <v>2.9856875603501409</v>
      </c>
      <c r="G411" s="17">
        <v>5.9487049451506024</v>
      </c>
      <c r="H411" s="6">
        <v>0</v>
      </c>
      <c r="I411" s="17">
        <v>-0.98011573641692706</v>
      </c>
      <c r="J411" s="17">
        <v>14.48666666666667</v>
      </c>
      <c r="K411" s="4">
        <v>12</v>
      </c>
      <c r="L411">
        <v>900</v>
      </c>
      <c r="M411" s="6">
        <v>0</v>
      </c>
      <c r="N411" s="6">
        <v>56.000000000494772</v>
      </c>
      <c r="O411" s="4">
        <v>0</v>
      </c>
      <c r="P411" s="6">
        <v>56.000000000494772</v>
      </c>
      <c r="Q411" s="13">
        <v>1</v>
      </c>
      <c r="R411" s="29">
        <v>377.80534641417597</v>
      </c>
      <c r="S411" s="29">
        <v>0</v>
      </c>
      <c r="T411" s="29">
        <v>14.862852293</v>
      </c>
      <c r="U411" t="s">
        <v>176</v>
      </c>
    </row>
    <row r="412" spans="1:21">
      <c r="A412" s="1">
        <v>410</v>
      </c>
      <c r="B412">
        <v>886307</v>
      </c>
      <c r="C412" s="2">
        <v>44568.270833333343</v>
      </c>
      <c r="D412" s="26">
        <f>IF(input_OLD_temp_simulation!C412&lt;&gt;"",(C412-E412/24-DATE(1970,1,1))*86400,"")</f>
        <v>1641533400.000001</v>
      </c>
      <c r="E412" s="13">
        <v>1</v>
      </c>
      <c r="F412" s="17">
        <v>3.1128207857787249</v>
      </c>
      <c r="G412" s="17">
        <v>5.8624590410459936</v>
      </c>
      <c r="H412" s="6">
        <v>0</v>
      </c>
      <c r="I412" s="17">
        <v>-0.79548524158527112</v>
      </c>
      <c r="J412" s="17">
        <v>14.435</v>
      </c>
      <c r="K412" s="4">
        <v>12</v>
      </c>
      <c r="L412">
        <v>900</v>
      </c>
      <c r="M412" s="6">
        <v>0</v>
      </c>
      <c r="N412" s="6">
        <v>115.99999999998541</v>
      </c>
      <c r="O412" s="4">
        <v>0</v>
      </c>
      <c r="P412" s="6">
        <v>115.99999999998541</v>
      </c>
      <c r="Q412" s="13">
        <v>1</v>
      </c>
      <c r="R412" s="29">
        <v>377.80534641417597</v>
      </c>
      <c r="S412" s="29">
        <v>0</v>
      </c>
      <c r="T412" s="29">
        <v>14.816295633999999</v>
      </c>
      <c r="U412" t="s">
        <v>176</v>
      </c>
    </row>
    <row r="413" spans="1:21">
      <c r="A413" s="1">
        <v>411</v>
      </c>
      <c r="B413">
        <v>886307</v>
      </c>
      <c r="C413" s="2">
        <v>44568.28125</v>
      </c>
      <c r="D413" s="26">
        <f>IF(input_OLD_temp_simulation!C413&lt;&gt;"",(C413-E413/24-DATE(1970,1,1))*86400,"")</f>
        <v>1641534300.0000002</v>
      </c>
      <c r="E413" s="13">
        <v>1</v>
      </c>
      <c r="F413" s="17">
        <v>3.2399540112073089</v>
      </c>
      <c r="G413" s="17">
        <v>5.7762131369413856</v>
      </c>
      <c r="H413" s="6">
        <v>0</v>
      </c>
      <c r="I413" s="17">
        <v>-0.61085474675361517</v>
      </c>
      <c r="J413" s="17">
        <v>14.346666666666669</v>
      </c>
      <c r="K413" s="4">
        <v>12</v>
      </c>
      <c r="L413">
        <v>900</v>
      </c>
      <c r="M413" s="6">
        <v>0</v>
      </c>
      <c r="N413" s="6">
        <v>56.000000000494772</v>
      </c>
      <c r="O413" s="4">
        <v>0</v>
      </c>
      <c r="P413" s="6">
        <v>56.000000000494772</v>
      </c>
      <c r="Q413" s="13">
        <v>1</v>
      </c>
      <c r="R413" s="29">
        <v>377.80534641417597</v>
      </c>
      <c r="S413" s="29">
        <v>0</v>
      </c>
      <c r="T413" s="29">
        <v>14.767663218999999</v>
      </c>
      <c r="U413" t="s">
        <v>176</v>
      </c>
    </row>
    <row r="414" spans="1:21">
      <c r="A414" s="1">
        <v>412</v>
      </c>
      <c r="B414">
        <v>886307</v>
      </c>
      <c r="C414" s="2">
        <v>44568.291666666657</v>
      </c>
      <c r="D414" s="26">
        <f>IF(input_OLD_temp_simulation!C414&lt;&gt;"",(C414-E414/24-DATE(1970,1,1))*86400,"")</f>
        <v>1641535199.9999993</v>
      </c>
      <c r="E414" s="13">
        <v>1</v>
      </c>
      <c r="F414" s="17">
        <v>3.3670872366358928</v>
      </c>
      <c r="G414" s="17">
        <v>5.6899672328367794</v>
      </c>
      <c r="H414" s="6">
        <v>0</v>
      </c>
      <c r="I414" s="17">
        <v>-0.42622425192195917</v>
      </c>
      <c r="J414" s="17">
        <v>14.24833333333333</v>
      </c>
      <c r="K414" s="4">
        <v>14.66666666666667</v>
      </c>
      <c r="L414">
        <v>900</v>
      </c>
      <c r="M414" s="6">
        <v>4738.1805555567989</v>
      </c>
      <c r="N414" s="6">
        <v>648.00000000104774</v>
      </c>
      <c r="O414" s="4">
        <v>0</v>
      </c>
      <c r="P414" s="6">
        <v>648.00000000104774</v>
      </c>
      <c r="Q414" s="13">
        <v>1</v>
      </c>
      <c r="R414" s="29">
        <v>377.80534641417597</v>
      </c>
      <c r="S414" s="29">
        <v>4360.3752091426231</v>
      </c>
      <c r="T414" s="29">
        <v>14.96487043</v>
      </c>
      <c r="U414" t="s">
        <v>176</v>
      </c>
    </row>
    <row r="415" spans="1:21">
      <c r="A415" s="1">
        <v>413</v>
      </c>
      <c r="B415">
        <v>886307</v>
      </c>
      <c r="C415" s="2">
        <v>44568.302083333343</v>
      </c>
      <c r="D415" s="26">
        <f>IF(input_OLD_temp_simulation!C415&lt;&gt;"",(C415-E415/24-DATE(1970,1,1))*86400,"")</f>
        <v>1641536100.000001</v>
      </c>
      <c r="E415" s="13">
        <v>1</v>
      </c>
      <c r="F415" s="17">
        <v>3.5074971862979352</v>
      </c>
      <c r="G415" s="17">
        <v>5.6686349785509336</v>
      </c>
      <c r="H415" s="6">
        <v>0.4548724885983309</v>
      </c>
      <c r="I415" s="17">
        <v>-0.27159279940268721</v>
      </c>
      <c r="J415" s="17">
        <v>14.7</v>
      </c>
      <c r="K415" s="4">
        <v>16</v>
      </c>
      <c r="L415">
        <v>900</v>
      </c>
      <c r="M415" s="6">
        <v>4738.1805555567989</v>
      </c>
      <c r="N415" s="6">
        <v>111.99999999735159</v>
      </c>
      <c r="O415" s="4">
        <v>0</v>
      </c>
      <c r="P415" s="6">
        <v>111.99999999735159</v>
      </c>
      <c r="Q415" s="13">
        <v>1</v>
      </c>
      <c r="R415" s="29">
        <v>377.80534641417597</v>
      </c>
      <c r="S415" s="29">
        <v>4360.3752091426231</v>
      </c>
      <c r="T415" s="29">
        <v>15.134865505</v>
      </c>
      <c r="U415" t="s">
        <v>176</v>
      </c>
    </row>
    <row r="416" spans="1:21">
      <c r="A416" s="1">
        <v>414</v>
      </c>
      <c r="B416">
        <v>886307</v>
      </c>
      <c r="C416" s="2">
        <v>44568.3125</v>
      </c>
      <c r="D416" s="26">
        <f>IF(input_OLD_temp_simulation!C416&lt;&gt;"",(C416-E416/24-DATE(1970,1,1))*86400,"")</f>
        <v>1641537000.0000002</v>
      </c>
      <c r="E416" s="13">
        <v>1</v>
      </c>
      <c r="F416" s="17">
        <v>3.647907135959978</v>
      </c>
      <c r="G416" s="17">
        <v>5.6473027242650886</v>
      </c>
      <c r="H416" s="6">
        <v>0.90974497719666181</v>
      </c>
      <c r="I416" s="17">
        <v>-0.11696134688341479</v>
      </c>
      <c r="J416" s="17">
        <v>15.803333333333329</v>
      </c>
      <c r="K416" s="4">
        <v>16</v>
      </c>
      <c r="L416">
        <v>900</v>
      </c>
      <c r="M416" s="6">
        <v>4738.1805555567989</v>
      </c>
      <c r="N416" s="6">
        <v>64.00000000212458</v>
      </c>
      <c r="O416" s="4">
        <v>0</v>
      </c>
      <c r="P416" s="6">
        <v>64.00000000212458</v>
      </c>
      <c r="Q416" s="13">
        <v>1</v>
      </c>
      <c r="R416" s="29">
        <v>377.80534641417597</v>
      </c>
      <c r="S416" s="29">
        <v>4360.3752091426231</v>
      </c>
      <c r="T416" s="29">
        <v>15.302545493</v>
      </c>
      <c r="U416" t="s">
        <v>176</v>
      </c>
    </row>
    <row r="417" spans="1:21">
      <c r="A417" s="1">
        <v>415</v>
      </c>
      <c r="B417">
        <v>886307</v>
      </c>
      <c r="C417" s="2">
        <v>44568.322916666657</v>
      </c>
      <c r="D417" s="26">
        <f>IF(input_OLD_temp_simulation!C417&lt;&gt;"",(C417-E417/24-DATE(1970,1,1))*86400,"")</f>
        <v>1641537899.9999993</v>
      </c>
      <c r="E417" s="13">
        <v>1</v>
      </c>
      <c r="F417" s="17">
        <v>3.7883170856220199</v>
      </c>
      <c r="G417" s="17">
        <v>5.6259704699792437</v>
      </c>
      <c r="H417" s="6">
        <v>1.364617465794993</v>
      </c>
      <c r="I417" s="17">
        <v>3.7670105635857709E-2</v>
      </c>
      <c r="J417" s="17">
        <v>16</v>
      </c>
      <c r="K417" s="4">
        <v>16</v>
      </c>
      <c r="L417">
        <v>900</v>
      </c>
      <c r="M417" s="6">
        <v>4738.1805555567989</v>
      </c>
      <c r="N417" s="6">
        <v>144.0000000002328</v>
      </c>
      <c r="O417" s="4">
        <v>0</v>
      </c>
      <c r="P417" s="6">
        <v>144.0000000002328</v>
      </c>
      <c r="Q417" s="13">
        <v>1</v>
      </c>
      <c r="R417" s="29">
        <v>377.80534641417597</v>
      </c>
      <c r="S417" s="29">
        <v>4360.3752091426231</v>
      </c>
      <c r="T417" s="29">
        <v>15.47442051</v>
      </c>
      <c r="U417" t="s">
        <v>176</v>
      </c>
    </row>
    <row r="418" spans="1:21">
      <c r="A418" s="1">
        <v>416</v>
      </c>
      <c r="B418">
        <v>886307</v>
      </c>
      <c r="C418" s="2">
        <v>44568.333333333343</v>
      </c>
      <c r="D418" s="26">
        <f>IF(input_OLD_temp_simulation!C418&lt;&gt;"",(C418-E418/24-DATE(1970,1,1))*86400,"")</f>
        <v>1641538800.000001</v>
      </c>
      <c r="E418" s="13">
        <v>1</v>
      </c>
      <c r="F418" s="17">
        <v>3.9287270352840622</v>
      </c>
      <c r="G418" s="17">
        <v>5.6046382156933987</v>
      </c>
      <c r="H418" s="6">
        <v>1.8194899543933241</v>
      </c>
      <c r="I418" s="17">
        <v>0.1923015581551297</v>
      </c>
      <c r="J418" s="17">
        <v>16.133333333333329</v>
      </c>
      <c r="K418" s="4">
        <v>16</v>
      </c>
      <c r="L418">
        <v>900</v>
      </c>
      <c r="M418" s="6">
        <v>498.24166666599137</v>
      </c>
      <c r="N418" s="6">
        <v>167.99999999784629</v>
      </c>
      <c r="O418" s="4">
        <v>0</v>
      </c>
      <c r="P418" s="6">
        <v>167.99999999784629</v>
      </c>
      <c r="Q418" s="13">
        <v>1</v>
      </c>
      <c r="R418" s="29">
        <v>377.80534641417597</v>
      </c>
      <c r="S418" s="29">
        <v>120.4363202518154</v>
      </c>
      <c r="T418" s="29">
        <v>15.438766476</v>
      </c>
      <c r="U418" t="s">
        <v>176</v>
      </c>
    </row>
    <row r="419" spans="1:21">
      <c r="A419" s="1">
        <v>417</v>
      </c>
      <c r="B419">
        <v>886307</v>
      </c>
      <c r="C419" s="2">
        <v>44568.34375</v>
      </c>
      <c r="D419" s="26">
        <f>IF(input_OLD_temp_simulation!C419&lt;&gt;"",(C419-E419/24-DATE(1970,1,1))*86400,"")</f>
        <v>1641539700.0000002</v>
      </c>
      <c r="E419" s="13">
        <v>1</v>
      </c>
      <c r="F419" s="17">
        <v>4.0974190476944257</v>
      </c>
      <c r="G419" s="17">
        <v>5.3973027242650993</v>
      </c>
      <c r="H419" s="6">
        <v>8.0963082857127535</v>
      </c>
      <c r="I419" s="17">
        <v>0.49921723151769282</v>
      </c>
      <c r="J419" s="17">
        <v>16.276666666666671</v>
      </c>
      <c r="K419" s="4">
        <v>16</v>
      </c>
      <c r="L419">
        <v>900</v>
      </c>
      <c r="M419" s="6">
        <v>498.24166666599137</v>
      </c>
      <c r="N419" s="6">
        <v>175.9999999994761</v>
      </c>
      <c r="O419" s="4">
        <v>0</v>
      </c>
      <c r="P419" s="6">
        <v>175.9999999994761</v>
      </c>
      <c r="Q419" s="13">
        <v>1</v>
      </c>
      <c r="R419" s="29">
        <v>377.80534641417597</v>
      </c>
      <c r="S419" s="29">
        <v>120.4363202518154</v>
      </c>
      <c r="T419" s="29">
        <v>15.407539886</v>
      </c>
      <c r="U419" t="s">
        <v>176</v>
      </c>
    </row>
    <row r="420" spans="1:21">
      <c r="A420" s="1">
        <v>418</v>
      </c>
      <c r="B420">
        <v>886307</v>
      </c>
      <c r="C420" s="2">
        <v>44568.354166666657</v>
      </c>
      <c r="D420" s="26">
        <f>IF(input_OLD_temp_simulation!C420&lt;&gt;"",(C420-E420/24-DATE(1970,1,1))*86400,"")</f>
        <v>1641540599.9999993</v>
      </c>
      <c r="E420" s="13">
        <v>1</v>
      </c>
      <c r="F420" s="17">
        <v>4.2661110601047891</v>
      </c>
      <c r="G420" s="17">
        <v>5.1899672328367998</v>
      </c>
      <c r="H420" s="6">
        <v>14.37312661703219</v>
      </c>
      <c r="I420" s="17">
        <v>0.80613290488025591</v>
      </c>
      <c r="J420" s="17">
        <v>16.16333333333333</v>
      </c>
      <c r="K420" s="4">
        <v>15.66666666666667</v>
      </c>
      <c r="L420">
        <v>900</v>
      </c>
      <c r="M420" s="6">
        <v>498.24166666599137</v>
      </c>
      <c r="N420" s="6">
        <v>136.00000000224099</v>
      </c>
      <c r="O420" s="4">
        <v>0</v>
      </c>
      <c r="P420" s="6">
        <v>136.00000000224099</v>
      </c>
      <c r="Q420" s="13">
        <v>1</v>
      </c>
      <c r="R420" s="29">
        <v>377.80534641417597</v>
      </c>
      <c r="S420" s="29">
        <v>120.4363202518154</v>
      </c>
      <c r="T420" s="29">
        <v>15.378284495999999</v>
      </c>
      <c r="U420" t="s">
        <v>176</v>
      </c>
    </row>
    <row r="421" spans="1:21">
      <c r="A421" s="1">
        <v>419</v>
      </c>
      <c r="B421">
        <v>886307</v>
      </c>
      <c r="C421" s="2">
        <v>44568.364583333343</v>
      </c>
      <c r="D421" s="26">
        <f>IF(input_OLD_temp_simulation!C421&lt;&gt;"",(C421-E421/24-DATE(1970,1,1))*86400,"")</f>
        <v>1641541500.000001</v>
      </c>
      <c r="E421" s="13">
        <v>1</v>
      </c>
      <c r="F421" s="17">
        <v>4.4348030725151526</v>
      </c>
      <c r="G421" s="17">
        <v>4.9826317414085004</v>
      </c>
      <c r="H421" s="6">
        <v>20.649944948351621</v>
      </c>
      <c r="I421" s="17">
        <v>1.113048578242819</v>
      </c>
      <c r="J421" s="17">
        <v>15.883333333333329</v>
      </c>
      <c r="K421" s="4">
        <v>15.5</v>
      </c>
      <c r="L421">
        <v>900</v>
      </c>
      <c r="M421" s="6">
        <v>498.24166666599137</v>
      </c>
      <c r="N421" s="6">
        <v>95.999999997729901</v>
      </c>
      <c r="O421" s="4">
        <v>0</v>
      </c>
      <c r="P421" s="6">
        <v>95.999999997729901</v>
      </c>
      <c r="Q421" s="13">
        <v>1</v>
      </c>
      <c r="R421" s="29">
        <v>377.80534641417597</v>
      </c>
      <c r="S421" s="29">
        <v>120.4363202518154</v>
      </c>
      <c r="T421" s="29">
        <v>15.350992022</v>
      </c>
      <c r="U421" t="s">
        <v>176</v>
      </c>
    </row>
    <row r="422" spans="1:21">
      <c r="A422" s="1">
        <v>420</v>
      </c>
      <c r="B422">
        <v>886307</v>
      </c>
      <c r="C422" s="2">
        <v>44568.375</v>
      </c>
      <c r="D422" s="26">
        <f>IF(input_OLD_temp_simulation!C422&lt;&gt;"",(C422-E422/24-DATE(1970,1,1))*86400,"")</f>
        <v>1641542400.0000002</v>
      </c>
      <c r="E422" s="13">
        <v>1</v>
      </c>
      <c r="F422" s="17">
        <v>4.6034950849255161</v>
      </c>
      <c r="G422" s="17">
        <v>4.775296249980201</v>
      </c>
      <c r="H422" s="6">
        <v>26.92676327967105</v>
      </c>
      <c r="I422" s="17">
        <v>1.4199642516053821</v>
      </c>
      <c r="J422" s="17">
        <v>15.676666666666669</v>
      </c>
      <c r="K422" s="4">
        <v>15.5</v>
      </c>
      <c r="L422">
        <v>900</v>
      </c>
      <c r="M422" s="6">
        <v>703.4000000011373</v>
      </c>
      <c r="N422" s="6">
        <v>120.0000000026193</v>
      </c>
      <c r="O422" s="4">
        <v>0</v>
      </c>
      <c r="P422" s="6">
        <v>120.0000000026193</v>
      </c>
      <c r="Q422" s="13">
        <v>1</v>
      </c>
      <c r="R422" s="29">
        <v>377.80534641417597</v>
      </c>
      <c r="S422" s="29">
        <v>325.59465358696127</v>
      </c>
      <c r="T422" s="29">
        <v>15.339010663</v>
      </c>
      <c r="U422" t="s">
        <v>176</v>
      </c>
    </row>
    <row r="423" spans="1:21">
      <c r="A423" s="1">
        <v>421</v>
      </c>
      <c r="B423">
        <v>886307</v>
      </c>
      <c r="C423" s="2">
        <v>44568.385416666657</v>
      </c>
      <c r="D423" s="26">
        <f>IF(input_OLD_temp_simulation!C423&lt;&gt;"",(C423-E423/24-DATE(1970,1,1))*86400,"")</f>
        <v>1641543299.9999993</v>
      </c>
      <c r="E423" s="13">
        <v>1</v>
      </c>
      <c r="F423" s="17">
        <v>4.6605744384468002</v>
      </c>
      <c r="G423" s="17">
        <v>4.775296249980201</v>
      </c>
      <c r="H423" s="6">
        <v>27.198773166102871</v>
      </c>
      <c r="I423" s="17">
        <v>1.477043605126666</v>
      </c>
      <c r="J423" s="17">
        <v>15.48</v>
      </c>
      <c r="K423" s="4">
        <v>15.5</v>
      </c>
      <c r="L423">
        <v>900</v>
      </c>
      <c r="M423" s="6">
        <v>703.4000000011373</v>
      </c>
      <c r="N423" s="6">
        <v>99.999999998544808</v>
      </c>
      <c r="O423" s="4">
        <v>0</v>
      </c>
      <c r="P423" s="6">
        <v>99.999999998544808</v>
      </c>
      <c r="Q423" s="13">
        <v>1</v>
      </c>
      <c r="R423" s="29">
        <v>377.80534641417597</v>
      </c>
      <c r="S423" s="29">
        <v>325.59465358696127</v>
      </c>
      <c r="T423" s="29">
        <v>15.326415656</v>
      </c>
      <c r="U423" t="s">
        <v>176</v>
      </c>
    </row>
    <row r="424" spans="1:21">
      <c r="A424" s="1">
        <v>422</v>
      </c>
      <c r="B424">
        <v>886307</v>
      </c>
      <c r="C424" s="2">
        <v>44568.395833333343</v>
      </c>
      <c r="D424" s="26">
        <f>IF(input_OLD_temp_simulation!C424&lt;&gt;"",(C424-E424/24-DATE(1970,1,1))*86400,"")</f>
        <v>1641544200.000001</v>
      </c>
      <c r="E424" s="13">
        <v>1</v>
      </c>
      <c r="F424" s="17">
        <v>4.7176537919680843</v>
      </c>
      <c r="G424" s="17">
        <v>4.775296249980201</v>
      </c>
      <c r="H424" s="6">
        <v>27.470783052534699</v>
      </c>
      <c r="I424" s="17">
        <v>1.5341229586479499</v>
      </c>
      <c r="J424" s="17">
        <v>15.51333333333333</v>
      </c>
      <c r="K424" s="4">
        <v>15.5</v>
      </c>
      <c r="L424">
        <v>900</v>
      </c>
      <c r="M424" s="6">
        <v>703.4000000011373</v>
      </c>
      <c r="N424" s="6">
        <v>31.9999999992433</v>
      </c>
      <c r="O424" s="4">
        <v>0</v>
      </c>
      <c r="P424" s="6">
        <v>31.9999999992433</v>
      </c>
      <c r="Q424" s="13">
        <v>1</v>
      </c>
      <c r="R424" s="29">
        <v>377.80534641417597</v>
      </c>
      <c r="S424" s="29">
        <v>325.59465358696127</v>
      </c>
      <c r="T424" s="29">
        <v>15.310771935</v>
      </c>
      <c r="U424" t="s">
        <v>176</v>
      </c>
    </row>
    <row r="425" spans="1:21">
      <c r="A425" s="1">
        <v>423</v>
      </c>
      <c r="B425">
        <v>886307</v>
      </c>
      <c r="C425" s="2">
        <v>44568.40625</v>
      </c>
      <c r="D425" s="26">
        <f>IF(input_OLD_temp_simulation!C425&lt;&gt;"",(C425-E425/24-DATE(1970,1,1))*86400,"")</f>
        <v>1641545100.0000002</v>
      </c>
      <c r="E425" s="13">
        <v>1</v>
      </c>
      <c r="F425" s="17">
        <v>4.7747331454893676</v>
      </c>
      <c r="G425" s="17">
        <v>4.775296249980201</v>
      </c>
      <c r="H425" s="6">
        <v>27.742792938966531</v>
      </c>
      <c r="I425" s="17">
        <v>1.591202312169234</v>
      </c>
      <c r="J425" s="17">
        <v>15.68</v>
      </c>
      <c r="K425" s="4">
        <v>15.5</v>
      </c>
      <c r="L425">
        <v>900</v>
      </c>
      <c r="M425" s="6">
        <v>703.4000000011373</v>
      </c>
      <c r="N425" s="6">
        <v>32.000000002881279</v>
      </c>
      <c r="O425" s="4">
        <v>0</v>
      </c>
      <c r="P425" s="6">
        <v>32.000000002881279</v>
      </c>
      <c r="Q425" s="13">
        <v>1</v>
      </c>
      <c r="R425" s="29">
        <v>377.80534641417597</v>
      </c>
      <c r="S425" s="29">
        <v>325.59465358696127</v>
      </c>
      <c r="T425" s="29">
        <v>15.295545638</v>
      </c>
      <c r="U425" t="s">
        <v>176</v>
      </c>
    </row>
    <row r="426" spans="1:21">
      <c r="A426" s="1">
        <v>424</v>
      </c>
      <c r="B426">
        <v>886307</v>
      </c>
      <c r="C426" s="2">
        <v>44568.416666666657</v>
      </c>
      <c r="D426" s="26">
        <f>IF(input_OLD_temp_simulation!C426&lt;&gt;"",(C426-E426/24-DATE(1970,1,1))*86400,"")</f>
        <v>1641545999.9999993</v>
      </c>
      <c r="E426" s="13">
        <v>1</v>
      </c>
      <c r="F426" s="17">
        <v>4.8318124990106526</v>
      </c>
      <c r="G426" s="17">
        <v>4.775296249980201</v>
      </c>
      <c r="H426" s="6">
        <v>28.014802825398359</v>
      </c>
      <c r="I426" s="17">
        <v>1.648281665690519</v>
      </c>
      <c r="J426" s="17">
        <v>15.635</v>
      </c>
      <c r="K426" s="4">
        <v>15.33333333333333</v>
      </c>
      <c r="L426">
        <v>900</v>
      </c>
      <c r="M426" s="6">
        <v>97.694444442134284</v>
      </c>
      <c r="N426" s="6">
        <v>31.9999999992433</v>
      </c>
      <c r="O426" s="4">
        <v>0</v>
      </c>
      <c r="P426" s="6">
        <v>31.9999999992433</v>
      </c>
      <c r="Q426" s="13">
        <v>1</v>
      </c>
      <c r="R426" s="29">
        <v>377.80534641417597</v>
      </c>
      <c r="S426" s="29">
        <v>0</v>
      </c>
      <c r="T426" s="29">
        <v>15.264695978000001</v>
      </c>
      <c r="U426" t="s">
        <v>176</v>
      </c>
    </row>
    <row r="427" spans="1:21">
      <c r="A427" s="1">
        <v>425</v>
      </c>
      <c r="B427">
        <v>886307</v>
      </c>
      <c r="C427" s="2">
        <v>44568.427083333343</v>
      </c>
      <c r="D427" s="26">
        <f>IF(input_OLD_temp_simulation!C427&lt;&gt;"",(C427-E427/24-DATE(1970,1,1))*86400,"")</f>
        <v>1641546900.000001</v>
      </c>
      <c r="E427" s="13">
        <v>1</v>
      </c>
      <c r="F427" s="17">
        <v>4.9170632984027991</v>
      </c>
      <c r="G427" s="17">
        <v>4.7966285042660548</v>
      </c>
      <c r="H427" s="6">
        <v>42.643010947011433</v>
      </c>
      <c r="I427" s="17">
        <v>1.719310962225429</v>
      </c>
      <c r="J427" s="17">
        <v>15.446666666666671</v>
      </c>
      <c r="K427" s="4">
        <v>15</v>
      </c>
      <c r="L427">
        <v>900</v>
      </c>
      <c r="M427" s="6">
        <v>97.694444442134284</v>
      </c>
      <c r="N427" s="6">
        <v>27.99999999842839</v>
      </c>
      <c r="O427" s="4">
        <v>0</v>
      </c>
      <c r="P427" s="6">
        <v>27.99999999842839</v>
      </c>
      <c r="Q427" s="13">
        <v>1</v>
      </c>
      <c r="R427" s="29">
        <v>377.80534641417597</v>
      </c>
      <c r="S427" s="29">
        <v>0</v>
      </c>
      <c r="T427" s="29">
        <v>15.240088391</v>
      </c>
      <c r="U427" t="s">
        <v>176</v>
      </c>
    </row>
    <row r="428" spans="1:21">
      <c r="A428" s="1">
        <v>426</v>
      </c>
      <c r="B428">
        <v>886307</v>
      </c>
      <c r="C428" s="2">
        <v>44568.4375</v>
      </c>
      <c r="D428" s="26">
        <f>IF(input_OLD_temp_simulation!C428&lt;&gt;"",(C428-E428/24-DATE(1970,1,1))*86400,"")</f>
        <v>1641547800.0000002</v>
      </c>
      <c r="E428" s="13">
        <v>1</v>
      </c>
      <c r="F428" s="17">
        <v>5.0023140977949456</v>
      </c>
      <c r="G428" s="17">
        <v>4.8179607585519086</v>
      </c>
      <c r="H428" s="6">
        <v>57.27121906862449</v>
      </c>
      <c r="I428" s="17">
        <v>1.7903402587603401</v>
      </c>
      <c r="J428" s="17">
        <v>15.37</v>
      </c>
      <c r="K428" s="4">
        <v>15</v>
      </c>
      <c r="L428">
        <v>900</v>
      </c>
      <c r="M428" s="6">
        <v>97.694444442134284</v>
      </c>
      <c r="N428" s="6">
        <v>31.9999999992433</v>
      </c>
      <c r="O428" s="4">
        <v>0</v>
      </c>
      <c r="P428" s="6">
        <v>31.9999999992433</v>
      </c>
      <c r="Q428" s="13">
        <v>1</v>
      </c>
      <c r="R428" s="29">
        <v>377.80534641417597</v>
      </c>
      <c r="S428" s="29">
        <v>0</v>
      </c>
      <c r="T428" s="29">
        <v>15.222102926</v>
      </c>
      <c r="U428" t="s">
        <v>176</v>
      </c>
    </row>
    <row r="429" spans="1:21">
      <c r="A429" s="1">
        <v>427</v>
      </c>
      <c r="B429">
        <v>886307</v>
      </c>
      <c r="C429" s="2">
        <v>44568.447916666657</v>
      </c>
      <c r="D429" s="26">
        <f>IF(input_OLD_temp_simulation!C429&lt;&gt;"",(C429-E429/24-DATE(1970,1,1))*86400,"")</f>
        <v>1641548699.9999993</v>
      </c>
      <c r="E429" s="13">
        <v>1</v>
      </c>
      <c r="F429" s="17">
        <v>5.0875648971870921</v>
      </c>
      <c r="G429" s="17">
        <v>4.8392930128377616</v>
      </c>
      <c r="H429" s="6">
        <v>71.89942719023756</v>
      </c>
      <c r="I429" s="17">
        <v>1.8613695552952501</v>
      </c>
      <c r="J429" s="17">
        <v>15.29</v>
      </c>
      <c r="K429" s="4">
        <v>15</v>
      </c>
      <c r="L429">
        <v>900</v>
      </c>
      <c r="M429" s="6">
        <v>97.694444442134284</v>
      </c>
      <c r="N429" s="6">
        <v>28.000000002066368</v>
      </c>
      <c r="O429" s="4">
        <v>0</v>
      </c>
      <c r="P429" s="6">
        <v>28.000000002066368</v>
      </c>
      <c r="Q429" s="13">
        <v>1</v>
      </c>
      <c r="R429" s="29">
        <v>377.80534641417597</v>
      </c>
      <c r="S429" s="29">
        <v>0</v>
      </c>
      <c r="T429" s="29">
        <v>15.210305486999999</v>
      </c>
      <c r="U429" t="s">
        <v>176</v>
      </c>
    </row>
    <row r="430" spans="1:21">
      <c r="A430" s="1">
        <v>428</v>
      </c>
      <c r="B430">
        <v>886307</v>
      </c>
      <c r="C430" s="2">
        <v>44568.458333333343</v>
      </c>
      <c r="D430" s="26">
        <f>IF(input_OLD_temp_simulation!C430&lt;&gt;"",(C430-E430/24-DATE(1970,1,1))*86400,"")</f>
        <v>1641549600.000001</v>
      </c>
      <c r="E430" s="13">
        <v>1</v>
      </c>
      <c r="F430" s="17">
        <v>5.1728156965792387</v>
      </c>
      <c r="G430" s="17">
        <v>4.8606252671236163</v>
      </c>
      <c r="H430" s="6">
        <v>86.527635311850631</v>
      </c>
      <c r="I430" s="17">
        <v>1.9323988518301609</v>
      </c>
      <c r="J430" s="17">
        <v>14.23</v>
      </c>
      <c r="K430" s="4">
        <v>15</v>
      </c>
      <c r="L430">
        <v>900</v>
      </c>
      <c r="M430" s="6">
        <v>0</v>
      </c>
      <c r="N430" s="6">
        <v>31.9999999992433</v>
      </c>
      <c r="O430" s="4">
        <v>0</v>
      </c>
      <c r="P430" s="6">
        <v>31.9999999992433</v>
      </c>
      <c r="Q430" s="13">
        <v>1</v>
      </c>
      <c r="R430" s="29">
        <v>377.80534641417597</v>
      </c>
      <c r="S430" s="29">
        <v>0</v>
      </c>
      <c r="T430" s="29">
        <v>15.205076349</v>
      </c>
      <c r="U430" t="s">
        <v>176</v>
      </c>
    </row>
    <row r="431" spans="1:21">
      <c r="A431" s="1">
        <v>429</v>
      </c>
      <c r="B431">
        <v>886307</v>
      </c>
      <c r="C431" s="2">
        <v>44568.46875</v>
      </c>
      <c r="D431" s="26">
        <f>IF(input_OLD_temp_simulation!C431&lt;&gt;"",(C431-E431/24-DATE(1970,1,1))*86400,"")</f>
        <v>1641550500.0000002</v>
      </c>
      <c r="E431" s="13">
        <v>1</v>
      </c>
      <c r="F431" s="17">
        <v>4.7572438027321828</v>
      </c>
      <c r="G431" s="17">
        <v>4.817960758551914</v>
      </c>
      <c r="H431" s="6">
        <v>76.744502969799086</v>
      </c>
      <c r="I431" s="17">
        <v>1.545269963697574</v>
      </c>
      <c r="J431" s="17">
        <v>15.115</v>
      </c>
      <c r="K431" s="4">
        <v>15</v>
      </c>
      <c r="L431">
        <v>900</v>
      </c>
      <c r="M431" s="6">
        <v>0</v>
      </c>
      <c r="N431" s="6">
        <v>27.99999999842839</v>
      </c>
      <c r="O431" s="4">
        <v>0</v>
      </c>
      <c r="P431" s="6">
        <v>27.99999999842839</v>
      </c>
      <c r="Q431" s="13">
        <v>1</v>
      </c>
      <c r="R431" s="29">
        <v>377.80534641417597</v>
      </c>
      <c r="S431" s="29">
        <v>0</v>
      </c>
      <c r="T431" s="29">
        <v>15.194015373999999</v>
      </c>
      <c r="U431" t="s">
        <v>176</v>
      </c>
    </row>
    <row r="432" spans="1:21">
      <c r="A432" s="1">
        <v>430</v>
      </c>
      <c r="B432">
        <v>886307</v>
      </c>
      <c r="C432" s="2">
        <v>44568.479166666657</v>
      </c>
      <c r="D432" s="26">
        <f>IF(input_OLD_temp_simulation!C432&lt;&gt;"",(C432-E432/24-DATE(1970,1,1))*86400,"")</f>
        <v>1641551399.9999993</v>
      </c>
      <c r="E432" s="13">
        <v>1</v>
      </c>
      <c r="F432" s="17">
        <v>4.341671908885127</v>
      </c>
      <c r="G432" s="17">
        <v>4.7752962499802116</v>
      </c>
      <c r="H432" s="6">
        <v>66.961370627747542</v>
      </c>
      <c r="I432" s="17">
        <v>1.1581410755649859</v>
      </c>
      <c r="J432" s="17">
        <v>15.05</v>
      </c>
      <c r="K432" s="4">
        <v>15</v>
      </c>
      <c r="L432">
        <v>900</v>
      </c>
      <c r="M432" s="6">
        <v>0</v>
      </c>
      <c r="N432" s="6">
        <v>28.000000002066368</v>
      </c>
      <c r="O432" s="4">
        <v>0</v>
      </c>
      <c r="P432" s="6">
        <v>28.000000002066368</v>
      </c>
      <c r="Q432" s="13">
        <v>1</v>
      </c>
      <c r="R432" s="29">
        <v>377.80534641417597</v>
      </c>
      <c r="S432" s="29">
        <v>0</v>
      </c>
      <c r="T432" s="29">
        <v>15.177350200999999</v>
      </c>
      <c r="U432" t="s">
        <v>176</v>
      </c>
    </row>
    <row r="433" spans="1:21">
      <c r="A433" s="1">
        <v>431</v>
      </c>
      <c r="B433">
        <v>886307</v>
      </c>
      <c r="C433" s="2">
        <v>44568.489583333343</v>
      </c>
      <c r="D433" s="26">
        <f>IF(input_OLD_temp_simulation!C433&lt;&gt;"",(C433-E433/24-DATE(1970,1,1))*86400,"")</f>
        <v>1641552300.000001</v>
      </c>
      <c r="E433" s="13">
        <v>1</v>
      </c>
      <c r="F433" s="17">
        <v>3.9261000150380712</v>
      </c>
      <c r="G433" s="17">
        <v>4.7326317414085093</v>
      </c>
      <c r="H433" s="6">
        <v>57.178238285695997</v>
      </c>
      <c r="I433" s="17">
        <v>0.7710121874323983</v>
      </c>
      <c r="J433" s="17">
        <v>15</v>
      </c>
      <c r="K433" s="4">
        <v>15</v>
      </c>
      <c r="L433">
        <v>900</v>
      </c>
      <c r="M433" s="6">
        <v>0</v>
      </c>
      <c r="N433" s="6">
        <v>31.9999999992433</v>
      </c>
      <c r="O433" s="4">
        <v>0</v>
      </c>
      <c r="P433" s="6">
        <v>31.9999999992433</v>
      </c>
      <c r="Q433" s="13">
        <v>1</v>
      </c>
      <c r="R433" s="29">
        <v>377.80534641417597</v>
      </c>
      <c r="S433" s="29">
        <v>0</v>
      </c>
      <c r="T433" s="29">
        <v>15.15530751</v>
      </c>
      <c r="U433" t="s">
        <v>176</v>
      </c>
    </row>
    <row r="434" spans="1:21">
      <c r="A434" s="1">
        <v>432</v>
      </c>
      <c r="B434">
        <v>886307</v>
      </c>
      <c r="C434" s="2">
        <v>44568.5</v>
      </c>
      <c r="D434" s="26">
        <f>IF(input_OLD_temp_simulation!C434&lt;&gt;"",(C434-E434/24-DATE(1970,1,1))*86400,"")</f>
        <v>1641553200.0000002</v>
      </c>
      <c r="E434" s="13">
        <v>1</v>
      </c>
      <c r="F434" s="17">
        <v>3.5105281211910149</v>
      </c>
      <c r="G434" s="17">
        <v>4.6899672328368069</v>
      </c>
      <c r="H434" s="6">
        <v>47.395105943644467</v>
      </c>
      <c r="I434" s="17">
        <v>0.38388329929981069</v>
      </c>
      <c r="J434" s="17">
        <v>14.91</v>
      </c>
      <c r="K434" s="4">
        <v>15</v>
      </c>
      <c r="L434">
        <v>900</v>
      </c>
      <c r="M434" s="6">
        <v>400.54722222385709</v>
      </c>
      <c r="N434" s="6">
        <v>80.00000000174623</v>
      </c>
      <c r="O434" s="4">
        <v>0</v>
      </c>
      <c r="P434" s="6">
        <v>80.00000000174623</v>
      </c>
      <c r="Q434" s="13">
        <v>1</v>
      </c>
      <c r="R434" s="29">
        <v>377.80534641417597</v>
      </c>
      <c r="S434" s="29">
        <v>22.741875809681119</v>
      </c>
      <c r="T434" s="29">
        <v>15.131264685</v>
      </c>
      <c r="U434" t="s">
        <v>176</v>
      </c>
    </row>
    <row r="435" spans="1:21">
      <c r="A435" s="1">
        <v>433</v>
      </c>
      <c r="B435">
        <v>886307</v>
      </c>
      <c r="C435" s="2">
        <v>44568.510416666657</v>
      </c>
      <c r="D435" s="26">
        <f>IF(input_OLD_temp_simulation!C435&lt;&gt;"",(C435-E435/24-DATE(1970,1,1))*86400,"")</f>
        <v>1641554099.9999993</v>
      </c>
      <c r="E435" s="13">
        <v>1</v>
      </c>
      <c r="F435" s="17">
        <v>3.8554877993763199</v>
      </c>
      <c r="G435" s="17">
        <v>4.5475453912272528</v>
      </c>
      <c r="H435" s="6">
        <v>54.740786214047901</v>
      </c>
      <c r="I435" s="17">
        <v>0.82379087189148503</v>
      </c>
      <c r="J435" s="17">
        <v>15.08</v>
      </c>
      <c r="K435" s="4">
        <v>15</v>
      </c>
      <c r="L435">
        <v>900</v>
      </c>
      <c r="M435" s="6">
        <v>400.54722222385709</v>
      </c>
      <c r="N435" s="6">
        <v>108.00000000017459</v>
      </c>
      <c r="O435" s="4">
        <v>0</v>
      </c>
      <c r="P435" s="6">
        <v>108.00000000017459</v>
      </c>
      <c r="Q435" s="13">
        <v>1</v>
      </c>
      <c r="R435" s="29">
        <v>377.80534641417597</v>
      </c>
      <c r="S435" s="29">
        <v>22.741875809681119</v>
      </c>
      <c r="T435" s="29">
        <v>15.113614621</v>
      </c>
      <c r="U435" t="s">
        <v>176</v>
      </c>
    </row>
    <row r="436" spans="1:21">
      <c r="A436" s="1">
        <v>434</v>
      </c>
      <c r="B436">
        <v>886307</v>
      </c>
      <c r="C436" s="2">
        <v>44568.520833333343</v>
      </c>
      <c r="D436" s="26">
        <f>IF(input_OLD_temp_simulation!C436&lt;&gt;"",(C436-E436/24-DATE(1970,1,1))*86400,"")</f>
        <v>1641555000.000001</v>
      </c>
      <c r="E436" s="13">
        <v>1</v>
      </c>
      <c r="F436" s="17">
        <v>4.2004474775616254</v>
      </c>
      <c r="G436" s="17">
        <v>4.4051235496176986</v>
      </c>
      <c r="H436" s="6">
        <v>62.086466484451343</v>
      </c>
      <c r="I436" s="17">
        <v>1.2636984444831589</v>
      </c>
      <c r="J436" s="17">
        <v>15.08</v>
      </c>
      <c r="K436" s="4">
        <v>15</v>
      </c>
      <c r="L436">
        <v>900</v>
      </c>
      <c r="M436" s="6">
        <v>400.54722222385709</v>
      </c>
      <c r="N436" s="6">
        <v>36.000000000058208</v>
      </c>
      <c r="O436" s="4">
        <v>0</v>
      </c>
      <c r="P436" s="6">
        <v>36.000000000058208</v>
      </c>
      <c r="Q436" s="13">
        <v>1</v>
      </c>
      <c r="R436" s="29">
        <v>377.80534641417597</v>
      </c>
      <c r="S436" s="29">
        <v>22.741875809681119</v>
      </c>
      <c r="T436" s="29">
        <v>15.097252033</v>
      </c>
      <c r="U436" t="s">
        <v>176</v>
      </c>
    </row>
    <row r="437" spans="1:21">
      <c r="A437" s="1">
        <v>435</v>
      </c>
      <c r="B437">
        <v>886307</v>
      </c>
      <c r="C437" s="2">
        <v>44568.53125</v>
      </c>
      <c r="D437" s="26">
        <f>IF(input_OLD_temp_simulation!C437&lt;&gt;"",(C437-E437/24-DATE(1970,1,1))*86400,"")</f>
        <v>1641555900.0000002</v>
      </c>
      <c r="E437" s="13">
        <v>1</v>
      </c>
      <c r="F437" s="17">
        <v>4.5454071557469291</v>
      </c>
      <c r="G437" s="17">
        <v>4.2627017080081444</v>
      </c>
      <c r="H437" s="6">
        <v>69.432146754854784</v>
      </c>
      <c r="I437" s="17">
        <v>1.7036060170748331</v>
      </c>
      <c r="J437" s="17">
        <v>15.005000000000001</v>
      </c>
      <c r="K437" s="4">
        <v>15</v>
      </c>
      <c r="L437">
        <v>900</v>
      </c>
      <c r="M437" s="6">
        <v>400.54722222385709</v>
      </c>
      <c r="N437" s="6">
        <v>31.9999999992433</v>
      </c>
      <c r="O437" s="4">
        <v>0</v>
      </c>
      <c r="P437" s="6">
        <v>31.9999999992433</v>
      </c>
      <c r="Q437" s="13">
        <v>1</v>
      </c>
      <c r="R437" s="29">
        <v>377.80534641417597</v>
      </c>
      <c r="S437" s="29">
        <v>22.741875809681119</v>
      </c>
      <c r="T437" s="29">
        <v>15.085624841</v>
      </c>
      <c r="U437" t="s">
        <v>176</v>
      </c>
    </row>
    <row r="438" spans="1:21">
      <c r="A438" s="1">
        <v>436</v>
      </c>
      <c r="B438">
        <v>886307</v>
      </c>
      <c r="C438" s="2">
        <v>44568.541666666657</v>
      </c>
      <c r="D438" s="26">
        <f>IF(input_OLD_temp_simulation!C438&lt;&gt;"",(C438-E438/24-DATE(1970,1,1))*86400,"")</f>
        <v>1641556799.9999993</v>
      </c>
      <c r="E438" s="13">
        <v>1</v>
      </c>
      <c r="F438" s="17">
        <v>4.8903668339322337</v>
      </c>
      <c r="G438" s="17">
        <v>4.1202798663985902</v>
      </c>
      <c r="H438" s="6">
        <v>76.777827025258219</v>
      </c>
      <c r="I438" s="17">
        <v>2.1435135896665072</v>
      </c>
      <c r="J438" s="17">
        <v>15.043333333333329</v>
      </c>
      <c r="K438" s="4">
        <v>15</v>
      </c>
      <c r="L438">
        <v>900</v>
      </c>
      <c r="M438" s="6">
        <v>3898.0083333322318</v>
      </c>
      <c r="N438" s="6">
        <v>27.99999999842839</v>
      </c>
      <c r="O438" s="4">
        <v>0</v>
      </c>
      <c r="P438" s="6">
        <v>27.99999999842839</v>
      </c>
      <c r="Q438" s="13">
        <v>1</v>
      </c>
      <c r="R438" s="29">
        <v>377.80534641417597</v>
      </c>
      <c r="S438" s="29">
        <v>3520.202986918056</v>
      </c>
      <c r="T438" s="29">
        <v>15.251000680000001</v>
      </c>
      <c r="U438" t="s">
        <v>176</v>
      </c>
    </row>
    <row r="439" spans="1:21">
      <c r="A439" s="1">
        <v>437</v>
      </c>
      <c r="B439">
        <v>886307</v>
      </c>
      <c r="C439" s="2">
        <v>44568.552083333343</v>
      </c>
      <c r="D439" s="26">
        <f>IF(input_OLD_temp_simulation!C439&lt;&gt;"",(C439-E439/24-DATE(1970,1,1))*86400,"")</f>
        <v>1641557700.000001</v>
      </c>
      <c r="E439" s="13">
        <v>1</v>
      </c>
      <c r="F439" s="17">
        <v>5.0149515061814496</v>
      </c>
      <c r="G439" s="17">
        <v>3.9477880581893952</v>
      </c>
      <c r="H439" s="6">
        <v>78.341342424769778</v>
      </c>
      <c r="I439" s="17">
        <v>2.3830928007218541</v>
      </c>
      <c r="J439" s="17">
        <v>15.14</v>
      </c>
      <c r="K439" s="4">
        <v>15.5</v>
      </c>
      <c r="L439">
        <v>900</v>
      </c>
      <c r="M439" s="6">
        <v>3898.0083333322318</v>
      </c>
      <c r="N439" s="6">
        <v>360.00000000058208</v>
      </c>
      <c r="O439" s="4">
        <v>0</v>
      </c>
      <c r="P439" s="6">
        <v>360.00000000058208</v>
      </c>
      <c r="Q439" s="13">
        <v>1</v>
      </c>
      <c r="R439" s="29">
        <v>377.80534641417597</v>
      </c>
      <c r="S439" s="29">
        <v>3520.202986918056</v>
      </c>
      <c r="T439" s="29">
        <v>15.434191788</v>
      </c>
      <c r="U439" t="s">
        <v>176</v>
      </c>
    </row>
    <row r="440" spans="1:21">
      <c r="A440" s="1">
        <v>438</v>
      </c>
      <c r="B440">
        <v>886307</v>
      </c>
      <c r="C440" s="2">
        <v>44568.5625</v>
      </c>
      <c r="D440" s="26">
        <f>IF(input_OLD_temp_simulation!C440&lt;&gt;"",(C440-E440/24-DATE(1970,1,1))*86400,"")</f>
        <v>1641558600.0000002</v>
      </c>
      <c r="E440" s="13">
        <v>1</v>
      </c>
      <c r="F440" s="17">
        <v>5.1395361784306672</v>
      </c>
      <c r="G440" s="17">
        <v>3.7752962499801992</v>
      </c>
      <c r="H440" s="6">
        <v>79.904857824281336</v>
      </c>
      <c r="I440" s="17">
        <v>2.6226720117772011</v>
      </c>
      <c r="J440" s="17">
        <v>15.233333333333331</v>
      </c>
      <c r="K440" s="4">
        <v>16.5</v>
      </c>
      <c r="L440">
        <v>900</v>
      </c>
      <c r="M440" s="6">
        <v>3898.0083333322318</v>
      </c>
      <c r="N440" s="6">
        <v>44.000000001688022</v>
      </c>
      <c r="O440" s="4">
        <v>0</v>
      </c>
      <c r="P440" s="6">
        <v>44.000000001688022</v>
      </c>
      <c r="Q440" s="13">
        <v>1</v>
      </c>
      <c r="R440" s="29">
        <v>377.80534641417597</v>
      </c>
      <c r="S440" s="29">
        <v>3520.202986918056</v>
      </c>
      <c r="T440" s="29">
        <v>15.602215112</v>
      </c>
      <c r="U440" t="s">
        <v>176</v>
      </c>
    </row>
    <row r="441" spans="1:21">
      <c r="A441" s="1">
        <v>439</v>
      </c>
      <c r="B441">
        <v>886307</v>
      </c>
      <c r="C441" s="2">
        <v>44568.572916666657</v>
      </c>
      <c r="D441" s="26">
        <f>IF(input_OLD_temp_simulation!C441&lt;&gt;"",(C441-E441/24-DATE(1970,1,1))*86400,"")</f>
        <v>1641559499.9999993</v>
      </c>
      <c r="E441" s="13">
        <v>1</v>
      </c>
      <c r="F441" s="17">
        <v>5.264120850679884</v>
      </c>
      <c r="G441" s="17">
        <v>3.6028044417710041</v>
      </c>
      <c r="H441" s="6">
        <v>81.468373223792881</v>
      </c>
      <c r="I441" s="17">
        <v>2.862251222832549</v>
      </c>
      <c r="J441" s="17">
        <v>15.95333333333333</v>
      </c>
      <c r="K441" s="4">
        <v>16.5</v>
      </c>
      <c r="L441">
        <v>900</v>
      </c>
      <c r="M441" s="6">
        <v>3898.0083333322318</v>
      </c>
      <c r="N441" s="6">
        <v>31.9999999992433</v>
      </c>
      <c r="O441" s="4">
        <v>0</v>
      </c>
      <c r="P441" s="6">
        <v>31.9999999992433</v>
      </c>
      <c r="Q441" s="13">
        <v>1</v>
      </c>
      <c r="R441" s="29">
        <v>377.80534641417597</v>
      </c>
      <c r="S441" s="29">
        <v>3520.202986918056</v>
      </c>
      <c r="T441" s="29">
        <v>15.770572795</v>
      </c>
      <c r="U441" t="s">
        <v>176</v>
      </c>
    </row>
    <row r="442" spans="1:21">
      <c r="A442" s="1">
        <v>440</v>
      </c>
      <c r="B442">
        <v>886307</v>
      </c>
      <c r="C442" s="2">
        <v>44568.583333333343</v>
      </c>
      <c r="D442" s="26">
        <f>IF(input_OLD_temp_simulation!C442&lt;&gt;"",(C442-E442/24-DATE(1970,1,1))*86400,"")</f>
        <v>1641560400.000001</v>
      </c>
      <c r="E442" s="13">
        <v>1</v>
      </c>
      <c r="F442" s="17">
        <v>5.3887055229291008</v>
      </c>
      <c r="G442" s="17">
        <v>3.4303126335618082</v>
      </c>
      <c r="H442" s="6">
        <v>83.03188862330444</v>
      </c>
      <c r="I442" s="17">
        <v>3.101830433887895</v>
      </c>
      <c r="J442" s="17">
        <v>16.524999999999999</v>
      </c>
      <c r="K442" s="4">
        <v>17.166666666666671</v>
      </c>
      <c r="L442">
        <v>900</v>
      </c>
      <c r="M442" s="6">
        <v>2256.7416666643921</v>
      </c>
      <c r="N442" s="6">
        <v>59.999999997671686</v>
      </c>
      <c r="O442" s="4">
        <v>0</v>
      </c>
      <c r="P442" s="6">
        <v>59.999999997671686</v>
      </c>
      <c r="Q442" s="13">
        <v>1</v>
      </c>
      <c r="R442" s="29">
        <v>377.80534641417597</v>
      </c>
      <c r="S442" s="29">
        <v>1878.9363202502161</v>
      </c>
      <c r="T442" s="29">
        <v>15.860444789000001</v>
      </c>
      <c r="U442" t="s">
        <v>176</v>
      </c>
    </row>
    <row r="443" spans="1:21">
      <c r="A443" s="1">
        <v>441</v>
      </c>
      <c r="B443">
        <v>886307</v>
      </c>
      <c r="C443" s="2">
        <v>44568.59375</v>
      </c>
      <c r="D443" s="26">
        <f>IF(input_OLD_temp_simulation!C443&lt;&gt;"",(C443-E443/24-DATE(1970,1,1))*86400,"")</f>
        <v>1641561300.0000002</v>
      </c>
      <c r="E443" s="13">
        <v>1</v>
      </c>
      <c r="F443" s="17">
        <v>5.1347437829452431</v>
      </c>
      <c r="G443" s="17">
        <v>3.6153989837430598</v>
      </c>
      <c r="H443" s="6">
        <v>69.304435505147353</v>
      </c>
      <c r="I443" s="17">
        <v>2.724477793783203</v>
      </c>
      <c r="J443" s="17">
        <v>17.71</v>
      </c>
      <c r="K443" s="4">
        <v>17.49666666666667</v>
      </c>
      <c r="L443">
        <v>900</v>
      </c>
      <c r="M443" s="6">
        <v>2256.7416666643921</v>
      </c>
      <c r="N443" s="6">
        <v>100.0000000021828</v>
      </c>
      <c r="O443" s="4">
        <v>0</v>
      </c>
      <c r="P443" s="6">
        <v>100.0000000021828</v>
      </c>
      <c r="Q443" s="13">
        <v>1</v>
      </c>
      <c r="R443" s="29">
        <v>377.80534641417597</v>
      </c>
      <c r="S443" s="29">
        <v>1878.9363202502161</v>
      </c>
      <c r="T443" s="29">
        <v>15.944738512000001</v>
      </c>
      <c r="U443" t="s">
        <v>176</v>
      </c>
    </row>
    <row r="444" spans="1:21">
      <c r="A444" s="1">
        <v>442</v>
      </c>
      <c r="B444">
        <v>886307</v>
      </c>
      <c r="C444" s="2">
        <v>44568.604166666657</v>
      </c>
      <c r="D444" s="26">
        <f>IF(input_OLD_temp_simulation!C444&lt;&gt;"",(C444-E444/24-DATE(1970,1,1))*86400,"")</f>
        <v>1641562199.9999993</v>
      </c>
      <c r="E444" s="13">
        <v>1</v>
      </c>
      <c r="F444" s="17">
        <v>4.8807820429613864</v>
      </c>
      <c r="G444" s="17">
        <v>3.8004853339243119</v>
      </c>
      <c r="H444" s="6">
        <v>55.576982386990259</v>
      </c>
      <c r="I444" s="17">
        <v>2.3471251536785109</v>
      </c>
      <c r="J444" s="17">
        <v>18.323333333333331</v>
      </c>
      <c r="K444" s="4">
        <v>17.5</v>
      </c>
      <c r="L444">
        <v>900</v>
      </c>
      <c r="M444" s="6">
        <v>2256.7416666643921</v>
      </c>
      <c r="N444" s="6">
        <v>119.99999999898139</v>
      </c>
      <c r="O444" s="4">
        <v>0</v>
      </c>
      <c r="P444" s="6">
        <v>119.99999999898139</v>
      </c>
      <c r="Q444" s="13">
        <v>1</v>
      </c>
      <c r="R444" s="29">
        <v>377.80534641417597</v>
      </c>
      <c r="S444" s="29">
        <v>1878.9363202502161</v>
      </c>
      <c r="T444" s="29">
        <v>16.022461715999999</v>
      </c>
      <c r="U444" t="s">
        <v>176</v>
      </c>
    </row>
    <row r="445" spans="1:21">
      <c r="A445" s="1">
        <v>443</v>
      </c>
      <c r="B445">
        <v>886307</v>
      </c>
      <c r="C445" s="2">
        <v>44568.614583333343</v>
      </c>
      <c r="D445" s="26">
        <f>IF(input_OLD_temp_simulation!C445&lt;&gt;"",(C445-E445/24-DATE(1970,1,1))*86400,"")</f>
        <v>1641563100.000001</v>
      </c>
      <c r="E445" s="13">
        <v>1</v>
      </c>
      <c r="F445" s="17">
        <v>4.6268203029775279</v>
      </c>
      <c r="G445" s="17">
        <v>3.9855716841055639</v>
      </c>
      <c r="H445" s="6">
        <v>41.849529268833173</v>
      </c>
      <c r="I445" s="17">
        <v>1.969772513573818</v>
      </c>
      <c r="J445" s="17">
        <v>18.11</v>
      </c>
      <c r="K445" s="4">
        <v>17.5</v>
      </c>
      <c r="L445">
        <v>900</v>
      </c>
      <c r="M445" s="6">
        <v>2256.7416666643921</v>
      </c>
      <c r="N445" s="6">
        <v>220.00000000116421</v>
      </c>
      <c r="O445" s="4">
        <v>0</v>
      </c>
      <c r="P445" s="6">
        <v>220.00000000116421</v>
      </c>
      <c r="Q445" s="13">
        <v>1</v>
      </c>
      <c r="R445" s="29">
        <v>377.80534641417597</v>
      </c>
      <c r="S445" s="29">
        <v>1878.9363202502161</v>
      </c>
      <c r="T445" s="29">
        <v>16.097704746000002</v>
      </c>
      <c r="U445" t="s">
        <v>176</v>
      </c>
    </row>
    <row r="446" spans="1:21">
      <c r="A446" s="1">
        <v>444</v>
      </c>
      <c r="B446">
        <v>886307</v>
      </c>
      <c r="C446" s="2">
        <v>44568.625</v>
      </c>
      <c r="D446" s="26">
        <f>IF(input_OLD_temp_simulation!C446&lt;&gt;"",(C446-E446/24-DATE(1970,1,1))*86400,"")</f>
        <v>1641564000.0000002</v>
      </c>
      <c r="E446" s="13">
        <v>1</v>
      </c>
      <c r="F446" s="17">
        <v>4.3728585629936703</v>
      </c>
      <c r="G446" s="17">
        <v>4.1706580342868156</v>
      </c>
      <c r="H446" s="6">
        <v>28.122076150676079</v>
      </c>
      <c r="I446" s="17">
        <v>1.5924198734691259</v>
      </c>
      <c r="J446" s="17">
        <v>17.64</v>
      </c>
      <c r="K446" s="4">
        <v>17.5</v>
      </c>
      <c r="L446">
        <v>900</v>
      </c>
      <c r="M446" s="6">
        <v>1602.1888888909859</v>
      </c>
      <c r="N446" s="6">
        <v>47.999999998864951</v>
      </c>
      <c r="O446" s="4">
        <v>0</v>
      </c>
      <c r="P446" s="6">
        <v>47.999999998864951</v>
      </c>
      <c r="Q446" s="13">
        <v>1</v>
      </c>
      <c r="R446" s="29">
        <v>377.80534641417597</v>
      </c>
      <c r="S446" s="29">
        <v>1224.3835424768099</v>
      </c>
      <c r="T446" s="29">
        <v>16.124420947000001</v>
      </c>
      <c r="U446" t="s">
        <v>176</v>
      </c>
    </row>
    <row r="447" spans="1:21">
      <c r="A447" s="1">
        <v>445</v>
      </c>
      <c r="B447">
        <v>886307</v>
      </c>
      <c r="C447" s="2">
        <v>44568.635416666657</v>
      </c>
      <c r="D447" s="26">
        <f>IF(input_OLD_temp_simulation!C447&lt;&gt;"",(C447-E447/24-DATE(1970,1,1))*86400,"")</f>
        <v>1641564899.9999993</v>
      </c>
      <c r="E447" s="13">
        <v>1</v>
      </c>
      <c r="F447" s="17">
        <v>4.2918445696737386</v>
      </c>
      <c r="G447" s="17">
        <v>4.0504853339243141</v>
      </c>
      <c r="H447" s="6">
        <v>21.786001560655009</v>
      </c>
      <c r="I447" s="17">
        <v>1.591521013724196</v>
      </c>
      <c r="J447" s="17">
        <v>17.276666666666671</v>
      </c>
      <c r="K447" s="4">
        <v>17.5</v>
      </c>
      <c r="L447">
        <v>900</v>
      </c>
      <c r="M447" s="6">
        <v>1602.1888888909859</v>
      </c>
      <c r="N447" s="6">
        <v>40.000000000873108</v>
      </c>
      <c r="O447" s="4">
        <v>0</v>
      </c>
      <c r="P447" s="6">
        <v>40.000000000873108</v>
      </c>
      <c r="Q447" s="13">
        <v>1</v>
      </c>
      <c r="R447" s="29">
        <v>377.80534641417597</v>
      </c>
      <c r="S447" s="29">
        <v>1224.3835424768099</v>
      </c>
      <c r="T447" s="29">
        <v>16.148008566000001</v>
      </c>
      <c r="U447" t="s">
        <v>176</v>
      </c>
    </row>
    <row r="448" spans="1:21">
      <c r="A448" s="1">
        <v>446</v>
      </c>
      <c r="B448">
        <v>886307</v>
      </c>
      <c r="C448" s="2">
        <v>44568.645833333343</v>
      </c>
      <c r="D448" s="26">
        <f>IF(input_OLD_temp_simulation!C448&lt;&gt;"",(C448-E448/24-DATE(1970,1,1))*86400,"")</f>
        <v>1641565800.000001</v>
      </c>
      <c r="E448" s="13">
        <v>1</v>
      </c>
      <c r="F448" s="17">
        <v>4.210830576353807</v>
      </c>
      <c r="G448" s="17">
        <v>3.9303126335618122</v>
      </c>
      <c r="H448" s="6">
        <v>15.44992697063395</v>
      </c>
      <c r="I448" s="17">
        <v>1.590622153979266</v>
      </c>
      <c r="J448" s="17">
        <v>17.396666666666661</v>
      </c>
      <c r="K448" s="4">
        <v>17.5</v>
      </c>
      <c r="L448">
        <v>900</v>
      </c>
      <c r="M448" s="6">
        <v>1602.1888888909859</v>
      </c>
      <c r="N448" s="6">
        <v>243.99999999877761</v>
      </c>
      <c r="O448" s="4">
        <v>0</v>
      </c>
      <c r="P448" s="6">
        <v>243.99999999877761</v>
      </c>
      <c r="Q448" s="13">
        <v>1</v>
      </c>
      <c r="R448" s="29">
        <v>377.80534641417597</v>
      </c>
      <c r="S448" s="29">
        <v>1224.3835424768099</v>
      </c>
      <c r="T448" s="29">
        <v>16.179247014000001</v>
      </c>
      <c r="U448" t="s">
        <v>176</v>
      </c>
    </row>
    <row r="449" spans="1:21">
      <c r="A449" s="1">
        <v>447</v>
      </c>
      <c r="B449">
        <v>886307</v>
      </c>
      <c r="C449" s="2">
        <v>44568.65625</v>
      </c>
      <c r="D449" s="26">
        <f>IF(input_OLD_temp_simulation!C449&lt;&gt;"",(C449-E449/24-DATE(1970,1,1))*86400,"")</f>
        <v>1641566700.0000002</v>
      </c>
      <c r="E449" s="13">
        <v>1</v>
      </c>
      <c r="F449" s="17">
        <v>4.1298165830338753</v>
      </c>
      <c r="G449" s="17">
        <v>3.8101399331993089</v>
      </c>
      <c r="H449" s="6">
        <v>9.1138523806128813</v>
      </c>
      <c r="I449" s="17">
        <v>1.589723294234336</v>
      </c>
      <c r="J449" s="17">
        <v>17.786666666666669</v>
      </c>
      <c r="K449" s="4">
        <v>17.5</v>
      </c>
      <c r="L449">
        <v>900</v>
      </c>
      <c r="M449" s="6">
        <v>1602.1888888909859</v>
      </c>
      <c r="N449" s="6">
        <v>28.000000002066368</v>
      </c>
      <c r="O449" s="4">
        <v>0</v>
      </c>
      <c r="P449" s="6">
        <v>28.000000002066368</v>
      </c>
      <c r="Q449" s="13">
        <v>1</v>
      </c>
      <c r="R449" s="29">
        <v>377.80534641417597</v>
      </c>
      <c r="S449" s="29">
        <v>1224.3835424768099</v>
      </c>
      <c r="T449" s="29">
        <v>16.196774752</v>
      </c>
      <c r="U449" t="s">
        <v>176</v>
      </c>
    </row>
    <row r="450" spans="1:21">
      <c r="A450" s="1">
        <v>448</v>
      </c>
      <c r="B450">
        <v>886307</v>
      </c>
      <c r="C450" s="2">
        <v>44568.666666666657</v>
      </c>
      <c r="D450" s="26">
        <f>IF(input_OLD_temp_simulation!C450&lt;&gt;"",(C450-E450/24-DATE(1970,1,1))*86400,"")</f>
        <v>1641567599.9999993</v>
      </c>
      <c r="E450" s="13">
        <v>1</v>
      </c>
      <c r="F450" s="17">
        <v>4.0488025897139437</v>
      </c>
      <c r="G450" s="17">
        <v>3.6899672328368069</v>
      </c>
      <c r="H450" s="6">
        <v>2.777777790591816</v>
      </c>
      <c r="I450" s="17">
        <v>1.588824434489406</v>
      </c>
      <c r="J450" s="17">
        <v>17.649999999999999</v>
      </c>
      <c r="K450" s="4">
        <v>17.166666666666671</v>
      </c>
      <c r="L450">
        <v>900</v>
      </c>
      <c r="M450" s="6">
        <v>732.70833333155633</v>
      </c>
      <c r="N450" s="6">
        <v>39.999999997235143</v>
      </c>
      <c r="O450" s="4">
        <v>0</v>
      </c>
      <c r="P450" s="6">
        <v>39.999999997235143</v>
      </c>
      <c r="Q450" s="13">
        <v>1</v>
      </c>
      <c r="R450" s="29">
        <v>377.80534641417597</v>
      </c>
      <c r="S450" s="29">
        <v>354.90298691738042</v>
      </c>
      <c r="T450" s="29">
        <v>16.169396941999999</v>
      </c>
      <c r="U450" t="s">
        <v>176</v>
      </c>
    </row>
    <row r="451" spans="1:21">
      <c r="A451" s="1">
        <v>449</v>
      </c>
      <c r="B451">
        <v>886307</v>
      </c>
      <c r="C451" s="2">
        <v>44568.677083333343</v>
      </c>
      <c r="D451" s="26">
        <f>IF(input_OLD_temp_simulation!C451&lt;&gt;"",(C451-E451/24-DATE(1970,1,1))*86400,"")</f>
        <v>1641568500.000001</v>
      </c>
      <c r="E451" s="13">
        <v>1</v>
      </c>
      <c r="F451" s="17">
        <v>3.8095604055529901</v>
      </c>
      <c r="G451" s="17">
        <v>3.8537213287322061</v>
      </c>
      <c r="H451" s="6">
        <v>2.083333342943861</v>
      </c>
      <c r="I451" s="17">
        <v>1.240412853064853</v>
      </c>
      <c r="J451" s="17">
        <v>17.36333333333333</v>
      </c>
      <c r="K451" s="4">
        <v>16.5</v>
      </c>
      <c r="L451">
        <v>900</v>
      </c>
      <c r="M451" s="6">
        <v>732.70833333155633</v>
      </c>
      <c r="N451" s="6">
        <v>28.000000002066368</v>
      </c>
      <c r="O451" s="4">
        <v>0</v>
      </c>
      <c r="P451" s="6">
        <v>28.000000002066368</v>
      </c>
      <c r="Q451" s="13">
        <v>1</v>
      </c>
      <c r="R451" s="29">
        <v>377.80534641417597</v>
      </c>
      <c r="S451" s="29">
        <v>354.90298691738042</v>
      </c>
      <c r="T451" s="29">
        <v>16.139775287999999</v>
      </c>
      <c r="U451" t="s">
        <v>176</v>
      </c>
    </row>
    <row r="452" spans="1:21">
      <c r="A452" s="1">
        <v>450</v>
      </c>
      <c r="B452">
        <v>886307</v>
      </c>
      <c r="C452" s="2">
        <v>44568.6875</v>
      </c>
      <c r="D452" s="26">
        <f>IF(input_OLD_temp_simulation!C452&lt;&gt;"",(C452-E452/24-DATE(1970,1,1))*86400,"")</f>
        <v>1641569400.0000002</v>
      </c>
      <c r="E452" s="13">
        <v>1</v>
      </c>
      <c r="F452" s="17">
        <v>3.5703182213920361</v>
      </c>
      <c r="G452" s="17">
        <v>4.0174754246276052</v>
      </c>
      <c r="H452" s="6">
        <v>1.388888895295908</v>
      </c>
      <c r="I452" s="17">
        <v>0.89200127164029919</v>
      </c>
      <c r="J452" s="17">
        <v>16.983333333333331</v>
      </c>
      <c r="K452" s="4">
        <v>16.5</v>
      </c>
      <c r="L452">
        <v>900</v>
      </c>
      <c r="M452" s="6">
        <v>732.70833333155633</v>
      </c>
      <c r="N452" s="6">
        <v>31.9999999992433</v>
      </c>
      <c r="O452" s="4">
        <v>0</v>
      </c>
      <c r="P452" s="6">
        <v>31.9999999992433</v>
      </c>
      <c r="Q452" s="13">
        <v>1</v>
      </c>
      <c r="R452" s="29">
        <v>377.80534641417597</v>
      </c>
      <c r="S452" s="29">
        <v>354.90298691738042</v>
      </c>
      <c r="T452" s="29">
        <v>16.108731766999998</v>
      </c>
      <c r="U452" t="s">
        <v>176</v>
      </c>
    </row>
    <row r="453" spans="1:21">
      <c r="A453" s="1">
        <v>451</v>
      </c>
      <c r="B453">
        <v>886307</v>
      </c>
      <c r="C453" s="2">
        <v>44568.697916666657</v>
      </c>
      <c r="D453" s="26">
        <f>IF(input_OLD_temp_simulation!C453&lt;&gt;"",(C453-E453/24-DATE(1970,1,1))*86400,"")</f>
        <v>1641570299.9999993</v>
      </c>
      <c r="E453" s="13">
        <v>1</v>
      </c>
      <c r="F453" s="17">
        <v>3.3310760372310821</v>
      </c>
      <c r="G453" s="17">
        <v>4.1812295205230043</v>
      </c>
      <c r="H453" s="6">
        <v>0.69444444764795388</v>
      </c>
      <c r="I453" s="17">
        <v>0.54358969021574577</v>
      </c>
      <c r="J453" s="17">
        <v>16.649999999999999</v>
      </c>
      <c r="K453" s="4">
        <v>16.666666666666671</v>
      </c>
      <c r="L453">
        <v>900</v>
      </c>
      <c r="M453" s="6">
        <v>732.70833333155633</v>
      </c>
      <c r="N453" s="6">
        <v>148.00000000104771</v>
      </c>
      <c r="O453" s="4">
        <v>0</v>
      </c>
      <c r="P453" s="6">
        <v>148.00000000104771</v>
      </c>
      <c r="Q453" s="13">
        <v>1</v>
      </c>
      <c r="R453" s="29">
        <v>377.80534641417597</v>
      </c>
      <c r="S453" s="29">
        <v>354.90298691738042</v>
      </c>
      <c r="T453" s="29">
        <v>16.08196019</v>
      </c>
      <c r="U453" t="s">
        <v>176</v>
      </c>
    </row>
    <row r="454" spans="1:21">
      <c r="A454" s="1">
        <v>452</v>
      </c>
      <c r="B454">
        <v>886307</v>
      </c>
      <c r="C454" s="2">
        <v>44568.708333333343</v>
      </c>
      <c r="D454" s="26">
        <f>IF(input_OLD_temp_simulation!C454&lt;&gt;"",(C454-E454/24-DATE(1970,1,1))*86400,"")</f>
        <v>1641571200.000001</v>
      </c>
      <c r="E454" s="13">
        <v>1</v>
      </c>
      <c r="F454" s="17">
        <v>3.0918338530701281</v>
      </c>
      <c r="G454" s="17">
        <v>4.3449836164184026</v>
      </c>
      <c r="H454" s="6">
        <v>0</v>
      </c>
      <c r="I454" s="17">
        <v>0.19517810879119241</v>
      </c>
      <c r="J454" s="17">
        <v>16.79</v>
      </c>
      <c r="K454" s="4">
        <v>17</v>
      </c>
      <c r="L454">
        <v>900</v>
      </c>
      <c r="M454" s="6">
        <v>1465.4166666675551</v>
      </c>
      <c r="N454" s="6">
        <v>111.99999999735159</v>
      </c>
      <c r="O454" s="4">
        <v>0</v>
      </c>
      <c r="P454" s="6">
        <v>111.99999999735159</v>
      </c>
      <c r="Q454" s="13">
        <v>1</v>
      </c>
      <c r="R454" s="29">
        <v>377.80534641417597</v>
      </c>
      <c r="S454" s="29">
        <v>1087.6113202533791</v>
      </c>
      <c r="T454" s="29">
        <v>16.087817156</v>
      </c>
      <c r="U454" t="s">
        <v>176</v>
      </c>
    </row>
    <row r="455" spans="1:21">
      <c r="A455" s="1">
        <v>453</v>
      </c>
      <c r="B455">
        <v>886307</v>
      </c>
      <c r="C455" s="2">
        <v>44568.71875</v>
      </c>
      <c r="D455" s="26">
        <f>IF(input_OLD_temp_simulation!C455&lt;&gt;"",(C455-E455/24-DATE(1970,1,1))*86400,"")</f>
        <v>1641572100.0000002</v>
      </c>
      <c r="E455" s="13">
        <v>1</v>
      </c>
      <c r="F455" s="17">
        <v>3.0538511231063801</v>
      </c>
      <c r="G455" s="17">
        <v>4.3449836164184026</v>
      </c>
      <c r="H455" s="6">
        <v>0</v>
      </c>
      <c r="I455" s="17">
        <v>0.15719537882744469</v>
      </c>
      <c r="J455" s="17">
        <v>17.228333333333339</v>
      </c>
      <c r="K455" s="4">
        <v>17</v>
      </c>
      <c r="L455">
        <v>900</v>
      </c>
      <c r="M455" s="6">
        <v>1465.4166666675551</v>
      </c>
      <c r="N455" s="6">
        <v>72.000000000116415</v>
      </c>
      <c r="O455" s="4">
        <v>0</v>
      </c>
      <c r="P455" s="6">
        <v>72.000000000116415</v>
      </c>
      <c r="Q455" s="13">
        <v>1</v>
      </c>
      <c r="R455" s="29">
        <v>377.80534641417597</v>
      </c>
      <c r="S455" s="29">
        <v>1087.6113202533791</v>
      </c>
      <c r="T455" s="29">
        <v>16.091458566</v>
      </c>
      <c r="U455" t="s">
        <v>176</v>
      </c>
    </row>
    <row r="456" spans="1:21">
      <c r="A456" s="1">
        <v>454</v>
      </c>
      <c r="B456">
        <v>886307</v>
      </c>
      <c r="C456" s="2">
        <v>44568.729166666657</v>
      </c>
      <c r="D456" s="26">
        <f>IF(input_OLD_temp_simulation!C456&lt;&gt;"",(C456-E456/24-DATE(1970,1,1))*86400,"")</f>
        <v>1641572999.9999993</v>
      </c>
      <c r="E456" s="13">
        <v>1</v>
      </c>
      <c r="F456" s="17">
        <v>3.015868393142632</v>
      </c>
      <c r="G456" s="17">
        <v>4.3449836164184026</v>
      </c>
      <c r="H456" s="6">
        <v>0</v>
      </c>
      <c r="I456" s="17">
        <v>0.1192126488636971</v>
      </c>
      <c r="J456" s="17">
        <v>17.23</v>
      </c>
      <c r="K456" s="4">
        <v>17</v>
      </c>
      <c r="L456">
        <v>900</v>
      </c>
      <c r="M456" s="6">
        <v>1465.4166666675551</v>
      </c>
      <c r="N456" s="6">
        <v>584.00000000256114</v>
      </c>
      <c r="O456" s="4">
        <v>0</v>
      </c>
      <c r="P456" s="6">
        <v>584.00000000256114</v>
      </c>
      <c r="Q456" s="13">
        <v>1</v>
      </c>
      <c r="R456" s="29">
        <v>377.80534641417597</v>
      </c>
      <c r="S456" s="29">
        <v>1087.6113202533791</v>
      </c>
      <c r="T456" s="29">
        <v>16.120926643000001</v>
      </c>
      <c r="U456" t="s">
        <v>176</v>
      </c>
    </row>
    <row r="457" spans="1:21">
      <c r="A457" s="1">
        <v>455</v>
      </c>
      <c r="B457">
        <v>886307</v>
      </c>
      <c r="C457" s="2">
        <v>44568.739583333343</v>
      </c>
      <c r="D457" s="26">
        <f>IF(input_OLD_temp_simulation!C457&lt;&gt;"",(C457-E457/24-DATE(1970,1,1))*86400,"")</f>
        <v>1641573900.000001</v>
      </c>
      <c r="E457" s="13">
        <v>1</v>
      </c>
      <c r="F457" s="17">
        <v>2.9778856631788848</v>
      </c>
      <c r="G457" s="17">
        <v>4.3449836164184026</v>
      </c>
      <c r="H457" s="6">
        <v>0</v>
      </c>
      <c r="I457" s="17">
        <v>8.122991889994946E-2</v>
      </c>
      <c r="J457" s="17">
        <v>17.083333333333329</v>
      </c>
      <c r="K457" s="4">
        <v>17</v>
      </c>
      <c r="L457">
        <v>900</v>
      </c>
      <c r="M457" s="6">
        <v>1465.4166666675551</v>
      </c>
      <c r="N457" s="6">
        <v>87.999999999738066</v>
      </c>
      <c r="O457" s="4">
        <v>0</v>
      </c>
      <c r="P457" s="6">
        <v>87.999999999738066</v>
      </c>
      <c r="Q457" s="13">
        <v>1</v>
      </c>
      <c r="R457" s="29">
        <v>377.80534641417597</v>
      </c>
      <c r="S457" s="29">
        <v>1087.6113202533791</v>
      </c>
      <c r="T457" s="29">
        <v>16.124922337000001</v>
      </c>
      <c r="U457" t="s">
        <v>176</v>
      </c>
    </row>
    <row r="458" spans="1:21">
      <c r="A458" s="1">
        <v>456</v>
      </c>
      <c r="B458">
        <v>886307</v>
      </c>
      <c r="C458" s="2">
        <v>44568.75</v>
      </c>
      <c r="D458" s="26">
        <f>IF(input_OLD_temp_simulation!C458&lt;&gt;"",(C458-E458/24-DATE(1970,1,1))*86400,"")</f>
        <v>1641574800.0000002</v>
      </c>
      <c r="E458" s="13">
        <v>1</v>
      </c>
      <c r="F458" s="17">
        <v>2.9399029332151372</v>
      </c>
      <c r="G458" s="17">
        <v>4.3449836164184026</v>
      </c>
      <c r="H458" s="6">
        <v>0</v>
      </c>
      <c r="I458" s="17">
        <v>4.324718893620183E-2</v>
      </c>
      <c r="J458" s="17">
        <v>16.885000000000002</v>
      </c>
      <c r="K458" s="4">
        <v>17</v>
      </c>
      <c r="L458">
        <v>900</v>
      </c>
      <c r="M458" s="6">
        <v>3096.9138888889602</v>
      </c>
      <c r="N458" s="6">
        <v>263.9999999992142</v>
      </c>
      <c r="O458" s="4">
        <v>0</v>
      </c>
      <c r="P458" s="6">
        <v>263.9999999992142</v>
      </c>
      <c r="Q458" s="13">
        <v>1</v>
      </c>
      <c r="R458" s="29">
        <v>377.80534641417597</v>
      </c>
      <c r="S458" s="29">
        <v>2719.1085424747839</v>
      </c>
      <c r="T458" s="29">
        <v>16.218048459999999</v>
      </c>
      <c r="U458" t="s">
        <v>176</v>
      </c>
    </row>
    <row r="459" spans="1:21">
      <c r="A459" s="1">
        <v>457</v>
      </c>
      <c r="B459">
        <v>886307</v>
      </c>
      <c r="C459" s="2">
        <v>44568.760416666657</v>
      </c>
      <c r="D459" s="26">
        <f>IF(input_OLD_temp_simulation!C459&lt;&gt;"",(C459-E459/24-DATE(1970,1,1))*86400,"")</f>
        <v>1641575699.9999993</v>
      </c>
      <c r="E459" s="13">
        <v>1</v>
      </c>
      <c r="F459" s="17">
        <v>2.8502750660883578</v>
      </c>
      <c r="G459" s="17">
        <v>4.2800699665996582</v>
      </c>
      <c r="H459" s="6">
        <v>0</v>
      </c>
      <c r="I459" s="17">
        <v>-3.1049116447476881E-3</v>
      </c>
      <c r="J459" s="17">
        <v>17.173333333333339</v>
      </c>
      <c r="K459" s="4">
        <v>17.333333333333329</v>
      </c>
      <c r="L459">
        <v>900</v>
      </c>
      <c r="M459" s="6">
        <v>3096.9138888889602</v>
      </c>
      <c r="N459" s="6">
        <v>256.00000000122242</v>
      </c>
      <c r="O459" s="4">
        <v>0</v>
      </c>
      <c r="P459" s="6">
        <v>256.00000000122242</v>
      </c>
      <c r="Q459" s="13">
        <v>1</v>
      </c>
      <c r="R459" s="29">
        <v>377.80534641417597</v>
      </c>
      <c r="S459" s="29">
        <v>2719.1085424747839</v>
      </c>
      <c r="T459" s="29">
        <v>16.310182309999998</v>
      </c>
      <c r="U459" t="s">
        <v>176</v>
      </c>
    </row>
    <row r="460" spans="1:21">
      <c r="A460" s="1">
        <v>458</v>
      </c>
      <c r="B460">
        <v>886307</v>
      </c>
      <c r="C460" s="2">
        <v>44568.770833333343</v>
      </c>
      <c r="D460" s="26">
        <f>IF(input_OLD_temp_simulation!C460&lt;&gt;"",(C460-E460/24-DATE(1970,1,1))*86400,"")</f>
        <v>1641576600.000001</v>
      </c>
      <c r="E460" s="13">
        <v>1</v>
      </c>
      <c r="F460" s="17">
        <v>2.760647198961578</v>
      </c>
      <c r="G460" s="17">
        <v>4.215156316780913</v>
      </c>
      <c r="H460" s="6">
        <v>0</v>
      </c>
      <c r="I460" s="17">
        <v>-4.9457012225696761E-2</v>
      </c>
      <c r="J460" s="17">
        <v>17.38</v>
      </c>
      <c r="K460" s="4">
        <v>17.5</v>
      </c>
      <c r="L460">
        <v>900</v>
      </c>
      <c r="M460" s="6">
        <v>3096.9138888889602</v>
      </c>
      <c r="N460" s="6">
        <v>56.000000000494772</v>
      </c>
      <c r="O460" s="4">
        <v>0</v>
      </c>
      <c r="P460" s="6">
        <v>56.000000000494772</v>
      </c>
      <c r="Q460" s="13">
        <v>1</v>
      </c>
      <c r="R460" s="29">
        <v>377.80534641417597</v>
      </c>
      <c r="S460" s="29">
        <v>2719.1085424747839</v>
      </c>
      <c r="T460" s="29">
        <v>16.391577476999998</v>
      </c>
      <c r="U460" t="s">
        <v>176</v>
      </c>
    </row>
    <row r="461" spans="1:21">
      <c r="A461" s="1">
        <v>459</v>
      </c>
      <c r="B461">
        <v>886307</v>
      </c>
      <c r="C461" s="2">
        <v>44568.78125</v>
      </c>
      <c r="D461" s="26">
        <f>IF(input_OLD_temp_simulation!C461&lt;&gt;"",(C461-E461/24-DATE(1970,1,1))*86400,"")</f>
        <v>1641577500.0000002</v>
      </c>
      <c r="E461" s="13">
        <v>1</v>
      </c>
      <c r="F461" s="17">
        <v>2.671019331834799</v>
      </c>
      <c r="G461" s="17">
        <v>4.1502426669621677</v>
      </c>
      <c r="H461" s="6">
        <v>0</v>
      </c>
      <c r="I461" s="17">
        <v>-9.5809112806645835E-2</v>
      </c>
      <c r="J461" s="17">
        <v>17.25333333333333</v>
      </c>
      <c r="K461" s="4">
        <v>16.5</v>
      </c>
      <c r="L461">
        <v>900</v>
      </c>
      <c r="M461" s="6">
        <v>3096.9138888889602</v>
      </c>
      <c r="N461" s="6">
        <v>65.999999998894054</v>
      </c>
      <c r="O461" s="4">
        <v>0</v>
      </c>
      <c r="P461" s="6">
        <v>65.999999998894054</v>
      </c>
      <c r="Q461" s="13">
        <v>1</v>
      </c>
      <c r="R461" s="29">
        <v>377.80534641417597</v>
      </c>
      <c r="S461" s="29">
        <v>2719.1085424747839</v>
      </c>
      <c r="T461" s="29">
        <v>16.472943774000001</v>
      </c>
      <c r="U461" t="s">
        <v>176</v>
      </c>
    </row>
    <row r="462" spans="1:21">
      <c r="A462" s="1">
        <v>460</v>
      </c>
      <c r="B462">
        <v>886307</v>
      </c>
      <c r="C462" s="2">
        <v>44568.791666666657</v>
      </c>
      <c r="D462" s="26">
        <f>IF(input_OLD_temp_simulation!C462&lt;&gt;"",(C462-E462/24-DATE(1970,1,1))*86400,"")</f>
        <v>1641578399.9999993</v>
      </c>
      <c r="E462" s="13">
        <v>1</v>
      </c>
      <c r="F462" s="17">
        <v>2.5813914647080201</v>
      </c>
      <c r="G462" s="17">
        <v>4.0853290171434216</v>
      </c>
      <c r="H462" s="6">
        <v>0</v>
      </c>
      <c r="I462" s="17">
        <v>-0.14216121338759541</v>
      </c>
      <c r="J462" s="17">
        <v>17.03</v>
      </c>
      <c r="K462" s="4">
        <v>16.5</v>
      </c>
      <c r="L462">
        <v>900</v>
      </c>
      <c r="M462" s="6">
        <v>2129.7388888873961</v>
      </c>
      <c r="N462" s="6">
        <v>137.9999999990105</v>
      </c>
      <c r="O462" s="4">
        <v>0</v>
      </c>
      <c r="P462" s="6">
        <v>137.9999999990105</v>
      </c>
      <c r="Q462" s="13">
        <v>1</v>
      </c>
      <c r="R462" s="29">
        <v>377.80534641417597</v>
      </c>
      <c r="S462" s="29">
        <v>1751.9335424732201</v>
      </c>
      <c r="T462" s="29">
        <v>16.50978619</v>
      </c>
      <c r="U462" t="s">
        <v>176</v>
      </c>
    </row>
    <row r="463" spans="1:21">
      <c r="A463" s="1">
        <v>461</v>
      </c>
      <c r="B463">
        <v>886307</v>
      </c>
      <c r="C463" s="2">
        <v>44568.802083333343</v>
      </c>
      <c r="D463" s="26">
        <f>IF(input_OLD_temp_simulation!C463&lt;&gt;"",(C463-E463/24-DATE(1970,1,1))*86400,"")</f>
        <v>1641579300.000001</v>
      </c>
      <c r="E463" s="13">
        <v>1</v>
      </c>
      <c r="F463" s="17">
        <v>2.5197598776375929</v>
      </c>
      <c r="G463" s="17">
        <v>3.8789104126763161</v>
      </c>
      <c r="H463" s="6">
        <v>0</v>
      </c>
      <c r="I463" s="17">
        <v>-6.6180397479950415E-2</v>
      </c>
      <c r="J463" s="17">
        <v>16.92444444444444</v>
      </c>
      <c r="K463" s="4">
        <v>17.166666666666671</v>
      </c>
      <c r="L463">
        <v>900</v>
      </c>
      <c r="M463" s="6">
        <v>2129.7388888873961</v>
      </c>
      <c r="N463" s="6">
        <v>387.99999999901053</v>
      </c>
      <c r="O463" s="4">
        <v>0</v>
      </c>
      <c r="P463" s="6">
        <v>387.99999999901053</v>
      </c>
      <c r="Q463" s="13">
        <v>1</v>
      </c>
      <c r="R463" s="29">
        <v>377.80534641417597</v>
      </c>
      <c r="S463" s="29">
        <v>1751.9335424732201</v>
      </c>
      <c r="T463" s="29">
        <v>16.559489108000001</v>
      </c>
      <c r="U463" t="s">
        <v>176</v>
      </c>
    </row>
    <row r="464" spans="1:21">
      <c r="A464" s="1">
        <v>462</v>
      </c>
      <c r="B464">
        <v>886307</v>
      </c>
      <c r="C464" s="2">
        <v>44568.8125</v>
      </c>
      <c r="D464" s="26">
        <f>IF(input_OLD_temp_simulation!C464&lt;&gt;"",(C464-E464/24-DATE(1970,1,1))*86400,"")</f>
        <v>1641580200.0000002</v>
      </c>
      <c r="E464" s="13">
        <v>1</v>
      </c>
      <c r="F464" s="17">
        <v>2.4581282905671671</v>
      </c>
      <c r="G464" s="17">
        <v>3.6724918082092088</v>
      </c>
      <c r="H464" s="6">
        <v>0</v>
      </c>
      <c r="I464" s="17">
        <v>9.8004184276945239E-3</v>
      </c>
      <c r="J464" s="17">
        <v>17.232222222222219</v>
      </c>
      <c r="K464" s="4">
        <v>17.5</v>
      </c>
      <c r="L464">
        <v>900</v>
      </c>
      <c r="M464" s="6">
        <v>2129.7388888873961</v>
      </c>
      <c r="N464" s="6">
        <v>76.000000000931323</v>
      </c>
      <c r="O464" s="4">
        <v>0</v>
      </c>
      <c r="P464" s="6">
        <v>76.000000000931323</v>
      </c>
      <c r="Q464" s="13">
        <v>1</v>
      </c>
      <c r="R464" s="29">
        <v>377.80534641417597</v>
      </c>
      <c r="S464" s="29">
        <v>1751.9335424732201</v>
      </c>
      <c r="T464" s="29">
        <v>16.593457736000001</v>
      </c>
      <c r="U464" t="s">
        <v>176</v>
      </c>
    </row>
    <row r="465" spans="1:21">
      <c r="A465" s="1">
        <v>463</v>
      </c>
      <c r="B465">
        <v>886307</v>
      </c>
      <c r="C465" s="2">
        <v>44568.822916666657</v>
      </c>
      <c r="D465" s="26">
        <f>IF(input_OLD_temp_simulation!C465&lt;&gt;"",(C465-E465/24-DATE(1970,1,1))*86400,"")</f>
        <v>1641581099.9999993</v>
      </c>
      <c r="E465" s="13">
        <v>1</v>
      </c>
      <c r="F465" s="17">
        <v>2.3964967034967408</v>
      </c>
      <c r="G465" s="17">
        <v>3.466073203742102</v>
      </c>
      <c r="H465" s="6">
        <v>0</v>
      </c>
      <c r="I465" s="17">
        <v>8.5781234335339462E-2</v>
      </c>
      <c r="J465" s="17">
        <v>17.809999999999999</v>
      </c>
      <c r="K465" s="4">
        <v>17.5</v>
      </c>
      <c r="L465">
        <v>900</v>
      </c>
      <c r="M465" s="6">
        <v>2129.7388888873961</v>
      </c>
      <c r="N465" s="6">
        <v>72.000000000116415</v>
      </c>
      <c r="O465" s="4">
        <v>0</v>
      </c>
      <c r="P465" s="6">
        <v>72.000000000116415</v>
      </c>
      <c r="Q465" s="13">
        <v>1</v>
      </c>
      <c r="R465" s="29">
        <v>377.80534641417597</v>
      </c>
      <c r="S465" s="29">
        <v>1751.9335424732201</v>
      </c>
      <c r="T465" s="29">
        <v>16.627399736000001</v>
      </c>
      <c r="U465" t="s">
        <v>176</v>
      </c>
    </row>
    <row r="466" spans="1:21">
      <c r="A466" s="1">
        <v>464</v>
      </c>
      <c r="B466">
        <v>886307</v>
      </c>
      <c r="C466" s="2">
        <v>44568.833333333343</v>
      </c>
      <c r="D466" s="26">
        <f>IF(input_OLD_temp_simulation!C466&lt;&gt;"",(C466-E466/24-DATE(1970,1,1))*86400,"")</f>
        <v>1641582000.000001</v>
      </c>
      <c r="E466" s="13">
        <v>1</v>
      </c>
      <c r="F466" s="17">
        <v>2.334865116426315</v>
      </c>
      <c r="G466" s="17">
        <v>3.2596545992749948</v>
      </c>
      <c r="H466" s="6">
        <v>0</v>
      </c>
      <c r="I466" s="17">
        <v>0.1617620502429844</v>
      </c>
      <c r="J466" s="17">
        <v>17.801666666666669</v>
      </c>
      <c r="K466" s="4">
        <v>17.5</v>
      </c>
      <c r="L466">
        <v>900</v>
      </c>
      <c r="M466" s="6">
        <v>1426.338888890702</v>
      </c>
      <c r="N466" s="6">
        <v>72.000000000116415</v>
      </c>
      <c r="O466" s="4">
        <v>0</v>
      </c>
      <c r="P466" s="6">
        <v>72.000000000116415</v>
      </c>
      <c r="Q466" s="13">
        <v>1</v>
      </c>
      <c r="R466" s="29">
        <v>377.80534641417597</v>
      </c>
      <c r="S466" s="29">
        <v>1048.533542476526</v>
      </c>
      <c r="T466" s="29">
        <v>16.626868350999999</v>
      </c>
      <c r="U466" t="s">
        <v>176</v>
      </c>
    </row>
    <row r="467" spans="1:21">
      <c r="A467" s="1">
        <v>465</v>
      </c>
      <c r="B467">
        <v>886307</v>
      </c>
      <c r="C467" s="2">
        <v>44568.84375</v>
      </c>
      <c r="D467" s="26">
        <f>IF(input_OLD_temp_simulation!C467&lt;&gt;"",(C467-E467/24-DATE(1970,1,1))*86400,"")</f>
        <v>1641582900.0000002</v>
      </c>
      <c r="E467" s="13">
        <v>1</v>
      </c>
      <c r="F467" s="17">
        <v>2.288055490478516</v>
      </c>
      <c r="G467" s="17">
        <v>3.052319107846698</v>
      </c>
      <c r="H467" s="6">
        <v>0</v>
      </c>
      <c r="I467" s="17">
        <v>0.253176085247385</v>
      </c>
      <c r="J467" s="17">
        <v>17.579999999999998</v>
      </c>
      <c r="K467" s="4">
        <v>17.5</v>
      </c>
      <c r="L467">
        <v>900</v>
      </c>
      <c r="M467" s="6">
        <v>1426.338888890702</v>
      </c>
      <c r="N467" s="6">
        <v>72.000000000116415</v>
      </c>
      <c r="O467" s="4">
        <v>0</v>
      </c>
      <c r="P467" s="6">
        <v>72.000000000116415</v>
      </c>
      <c r="Q467" s="13">
        <v>1</v>
      </c>
      <c r="R467" s="29">
        <v>377.80534641417597</v>
      </c>
      <c r="S467" s="29">
        <v>1048.533542476526</v>
      </c>
      <c r="T467" s="29">
        <v>16.626723260999999</v>
      </c>
      <c r="U467" t="s">
        <v>176</v>
      </c>
    </row>
    <row r="468" spans="1:21">
      <c r="A468" s="1">
        <v>466</v>
      </c>
      <c r="B468">
        <v>886307</v>
      </c>
      <c r="C468" s="2">
        <v>44568.854166666657</v>
      </c>
      <c r="D468" s="26">
        <f>IF(input_OLD_temp_simulation!C468&lt;&gt;"",(C468-E468/24-DATE(1970,1,1))*86400,"")</f>
        <v>1641583799.9999993</v>
      </c>
      <c r="E468" s="13">
        <v>1</v>
      </c>
      <c r="F468" s="17">
        <v>2.2412458645307178</v>
      </c>
      <c r="G468" s="17">
        <v>2.8449836164183999</v>
      </c>
      <c r="H468" s="6">
        <v>0</v>
      </c>
      <c r="I468" s="17">
        <v>0.34459012025178509</v>
      </c>
      <c r="J468" s="17">
        <v>17.416666666666671</v>
      </c>
      <c r="K468" s="4">
        <v>17.5</v>
      </c>
      <c r="L468">
        <v>900</v>
      </c>
      <c r="M468" s="6">
        <v>1426.338888890702</v>
      </c>
      <c r="N468" s="6">
        <v>80.00000000174623</v>
      </c>
      <c r="O468" s="4">
        <v>0</v>
      </c>
      <c r="P468" s="6">
        <v>80.00000000174623</v>
      </c>
      <c r="Q468" s="13">
        <v>1</v>
      </c>
      <c r="R468" s="29">
        <v>377.80534641417597</v>
      </c>
      <c r="S468" s="29">
        <v>1048.533542476526</v>
      </c>
      <c r="T468" s="29">
        <v>16.627369118000001</v>
      </c>
      <c r="U468" t="s">
        <v>176</v>
      </c>
    </row>
    <row r="469" spans="1:21">
      <c r="A469" s="1">
        <v>467</v>
      </c>
      <c r="B469">
        <v>886307</v>
      </c>
      <c r="C469" s="2">
        <v>44568.864583333343</v>
      </c>
      <c r="D469" s="26">
        <f>IF(input_OLD_temp_simulation!C469&lt;&gt;"",(C469-E469/24-DATE(1970,1,1))*86400,"")</f>
        <v>1641584700.000001</v>
      </c>
      <c r="E469" s="13">
        <v>1</v>
      </c>
      <c r="F469" s="17">
        <v>2.1944362385829201</v>
      </c>
      <c r="G469" s="17">
        <v>2.6376481249901018</v>
      </c>
      <c r="H469" s="6">
        <v>0</v>
      </c>
      <c r="I469" s="17">
        <v>0.4360041552561853</v>
      </c>
      <c r="J469" s="17">
        <v>17.543333333333329</v>
      </c>
      <c r="K469" s="4">
        <v>17.5</v>
      </c>
      <c r="L469">
        <v>900</v>
      </c>
      <c r="M469" s="6">
        <v>1426.338888890702</v>
      </c>
      <c r="N469" s="6">
        <v>72.000000000116415</v>
      </c>
      <c r="O469" s="4">
        <v>0</v>
      </c>
      <c r="P469" s="6">
        <v>72.000000000116415</v>
      </c>
      <c r="Q469" s="13">
        <v>1</v>
      </c>
      <c r="R469" s="29">
        <v>377.80534641417597</v>
      </c>
      <c r="S469" s="29">
        <v>1048.533542476526</v>
      </c>
      <c r="T469" s="29">
        <v>16.627990051000001</v>
      </c>
      <c r="U469" t="s">
        <v>176</v>
      </c>
    </row>
    <row r="470" spans="1:21">
      <c r="A470" s="1">
        <v>468</v>
      </c>
      <c r="B470">
        <v>886307</v>
      </c>
      <c r="C470" s="2">
        <v>44568.875</v>
      </c>
      <c r="D470" s="26">
        <f>IF(input_OLD_temp_simulation!C470&lt;&gt;"",(C470-E470/24-DATE(1970,1,1))*86400,"")</f>
        <v>1641585600.0000002</v>
      </c>
      <c r="E470" s="13">
        <v>1</v>
      </c>
      <c r="F470" s="17">
        <v>2.147626612635122</v>
      </c>
      <c r="G470" s="17">
        <v>2.430312633561805</v>
      </c>
      <c r="H470" s="6">
        <v>0</v>
      </c>
      <c r="I470" s="17">
        <v>0.52741819026058567</v>
      </c>
      <c r="J470" s="17">
        <v>17.766666666666669</v>
      </c>
      <c r="K470" s="4">
        <v>17.5</v>
      </c>
      <c r="L470">
        <v>900</v>
      </c>
      <c r="M470" s="6">
        <v>1064.8694444436981</v>
      </c>
      <c r="N470" s="6">
        <v>295.9999999984575</v>
      </c>
      <c r="O470" s="4">
        <v>0</v>
      </c>
      <c r="P470" s="6">
        <v>295.9999999984575</v>
      </c>
      <c r="Q470" s="13">
        <v>1</v>
      </c>
      <c r="R470" s="29">
        <v>377.80534641417597</v>
      </c>
      <c r="S470" s="29">
        <v>687.06409802952203</v>
      </c>
      <c r="T470" s="29">
        <v>16.622561862000001</v>
      </c>
      <c r="U470" t="s">
        <v>176</v>
      </c>
    </row>
    <row r="471" spans="1:21">
      <c r="A471" s="1">
        <v>469</v>
      </c>
      <c r="B471">
        <v>886307</v>
      </c>
      <c r="C471" s="2">
        <v>44568.885416666657</v>
      </c>
      <c r="D471" s="26">
        <f>IF(input_OLD_temp_simulation!C471&lt;&gt;"",(C471-E471/24-DATE(1970,1,1))*86400,"")</f>
        <v>1641586499.9999993</v>
      </c>
      <c r="E471" s="13">
        <v>1</v>
      </c>
      <c r="F471" s="17">
        <v>2.1051940544219652</v>
      </c>
      <c r="G471" s="17">
        <v>2.594066729457202</v>
      </c>
      <c r="H471" s="6">
        <v>0</v>
      </c>
      <c r="I471" s="17">
        <v>0.37581623478383008</v>
      </c>
      <c r="J471" s="17">
        <v>17.596666666666671</v>
      </c>
      <c r="K471" s="4">
        <v>17.5</v>
      </c>
      <c r="L471">
        <v>900</v>
      </c>
      <c r="M471" s="6">
        <v>1064.8694444436981</v>
      </c>
      <c r="N471" s="6">
        <v>155.9999999990396</v>
      </c>
      <c r="O471" s="4">
        <v>0</v>
      </c>
      <c r="P471" s="6">
        <v>155.9999999990396</v>
      </c>
      <c r="Q471" s="13">
        <v>1</v>
      </c>
      <c r="R471" s="29">
        <v>377.80534641417597</v>
      </c>
      <c r="S471" s="29">
        <v>687.06409802952203</v>
      </c>
      <c r="T471" s="29">
        <v>16.609409746000001</v>
      </c>
      <c r="U471" t="s">
        <v>176</v>
      </c>
    </row>
    <row r="472" spans="1:21">
      <c r="A472" s="1">
        <v>470</v>
      </c>
      <c r="B472">
        <v>886307</v>
      </c>
      <c r="C472" s="2">
        <v>44568.895833333343</v>
      </c>
      <c r="D472" s="26">
        <f>IF(input_OLD_temp_simulation!C472&lt;&gt;"",(C472-E472/24-DATE(1970,1,1))*86400,"")</f>
        <v>1641587400.000001</v>
      </c>
      <c r="E472" s="13">
        <v>1</v>
      </c>
      <c r="F472" s="17">
        <v>2.062761496208807</v>
      </c>
      <c r="G472" s="17">
        <v>2.7578208253525989</v>
      </c>
      <c r="H472" s="6">
        <v>0</v>
      </c>
      <c r="I472" s="17">
        <v>0.22421427930707469</v>
      </c>
      <c r="J472" s="17">
        <v>17.454999999999998</v>
      </c>
      <c r="K472" s="4">
        <v>17.5</v>
      </c>
      <c r="L472">
        <v>900</v>
      </c>
      <c r="M472" s="6">
        <v>1064.8694444436981</v>
      </c>
      <c r="N472" s="6">
        <v>100.0000000021828</v>
      </c>
      <c r="O472" s="4">
        <v>0</v>
      </c>
      <c r="P472" s="6">
        <v>100.0000000021828</v>
      </c>
      <c r="Q472" s="13">
        <v>1</v>
      </c>
      <c r="R472" s="29">
        <v>377.80534641417597</v>
      </c>
      <c r="S472" s="29">
        <v>687.06409802952203</v>
      </c>
      <c r="T472" s="29">
        <v>16.592832034000001</v>
      </c>
      <c r="U472" t="s">
        <v>176</v>
      </c>
    </row>
    <row r="473" spans="1:21">
      <c r="A473" s="1">
        <v>471</v>
      </c>
      <c r="B473">
        <v>886307</v>
      </c>
      <c r="C473" s="2">
        <v>44568.90625</v>
      </c>
      <c r="D473" s="26">
        <f>IF(input_OLD_temp_simulation!C473&lt;&gt;"",(C473-E473/24-DATE(1970,1,1))*86400,"")</f>
        <v>1641588300.0000002</v>
      </c>
      <c r="E473" s="13">
        <v>1</v>
      </c>
      <c r="F473" s="17">
        <v>2.0203289379956502</v>
      </c>
      <c r="G473" s="17">
        <v>2.9215749212479971</v>
      </c>
      <c r="H473" s="6">
        <v>0</v>
      </c>
      <c r="I473" s="17">
        <v>7.2612323830319125E-2</v>
      </c>
      <c r="J473" s="17">
        <v>17.513333333333339</v>
      </c>
      <c r="K473" s="4">
        <v>17.5</v>
      </c>
      <c r="L473">
        <v>900</v>
      </c>
      <c r="M473" s="6">
        <v>1064.8694444436981</v>
      </c>
      <c r="N473" s="6">
        <v>75.999999997293344</v>
      </c>
      <c r="O473" s="4">
        <v>0</v>
      </c>
      <c r="P473" s="6">
        <v>75.999999997293344</v>
      </c>
      <c r="Q473" s="13">
        <v>1</v>
      </c>
      <c r="R473" s="29">
        <v>377.80534641417597</v>
      </c>
      <c r="S473" s="29">
        <v>687.06409802952203</v>
      </c>
      <c r="T473" s="29">
        <v>16.574468213999999</v>
      </c>
      <c r="U473" t="s">
        <v>176</v>
      </c>
    </row>
    <row r="474" spans="1:21">
      <c r="A474" s="1">
        <v>472</v>
      </c>
      <c r="B474">
        <v>886307</v>
      </c>
      <c r="C474" s="2">
        <v>44568.916666666657</v>
      </c>
      <c r="D474" s="26">
        <f>IF(input_OLD_temp_simulation!C474&lt;&gt;"",(C474-E474/24-DATE(1970,1,1))*86400,"")</f>
        <v>1641589199.9999993</v>
      </c>
      <c r="E474" s="13">
        <v>1</v>
      </c>
      <c r="F474" s="17">
        <v>1.9778963797824931</v>
      </c>
      <c r="G474" s="17">
        <v>3.085329017143394</v>
      </c>
      <c r="H474" s="6">
        <v>0</v>
      </c>
      <c r="I474" s="17">
        <v>-7.8989631646436465E-2</v>
      </c>
      <c r="J474" s="17">
        <v>17.559999999999999</v>
      </c>
      <c r="K474" s="4">
        <v>17.5</v>
      </c>
      <c r="L474">
        <v>900</v>
      </c>
      <c r="M474" s="6">
        <v>107.463888888569</v>
      </c>
      <c r="N474" s="6">
        <v>72.000000000116415</v>
      </c>
      <c r="O474" s="4">
        <v>0</v>
      </c>
      <c r="P474" s="6">
        <v>72.000000000116415</v>
      </c>
      <c r="Q474" s="13">
        <v>1</v>
      </c>
      <c r="R474" s="29">
        <v>377.80534641417597</v>
      </c>
      <c r="S474" s="29">
        <v>0</v>
      </c>
      <c r="T474" s="29">
        <v>16.521496188</v>
      </c>
      <c r="U474" t="s">
        <v>176</v>
      </c>
    </row>
    <row r="475" spans="1:21">
      <c r="A475" s="1">
        <v>473</v>
      </c>
      <c r="B475">
        <v>886307</v>
      </c>
      <c r="C475" s="2">
        <v>44568.927083333343</v>
      </c>
      <c r="D475" s="26">
        <f>IF(input_OLD_temp_simulation!C475&lt;&gt;"",(C475-E475/24-DATE(1970,1,1))*86400,"")</f>
        <v>1641590100.000001</v>
      </c>
      <c r="E475" s="13">
        <v>1</v>
      </c>
      <c r="F475" s="17">
        <v>1.907346208031903</v>
      </c>
      <c r="G475" s="17">
        <v>2.9438240624950289</v>
      </c>
      <c r="H475" s="6">
        <v>0</v>
      </c>
      <c r="I475" s="17">
        <v>-5.5203166964782557E-2</v>
      </c>
      <c r="J475" s="17">
        <v>17.484999999999999</v>
      </c>
      <c r="K475" s="4">
        <v>17.5</v>
      </c>
      <c r="L475">
        <v>900</v>
      </c>
      <c r="M475" s="6">
        <v>107.463888888569</v>
      </c>
      <c r="N475" s="6">
        <v>103.9999999993597</v>
      </c>
      <c r="O475" s="4">
        <v>0</v>
      </c>
      <c r="P475" s="6">
        <v>103.9999999993597</v>
      </c>
      <c r="Q475" s="13">
        <v>1</v>
      </c>
      <c r="R475" s="29">
        <v>377.80534641417597</v>
      </c>
      <c r="S475" s="29">
        <v>0</v>
      </c>
      <c r="T475" s="29">
        <v>16.470471749000001</v>
      </c>
      <c r="U475" t="s">
        <v>176</v>
      </c>
    </row>
    <row r="476" spans="1:21">
      <c r="A476" s="1">
        <v>474</v>
      </c>
      <c r="B476">
        <v>886307</v>
      </c>
      <c r="C476" s="2">
        <v>44568.9375</v>
      </c>
      <c r="D476" s="26">
        <f>IF(input_OLD_temp_simulation!C476&lt;&gt;"",(C476-E476/24-DATE(1970,1,1))*86400,"")</f>
        <v>1641591000.0000002</v>
      </c>
      <c r="E476" s="13">
        <v>1</v>
      </c>
      <c r="F476" s="17">
        <v>1.836796036281314</v>
      </c>
      <c r="G476" s="17">
        <v>2.8023191078466638</v>
      </c>
      <c r="H476" s="6">
        <v>0</v>
      </c>
      <c r="I476" s="17">
        <v>-3.1416702283128872E-2</v>
      </c>
      <c r="J476" s="17">
        <v>17.29666666666667</v>
      </c>
      <c r="K476" s="4">
        <v>12</v>
      </c>
      <c r="L476">
        <v>900</v>
      </c>
      <c r="M476" s="6">
        <v>107.463888888569</v>
      </c>
      <c r="N476" s="6">
        <v>112.0000000009895</v>
      </c>
      <c r="O476" s="4">
        <v>0</v>
      </c>
      <c r="P476" s="6">
        <v>112.0000000009895</v>
      </c>
      <c r="Q476" s="13">
        <v>1</v>
      </c>
      <c r="R476" s="29">
        <v>377.80534641417597</v>
      </c>
      <c r="S476" s="29">
        <v>0</v>
      </c>
      <c r="T476" s="29">
        <v>16.420167890999998</v>
      </c>
      <c r="U476" t="s">
        <v>176</v>
      </c>
    </row>
    <row r="477" spans="1:21">
      <c r="A477" s="1">
        <v>475</v>
      </c>
      <c r="B477">
        <v>886307</v>
      </c>
      <c r="C477" s="2">
        <v>44568.947916666657</v>
      </c>
      <c r="D477" s="26">
        <f>IF(input_OLD_temp_simulation!C477&lt;&gt;"",(C477-E477/24-DATE(1970,1,1))*86400,"")</f>
        <v>1641591899.9999993</v>
      </c>
      <c r="E477" s="13">
        <v>1</v>
      </c>
      <c r="F477" s="17">
        <v>1.766245864530724</v>
      </c>
      <c r="G477" s="17">
        <v>2.6608141531982992</v>
      </c>
      <c r="H477" s="6">
        <v>0</v>
      </c>
      <c r="I477" s="17">
        <v>-7.6302376014751871E-3</v>
      </c>
      <c r="J477" s="17">
        <v>17.18</v>
      </c>
      <c r="K477" s="4">
        <v>12</v>
      </c>
      <c r="L477">
        <v>900</v>
      </c>
      <c r="M477" s="6">
        <v>107.463888888569</v>
      </c>
      <c r="N477" s="6">
        <v>120.0000000008004</v>
      </c>
      <c r="O477" s="4">
        <v>0</v>
      </c>
      <c r="P477" s="6">
        <v>120.0000000008004</v>
      </c>
      <c r="Q477" s="13">
        <v>1</v>
      </c>
      <c r="R477" s="29">
        <v>377.80534641417597</v>
      </c>
      <c r="S477" s="29">
        <v>0</v>
      </c>
      <c r="T477" s="29">
        <v>16.370581588</v>
      </c>
      <c r="U477" t="s">
        <v>176</v>
      </c>
    </row>
    <row r="478" spans="1:21">
      <c r="A478" s="1">
        <v>476</v>
      </c>
      <c r="B478">
        <v>886307</v>
      </c>
      <c r="C478" s="2">
        <v>44568.958333333343</v>
      </c>
      <c r="D478" s="26">
        <f>IF(input_OLD_temp_simulation!C478&lt;&gt;"",(C478-E478/24-DATE(1970,1,1))*86400,"")</f>
        <v>1641592800.000001</v>
      </c>
      <c r="E478" s="13">
        <v>1</v>
      </c>
      <c r="F478" s="17">
        <v>1.6956956927801341</v>
      </c>
      <c r="G478" s="17">
        <v>2.5193091985499341</v>
      </c>
      <c r="H478" s="6">
        <v>0</v>
      </c>
      <c r="I478" s="17">
        <v>1.615622708017872E-2</v>
      </c>
      <c r="J478" s="17">
        <v>17.053333333333331</v>
      </c>
      <c r="K478" s="4">
        <v>12</v>
      </c>
      <c r="L478">
        <v>900</v>
      </c>
      <c r="M478" s="6">
        <v>0</v>
      </c>
      <c r="N478" s="6">
        <v>364.00000000139698</v>
      </c>
      <c r="O478" s="4">
        <v>0</v>
      </c>
      <c r="P478" s="6">
        <v>364.00000000139698</v>
      </c>
      <c r="Q478" s="13">
        <v>1</v>
      </c>
      <c r="R478" s="29">
        <v>377.80534641417597</v>
      </c>
      <c r="S478" s="29">
        <v>0</v>
      </c>
      <c r="T478" s="29">
        <v>16.333694912999999</v>
      </c>
      <c r="U478" t="s">
        <v>176</v>
      </c>
    </row>
    <row r="479" spans="1:21">
      <c r="A479" s="1">
        <v>477</v>
      </c>
      <c r="B479">
        <v>886307</v>
      </c>
      <c r="C479" s="2">
        <v>44568.96875</v>
      </c>
      <c r="D479" s="26">
        <f>IF(input_OLD_temp_simulation!C479&lt;&gt;"",(C479-E479/24-DATE(1970,1,1))*86400,"")</f>
        <v>1641593700.0000002</v>
      </c>
      <c r="E479" s="13">
        <v>1</v>
      </c>
      <c r="F479" s="17">
        <v>1.627095369065888</v>
      </c>
      <c r="G479" s="17">
        <v>2.4543955487311919</v>
      </c>
      <c r="H479" s="6">
        <v>0</v>
      </c>
      <c r="I479" s="17">
        <v>-9.1683300882401397E-3</v>
      </c>
      <c r="J479" s="17">
        <v>16.905000000000001</v>
      </c>
      <c r="K479" s="4">
        <v>12</v>
      </c>
      <c r="L479">
        <v>900</v>
      </c>
      <c r="M479" s="6">
        <v>0</v>
      </c>
      <c r="N479" s="6">
        <v>83.999999998923158</v>
      </c>
      <c r="O479" s="4">
        <v>0</v>
      </c>
      <c r="P479" s="6">
        <v>83.999999998923158</v>
      </c>
      <c r="Q479" s="13">
        <v>1</v>
      </c>
      <c r="R479" s="29">
        <v>377.80534641417597</v>
      </c>
      <c r="S479" s="29">
        <v>0</v>
      </c>
      <c r="T479" s="29">
        <v>16.282637218000001</v>
      </c>
      <c r="U479" t="s">
        <v>176</v>
      </c>
    </row>
    <row r="480" spans="1:21">
      <c r="A480" s="1">
        <v>478</v>
      </c>
      <c r="B480">
        <v>886307</v>
      </c>
      <c r="C480" s="2">
        <v>44568.979166666657</v>
      </c>
      <c r="D480" s="26">
        <f>IF(input_OLD_temp_simulation!C480&lt;&gt;"",(C480-E480/24-DATE(1970,1,1))*86400,"")</f>
        <v>1641594599.9999993</v>
      </c>
      <c r="E480" s="13">
        <v>1</v>
      </c>
      <c r="F480" s="17">
        <v>1.5584950453516411</v>
      </c>
      <c r="G480" s="17">
        <v>2.3894818989124502</v>
      </c>
      <c r="H480" s="6">
        <v>0</v>
      </c>
      <c r="I480" s="17">
        <v>-3.4492887256658777E-2</v>
      </c>
      <c r="J480" s="17">
        <v>16.771666666666661</v>
      </c>
      <c r="K480" s="4">
        <v>12</v>
      </c>
      <c r="L480">
        <v>900</v>
      </c>
      <c r="M480" s="6">
        <v>0</v>
      </c>
      <c r="N480" s="6">
        <v>32.00000000106229</v>
      </c>
      <c r="O480" s="4">
        <v>0</v>
      </c>
      <c r="P480" s="6">
        <v>32.00000000106229</v>
      </c>
      <c r="Q480" s="13">
        <v>1</v>
      </c>
      <c r="R480" s="29">
        <v>377.80534641417597</v>
      </c>
      <c r="S480" s="29">
        <v>0</v>
      </c>
      <c r="T480" s="29">
        <v>16.229046855</v>
      </c>
      <c r="U480" t="s">
        <v>176</v>
      </c>
    </row>
    <row r="481" spans="1:21">
      <c r="A481" s="1">
        <v>479</v>
      </c>
      <c r="B481">
        <v>886307</v>
      </c>
      <c r="C481" s="2">
        <v>44568.989583333343</v>
      </c>
      <c r="D481" s="26">
        <f>IF(input_OLD_temp_simulation!C481&lt;&gt;"",(C481-E481/24-DATE(1970,1,1))*86400,"")</f>
        <v>1641595500.000001</v>
      </c>
      <c r="E481" s="13">
        <v>1</v>
      </c>
      <c r="F481" s="17">
        <v>1.489894721637395</v>
      </c>
      <c r="G481" s="17">
        <v>2.324568249093709</v>
      </c>
      <c r="H481" s="6">
        <v>0</v>
      </c>
      <c r="I481" s="17">
        <v>-5.9817444425077422E-2</v>
      </c>
      <c r="J481" s="17">
        <v>16.63666666666667</v>
      </c>
      <c r="K481" s="4">
        <v>12</v>
      </c>
      <c r="L481">
        <v>900</v>
      </c>
      <c r="M481" s="6">
        <v>0</v>
      </c>
      <c r="N481" s="6">
        <v>31.9999999992433</v>
      </c>
      <c r="O481" s="4">
        <v>0</v>
      </c>
      <c r="P481" s="6">
        <v>31.9999999992433</v>
      </c>
      <c r="Q481" s="13">
        <v>1</v>
      </c>
      <c r="R481" s="29">
        <v>377.80534641417597</v>
      </c>
      <c r="S481" s="29">
        <v>0</v>
      </c>
      <c r="T481" s="29">
        <v>16.175575248000001</v>
      </c>
      <c r="U481" t="s">
        <v>176</v>
      </c>
    </row>
    <row r="482" spans="1:21">
      <c r="A482" s="1">
        <v>480</v>
      </c>
      <c r="B482">
        <v>886307</v>
      </c>
      <c r="C482" s="2">
        <v>44569</v>
      </c>
      <c r="D482" s="26">
        <f>IF(input_OLD_temp_simulation!C482&lt;&gt;"",(C482-E482/24-DATE(1970,1,1))*86400,"")</f>
        <v>1641596400.0000002</v>
      </c>
      <c r="E482" s="13">
        <v>1</v>
      </c>
      <c r="F482" s="17">
        <v>1.421294397923148</v>
      </c>
      <c r="G482" s="17">
        <v>2.2596545992749668</v>
      </c>
      <c r="H482" s="6">
        <v>0</v>
      </c>
      <c r="I482" s="17">
        <v>-8.5142001593496275E-2</v>
      </c>
      <c r="J482" s="17">
        <v>16.47666666666667</v>
      </c>
      <c r="K482" s="4">
        <v>12</v>
      </c>
      <c r="L482">
        <v>900</v>
      </c>
      <c r="M482" s="6">
        <v>0</v>
      </c>
      <c r="N482" s="6">
        <v>31.9999999992433</v>
      </c>
      <c r="O482" s="4">
        <v>0</v>
      </c>
      <c r="P482" s="6">
        <v>31.9999999992433</v>
      </c>
      <c r="Q482" s="13">
        <v>1</v>
      </c>
      <c r="R482" s="29">
        <v>377.80534641417597</v>
      </c>
      <c r="S482" s="29">
        <v>0</v>
      </c>
      <c r="T482" s="29">
        <v>16.122221895999999</v>
      </c>
      <c r="U482" t="s">
        <v>176</v>
      </c>
    </row>
    <row r="483" spans="1:21">
      <c r="A483" s="1">
        <v>481</v>
      </c>
      <c r="B483">
        <v>886307</v>
      </c>
      <c r="C483" s="2">
        <v>44569.010416666657</v>
      </c>
      <c r="D483" s="26">
        <f>IF(input_OLD_temp_simulation!C483&lt;&gt;"",(C483-E483/24-DATE(1970,1,1))*86400,"")</f>
        <v>1641597299.9999993</v>
      </c>
      <c r="E483" s="13">
        <v>1</v>
      </c>
      <c r="F483" s="17">
        <v>1.3516179974039519</v>
      </c>
      <c r="G483" s="17">
        <v>2.4447409467598278</v>
      </c>
      <c r="H483" s="6">
        <v>0</v>
      </c>
      <c r="I483" s="17">
        <v>-0.27820930043593273</v>
      </c>
      <c r="J483" s="17">
        <v>16.405000000000001</v>
      </c>
      <c r="K483" s="4">
        <v>12</v>
      </c>
      <c r="L483">
        <v>900</v>
      </c>
      <c r="M483" s="6">
        <v>0</v>
      </c>
      <c r="N483" s="6">
        <v>32.00000000106229</v>
      </c>
      <c r="O483" s="4">
        <v>0</v>
      </c>
      <c r="P483" s="6">
        <v>32.00000000106229</v>
      </c>
      <c r="Q483" s="13">
        <v>1</v>
      </c>
      <c r="R483" s="29">
        <v>377.80534641417597</v>
      </c>
      <c r="S483" s="29">
        <v>0</v>
      </c>
      <c r="T483" s="29">
        <v>16.068281554999999</v>
      </c>
      <c r="U483" t="s">
        <v>176</v>
      </c>
    </row>
    <row r="484" spans="1:21">
      <c r="A484" s="1">
        <v>482</v>
      </c>
      <c r="B484">
        <v>886307</v>
      </c>
      <c r="C484" s="2">
        <v>44569.020833333343</v>
      </c>
      <c r="D484" s="26">
        <f>IF(input_OLD_temp_simulation!C484&lt;&gt;"",(C484-E484/24-DATE(1970,1,1))*86400,"")</f>
        <v>1641598200.000001</v>
      </c>
      <c r="E484" s="13">
        <v>1</v>
      </c>
      <c r="F484" s="17">
        <v>1.281941596884757</v>
      </c>
      <c r="G484" s="17">
        <v>2.6298272942446892</v>
      </c>
      <c r="H484" s="6">
        <v>0</v>
      </c>
      <c r="I484" s="17">
        <v>-0.47127659927836918</v>
      </c>
      <c r="J484" s="17">
        <v>16.276666666666671</v>
      </c>
      <c r="K484" s="4">
        <v>12</v>
      </c>
      <c r="L484">
        <v>900</v>
      </c>
      <c r="M484" s="6">
        <v>0</v>
      </c>
      <c r="N484" s="6">
        <v>31.9999999992433</v>
      </c>
      <c r="O484" s="4">
        <v>0</v>
      </c>
      <c r="P484" s="6">
        <v>31.9999999992433</v>
      </c>
      <c r="Q484" s="13">
        <v>1</v>
      </c>
      <c r="R484" s="29">
        <v>377.80534641417597</v>
      </c>
      <c r="S484" s="29">
        <v>0</v>
      </c>
      <c r="T484" s="29">
        <v>16.013756692000001</v>
      </c>
      <c r="U484" t="s">
        <v>176</v>
      </c>
    </row>
    <row r="485" spans="1:21">
      <c r="A485" s="1">
        <v>483</v>
      </c>
      <c r="B485">
        <v>886307</v>
      </c>
      <c r="C485" s="2">
        <v>44569.03125</v>
      </c>
      <c r="D485" s="26">
        <f>IF(input_OLD_temp_simulation!C485&lt;&gt;"",(C485-E485/24-DATE(1970,1,1))*86400,"")</f>
        <v>1641599100.0000002</v>
      </c>
      <c r="E485" s="13">
        <v>1</v>
      </c>
      <c r="F485" s="17">
        <v>1.2122651963655611</v>
      </c>
      <c r="G485" s="17">
        <v>2.8149136417295502</v>
      </c>
      <c r="H485" s="6">
        <v>0</v>
      </c>
      <c r="I485" s="17">
        <v>-0.66434389812080608</v>
      </c>
      <c r="J485" s="17">
        <v>16.13</v>
      </c>
      <c r="K485" s="4">
        <v>12</v>
      </c>
      <c r="L485">
        <v>900</v>
      </c>
      <c r="M485" s="6">
        <v>0</v>
      </c>
      <c r="N485" s="6">
        <v>28.000000000247379</v>
      </c>
      <c r="O485" s="4">
        <v>0</v>
      </c>
      <c r="P485" s="6">
        <v>28.000000000247379</v>
      </c>
      <c r="Q485" s="13">
        <v>1</v>
      </c>
      <c r="R485" s="29">
        <v>377.80534641417597</v>
      </c>
      <c r="S485" s="29">
        <v>0</v>
      </c>
      <c r="T485" s="29">
        <v>15.958446626000001</v>
      </c>
      <c r="U485" t="s">
        <v>176</v>
      </c>
    </row>
    <row r="486" spans="1:21">
      <c r="A486" s="1">
        <v>484</v>
      </c>
      <c r="B486">
        <v>886307</v>
      </c>
      <c r="C486" s="2">
        <v>44569.041666666657</v>
      </c>
      <c r="D486" s="26">
        <f>IF(input_OLD_temp_simulation!C486&lt;&gt;"",(C486-E486/24-DATE(1970,1,1))*86400,"")</f>
        <v>1641599999.9999993</v>
      </c>
      <c r="E486" s="13">
        <v>1</v>
      </c>
      <c r="F486" s="17">
        <v>1.142588795846365</v>
      </c>
      <c r="G486" s="17">
        <v>2.9999999892144111</v>
      </c>
      <c r="H486" s="6">
        <v>0</v>
      </c>
      <c r="I486" s="17">
        <v>-0.85741119696324253</v>
      </c>
      <c r="J486" s="17">
        <v>16.073333333333331</v>
      </c>
      <c r="K486" s="4">
        <v>12</v>
      </c>
      <c r="L486">
        <v>900</v>
      </c>
      <c r="M486" s="6">
        <v>0</v>
      </c>
      <c r="N486" s="6">
        <v>64.00000000030559</v>
      </c>
      <c r="O486" s="4">
        <v>0</v>
      </c>
      <c r="P486" s="6">
        <v>64.00000000030559</v>
      </c>
      <c r="Q486" s="13">
        <v>1</v>
      </c>
      <c r="R486" s="29">
        <v>377.80534641417597</v>
      </c>
      <c r="S486" s="29">
        <v>0</v>
      </c>
      <c r="T486" s="29">
        <v>15.904386025000001</v>
      </c>
      <c r="U486" t="s">
        <v>176</v>
      </c>
    </row>
    <row r="487" spans="1:21">
      <c r="A487" s="1">
        <v>485</v>
      </c>
      <c r="B487">
        <v>886307</v>
      </c>
      <c r="C487" s="2">
        <v>44569.052083333343</v>
      </c>
      <c r="D487" s="26">
        <f>IF(input_OLD_temp_simulation!C487&lt;&gt;"",(C487-E487/24-DATE(1970,1,1))*86400,"")</f>
        <v>1641600900.000001</v>
      </c>
      <c r="E487" s="13">
        <v>1</v>
      </c>
      <c r="F487" s="17">
        <v>1.1477290179348929</v>
      </c>
      <c r="G487" s="17">
        <v>3.021332246196657</v>
      </c>
      <c r="H487" s="6">
        <v>0</v>
      </c>
      <c r="I487" s="17">
        <v>-0.866492479529545</v>
      </c>
      <c r="J487" s="17">
        <v>15.99</v>
      </c>
      <c r="K487" s="4">
        <v>12</v>
      </c>
      <c r="L487">
        <v>900</v>
      </c>
      <c r="M487" s="6">
        <v>0</v>
      </c>
      <c r="N487" s="6">
        <v>111.9999999991705</v>
      </c>
      <c r="O487" s="4">
        <v>0</v>
      </c>
      <c r="P487" s="6">
        <v>111.9999999991705</v>
      </c>
      <c r="Q487" s="13">
        <v>1</v>
      </c>
      <c r="R487" s="29">
        <v>377.80534641417597</v>
      </c>
      <c r="S487" s="29">
        <v>0</v>
      </c>
      <c r="T487" s="29">
        <v>15.852952044</v>
      </c>
      <c r="U487" t="s">
        <v>176</v>
      </c>
    </row>
    <row r="488" spans="1:21">
      <c r="A488" s="1">
        <v>486</v>
      </c>
      <c r="B488">
        <v>886307</v>
      </c>
      <c r="C488" s="2">
        <v>44569.0625</v>
      </c>
      <c r="D488" s="26">
        <f>IF(input_OLD_temp_simulation!C488&lt;&gt;"",(C488-E488/24-DATE(1970,1,1))*86400,"")</f>
        <v>1641601800.0000002</v>
      </c>
      <c r="E488" s="13">
        <v>1</v>
      </c>
      <c r="F488" s="17">
        <v>1.1528692400234211</v>
      </c>
      <c r="G488" s="17">
        <v>3.0426645031789019</v>
      </c>
      <c r="H488" s="6">
        <v>0</v>
      </c>
      <c r="I488" s="17">
        <v>-0.87557376209584747</v>
      </c>
      <c r="J488" s="17">
        <v>15.89666666666667</v>
      </c>
      <c r="K488" s="4">
        <v>12</v>
      </c>
      <c r="L488">
        <v>900</v>
      </c>
      <c r="M488" s="6">
        <v>0</v>
      </c>
      <c r="N488" s="6">
        <v>32.00000000106229</v>
      </c>
      <c r="O488" s="4">
        <v>0</v>
      </c>
      <c r="P488" s="6">
        <v>32.00000000106229</v>
      </c>
      <c r="Q488" s="13">
        <v>1</v>
      </c>
      <c r="R488" s="29">
        <v>377.80534641417597</v>
      </c>
      <c r="S488" s="29">
        <v>0</v>
      </c>
      <c r="T488" s="29">
        <v>15.797633258999999</v>
      </c>
      <c r="U488" t="s">
        <v>176</v>
      </c>
    </row>
    <row r="489" spans="1:21">
      <c r="A489" s="1">
        <v>487</v>
      </c>
      <c r="B489">
        <v>886307</v>
      </c>
      <c r="C489" s="2">
        <v>44569.072916666657</v>
      </c>
      <c r="D489" s="26">
        <f>IF(input_OLD_temp_simulation!C489&lt;&gt;"",(C489-E489/24-DATE(1970,1,1))*86400,"")</f>
        <v>1641602699.9999993</v>
      </c>
      <c r="E489" s="13">
        <v>1</v>
      </c>
      <c r="F489" s="17">
        <v>1.158009462111949</v>
      </c>
      <c r="G489" s="17">
        <v>3.0639967601611482</v>
      </c>
      <c r="H489" s="6">
        <v>0</v>
      </c>
      <c r="I489" s="17">
        <v>-0.88465504466214995</v>
      </c>
      <c r="J489" s="17">
        <v>15.81</v>
      </c>
      <c r="K489" s="4">
        <v>12</v>
      </c>
      <c r="L489">
        <v>900</v>
      </c>
      <c r="M489" s="6">
        <v>0</v>
      </c>
      <c r="N489" s="6">
        <v>31.9999999992433</v>
      </c>
      <c r="O489" s="4">
        <v>0</v>
      </c>
      <c r="P489" s="6">
        <v>31.9999999992433</v>
      </c>
      <c r="Q489" s="13">
        <v>1</v>
      </c>
      <c r="R489" s="29">
        <v>377.80534641417597</v>
      </c>
      <c r="S489" s="29">
        <v>0</v>
      </c>
      <c r="T489" s="29">
        <v>15.742508736</v>
      </c>
      <c r="U489" t="s">
        <v>176</v>
      </c>
    </row>
    <row r="490" spans="1:21">
      <c r="A490" s="1">
        <v>488</v>
      </c>
      <c r="B490">
        <v>886307</v>
      </c>
      <c r="C490" s="2">
        <v>44569.083333333343</v>
      </c>
      <c r="D490" s="26">
        <f>IF(input_OLD_temp_simulation!C490&lt;&gt;"",(C490-E490/24-DATE(1970,1,1))*86400,"")</f>
        <v>1641603600.000001</v>
      </c>
      <c r="E490" s="13">
        <v>1</v>
      </c>
      <c r="F490" s="17">
        <v>1.163149684200476</v>
      </c>
      <c r="G490" s="17">
        <v>3.085329017143394</v>
      </c>
      <c r="H490" s="6">
        <v>0</v>
      </c>
      <c r="I490" s="17">
        <v>-0.89373632722845286</v>
      </c>
      <c r="J490" s="17">
        <v>15.68</v>
      </c>
      <c r="K490" s="4">
        <v>12</v>
      </c>
      <c r="L490">
        <v>900</v>
      </c>
      <c r="M490" s="6">
        <v>0</v>
      </c>
      <c r="N490" s="6">
        <v>32.00000000106229</v>
      </c>
      <c r="O490" s="4">
        <v>0</v>
      </c>
      <c r="P490" s="6">
        <v>32.00000000106229</v>
      </c>
      <c r="Q490" s="13">
        <v>1</v>
      </c>
      <c r="R490" s="29">
        <v>377.80534641417597</v>
      </c>
      <c r="S490" s="29">
        <v>0</v>
      </c>
      <c r="T490" s="29">
        <v>15.687577656</v>
      </c>
      <c r="U490" t="s">
        <v>176</v>
      </c>
    </row>
    <row r="491" spans="1:21">
      <c r="A491" s="1">
        <v>489</v>
      </c>
      <c r="B491">
        <v>886307</v>
      </c>
      <c r="C491" s="2">
        <v>44569.09375</v>
      </c>
      <c r="D491" s="26">
        <f>IF(input_OLD_temp_simulation!C491&lt;&gt;"",(C491-E491/24-DATE(1970,1,1))*86400,"")</f>
        <v>1641604500.0000002</v>
      </c>
      <c r="E491" s="13">
        <v>1</v>
      </c>
      <c r="F491" s="17">
        <v>1.055215487629162</v>
      </c>
      <c r="G491" s="17">
        <v>2.8353290171434011</v>
      </c>
      <c r="H491" s="6">
        <v>0</v>
      </c>
      <c r="I491" s="17">
        <v>-0.83500385713310488</v>
      </c>
      <c r="J491" s="17">
        <v>15.61333333333333</v>
      </c>
      <c r="K491" s="4">
        <v>12</v>
      </c>
      <c r="L491">
        <v>900</v>
      </c>
      <c r="M491" s="6">
        <v>0</v>
      </c>
      <c r="N491" s="6">
        <v>31.9999999992433</v>
      </c>
      <c r="O491" s="4">
        <v>0</v>
      </c>
      <c r="P491" s="6">
        <v>31.9999999992433</v>
      </c>
      <c r="Q491" s="13">
        <v>1</v>
      </c>
      <c r="R491" s="29">
        <v>377.80534641417597</v>
      </c>
      <c r="S491" s="29">
        <v>0</v>
      </c>
      <c r="T491" s="29">
        <v>15.633124118</v>
      </c>
      <c r="U491" t="s">
        <v>176</v>
      </c>
    </row>
    <row r="492" spans="1:21">
      <c r="A492" s="1">
        <v>490</v>
      </c>
      <c r="B492">
        <v>886307</v>
      </c>
      <c r="C492" s="2">
        <v>44569.104166666657</v>
      </c>
      <c r="D492" s="26">
        <f>IF(input_OLD_temp_simulation!C492&lt;&gt;"",(C492-E492/24-DATE(1970,1,1))*86400,"")</f>
        <v>1641605399.9999993</v>
      </c>
      <c r="E492" s="13">
        <v>1</v>
      </c>
      <c r="F492" s="17">
        <v>0.94728129105784831</v>
      </c>
      <c r="G492" s="17">
        <v>2.5853290171434078</v>
      </c>
      <c r="H492" s="6">
        <v>0</v>
      </c>
      <c r="I492" s="17">
        <v>-0.77627138703775711</v>
      </c>
      <c r="J492" s="17">
        <v>15.55</v>
      </c>
      <c r="K492" s="4">
        <v>12</v>
      </c>
      <c r="L492">
        <v>900</v>
      </c>
      <c r="M492" s="6">
        <v>0</v>
      </c>
      <c r="N492" s="6">
        <v>31.9999999992433</v>
      </c>
      <c r="O492" s="4">
        <v>0</v>
      </c>
      <c r="P492" s="6">
        <v>31.9999999992433</v>
      </c>
      <c r="Q492" s="13">
        <v>1</v>
      </c>
      <c r="R492" s="29">
        <v>377.80534641417597</v>
      </c>
      <c r="S492" s="29">
        <v>0</v>
      </c>
      <c r="T492" s="29">
        <v>15.579146116</v>
      </c>
      <c r="U492" t="s">
        <v>176</v>
      </c>
    </row>
    <row r="493" spans="1:21">
      <c r="A493" s="1">
        <v>491</v>
      </c>
      <c r="B493">
        <v>886307</v>
      </c>
      <c r="C493" s="2">
        <v>44569.114583333343</v>
      </c>
      <c r="D493" s="26">
        <f>IF(input_OLD_temp_simulation!C493&lt;&gt;"",(C493-E493/24-DATE(1970,1,1))*86400,"")</f>
        <v>1641606300.000001</v>
      </c>
      <c r="E493" s="13">
        <v>1</v>
      </c>
      <c r="F493" s="17">
        <v>0.83934709448653422</v>
      </c>
      <c r="G493" s="17">
        <v>2.3353290171434149</v>
      </c>
      <c r="H493" s="6">
        <v>0</v>
      </c>
      <c r="I493" s="17">
        <v>-0.71753891694240934</v>
      </c>
      <c r="J493" s="17">
        <v>15.473333333333329</v>
      </c>
      <c r="K493" s="4">
        <v>12</v>
      </c>
      <c r="L493">
        <v>900</v>
      </c>
      <c r="M493" s="6">
        <v>0</v>
      </c>
      <c r="N493" s="6">
        <v>32.00000000106229</v>
      </c>
      <c r="O493" s="4">
        <v>0</v>
      </c>
      <c r="P493" s="6">
        <v>32.00000000106229</v>
      </c>
      <c r="Q493" s="13">
        <v>1</v>
      </c>
      <c r="R493" s="29">
        <v>377.80534641417597</v>
      </c>
      <c r="S493" s="29">
        <v>0</v>
      </c>
      <c r="T493" s="29">
        <v>15.525641650000001</v>
      </c>
      <c r="U493" t="s">
        <v>176</v>
      </c>
    </row>
    <row r="494" spans="1:21">
      <c r="A494" s="1">
        <v>492</v>
      </c>
      <c r="B494">
        <v>886307</v>
      </c>
      <c r="C494" s="2">
        <v>44569.125</v>
      </c>
      <c r="D494" s="26">
        <f>IF(input_OLD_temp_simulation!C494&lt;&gt;"",(C494-E494/24-DATE(1970,1,1))*86400,"")</f>
        <v>1641607200.0000002</v>
      </c>
      <c r="E494" s="13">
        <v>1</v>
      </c>
      <c r="F494" s="17">
        <v>0.73141289791522013</v>
      </c>
      <c r="G494" s="17">
        <v>2.085329017143422</v>
      </c>
      <c r="H494" s="6">
        <v>0</v>
      </c>
      <c r="I494" s="17">
        <v>-0.65880644684706136</v>
      </c>
      <c r="J494" s="17">
        <v>15.34</v>
      </c>
      <c r="K494" s="4">
        <v>12</v>
      </c>
      <c r="L494">
        <v>900</v>
      </c>
      <c r="M494" s="6">
        <v>0</v>
      </c>
      <c r="N494" s="6">
        <v>31.9999999992433</v>
      </c>
      <c r="O494" s="4">
        <v>0</v>
      </c>
      <c r="P494" s="6">
        <v>31.9999999992433</v>
      </c>
      <c r="Q494" s="13">
        <v>1</v>
      </c>
      <c r="R494" s="29">
        <v>377.80534641417597</v>
      </c>
      <c r="S494" s="29">
        <v>0</v>
      </c>
      <c r="T494" s="29">
        <v>15.472608731999999</v>
      </c>
      <c r="U494" t="s">
        <v>176</v>
      </c>
    </row>
    <row r="495" spans="1:21">
      <c r="A495" s="1">
        <v>493</v>
      </c>
      <c r="B495">
        <v>886307</v>
      </c>
      <c r="C495" s="2">
        <v>44569.135416666657</v>
      </c>
      <c r="D495" s="26">
        <f>IF(input_OLD_temp_simulation!C495&lt;&gt;"",(C495-E495/24-DATE(1970,1,1))*86400,"")</f>
        <v>1641608099.9999993</v>
      </c>
      <c r="E495" s="13">
        <v>1</v>
      </c>
      <c r="F495" s="17">
        <v>0.74448731657508915</v>
      </c>
      <c r="G495" s="17">
        <v>2.2055017175059501</v>
      </c>
      <c r="H495" s="6">
        <v>0</v>
      </c>
      <c r="I495" s="17">
        <v>-0.72584716176221065</v>
      </c>
      <c r="J495" s="17">
        <v>15.286666666666671</v>
      </c>
      <c r="K495" s="4">
        <v>12</v>
      </c>
      <c r="L495">
        <v>900</v>
      </c>
      <c r="M495" s="6">
        <v>0</v>
      </c>
      <c r="N495" s="6">
        <v>28.000000000247379</v>
      </c>
      <c r="O495" s="4">
        <v>0</v>
      </c>
      <c r="P495" s="6">
        <v>28.000000000247379</v>
      </c>
      <c r="Q495" s="13">
        <v>1</v>
      </c>
      <c r="R495" s="29">
        <v>377.80534641417597</v>
      </c>
      <c r="S495" s="29">
        <v>0</v>
      </c>
      <c r="T495" s="29">
        <v>15.419313826</v>
      </c>
      <c r="U495" t="s">
        <v>176</v>
      </c>
    </row>
    <row r="496" spans="1:21">
      <c r="A496" s="1">
        <v>494</v>
      </c>
      <c r="B496">
        <v>886307</v>
      </c>
      <c r="C496" s="2">
        <v>44569.145833333343</v>
      </c>
      <c r="D496" s="26">
        <f>IF(input_OLD_temp_simulation!C496&lt;&gt;"",(C496-E496/24-DATE(1970,1,1))*86400,"")</f>
        <v>1641609000.000001</v>
      </c>
      <c r="E496" s="13">
        <v>1</v>
      </c>
      <c r="F496" s="17">
        <v>0.75756173523495818</v>
      </c>
      <c r="G496" s="17">
        <v>2.325674417868477</v>
      </c>
      <c r="H496" s="6">
        <v>0</v>
      </c>
      <c r="I496" s="17">
        <v>-0.79288787667735972</v>
      </c>
      <c r="J496" s="17">
        <v>15.19333333333333</v>
      </c>
      <c r="K496" s="4">
        <v>12</v>
      </c>
      <c r="L496">
        <v>900</v>
      </c>
      <c r="M496" s="6">
        <v>0</v>
      </c>
      <c r="N496" s="6">
        <v>32.00000000106229</v>
      </c>
      <c r="O496" s="4">
        <v>0</v>
      </c>
      <c r="P496" s="6">
        <v>32.00000000106229</v>
      </c>
      <c r="Q496" s="13">
        <v>1</v>
      </c>
      <c r="R496" s="29">
        <v>377.80534641417597</v>
      </c>
      <c r="S496" s="29">
        <v>0</v>
      </c>
      <c r="T496" s="29">
        <v>15.366164305</v>
      </c>
      <c r="U496" t="s">
        <v>176</v>
      </c>
    </row>
    <row r="497" spans="1:21">
      <c r="A497" s="1">
        <v>495</v>
      </c>
      <c r="B497">
        <v>886307</v>
      </c>
      <c r="C497" s="2">
        <v>44569.15625</v>
      </c>
      <c r="D497" s="26">
        <f>IF(input_OLD_temp_simulation!C497&lt;&gt;"",(C497-E497/24-DATE(1970,1,1))*86400,"")</f>
        <v>1641609900.0000002</v>
      </c>
      <c r="E497" s="13">
        <v>1</v>
      </c>
      <c r="F497" s="17">
        <v>0.7706361538948272</v>
      </c>
      <c r="G497" s="17">
        <v>2.4458471182310042</v>
      </c>
      <c r="H497" s="6">
        <v>0</v>
      </c>
      <c r="I497" s="17">
        <v>-0.85992859159250878</v>
      </c>
      <c r="J497" s="17">
        <v>15.14</v>
      </c>
      <c r="K497" s="4">
        <v>12</v>
      </c>
      <c r="L497">
        <v>900</v>
      </c>
      <c r="M497" s="6">
        <v>0</v>
      </c>
      <c r="N497" s="6">
        <v>43.999999999869033</v>
      </c>
      <c r="O497" s="4">
        <v>0</v>
      </c>
      <c r="P497" s="6">
        <v>43.999999999869033</v>
      </c>
      <c r="Q497" s="13">
        <v>1</v>
      </c>
      <c r="R497" s="29">
        <v>377.80534641417597</v>
      </c>
      <c r="S497" s="29">
        <v>0</v>
      </c>
      <c r="T497" s="29">
        <v>15.313565834</v>
      </c>
      <c r="U497" t="s">
        <v>176</v>
      </c>
    </row>
    <row r="498" spans="1:21">
      <c r="A498" s="1">
        <v>496</v>
      </c>
      <c r="B498">
        <v>886307</v>
      </c>
      <c r="C498" s="2">
        <v>44569.166666666657</v>
      </c>
      <c r="D498" s="26">
        <f>IF(input_OLD_temp_simulation!C498&lt;&gt;"",(C498-E498/24-DATE(1970,1,1))*86400,"")</f>
        <v>1641610799.9999993</v>
      </c>
      <c r="E498" s="13">
        <v>1</v>
      </c>
      <c r="F498" s="17">
        <v>0.78371057255469623</v>
      </c>
      <c r="G498" s="17">
        <v>2.566019818593531</v>
      </c>
      <c r="H498" s="6">
        <v>0</v>
      </c>
      <c r="I498" s="17">
        <v>-0.92696930650765808</v>
      </c>
      <c r="J498" s="17">
        <v>15.053333333333329</v>
      </c>
      <c r="K498" s="4">
        <v>12</v>
      </c>
      <c r="L498">
        <v>900</v>
      </c>
      <c r="M498" s="6">
        <v>0</v>
      </c>
      <c r="N498" s="6">
        <v>115.99999999998541</v>
      </c>
      <c r="O498" s="4">
        <v>0</v>
      </c>
      <c r="P498" s="6">
        <v>115.99999999998541</v>
      </c>
      <c r="Q498" s="13">
        <v>1</v>
      </c>
      <c r="R498" s="29">
        <v>377.80534641417597</v>
      </c>
      <c r="S498" s="29">
        <v>0</v>
      </c>
      <c r="T498" s="29">
        <v>15.264563152999999</v>
      </c>
      <c r="U498" t="s">
        <v>176</v>
      </c>
    </row>
    <row r="499" spans="1:21">
      <c r="A499" s="1">
        <v>497</v>
      </c>
      <c r="B499">
        <v>886307</v>
      </c>
      <c r="C499" s="2">
        <v>44569.177083333343</v>
      </c>
      <c r="D499" s="26">
        <f>IF(input_OLD_temp_simulation!C499&lt;&gt;"",(C499-E499/24-DATE(1970,1,1))*86400,"")</f>
        <v>1641611700.000001</v>
      </c>
      <c r="E499" s="13">
        <v>1</v>
      </c>
      <c r="F499" s="17">
        <v>0.71957900527121277</v>
      </c>
      <c r="G499" s="17">
        <v>2.6958471182309971</v>
      </c>
      <c r="H499" s="6">
        <v>0</v>
      </c>
      <c r="I499" s="17">
        <v>-1.0776524068827851</v>
      </c>
      <c r="J499" s="17">
        <v>14.973333333333329</v>
      </c>
      <c r="K499" s="4">
        <v>12</v>
      </c>
      <c r="L499">
        <v>900</v>
      </c>
      <c r="M499" s="6">
        <v>0</v>
      </c>
      <c r="N499" s="6">
        <v>59.999999999490683</v>
      </c>
      <c r="O499" s="4">
        <v>0</v>
      </c>
      <c r="P499" s="6">
        <v>59.999999999490683</v>
      </c>
      <c r="Q499" s="13">
        <v>1</v>
      </c>
      <c r="R499" s="29">
        <v>377.80534641417597</v>
      </c>
      <c r="S499" s="29">
        <v>0</v>
      </c>
      <c r="T499" s="29">
        <v>15.212289357</v>
      </c>
      <c r="U499" t="s">
        <v>176</v>
      </c>
    </row>
    <row r="500" spans="1:21">
      <c r="A500" s="1">
        <v>498</v>
      </c>
      <c r="B500">
        <v>886307</v>
      </c>
      <c r="C500" s="2">
        <v>44569.1875</v>
      </c>
      <c r="D500" s="26">
        <f>IF(input_OLD_temp_simulation!C500&lt;&gt;"",(C500-E500/24-DATE(1970,1,1))*86400,"")</f>
        <v>1641612600.0000002</v>
      </c>
      <c r="E500" s="13">
        <v>1</v>
      </c>
      <c r="F500" s="17">
        <v>0.65544743798772931</v>
      </c>
      <c r="G500" s="17">
        <v>2.8256744178684632</v>
      </c>
      <c r="H500" s="6">
        <v>0</v>
      </c>
      <c r="I500" s="17">
        <v>-1.228335507257913</v>
      </c>
      <c r="J500" s="17">
        <v>14.87666666666667</v>
      </c>
      <c r="K500" s="4">
        <v>12</v>
      </c>
      <c r="L500">
        <v>900</v>
      </c>
      <c r="M500" s="6">
        <v>0</v>
      </c>
      <c r="N500" s="6">
        <v>31.9999999992433</v>
      </c>
      <c r="O500" s="4">
        <v>0</v>
      </c>
      <c r="P500" s="6">
        <v>31.9999999992433</v>
      </c>
      <c r="Q500" s="13">
        <v>1</v>
      </c>
      <c r="R500" s="29">
        <v>377.80534641417597</v>
      </c>
      <c r="S500" s="29">
        <v>0</v>
      </c>
      <c r="T500" s="29">
        <v>15.158180149</v>
      </c>
      <c r="U500" t="s">
        <v>176</v>
      </c>
    </row>
    <row r="501" spans="1:21">
      <c r="A501" s="1">
        <v>499</v>
      </c>
      <c r="B501">
        <v>886307</v>
      </c>
      <c r="C501" s="2">
        <v>44569.197916666657</v>
      </c>
      <c r="D501" s="26">
        <f>IF(input_OLD_temp_simulation!C501&lt;&gt;"",(C501-E501/24-DATE(1970,1,1))*86400,"")</f>
        <v>1641613499.9999993</v>
      </c>
      <c r="E501" s="13">
        <v>1</v>
      </c>
      <c r="F501" s="17">
        <v>0.59131587070424585</v>
      </c>
      <c r="G501" s="17">
        <v>2.9555017175059279</v>
      </c>
      <c r="H501" s="6">
        <v>0</v>
      </c>
      <c r="I501" s="17">
        <v>-1.37901860763304</v>
      </c>
      <c r="J501" s="17">
        <v>14.81666666666667</v>
      </c>
      <c r="K501" s="4">
        <v>12</v>
      </c>
      <c r="L501">
        <v>900</v>
      </c>
      <c r="M501" s="6">
        <v>0</v>
      </c>
      <c r="N501" s="6">
        <v>28.000000000247379</v>
      </c>
      <c r="O501" s="4">
        <v>0</v>
      </c>
      <c r="P501" s="6">
        <v>28.000000000247379</v>
      </c>
      <c r="Q501" s="13">
        <v>1</v>
      </c>
      <c r="R501" s="29">
        <v>377.80534641417597</v>
      </c>
      <c r="S501" s="29">
        <v>0</v>
      </c>
      <c r="T501" s="29">
        <v>15.103462061</v>
      </c>
      <c r="U501" t="s">
        <v>176</v>
      </c>
    </row>
    <row r="502" spans="1:21">
      <c r="A502" s="1">
        <v>500</v>
      </c>
      <c r="B502">
        <v>886307</v>
      </c>
      <c r="C502" s="2">
        <v>44569.208333333343</v>
      </c>
      <c r="D502" s="26">
        <f>IF(input_OLD_temp_simulation!C502&lt;&gt;"",(C502-E502/24-DATE(1970,1,1))*86400,"")</f>
        <v>1641614400.000001</v>
      </c>
      <c r="E502" s="13">
        <v>1</v>
      </c>
      <c r="F502" s="17">
        <v>0.52718430342076239</v>
      </c>
      <c r="G502" s="17">
        <v>3.085329017143394</v>
      </c>
      <c r="H502" s="6">
        <v>0</v>
      </c>
      <c r="I502" s="17">
        <v>-1.529701708008167</v>
      </c>
      <c r="J502" s="17">
        <v>14.75333333333333</v>
      </c>
      <c r="K502" s="4">
        <v>12</v>
      </c>
      <c r="L502">
        <v>900</v>
      </c>
      <c r="M502" s="6">
        <v>0</v>
      </c>
      <c r="N502" s="6">
        <v>36.000000000058208</v>
      </c>
      <c r="O502" s="4">
        <v>0</v>
      </c>
      <c r="P502" s="6">
        <v>36.000000000058208</v>
      </c>
      <c r="Q502" s="13">
        <v>1</v>
      </c>
      <c r="R502" s="29">
        <v>377.80534641417597</v>
      </c>
      <c r="S502" s="29">
        <v>0</v>
      </c>
      <c r="T502" s="29">
        <v>15.048747065000001</v>
      </c>
      <c r="U502" t="s">
        <v>176</v>
      </c>
    </row>
    <row r="503" spans="1:21">
      <c r="A503" s="1">
        <v>501</v>
      </c>
      <c r="B503">
        <v>886307</v>
      </c>
      <c r="C503" s="2">
        <v>44569.21875</v>
      </c>
      <c r="D503" s="26">
        <f>IF(input_OLD_temp_simulation!C503&lt;&gt;"",(C503-E503/24-DATE(1970,1,1))*86400,"")</f>
        <v>1641615300.0000002</v>
      </c>
      <c r="E503" s="13">
        <v>1</v>
      </c>
      <c r="F503" s="17">
        <v>0.48112711522326951</v>
      </c>
      <c r="G503" s="17">
        <v>2.9215749212479971</v>
      </c>
      <c r="H503" s="6">
        <v>0</v>
      </c>
      <c r="I503" s="17">
        <v>-1.466589498942062</v>
      </c>
      <c r="J503" s="17">
        <v>14.63666666666666</v>
      </c>
      <c r="K503" s="4">
        <v>12</v>
      </c>
      <c r="L503">
        <v>900</v>
      </c>
      <c r="M503" s="6">
        <v>0</v>
      </c>
      <c r="N503" s="6">
        <v>32.00000000106229</v>
      </c>
      <c r="O503" s="4">
        <v>0</v>
      </c>
      <c r="P503" s="6">
        <v>32.00000000106229</v>
      </c>
      <c r="Q503" s="13">
        <v>1</v>
      </c>
      <c r="R503" s="29">
        <v>377.80534641417597</v>
      </c>
      <c r="S503" s="29">
        <v>0</v>
      </c>
      <c r="T503" s="29">
        <v>14.994323965</v>
      </c>
      <c r="U503" t="s">
        <v>176</v>
      </c>
    </row>
    <row r="504" spans="1:21">
      <c r="A504" s="1">
        <v>502</v>
      </c>
      <c r="B504">
        <v>886307</v>
      </c>
      <c r="C504" s="2">
        <v>44569.229166666657</v>
      </c>
      <c r="D504" s="26">
        <f>IF(input_OLD_temp_simulation!C504&lt;&gt;"",(C504-E504/24-DATE(1970,1,1))*86400,"")</f>
        <v>1641616199.9999993</v>
      </c>
      <c r="E504" s="13">
        <v>1</v>
      </c>
      <c r="F504" s="17">
        <v>0.43506992702577651</v>
      </c>
      <c r="G504" s="17">
        <v>2.7578208253525989</v>
      </c>
      <c r="H504" s="6">
        <v>0</v>
      </c>
      <c r="I504" s="17">
        <v>-1.403477289875956</v>
      </c>
      <c r="J504" s="17">
        <v>14.58</v>
      </c>
      <c r="K504" s="4">
        <v>12</v>
      </c>
      <c r="L504">
        <v>900</v>
      </c>
      <c r="M504" s="6">
        <v>0</v>
      </c>
      <c r="N504" s="6">
        <v>27.99999999842839</v>
      </c>
      <c r="O504" s="4">
        <v>0</v>
      </c>
      <c r="P504" s="6">
        <v>27.99999999842839</v>
      </c>
      <c r="Q504" s="13">
        <v>1</v>
      </c>
      <c r="R504" s="29">
        <v>377.80534641417597</v>
      </c>
      <c r="S504" s="29">
        <v>0</v>
      </c>
      <c r="T504" s="29">
        <v>14.940191537</v>
      </c>
      <c r="U504" t="s">
        <v>176</v>
      </c>
    </row>
    <row r="505" spans="1:21">
      <c r="A505" s="1">
        <v>503</v>
      </c>
      <c r="B505">
        <v>886307</v>
      </c>
      <c r="C505" s="2">
        <v>44569.239583333343</v>
      </c>
      <c r="D505" s="26">
        <f>IF(input_OLD_temp_simulation!C505&lt;&gt;"",(C505-E505/24-DATE(1970,1,1))*86400,"")</f>
        <v>1641617100.000001</v>
      </c>
      <c r="E505" s="13">
        <v>1</v>
      </c>
      <c r="F505" s="17">
        <v>0.38901273882828358</v>
      </c>
      <c r="G505" s="17">
        <v>2.594066729457202</v>
      </c>
      <c r="H505" s="6">
        <v>0</v>
      </c>
      <c r="I505" s="17">
        <v>-1.3403650808098511</v>
      </c>
      <c r="J505" s="17">
        <v>14.52</v>
      </c>
      <c r="K505" s="4">
        <v>12</v>
      </c>
      <c r="L505">
        <v>900</v>
      </c>
      <c r="M505" s="6">
        <v>0</v>
      </c>
      <c r="N505" s="6">
        <v>32.00000000106229</v>
      </c>
      <c r="O505" s="4">
        <v>0</v>
      </c>
      <c r="P505" s="6">
        <v>32.00000000106229</v>
      </c>
      <c r="Q505" s="13">
        <v>1</v>
      </c>
      <c r="R505" s="29">
        <v>377.80534641417597</v>
      </c>
      <c r="S505" s="29">
        <v>0</v>
      </c>
      <c r="T505" s="29">
        <v>14.886754832999999</v>
      </c>
      <c r="U505" t="s">
        <v>176</v>
      </c>
    </row>
    <row r="506" spans="1:21">
      <c r="A506" s="1">
        <v>504</v>
      </c>
      <c r="B506">
        <v>886307</v>
      </c>
      <c r="C506" s="2">
        <v>44569.25</v>
      </c>
      <c r="D506" s="26">
        <f>IF(input_OLD_temp_simulation!C506&lt;&gt;"",(C506-E506/24-DATE(1970,1,1))*86400,"")</f>
        <v>1641618000.0000002</v>
      </c>
      <c r="E506" s="13">
        <v>1</v>
      </c>
      <c r="F506" s="17">
        <v>0.34295555063079058</v>
      </c>
      <c r="G506" s="17">
        <v>2.430312633561805</v>
      </c>
      <c r="H506" s="6">
        <v>0</v>
      </c>
      <c r="I506" s="17">
        <v>-1.2772528717437459</v>
      </c>
      <c r="J506" s="17">
        <v>14.448333333333331</v>
      </c>
      <c r="K506" s="4">
        <v>12</v>
      </c>
      <c r="L506">
        <v>900</v>
      </c>
      <c r="M506" s="6">
        <v>0</v>
      </c>
      <c r="N506" s="6">
        <v>31.9999999992433</v>
      </c>
      <c r="O506" s="4">
        <v>0</v>
      </c>
      <c r="P506" s="6">
        <v>31.9999999992433</v>
      </c>
      <c r="Q506" s="13">
        <v>1</v>
      </c>
      <c r="R506" s="29">
        <v>377.80534641417597</v>
      </c>
      <c r="S506" s="29">
        <v>0</v>
      </c>
      <c r="T506" s="29">
        <v>14.833807793</v>
      </c>
      <c r="U506" t="s">
        <v>176</v>
      </c>
    </row>
    <row r="507" spans="1:21">
      <c r="A507" s="1">
        <v>505</v>
      </c>
      <c r="B507">
        <v>886307</v>
      </c>
      <c r="C507" s="2">
        <v>44569.260416666657</v>
      </c>
      <c r="D507" s="26">
        <f>IF(input_OLD_temp_simulation!C507&lt;&gt;"",(C507-E507/24-DATE(1970,1,1))*86400,"")</f>
        <v>1641618899.9999993</v>
      </c>
      <c r="E507" s="13">
        <v>1</v>
      </c>
      <c r="F507" s="17">
        <v>0.33047983711394302</v>
      </c>
      <c r="G507" s="17">
        <v>2.430312633561805</v>
      </c>
      <c r="H507" s="6">
        <v>0</v>
      </c>
      <c r="I507" s="17">
        <v>-1.2897285852605931</v>
      </c>
      <c r="J507" s="17">
        <v>14.30666666666667</v>
      </c>
      <c r="K507" s="4">
        <v>10</v>
      </c>
      <c r="L507">
        <v>900</v>
      </c>
      <c r="M507" s="6">
        <v>0</v>
      </c>
      <c r="N507" s="6">
        <v>32.00000000106229</v>
      </c>
      <c r="O507" s="4">
        <v>0</v>
      </c>
      <c r="P507" s="6">
        <v>32.00000000106229</v>
      </c>
      <c r="Q507" s="13">
        <v>1</v>
      </c>
      <c r="R507" s="29">
        <v>377.80534641417597</v>
      </c>
      <c r="S507" s="29">
        <v>0</v>
      </c>
      <c r="T507" s="29">
        <v>14.781030787000001</v>
      </c>
      <c r="U507" t="s">
        <v>176</v>
      </c>
    </row>
    <row r="508" spans="1:21">
      <c r="A508" s="1">
        <v>506</v>
      </c>
      <c r="B508">
        <v>886307</v>
      </c>
      <c r="C508" s="2">
        <v>44569.270833333343</v>
      </c>
      <c r="D508" s="26">
        <f>IF(input_OLD_temp_simulation!C508&lt;&gt;"",(C508-E508/24-DATE(1970,1,1))*86400,"")</f>
        <v>1641619800.000001</v>
      </c>
      <c r="E508" s="13">
        <v>1</v>
      </c>
      <c r="F508" s="17">
        <v>0.3180041235970954</v>
      </c>
      <c r="G508" s="17">
        <v>2.430312633561805</v>
      </c>
      <c r="H508" s="6">
        <v>0</v>
      </c>
      <c r="I508" s="17">
        <v>-1.3022042987774409</v>
      </c>
      <c r="J508" s="17">
        <v>14.10333333333333</v>
      </c>
      <c r="K508" s="4">
        <v>10</v>
      </c>
      <c r="L508">
        <v>900</v>
      </c>
      <c r="M508" s="6">
        <v>0</v>
      </c>
      <c r="N508" s="6">
        <v>31.9999999992433</v>
      </c>
      <c r="O508" s="4">
        <v>0</v>
      </c>
      <c r="P508" s="6">
        <v>31.9999999992433</v>
      </c>
      <c r="Q508" s="13">
        <v>1</v>
      </c>
      <c r="R508" s="29">
        <v>377.80534641417597</v>
      </c>
      <c r="S508" s="29">
        <v>0</v>
      </c>
      <c r="T508" s="29">
        <v>14.728423102000001</v>
      </c>
      <c r="U508" t="s">
        <v>176</v>
      </c>
    </row>
    <row r="509" spans="1:21">
      <c r="A509" s="1">
        <v>507</v>
      </c>
      <c r="B509">
        <v>886307</v>
      </c>
      <c r="C509" s="2">
        <v>44569.28125</v>
      </c>
      <c r="D509" s="26">
        <f>IF(input_OLD_temp_simulation!C509&lt;&gt;"",(C509-E509/24-DATE(1970,1,1))*86400,"")</f>
        <v>1641620700.0000002</v>
      </c>
      <c r="E509" s="13">
        <v>1</v>
      </c>
      <c r="F509" s="17">
        <v>0.30552841008024778</v>
      </c>
      <c r="G509" s="17">
        <v>2.430312633561805</v>
      </c>
      <c r="H509" s="6">
        <v>0</v>
      </c>
      <c r="I509" s="17">
        <v>-1.314680012294289</v>
      </c>
      <c r="J509" s="17">
        <v>13.96</v>
      </c>
      <c r="K509" s="4">
        <v>10</v>
      </c>
      <c r="L509">
        <v>900</v>
      </c>
      <c r="M509" s="6">
        <v>0</v>
      </c>
      <c r="N509" s="6">
        <v>31.9999999992433</v>
      </c>
      <c r="O509" s="4">
        <v>0</v>
      </c>
      <c r="P509" s="6">
        <v>31.9999999992433</v>
      </c>
      <c r="Q509" s="13">
        <v>1</v>
      </c>
      <c r="R509" s="29">
        <v>377.80534641417597</v>
      </c>
      <c r="S509" s="29">
        <v>0</v>
      </c>
      <c r="T509" s="29">
        <v>14.675984025</v>
      </c>
      <c r="U509" t="s">
        <v>176</v>
      </c>
    </row>
    <row r="510" spans="1:21">
      <c r="A510" s="1">
        <v>508</v>
      </c>
      <c r="B510">
        <v>886307</v>
      </c>
      <c r="C510" s="2">
        <v>44569.291666666657</v>
      </c>
      <c r="D510" s="26">
        <f>IF(input_OLD_temp_simulation!C510&lt;&gt;"",(C510-E510/24-DATE(1970,1,1))*86400,"")</f>
        <v>1641621599.9999993</v>
      </c>
      <c r="E510" s="13">
        <v>1</v>
      </c>
      <c r="F510" s="17">
        <v>0.29305269656340022</v>
      </c>
      <c r="G510" s="17">
        <v>2.430312633561805</v>
      </c>
      <c r="H510" s="6">
        <v>0</v>
      </c>
      <c r="I510" s="17">
        <v>-1.3271557258111359</v>
      </c>
      <c r="J510" s="17">
        <v>13.846666666666669</v>
      </c>
      <c r="K510" s="4">
        <v>10</v>
      </c>
      <c r="L510">
        <v>900</v>
      </c>
      <c r="M510" s="6">
        <v>2784.2916666696879</v>
      </c>
      <c r="N510" s="6">
        <v>32.00000000106229</v>
      </c>
      <c r="O510" s="4">
        <v>0</v>
      </c>
      <c r="P510" s="6">
        <v>32.00000000106229</v>
      </c>
      <c r="Q510" s="13">
        <v>1</v>
      </c>
      <c r="R510" s="29">
        <v>377.80534641417597</v>
      </c>
      <c r="S510" s="29">
        <v>2406.4863202555121</v>
      </c>
      <c r="T510" s="29">
        <v>14.74225815</v>
      </c>
      <c r="U510" t="s">
        <v>176</v>
      </c>
    </row>
    <row r="511" spans="1:21">
      <c r="A511" s="1">
        <v>509</v>
      </c>
      <c r="B511">
        <v>886307</v>
      </c>
      <c r="C511" s="2">
        <v>44569.302083333343</v>
      </c>
      <c r="D511" s="26">
        <f>IF(input_OLD_temp_simulation!C511&lt;&gt;"",(C511-E511/24-DATE(1970,1,1))*86400,"")</f>
        <v>1641622500.000001</v>
      </c>
      <c r="E511" s="13">
        <v>1</v>
      </c>
      <c r="F511" s="17">
        <v>0.34188493106231549</v>
      </c>
      <c r="G511" s="17">
        <v>2.6376481249901018</v>
      </c>
      <c r="H511" s="6">
        <v>1.1493169330427759</v>
      </c>
      <c r="I511" s="17">
        <v>-1.4165471522644191</v>
      </c>
      <c r="J511" s="17">
        <v>13.744999999999999</v>
      </c>
      <c r="K511" s="4">
        <v>10</v>
      </c>
      <c r="L511">
        <v>900</v>
      </c>
      <c r="M511" s="6">
        <v>2784.2916666696879</v>
      </c>
      <c r="N511" s="6">
        <v>31.9999999992433</v>
      </c>
      <c r="O511" s="4">
        <v>0</v>
      </c>
      <c r="P511" s="6">
        <v>31.9999999992433</v>
      </c>
      <c r="Q511" s="13">
        <v>1</v>
      </c>
      <c r="R511" s="29">
        <v>377.80534641417597</v>
      </c>
      <c r="S511" s="29">
        <v>2406.4863202555121</v>
      </c>
      <c r="T511" s="29">
        <v>14.808351029000001</v>
      </c>
      <c r="U511" t="s">
        <v>176</v>
      </c>
    </row>
    <row r="512" spans="1:21">
      <c r="A512" s="1">
        <v>510</v>
      </c>
      <c r="B512">
        <v>886307</v>
      </c>
      <c r="C512" s="2">
        <v>44569.3125</v>
      </c>
      <c r="D512" s="26">
        <f>IF(input_OLD_temp_simulation!C512&lt;&gt;"",(C512-E512/24-DATE(1970,1,1))*86400,"")</f>
        <v>1641623400.0000002</v>
      </c>
      <c r="E512" s="13">
        <v>1</v>
      </c>
      <c r="F512" s="17">
        <v>0.39071716556123087</v>
      </c>
      <c r="G512" s="17">
        <v>2.8449836164183999</v>
      </c>
      <c r="H512" s="6">
        <v>2.298633866085551</v>
      </c>
      <c r="I512" s="17">
        <v>-1.505938578717702</v>
      </c>
      <c r="J512" s="17">
        <v>13.67</v>
      </c>
      <c r="K512" s="4">
        <v>10</v>
      </c>
      <c r="L512">
        <v>900</v>
      </c>
      <c r="M512" s="6">
        <v>2784.2916666696879</v>
      </c>
      <c r="N512" s="6">
        <v>311.99999999989808</v>
      </c>
      <c r="O512" s="4">
        <v>0</v>
      </c>
      <c r="P512" s="6">
        <v>311.99999999989808</v>
      </c>
      <c r="Q512" s="13">
        <v>1</v>
      </c>
      <c r="R512" s="29">
        <v>377.80534641417597</v>
      </c>
      <c r="S512" s="29">
        <v>2406.4863202555121</v>
      </c>
      <c r="T512" s="29">
        <v>14.888483019000001</v>
      </c>
      <c r="U512" t="s">
        <v>176</v>
      </c>
    </row>
    <row r="513" spans="1:21">
      <c r="A513" s="1">
        <v>511</v>
      </c>
      <c r="B513">
        <v>886307</v>
      </c>
      <c r="C513" s="2">
        <v>44569.322916666657</v>
      </c>
      <c r="D513" s="26">
        <f>IF(input_OLD_temp_simulation!C513&lt;&gt;"",(C513-E513/24-DATE(1970,1,1))*86400,"")</f>
        <v>1641624299.9999993</v>
      </c>
      <c r="E513" s="13">
        <v>1</v>
      </c>
      <c r="F513" s="17">
        <v>0.43954940006014631</v>
      </c>
      <c r="G513" s="17">
        <v>3.052319107846698</v>
      </c>
      <c r="H513" s="6">
        <v>3.4479507991283271</v>
      </c>
      <c r="I513" s="17">
        <v>-1.5953300051709851</v>
      </c>
      <c r="J513" s="17">
        <v>13.67</v>
      </c>
      <c r="K513" s="4">
        <v>15.5</v>
      </c>
      <c r="L513">
        <v>900</v>
      </c>
      <c r="M513" s="6">
        <v>2784.2916666696879</v>
      </c>
      <c r="N513" s="6">
        <v>568.0000000011205</v>
      </c>
      <c r="O513" s="4">
        <v>0</v>
      </c>
      <c r="P513" s="6">
        <v>568.0000000011205</v>
      </c>
      <c r="Q513" s="13">
        <v>1</v>
      </c>
      <c r="R513" s="29">
        <v>377.80534641417597</v>
      </c>
      <c r="S513" s="29">
        <v>2406.4863202555121</v>
      </c>
      <c r="T513" s="29">
        <v>14.981376314</v>
      </c>
      <c r="U513" t="s">
        <v>176</v>
      </c>
    </row>
    <row r="514" spans="1:21">
      <c r="A514" s="1">
        <v>512</v>
      </c>
      <c r="B514">
        <v>886307</v>
      </c>
      <c r="C514" s="2">
        <v>44569.333333333343</v>
      </c>
      <c r="D514" s="26">
        <f>IF(input_OLD_temp_simulation!C514&lt;&gt;"",(C514-E514/24-DATE(1970,1,1))*86400,"")</f>
        <v>1641625200.000001</v>
      </c>
      <c r="E514" s="13">
        <v>1</v>
      </c>
      <c r="F514" s="17">
        <v>0.48838163455906169</v>
      </c>
      <c r="G514" s="17">
        <v>3.2596545992749948</v>
      </c>
      <c r="H514" s="6">
        <v>4.5972677321711011</v>
      </c>
      <c r="I514" s="17">
        <v>-1.684721431624268</v>
      </c>
      <c r="J514" s="17">
        <v>14.45333333333333</v>
      </c>
      <c r="K514" s="4">
        <v>15.5</v>
      </c>
      <c r="L514">
        <v>900</v>
      </c>
      <c r="M514" s="6">
        <v>1328.6444444441249</v>
      </c>
      <c r="N514" s="6">
        <v>43.999999999869033</v>
      </c>
      <c r="O514" s="4">
        <v>0</v>
      </c>
      <c r="P514" s="6">
        <v>43.999999999869033</v>
      </c>
      <c r="Q514" s="13">
        <v>1</v>
      </c>
      <c r="R514" s="29">
        <v>377.80534641417597</v>
      </c>
      <c r="S514" s="29">
        <v>950.83909802994867</v>
      </c>
      <c r="T514" s="29">
        <v>14.975659307000001</v>
      </c>
      <c r="U514" t="s">
        <v>176</v>
      </c>
    </row>
    <row r="515" spans="1:21">
      <c r="A515" s="1">
        <v>513</v>
      </c>
      <c r="B515">
        <v>886307</v>
      </c>
      <c r="C515" s="2">
        <v>44569.34375</v>
      </c>
      <c r="D515" s="26">
        <f>IF(input_OLD_temp_simulation!C515&lt;&gt;"",(C515-E515/24-DATE(1970,1,1))*86400,"")</f>
        <v>1641626100.0000002</v>
      </c>
      <c r="E515" s="13">
        <v>1</v>
      </c>
      <c r="F515" s="17">
        <v>0.680234415810542</v>
      </c>
      <c r="G515" s="17">
        <v>3.2809868535608442</v>
      </c>
      <c r="H515" s="6">
        <v>15.32602294053191</v>
      </c>
      <c r="I515" s="17">
        <v>-1.50709015323002</v>
      </c>
      <c r="J515" s="17">
        <v>15.37666666666667</v>
      </c>
      <c r="K515" s="4">
        <v>15.5</v>
      </c>
      <c r="L515">
        <v>900</v>
      </c>
      <c r="M515" s="6">
        <v>1328.6444444441249</v>
      </c>
      <c r="N515" s="6">
        <v>39.999999999054133</v>
      </c>
      <c r="O515" s="4">
        <v>0</v>
      </c>
      <c r="P515" s="6">
        <v>39.999999999054133</v>
      </c>
      <c r="Q515" s="13">
        <v>1</v>
      </c>
      <c r="R515" s="29">
        <v>377.80534641417597</v>
      </c>
      <c r="S515" s="29">
        <v>950.83909802994867</v>
      </c>
      <c r="T515" s="29">
        <v>14.974922651</v>
      </c>
      <c r="U515" t="s">
        <v>176</v>
      </c>
    </row>
    <row r="516" spans="1:21">
      <c r="A516" s="1">
        <v>514</v>
      </c>
      <c r="B516">
        <v>886307</v>
      </c>
      <c r="C516" s="2">
        <v>44569.354166666657</v>
      </c>
      <c r="D516" s="26">
        <f>IF(input_OLD_temp_simulation!C516&lt;&gt;"",(C516-E516/24-DATE(1970,1,1))*86400,"")</f>
        <v>1641626999.9999993</v>
      </c>
      <c r="E516" s="13">
        <v>1</v>
      </c>
      <c r="F516" s="17">
        <v>0.87208719706202231</v>
      </c>
      <c r="G516" s="17">
        <v>3.3023191078466918</v>
      </c>
      <c r="H516" s="6">
        <v>26.054778148892719</v>
      </c>
      <c r="I516" s="17">
        <v>-1.329458874835773</v>
      </c>
      <c r="J516" s="17">
        <v>15.403333333333331</v>
      </c>
      <c r="K516" s="4">
        <v>14.5</v>
      </c>
      <c r="L516">
        <v>900</v>
      </c>
      <c r="M516" s="6">
        <v>1328.6444444441249</v>
      </c>
      <c r="N516" s="6">
        <v>43.999999999869033</v>
      </c>
      <c r="O516" s="4">
        <v>0</v>
      </c>
      <c r="P516" s="6">
        <v>43.999999999869033</v>
      </c>
      <c r="Q516" s="13">
        <v>1</v>
      </c>
      <c r="R516" s="29">
        <v>377.80534641417597</v>
      </c>
      <c r="S516" s="29">
        <v>950.83909802994867</v>
      </c>
      <c r="T516" s="29">
        <v>14.979551695</v>
      </c>
      <c r="U516" t="s">
        <v>176</v>
      </c>
    </row>
    <row r="517" spans="1:21">
      <c r="A517" s="1">
        <v>515</v>
      </c>
      <c r="B517">
        <v>886307</v>
      </c>
      <c r="C517" s="2">
        <v>44569.364583333343</v>
      </c>
      <c r="D517" s="26">
        <f>IF(input_OLD_temp_simulation!C517&lt;&gt;"",(C517-E517/24-DATE(1970,1,1))*86400,"")</f>
        <v>1641627900.000001</v>
      </c>
      <c r="E517" s="13">
        <v>1</v>
      </c>
      <c r="F517" s="17">
        <v>1.0639399783135031</v>
      </c>
      <c r="G517" s="17">
        <v>3.3236513621325412</v>
      </c>
      <c r="H517" s="6">
        <v>36.783533357253539</v>
      </c>
      <c r="I517" s="17">
        <v>-1.151827596441525</v>
      </c>
      <c r="J517" s="17">
        <v>15.06</v>
      </c>
      <c r="K517" s="4">
        <v>14</v>
      </c>
      <c r="L517">
        <v>900</v>
      </c>
      <c r="M517" s="6">
        <v>1328.6444444441249</v>
      </c>
      <c r="N517" s="6">
        <v>32.00000000106229</v>
      </c>
      <c r="O517" s="4">
        <v>0</v>
      </c>
      <c r="P517" s="6">
        <v>32.00000000106229</v>
      </c>
      <c r="Q517" s="13">
        <v>1</v>
      </c>
      <c r="R517" s="29">
        <v>377.80534641417597</v>
      </c>
      <c r="S517" s="29">
        <v>950.83909802994867</v>
      </c>
      <c r="T517" s="29">
        <v>14.988711349000001</v>
      </c>
      <c r="U517" t="s">
        <v>176</v>
      </c>
    </row>
    <row r="518" spans="1:21">
      <c r="A518" s="1">
        <v>516</v>
      </c>
      <c r="B518">
        <v>886307</v>
      </c>
      <c r="C518" s="2">
        <v>44569.375</v>
      </c>
      <c r="D518" s="26">
        <f>IF(input_OLD_temp_simulation!C518&lt;&gt;"",(C518-E518/24-DATE(1970,1,1))*86400,"")</f>
        <v>1641628800.0000002</v>
      </c>
      <c r="E518" s="13">
        <v>1</v>
      </c>
      <c r="F518" s="17">
        <v>1.2557927595649829</v>
      </c>
      <c r="G518" s="17">
        <v>3.3449836164183888</v>
      </c>
      <c r="H518" s="6">
        <v>47.512288565614362</v>
      </c>
      <c r="I518" s="17">
        <v>-0.97419631804727658</v>
      </c>
      <c r="J518" s="17">
        <v>14.79</v>
      </c>
      <c r="K518" s="4">
        <v>14</v>
      </c>
      <c r="L518">
        <v>900</v>
      </c>
      <c r="M518" s="6">
        <v>0</v>
      </c>
      <c r="N518" s="6">
        <v>28.000000000247379</v>
      </c>
      <c r="O518" s="4">
        <v>0</v>
      </c>
      <c r="P518" s="6">
        <v>28.000000000247379</v>
      </c>
      <c r="Q518" s="13">
        <v>1</v>
      </c>
      <c r="R518" s="29">
        <v>377.80534641417597</v>
      </c>
      <c r="S518" s="29">
        <v>0</v>
      </c>
      <c r="T518" s="29">
        <v>14.955949811</v>
      </c>
      <c r="U518" t="s">
        <v>176</v>
      </c>
    </row>
    <row r="519" spans="1:21">
      <c r="A519" s="1">
        <v>517</v>
      </c>
      <c r="B519">
        <v>886307</v>
      </c>
      <c r="C519" s="2">
        <v>44569.385416666657</v>
      </c>
      <c r="D519" s="26">
        <f>IF(input_OLD_temp_simulation!C519&lt;&gt;"",(C519-E519/24-DATE(1970,1,1))*86400,"")</f>
        <v>1641629699.9999993</v>
      </c>
      <c r="E519" s="13">
        <v>1</v>
      </c>
      <c r="F519" s="17">
        <v>1.448244245959492</v>
      </c>
      <c r="G519" s="17">
        <v>3.4312295205229941</v>
      </c>
      <c r="H519" s="6">
        <v>58.162609905427232</v>
      </c>
      <c r="I519" s="17">
        <v>-0.83924210105583708</v>
      </c>
      <c r="J519" s="17">
        <v>14.573333333333331</v>
      </c>
      <c r="K519" s="4">
        <v>14</v>
      </c>
      <c r="L519">
        <v>900</v>
      </c>
      <c r="M519" s="6">
        <v>0</v>
      </c>
      <c r="N519" s="6">
        <v>31.9999999992433</v>
      </c>
      <c r="O519" s="4">
        <v>0</v>
      </c>
      <c r="P519" s="6">
        <v>31.9999999992433</v>
      </c>
      <c r="Q519" s="13">
        <v>1</v>
      </c>
      <c r="R519" s="29">
        <v>377.80534641417597</v>
      </c>
      <c r="S519" s="29">
        <v>0</v>
      </c>
      <c r="T519" s="29">
        <v>14.928476957000001</v>
      </c>
      <c r="U519" t="s">
        <v>176</v>
      </c>
    </row>
    <row r="520" spans="1:21">
      <c r="A520" s="1">
        <v>518</v>
      </c>
      <c r="B520">
        <v>886307</v>
      </c>
      <c r="C520" s="2">
        <v>44569.395833333343</v>
      </c>
      <c r="D520" s="26">
        <f>IF(input_OLD_temp_simulation!C520&lt;&gt;"",(C520-E520/24-DATE(1970,1,1))*86400,"")</f>
        <v>1641630600.000001</v>
      </c>
      <c r="E520" s="13">
        <v>1</v>
      </c>
      <c r="F520" s="17">
        <v>1.640695732354001</v>
      </c>
      <c r="G520" s="17">
        <v>3.5174754246275981</v>
      </c>
      <c r="H520" s="6">
        <v>68.812931245240108</v>
      </c>
      <c r="I520" s="17">
        <v>-0.70428788406439802</v>
      </c>
      <c r="J520" s="17">
        <v>14.47</v>
      </c>
      <c r="K520" s="4">
        <v>14</v>
      </c>
      <c r="L520">
        <v>900</v>
      </c>
      <c r="M520" s="6">
        <v>0</v>
      </c>
      <c r="N520" s="6">
        <v>32.00000000106229</v>
      </c>
      <c r="O520" s="4">
        <v>0</v>
      </c>
      <c r="P520" s="6">
        <v>32.00000000106229</v>
      </c>
      <c r="Q520" s="13">
        <v>1</v>
      </c>
      <c r="R520" s="29">
        <v>377.80534641417597</v>
      </c>
      <c r="S520" s="29">
        <v>0</v>
      </c>
      <c r="T520" s="29">
        <v>14.906067431</v>
      </c>
      <c r="U520" t="s">
        <v>176</v>
      </c>
    </row>
    <row r="521" spans="1:21">
      <c r="A521" s="1">
        <v>519</v>
      </c>
      <c r="B521">
        <v>886307</v>
      </c>
      <c r="C521" s="2">
        <v>44569.40625</v>
      </c>
      <c r="D521" s="26">
        <f>IF(input_OLD_temp_simulation!C521&lt;&gt;"",(C521-E521/24-DATE(1970,1,1))*86400,"")</f>
        <v>1641631500.0000002</v>
      </c>
      <c r="E521" s="13">
        <v>1</v>
      </c>
      <c r="F521" s="17">
        <v>1.8331472187485089</v>
      </c>
      <c r="G521" s="17">
        <v>3.603721328732203</v>
      </c>
      <c r="H521" s="6">
        <v>79.463252585052999</v>
      </c>
      <c r="I521" s="17">
        <v>-0.56933366707295896</v>
      </c>
      <c r="J521" s="17">
        <v>14.365</v>
      </c>
      <c r="K521" s="4">
        <v>14</v>
      </c>
      <c r="L521">
        <v>900</v>
      </c>
      <c r="M521" s="6">
        <v>0</v>
      </c>
      <c r="N521" s="6">
        <v>27.99999999842839</v>
      </c>
      <c r="O521" s="4">
        <v>0</v>
      </c>
      <c r="P521" s="6">
        <v>27.99999999842839</v>
      </c>
      <c r="Q521" s="13">
        <v>1</v>
      </c>
      <c r="R521" s="29">
        <v>377.80534641417597</v>
      </c>
      <c r="S521" s="29">
        <v>0</v>
      </c>
      <c r="T521" s="29">
        <v>14.888496821</v>
      </c>
      <c r="U521" t="s">
        <v>176</v>
      </c>
    </row>
    <row r="522" spans="1:21">
      <c r="A522" s="1">
        <v>520</v>
      </c>
      <c r="B522">
        <v>886307</v>
      </c>
      <c r="C522" s="2">
        <v>44569.416666666657</v>
      </c>
      <c r="D522" s="26">
        <f>IF(input_OLD_temp_simulation!C522&lt;&gt;"",(C522-E522/24-DATE(1970,1,1))*86400,"")</f>
        <v>1641632399.9999993</v>
      </c>
      <c r="E522" s="13">
        <v>1</v>
      </c>
      <c r="F522" s="17">
        <v>2.0255987051430182</v>
      </c>
      <c r="G522" s="17">
        <v>3.6899672328368069</v>
      </c>
      <c r="H522" s="6">
        <v>90.113573924865875</v>
      </c>
      <c r="I522" s="17">
        <v>-0.43437945008151951</v>
      </c>
      <c r="J522" s="17">
        <v>14.27333333333333</v>
      </c>
      <c r="K522" s="4">
        <v>14</v>
      </c>
      <c r="L522">
        <v>900</v>
      </c>
      <c r="M522" s="6">
        <v>0</v>
      </c>
      <c r="N522" s="6">
        <v>32.00000000106229</v>
      </c>
      <c r="O522" s="4">
        <v>0</v>
      </c>
      <c r="P522" s="6">
        <v>32.00000000106229</v>
      </c>
      <c r="Q522" s="13">
        <v>1</v>
      </c>
      <c r="R522" s="29">
        <v>377.80534641417597</v>
      </c>
      <c r="S522" s="29">
        <v>0</v>
      </c>
      <c r="T522" s="29">
        <v>14.876151073000001</v>
      </c>
      <c r="U522" t="s">
        <v>176</v>
      </c>
    </row>
    <row r="523" spans="1:21">
      <c r="A523" s="1">
        <v>521</v>
      </c>
      <c r="B523">
        <v>886307</v>
      </c>
      <c r="C523" s="2">
        <v>44569.427083333343</v>
      </c>
      <c r="D523" s="26">
        <f>IF(input_OLD_temp_simulation!C523&lt;&gt;"",(C523-E523/24-DATE(1970,1,1))*86400,"")</f>
        <v>1641633300.000001</v>
      </c>
      <c r="E523" s="13">
        <v>1</v>
      </c>
      <c r="F523" s="17">
        <v>2.2092232955534801</v>
      </c>
      <c r="G523" s="17">
        <v>3.7762131369414078</v>
      </c>
      <c r="H523" s="6">
        <v>101.65558378491509</v>
      </c>
      <c r="I523" s="17">
        <v>-0.30825212907412508</v>
      </c>
      <c r="J523" s="17">
        <v>14.285</v>
      </c>
      <c r="K523" s="4">
        <v>14</v>
      </c>
      <c r="L523">
        <v>900</v>
      </c>
      <c r="M523" s="6">
        <v>0</v>
      </c>
      <c r="N523" s="6">
        <v>28.000000000247379</v>
      </c>
      <c r="O523" s="4">
        <v>0</v>
      </c>
      <c r="P523" s="6">
        <v>28.000000000247379</v>
      </c>
      <c r="Q523" s="13">
        <v>1</v>
      </c>
      <c r="R523" s="29">
        <v>377.80534641417597</v>
      </c>
      <c r="S523" s="29">
        <v>0</v>
      </c>
      <c r="T523" s="29">
        <v>14.868931663</v>
      </c>
      <c r="U523" t="s">
        <v>176</v>
      </c>
    </row>
    <row r="524" spans="1:21">
      <c r="A524" s="1">
        <v>522</v>
      </c>
      <c r="B524">
        <v>886307</v>
      </c>
      <c r="C524" s="2">
        <v>44569.4375</v>
      </c>
      <c r="D524" s="26">
        <f>IF(input_OLD_temp_simulation!C524&lt;&gt;"",(C524-E524/24-DATE(1970,1,1))*86400,"")</f>
        <v>1641634200.0000002</v>
      </c>
      <c r="E524" s="13">
        <v>1</v>
      </c>
      <c r="F524" s="17">
        <v>2.3928478859639419</v>
      </c>
      <c r="G524" s="17">
        <v>3.8624590410460091</v>
      </c>
      <c r="H524" s="6">
        <v>113.1975936449644</v>
      </c>
      <c r="I524" s="17">
        <v>-0.1821248080667304</v>
      </c>
      <c r="J524" s="17">
        <v>14.32</v>
      </c>
      <c r="K524" s="4">
        <v>14</v>
      </c>
      <c r="L524">
        <v>900</v>
      </c>
      <c r="M524" s="6">
        <v>0</v>
      </c>
      <c r="N524" s="6">
        <v>119.99999999898139</v>
      </c>
      <c r="O524" s="4">
        <v>0</v>
      </c>
      <c r="P524" s="6">
        <v>119.99999999898139</v>
      </c>
      <c r="Q524" s="13">
        <v>1</v>
      </c>
      <c r="R524" s="29">
        <v>377.80534641417597</v>
      </c>
      <c r="S524" s="29">
        <v>0</v>
      </c>
      <c r="T524" s="29">
        <v>14.871692344</v>
      </c>
      <c r="U524" t="s">
        <v>176</v>
      </c>
    </row>
    <row r="525" spans="1:21">
      <c r="A525" s="1">
        <v>523</v>
      </c>
      <c r="B525">
        <v>886307</v>
      </c>
      <c r="C525" s="2">
        <v>44569.447916666657</v>
      </c>
      <c r="D525" s="26">
        <f>IF(input_OLD_temp_simulation!C525&lt;&gt;"",(C525-E525/24-DATE(1970,1,1))*86400,"")</f>
        <v>1641635099.9999993</v>
      </c>
      <c r="E525" s="13">
        <v>1</v>
      </c>
      <c r="F525" s="17">
        <v>2.5764724763744038</v>
      </c>
      <c r="G525" s="17">
        <v>3.94870494515061</v>
      </c>
      <c r="H525" s="6">
        <v>124.7396035050136</v>
      </c>
      <c r="I525" s="17">
        <v>-5.5997487059335598E-2</v>
      </c>
      <c r="J525" s="17">
        <v>14.286666666666671</v>
      </c>
      <c r="K525" s="4">
        <v>14</v>
      </c>
      <c r="L525">
        <v>900</v>
      </c>
      <c r="M525" s="6">
        <v>0</v>
      </c>
      <c r="N525" s="6">
        <v>888.00000000082935</v>
      </c>
      <c r="O525" s="4">
        <v>0</v>
      </c>
      <c r="P525" s="6">
        <v>888.00000000082935</v>
      </c>
      <c r="Q525" s="13">
        <v>1</v>
      </c>
      <c r="R525" s="29">
        <v>377.80534641417597</v>
      </c>
      <c r="S525" s="29">
        <v>0</v>
      </c>
      <c r="T525" s="29">
        <v>14.918721352</v>
      </c>
      <c r="U525" t="s">
        <v>176</v>
      </c>
    </row>
    <row r="526" spans="1:21">
      <c r="A526" s="1">
        <v>524</v>
      </c>
      <c r="B526">
        <v>886307</v>
      </c>
      <c r="C526" s="2">
        <v>44569.458333333343</v>
      </c>
      <c r="D526" s="26">
        <f>IF(input_OLD_temp_simulation!C526&lt;&gt;"",(C526-E526/24-DATE(1970,1,1))*86400,"")</f>
        <v>1641636000.000001</v>
      </c>
      <c r="E526" s="13">
        <v>1</v>
      </c>
      <c r="F526" s="17">
        <v>2.7600970667848661</v>
      </c>
      <c r="G526" s="17">
        <v>4.0349508492552104</v>
      </c>
      <c r="H526" s="6">
        <v>136.28161336506281</v>
      </c>
      <c r="I526" s="17">
        <v>7.0129833948058717E-2</v>
      </c>
      <c r="J526" s="17">
        <v>14.243333333333331</v>
      </c>
      <c r="K526" s="4">
        <v>14</v>
      </c>
      <c r="L526">
        <v>900</v>
      </c>
      <c r="M526" s="6">
        <v>0</v>
      </c>
      <c r="N526" s="6">
        <v>31.9999999992433</v>
      </c>
      <c r="O526" s="4">
        <v>0</v>
      </c>
      <c r="P526" s="6">
        <v>31.9999999992433</v>
      </c>
      <c r="Q526" s="13">
        <v>1</v>
      </c>
      <c r="R526" s="29">
        <v>377.80534641417597</v>
      </c>
      <c r="S526" s="29">
        <v>0</v>
      </c>
      <c r="T526" s="29">
        <v>14.927359045999999</v>
      </c>
      <c r="U526" t="s">
        <v>176</v>
      </c>
    </row>
    <row r="527" spans="1:21">
      <c r="A527" s="1">
        <v>525</v>
      </c>
      <c r="B527">
        <v>886307</v>
      </c>
      <c r="C527" s="2">
        <v>44569.46875</v>
      </c>
      <c r="D527" s="26">
        <f>IF(input_OLD_temp_simulation!C527&lt;&gt;"",(C527-E527/24-DATE(1970,1,1))*86400,"")</f>
        <v>1641636900.0000002</v>
      </c>
      <c r="E527" s="13">
        <v>1</v>
      </c>
      <c r="F527" s="17">
        <v>2.8240452566761109</v>
      </c>
      <c r="G527" s="17">
        <v>4.2200371994364581</v>
      </c>
      <c r="H527" s="6">
        <v>127.66046291312909</v>
      </c>
      <c r="I527" s="17">
        <v>1.0687123718472691E-2</v>
      </c>
      <c r="J527" s="17">
        <v>14.295</v>
      </c>
      <c r="K527" s="4">
        <v>14</v>
      </c>
      <c r="L527">
        <v>900</v>
      </c>
      <c r="M527" s="6">
        <v>0</v>
      </c>
      <c r="N527" s="6">
        <v>40.000000000873108</v>
      </c>
      <c r="O527" s="4">
        <v>0</v>
      </c>
      <c r="P527" s="6">
        <v>40.000000000873108</v>
      </c>
      <c r="Q527" s="13">
        <v>1</v>
      </c>
      <c r="R527" s="29">
        <v>377.80534641417597</v>
      </c>
      <c r="S527" s="29">
        <v>0</v>
      </c>
      <c r="T527" s="29">
        <v>14.932570752</v>
      </c>
      <c r="U527" t="s">
        <v>176</v>
      </c>
    </row>
    <row r="528" spans="1:21">
      <c r="A528" s="1">
        <v>526</v>
      </c>
      <c r="B528">
        <v>886307</v>
      </c>
      <c r="C528" s="2">
        <v>44569.479166666657</v>
      </c>
      <c r="D528" s="26">
        <f>IF(input_OLD_temp_simulation!C528&lt;&gt;"",(C528-E528/24-DATE(1970,1,1))*86400,"")</f>
        <v>1641637799.9999993</v>
      </c>
      <c r="E528" s="13">
        <v>1</v>
      </c>
      <c r="F528" s="17">
        <v>2.8879934465673571</v>
      </c>
      <c r="G528" s="17">
        <v>4.4051235496177057</v>
      </c>
      <c r="H528" s="6">
        <v>119.03931246119539</v>
      </c>
      <c r="I528" s="17">
        <v>-4.8755586511113343E-2</v>
      </c>
      <c r="J528" s="17">
        <v>14.33</v>
      </c>
      <c r="K528" s="4">
        <v>14</v>
      </c>
      <c r="L528">
        <v>900</v>
      </c>
      <c r="M528" s="6">
        <v>0</v>
      </c>
      <c r="N528" s="6">
        <v>224.0000000001601</v>
      </c>
      <c r="O528" s="4">
        <v>0</v>
      </c>
      <c r="P528" s="6">
        <v>224.0000000001601</v>
      </c>
      <c r="Q528" s="13">
        <v>1</v>
      </c>
      <c r="R528" s="29">
        <v>377.80534641417597</v>
      </c>
      <c r="S528" s="29">
        <v>0</v>
      </c>
      <c r="T528" s="29">
        <v>14.943308896</v>
      </c>
      <c r="U528" t="s">
        <v>176</v>
      </c>
    </row>
    <row r="529" spans="1:21">
      <c r="A529" s="1">
        <v>527</v>
      </c>
      <c r="B529">
        <v>886307</v>
      </c>
      <c r="C529" s="2">
        <v>44569.489583333343</v>
      </c>
      <c r="D529" s="26">
        <f>IF(input_OLD_temp_simulation!C529&lt;&gt;"",(C529-E529/24-DATE(1970,1,1))*86400,"")</f>
        <v>1641638700.000001</v>
      </c>
      <c r="E529" s="13">
        <v>1</v>
      </c>
      <c r="F529" s="17">
        <v>2.9519416364586029</v>
      </c>
      <c r="G529" s="17">
        <v>4.5902098997989533</v>
      </c>
      <c r="H529" s="6">
        <v>110.41816200926159</v>
      </c>
      <c r="I529" s="17">
        <v>-0.1081982967406994</v>
      </c>
      <c r="J529" s="17">
        <v>14.313333333333331</v>
      </c>
      <c r="K529" s="4">
        <v>14</v>
      </c>
      <c r="L529">
        <v>900</v>
      </c>
      <c r="M529" s="6">
        <v>0</v>
      </c>
      <c r="N529" s="6">
        <v>55.999999998675783</v>
      </c>
      <c r="O529" s="4">
        <v>0</v>
      </c>
      <c r="P529" s="6">
        <v>55.999999998675783</v>
      </c>
      <c r="Q529" s="13">
        <v>1</v>
      </c>
      <c r="R529" s="29">
        <v>377.80534641417597</v>
      </c>
      <c r="S529" s="29">
        <v>0</v>
      </c>
      <c r="T529" s="29">
        <v>14.941674196999999</v>
      </c>
      <c r="U529" t="s">
        <v>176</v>
      </c>
    </row>
    <row r="530" spans="1:21">
      <c r="A530" s="1">
        <v>528</v>
      </c>
      <c r="B530">
        <v>886307</v>
      </c>
      <c r="C530" s="2">
        <v>44569.5</v>
      </c>
      <c r="D530" s="26">
        <f>IF(input_OLD_temp_simulation!C530&lt;&gt;"",(C530-E530/24-DATE(1970,1,1))*86400,"")</f>
        <v>1641639600.0000002</v>
      </c>
      <c r="E530" s="13">
        <v>1</v>
      </c>
      <c r="F530" s="17">
        <v>3.015889826349849</v>
      </c>
      <c r="G530" s="17">
        <v>4.775296249980201</v>
      </c>
      <c r="H530" s="6">
        <v>101.79701155732791</v>
      </c>
      <c r="I530" s="17">
        <v>-0.16764100697028539</v>
      </c>
      <c r="J530" s="17">
        <v>14.19</v>
      </c>
      <c r="K530" s="4">
        <v>14</v>
      </c>
      <c r="L530">
        <v>900</v>
      </c>
      <c r="M530" s="6">
        <v>3057.8361111076638</v>
      </c>
      <c r="N530" s="6">
        <v>64.00000000030559</v>
      </c>
      <c r="O530" s="4">
        <v>0</v>
      </c>
      <c r="P530" s="6">
        <v>64.00000000030559</v>
      </c>
      <c r="Q530" s="13">
        <v>1</v>
      </c>
      <c r="R530" s="29">
        <v>377.80534641417597</v>
      </c>
      <c r="S530" s="29">
        <v>2680.030764693488</v>
      </c>
      <c r="T530" s="29">
        <v>15.06867697</v>
      </c>
      <c r="U530" t="s">
        <v>176</v>
      </c>
    </row>
    <row r="531" spans="1:21">
      <c r="A531" s="1">
        <v>529</v>
      </c>
      <c r="B531">
        <v>886307</v>
      </c>
      <c r="C531" s="2">
        <v>44569.510416666657</v>
      </c>
      <c r="D531" s="26">
        <f>IF(input_OLD_temp_simulation!C531&lt;&gt;"",(C531-E531/24-DATE(1970,1,1))*86400,"")</f>
        <v>1641640499.9999993</v>
      </c>
      <c r="E531" s="13">
        <v>1</v>
      </c>
      <c r="F531" s="17">
        <v>3.1554260047805118</v>
      </c>
      <c r="G531" s="17">
        <v>5.0039639956943454</v>
      </c>
      <c r="H531" s="6">
        <v>101.45780700088071</v>
      </c>
      <c r="I531" s="17">
        <v>-0.180549992349051</v>
      </c>
      <c r="J531" s="17">
        <v>14.14666666666667</v>
      </c>
      <c r="K531" s="4">
        <v>14.5</v>
      </c>
      <c r="L531">
        <v>900</v>
      </c>
      <c r="M531" s="6">
        <v>3057.8361111076638</v>
      </c>
      <c r="N531" s="6">
        <v>352.00000000077131</v>
      </c>
      <c r="O531" s="4">
        <v>0</v>
      </c>
      <c r="P531" s="6">
        <v>352.00000000077131</v>
      </c>
      <c r="Q531" s="13">
        <v>1</v>
      </c>
      <c r="R531" s="29">
        <v>377.80534641417597</v>
      </c>
      <c r="S531" s="29">
        <v>2680.030764693488</v>
      </c>
      <c r="T531" s="29">
        <v>15.209578264999999</v>
      </c>
      <c r="U531" t="s">
        <v>176</v>
      </c>
    </row>
    <row r="532" spans="1:21">
      <c r="A532" s="1">
        <v>530</v>
      </c>
      <c r="B532">
        <v>886307</v>
      </c>
      <c r="C532" s="2">
        <v>44569.520833333343</v>
      </c>
      <c r="D532" s="26">
        <f>IF(input_OLD_temp_simulation!C532&lt;&gt;"",(C532-E532/24-DATE(1970,1,1))*86400,"")</f>
        <v>1641641400.000001</v>
      </c>
      <c r="E532" s="13">
        <v>1</v>
      </c>
      <c r="F532" s="17">
        <v>3.294962183211176</v>
      </c>
      <c r="G532" s="17">
        <v>5.2326317414084897</v>
      </c>
      <c r="H532" s="6">
        <v>101.11860244443361</v>
      </c>
      <c r="I532" s="17">
        <v>-0.19345897772781709</v>
      </c>
      <c r="J532" s="17">
        <v>14.315</v>
      </c>
      <c r="K532" s="4">
        <v>15.5</v>
      </c>
      <c r="L532">
        <v>900</v>
      </c>
      <c r="M532" s="6">
        <v>3057.8361111076638</v>
      </c>
      <c r="N532" s="6">
        <v>771.99999999902491</v>
      </c>
      <c r="O532" s="4">
        <v>0</v>
      </c>
      <c r="P532" s="6">
        <v>771.99999999902491</v>
      </c>
      <c r="Q532" s="13">
        <v>1</v>
      </c>
      <c r="R532" s="29">
        <v>377.80534641417597</v>
      </c>
      <c r="S532" s="29">
        <v>2680.030764693488</v>
      </c>
      <c r="T532" s="29">
        <v>15.371023213000001</v>
      </c>
      <c r="U532" t="s">
        <v>176</v>
      </c>
    </row>
    <row r="533" spans="1:21">
      <c r="A533" s="1">
        <v>531</v>
      </c>
      <c r="B533">
        <v>886307</v>
      </c>
      <c r="C533" s="2">
        <v>44569.53125</v>
      </c>
      <c r="D533" s="26">
        <f>IF(input_OLD_temp_simulation!C533&lt;&gt;"",(C533-E533/24-DATE(1970,1,1))*86400,"")</f>
        <v>1641642300.0000002</v>
      </c>
      <c r="E533" s="13">
        <v>1</v>
      </c>
      <c r="F533" s="17">
        <v>3.4344983616418401</v>
      </c>
      <c r="G533" s="17">
        <v>5.4612994871226341</v>
      </c>
      <c r="H533" s="6">
        <v>100.77939788798641</v>
      </c>
      <c r="I533" s="17">
        <v>-0.20636796310658309</v>
      </c>
      <c r="J533" s="17">
        <v>15.116666666666671</v>
      </c>
      <c r="K533" s="4">
        <v>15.5</v>
      </c>
      <c r="L533">
        <v>900</v>
      </c>
      <c r="M533" s="6">
        <v>3057.8361111076638</v>
      </c>
      <c r="N533" s="6">
        <v>32.00000000106229</v>
      </c>
      <c r="O533" s="4">
        <v>0</v>
      </c>
      <c r="P533" s="6">
        <v>32.00000000106229</v>
      </c>
      <c r="Q533" s="13">
        <v>1</v>
      </c>
      <c r="R533" s="29">
        <v>377.80534641417597</v>
      </c>
      <c r="S533" s="29">
        <v>2680.030764693488</v>
      </c>
      <c r="T533" s="29">
        <v>15.494015748000001</v>
      </c>
      <c r="U533" t="s">
        <v>176</v>
      </c>
    </row>
    <row r="534" spans="1:21">
      <c r="A534" s="1">
        <v>532</v>
      </c>
      <c r="B534">
        <v>886307</v>
      </c>
      <c r="C534" s="2">
        <v>44569.541666666657</v>
      </c>
      <c r="D534" s="26">
        <f>IF(input_OLD_temp_simulation!C534&lt;&gt;"",(C534-E534/24-DATE(1970,1,1))*86400,"")</f>
        <v>1641643199.9999993</v>
      </c>
      <c r="E534" s="13">
        <v>1</v>
      </c>
      <c r="F534" s="17">
        <v>3.5740345400725029</v>
      </c>
      <c r="G534" s="17">
        <v>5.6899672328367794</v>
      </c>
      <c r="H534" s="6">
        <v>100.44019333153931</v>
      </c>
      <c r="I534" s="17">
        <v>-0.2192769484853487</v>
      </c>
      <c r="J534" s="17">
        <v>15.39</v>
      </c>
      <c r="K534" s="4">
        <v>15.5</v>
      </c>
      <c r="L534">
        <v>900</v>
      </c>
      <c r="M534" s="6">
        <v>1787.8083333377051</v>
      </c>
      <c r="N534" s="6">
        <v>95.999999999548891</v>
      </c>
      <c r="O534" s="4">
        <v>0</v>
      </c>
      <c r="P534" s="6">
        <v>95.999999999548891</v>
      </c>
      <c r="Q534" s="13">
        <v>1</v>
      </c>
      <c r="R534" s="29">
        <v>377.80534641417597</v>
      </c>
      <c r="S534" s="29">
        <v>1410.0029869235291</v>
      </c>
      <c r="T534" s="29">
        <v>15.556985466</v>
      </c>
      <c r="U534" t="s">
        <v>176</v>
      </c>
    </row>
    <row r="535" spans="1:21">
      <c r="A535" s="1">
        <v>533</v>
      </c>
      <c r="B535">
        <v>886307</v>
      </c>
      <c r="C535" s="2">
        <v>44569.552083333343</v>
      </c>
      <c r="D535" s="26">
        <f>IF(input_OLD_temp_simulation!C535&lt;&gt;"",(C535-E535/24-DATE(1970,1,1))*86400,"")</f>
        <v>1641644100.000001</v>
      </c>
      <c r="E535" s="13">
        <v>1</v>
      </c>
      <c r="F535" s="17">
        <v>3.571901314643918</v>
      </c>
      <c r="G535" s="17">
        <v>5.5688776455130871</v>
      </c>
      <c r="H535" s="6">
        <v>87.348454178736688</v>
      </c>
      <c r="I535" s="17">
        <v>-0.14068378236480639</v>
      </c>
      <c r="J535" s="17">
        <v>15.28</v>
      </c>
      <c r="K535" s="4">
        <v>15.5</v>
      </c>
      <c r="L535">
        <v>900</v>
      </c>
      <c r="M535" s="6">
        <v>1787.8083333377051</v>
      </c>
      <c r="N535" s="6">
        <v>108.00000000017459</v>
      </c>
      <c r="O535" s="4">
        <v>0</v>
      </c>
      <c r="P535" s="6">
        <v>108.00000000017459</v>
      </c>
      <c r="Q535" s="13">
        <v>1</v>
      </c>
      <c r="R535" s="29">
        <v>377.80534641417597</v>
      </c>
      <c r="S535" s="29">
        <v>1410.0029869235291</v>
      </c>
      <c r="T535" s="29">
        <v>15.615245068</v>
      </c>
      <c r="U535" t="s">
        <v>176</v>
      </c>
    </row>
    <row r="536" spans="1:21">
      <c r="A536" s="1">
        <v>534</v>
      </c>
      <c r="B536">
        <v>886307</v>
      </c>
      <c r="C536" s="2">
        <v>44569.5625</v>
      </c>
      <c r="D536" s="26">
        <f>IF(input_OLD_temp_simulation!C536&lt;&gt;"",(C536-E536/24-DATE(1970,1,1))*86400,"")</f>
        <v>1641645000.0000002</v>
      </c>
      <c r="E536" s="13">
        <v>1</v>
      </c>
      <c r="F536" s="17">
        <v>3.5697680892153332</v>
      </c>
      <c r="G536" s="17">
        <v>5.4477880581893956</v>
      </c>
      <c r="H536" s="6">
        <v>74.256715025934099</v>
      </c>
      <c r="I536" s="17">
        <v>-6.2090616244264041E-2</v>
      </c>
      <c r="J536" s="17">
        <v>15.59</v>
      </c>
      <c r="K536" s="4">
        <v>15.5</v>
      </c>
      <c r="L536">
        <v>900</v>
      </c>
      <c r="M536" s="6">
        <v>1787.8083333377051</v>
      </c>
      <c r="N536" s="6">
        <v>36.000000000058208</v>
      </c>
      <c r="O536" s="4">
        <v>0</v>
      </c>
      <c r="P536" s="6">
        <v>36.000000000058208</v>
      </c>
      <c r="Q536" s="13">
        <v>1</v>
      </c>
      <c r="R536" s="29">
        <v>377.80534641417597</v>
      </c>
      <c r="S536" s="29">
        <v>1410.0029869235291</v>
      </c>
      <c r="T536" s="29">
        <v>15.664548463999999</v>
      </c>
      <c r="U536" t="s">
        <v>176</v>
      </c>
    </row>
    <row r="537" spans="1:21">
      <c r="A537" s="1">
        <v>535</v>
      </c>
      <c r="B537">
        <v>886307</v>
      </c>
      <c r="C537" s="2">
        <v>44569.572916666657</v>
      </c>
      <c r="D537" s="26">
        <f>IF(input_OLD_temp_simulation!C537&lt;&gt;"",(C537-E537/24-DATE(1970,1,1))*86400,"")</f>
        <v>1641645899.9999993</v>
      </c>
      <c r="E537" s="13">
        <v>1</v>
      </c>
      <c r="F537" s="17">
        <v>3.567634863786747</v>
      </c>
      <c r="G537" s="17">
        <v>5.3266984708657041</v>
      </c>
      <c r="H537" s="6">
        <v>61.164975873131532</v>
      </c>
      <c r="I537" s="17">
        <v>1.6502549876278309E-2</v>
      </c>
      <c r="J537" s="17">
        <v>15.80666666666667</v>
      </c>
      <c r="K537" s="4">
        <v>15.16666666666667</v>
      </c>
      <c r="L537">
        <v>900</v>
      </c>
      <c r="M537" s="6">
        <v>1787.8083333377051</v>
      </c>
      <c r="N537" s="6">
        <v>216.00000000034919</v>
      </c>
      <c r="O537" s="4">
        <v>0</v>
      </c>
      <c r="P537" s="6">
        <v>216.00000000034919</v>
      </c>
      <c r="Q537" s="13">
        <v>1</v>
      </c>
      <c r="R537" s="29">
        <v>377.80534641417597</v>
      </c>
      <c r="S537" s="29">
        <v>1410.0029869235291</v>
      </c>
      <c r="T537" s="29">
        <v>15.717730918000001</v>
      </c>
      <c r="U537" t="s">
        <v>176</v>
      </c>
    </row>
    <row r="538" spans="1:21">
      <c r="A538" s="1">
        <v>536</v>
      </c>
      <c r="B538">
        <v>886307</v>
      </c>
      <c r="C538" s="2">
        <v>44569.583333333343</v>
      </c>
      <c r="D538" s="26">
        <f>IF(input_OLD_temp_simulation!C538&lt;&gt;"",(C538-E538/24-DATE(1970,1,1))*86400,"")</f>
        <v>1641646800.000001</v>
      </c>
      <c r="E538" s="13">
        <v>1</v>
      </c>
      <c r="F538" s="17">
        <v>3.5655016383581621</v>
      </c>
      <c r="G538" s="17">
        <v>5.2056088835420127</v>
      </c>
      <c r="H538" s="6">
        <v>48.07323672032895</v>
      </c>
      <c r="I538" s="17">
        <v>9.5095715996820651E-2</v>
      </c>
      <c r="J538" s="17">
        <v>15.71666666666667</v>
      </c>
      <c r="K538" s="4">
        <v>15</v>
      </c>
      <c r="L538">
        <v>900</v>
      </c>
      <c r="M538" s="6">
        <v>5402.5027777766409</v>
      </c>
      <c r="N538" s="6">
        <v>67.999999999301508</v>
      </c>
      <c r="O538" s="4">
        <v>0</v>
      </c>
      <c r="P538" s="6">
        <v>67.999999999301508</v>
      </c>
      <c r="Q538" s="13">
        <v>1</v>
      </c>
      <c r="R538" s="29">
        <v>377.80534641417597</v>
      </c>
      <c r="S538" s="29">
        <v>5024.6974313624651</v>
      </c>
      <c r="T538" s="29">
        <v>15.936181421000001</v>
      </c>
      <c r="U538" t="s">
        <v>176</v>
      </c>
    </row>
    <row r="539" spans="1:21">
      <c r="A539" s="1">
        <v>537</v>
      </c>
      <c r="B539">
        <v>886307</v>
      </c>
      <c r="C539" s="2">
        <v>44569.59375</v>
      </c>
      <c r="D539" s="26">
        <f>IF(input_OLD_temp_simulation!C539&lt;&gt;"",(C539-E539/24-DATE(1970,1,1))*86400,"")</f>
        <v>1641647700.0000002</v>
      </c>
      <c r="E539" s="13">
        <v>1</v>
      </c>
      <c r="F539" s="17">
        <v>3.5176348637867472</v>
      </c>
      <c r="G539" s="17">
        <v>5.5980307251515597</v>
      </c>
      <c r="H539" s="6">
        <v>41.249851707920371</v>
      </c>
      <c r="I539" s="17">
        <v>-0.21438561964762609</v>
      </c>
      <c r="J539" s="17">
        <v>15.493333333333331</v>
      </c>
      <c r="K539" s="4">
        <v>15</v>
      </c>
      <c r="L539">
        <v>900</v>
      </c>
      <c r="M539" s="6">
        <v>5402.5027777766409</v>
      </c>
      <c r="N539" s="6">
        <v>51.999999999679858</v>
      </c>
      <c r="O539" s="4">
        <v>0</v>
      </c>
      <c r="P539" s="6">
        <v>51.999999999679858</v>
      </c>
      <c r="Q539" s="13">
        <v>1</v>
      </c>
      <c r="R539" s="29">
        <v>377.80534641417597</v>
      </c>
      <c r="S539" s="29">
        <v>5024.6974313624651</v>
      </c>
      <c r="T539" s="29">
        <v>16.148794606999999</v>
      </c>
      <c r="U539" t="s">
        <v>176</v>
      </c>
    </row>
    <row r="540" spans="1:21">
      <c r="A540" s="1">
        <v>538</v>
      </c>
      <c r="B540">
        <v>886307</v>
      </c>
      <c r="C540" s="2">
        <v>44569.604166666657</v>
      </c>
      <c r="D540" s="26">
        <f>IF(input_OLD_temp_simulation!C540&lt;&gt;"",(C540-E540/24-DATE(1970,1,1))*86400,"")</f>
        <v>1641648599.9999993</v>
      </c>
      <c r="E540" s="13">
        <v>1</v>
      </c>
      <c r="F540" s="17">
        <v>3.4697680892153309</v>
      </c>
      <c r="G540" s="17">
        <v>5.9904525667611068</v>
      </c>
      <c r="H540" s="6">
        <v>34.426466695511792</v>
      </c>
      <c r="I540" s="17">
        <v>-0.52386695529207294</v>
      </c>
      <c r="J540" s="17">
        <v>15.276666666666671</v>
      </c>
      <c r="K540" s="4">
        <v>15.83333333333333</v>
      </c>
      <c r="L540">
        <v>900</v>
      </c>
      <c r="M540" s="6">
        <v>5402.5027777766409</v>
      </c>
      <c r="N540" s="6">
        <v>59.999999999490683</v>
      </c>
      <c r="O540" s="4">
        <v>0</v>
      </c>
      <c r="P540" s="6">
        <v>59.999999999490683</v>
      </c>
      <c r="Q540" s="13">
        <v>1</v>
      </c>
      <c r="R540" s="29">
        <v>377.80534641417597</v>
      </c>
      <c r="S540" s="29">
        <v>5024.6974313624651</v>
      </c>
      <c r="T540" s="29">
        <v>16.356813824</v>
      </c>
      <c r="U540" t="s">
        <v>176</v>
      </c>
    </row>
    <row r="541" spans="1:21">
      <c r="A541" s="1">
        <v>539</v>
      </c>
      <c r="B541">
        <v>886307</v>
      </c>
      <c r="C541" s="2">
        <v>44569.614583333343</v>
      </c>
      <c r="D541" s="26">
        <f>IF(input_OLD_temp_simulation!C541&lt;&gt;"",(C541-E541/24-DATE(1970,1,1))*86400,"")</f>
        <v>1641649500.000001</v>
      </c>
      <c r="E541" s="13">
        <v>1</v>
      </c>
      <c r="F541" s="17">
        <v>3.4219013146439159</v>
      </c>
      <c r="G541" s="17">
        <v>6.3828744083706539</v>
      </c>
      <c r="H541" s="6">
        <v>27.603081683103209</v>
      </c>
      <c r="I541" s="17">
        <v>-0.83334829093651974</v>
      </c>
      <c r="J541" s="17">
        <v>15.18166666666667</v>
      </c>
      <c r="K541" s="4">
        <v>17.5</v>
      </c>
      <c r="L541">
        <v>900</v>
      </c>
      <c r="M541" s="6">
        <v>5402.5027777766409</v>
      </c>
      <c r="N541" s="6">
        <v>148.00000000104771</v>
      </c>
      <c r="O541" s="4">
        <v>0</v>
      </c>
      <c r="P541" s="6">
        <v>148.00000000104771</v>
      </c>
      <c r="Q541" s="13">
        <v>1</v>
      </c>
      <c r="R541" s="29">
        <v>377.80534641417597</v>
      </c>
      <c r="S541" s="29">
        <v>5024.6974313624651</v>
      </c>
      <c r="T541" s="29">
        <v>16.564321111999998</v>
      </c>
      <c r="U541" t="s">
        <v>176</v>
      </c>
    </row>
    <row r="542" spans="1:21">
      <c r="A542" s="1">
        <v>540</v>
      </c>
      <c r="B542">
        <v>886307</v>
      </c>
      <c r="C542" s="2">
        <v>44569.625</v>
      </c>
      <c r="D542" s="26">
        <f>IF(input_OLD_temp_simulation!C542&lt;&gt;"",(C542-E542/24-DATE(1970,1,1))*86400,"")</f>
        <v>1641650400.0000002</v>
      </c>
      <c r="E542" s="13">
        <v>1</v>
      </c>
      <c r="F542" s="17">
        <v>3.3740345400725</v>
      </c>
      <c r="G542" s="17">
        <v>6.775296249980201</v>
      </c>
      <c r="H542" s="6">
        <v>20.77969667069463</v>
      </c>
      <c r="I542" s="17">
        <v>-1.142829626580967</v>
      </c>
      <c r="J542" s="17">
        <v>16.806666666666668</v>
      </c>
      <c r="K542" s="4">
        <v>17.5</v>
      </c>
      <c r="L542">
        <v>900</v>
      </c>
      <c r="M542" s="6">
        <v>1494.724999997974</v>
      </c>
      <c r="N542" s="6">
        <v>379.99999999919959</v>
      </c>
      <c r="O542" s="4">
        <v>0</v>
      </c>
      <c r="P542" s="6">
        <v>379.99999999919959</v>
      </c>
      <c r="Q542" s="13">
        <v>1</v>
      </c>
      <c r="R542" s="29">
        <v>377.80534641417597</v>
      </c>
      <c r="S542" s="29">
        <v>1116.919653583798</v>
      </c>
      <c r="T542" s="29">
        <v>16.586131526999999</v>
      </c>
      <c r="U542" t="s">
        <v>176</v>
      </c>
    </row>
    <row r="543" spans="1:21">
      <c r="A543" s="1">
        <v>541</v>
      </c>
      <c r="B543">
        <v>886307</v>
      </c>
      <c r="C543" s="2">
        <v>44569.635416666657</v>
      </c>
      <c r="D543" s="26">
        <f>IF(input_OLD_temp_simulation!C543&lt;&gt;"",(C543-E543/24-DATE(1970,1,1))*86400,"")</f>
        <v>1641651299.9999993</v>
      </c>
      <c r="E543" s="13">
        <v>1</v>
      </c>
      <c r="F543" s="17">
        <v>3.3063079875896348</v>
      </c>
      <c r="G543" s="17">
        <v>6.775296249980201</v>
      </c>
      <c r="H543" s="6">
        <v>16.098901253524449</v>
      </c>
      <c r="I543" s="17">
        <v>-1.2105561790638319</v>
      </c>
      <c r="J543" s="17">
        <v>17.856666666666669</v>
      </c>
      <c r="K543" s="4">
        <v>17.5</v>
      </c>
      <c r="L543">
        <v>900</v>
      </c>
      <c r="M543" s="6">
        <v>1494.724999997974</v>
      </c>
      <c r="N543" s="6">
        <v>128.00000000061121</v>
      </c>
      <c r="O543" s="4">
        <v>0</v>
      </c>
      <c r="P543" s="6">
        <v>128.00000000061121</v>
      </c>
      <c r="Q543" s="13">
        <v>1</v>
      </c>
      <c r="R543" s="29">
        <v>377.80534641417597</v>
      </c>
      <c r="S543" s="29">
        <v>1116.919653583798</v>
      </c>
      <c r="T543" s="29">
        <v>16.592842726000001</v>
      </c>
      <c r="U543" t="s">
        <v>176</v>
      </c>
    </row>
    <row r="544" spans="1:21">
      <c r="A544" s="1">
        <v>542</v>
      </c>
      <c r="B544">
        <v>886307</v>
      </c>
      <c r="C544" s="2">
        <v>44569.645833333343</v>
      </c>
      <c r="D544" s="26">
        <f>IF(input_OLD_temp_simulation!C544&lt;&gt;"",(C544-E544/24-DATE(1970,1,1))*86400,"")</f>
        <v>1641652200.000001</v>
      </c>
      <c r="E544" s="13">
        <v>1</v>
      </c>
      <c r="F544" s="17">
        <v>3.2385814351067701</v>
      </c>
      <c r="G544" s="17">
        <v>6.775296249980201</v>
      </c>
      <c r="H544" s="6">
        <v>11.41810583635427</v>
      </c>
      <c r="I544" s="17">
        <v>-1.2782827315466969</v>
      </c>
      <c r="J544" s="17">
        <v>17.61333333333333</v>
      </c>
      <c r="K544" s="4">
        <v>17.5</v>
      </c>
      <c r="L544">
        <v>900</v>
      </c>
      <c r="M544" s="6">
        <v>1494.724999997974</v>
      </c>
      <c r="N544" s="6">
        <v>371.99999999938882</v>
      </c>
      <c r="O544" s="4">
        <v>0</v>
      </c>
      <c r="P544" s="6">
        <v>371.99999999938882</v>
      </c>
      <c r="Q544" s="13">
        <v>1</v>
      </c>
      <c r="R544" s="29">
        <v>377.80534641417597</v>
      </c>
      <c r="S544" s="29">
        <v>1116.919653583798</v>
      </c>
      <c r="T544" s="29">
        <v>16.609707145000002</v>
      </c>
      <c r="U544" t="s">
        <v>176</v>
      </c>
    </row>
    <row r="545" spans="1:21">
      <c r="A545" s="1">
        <v>543</v>
      </c>
      <c r="B545">
        <v>886307</v>
      </c>
      <c r="C545" s="2">
        <v>44569.65625</v>
      </c>
      <c r="D545" s="26">
        <f>IF(input_OLD_temp_simulation!C545&lt;&gt;"",(C545-E545/24-DATE(1970,1,1))*86400,"")</f>
        <v>1641653100.0000002</v>
      </c>
      <c r="E545" s="13">
        <v>1</v>
      </c>
      <c r="F545" s="17">
        <v>3.1708548826239049</v>
      </c>
      <c r="G545" s="17">
        <v>6.775296249980201</v>
      </c>
      <c r="H545" s="6">
        <v>6.7373104191840838</v>
      </c>
      <c r="I545" s="17">
        <v>-1.3460092840295621</v>
      </c>
      <c r="J545" s="17">
        <v>17.56666666666667</v>
      </c>
      <c r="K545" s="4">
        <v>17.5</v>
      </c>
      <c r="L545">
        <v>900</v>
      </c>
      <c r="M545" s="6">
        <v>1494.724999997974</v>
      </c>
      <c r="N545" s="6">
        <v>228.00000000097501</v>
      </c>
      <c r="O545" s="4">
        <v>0</v>
      </c>
      <c r="P545" s="6">
        <v>228.00000000097501</v>
      </c>
      <c r="Q545" s="13">
        <v>1</v>
      </c>
      <c r="R545" s="29">
        <v>377.80534641417597</v>
      </c>
      <c r="S545" s="29">
        <v>1116.919653583798</v>
      </c>
      <c r="T545" s="29">
        <v>16.61697783</v>
      </c>
      <c r="U545" t="s">
        <v>176</v>
      </c>
    </row>
    <row r="546" spans="1:21">
      <c r="A546" s="1">
        <v>544</v>
      </c>
      <c r="B546">
        <v>886307</v>
      </c>
      <c r="C546" s="2">
        <v>44569.666666666657</v>
      </c>
      <c r="D546" s="26">
        <f>IF(input_OLD_temp_simulation!C546&lt;&gt;"",(C546-E546/24-DATE(1970,1,1))*86400,"")</f>
        <v>1641653999.9999993</v>
      </c>
      <c r="E546" s="13">
        <v>1</v>
      </c>
      <c r="F546" s="17">
        <v>3.1031283301410402</v>
      </c>
      <c r="G546" s="17">
        <v>6.775296249980201</v>
      </c>
      <c r="H546" s="6">
        <v>2.056515002013902</v>
      </c>
      <c r="I546" s="17">
        <v>-1.4137358365124271</v>
      </c>
      <c r="J546" s="17">
        <v>17.52333333333333</v>
      </c>
      <c r="K546" s="4">
        <v>17.5</v>
      </c>
      <c r="L546">
        <v>900</v>
      </c>
      <c r="M546" s="6">
        <v>2676.8277777766762</v>
      </c>
      <c r="N546" s="6">
        <v>167.99999999966531</v>
      </c>
      <c r="O546" s="4">
        <v>0</v>
      </c>
      <c r="P546" s="6">
        <v>167.99999999966531</v>
      </c>
      <c r="Q546" s="13">
        <v>1</v>
      </c>
      <c r="R546" s="29">
        <v>377.80534641417597</v>
      </c>
      <c r="S546" s="29">
        <v>2299.0224313624999</v>
      </c>
      <c r="T546" s="29">
        <v>16.677192224999999</v>
      </c>
      <c r="U546" t="s">
        <v>176</v>
      </c>
    </row>
    <row r="547" spans="1:21">
      <c r="A547" s="1">
        <v>545</v>
      </c>
      <c r="B547">
        <v>886307</v>
      </c>
      <c r="C547" s="2">
        <v>44569.677083333343</v>
      </c>
      <c r="D547" s="26">
        <f>IF(input_OLD_temp_simulation!C547&lt;&gt;"",(C547-E547/24-DATE(1970,1,1))*86400,"")</f>
        <v>1641654900.000001</v>
      </c>
      <c r="E547" s="13">
        <v>1</v>
      </c>
      <c r="F547" s="17">
        <v>3.11262669178288</v>
      </c>
      <c r="G547" s="17">
        <v>6.6115421540847983</v>
      </c>
      <c r="H547" s="6">
        <v>1.542386251510427</v>
      </c>
      <c r="I547" s="17">
        <v>-1.2950680776069849</v>
      </c>
      <c r="J547" s="17">
        <v>17.576666666666672</v>
      </c>
      <c r="K547" s="4">
        <v>17.5</v>
      </c>
      <c r="L547">
        <v>900</v>
      </c>
      <c r="M547" s="6">
        <v>2676.8277777766762</v>
      </c>
      <c r="N547" s="6">
        <v>152.00000000004371</v>
      </c>
      <c r="O547" s="4">
        <v>0</v>
      </c>
      <c r="P547" s="6">
        <v>152.00000000004371</v>
      </c>
      <c r="Q547" s="13">
        <v>1</v>
      </c>
      <c r="R547" s="29">
        <v>377.80534641417597</v>
      </c>
      <c r="S547" s="29">
        <v>2299.0224313624999</v>
      </c>
      <c r="T547" s="29">
        <v>16.736628173</v>
      </c>
      <c r="U547" t="s">
        <v>176</v>
      </c>
    </row>
    <row r="548" spans="1:21">
      <c r="A548" s="1">
        <v>546</v>
      </c>
      <c r="B548">
        <v>886307</v>
      </c>
      <c r="C548" s="2">
        <v>44569.6875</v>
      </c>
      <c r="D548" s="26">
        <f>IF(input_OLD_temp_simulation!C548&lt;&gt;"",(C548-E548/24-DATE(1970,1,1))*86400,"")</f>
        <v>1641655800.0000002</v>
      </c>
      <c r="E548" s="13">
        <v>1</v>
      </c>
      <c r="F548" s="17">
        <v>3.1221250534247211</v>
      </c>
      <c r="G548" s="17">
        <v>6.4477880581893956</v>
      </c>
      <c r="H548" s="6">
        <v>1.028257501006951</v>
      </c>
      <c r="I548" s="17">
        <v>-1.176400318701543</v>
      </c>
      <c r="J548" s="17">
        <v>17.55</v>
      </c>
      <c r="K548" s="4">
        <v>17.5</v>
      </c>
      <c r="L548">
        <v>900</v>
      </c>
      <c r="M548" s="6">
        <v>2676.8277777766762</v>
      </c>
      <c r="N548" s="6">
        <v>136.00000000042201</v>
      </c>
      <c r="O548" s="4">
        <v>0</v>
      </c>
      <c r="P548" s="6">
        <v>136.00000000042201</v>
      </c>
      <c r="Q548" s="13">
        <v>1</v>
      </c>
      <c r="R548" s="29">
        <v>377.80534641417597</v>
      </c>
      <c r="S548" s="29">
        <v>2299.0224313624999</v>
      </c>
      <c r="T548" s="29">
        <v>16.795288944999999</v>
      </c>
      <c r="U548" t="s">
        <v>176</v>
      </c>
    </row>
    <row r="549" spans="1:21">
      <c r="A549" s="1">
        <v>547</v>
      </c>
      <c r="B549">
        <v>886307</v>
      </c>
      <c r="C549" s="2">
        <v>44569.697916666657</v>
      </c>
      <c r="D549" s="26">
        <f>IF(input_OLD_temp_simulation!C549&lt;&gt;"",(C549-E549/24-DATE(1970,1,1))*86400,"")</f>
        <v>1641656699.9999993</v>
      </c>
      <c r="E549" s="13">
        <v>1</v>
      </c>
      <c r="F549" s="17">
        <v>3.1316234150665618</v>
      </c>
      <c r="G549" s="17">
        <v>6.2840339622939929</v>
      </c>
      <c r="H549" s="6">
        <v>0.51412875050347551</v>
      </c>
      <c r="I549" s="17">
        <v>-1.0577325597961</v>
      </c>
      <c r="J549" s="17">
        <v>17.510000000000002</v>
      </c>
      <c r="K549" s="4">
        <v>17.5</v>
      </c>
      <c r="L549">
        <v>900</v>
      </c>
      <c r="M549" s="6">
        <v>2676.8277777766762</v>
      </c>
      <c r="N549" s="6">
        <v>159.99999999985451</v>
      </c>
      <c r="O549" s="4">
        <v>0</v>
      </c>
      <c r="P549" s="6">
        <v>159.99999999985451</v>
      </c>
      <c r="Q549" s="13">
        <v>1</v>
      </c>
      <c r="R549" s="29">
        <v>377.80534641417597</v>
      </c>
      <c r="S549" s="29">
        <v>2299.0224313624999</v>
      </c>
      <c r="T549" s="29">
        <v>16.855209167999998</v>
      </c>
      <c r="U549" t="s">
        <v>176</v>
      </c>
    </row>
    <row r="550" spans="1:21">
      <c r="A550" s="1">
        <v>548</v>
      </c>
      <c r="B550">
        <v>886307</v>
      </c>
      <c r="C550" s="2">
        <v>44569.708333333343</v>
      </c>
      <c r="D550" s="26">
        <f>IF(input_OLD_temp_simulation!C550&lt;&gt;"",(C550-E550/24-DATE(1970,1,1))*86400,"")</f>
        <v>1641657600.000001</v>
      </c>
      <c r="E550" s="13">
        <v>1</v>
      </c>
      <c r="F550" s="17">
        <v>3.141121776708403</v>
      </c>
      <c r="G550" s="17">
        <v>6.1202798663985902</v>
      </c>
      <c r="H550" s="6">
        <v>0</v>
      </c>
      <c r="I550" s="17">
        <v>-0.93906480089065703</v>
      </c>
      <c r="J550" s="17">
        <v>17.516666666666669</v>
      </c>
      <c r="K550" s="4">
        <v>17.166666666666671</v>
      </c>
      <c r="L550">
        <v>900</v>
      </c>
      <c r="M550" s="6">
        <v>2588.902777780977</v>
      </c>
      <c r="N550" s="6">
        <v>147.99999999922869</v>
      </c>
      <c r="O550" s="4">
        <v>0</v>
      </c>
      <c r="P550" s="6">
        <v>147.99999999922869</v>
      </c>
      <c r="Q550" s="13">
        <v>1</v>
      </c>
      <c r="R550" s="29">
        <v>377.80534641417597</v>
      </c>
      <c r="S550" s="29">
        <v>2211.0974313668012</v>
      </c>
      <c r="T550" s="29">
        <v>16.910224067000001</v>
      </c>
      <c r="U550" t="s">
        <v>176</v>
      </c>
    </row>
    <row r="551" spans="1:21">
      <c r="A551" s="1">
        <v>549</v>
      </c>
      <c r="B551">
        <v>886307</v>
      </c>
      <c r="C551" s="2">
        <v>44569.71875</v>
      </c>
      <c r="D551" s="26">
        <f>IF(input_OLD_temp_simulation!C551&lt;&gt;"",(C551-E551/24-DATE(1970,1,1))*86400,"")</f>
        <v>1641658500.0000002</v>
      </c>
      <c r="E551" s="13">
        <v>1</v>
      </c>
      <c r="F551" s="17">
        <v>3.2987809071913632</v>
      </c>
      <c r="G551" s="17">
        <v>6.0989476121127453</v>
      </c>
      <c r="H551" s="6">
        <v>0</v>
      </c>
      <c r="I551" s="17">
        <v>-0.76718416755046714</v>
      </c>
      <c r="J551" s="17">
        <v>17.59333333333333</v>
      </c>
      <c r="K551" s="4">
        <v>16.5</v>
      </c>
      <c r="L551">
        <v>900</v>
      </c>
      <c r="M551" s="6">
        <v>2588.902777780977</v>
      </c>
      <c r="N551" s="6">
        <v>144.0000000002328</v>
      </c>
      <c r="O551" s="4">
        <v>0</v>
      </c>
      <c r="P551" s="6">
        <v>144.0000000002328</v>
      </c>
      <c r="Q551" s="13">
        <v>1</v>
      </c>
      <c r="R551" s="29">
        <v>377.80534641417597</v>
      </c>
      <c r="S551" s="29">
        <v>2211.0974313668012</v>
      </c>
      <c r="T551" s="29">
        <v>16.965526823000001</v>
      </c>
      <c r="U551" t="s">
        <v>176</v>
      </c>
    </row>
    <row r="552" spans="1:21">
      <c r="A552" s="1">
        <v>550</v>
      </c>
      <c r="B552">
        <v>886307</v>
      </c>
      <c r="C552" s="2">
        <v>44569.729166666657</v>
      </c>
      <c r="D552" s="26">
        <f>IF(input_OLD_temp_simulation!C552&lt;&gt;"",(C552-E552/24-DATE(1970,1,1))*86400,"")</f>
        <v>1641659399.9999993</v>
      </c>
      <c r="E552" s="13">
        <v>1</v>
      </c>
      <c r="F552" s="17">
        <v>3.456440037674323</v>
      </c>
      <c r="G552" s="17">
        <v>6.0776153578269003</v>
      </c>
      <c r="H552" s="6">
        <v>0</v>
      </c>
      <c r="I552" s="17">
        <v>-0.59530353421027726</v>
      </c>
      <c r="J552" s="17">
        <v>17.22</v>
      </c>
      <c r="K552" s="4">
        <v>16.5</v>
      </c>
      <c r="L552">
        <v>900</v>
      </c>
      <c r="M552" s="6">
        <v>2588.902777780977</v>
      </c>
      <c r="N552" s="6">
        <v>136.00000000042201</v>
      </c>
      <c r="O552" s="4">
        <v>0</v>
      </c>
      <c r="P552" s="6">
        <v>136.00000000042201</v>
      </c>
      <c r="Q552" s="13">
        <v>1</v>
      </c>
      <c r="R552" s="29">
        <v>377.80534641417597</v>
      </c>
      <c r="S552" s="29">
        <v>2211.0974313668012</v>
      </c>
      <c r="T552" s="29">
        <v>17.020913091000001</v>
      </c>
      <c r="U552" t="s">
        <v>176</v>
      </c>
    </row>
    <row r="553" spans="1:21">
      <c r="A553" s="1">
        <v>551</v>
      </c>
      <c r="B553">
        <v>886307</v>
      </c>
      <c r="C553" s="2">
        <v>44569.739583333343</v>
      </c>
      <c r="D553" s="26">
        <f>IF(input_OLD_temp_simulation!C553&lt;&gt;"",(C553-E553/24-DATE(1970,1,1))*86400,"")</f>
        <v>1641660300.000001</v>
      </c>
      <c r="E553" s="13">
        <v>1</v>
      </c>
      <c r="F553" s="17">
        <v>3.6140991681572832</v>
      </c>
      <c r="G553" s="17">
        <v>6.0562831035410554</v>
      </c>
      <c r="H553" s="6">
        <v>0</v>
      </c>
      <c r="I553" s="17">
        <v>-0.42342290087008649</v>
      </c>
      <c r="J553" s="17">
        <v>16.936666666666671</v>
      </c>
      <c r="K553" s="4">
        <v>17</v>
      </c>
      <c r="L553">
        <v>900</v>
      </c>
      <c r="M553" s="6">
        <v>2588.902777780977</v>
      </c>
      <c r="N553" s="6">
        <v>343.99999999914138</v>
      </c>
      <c r="O553" s="4">
        <v>0</v>
      </c>
      <c r="P553" s="6">
        <v>343.99999999914138</v>
      </c>
      <c r="Q553" s="13">
        <v>1</v>
      </c>
      <c r="R553" s="29">
        <v>377.80534641417597</v>
      </c>
      <c r="S553" s="29">
        <v>2211.0974313668012</v>
      </c>
      <c r="T553" s="29">
        <v>17.087351922</v>
      </c>
      <c r="U553" t="s">
        <v>176</v>
      </c>
    </row>
    <row r="554" spans="1:21">
      <c r="A554" s="1">
        <v>552</v>
      </c>
      <c r="B554">
        <v>886307</v>
      </c>
      <c r="C554" s="2">
        <v>44569.75</v>
      </c>
      <c r="D554" s="26">
        <f>IF(input_OLD_temp_simulation!C554&lt;&gt;"",(C554-E554/24-DATE(1970,1,1))*86400,"")</f>
        <v>1641661200.0000002</v>
      </c>
      <c r="E554" s="13">
        <v>1</v>
      </c>
      <c r="F554" s="17">
        <v>3.7717582986402429</v>
      </c>
      <c r="G554" s="17">
        <v>6.0349508492552104</v>
      </c>
      <c r="H554" s="6">
        <v>0</v>
      </c>
      <c r="I554" s="17">
        <v>-0.25154226752989661</v>
      </c>
      <c r="J554" s="17">
        <v>17.010000000000002</v>
      </c>
      <c r="K554" s="4">
        <v>18</v>
      </c>
      <c r="L554">
        <v>900</v>
      </c>
      <c r="M554" s="6">
        <v>4132.4749999977967</v>
      </c>
      <c r="N554" s="6">
        <v>176.00000000129509</v>
      </c>
      <c r="O554" s="4">
        <v>0</v>
      </c>
      <c r="P554" s="6">
        <v>176.00000000129509</v>
      </c>
      <c r="Q554" s="13">
        <v>1</v>
      </c>
      <c r="R554" s="29">
        <v>377.80534641417597</v>
      </c>
      <c r="S554" s="29">
        <v>3754.6696535836209</v>
      </c>
      <c r="T554" s="29">
        <v>17.221739506999999</v>
      </c>
      <c r="U554" t="s">
        <v>176</v>
      </c>
    </row>
    <row r="555" spans="1:21">
      <c r="A555" s="1">
        <v>553</v>
      </c>
      <c r="B555">
        <v>886307</v>
      </c>
      <c r="C555" s="2">
        <v>44569.760416666657</v>
      </c>
      <c r="D555" s="26">
        <f>IF(input_OLD_temp_simulation!C555&lt;&gt;"",(C555-E555/24-DATE(1970,1,1))*86400,"")</f>
        <v>1641662099.9999993</v>
      </c>
      <c r="E555" s="13">
        <v>1</v>
      </c>
      <c r="F555" s="17">
        <v>3.9021925149985019</v>
      </c>
      <c r="G555" s="17">
        <v>6.0349508492552104</v>
      </c>
      <c r="H555" s="6">
        <v>0</v>
      </c>
      <c r="I555" s="17">
        <v>-0.121108051171638</v>
      </c>
      <c r="J555" s="17">
        <v>17.551666666666669</v>
      </c>
      <c r="K555" s="4">
        <v>18</v>
      </c>
      <c r="L555">
        <v>900</v>
      </c>
      <c r="M555" s="6">
        <v>4132.4749999977967</v>
      </c>
      <c r="N555" s="6">
        <v>72.000000000116415</v>
      </c>
      <c r="O555" s="4">
        <v>0</v>
      </c>
      <c r="P555" s="6">
        <v>72.000000000116415</v>
      </c>
      <c r="Q555" s="13">
        <v>1</v>
      </c>
      <c r="R555" s="29">
        <v>377.80534641417597</v>
      </c>
      <c r="S555" s="29">
        <v>3754.6696535836209</v>
      </c>
      <c r="T555" s="29">
        <v>17.350828919000001</v>
      </c>
      <c r="U555" t="s">
        <v>176</v>
      </c>
    </row>
    <row r="556" spans="1:21">
      <c r="A556" s="1">
        <v>554</v>
      </c>
      <c r="B556">
        <v>886307</v>
      </c>
      <c r="C556" s="2">
        <v>44569.770833333343</v>
      </c>
      <c r="D556" s="26">
        <f>IF(input_OLD_temp_simulation!C556&lt;&gt;"",(C556-E556/24-DATE(1970,1,1))*86400,"")</f>
        <v>1641663000.000001</v>
      </c>
      <c r="E556" s="13">
        <v>1</v>
      </c>
      <c r="F556" s="17">
        <v>4.0326267313567614</v>
      </c>
      <c r="G556" s="17">
        <v>6.0349508492552104</v>
      </c>
      <c r="H556" s="6">
        <v>0</v>
      </c>
      <c r="I556" s="17">
        <v>9.3261651866205497E-3</v>
      </c>
      <c r="J556" s="17">
        <v>17.853333333333339</v>
      </c>
      <c r="K556" s="4">
        <v>17.983333333333331</v>
      </c>
      <c r="L556">
        <v>900</v>
      </c>
      <c r="M556" s="6">
        <v>4132.4749999977967</v>
      </c>
      <c r="N556" s="6">
        <v>55.999999998675783</v>
      </c>
      <c r="O556" s="4">
        <v>0</v>
      </c>
      <c r="P556" s="6">
        <v>55.999999998675783</v>
      </c>
      <c r="Q556" s="13">
        <v>1</v>
      </c>
      <c r="R556" s="29">
        <v>377.80534641417597</v>
      </c>
      <c r="S556" s="29">
        <v>3754.6696535836209</v>
      </c>
      <c r="T556" s="29">
        <v>17.479111432</v>
      </c>
      <c r="U556" t="s">
        <v>176</v>
      </c>
    </row>
    <row r="557" spans="1:21">
      <c r="A557" s="1">
        <v>555</v>
      </c>
      <c r="B557">
        <v>886307</v>
      </c>
      <c r="C557" s="2">
        <v>44569.78125</v>
      </c>
      <c r="D557" s="26">
        <f>IF(input_OLD_temp_simulation!C557&lt;&gt;"",(C557-E557/24-DATE(1970,1,1))*86400,"")</f>
        <v>1641663900.0000002</v>
      </c>
      <c r="E557" s="13">
        <v>1</v>
      </c>
      <c r="F557" s="17">
        <v>4.1630609477150191</v>
      </c>
      <c r="G557" s="17">
        <v>6.0349508492552104</v>
      </c>
      <c r="H557" s="6">
        <v>0</v>
      </c>
      <c r="I557" s="17">
        <v>0.1397603815448791</v>
      </c>
      <c r="J557" s="17">
        <v>18.204999999999998</v>
      </c>
      <c r="K557" s="4">
        <v>17.98</v>
      </c>
      <c r="L557">
        <v>900</v>
      </c>
      <c r="M557" s="6">
        <v>4132.4749999977967</v>
      </c>
      <c r="N557" s="6">
        <v>60.000000001309672</v>
      </c>
      <c r="O557" s="4">
        <v>0</v>
      </c>
      <c r="P557" s="6">
        <v>60.000000001309672</v>
      </c>
      <c r="Q557" s="13">
        <v>1</v>
      </c>
      <c r="R557" s="29">
        <v>377.80534641417597</v>
      </c>
      <c r="S557" s="29">
        <v>3754.6696535836209</v>
      </c>
      <c r="T557" s="29">
        <v>17.607606123</v>
      </c>
      <c r="U557" t="s">
        <v>176</v>
      </c>
    </row>
    <row r="558" spans="1:21">
      <c r="A558" s="1">
        <v>556</v>
      </c>
      <c r="B558">
        <v>886307</v>
      </c>
      <c r="C558" s="2">
        <v>44569.791666666657</v>
      </c>
      <c r="D558" s="26">
        <f>IF(input_OLD_temp_simulation!C558&lt;&gt;"",(C558-E558/24-DATE(1970,1,1))*86400,"")</f>
        <v>1641664799.9999993</v>
      </c>
      <c r="E558" s="13">
        <v>1</v>
      </c>
      <c r="F558" s="17">
        <v>4.2934951640732777</v>
      </c>
      <c r="G558" s="17">
        <v>6.0349508492552104</v>
      </c>
      <c r="H558" s="6">
        <v>0</v>
      </c>
      <c r="I558" s="17">
        <v>0.27019459790313771</v>
      </c>
      <c r="J558" s="17">
        <v>18.59</v>
      </c>
      <c r="K558" s="4">
        <v>17.993333333333329</v>
      </c>
      <c r="L558">
        <v>900</v>
      </c>
      <c r="M558" s="6">
        <v>2681.7124999998932</v>
      </c>
      <c r="N558" s="6">
        <v>59.999999999490683</v>
      </c>
      <c r="O558" s="4">
        <v>0</v>
      </c>
      <c r="P558" s="6">
        <v>59.999999999490683</v>
      </c>
      <c r="Q558" s="13">
        <v>1</v>
      </c>
      <c r="R558" s="29">
        <v>377.80534641417597</v>
      </c>
      <c r="S558" s="29">
        <v>2303.907153585717</v>
      </c>
      <c r="T558" s="29">
        <v>17.664643325</v>
      </c>
      <c r="U558" t="s">
        <v>176</v>
      </c>
    </row>
    <row r="559" spans="1:21">
      <c r="A559" s="1">
        <v>557</v>
      </c>
      <c r="B559">
        <v>886307</v>
      </c>
      <c r="C559" s="2">
        <v>44569.802083333343</v>
      </c>
      <c r="D559" s="26">
        <f>IF(input_OLD_temp_simulation!C559&lt;&gt;"",(C559-E559/24-DATE(1970,1,1))*86400,"")</f>
        <v>1641665700.000001</v>
      </c>
      <c r="E559" s="13">
        <v>1</v>
      </c>
      <c r="F559" s="17">
        <v>4.3923273985721849</v>
      </c>
      <c r="G559" s="17">
        <v>5.9700371994364581</v>
      </c>
      <c r="H559" s="6">
        <v>0</v>
      </c>
      <c r="I559" s="17">
        <v>0.41230259894787968</v>
      </c>
      <c r="J559" s="17">
        <v>18.463333333333331</v>
      </c>
      <c r="K559" s="4">
        <v>18</v>
      </c>
      <c r="L559">
        <v>900</v>
      </c>
      <c r="M559" s="6">
        <v>2681.7124999998932</v>
      </c>
      <c r="N559" s="6">
        <v>87.999999999738066</v>
      </c>
      <c r="O559" s="4">
        <v>0</v>
      </c>
      <c r="P559" s="6">
        <v>87.999999999738066</v>
      </c>
      <c r="Q559" s="13">
        <v>1</v>
      </c>
      <c r="R559" s="29">
        <v>377.80534641417597</v>
      </c>
      <c r="S559" s="29">
        <v>2303.907153585717</v>
      </c>
      <c r="T559" s="29">
        <v>17.723459900000002</v>
      </c>
      <c r="U559" t="s">
        <v>176</v>
      </c>
    </row>
    <row r="560" spans="1:21">
      <c r="A560" s="1">
        <v>558</v>
      </c>
      <c r="B560">
        <v>886307</v>
      </c>
      <c r="C560" s="2">
        <v>44569.8125</v>
      </c>
      <c r="D560" s="26">
        <f>IF(input_OLD_temp_simulation!C560&lt;&gt;"",(C560-E560/24-DATE(1970,1,1))*86400,"")</f>
        <v>1641666600.0000002</v>
      </c>
      <c r="E560" s="13">
        <v>1</v>
      </c>
      <c r="F560" s="17">
        <v>4.4911596330710921</v>
      </c>
      <c r="G560" s="17">
        <v>5.9051235496177057</v>
      </c>
      <c r="H560" s="6">
        <v>0</v>
      </c>
      <c r="I560" s="17">
        <v>0.55441059999262166</v>
      </c>
      <c r="J560" s="17">
        <v>18.07</v>
      </c>
      <c r="K560" s="4">
        <v>18</v>
      </c>
      <c r="L560">
        <v>900</v>
      </c>
      <c r="M560" s="6">
        <v>2681.7124999998932</v>
      </c>
      <c r="N560" s="6">
        <v>76.000000000931323</v>
      </c>
      <c r="O560" s="4">
        <v>0</v>
      </c>
      <c r="P560" s="6">
        <v>76.000000000931323</v>
      </c>
      <c r="Q560" s="13">
        <v>1</v>
      </c>
      <c r="R560" s="29">
        <v>377.80534641417597</v>
      </c>
      <c r="S560" s="29">
        <v>2303.907153585717</v>
      </c>
      <c r="T560" s="29">
        <v>17.782017001</v>
      </c>
      <c r="U560" t="s">
        <v>176</v>
      </c>
    </row>
    <row r="561" spans="1:21">
      <c r="A561" s="1">
        <v>559</v>
      </c>
      <c r="B561">
        <v>886307</v>
      </c>
      <c r="C561" s="2">
        <v>44569.822916666657</v>
      </c>
      <c r="D561" s="26">
        <f>IF(input_OLD_temp_simulation!C561&lt;&gt;"",(C561-E561/24-DATE(1970,1,1))*86400,"")</f>
        <v>1641667499.9999993</v>
      </c>
      <c r="E561" s="13">
        <v>1</v>
      </c>
      <c r="F561" s="17">
        <v>4.5899918675699993</v>
      </c>
      <c r="G561" s="17">
        <v>5.8402098997989533</v>
      </c>
      <c r="H561" s="6">
        <v>0</v>
      </c>
      <c r="I561" s="17">
        <v>0.69651860103736407</v>
      </c>
      <c r="J561" s="17">
        <v>18.286666666666669</v>
      </c>
      <c r="K561" s="4">
        <v>18</v>
      </c>
      <c r="L561">
        <v>900</v>
      </c>
      <c r="M561" s="6">
        <v>2673.4549933861449</v>
      </c>
      <c r="N561" s="6">
        <v>83.999999998923158</v>
      </c>
      <c r="O561" s="4">
        <v>0</v>
      </c>
      <c r="P561" s="6">
        <v>83.999999998923158</v>
      </c>
      <c r="Q561" s="13">
        <v>1</v>
      </c>
      <c r="R561" s="29">
        <v>377.80534641417597</v>
      </c>
      <c r="S561" s="29">
        <v>2295.6496469719691</v>
      </c>
      <c r="T561" s="29">
        <v>17.840924633</v>
      </c>
      <c r="U561" t="s">
        <v>176</v>
      </c>
    </row>
    <row r="562" spans="1:21">
      <c r="A562" s="1">
        <v>560</v>
      </c>
      <c r="B562">
        <v>886307</v>
      </c>
      <c r="C562" s="2">
        <v>44569.833333333343</v>
      </c>
      <c r="D562" s="26">
        <f>IF(input_OLD_temp_simulation!C562&lt;&gt;"",(C562-E562/24-DATE(1970,1,1))*86400,"")</f>
        <v>1641668400.000001</v>
      </c>
      <c r="E562" s="13">
        <v>1</v>
      </c>
      <c r="F562" s="17">
        <v>4.6888241020689074</v>
      </c>
      <c r="G562" s="17">
        <v>5.775296249980201</v>
      </c>
      <c r="H562" s="6">
        <v>0</v>
      </c>
      <c r="I562" s="17">
        <v>0.83862660208210604</v>
      </c>
      <c r="J562" s="17">
        <v>18.2</v>
      </c>
      <c r="K562" s="4">
        <v>18.666666666666671</v>
      </c>
      <c r="L562">
        <v>900</v>
      </c>
      <c r="M562" s="6">
        <v>2607.3949404761602</v>
      </c>
      <c r="N562" s="6">
        <v>195.99999999991269</v>
      </c>
      <c r="O562" s="4">
        <v>0</v>
      </c>
      <c r="P562" s="6">
        <v>195.99999999991269</v>
      </c>
      <c r="Q562" s="13">
        <v>1</v>
      </c>
      <c r="R562" s="29">
        <v>377.80534641417597</v>
      </c>
      <c r="S562" s="29">
        <v>2229.5895940619839</v>
      </c>
      <c r="T562" s="29">
        <v>17.902615489999999</v>
      </c>
      <c r="U562" t="s">
        <v>176</v>
      </c>
    </row>
    <row r="563" spans="1:21">
      <c r="A563" s="1">
        <v>561</v>
      </c>
      <c r="B563">
        <v>886307</v>
      </c>
      <c r="C563" s="2">
        <v>44569.84375</v>
      </c>
      <c r="D563" s="26">
        <f>IF(input_OLD_temp_simulation!C563&lt;&gt;"",(C563-E563/24-DATE(1970,1,1))*86400,"")</f>
        <v>1641669300.0000002</v>
      </c>
      <c r="E563" s="13">
        <v>1</v>
      </c>
      <c r="F563" s="17">
        <v>4.7191477015496996</v>
      </c>
      <c r="G563" s="17">
        <v>5.775296249980201</v>
      </c>
      <c r="H563" s="6">
        <v>0</v>
      </c>
      <c r="I563" s="17">
        <v>0.86895020156289915</v>
      </c>
      <c r="J563" s="17">
        <v>18.91888888888889</v>
      </c>
      <c r="K563" s="4">
        <v>19.166666666666671</v>
      </c>
      <c r="L563">
        <v>900</v>
      </c>
      <c r="M563" s="6">
        <v>2533.0773809524271</v>
      </c>
      <c r="N563" s="6">
        <v>164.00000000066939</v>
      </c>
      <c r="O563" s="4">
        <v>0</v>
      </c>
      <c r="P563" s="6">
        <v>164.00000000066939</v>
      </c>
      <c r="Q563" s="13">
        <v>1</v>
      </c>
      <c r="R563" s="29">
        <v>377.80534641417597</v>
      </c>
      <c r="S563" s="29">
        <v>2155.2720345382509</v>
      </c>
      <c r="T563" s="29">
        <v>17.958888527999999</v>
      </c>
      <c r="U563" t="s">
        <v>176</v>
      </c>
    </row>
    <row r="564" spans="1:21">
      <c r="A564" s="1">
        <v>562</v>
      </c>
      <c r="B564">
        <v>886307</v>
      </c>
      <c r="C564" s="2">
        <v>44569.854166666657</v>
      </c>
      <c r="D564" s="26">
        <f>IF(input_OLD_temp_simulation!C564&lt;&gt;"",(C564-E564/24-DATE(1970,1,1))*86400,"")</f>
        <v>1641670199.9999993</v>
      </c>
      <c r="E564" s="13">
        <v>1</v>
      </c>
      <c r="F564" s="17">
        <v>4.7494713010304928</v>
      </c>
      <c r="G564" s="17">
        <v>5.775296249980201</v>
      </c>
      <c r="H564" s="6">
        <v>0</v>
      </c>
      <c r="I564" s="17">
        <v>0.89927380104369226</v>
      </c>
      <c r="J564" s="17">
        <v>19.487777777777779</v>
      </c>
      <c r="K564" s="4">
        <v>20</v>
      </c>
      <c r="L564">
        <v>900</v>
      </c>
      <c r="M564" s="6">
        <v>2458.759821428695</v>
      </c>
      <c r="N564" s="6">
        <v>75.999999999112333</v>
      </c>
      <c r="O564" s="4">
        <v>0</v>
      </c>
      <c r="P564" s="6">
        <v>75.999999999112333</v>
      </c>
      <c r="Q564" s="13">
        <v>1</v>
      </c>
      <c r="R564" s="29">
        <v>377.80534641417597</v>
      </c>
      <c r="S564" s="29">
        <v>2080.9544750145192</v>
      </c>
      <c r="T564" s="29">
        <v>18.006922587999998</v>
      </c>
      <c r="U564" t="s">
        <v>176</v>
      </c>
    </row>
    <row r="565" spans="1:21">
      <c r="A565" s="1">
        <v>563</v>
      </c>
      <c r="B565">
        <v>886307</v>
      </c>
      <c r="C565" s="2">
        <v>44569.864583333343</v>
      </c>
      <c r="D565" s="26">
        <f>IF(input_OLD_temp_simulation!C565&lt;&gt;"",(C565-E565/24-DATE(1970,1,1))*86400,"")</f>
        <v>1641671100.000001</v>
      </c>
      <c r="E565" s="13">
        <v>1</v>
      </c>
      <c r="F565" s="17">
        <v>4.7797949005112859</v>
      </c>
      <c r="G565" s="17">
        <v>5.775296249980201</v>
      </c>
      <c r="H565" s="6">
        <v>0</v>
      </c>
      <c r="I565" s="17">
        <v>0.92959740052448536</v>
      </c>
      <c r="J565" s="17">
        <v>20.23</v>
      </c>
      <c r="K565" s="4">
        <v>21</v>
      </c>
      <c r="L565">
        <v>900</v>
      </c>
      <c r="M565" s="6">
        <v>803.07159391540176</v>
      </c>
      <c r="N565" s="6">
        <v>72.000000000116415</v>
      </c>
      <c r="O565" s="4">
        <v>0</v>
      </c>
      <c r="P565" s="6">
        <v>72.000000000116415</v>
      </c>
      <c r="Q565" s="13">
        <v>1</v>
      </c>
      <c r="R565" s="29">
        <v>377.80534641417597</v>
      </c>
      <c r="S565" s="29">
        <v>425.26624750122579</v>
      </c>
      <c r="T565" s="29">
        <v>17.973118673999998</v>
      </c>
      <c r="U565" t="s">
        <v>176</v>
      </c>
    </row>
    <row r="566" spans="1:21">
      <c r="A566" s="1">
        <v>564</v>
      </c>
      <c r="B566">
        <v>886307</v>
      </c>
      <c r="C566" s="2">
        <v>44569.875</v>
      </c>
      <c r="D566" s="26">
        <f>IF(input_OLD_temp_simulation!C566&lt;&gt;"",(C566-E566/24-DATE(1970,1,1))*86400,"")</f>
        <v>1641672000.0000002</v>
      </c>
      <c r="E566" s="13">
        <v>1</v>
      </c>
      <c r="F566" s="17">
        <v>4.810118499992079</v>
      </c>
      <c r="G566" s="17">
        <v>5.775296249980201</v>
      </c>
      <c r="H566" s="6">
        <v>0</v>
      </c>
      <c r="I566" s="17">
        <v>0.95992100000527847</v>
      </c>
      <c r="J566" s="17">
        <v>20.59</v>
      </c>
      <c r="K566" s="4">
        <v>21</v>
      </c>
      <c r="L566">
        <v>900</v>
      </c>
      <c r="M566" s="6">
        <v>2334.897222222542</v>
      </c>
      <c r="N566" s="6">
        <v>79.99999999992724</v>
      </c>
      <c r="O566" s="4">
        <v>0</v>
      </c>
      <c r="P566" s="6">
        <v>79.99999999992724</v>
      </c>
      <c r="Q566" s="13">
        <v>1</v>
      </c>
      <c r="R566" s="29">
        <v>377.80534641417597</v>
      </c>
      <c r="S566" s="29">
        <v>1957.091875808366</v>
      </c>
      <c r="T566" s="29">
        <v>18.015449322999999</v>
      </c>
      <c r="U566" t="s">
        <v>176</v>
      </c>
    </row>
    <row r="567" spans="1:21">
      <c r="A567" s="1">
        <v>565</v>
      </c>
      <c r="B567">
        <v>886307</v>
      </c>
      <c r="C567" s="2">
        <v>44569.885416666657</v>
      </c>
      <c r="D567" s="26">
        <f>IF(input_OLD_temp_simulation!C567&lt;&gt;"",(C567-E567/24-DATE(1970,1,1))*86400,"")</f>
        <v>1641672899.9999993</v>
      </c>
      <c r="E567" s="13">
        <v>1</v>
      </c>
      <c r="F567" s="17">
        <v>4.758859045794873</v>
      </c>
      <c r="G567" s="17">
        <v>5.6890503458756019</v>
      </c>
      <c r="H567" s="6">
        <v>0</v>
      </c>
      <c r="I567" s="17">
        <v>0.96615881521113867</v>
      </c>
      <c r="J567" s="17">
        <v>20.695</v>
      </c>
      <c r="K567" s="4">
        <v>13.963333333333329</v>
      </c>
      <c r="L567">
        <v>900</v>
      </c>
      <c r="M567" s="6">
        <v>2334.897222222542</v>
      </c>
      <c r="N567" s="6">
        <v>192.0000000009168</v>
      </c>
      <c r="O567" s="4">
        <v>0</v>
      </c>
      <c r="P567" s="6">
        <v>192.0000000009168</v>
      </c>
      <c r="Q567" s="13">
        <v>1</v>
      </c>
      <c r="R567" s="29">
        <v>377.80534641417597</v>
      </c>
      <c r="S567" s="29">
        <v>1957.091875808366</v>
      </c>
      <c r="T567" s="29">
        <v>18.063316171</v>
      </c>
      <c r="U567" t="s">
        <v>176</v>
      </c>
    </row>
    <row r="568" spans="1:21">
      <c r="A568" s="1">
        <v>566</v>
      </c>
      <c r="B568">
        <v>886307</v>
      </c>
      <c r="C568" s="2">
        <v>44569.895833333343</v>
      </c>
      <c r="D568" s="26">
        <f>IF(input_OLD_temp_simulation!C568&lt;&gt;"",(C568-E568/24-DATE(1970,1,1))*86400,"")</f>
        <v>1641673800.000001</v>
      </c>
      <c r="E568" s="13">
        <v>1</v>
      </c>
      <c r="F568" s="17">
        <v>4.7075995915976669</v>
      </c>
      <c r="G568" s="17">
        <v>5.6028044417710028</v>
      </c>
      <c r="H568" s="6">
        <v>0</v>
      </c>
      <c r="I568" s="17">
        <v>0.97239663041699842</v>
      </c>
      <c r="J568" s="17">
        <v>21.126666666666669</v>
      </c>
      <c r="K568" s="4">
        <v>15.15</v>
      </c>
      <c r="L568">
        <v>900</v>
      </c>
      <c r="M568" s="6">
        <v>2334.897222222542</v>
      </c>
      <c r="N568" s="6">
        <v>255.9999999994034</v>
      </c>
      <c r="O568" s="4">
        <v>0</v>
      </c>
      <c r="P568" s="6">
        <v>255.9999999994034</v>
      </c>
      <c r="Q568" s="13">
        <v>1</v>
      </c>
      <c r="R568" s="29">
        <v>377.80534641417597</v>
      </c>
      <c r="S568" s="29">
        <v>1957.091875808366</v>
      </c>
      <c r="T568" s="29">
        <v>18.114258314000001</v>
      </c>
      <c r="U568" t="s">
        <v>176</v>
      </c>
    </row>
    <row r="569" spans="1:21">
      <c r="A569" s="1">
        <v>567</v>
      </c>
      <c r="B569">
        <v>886307</v>
      </c>
      <c r="C569" s="2">
        <v>44569.90625</v>
      </c>
      <c r="D569" s="26">
        <f>IF(input_OLD_temp_simulation!C569&lt;&gt;"",(C569-E569/24-DATE(1970,1,1))*86400,"")</f>
        <v>1641674700.0000002</v>
      </c>
      <c r="E569" s="13">
        <v>1</v>
      </c>
      <c r="F569" s="17">
        <v>4.6563401374004609</v>
      </c>
      <c r="G569" s="17">
        <v>5.5165585376664037</v>
      </c>
      <c r="H569" s="6">
        <v>0</v>
      </c>
      <c r="I569" s="17">
        <v>0.97863444562285862</v>
      </c>
      <c r="J569" s="17">
        <v>20.486666666666672</v>
      </c>
      <c r="K569" s="4">
        <v>13</v>
      </c>
      <c r="L569">
        <v>900</v>
      </c>
      <c r="M569" s="6">
        <v>2334.897222222542</v>
      </c>
      <c r="N569" s="6">
        <v>147.99999999922869</v>
      </c>
      <c r="O569" s="4">
        <v>0</v>
      </c>
      <c r="P569" s="6">
        <v>147.99999999922869</v>
      </c>
      <c r="Q569" s="13">
        <v>1</v>
      </c>
      <c r="R569" s="29">
        <v>377.80534641417597</v>
      </c>
      <c r="S569" s="29">
        <v>1957.091875808366</v>
      </c>
      <c r="T569" s="29">
        <v>18.159527937</v>
      </c>
      <c r="U569" t="s">
        <v>176</v>
      </c>
    </row>
    <row r="570" spans="1:21">
      <c r="A570" s="1">
        <v>568</v>
      </c>
      <c r="B570">
        <v>886307</v>
      </c>
      <c r="C570" s="2">
        <v>44569.916666666657</v>
      </c>
      <c r="D570" s="26">
        <f>IF(input_OLD_temp_simulation!C570&lt;&gt;"",(C570-E570/24-DATE(1970,1,1))*86400,"")</f>
        <v>1641675599.9999993</v>
      </c>
      <c r="E570" s="13">
        <v>1</v>
      </c>
      <c r="F570" s="17">
        <v>4.6050806832032549</v>
      </c>
      <c r="G570" s="17">
        <v>5.4303126335618046</v>
      </c>
      <c r="H570" s="6">
        <v>0</v>
      </c>
      <c r="I570" s="17">
        <v>0.98487226082871882</v>
      </c>
      <c r="J570" s="17">
        <v>19.803333333333331</v>
      </c>
      <c r="K570" s="4">
        <v>13</v>
      </c>
      <c r="L570">
        <v>900</v>
      </c>
      <c r="M570" s="6">
        <v>0</v>
      </c>
      <c r="N570" s="6">
        <v>332.00000000033469</v>
      </c>
      <c r="O570" s="4">
        <v>0</v>
      </c>
      <c r="P570" s="6">
        <v>332.00000000033469</v>
      </c>
      <c r="Q570" s="13">
        <v>1</v>
      </c>
      <c r="R570" s="29">
        <v>377.80534641417597</v>
      </c>
      <c r="S570" s="29">
        <v>0</v>
      </c>
      <c r="T570" s="29">
        <v>18.117570082</v>
      </c>
      <c r="U570" t="s">
        <v>176</v>
      </c>
    </row>
    <row r="571" spans="1:21">
      <c r="A571" s="1">
        <v>569</v>
      </c>
      <c r="B571">
        <v>886307</v>
      </c>
      <c r="C571" s="2">
        <v>44569.927083333343</v>
      </c>
      <c r="D571" s="26">
        <f>IF(input_OLD_temp_simulation!C571&lt;&gt;"",(C571-E571/24-DATE(1970,1,1))*86400,"")</f>
        <v>1641676500.000001</v>
      </c>
      <c r="E571" s="13">
        <v>1</v>
      </c>
      <c r="F571" s="17">
        <v>4.5704906328652974</v>
      </c>
      <c r="G571" s="17">
        <v>5.2888076789134661</v>
      </c>
      <c r="H571" s="6">
        <v>0</v>
      </c>
      <c r="I571" s="17">
        <v>1.0446188469229869</v>
      </c>
      <c r="J571" s="17">
        <v>19.266666666666669</v>
      </c>
      <c r="K571" s="4">
        <v>13</v>
      </c>
      <c r="L571">
        <v>900</v>
      </c>
      <c r="M571" s="6">
        <v>0</v>
      </c>
      <c r="N571" s="6">
        <v>164.00000000066939</v>
      </c>
      <c r="O571" s="4">
        <v>0</v>
      </c>
      <c r="P571" s="6">
        <v>164.00000000066939</v>
      </c>
      <c r="Q571" s="13">
        <v>1</v>
      </c>
      <c r="R571" s="29">
        <v>377.80534641417597</v>
      </c>
      <c r="S571" s="29">
        <v>0</v>
      </c>
      <c r="T571" s="29">
        <v>18.067507765999999</v>
      </c>
      <c r="U571" t="s">
        <v>176</v>
      </c>
    </row>
    <row r="572" spans="1:21">
      <c r="A572" s="1">
        <v>570</v>
      </c>
      <c r="B572">
        <v>886307</v>
      </c>
      <c r="C572" s="2">
        <v>44569.9375</v>
      </c>
      <c r="D572" s="26">
        <f>IF(input_OLD_temp_simulation!C572&lt;&gt;"",(C572-E572/24-DATE(1970,1,1))*86400,"")</f>
        <v>1641677400.0000002</v>
      </c>
      <c r="E572" s="13">
        <v>1</v>
      </c>
      <c r="F572" s="17">
        <v>4.53590058252734</v>
      </c>
      <c r="G572" s="17">
        <v>5.1473027242651277</v>
      </c>
      <c r="H572" s="6">
        <v>0</v>
      </c>
      <c r="I572" s="17">
        <v>1.104365433017255</v>
      </c>
      <c r="J572" s="17">
        <v>18.88666666666667</v>
      </c>
      <c r="K572" s="4">
        <v>13</v>
      </c>
      <c r="L572">
        <v>900</v>
      </c>
      <c r="M572" s="6">
        <v>0</v>
      </c>
      <c r="N572" s="6">
        <v>200.0000000007276</v>
      </c>
      <c r="O572" s="4">
        <v>0</v>
      </c>
      <c r="P572" s="6">
        <v>200.0000000007276</v>
      </c>
      <c r="Q572" s="13">
        <v>1</v>
      </c>
      <c r="R572" s="29">
        <v>377.80534641417597</v>
      </c>
      <c r="S572" s="29">
        <v>0</v>
      </c>
      <c r="T572" s="29">
        <v>18.019735031</v>
      </c>
      <c r="U572" t="s">
        <v>176</v>
      </c>
    </row>
    <row r="573" spans="1:21">
      <c r="A573" s="1">
        <v>571</v>
      </c>
      <c r="B573">
        <v>886307</v>
      </c>
      <c r="C573" s="2">
        <v>44569.947916666657</v>
      </c>
      <c r="D573" s="26">
        <f>IF(input_OLD_temp_simulation!C573&lt;&gt;"",(C573-E573/24-DATE(1970,1,1))*86400,"")</f>
        <v>1641678299.9999993</v>
      </c>
      <c r="E573" s="13">
        <v>1</v>
      </c>
      <c r="F573" s="17">
        <v>4.5013105321893816</v>
      </c>
      <c r="G573" s="17">
        <v>5.0057977696167892</v>
      </c>
      <c r="H573" s="6">
        <v>0</v>
      </c>
      <c r="I573" s="17">
        <v>1.1641120191115231</v>
      </c>
      <c r="J573" s="17">
        <v>18.510000000000002</v>
      </c>
      <c r="K573" s="4">
        <v>13</v>
      </c>
      <c r="L573">
        <v>900</v>
      </c>
      <c r="M573" s="6">
        <v>0</v>
      </c>
      <c r="N573" s="6">
        <v>79.99999999992724</v>
      </c>
      <c r="O573" s="4">
        <v>0</v>
      </c>
      <c r="P573" s="6">
        <v>79.99999999992724</v>
      </c>
      <c r="Q573" s="13">
        <v>1</v>
      </c>
      <c r="R573" s="29">
        <v>377.80534641417597</v>
      </c>
      <c r="S573" s="29">
        <v>0</v>
      </c>
      <c r="T573" s="29">
        <v>17.966319909999999</v>
      </c>
      <c r="U573" t="s">
        <v>176</v>
      </c>
    </row>
    <row r="574" spans="1:21">
      <c r="A574" s="1">
        <v>572</v>
      </c>
      <c r="B574">
        <v>886307</v>
      </c>
      <c r="C574" s="2">
        <v>44569.958333333343</v>
      </c>
      <c r="D574" s="26">
        <f>IF(input_OLD_temp_simulation!C574&lt;&gt;"",(C574-E574/24-DATE(1970,1,1))*86400,"")</f>
        <v>1641679200.000001</v>
      </c>
      <c r="E574" s="13">
        <v>1</v>
      </c>
      <c r="F574" s="17">
        <v>4.466720481851425</v>
      </c>
      <c r="G574" s="17">
        <v>4.8642928149684508</v>
      </c>
      <c r="H574" s="6">
        <v>0</v>
      </c>
      <c r="I574" s="17">
        <v>1.2238586052057909</v>
      </c>
      <c r="J574" s="17">
        <v>18.18</v>
      </c>
      <c r="K574" s="4">
        <v>13</v>
      </c>
      <c r="L574">
        <v>900</v>
      </c>
      <c r="M574" s="6">
        <v>0</v>
      </c>
      <c r="N574" s="6">
        <v>31.9999999992433</v>
      </c>
      <c r="O574" s="4">
        <v>0</v>
      </c>
      <c r="P574" s="6">
        <v>31.9999999992433</v>
      </c>
      <c r="Q574" s="13">
        <v>1</v>
      </c>
      <c r="R574" s="29">
        <v>377.80534641417597</v>
      </c>
      <c r="S574" s="29">
        <v>0</v>
      </c>
      <c r="T574" s="29">
        <v>17.910942578</v>
      </c>
      <c r="U574" t="s">
        <v>176</v>
      </c>
    </row>
    <row r="575" spans="1:21">
      <c r="A575" s="1">
        <v>573</v>
      </c>
      <c r="B575">
        <v>886307</v>
      </c>
      <c r="C575" s="2">
        <v>44569.96875</v>
      </c>
      <c r="D575" s="26">
        <f>IF(input_OLD_temp_simulation!C575&lt;&gt;"",(C575-E575/24-DATE(1970,1,1))*86400,"")</f>
        <v>1641680100.0000002</v>
      </c>
      <c r="E575" s="13">
        <v>1</v>
      </c>
      <c r="F575" s="17">
        <v>4.512160036724552</v>
      </c>
      <c r="G575" s="17">
        <v>4.7131332610450798</v>
      </c>
      <c r="H575" s="6">
        <v>0</v>
      </c>
      <c r="I575" s="17">
        <v>1.370071196027832</v>
      </c>
      <c r="J575" s="17">
        <v>17.975000000000001</v>
      </c>
      <c r="K575" s="4">
        <v>13</v>
      </c>
      <c r="L575">
        <v>900</v>
      </c>
      <c r="M575" s="6">
        <v>0</v>
      </c>
      <c r="N575" s="6">
        <v>36.000000000058208</v>
      </c>
      <c r="O575" s="4">
        <v>0</v>
      </c>
      <c r="P575" s="6">
        <v>36.000000000058208</v>
      </c>
      <c r="Q575" s="13">
        <v>1</v>
      </c>
      <c r="R575" s="29">
        <v>377.80534641417597</v>
      </c>
      <c r="S575" s="29">
        <v>0</v>
      </c>
      <c r="T575" s="29">
        <v>17.856615335000001</v>
      </c>
      <c r="U575" t="s">
        <v>176</v>
      </c>
    </row>
    <row r="576" spans="1:21">
      <c r="A576" s="1">
        <v>574</v>
      </c>
      <c r="B576">
        <v>886307</v>
      </c>
      <c r="C576" s="2">
        <v>44569.979166666657</v>
      </c>
      <c r="D576" s="26">
        <f>IF(input_OLD_temp_simulation!C576&lt;&gt;"",(C576-E576/24-DATE(1970,1,1))*86400,"")</f>
        <v>1641680999.9999993</v>
      </c>
      <c r="E576" s="13">
        <v>1</v>
      </c>
      <c r="F576" s="17">
        <v>4.557599591597679</v>
      </c>
      <c r="G576" s="17">
        <v>4.5619737071217088</v>
      </c>
      <c r="H576" s="6">
        <v>0</v>
      </c>
      <c r="I576" s="17">
        <v>1.5162837868498731</v>
      </c>
      <c r="J576" s="17">
        <v>17.776666666666671</v>
      </c>
      <c r="K576" s="4">
        <v>13</v>
      </c>
      <c r="L576">
        <v>900</v>
      </c>
      <c r="M576" s="6">
        <v>0</v>
      </c>
      <c r="N576" s="6">
        <v>28.000000000247379</v>
      </c>
      <c r="O576" s="4">
        <v>0</v>
      </c>
      <c r="P576" s="6">
        <v>28.000000000247379</v>
      </c>
      <c r="Q576" s="13">
        <v>1</v>
      </c>
      <c r="R576" s="29">
        <v>377.80534641417597</v>
      </c>
      <c r="S576" s="29">
        <v>0</v>
      </c>
      <c r="T576" s="29">
        <v>17.802724357999999</v>
      </c>
      <c r="U576" t="s">
        <v>176</v>
      </c>
    </row>
    <row r="577" spans="1:21">
      <c r="A577" s="1">
        <v>575</v>
      </c>
      <c r="B577">
        <v>886307</v>
      </c>
      <c r="C577" s="2">
        <v>44569.989583333343</v>
      </c>
      <c r="D577" s="26">
        <f>IF(input_OLD_temp_simulation!C577&lt;&gt;"",(C577-E577/24-DATE(1970,1,1))*86400,"")</f>
        <v>1641681900.000001</v>
      </c>
      <c r="E577" s="13">
        <v>1</v>
      </c>
      <c r="F577" s="17">
        <v>4.603039146470806</v>
      </c>
      <c r="G577" s="17">
        <v>4.4108141531983378</v>
      </c>
      <c r="H577" s="6">
        <v>0</v>
      </c>
      <c r="I577" s="17">
        <v>1.6624963776719139</v>
      </c>
      <c r="J577" s="17">
        <v>17.606666666666669</v>
      </c>
      <c r="K577" s="4">
        <v>13</v>
      </c>
      <c r="L577">
        <v>900</v>
      </c>
      <c r="M577" s="6">
        <v>0</v>
      </c>
      <c r="N577" s="6">
        <v>31.9999999992433</v>
      </c>
      <c r="O577" s="4">
        <v>0</v>
      </c>
      <c r="P577" s="6">
        <v>31.9999999992433</v>
      </c>
      <c r="Q577" s="13">
        <v>1</v>
      </c>
      <c r="R577" s="29">
        <v>377.80534641417597</v>
      </c>
      <c r="S577" s="29">
        <v>0</v>
      </c>
      <c r="T577" s="29">
        <v>17.749877224999999</v>
      </c>
      <c r="U577" t="s">
        <v>176</v>
      </c>
    </row>
    <row r="578" spans="1:21">
      <c r="A578" s="1">
        <v>576</v>
      </c>
      <c r="B578">
        <v>886307</v>
      </c>
      <c r="C578" s="2">
        <v>44570</v>
      </c>
      <c r="D578" s="26">
        <f>IF(input_OLD_temp_simulation!C578&lt;&gt;"",(C578-E578/24-DATE(1970,1,1))*86400,"")</f>
        <v>1641682800.0000002</v>
      </c>
      <c r="E578" s="13">
        <v>1</v>
      </c>
      <c r="F578" s="17">
        <v>4.648478701343933</v>
      </c>
      <c r="G578" s="17">
        <v>4.2596545992749668</v>
      </c>
      <c r="H578" s="6">
        <v>0</v>
      </c>
      <c r="I578" s="17">
        <v>1.808708968493955</v>
      </c>
      <c r="J578" s="17">
        <v>17.46</v>
      </c>
      <c r="K578" s="4">
        <v>13</v>
      </c>
      <c r="L578">
        <v>900</v>
      </c>
      <c r="M578" s="6">
        <v>0</v>
      </c>
      <c r="N578" s="6">
        <v>32.00000000106229</v>
      </c>
      <c r="O578" s="4">
        <v>0</v>
      </c>
      <c r="P578" s="6">
        <v>32.00000000106229</v>
      </c>
      <c r="Q578" s="13">
        <v>1</v>
      </c>
      <c r="R578" s="29">
        <v>377.80534641417597</v>
      </c>
      <c r="S578" s="29">
        <v>0</v>
      </c>
      <c r="T578" s="29">
        <v>17.697866413</v>
      </c>
      <c r="U578" t="s">
        <v>176</v>
      </c>
    </row>
    <row r="579" spans="1:21">
      <c r="A579" s="1">
        <v>577</v>
      </c>
      <c r="B579">
        <v>886307</v>
      </c>
      <c r="C579" s="2">
        <v>44570.010416666657</v>
      </c>
      <c r="D579" s="26">
        <f>IF(input_OLD_temp_simulation!C579&lt;&gt;"",(C579-E579/24-DATE(1970,1,1))*86400,"")</f>
        <v>1641683699.9999993</v>
      </c>
      <c r="E579" s="13">
        <v>1</v>
      </c>
      <c r="F579" s="17">
        <v>4.6568282256660307</v>
      </c>
      <c r="G579" s="17">
        <v>3.9011595539233279</v>
      </c>
      <c r="H579" s="6">
        <v>0</v>
      </c>
      <c r="I579" s="17">
        <v>2.0560551897171448</v>
      </c>
      <c r="J579" s="17">
        <v>17.28166666666667</v>
      </c>
      <c r="K579" s="4">
        <v>13</v>
      </c>
      <c r="L579">
        <v>900</v>
      </c>
      <c r="M579" s="6">
        <v>0</v>
      </c>
      <c r="N579" s="6">
        <v>31.9999999992433</v>
      </c>
      <c r="O579" s="4">
        <v>0</v>
      </c>
      <c r="P579" s="6">
        <v>31.9999999992433</v>
      </c>
      <c r="Q579" s="13">
        <v>1</v>
      </c>
      <c r="R579" s="29">
        <v>377.80534641417597</v>
      </c>
      <c r="S579" s="29">
        <v>0</v>
      </c>
      <c r="T579" s="29">
        <v>17.647113309000002</v>
      </c>
      <c r="U579" t="s">
        <v>176</v>
      </c>
    </row>
    <row r="580" spans="1:21">
      <c r="A580" s="1">
        <v>578</v>
      </c>
      <c r="B580">
        <v>886307</v>
      </c>
      <c r="C580" s="2">
        <v>44570.020833333343</v>
      </c>
      <c r="D580" s="26">
        <f>IF(input_OLD_temp_simulation!C580&lt;&gt;"",(C580-E580/24-DATE(1970,1,1))*86400,"")</f>
        <v>1641684600.000001</v>
      </c>
      <c r="E580" s="13">
        <v>1</v>
      </c>
      <c r="F580" s="17">
        <v>4.6651777499881284</v>
      </c>
      <c r="G580" s="17">
        <v>3.5426645085716899</v>
      </c>
      <c r="H580" s="6">
        <v>0</v>
      </c>
      <c r="I580" s="17">
        <v>2.3034014109403351</v>
      </c>
      <c r="J580" s="17">
        <v>17.186666666666671</v>
      </c>
      <c r="K580" s="4">
        <v>13</v>
      </c>
      <c r="L580">
        <v>900</v>
      </c>
      <c r="M580" s="6">
        <v>0</v>
      </c>
      <c r="N580" s="6">
        <v>28.000000000247379</v>
      </c>
      <c r="O580" s="4">
        <v>0</v>
      </c>
      <c r="P580" s="6">
        <v>28.000000000247379</v>
      </c>
      <c r="Q580" s="13">
        <v>1</v>
      </c>
      <c r="R580" s="29">
        <v>377.80534641417597</v>
      </c>
      <c r="S580" s="29">
        <v>0</v>
      </c>
      <c r="T580" s="29">
        <v>17.59740949</v>
      </c>
      <c r="U580" t="s">
        <v>176</v>
      </c>
    </row>
    <row r="581" spans="1:21">
      <c r="A581" s="1">
        <v>579</v>
      </c>
      <c r="B581">
        <v>886307</v>
      </c>
      <c r="C581" s="2">
        <v>44570.03125</v>
      </c>
      <c r="D581" s="26">
        <f>IF(input_OLD_temp_simulation!C581&lt;&gt;"",(C581-E581/24-DATE(1970,1,1))*86400,"")</f>
        <v>1641685500.0000002</v>
      </c>
      <c r="E581" s="13">
        <v>1</v>
      </c>
      <c r="F581" s="17">
        <v>4.6735272743102261</v>
      </c>
      <c r="G581" s="17">
        <v>3.184169463220051</v>
      </c>
      <c r="H581" s="6">
        <v>0</v>
      </c>
      <c r="I581" s="17">
        <v>2.550747632163525</v>
      </c>
      <c r="J581" s="17">
        <v>17.055</v>
      </c>
      <c r="K581" s="4">
        <v>13</v>
      </c>
      <c r="L581">
        <v>900</v>
      </c>
      <c r="M581" s="6">
        <v>0</v>
      </c>
      <c r="N581" s="6">
        <v>36.000000000058208</v>
      </c>
      <c r="O581" s="4">
        <v>0</v>
      </c>
      <c r="P581" s="6">
        <v>36.000000000058208</v>
      </c>
      <c r="Q581" s="13">
        <v>1</v>
      </c>
      <c r="R581" s="29">
        <v>377.80534641417597</v>
      </c>
      <c r="S581" s="29">
        <v>0</v>
      </c>
      <c r="T581" s="29">
        <v>17.549359959</v>
      </c>
      <c r="U581" t="s">
        <v>176</v>
      </c>
    </row>
    <row r="582" spans="1:21">
      <c r="A582" s="1">
        <v>580</v>
      </c>
      <c r="B582">
        <v>886307</v>
      </c>
      <c r="C582" s="2">
        <v>44570.041666666657</v>
      </c>
      <c r="D582" s="26">
        <f>IF(input_OLD_temp_simulation!C582&lt;&gt;"",(C582-E582/24-DATE(1970,1,1))*86400,"")</f>
        <v>1641686399.9999993</v>
      </c>
      <c r="E582" s="13">
        <v>1</v>
      </c>
      <c r="F582" s="17">
        <v>4.6818767986323238</v>
      </c>
      <c r="G582" s="17">
        <v>2.825674417868413</v>
      </c>
      <c r="H582" s="6">
        <v>0</v>
      </c>
      <c r="I582" s="17">
        <v>2.7980938533867148</v>
      </c>
      <c r="J582" s="17">
        <v>16.945</v>
      </c>
      <c r="K582" s="4">
        <v>13</v>
      </c>
      <c r="L582">
        <v>900</v>
      </c>
      <c r="M582" s="6">
        <v>0</v>
      </c>
      <c r="N582" s="6">
        <v>111.9999999991705</v>
      </c>
      <c r="O582" s="4">
        <v>0</v>
      </c>
      <c r="P582" s="6">
        <v>111.9999999991705</v>
      </c>
      <c r="Q582" s="13">
        <v>1</v>
      </c>
      <c r="R582" s="29">
        <v>377.80534641417597</v>
      </c>
      <c r="S582" s="29">
        <v>0</v>
      </c>
      <c r="T582" s="29">
        <v>17.506411097000001</v>
      </c>
      <c r="U582" t="s">
        <v>176</v>
      </c>
    </row>
    <row r="583" spans="1:21">
      <c r="A583" s="1">
        <v>581</v>
      </c>
      <c r="B583">
        <v>886307</v>
      </c>
      <c r="C583" s="2">
        <v>44570.052083333343</v>
      </c>
      <c r="D583" s="26">
        <f>IF(input_OLD_temp_simulation!C583&lt;&gt;"",(C583-E583/24-DATE(1970,1,1))*86400,"")</f>
        <v>1641687300.000001</v>
      </c>
      <c r="E583" s="13">
        <v>1</v>
      </c>
      <c r="F583" s="17">
        <v>4.7436917630949846</v>
      </c>
      <c r="G583" s="17">
        <v>2.9332525762588659</v>
      </c>
      <c r="H583" s="6">
        <v>0</v>
      </c>
      <c r="I583" s="17">
        <v>2.788190045589074</v>
      </c>
      <c r="J583" s="17">
        <v>16.823333333333331</v>
      </c>
      <c r="K583" s="4">
        <v>13</v>
      </c>
      <c r="L583">
        <v>900</v>
      </c>
      <c r="M583" s="6">
        <v>0</v>
      </c>
      <c r="N583" s="6">
        <v>79.99999999992724</v>
      </c>
      <c r="O583" s="4">
        <v>0</v>
      </c>
      <c r="P583" s="6">
        <v>79.99999999992724</v>
      </c>
      <c r="Q583" s="13">
        <v>1</v>
      </c>
      <c r="R583" s="29">
        <v>377.80534641417597</v>
      </c>
      <c r="S583" s="29">
        <v>0</v>
      </c>
      <c r="T583" s="29">
        <v>17.461975972000001</v>
      </c>
      <c r="U583" t="s">
        <v>176</v>
      </c>
    </row>
    <row r="584" spans="1:21">
      <c r="A584" s="1">
        <v>582</v>
      </c>
      <c r="B584">
        <v>886307</v>
      </c>
      <c r="C584" s="2">
        <v>44570.0625</v>
      </c>
      <c r="D584" s="26">
        <f>IF(input_OLD_temp_simulation!C584&lt;&gt;"",(C584-E584/24-DATE(1970,1,1))*86400,"")</f>
        <v>1641688200.0000002</v>
      </c>
      <c r="E584" s="13">
        <v>1</v>
      </c>
      <c r="F584" s="17">
        <v>4.8055067275576464</v>
      </c>
      <c r="G584" s="17">
        <v>3.0408307346493189</v>
      </c>
      <c r="H584" s="6">
        <v>0</v>
      </c>
      <c r="I584" s="17">
        <v>2.7782862377914328</v>
      </c>
      <c r="J584" s="17">
        <v>16.713333333333331</v>
      </c>
      <c r="K584" s="4">
        <v>13</v>
      </c>
      <c r="L584">
        <v>900</v>
      </c>
      <c r="M584" s="6">
        <v>0</v>
      </c>
      <c r="N584" s="6">
        <v>32.00000000106229</v>
      </c>
      <c r="O584" s="4">
        <v>0</v>
      </c>
      <c r="P584" s="6">
        <v>32.00000000106229</v>
      </c>
      <c r="Q584" s="13">
        <v>1</v>
      </c>
      <c r="R584" s="29">
        <v>377.80534641417597</v>
      </c>
      <c r="S584" s="29">
        <v>0</v>
      </c>
      <c r="T584" s="29">
        <v>17.415248281</v>
      </c>
      <c r="U584" t="s">
        <v>176</v>
      </c>
    </row>
    <row r="585" spans="1:21">
      <c r="A585" s="1">
        <v>583</v>
      </c>
      <c r="B585">
        <v>886307</v>
      </c>
      <c r="C585" s="2">
        <v>44570.072916666657</v>
      </c>
      <c r="D585" s="26">
        <f>IF(input_OLD_temp_simulation!C585&lt;&gt;"",(C585-E585/24-DATE(1970,1,1))*86400,"")</f>
        <v>1641689099.9999993</v>
      </c>
      <c r="E585" s="13">
        <v>1</v>
      </c>
      <c r="F585" s="17">
        <v>4.8673216920203064</v>
      </c>
      <c r="G585" s="17">
        <v>3.1484088930397718</v>
      </c>
      <c r="H585" s="6">
        <v>0</v>
      </c>
      <c r="I585" s="17">
        <v>2.768382429993792</v>
      </c>
      <c r="J585" s="17">
        <v>16.649999999999999</v>
      </c>
      <c r="K585" s="4">
        <v>13</v>
      </c>
      <c r="L585">
        <v>900</v>
      </c>
      <c r="M585" s="6">
        <v>0</v>
      </c>
      <c r="N585" s="6">
        <v>31.9999999992433</v>
      </c>
      <c r="O585" s="4">
        <v>0</v>
      </c>
      <c r="P585" s="6">
        <v>31.9999999992433</v>
      </c>
      <c r="Q585" s="13">
        <v>1</v>
      </c>
      <c r="R585" s="29">
        <v>377.80534641417597</v>
      </c>
      <c r="S585" s="29">
        <v>0</v>
      </c>
      <c r="T585" s="29">
        <v>17.3686753</v>
      </c>
      <c r="U585" t="s">
        <v>176</v>
      </c>
    </row>
    <row r="586" spans="1:21">
      <c r="A586" s="1">
        <v>584</v>
      </c>
      <c r="B586">
        <v>886307</v>
      </c>
      <c r="C586" s="2">
        <v>44570.083333333343</v>
      </c>
      <c r="D586" s="26">
        <f>IF(input_OLD_temp_simulation!C586&lt;&gt;"",(C586-E586/24-DATE(1970,1,1))*86400,"")</f>
        <v>1641690000.000001</v>
      </c>
      <c r="E586" s="13">
        <v>1</v>
      </c>
      <c r="F586" s="17">
        <v>4.9291366564829673</v>
      </c>
      <c r="G586" s="17">
        <v>3.2559870514302252</v>
      </c>
      <c r="H586" s="6">
        <v>0</v>
      </c>
      <c r="I586" s="17">
        <v>2.7584786221961508</v>
      </c>
      <c r="J586" s="17">
        <v>16.54</v>
      </c>
      <c r="K586" s="4">
        <v>13</v>
      </c>
      <c r="L586">
        <v>900</v>
      </c>
      <c r="M586" s="6">
        <v>0</v>
      </c>
      <c r="N586" s="6">
        <v>28.000000000247379</v>
      </c>
      <c r="O586" s="4">
        <v>0</v>
      </c>
      <c r="P586" s="6">
        <v>28.000000000247379</v>
      </c>
      <c r="Q586" s="13">
        <v>1</v>
      </c>
      <c r="R586" s="29">
        <v>377.80534641417597</v>
      </c>
      <c r="S586" s="29">
        <v>0</v>
      </c>
      <c r="T586" s="29">
        <v>17.322053242999999</v>
      </c>
      <c r="U586" t="s">
        <v>176</v>
      </c>
    </row>
    <row r="587" spans="1:21">
      <c r="A587" s="1">
        <v>585</v>
      </c>
      <c r="B587">
        <v>886307</v>
      </c>
      <c r="C587" s="2">
        <v>44570.09375</v>
      </c>
      <c r="D587" s="26">
        <f>IF(input_OLD_temp_simulation!C587&lt;&gt;"",(C587-E587/24-DATE(1970,1,1))*86400,"")</f>
        <v>1641690900.0000002</v>
      </c>
      <c r="E587" s="13">
        <v>1</v>
      </c>
      <c r="F587" s="17">
        <v>5.1843578506640302</v>
      </c>
      <c r="G587" s="17">
        <v>3.3858143510677148</v>
      </c>
      <c r="H587" s="6">
        <v>0</v>
      </c>
      <c r="I587" s="17">
        <v>2.927148283285554</v>
      </c>
      <c r="J587" s="17">
        <v>16.436666666666671</v>
      </c>
      <c r="K587" s="4">
        <v>13</v>
      </c>
      <c r="L587">
        <v>900</v>
      </c>
      <c r="M587" s="6">
        <v>0</v>
      </c>
      <c r="N587" s="6">
        <v>32.00000000106229</v>
      </c>
      <c r="O587" s="4">
        <v>0</v>
      </c>
      <c r="P587" s="6">
        <v>32.00000000106229</v>
      </c>
      <c r="Q587" s="13">
        <v>1</v>
      </c>
      <c r="R587" s="29">
        <v>377.80534641417597</v>
      </c>
      <c r="S587" s="29">
        <v>0</v>
      </c>
      <c r="T587" s="29">
        <v>17.276538840000001</v>
      </c>
      <c r="U587" t="s">
        <v>176</v>
      </c>
    </row>
    <row r="588" spans="1:21">
      <c r="A588" s="1">
        <v>586</v>
      </c>
      <c r="B588">
        <v>886307</v>
      </c>
      <c r="C588" s="2">
        <v>44570.104166666657</v>
      </c>
      <c r="D588" s="26">
        <f>IF(input_OLD_temp_simulation!C588&lt;&gt;"",(C588-E588/24-DATE(1970,1,1))*86400,"")</f>
        <v>1641691799.9999993</v>
      </c>
      <c r="E588" s="13">
        <v>1</v>
      </c>
      <c r="F588" s="17">
        <v>5.4395790448450931</v>
      </c>
      <c r="G588" s="17">
        <v>3.5156416507052062</v>
      </c>
      <c r="H588" s="6">
        <v>0</v>
      </c>
      <c r="I588" s="17">
        <v>3.0958179443749558</v>
      </c>
      <c r="J588" s="17">
        <v>16.368333333333339</v>
      </c>
      <c r="K588" s="4">
        <v>13</v>
      </c>
      <c r="L588">
        <v>900</v>
      </c>
      <c r="M588" s="6">
        <v>0</v>
      </c>
      <c r="N588" s="6">
        <v>27.99999999842839</v>
      </c>
      <c r="O588" s="4">
        <v>0</v>
      </c>
      <c r="P588" s="6">
        <v>27.99999999842839</v>
      </c>
      <c r="Q588" s="13">
        <v>1</v>
      </c>
      <c r="R588" s="29">
        <v>377.80534641417597</v>
      </c>
      <c r="S588" s="29">
        <v>0</v>
      </c>
      <c r="T588" s="29">
        <v>17.231721165</v>
      </c>
      <c r="U588" t="s">
        <v>176</v>
      </c>
    </row>
    <row r="589" spans="1:21">
      <c r="A589" s="1">
        <v>587</v>
      </c>
      <c r="B589">
        <v>886307</v>
      </c>
      <c r="C589" s="2">
        <v>44570.114583333343</v>
      </c>
      <c r="D589" s="26">
        <f>IF(input_OLD_temp_simulation!C589&lt;&gt;"",(C589-E589/24-DATE(1970,1,1))*86400,"")</f>
        <v>1641692700.000001</v>
      </c>
      <c r="E589" s="13">
        <v>1</v>
      </c>
      <c r="F589" s="17">
        <v>5.6948002390261561</v>
      </c>
      <c r="G589" s="17">
        <v>3.6454689503426958</v>
      </c>
      <c r="H589" s="6">
        <v>0</v>
      </c>
      <c r="I589" s="17">
        <v>3.264487605464359</v>
      </c>
      <c r="J589" s="17">
        <v>16.303333333333331</v>
      </c>
      <c r="K589" s="4">
        <v>13</v>
      </c>
      <c r="L589">
        <v>900</v>
      </c>
      <c r="M589" s="6">
        <v>0</v>
      </c>
      <c r="N589" s="6">
        <v>32.00000000106229</v>
      </c>
      <c r="O589" s="4">
        <v>0</v>
      </c>
      <c r="P589" s="6">
        <v>32.00000000106229</v>
      </c>
      <c r="Q589" s="13">
        <v>1</v>
      </c>
      <c r="R589" s="29">
        <v>377.80534641417597</v>
      </c>
      <c r="S589" s="29">
        <v>0</v>
      </c>
      <c r="T589" s="29">
        <v>17.188003564999999</v>
      </c>
      <c r="U589" t="s">
        <v>176</v>
      </c>
    </row>
    <row r="590" spans="1:21">
      <c r="A590" s="1">
        <v>588</v>
      </c>
      <c r="B590">
        <v>886307</v>
      </c>
      <c r="C590" s="2">
        <v>44570.125</v>
      </c>
      <c r="D590" s="26">
        <f>IF(input_OLD_temp_simulation!C590&lt;&gt;"",(C590-E590/24-DATE(1970,1,1))*86400,"")</f>
        <v>1641693600.0000002</v>
      </c>
      <c r="E590" s="13">
        <v>1</v>
      </c>
      <c r="F590" s="17">
        <v>5.950021433207219</v>
      </c>
      <c r="G590" s="17">
        <v>3.7752962499801872</v>
      </c>
      <c r="H590" s="6">
        <v>0</v>
      </c>
      <c r="I590" s="17">
        <v>3.4331572665537609</v>
      </c>
      <c r="J590" s="17">
        <v>16.23</v>
      </c>
      <c r="K590" s="4">
        <v>13</v>
      </c>
      <c r="L590">
        <v>900</v>
      </c>
      <c r="M590" s="6">
        <v>0</v>
      </c>
      <c r="N590" s="6">
        <v>31.9999999992433</v>
      </c>
      <c r="O590" s="4">
        <v>0</v>
      </c>
      <c r="P590" s="6">
        <v>31.9999999992433</v>
      </c>
      <c r="Q590" s="13">
        <v>1</v>
      </c>
      <c r="R590" s="29">
        <v>377.80534641417597</v>
      </c>
      <c r="S590" s="29">
        <v>0</v>
      </c>
      <c r="T590" s="29">
        <v>17.145178279</v>
      </c>
      <c r="U590" t="s">
        <v>176</v>
      </c>
    </row>
    <row r="591" spans="1:21">
      <c r="A591" s="1">
        <v>589</v>
      </c>
      <c r="B591">
        <v>886307</v>
      </c>
      <c r="C591" s="2">
        <v>44570.135416666657</v>
      </c>
      <c r="D591" s="26">
        <f>IF(input_OLD_temp_simulation!C591&lt;&gt;"",(C591-E591/24-DATE(1970,1,1))*86400,"")</f>
        <v>1641694499.9999993</v>
      </c>
      <c r="E591" s="13">
        <v>1</v>
      </c>
      <c r="F591" s="17">
        <v>6.0247167223339027</v>
      </c>
      <c r="G591" s="17">
        <v>4.1890503458755912</v>
      </c>
      <c r="H591" s="6">
        <v>0</v>
      </c>
      <c r="I591" s="17">
        <v>3.232016491750175</v>
      </c>
      <c r="J591" s="17">
        <v>16.149999999999999</v>
      </c>
      <c r="K591" s="4">
        <v>13</v>
      </c>
      <c r="L591">
        <v>900</v>
      </c>
      <c r="M591" s="6">
        <v>0</v>
      </c>
      <c r="N591" s="6">
        <v>28.000000000247379</v>
      </c>
      <c r="O591" s="4">
        <v>0</v>
      </c>
      <c r="P591" s="6">
        <v>28.000000000247379</v>
      </c>
      <c r="Q591" s="13">
        <v>1</v>
      </c>
      <c r="R591" s="29">
        <v>377.80534641417597</v>
      </c>
      <c r="S591" s="29">
        <v>0</v>
      </c>
      <c r="T591" s="29">
        <v>17.101484717000002</v>
      </c>
      <c r="U591" t="s">
        <v>176</v>
      </c>
    </row>
    <row r="592" spans="1:21">
      <c r="A592" s="1">
        <v>590</v>
      </c>
      <c r="B592">
        <v>886307</v>
      </c>
      <c r="C592" s="2">
        <v>44570.145833333343</v>
      </c>
      <c r="D592" s="26">
        <f>IF(input_OLD_temp_simulation!C592&lt;&gt;"",(C592-E592/24-DATE(1970,1,1))*86400,"")</f>
        <v>1641695400.000001</v>
      </c>
      <c r="E592" s="13">
        <v>1</v>
      </c>
      <c r="F592" s="17">
        <v>6.0994120114605863</v>
      </c>
      <c r="G592" s="17">
        <v>4.6028044417709957</v>
      </c>
      <c r="H592" s="6">
        <v>0</v>
      </c>
      <c r="I592" s="17">
        <v>3.0308757169465892</v>
      </c>
      <c r="J592" s="17">
        <v>16.04</v>
      </c>
      <c r="K592" s="4">
        <v>13</v>
      </c>
      <c r="L592">
        <v>900</v>
      </c>
      <c r="M592" s="6">
        <v>0</v>
      </c>
      <c r="N592" s="6">
        <v>43.999999999869033</v>
      </c>
      <c r="O592" s="4">
        <v>0</v>
      </c>
      <c r="P592" s="6">
        <v>43.999999999869033</v>
      </c>
      <c r="Q592" s="13">
        <v>1</v>
      </c>
      <c r="R592" s="29">
        <v>377.80534641417597</v>
      </c>
      <c r="S592" s="29">
        <v>0</v>
      </c>
      <c r="T592" s="29">
        <v>17.05794221</v>
      </c>
      <c r="U592" t="s">
        <v>176</v>
      </c>
    </row>
    <row r="593" spans="1:21">
      <c r="A593" s="1">
        <v>591</v>
      </c>
      <c r="B593">
        <v>886307</v>
      </c>
      <c r="C593" s="2">
        <v>44570.15625</v>
      </c>
      <c r="D593" s="26">
        <f>IF(input_OLD_temp_simulation!C593&lt;&gt;"",(C593-E593/24-DATE(1970,1,1))*86400,"")</f>
        <v>1641696300.0000002</v>
      </c>
      <c r="E593" s="13">
        <v>1</v>
      </c>
      <c r="F593" s="17">
        <v>6.17410730058727</v>
      </c>
      <c r="G593" s="17">
        <v>5.0165585376664001</v>
      </c>
      <c r="H593" s="6">
        <v>0</v>
      </c>
      <c r="I593" s="17">
        <v>2.8297349421430029</v>
      </c>
      <c r="J593" s="17">
        <v>15.983333333333331</v>
      </c>
      <c r="K593" s="4">
        <v>13</v>
      </c>
      <c r="L593">
        <v>900</v>
      </c>
      <c r="M593" s="6">
        <v>0</v>
      </c>
      <c r="N593" s="6">
        <v>112.0000000009895</v>
      </c>
      <c r="O593" s="4">
        <v>0</v>
      </c>
      <c r="P593" s="6">
        <v>112.0000000009895</v>
      </c>
      <c r="Q593" s="13">
        <v>1</v>
      </c>
      <c r="R593" s="29">
        <v>377.80534641417597</v>
      </c>
      <c r="S593" s="29">
        <v>0</v>
      </c>
      <c r="T593" s="29">
        <v>17.017190906</v>
      </c>
      <c r="U593" t="s">
        <v>176</v>
      </c>
    </row>
    <row r="594" spans="1:21">
      <c r="A594" s="1">
        <v>592</v>
      </c>
      <c r="B594">
        <v>886307</v>
      </c>
      <c r="C594" s="2">
        <v>44570.166666666657</v>
      </c>
      <c r="D594" s="26">
        <f>IF(input_OLD_temp_simulation!C594&lt;&gt;"",(C594-E594/24-DATE(1970,1,1))*86400,"")</f>
        <v>1641697199.9999993</v>
      </c>
      <c r="E594" s="13">
        <v>1</v>
      </c>
      <c r="F594" s="17">
        <v>6.2488025897139536</v>
      </c>
      <c r="G594" s="17">
        <v>5.4303126335618046</v>
      </c>
      <c r="H594" s="6">
        <v>0</v>
      </c>
      <c r="I594" s="17">
        <v>2.628594167339418</v>
      </c>
      <c r="J594" s="17">
        <v>15.93166666666667</v>
      </c>
      <c r="K594" s="4">
        <v>13</v>
      </c>
      <c r="L594">
        <v>900</v>
      </c>
      <c r="M594" s="6">
        <v>0</v>
      </c>
      <c r="N594" s="6">
        <v>75.999999999112333</v>
      </c>
      <c r="O594" s="4">
        <v>0</v>
      </c>
      <c r="P594" s="6">
        <v>75.999999999112333</v>
      </c>
      <c r="Q594" s="13">
        <v>1</v>
      </c>
      <c r="R594" s="29">
        <v>377.80534641417597</v>
      </c>
      <c r="S594" s="29">
        <v>0</v>
      </c>
      <c r="T594" s="29">
        <v>16.973937514999999</v>
      </c>
      <c r="U594" t="s">
        <v>176</v>
      </c>
    </row>
    <row r="595" spans="1:21">
      <c r="A595" s="1">
        <v>593</v>
      </c>
      <c r="B595">
        <v>886307</v>
      </c>
      <c r="C595" s="2">
        <v>44570.177083333343</v>
      </c>
      <c r="D595" s="26">
        <f>IF(input_OLD_temp_simulation!C595&lt;&gt;"",(C595-E595/24-DATE(1970,1,1))*86400,"")</f>
        <v>1641698100.000001</v>
      </c>
      <c r="E595" s="13">
        <v>1</v>
      </c>
      <c r="F595" s="17">
        <v>6.1844687168568786</v>
      </c>
      <c r="G595" s="17">
        <v>5.5727344750256469</v>
      </c>
      <c r="H595" s="6">
        <v>0</v>
      </c>
      <c r="I595" s="17">
        <v>2.469312400173115</v>
      </c>
      <c r="J595" s="17">
        <v>15.866666666666671</v>
      </c>
      <c r="K595" s="4">
        <v>13</v>
      </c>
      <c r="L595">
        <v>900</v>
      </c>
      <c r="M595" s="6">
        <v>0</v>
      </c>
      <c r="N595" s="6">
        <v>32.00000000106229</v>
      </c>
      <c r="O595" s="4">
        <v>0</v>
      </c>
      <c r="P595" s="6">
        <v>32.00000000106229</v>
      </c>
      <c r="Q595" s="13">
        <v>1</v>
      </c>
      <c r="R595" s="29">
        <v>377.80534641417597</v>
      </c>
      <c r="S595" s="29">
        <v>0</v>
      </c>
      <c r="T595" s="29">
        <v>16.927962139000002</v>
      </c>
      <c r="U595" t="s">
        <v>176</v>
      </c>
    </row>
    <row r="596" spans="1:21">
      <c r="A596" s="1">
        <v>594</v>
      </c>
      <c r="B596">
        <v>886307</v>
      </c>
      <c r="C596" s="2">
        <v>44570.1875</v>
      </c>
      <c r="D596" s="26">
        <f>IF(input_OLD_temp_simulation!C596&lt;&gt;"",(C596-E596/24-DATE(1970,1,1))*86400,"")</f>
        <v>1641699000.0000002</v>
      </c>
      <c r="E596" s="13">
        <v>1</v>
      </c>
      <c r="F596" s="17">
        <v>6.1201348439998053</v>
      </c>
      <c r="G596" s="17">
        <v>5.7151563164894892</v>
      </c>
      <c r="H596" s="6">
        <v>0</v>
      </c>
      <c r="I596" s="17">
        <v>2.310030633006813</v>
      </c>
      <c r="J596" s="17">
        <v>15.77333333333333</v>
      </c>
      <c r="K596" s="4">
        <v>13</v>
      </c>
      <c r="L596">
        <v>900</v>
      </c>
      <c r="M596" s="6">
        <v>0</v>
      </c>
      <c r="N596" s="6">
        <v>31.9999999992433</v>
      </c>
      <c r="O596" s="4">
        <v>0</v>
      </c>
      <c r="P596" s="6">
        <v>31.9999999992433</v>
      </c>
      <c r="Q596" s="13">
        <v>1</v>
      </c>
      <c r="R596" s="29">
        <v>377.80534641417597</v>
      </c>
      <c r="S596" s="29">
        <v>0</v>
      </c>
      <c r="T596" s="29">
        <v>16.881510721000001</v>
      </c>
      <c r="U596" t="s">
        <v>176</v>
      </c>
    </row>
    <row r="597" spans="1:21">
      <c r="A597" s="1">
        <v>595</v>
      </c>
      <c r="B597">
        <v>886307</v>
      </c>
      <c r="C597" s="2">
        <v>44570.197916666657</v>
      </c>
      <c r="D597" s="26">
        <f>IF(input_OLD_temp_simulation!C597&lt;&gt;"",(C597-E597/24-DATE(1970,1,1))*86400,"")</f>
        <v>1641699899.9999993</v>
      </c>
      <c r="E597" s="13">
        <v>1</v>
      </c>
      <c r="F597" s="17">
        <v>6.0558009711427321</v>
      </c>
      <c r="G597" s="17">
        <v>5.8575781579533306</v>
      </c>
      <c r="H597" s="6">
        <v>0</v>
      </c>
      <c r="I597" s="17">
        <v>2.1507488658405109</v>
      </c>
      <c r="J597" s="17">
        <v>15.686666666666669</v>
      </c>
      <c r="K597" s="4">
        <v>13</v>
      </c>
      <c r="L597">
        <v>900</v>
      </c>
      <c r="M597" s="6">
        <v>0</v>
      </c>
      <c r="N597" s="6">
        <v>29.999999999745341</v>
      </c>
      <c r="O597" s="4">
        <v>0</v>
      </c>
      <c r="P597" s="6">
        <v>29.999999999745341</v>
      </c>
      <c r="Q597" s="13">
        <v>1</v>
      </c>
      <c r="R597" s="29">
        <v>377.80534641417597</v>
      </c>
      <c r="S597" s="29">
        <v>0</v>
      </c>
      <c r="T597" s="29">
        <v>16.834483694999999</v>
      </c>
      <c r="U597" t="s">
        <v>176</v>
      </c>
    </row>
    <row r="598" spans="1:21">
      <c r="A598" s="1">
        <v>596</v>
      </c>
      <c r="B598">
        <v>886307</v>
      </c>
      <c r="C598" s="2">
        <v>44570.208333333343</v>
      </c>
      <c r="D598" s="26">
        <f>IF(input_OLD_temp_simulation!C598&lt;&gt;"",(C598-E598/24-DATE(1970,1,1))*86400,"")</f>
        <v>1641700800.000001</v>
      </c>
      <c r="E598" s="13">
        <v>1</v>
      </c>
      <c r="F598" s="17">
        <v>5.9914670982856579</v>
      </c>
      <c r="G598" s="17">
        <v>5.9999999994171738</v>
      </c>
      <c r="H598" s="6">
        <v>0</v>
      </c>
      <c r="I598" s="17">
        <v>1.9914670986742089</v>
      </c>
      <c r="J598" s="17">
        <v>15.63666666666666</v>
      </c>
      <c r="K598" s="4">
        <v>13</v>
      </c>
      <c r="L598">
        <v>900</v>
      </c>
      <c r="M598" s="6">
        <v>0</v>
      </c>
      <c r="N598" s="6">
        <v>29.999999999745341</v>
      </c>
      <c r="O598" s="4">
        <v>0</v>
      </c>
      <c r="P598" s="6">
        <v>29.999999999745341</v>
      </c>
      <c r="Q598" s="13">
        <v>1</v>
      </c>
      <c r="R598" s="29">
        <v>377.80534641417597</v>
      </c>
      <c r="S598" s="29">
        <v>0</v>
      </c>
      <c r="T598" s="29">
        <v>16.786985046000002</v>
      </c>
      <c r="U598" t="s">
        <v>176</v>
      </c>
    </row>
    <row r="599" spans="1:21">
      <c r="A599" s="1">
        <v>597</v>
      </c>
      <c r="B599">
        <v>886307</v>
      </c>
      <c r="C599" s="2">
        <v>44570.21875</v>
      </c>
      <c r="D599" s="26">
        <f>IF(input_OLD_temp_simulation!C599&lt;&gt;"",(C599-E599/24-DATE(1970,1,1))*86400,"")</f>
        <v>1641701700.0000002</v>
      </c>
      <c r="E599" s="13">
        <v>1</v>
      </c>
      <c r="F599" s="17">
        <v>5.8814913649818736</v>
      </c>
      <c r="G599" s="17">
        <v>6.1298272992003637</v>
      </c>
      <c r="H599" s="6">
        <v>0</v>
      </c>
      <c r="I599" s="17">
        <v>1.794939832181631</v>
      </c>
      <c r="J599" s="17">
        <v>15.58</v>
      </c>
      <c r="K599" s="4">
        <v>13</v>
      </c>
      <c r="L599">
        <v>900</v>
      </c>
      <c r="M599" s="6">
        <v>0</v>
      </c>
      <c r="N599" s="6">
        <v>28.000000000247379</v>
      </c>
      <c r="O599" s="4">
        <v>0</v>
      </c>
      <c r="P599" s="6">
        <v>28.000000000247379</v>
      </c>
      <c r="Q599" s="13">
        <v>1</v>
      </c>
      <c r="R599" s="29">
        <v>377.80534641417597</v>
      </c>
      <c r="S599" s="29">
        <v>0</v>
      </c>
      <c r="T599" s="29">
        <v>16.738758704999999</v>
      </c>
      <c r="U599" t="s">
        <v>176</v>
      </c>
    </row>
    <row r="600" spans="1:21">
      <c r="A600" s="1">
        <v>598</v>
      </c>
      <c r="B600">
        <v>886307</v>
      </c>
      <c r="C600" s="2">
        <v>44570.229166666657</v>
      </c>
      <c r="D600" s="26">
        <f>IF(input_OLD_temp_simulation!C600&lt;&gt;"",(C600-E600/24-DATE(1970,1,1))*86400,"")</f>
        <v>1641702599.9999993</v>
      </c>
      <c r="E600" s="13">
        <v>1</v>
      </c>
      <c r="F600" s="17">
        <v>5.7715156316780893</v>
      </c>
      <c r="G600" s="17">
        <v>6.2596545989835537</v>
      </c>
      <c r="H600" s="6">
        <v>0</v>
      </c>
      <c r="I600" s="17">
        <v>1.598412565689054</v>
      </c>
      <c r="J600" s="17">
        <v>15.53333333333333</v>
      </c>
      <c r="K600" s="4">
        <v>13</v>
      </c>
      <c r="L600">
        <v>900</v>
      </c>
      <c r="M600" s="6">
        <v>0</v>
      </c>
      <c r="N600" s="6">
        <v>31.9999999992433</v>
      </c>
      <c r="O600" s="4">
        <v>0</v>
      </c>
      <c r="P600" s="6">
        <v>31.9999999992433</v>
      </c>
      <c r="Q600" s="13">
        <v>1</v>
      </c>
      <c r="R600" s="29">
        <v>377.80534641417597</v>
      </c>
      <c r="S600" s="29">
        <v>0</v>
      </c>
      <c r="T600" s="29">
        <v>16.690112436</v>
      </c>
      <c r="U600" t="s">
        <v>176</v>
      </c>
    </row>
    <row r="601" spans="1:21">
      <c r="A601" s="1">
        <v>599</v>
      </c>
      <c r="B601">
        <v>886307</v>
      </c>
      <c r="C601" s="2">
        <v>44570.239583333343</v>
      </c>
      <c r="D601" s="26">
        <f>IF(input_OLD_temp_simulation!C601&lt;&gt;"",(C601-E601/24-DATE(1970,1,1))*86400,"")</f>
        <v>1641703500.000001</v>
      </c>
      <c r="E601" s="13">
        <v>1</v>
      </c>
      <c r="F601" s="17">
        <v>5.6615398983743059</v>
      </c>
      <c r="G601" s="17">
        <v>6.3894818987667437</v>
      </c>
      <c r="H601" s="6">
        <v>0</v>
      </c>
      <c r="I601" s="17">
        <v>1.401885299196477</v>
      </c>
      <c r="J601" s="17">
        <v>15.463333333333329</v>
      </c>
      <c r="K601" s="4">
        <v>13</v>
      </c>
      <c r="L601">
        <v>900</v>
      </c>
      <c r="M601" s="6">
        <v>0</v>
      </c>
      <c r="N601" s="6">
        <v>32.00000000106229</v>
      </c>
      <c r="O601" s="4">
        <v>0</v>
      </c>
      <c r="P601" s="6">
        <v>32.00000000106229</v>
      </c>
      <c r="Q601" s="13">
        <v>1</v>
      </c>
      <c r="R601" s="29">
        <v>377.80534641417597</v>
      </c>
      <c r="S601" s="29">
        <v>0</v>
      </c>
      <c r="T601" s="29">
        <v>16.640844864999998</v>
      </c>
      <c r="U601" t="s">
        <v>176</v>
      </c>
    </row>
    <row r="602" spans="1:21">
      <c r="A602" s="1">
        <v>600</v>
      </c>
      <c r="B602">
        <v>886307</v>
      </c>
      <c r="C602" s="2">
        <v>44570.25</v>
      </c>
      <c r="D602" s="26">
        <f>IF(input_OLD_temp_simulation!C602&lt;&gt;"",(C602-E602/24-DATE(1970,1,1))*86400,"")</f>
        <v>1641704400.0000002</v>
      </c>
      <c r="E602" s="13">
        <v>1</v>
      </c>
      <c r="F602" s="17">
        <v>5.5515641650705216</v>
      </c>
      <c r="G602" s="17">
        <v>6.5193091985499336</v>
      </c>
      <c r="H602" s="6">
        <v>0</v>
      </c>
      <c r="I602" s="17">
        <v>1.2053580327039</v>
      </c>
      <c r="J602" s="17">
        <v>15.41</v>
      </c>
      <c r="K602" s="4">
        <v>13</v>
      </c>
      <c r="L602">
        <v>900</v>
      </c>
      <c r="M602" s="6">
        <v>0</v>
      </c>
      <c r="N602" s="6">
        <v>28.000000000247379</v>
      </c>
      <c r="O602" s="4">
        <v>0</v>
      </c>
      <c r="P602" s="6">
        <v>28.000000000247379</v>
      </c>
      <c r="Q602" s="13">
        <v>1</v>
      </c>
      <c r="R602" s="29">
        <v>377.80534641417597</v>
      </c>
      <c r="S602" s="29">
        <v>0</v>
      </c>
      <c r="T602" s="29">
        <v>16.590755467000001</v>
      </c>
      <c r="U602" t="s">
        <v>176</v>
      </c>
    </row>
    <row r="603" spans="1:21">
      <c r="A603" s="1">
        <v>601</v>
      </c>
      <c r="B603">
        <v>886307</v>
      </c>
      <c r="C603" s="2">
        <v>44570.260416666657</v>
      </c>
      <c r="D603" s="26">
        <f>IF(input_OLD_temp_simulation!C603&lt;&gt;"",(C603-E603/24-DATE(1970,1,1))*86400,"")</f>
        <v>1641705299.9999993</v>
      </c>
      <c r="E603" s="13">
        <v>1</v>
      </c>
      <c r="F603" s="17">
        <v>5.5071817588210159</v>
      </c>
      <c r="G603" s="17">
        <v>6.2257278030170511</v>
      </c>
      <c r="H603" s="6">
        <v>0</v>
      </c>
      <c r="I603" s="17">
        <v>1.356696556809649</v>
      </c>
      <c r="J603" s="17">
        <v>15.34</v>
      </c>
      <c r="K603" s="4">
        <v>13</v>
      </c>
      <c r="L603">
        <v>900</v>
      </c>
      <c r="M603" s="6">
        <v>0</v>
      </c>
      <c r="N603" s="6">
        <v>31.9999999992433</v>
      </c>
      <c r="O603" s="4">
        <v>0</v>
      </c>
      <c r="P603" s="6">
        <v>31.9999999992433</v>
      </c>
      <c r="Q603" s="13">
        <v>1</v>
      </c>
      <c r="R603" s="29">
        <v>377.80534641417597</v>
      </c>
      <c r="S603" s="29">
        <v>0</v>
      </c>
      <c r="T603" s="29">
        <v>16.541715476</v>
      </c>
      <c r="U603" t="s">
        <v>176</v>
      </c>
    </row>
    <row r="604" spans="1:21">
      <c r="A604" s="1">
        <v>602</v>
      </c>
      <c r="B604">
        <v>886307</v>
      </c>
      <c r="C604" s="2">
        <v>44570.270833333343</v>
      </c>
      <c r="D604" s="26">
        <f>IF(input_OLD_temp_simulation!C604&lt;&gt;"",(C604-E604/24-DATE(1970,1,1))*86400,"")</f>
        <v>1641706200.000001</v>
      </c>
      <c r="E604" s="13">
        <v>1</v>
      </c>
      <c r="F604" s="17">
        <v>5.4627993525715093</v>
      </c>
      <c r="G604" s="17">
        <v>5.9321464074841694</v>
      </c>
      <c r="H604" s="6">
        <v>0</v>
      </c>
      <c r="I604" s="17">
        <v>1.5080350809153971</v>
      </c>
      <c r="J604" s="17">
        <v>15.29833333333333</v>
      </c>
      <c r="K604" s="4">
        <v>13</v>
      </c>
      <c r="L604">
        <v>900</v>
      </c>
      <c r="M604" s="6">
        <v>0</v>
      </c>
      <c r="N604" s="6">
        <v>92.000000000552973</v>
      </c>
      <c r="O604" s="4">
        <v>0</v>
      </c>
      <c r="P604" s="6">
        <v>92.000000000552973</v>
      </c>
      <c r="Q604" s="13">
        <v>1</v>
      </c>
      <c r="R604" s="29">
        <v>377.80534641417597</v>
      </c>
      <c r="S604" s="29">
        <v>0</v>
      </c>
      <c r="T604" s="29">
        <v>16.496564404000001</v>
      </c>
      <c r="U604" t="s">
        <v>176</v>
      </c>
    </row>
    <row r="605" spans="1:21">
      <c r="A605" s="1">
        <v>603</v>
      </c>
      <c r="B605">
        <v>886307</v>
      </c>
      <c r="C605" s="2">
        <v>44570.28125</v>
      </c>
      <c r="D605" s="26">
        <f>IF(input_OLD_temp_simulation!C605&lt;&gt;"",(C605-E605/24-DATE(1970,1,1))*86400,"")</f>
        <v>1641707100.0000002</v>
      </c>
      <c r="E605" s="13">
        <v>1</v>
      </c>
      <c r="F605" s="17">
        <v>5.4184169463220027</v>
      </c>
      <c r="G605" s="17">
        <v>5.638565011951286</v>
      </c>
      <c r="H605" s="6">
        <v>0</v>
      </c>
      <c r="I605" s="17">
        <v>1.6593736050211461</v>
      </c>
      <c r="J605" s="17">
        <v>15.22</v>
      </c>
      <c r="K605" s="4">
        <v>13</v>
      </c>
      <c r="L605">
        <v>900</v>
      </c>
      <c r="M605" s="6">
        <v>0</v>
      </c>
      <c r="N605" s="6">
        <v>108.00000000017459</v>
      </c>
      <c r="O605" s="4">
        <v>0</v>
      </c>
      <c r="P605" s="6">
        <v>108.00000000017459</v>
      </c>
      <c r="Q605" s="13">
        <v>1</v>
      </c>
      <c r="R605" s="29">
        <v>377.80534641417597</v>
      </c>
      <c r="S605" s="29">
        <v>0</v>
      </c>
      <c r="T605" s="29">
        <v>16.453051404</v>
      </c>
      <c r="U605" t="s">
        <v>176</v>
      </c>
    </row>
    <row r="606" spans="1:21">
      <c r="A606" s="1">
        <v>604</v>
      </c>
      <c r="B606">
        <v>886307</v>
      </c>
      <c r="C606" s="2">
        <v>44570.291666666657</v>
      </c>
      <c r="D606" s="26">
        <f>IF(input_OLD_temp_simulation!C606&lt;&gt;"",(C606-E606/24-DATE(1970,1,1))*86400,"")</f>
        <v>1641707999.9999993</v>
      </c>
      <c r="E606" s="13">
        <v>1</v>
      </c>
      <c r="F606" s="17">
        <v>5.3740345400724969</v>
      </c>
      <c r="G606" s="17">
        <v>5.3449836164184026</v>
      </c>
      <c r="H606" s="6">
        <v>0</v>
      </c>
      <c r="I606" s="17">
        <v>1.8107121291268951</v>
      </c>
      <c r="J606" s="17">
        <v>15.168333333333329</v>
      </c>
      <c r="K606" s="4">
        <v>13</v>
      </c>
      <c r="L606">
        <v>900</v>
      </c>
      <c r="M606" s="6">
        <v>3849.1611111133861</v>
      </c>
      <c r="N606" s="6">
        <v>56.000000000494772</v>
      </c>
      <c r="O606" s="4">
        <v>0</v>
      </c>
      <c r="P606" s="6">
        <v>56.000000000494772</v>
      </c>
      <c r="Q606" s="13">
        <v>1</v>
      </c>
      <c r="R606" s="29">
        <v>377.80534641417597</v>
      </c>
      <c r="S606" s="29">
        <v>3471.3557646992099</v>
      </c>
      <c r="T606" s="29">
        <v>16.578717824000002</v>
      </c>
      <c r="U606" t="s">
        <v>176</v>
      </c>
    </row>
    <row r="607" spans="1:21">
      <c r="A607" s="1">
        <v>605</v>
      </c>
      <c r="B607">
        <v>886307</v>
      </c>
      <c r="C607" s="2">
        <v>44570.302083333343</v>
      </c>
      <c r="D607" s="26">
        <f>IF(input_OLD_temp_simulation!C607&lt;&gt;"",(C607-E607/24-DATE(1970,1,1))*86400,"")</f>
        <v>1641708900.000001</v>
      </c>
      <c r="E607" s="13">
        <v>1</v>
      </c>
      <c r="F607" s="17">
        <v>5.2688026292878272</v>
      </c>
      <c r="G607" s="17">
        <v>5.2800699665996582</v>
      </c>
      <c r="H607" s="6">
        <v>0.4548724885983309</v>
      </c>
      <c r="I607" s="17">
        <v>1.7487559848880549</v>
      </c>
      <c r="J607" s="17">
        <v>15.12</v>
      </c>
      <c r="K607" s="4">
        <v>13</v>
      </c>
      <c r="L607">
        <v>900</v>
      </c>
      <c r="M607" s="6">
        <v>3849.1611111133861</v>
      </c>
      <c r="N607" s="6">
        <v>187.9999999982829</v>
      </c>
      <c r="O607" s="4">
        <v>0</v>
      </c>
      <c r="P607" s="6">
        <v>187.9999999982829</v>
      </c>
      <c r="Q607" s="13">
        <v>1</v>
      </c>
      <c r="R607" s="29">
        <v>377.80534641417597</v>
      </c>
      <c r="S607" s="29">
        <v>3471.3557646992099</v>
      </c>
      <c r="T607" s="29">
        <v>16.710486604</v>
      </c>
      <c r="U607" t="s">
        <v>176</v>
      </c>
    </row>
    <row r="608" spans="1:21">
      <c r="A608" s="1">
        <v>606</v>
      </c>
      <c r="B608">
        <v>886307</v>
      </c>
      <c r="C608" s="2">
        <v>44570.3125</v>
      </c>
      <c r="D608" s="26">
        <f>IF(input_OLD_temp_simulation!C608&lt;&gt;"",(C608-E608/24-DATE(1970,1,1))*86400,"")</f>
        <v>1641709800.0000002</v>
      </c>
      <c r="E608" s="13">
        <v>1</v>
      </c>
      <c r="F608" s="17">
        <v>5.1635707185031574</v>
      </c>
      <c r="G608" s="17">
        <v>5.215156316780913</v>
      </c>
      <c r="H608" s="6">
        <v>0.90974497719666181</v>
      </c>
      <c r="I608" s="17">
        <v>1.686799840649216</v>
      </c>
      <c r="J608" s="17">
        <v>15.096666666666669</v>
      </c>
      <c r="K608" s="4">
        <v>14.16666666666667</v>
      </c>
      <c r="L608">
        <v>900</v>
      </c>
      <c r="M608" s="6">
        <v>3849.1611111133861</v>
      </c>
      <c r="N608" s="6">
        <v>560.00000000130967</v>
      </c>
      <c r="O608" s="4">
        <v>0</v>
      </c>
      <c r="P608" s="6">
        <v>560.00000000130967</v>
      </c>
      <c r="Q608" s="13">
        <v>1</v>
      </c>
      <c r="R608" s="29">
        <v>377.80534641417597</v>
      </c>
      <c r="S608" s="29">
        <v>3471.3557646992099</v>
      </c>
      <c r="T608" s="29">
        <v>16.860520332</v>
      </c>
      <c r="U608" t="s">
        <v>176</v>
      </c>
    </row>
    <row r="609" spans="1:21">
      <c r="A609" s="1">
        <v>607</v>
      </c>
      <c r="B609">
        <v>886307</v>
      </c>
      <c r="C609" s="2">
        <v>44570.322916666657</v>
      </c>
      <c r="D609" s="26">
        <f>IF(input_OLD_temp_simulation!C609&lt;&gt;"",(C609-E609/24-DATE(1970,1,1))*86400,"")</f>
        <v>1641710699.9999993</v>
      </c>
      <c r="E609" s="13">
        <v>1</v>
      </c>
      <c r="F609" s="17">
        <v>5.0583388077184877</v>
      </c>
      <c r="G609" s="17">
        <v>5.1502426669621677</v>
      </c>
      <c r="H609" s="6">
        <v>1.364617465794993</v>
      </c>
      <c r="I609" s="17">
        <v>1.6248436964103761</v>
      </c>
      <c r="J609" s="17">
        <v>15.42</v>
      </c>
      <c r="K609" s="4">
        <v>16.5</v>
      </c>
      <c r="L609">
        <v>900</v>
      </c>
      <c r="M609" s="6">
        <v>3849.1611111133861</v>
      </c>
      <c r="N609" s="6">
        <v>47.999999998864951</v>
      </c>
      <c r="O609" s="4">
        <v>0</v>
      </c>
      <c r="P609" s="6">
        <v>47.999999998864951</v>
      </c>
      <c r="Q609" s="13">
        <v>1</v>
      </c>
      <c r="R609" s="29">
        <v>377.80534641417597</v>
      </c>
      <c r="S609" s="29">
        <v>3471.3557646992099</v>
      </c>
      <c r="T609" s="29">
        <v>16.983848976000001</v>
      </c>
      <c r="U609" t="s">
        <v>176</v>
      </c>
    </row>
    <row r="610" spans="1:21">
      <c r="A610" s="1">
        <v>608</v>
      </c>
      <c r="B610">
        <v>886307</v>
      </c>
      <c r="C610" s="2">
        <v>44570.333333333343</v>
      </c>
      <c r="D610" s="26">
        <f>IF(input_OLD_temp_simulation!C610&lt;&gt;"",(C610-E610/24-DATE(1970,1,1))*86400,"")</f>
        <v>1641711600.000001</v>
      </c>
      <c r="E610" s="13">
        <v>1</v>
      </c>
      <c r="F610" s="17">
        <v>4.9531068969338179</v>
      </c>
      <c r="G610" s="17">
        <v>5.0853290171434216</v>
      </c>
      <c r="H610" s="6">
        <v>1.8194899543933241</v>
      </c>
      <c r="I610" s="17">
        <v>1.562887552171536</v>
      </c>
      <c r="J610" s="17">
        <v>16.335000000000001</v>
      </c>
      <c r="K610" s="4">
        <v>16.5</v>
      </c>
      <c r="L610">
        <v>900</v>
      </c>
      <c r="M610" s="6">
        <v>1817.1166666636809</v>
      </c>
      <c r="N610" s="6">
        <v>43.999999999869033</v>
      </c>
      <c r="O610" s="4">
        <v>0</v>
      </c>
      <c r="P610" s="6">
        <v>43.999999999869033</v>
      </c>
      <c r="Q610" s="13">
        <v>1</v>
      </c>
      <c r="R610" s="29">
        <v>377.80534641417597</v>
      </c>
      <c r="S610" s="29">
        <v>1439.3113202495049</v>
      </c>
      <c r="T610" s="29">
        <v>17.006283126</v>
      </c>
      <c r="U610" t="s">
        <v>176</v>
      </c>
    </row>
    <row r="611" spans="1:21">
      <c r="A611" s="1">
        <v>609</v>
      </c>
      <c r="B611">
        <v>886307</v>
      </c>
      <c r="C611" s="2">
        <v>44570.34375</v>
      </c>
      <c r="D611" s="26">
        <f>IF(input_OLD_temp_simulation!C611&lt;&gt;"",(C611-E611/24-DATE(1970,1,1))*86400,"")</f>
        <v>1641712500.0000002</v>
      </c>
      <c r="E611" s="13">
        <v>1</v>
      </c>
      <c r="F611" s="17">
        <v>4.8581554303262457</v>
      </c>
      <c r="G611" s="17">
        <v>5.0204153673246701</v>
      </c>
      <c r="H611" s="6">
        <v>8.2847904871455018</v>
      </c>
      <c r="I611" s="17">
        <v>1.511211852109799</v>
      </c>
      <c r="J611" s="17">
        <v>16.493333333333339</v>
      </c>
      <c r="K611" s="4">
        <v>16.5</v>
      </c>
      <c r="L611">
        <v>900</v>
      </c>
      <c r="M611" s="6">
        <v>1817.1166666636809</v>
      </c>
      <c r="N611" s="6">
        <v>48.00000000068394</v>
      </c>
      <c r="O611" s="4">
        <v>0</v>
      </c>
      <c r="P611" s="6">
        <v>48.00000000068394</v>
      </c>
      <c r="Q611" s="13">
        <v>1</v>
      </c>
      <c r="R611" s="29">
        <v>377.80534641417597</v>
      </c>
      <c r="S611" s="29">
        <v>1439.3113202495049</v>
      </c>
      <c r="T611" s="29">
        <v>17.031268492999999</v>
      </c>
      <c r="U611" t="s">
        <v>176</v>
      </c>
    </row>
    <row r="612" spans="1:21">
      <c r="A612" s="1">
        <v>610</v>
      </c>
      <c r="B612">
        <v>886307</v>
      </c>
      <c r="C612" s="2">
        <v>44570.354166666657</v>
      </c>
      <c r="D612" s="26">
        <f>IF(input_OLD_temp_simulation!C612&lt;&gt;"",(C612-E612/24-DATE(1970,1,1))*86400,"")</f>
        <v>1641713399.9999993</v>
      </c>
      <c r="E612" s="13">
        <v>1</v>
      </c>
      <c r="F612" s="17">
        <v>4.7632039637186736</v>
      </c>
      <c r="G612" s="17">
        <v>4.9555017175059177</v>
      </c>
      <c r="H612" s="6">
        <v>14.750091019897679</v>
      </c>
      <c r="I612" s="17">
        <v>1.4595361520480621</v>
      </c>
      <c r="J612" s="17">
        <v>16.573333333333331</v>
      </c>
      <c r="K612" s="4">
        <v>16.5</v>
      </c>
      <c r="L612">
        <v>900</v>
      </c>
      <c r="M612" s="6">
        <v>1817.1166666636809</v>
      </c>
      <c r="N612" s="6">
        <v>64.00000000030559</v>
      </c>
      <c r="O612" s="4">
        <v>0</v>
      </c>
      <c r="P612" s="6">
        <v>64.00000000030559</v>
      </c>
      <c r="Q612" s="13">
        <v>1</v>
      </c>
      <c r="R612" s="29">
        <v>377.80534641417597</v>
      </c>
      <c r="S612" s="29">
        <v>1439.3113202495049</v>
      </c>
      <c r="T612" s="29">
        <v>17.059403769999999</v>
      </c>
      <c r="U612" t="s">
        <v>176</v>
      </c>
    </row>
    <row r="613" spans="1:21">
      <c r="A613" s="1">
        <v>611</v>
      </c>
      <c r="B613">
        <v>886307</v>
      </c>
      <c r="C613" s="2">
        <v>44570.364583333343</v>
      </c>
      <c r="D613" s="26">
        <f>IF(input_OLD_temp_simulation!C613&lt;&gt;"",(C613-E613/24-DATE(1970,1,1))*86400,"")</f>
        <v>1641714300.000001</v>
      </c>
      <c r="E613" s="13">
        <v>1</v>
      </c>
      <c r="F613" s="17">
        <v>4.6682524971111006</v>
      </c>
      <c r="G613" s="17">
        <v>4.8905880676871654</v>
      </c>
      <c r="H613" s="6">
        <v>21.215391552649859</v>
      </c>
      <c r="I613" s="17">
        <v>1.4078604519863249</v>
      </c>
      <c r="J613" s="17">
        <v>16.66333333333333</v>
      </c>
      <c r="K613" s="4">
        <v>16.5</v>
      </c>
      <c r="L613">
        <v>900</v>
      </c>
      <c r="M613" s="6">
        <v>1817.1166666636809</v>
      </c>
      <c r="N613" s="6">
        <v>87.999999999738066</v>
      </c>
      <c r="O613" s="4">
        <v>0</v>
      </c>
      <c r="P613" s="6">
        <v>87.999999999738066</v>
      </c>
      <c r="Q613" s="13">
        <v>1</v>
      </c>
      <c r="R613" s="29">
        <v>377.80534641417597</v>
      </c>
      <c r="S613" s="29">
        <v>1439.3113202495049</v>
      </c>
      <c r="T613" s="29">
        <v>17.091081997</v>
      </c>
      <c r="U613" t="s">
        <v>176</v>
      </c>
    </row>
    <row r="614" spans="1:21">
      <c r="A614" s="1">
        <v>612</v>
      </c>
      <c r="B614">
        <v>886307</v>
      </c>
      <c r="C614" s="2">
        <v>44570.375</v>
      </c>
      <c r="D614" s="26">
        <f>IF(input_OLD_temp_simulation!C614&lt;&gt;"",(C614-E614/24-DATE(1970,1,1))*86400,"")</f>
        <v>1641715200.0000002</v>
      </c>
      <c r="E614" s="13">
        <v>1</v>
      </c>
      <c r="F614" s="17">
        <v>4.5733010305035293</v>
      </c>
      <c r="G614" s="17">
        <v>4.825674417868413</v>
      </c>
      <c r="H614" s="6">
        <v>27.68069208540204</v>
      </c>
      <c r="I614" s="17">
        <v>1.3561847519245871</v>
      </c>
      <c r="J614" s="17">
        <v>16.760000000000002</v>
      </c>
      <c r="K614" s="4">
        <v>14.16666666666667</v>
      </c>
      <c r="L614">
        <v>900</v>
      </c>
      <c r="M614" s="6">
        <v>0</v>
      </c>
      <c r="N614" s="6">
        <v>136.00000000042201</v>
      </c>
      <c r="O614" s="4">
        <v>0</v>
      </c>
      <c r="P614" s="6">
        <v>136.00000000042201</v>
      </c>
      <c r="Q614" s="13">
        <v>1</v>
      </c>
      <c r="R614" s="29">
        <v>377.80534641417597</v>
      </c>
      <c r="S614" s="29">
        <v>0</v>
      </c>
      <c r="T614" s="29">
        <v>17.056605567999998</v>
      </c>
      <c r="U614" t="s">
        <v>176</v>
      </c>
    </row>
    <row r="615" spans="1:21">
      <c r="A615" s="1">
        <v>613</v>
      </c>
      <c r="B615">
        <v>886307</v>
      </c>
      <c r="C615" s="2">
        <v>44570.385416666657</v>
      </c>
      <c r="D615" s="26">
        <f>IF(input_OLD_temp_simulation!C615&lt;&gt;"",(C615-E615/24-DATE(1970,1,1))*86400,"")</f>
        <v>1641716099.9999993</v>
      </c>
      <c r="E615" s="13">
        <v>1</v>
      </c>
      <c r="F615" s="17">
        <v>4.7765830932518547</v>
      </c>
      <c r="G615" s="17">
        <v>4.6405880676871654</v>
      </c>
      <c r="H615" s="6">
        <v>45.073715344283528</v>
      </c>
      <c r="I615" s="17">
        <v>1.682857714793744</v>
      </c>
      <c r="J615" s="17">
        <v>16.5</v>
      </c>
      <c r="K615" s="4">
        <v>13</v>
      </c>
      <c r="L615">
        <v>900</v>
      </c>
      <c r="M615" s="6">
        <v>0</v>
      </c>
      <c r="N615" s="6">
        <v>64.00000000030559</v>
      </c>
      <c r="O615" s="4">
        <v>0</v>
      </c>
      <c r="P615" s="6">
        <v>64.00000000030559</v>
      </c>
      <c r="Q615" s="13">
        <v>1</v>
      </c>
      <c r="R615" s="29">
        <v>377.80534641417597</v>
      </c>
      <c r="S615" s="29">
        <v>0</v>
      </c>
      <c r="T615" s="29">
        <v>17.027144452000002</v>
      </c>
      <c r="U615" t="s">
        <v>176</v>
      </c>
    </row>
    <row r="616" spans="1:21">
      <c r="A616" s="1">
        <v>614</v>
      </c>
      <c r="B616">
        <v>886307</v>
      </c>
      <c r="C616" s="2">
        <v>44570.395833333343</v>
      </c>
      <c r="D616" s="26">
        <f>IF(input_OLD_temp_simulation!C616&lt;&gt;"",(C616-E616/24-DATE(1970,1,1))*86400,"")</f>
        <v>1641717000.000001</v>
      </c>
      <c r="E616" s="13">
        <v>1</v>
      </c>
      <c r="F616" s="17">
        <v>4.9798651560001801</v>
      </c>
      <c r="G616" s="17">
        <v>4.4555017175059177</v>
      </c>
      <c r="H616" s="6">
        <v>62.466738603165027</v>
      </c>
      <c r="I616" s="17">
        <v>2.0095306776629021</v>
      </c>
      <c r="J616" s="17">
        <v>16.22</v>
      </c>
      <c r="K616" s="4">
        <v>13</v>
      </c>
      <c r="L616">
        <v>900</v>
      </c>
      <c r="M616" s="6">
        <v>0</v>
      </c>
      <c r="N616" s="6">
        <v>27.99999999842839</v>
      </c>
      <c r="O616" s="4">
        <v>0</v>
      </c>
      <c r="P616" s="6">
        <v>27.99999999842839</v>
      </c>
      <c r="Q616" s="13">
        <v>1</v>
      </c>
      <c r="R616" s="29">
        <v>377.80534641417597</v>
      </c>
      <c r="S616" s="29">
        <v>0</v>
      </c>
      <c r="T616" s="29">
        <v>17.004505811000001</v>
      </c>
      <c r="U616" t="s">
        <v>176</v>
      </c>
    </row>
    <row r="617" spans="1:21">
      <c r="A617" s="1">
        <v>615</v>
      </c>
      <c r="B617">
        <v>886307</v>
      </c>
      <c r="C617" s="2">
        <v>44570.40625</v>
      </c>
      <c r="D617" s="26">
        <f>IF(input_OLD_temp_simulation!C617&lt;&gt;"",(C617-E617/24-DATE(1970,1,1))*86400,"")</f>
        <v>1641717900.0000002</v>
      </c>
      <c r="E617" s="13">
        <v>1</v>
      </c>
      <c r="F617" s="17">
        <v>5.1831472187485046</v>
      </c>
      <c r="G617" s="17">
        <v>4.2704153673246701</v>
      </c>
      <c r="H617" s="6">
        <v>79.859761862046511</v>
      </c>
      <c r="I617" s="17">
        <v>2.3362036405320592</v>
      </c>
      <c r="J617" s="17">
        <v>16.021666666666661</v>
      </c>
      <c r="K617" s="4">
        <v>13</v>
      </c>
      <c r="L617">
        <v>900</v>
      </c>
      <c r="M617" s="6">
        <v>0</v>
      </c>
      <c r="N617" s="6">
        <v>29.333333333852352</v>
      </c>
      <c r="O617" s="4">
        <v>0</v>
      </c>
      <c r="P617" s="6">
        <v>29.333333333852352</v>
      </c>
      <c r="Q617" s="13">
        <v>1</v>
      </c>
      <c r="R617" s="29">
        <v>377.80534641417597</v>
      </c>
      <c r="S617" s="29">
        <v>0</v>
      </c>
      <c r="T617" s="29">
        <v>16.990556928</v>
      </c>
      <c r="U617" t="s">
        <v>176</v>
      </c>
    </row>
    <row r="618" spans="1:21">
      <c r="A618" s="1">
        <v>616</v>
      </c>
      <c r="B618">
        <v>886307</v>
      </c>
      <c r="C618" s="2">
        <v>44570.416666666657</v>
      </c>
      <c r="D618" s="26">
        <f>IF(input_OLD_temp_simulation!C618&lt;&gt;"",(C618-E618/24-DATE(1970,1,1))*86400,"")</f>
        <v>1641718799.9999993</v>
      </c>
      <c r="E618" s="13">
        <v>1</v>
      </c>
      <c r="F618" s="17">
        <v>5.3864292814968309</v>
      </c>
      <c r="G618" s="17">
        <v>4.0853290171434216</v>
      </c>
      <c r="H618" s="6">
        <v>97.252785120928024</v>
      </c>
      <c r="I618" s="17">
        <v>2.6628766034012159</v>
      </c>
      <c r="J618" s="17">
        <v>15.92</v>
      </c>
      <c r="K618" s="4">
        <v>13</v>
      </c>
      <c r="L618">
        <v>900</v>
      </c>
      <c r="M618" s="6">
        <v>0</v>
      </c>
      <c r="N618" s="6">
        <v>30.666666667457321</v>
      </c>
      <c r="O618" s="4">
        <v>0</v>
      </c>
      <c r="P618" s="6">
        <v>30.666666667457321</v>
      </c>
      <c r="Q618" s="13">
        <v>1</v>
      </c>
      <c r="R618" s="29">
        <v>377.80534641417597</v>
      </c>
      <c r="S618" s="29">
        <v>0</v>
      </c>
      <c r="T618" s="29">
        <v>16.985261293000001</v>
      </c>
      <c r="U618" t="s">
        <v>176</v>
      </c>
    </row>
    <row r="619" spans="1:21">
      <c r="A619" s="1">
        <v>617</v>
      </c>
      <c r="B619">
        <v>886307</v>
      </c>
      <c r="C619" s="2">
        <v>44570.427083333343</v>
      </c>
      <c r="D619" s="26">
        <f>IF(input_OLD_temp_simulation!C619&lt;&gt;"",(C619-E619/24-DATE(1970,1,1))*86400,"")</f>
        <v>1641719700.000001</v>
      </c>
      <c r="E619" s="13">
        <v>1</v>
      </c>
      <c r="F619" s="17">
        <v>5.481086753834699</v>
      </c>
      <c r="G619" s="17">
        <v>4.3139967634693912</v>
      </c>
      <c r="H619" s="6">
        <v>113.8695596923431</v>
      </c>
      <c r="I619" s="17">
        <v>2.6050889115217721</v>
      </c>
      <c r="J619" s="17">
        <v>15.848333333333329</v>
      </c>
      <c r="K619" s="4">
        <v>13</v>
      </c>
      <c r="L619">
        <v>900</v>
      </c>
      <c r="M619" s="6">
        <v>0</v>
      </c>
      <c r="N619" s="6">
        <v>28.000000000247379</v>
      </c>
      <c r="O619" s="4">
        <v>0</v>
      </c>
      <c r="P619" s="6">
        <v>28.000000000247379</v>
      </c>
      <c r="Q619" s="13">
        <v>1</v>
      </c>
      <c r="R619" s="29">
        <v>377.80534641417597</v>
      </c>
      <c r="S619" s="29">
        <v>0</v>
      </c>
      <c r="T619" s="29">
        <v>16.986444853999998</v>
      </c>
      <c r="U619" t="s">
        <v>176</v>
      </c>
    </row>
    <row r="620" spans="1:21">
      <c r="A620" s="1">
        <v>618</v>
      </c>
      <c r="B620">
        <v>886307</v>
      </c>
      <c r="C620" s="2">
        <v>44570.4375</v>
      </c>
      <c r="D620" s="26">
        <f>IF(input_OLD_temp_simulation!C620&lt;&gt;"",(C620-E620/24-DATE(1970,1,1))*86400,"")</f>
        <v>1641720600.0000002</v>
      </c>
      <c r="E620" s="13">
        <v>1</v>
      </c>
      <c r="F620" s="17">
        <v>5.5757442261725672</v>
      </c>
      <c r="G620" s="17">
        <v>4.54266450979536</v>
      </c>
      <c r="H620" s="6">
        <v>130.48633426375821</v>
      </c>
      <c r="I620" s="17">
        <v>2.547301219642327</v>
      </c>
      <c r="J620" s="17">
        <v>15.785</v>
      </c>
      <c r="K620" s="4">
        <v>13</v>
      </c>
      <c r="L620">
        <v>900</v>
      </c>
      <c r="M620" s="6">
        <v>0</v>
      </c>
      <c r="N620" s="6">
        <v>27.99999999842839</v>
      </c>
      <c r="O620" s="4">
        <v>0</v>
      </c>
      <c r="P620" s="6">
        <v>27.99999999842839</v>
      </c>
      <c r="Q620" s="13">
        <v>1</v>
      </c>
      <c r="R620" s="29">
        <v>377.80534641417597</v>
      </c>
      <c r="S620" s="29">
        <v>0</v>
      </c>
      <c r="T620" s="29">
        <v>16.994215814</v>
      </c>
      <c r="U620" t="s">
        <v>176</v>
      </c>
    </row>
    <row r="621" spans="1:21">
      <c r="A621" s="1">
        <v>619</v>
      </c>
      <c r="B621">
        <v>886307</v>
      </c>
      <c r="C621" s="2">
        <v>44570.447916666657</v>
      </c>
      <c r="D621" s="26">
        <f>IF(input_OLD_temp_simulation!C621&lt;&gt;"",(C621-E621/24-DATE(1970,1,1))*86400,"")</f>
        <v>1641721499.9999993</v>
      </c>
      <c r="E621" s="13">
        <v>1</v>
      </c>
      <c r="F621" s="17">
        <v>5.6704016985104353</v>
      </c>
      <c r="G621" s="17">
        <v>4.7713322561213296</v>
      </c>
      <c r="H621" s="6">
        <v>147.10310883517329</v>
      </c>
      <c r="I621" s="17">
        <v>2.4895135277628819</v>
      </c>
      <c r="J621" s="17">
        <v>15.803333333333329</v>
      </c>
      <c r="K621" s="4">
        <v>13</v>
      </c>
      <c r="L621">
        <v>900</v>
      </c>
      <c r="M621" s="6">
        <v>0</v>
      </c>
      <c r="N621" s="6">
        <v>28.000000000247379</v>
      </c>
      <c r="O621" s="4">
        <v>0</v>
      </c>
      <c r="P621" s="6">
        <v>28.000000000247379</v>
      </c>
      <c r="Q621" s="13">
        <v>1</v>
      </c>
      <c r="R621" s="29">
        <v>377.80534641417597</v>
      </c>
      <c r="S621" s="29">
        <v>0</v>
      </c>
      <c r="T621" s="29">
        <v>17.008546497000001</v>
      </c>
      <c r="U621" t="s">
        <v>176</v>
      </c>
    </row>
    <row r="622" spans="1:21">
      <c r="A622" s="1">
        <v>620</v>
      </c>
      <c r="B622">
        <v>886307</v>
      </c>
      <c r="C622" s="2">
        <v>44570.458333333343</v>
      </c>
      <c r="D622" s="26">
        <f>IF(input_OLD_temp_simulation!C622&lt;&gt;"",(C622-E622/24-DATE(1970,1,1))*86400,"")</f>
        <v>1641722400.000001</v>
      </c>
      <c r="E622" s="13">
        <v>1</v>
      </c>
      <c r="F622" s="17">
        <v>5.7650591708483034</v>
      </c>
      <c r="G622" s="17">
        <v>5.0000000024472984</v>
      </c>
      <c r="H622" s="6">
        <v>163.71988340658851</v>
      </c>
      <c r="I622" s="17">
        <v>2.4317258358834382</v>
      </c>
      <c r="J622" s="17">
        <v>15.803333333333329</v>
      </c>
      <c r="K622" s="4">
        <v>13</v>
      </c>
      <c r="L622">
        <v>900</v>
      </c>
      <c r="M622" s="6">
        <v>0</v>
      </c>
      <c r="N622" s="6">
        <v>32.00000000106229</v>
      </c>
      <c r="O622" s="4">
        <v>0</v>
      </c>
      <c r="P622" s="6">
        <v>32.00000000106229</v>
      </c>
      <c r="Q622" s="13">
        <v>1</v>
      </c>
      <c r="R622" s="29">
        <v>377.80534641417597</v>
      </c>
      <c r="S622" s="29">
        <v>0</v>
      </c>
      <c r="T622" s="29">
        <v>17.029612480000001</v>
      </c>
      <c r="U622" t="s">
        <v>176</v>
      </c>
    </row>
    <row r="623" spans="1:21">
      <c r="A623" s="1">
        <v>621</v>
      </c>
      <c r="B623">
        <v>886307</v>
      </c>
      <c r="C623" s="2">
        <v>44570.46875</v>
      </c>
      <c r="D623" s="26">
        <f>IF(input_OLD_temp_simulation!C623&lt;&gt;"",(C623-E623/24-DATE(1970,1,1))*86400,"")</f>
        <v>1641723300.0000002</v>
      </c>
      <c r="E623" s="13">
        <v>1</v>
      </c>
      <c r="F623" s="17">
        <v>5.7090558941319927</v>
      </c>
      <c r="G623" s="17">
        <v>4.9573354932637699</v>
      </c>
      <c r="H623" s="6">
        <v>166.84195955726301</v>
      </c>
      <c r="I623" s="17">
        <v>2.40416556528948</v>
      </c>
      <c r="J623" s="17">
        <v>15.823333333333331</v>
      </c>
      <c r="K623" s="4">
        <v>13</v>
      </c>
      <c r="L623">
        <v>900</v>
      </c>
      <c r="M623" s="6">
        <v>0</v>
      </c>
      <c r="N623" s="6">
        <v>56.000000000494772</v>
      </c>
      <c r="O623" s="4">
        <v>0</v>
      </c>
      <c r="P623" s="6">
        <v>56.000000000494772</v>
      </c>
      <c r="Q623" s="13">
        <v>1</v>
      </c>
      <c r="R623" s="29">
        <v>377.80534641417597</v>
      </c>
      <c r="S623" s="29">
        <v>0</v>
      </c>
      <c r="T623" s="29">
        <v>17.052977227</v>
      </c>
      <c r="U623" t="s">
        <v>176</v>
      </c>
    </row>
    <row r="624" spans="1:21">
      <c r="A624" s="1">
        <v>622</v>
      </c>
      <c r="B624">
        <v>886307</v>
      </c>
      <c r="C624" s="2">
        <v>44570.479166666657</v>
      </c>
      <c r="D624" s="26">
        <f>IF(input_OLD_temp_simulation!C624&lt;&gt;"",(C624-E624/24-DATE(1970,1,1))*86400,"")</f>
        <v>1641724199.9999993</v>
      </c>
      <c r="E624" s="13">
        <v>1</v>
      </c>
      <c r="F624" s="17">
        <v>5.6530526174156819</v>
      </c>
      <c r="G624" s="17">
        <v>4.9146709840802414</v>
      </c>
      <c r="H624" s="6">
        <v>169.96403570793751</v>
      </c>
      <c r="I624" s="17">
        <v>2.3766052946955218</v>
      </c>
      <c r="J624" s="17">
        <v>15.82</v>
      </c>
      <c r="K624" s="4">
        <v>13</v>
      </c>
      <c r="L624">
        <v>900</v>
      </c>
      <c r="M624" s="6">
        <v>0</v>
      </c>
      <c r="N624" s="6">
        <v>111.9999999991705</v>
      </c>
      <c r="O624" s="4">
        <v>0</v>
      </c>
      <c r="P624" s="6">
        <v>111.9999999991705</v>
      </c>
      <c r="Q624" s="13">
        <v>1</v>
      </c>
      <c r="R624" s="29">
        <v>377.80534641417597</v>
      </c>
      <c r="S624" s="29">
        <v>0</v>
      </c>
      <c r="T624" s="29">
        <v>17.080256175999999</v>
      </c>
      <c r="U624" t="s">
        <v>176</v>
      </c>
    </row>
    <row r="625" spans="1:21">
      <c r="A625" s="1">
        <v>623</v>
      </c>
      <c r="B625">
        <v>886307</v>
      </c>
      <c r="C625" s="2">
        <v>44570.489583333343</v>
      </c>
      <c r="D625" s="26">
        <f>IF(input_OLD_temp_simulation!C625&lt;&gt;"",(C625-E625/24-DATE(1970,1,1))*86400,"")</f>
        <v>1641725100.000001</v>
      </c>
      <c r="E625" s="13">
        <v>1</v>
      </c>
      <c r="F625" s="17">
        <v>5.5970493406993711</v>
      </c>
      <c r="G625" s="17">
        <v>4.872006474896712</v>
      </c>
      <c r="H625" s="6">
        <v>173.08611185861201</v>
      </c>
      <c r="I625" s="17">
        <v>2.3490450241015628</v>
      </c>
      <c r="J625" s="17">
        <v>15.945</v>
      </c>
      <c r="K625" s="4">
        <v>13</v>
      </c>
      <c r="L625">
        <v>900</v>
      </c>
      <c r="M625" s="6">
        <v>0</v>
      </c>
      <c r="N625" s="6">
        <v>43.999999999869033</v>
      </c>
      <c r="O625" s="4">
        <v>0</v>
      </c>
      <c r="P625" s="6">
        <v>43.999999999869033</v>
      </c>
      <c r="Q625" s="13">
        <v>1</v>
      </c>
      <c r="R625" s="29">
        <v>377.80534641417597</v>
      </c>
      <c r="S625" s="29">
        <v>0</v>
      </c>
      <c r="T625" s="29">
        <v>17.105135633</v>
      </c>
      <c r="U625" t="s">
        <v>176</v>
      </c>
    </row>
    <row r="626" spans="1:21">
      <c r="A626" s="1">
        <v>624</v>
      </c>
      <c r="B626">
        <v>886307</v>
      </c>
      <c r="C626" s="2">
        <v>44570.5</v>
      </c>
      <c r="D626" s="26">
        <f>IF(input_OLD_temp_simulation!C626&lt;&gt;"",(C626-E626/24-DATE(1970,1,1))*86400,"")</f>
        <v>1641726000.0000002</v>
      </c>
      <c r="E626" s="13">
        <v>1</v>
      </c>
      <c r="F626" s="17">
        <v>5.5410460639830603</v>
      </c>
      <c r="G626" s="17">
        <v>4.8293419657131844</v>
      </c>
      <c r="H626" s="6">
        <v>176.20818800928649</v>
      </c>
      <c r="I626" s="17">
        <v>2.3214847535076051</v>
      </c>
      <c r="J626" s="17">
        <v>16.06666666666667</v>
      </c>
      <c r="K626" s="4">
        <v>13</v>
      </c>
      <c r="L626">
        <v>900</v>
      </c>
      <c r="M626" s="6">
        <v>0</v>
      </c>
      <c r="N626" s="6">
        <v>25.999999999839929</v>
      </c>
      <c r="O626" s="4">
        <v>0</v>
      </c>
      <c r="P626" s="6">
        <v>25.999999999839929</v>
      </c>
      <c r="Q626" s="13">
        <v>1</v>
      </c>
      <c r="R626" s="29">
        <v>377.80534641417597</v>
      </c>
      <c r="S626" s="29">
        <v>0</v>
      </c>
      <c r="T626" s="29">
        <v>17.130164892</v>
      </c>
      <c r="U626" t="s">
        <v>176</v>
      </c>
    </row>
    <row r="627" spans="1:21">
      <c r="A627" s="1">
        <v>625</v>
      </c>
      <c r="B627">
        <v>886307</v>
      </c>
      <c r="C627" s="2">
        <v>44570.510416666657</v>
      </c>
      <c r="D627" s="26">
        <f>IF(input_OLD_temp_simulation!C627&lt;&gt;"",(C627-E627/24-DATE(1970,1,1))*86400,"")</f>
        <v>1641726899.9999993</v>
      </c>
      <c r="E627" s="13">
        <v>1</v>
      </c>
      <c r="F627" s="17">
        <v>5.641431746948868</v>
      </c>
      <c r="G627" s="17">
        <v>4.6869201241036293</v>
      </c>
      <c r="H627" s="6">
        <v>180.17895984922629</v>
      </c>
      <c r="I627" s="17">
        <v>2.516818330879782</v>
      </c>
      <c r="J627" s="17">
        <v>16.225000000000001</v>
      </c>
      <c r="K627" s="4">
        <v>13</v>
      </c>
      <c r="L627">
        <v>900</v>
      </c>
      <c r="M627" s="6">
        <v>0</v>
      </c>
      <c r="N627" s="6">
        <v>25.999999999839929</v>
      </c>
      <c r="O627" s="4">
        <v>0</v>
      </c>
      <c r="P627" s="6">
        <v>25.999999999839929</v>
      </c>
      <c r="Q627" s="13">
        <v>1</v>
      </c>
      <c r="R627" s="29">
        <v>377.80534641417597</v>
      </c>
      <c r="S627" s="29">
        <v>0</v>
      </c>
      <c r="T627" s="29">
        <v>17.157543002000001</v>
      </c>
      <c r="U627" t="s">
        <v>176</v>
      </c>
    </row>
    <row r="628" spans="1:21">
      <c r="A628" s="1">
        <v>626</v>
      </c>
      <c r="B628">
        <v>886307</v>
      </c>
      <c r="C628" s="2">
        <v>44570.520833333343</v>
      </c>
      <c r="D628" s="26">
        <f>IF(input_OLD_temp_simulation!C628&lt;&gt;"",(C628-E628/24-DATE(1970,1,1))*86400,"")</f>
        <v>1641727800.000001</v>
      </c>
      <c r="E628" s="13">
        <v>1</v>
      </c>
      <c r="F628" s="17">
        <v>5.7418174299146756</v>
      </c>
      <c r="G628" s="17">
        <v>4.5444982824940752</v>
      </c>
      <c r="H628" s="6">
        <v>184.1497316891662</v>
      </c>
      <c r="I628" s="17">
        <v>2.712151908251959</v>
      </c>
      <c r="J628" s="17">
        <v>16.34333333333333</v>
      </c>
      <c r="K628" s="4">
        <v>13</v>
      </c>
      <c r="L628">
        <v>900</v>
      </c>
      <c r="M628" s="6">
        <v>0</v>
      </c>
      <c r="N628" s="6">
        <v>28.000000000247379</v>
      </c>
      <c r="O628" s="4">
        <v>0</v>
      </c>
      <c r="P628" s="6">
        <v>28.000000000247379</v>
      </c>
      <c r="Q628" s="13">
        <v>1</v>
      </c>
      <c r="R628" s="29">
        <v>377.80534641417597</v>
      </c>
      <c r="S628" s="29">
        <v>0</v>
      </c>
      <c r="T628" s="29">
        <v>17.187361662000001</v>
      </c>
      <c r="U628" t="s">
        <v>176</v>
      </c>
    </row>
    <row r="629" spans="1:21">
      <c r="A629" s="1">
        <v>627</v>
      </c>
      <c r="B629">
        <v>886307</v>
      </c>
      <c r="C629" s="2">
        <v>44570.53125</v>
      </c>
      <c r="D629" s="26">
        <f>IF(input_OLD_temp_simulation!C629&lt;&gt;"",(C629-E629/24-DATE(1970,1,1))*86400,"")</f>
        <v>1641728700.0000002</v>
      </c>
      <c r="E629" s="13">
        <v>1</v>
      </c>
      <c r="F629" s="17">
        <v>5.8422031128804832</v>
      </c>
      <c r="G629" s="17">
        <v>4.402076440884521</v>
      </c>
      <c r="H629" s="6">
        <v>188.12050352910609</v>
      </c>
      <c r="I629" s="17">
        <v>2.9074854856241359</v>
      </c>
      <c r="J629" s="17">
        <v>16.373333333333331</v>
      </c>
      <c r="K629" s="4">
        <v>13</v>
      </c>
      <c r="L629">
        <v>900</v>
      </c>
      <c r="M629" s="6">
        <v>0</v>
      </c>
      <c r="N629" s="6">
        <v>31.9999999992433</v>
      </c>
      <c r="O629" s="4">
        <v>0</v>
      </c>
      <c r="P629" s="6">
        <v>31.9999999992433</v>
      </c>
      <c r="Q629" s="13">
        <v>1</v>
      </c>
      <c r="R629" s="29">
        <v>377.80534641417597</v>
      </c>
      <c r="S629" s="29">
        <v>0</v>
      </c>
      <c r="T629" s="29">
        <v>17.219712187999999</v>
      </c>
      <c r="U629" t="s">
        <v>176</v>
      </c>
    </row>
    <row r="630" spans="1:21">
      <c r="A630" s="1">
        <v>628</v>
      </c>
      <c r="B630">
        <v>886307</v>
      </c>
      <c r="C630" s="2">
        <v>44570.541666666657</v>
      </c>
      <c r="D630" s="26">
        <f>IF(input_OLD_temp_simulation!C630&lt;&gt;"",(C630-E630/24-DATE(1970,1,1))*86400,"")</f>
        <v>1641729599.9999993</v>
      </c>
      <c r="E630" s="13">
        <v>1</v>
      </c>
      <c r="F630" s="17">
        <v>5.9425887958462909</v>
      </c>
      <c r="G630" s="17">
        <v>4.2596545992749668</v>
      </c>
      <c r="H630" s="6">
        <v>192.09127536904589</v>
      </c>
      <c r="I630" s="17">
        <v>3.1028190629963128</v>
      </c>
      <c r="J630" s="17">
        <v>16.276666666666671</v>
      </c>
      <c r="K630" s="4">
        <v>13</v>
      </c>
      <c r="L630">
        <v>900</v>
      </c>
      <c r="M630" s="6">
        <v>0</v>
      </c>
      <c r="N630" s="6">
        <v>28.000000000247379</v>
      </c>
      <c r="O630" s="4">
        <v>0</v>
      </c>
      <c r="P630" s="6">
        <v>28.000000000247379</v>
      </c>
      <c r="Q630" s="13">
        <v>1</v>
      </c>
      <c r="R630" s="29">
        <v>377.80534641417597</v>
      </c>
      <c r="S630" s="29">
        <v>0</v>
      </c>
      <c r="T630" s="29">
        <v>17.254177669000001</v>
      </c>
      <c r="U630" t="s">
        <v>176</v>
      </c>
    </row>
    <row r="631" spans="1:21">
      <c r="A631" s="1">
        <v>629</v>
      </c>
      <c r="B631">
        <v>886307</v>
      </c>
      <c r="C631" s="2">
        <v>44570.552083333343</v>
      </c>
      <c r="D631" s="26">
        <f>IF(input_OLD_temp_simulation!C631&lt;&gt;"",(C631-E631/24-DATE(1970,1,1))*86400,"")</f>
        <v>1641730500.000001</v>
      </c>
      <c r="E631" s="13">
        <v>1</v>
      </c>
      <c r="F631" s="17">
        <v>5.8574296851502758</v>
      </c>
      <c r="G631" s="17">
        <v>4.4234086951703731</v>
      </c>
      <c r="H631" s="6">
        <v>175.6088205536102</v>
      </c>
      <c r="I631" s="17">
        <v>2.908490555036694</v>
      </c>
      <c r="J631" s="17">
        <v>16.096666666666671</v>
      </c>
      <c r="K631" s="4">
        <v>13</v>
      </c>
      <c r="L631">
        <v>900</v>
      </c>
      <c r="M631" s="6">
        <v>0</v>
      </c>
      <c r="N631" s="6">
        <v>28.000000000247379</v>
      </c>
      <c r="O631" s="4">
        <v>0</v>
      </c>
      <c r="P631" s="6">
        <v>28.000000000247379</v>
      </c>
      <c r="Q631" s="13">
        <v>1</v>
      </c>
      <c r="R631" s="29">
        <v>377.80534641417597</v>
      </c>
      <c r="S631" s="29">
        <v>0</v>
      </c>
      <c r="T631" s="29">
        <v>17.280901996000001</v>
      </c>
      <c r="U631" t="s">
        <v>176</v>
      </c>
    </row>
    <row r="632" spans="1:21">
      <c r="A632" s="1">
        <v>630</v>
      </c>
      <c r="B632">
        <v>886307</v>
      </c>
      <c r="C632" s="2">
        <v>44570.5625</v>
      </c>
      <c r="D632" s="26">
        <f>IF(input_OLD_temp_simulation!C632&lt;&gt;"",(C632-E632/24-DATE(1970,1,1))*86400,"")</f>
        <v>1641731400.0000002</v>
      </c>
      <c r="E632" s="13">
        <v>1</v>
      </c>
      <c r="F632" s="17">
        <v>5.7722705744542608</v>
      </c>
      <c r="G632" s="17">
        <v>4.5871627910657793</v>
      </c>
      <c r="H632" s="6">
        <v>159.12636573817451</v>
      </c>
      <c r="I632" s="17">
        <v>2.7141620470770751</v>
      </c>
      <c r="J632" s="17">
        <v>15.946666666666671</v>
      </c>
      <c r="K632" s="4">
        <v>13</v>
      </c>
      <c r="L632">
        <v>900</v>
      </c>
      <c r="M632" s="6">
        <v>0</v>
      </c>
      <c r="N632" s="6">
        <v>28.000000000247379</v>
      </c>
      <c r="O632" s="4">
        <v>0</v>
      </c>
      <c r="P632" s="6">
        <v>28.000000000247379</v>
      </c>
      <c r="Q632" s="13">
        <v>1</v>
      </c>
      <c r="R632" s="29">
        <v>377.80534641417597</v>
      </c>
      <c r="S632" s="29">
        <v>0</v>
      </c>
      <c r="T632" s="29">
        <v>17.299917693000001</v>
      </c>
      <c r="U632" t="s">
        <v>176</v>
      </c>
    </row>
    <row r="633" spans="1:21">
      <c r="A633" s="1">
        <v>631</v>
      </c>
      <c r="B633">
        <v>886307</v>
      </c>
      <c r="C633" s="2">
        <v>44570.572916666657</v>
      </c>
      <c r="D633" s="26">
        <f>IF(input_OLD_temp_simulation!C633&lt;&gt;"",(C633-E633/24-DATE(1970,1,1))*86400,"")</f>
        <v>1641732299.9999993</v>
      </c>
      <c r="E633" s="13">
        <v>1</v>
      </c>
      <c r="F633" s="17">
        <v>5.6871114637582458</v>
      </c>
      <c r="G633" s="17">
        <v>4.7509168869611864</v>
      </c>
      <c r="H633" s="6">
        <v>142.64391092273891</v>
      </c>
      <c r="I633" s="17">
        <v>2.5198335391174558</v>
      </c>
      <c r="J633" s="17">
        <v>16.07833333333333</v>
      </c>
      <c r="K633" s="4">
        <v>13</v>
      </c>
      <c r="L633">
        <v>900</v>
      </c>
      <c r="M633" s="6">
        <v>0</v>
      </c>
      <c r="N633" s="6">
        <v>31.9999999992433</v>
      </c>
      <c r="O633" s="4">
        <v>0</v>
      </c>
      <c r="P633" s="6">
        <v>31.9999999992433</v>
      </c>
      <c r="Q633" s="13">
        <v>1</v>
      </c>
      <c r="R633" s="29">
        <v>377.80534641417597</v>
      </c>
      <c r="S633" s="29">
        <v>0</v>
      </c>
      <c r="T633" s="29">
        <v>17.311460283999999</v>
      </c>
      <c r="U633" t="s">
        <v>176</v>
      </c>
    </row>
    <row r="634" spans="1:21">
      <c r="A634" s="1">
        <v>632</v>
      </c>
      <c r="B634">
        <v>886307</v>
      </c>
      <c r="C634" s="2">
        <v>44570.583333333343</v>
      </c>
      <c r="D634" s="26">
        <f>IF(input_OLD_temp_simulation!C634&lt;&gt;"",(C634-E634/24-DATE(1970,1,1))*86400,"")</f>
        <v>1641733200.000001</v>
      </c>
      <c r="E634" s="13">
        <v>1</v>
      </c>
      <c r="F634" s="17">
        <v>5.6019523530622308</v>
      </c>
      <c r="G634" s="17">
        <v>4.9146709828565918</v>
      </c>
      <c r="H634" s="6">
        <v>126.1614561073032</v>
      </c>
      <c r="I634" s="17">
        <v>2.325505031157836</v>
      </c>
      <c r="J634" s="17">
        <v>16.15666666666667</v>
      </c>
      <c r="K634" s="4">
        <v>13</v>
      </c>
      <c r="L634">
        <v>900</v>
      </c>
      <c r="M634" s="6">
        <v>0</v>
      </c>
      <c r="N634" s="6">
        <v>56.000000000494772</v>
      </c>
      <c r="O634" s="4">
        <v>0</v>
      </c>
      <c r="P634" s="6">
        <v>56.000000000494772</v>
      </c>
      <c r="Q634" s="13">
        <v>1</v>
      </c>
      <c r="R634" s="29">
        <v>377.80534641417597</v>
      </c>
      <c r="S634" s="29">
        <v>0</v>
      </c>
      <c r="T634" s="29">
        <v>17.316576852000001</v>
      </c>
      <c r="U634" t="s">
        <v>176</v>
      </c>
    </row>
    <row r="635" spans="1:21">
      <c r="A635" s="1">
        <v>633</v>
      </c>
      <c r="B635">
        <v>886307</v>
      </c>
      <c r="C635" s="2">
        <v>44570.59375</v>
      </c>
      <c r="D635" s="26">
        <f>IF(input_OLD_temp_simulation!C635&lt;&gt;"",(C635-E635/24-DATE(1970,1,1))*86400,"")</f>
        <v>1641734100.0000002</v>
      </c>
      <c r="E635" s="13">
        <v>1</v>
      </c>
      <c r="F635" s="17">
        <v>5.4421599971506858</v>
      </c>
      <c r="G635" s="17">
        <v>4.7073354914282994</v>
      </c>
      <c r="H635" s="6">
        <v>108.25460178135179</v>
      </c>
      <c r="I635" s="17">
        <v>2.3039363361984861</v>
      </c>
      <c r="J635" s="17">
        <v>16.11333333333333</v>
      </c>
      <c r="K635" s="4">
        <v>13</v>
      </c>
      <c r="L635">
        <v>900</v>
      </c>
      <c r="M635" s="6">
        <v>0</v>
      </c>
      <c r="N635" s="6">
        <v>112.0000000009895</v>
      </c>
      <c r="O635" s="4">
        <v>0</v>
      </c>
      <c r="P635" s="6">
        <v>112.0000000009895</v>
      </c>
      <c r="Q635" s="13">
        <v>1</v>
      </c>
      <c r="R635" s="29">
        <v>377.80534641417597</v>
      </c>
      <c r="S635" s="29">
        <v>0</v>
      </c>
      <c r="T635" s="29">
        <v>17.317059403999998</v>
      </c>
      <c r="U635" t="s">
        <v>176</v>
      </c>
    </row>
    <row r="636" spans="1:21">
      <c r="A636" s="1">
        <v>634</v>
      </c>
      <c r="B636">
        <v>886307</v>
      </c>
      <c r="C636" s="2">
        <v>44570.604166666657</v>
      </c>
      <c r="D636" s="26">
        <f>IF(input_OLD_temp_simulation!C636&lt;&gt;"",(C636-E636/24-DATE(1970,1,1))*86400,"")</f>
        <v>1641734999.9999993</v>
      </c>
      <c r="E636" s="13">
        <v>1</v>
      </c>
      <c r="F636" s="17">
        <v>5.2823676412391407</v>
      </c>
      <c r="G636" s="17">
        <v>4.5000000000000071</v>
      </c>
      <c r="H636" s="6">
        <v>90.347747455400324</v>
      </c>
      <c r="I636" s="17">
        <v>2.2823676412391358</v>
      </c>
      <c r="J636" s="17">
        <v>16.076666666666672</v>
      </c>
      <c r="K636" s="4">
        <v>13</v>
      </c>
      <c r="L636">
        <v>900</v>
      </c>
      <c r="M636" s="6">
        <v>0</v>
      </c>
      <c r="N636" s="6">
        <v>43.999999999869033</v>
      </c>
      <c r="O636" s="4">
        <v>0</v>
      </c>
      <c r="P636" s="6">
        <v>43.999999999869033</v>
      </c>
      <c r="Q636" s="13">
        <v>1</v>
      </c>
      <c r="R636" s="29">
        <v>377.80534641417597</v>
      </c>
      <c r="S636" s="29">
        <v>0</v>
      </c>
      <c r="T636" s="29">
        <v>17.306630159000001</v>
      </c>
      <c r="U636" t="s">
        <v>176</v>
      </c>
    </row>
    <row r="637" spans="1:21">
      <c r="A637" s="1">
        <v>635</v>
      </c>
      <c r="B637">
        <v>886307</v>
      </c>
      <c r="C637" s="2">
        <v>44570.614583333343</v>
      </c>
      <c r="D637" s="26">
        <f>IF(input_OLD_temp_simulation!C637&lt;&gt;"",(C637-E637/24-DATE(1970,1,1))*86400,"")</f>
        <v>1641735900.000001</v>
      </c>
      <c r="E637" s="13">
        <v>1</v>
      </c>
      <c r="F637" s="17">
        <v>5.1225752853275957</v>
      </c>
      <c r="G637" s="17">
        <v>4.2926645085717148</v>
      </c>
      <c r="H637" s="6">
        <v>72.440893129448867</v>
      </c>
      <c r="I637" s="17">
        <v>2.2607989462797859</v>
      </c>
      <c r="J637" s="17">
        <v>15.96</v>
      </c>
      <c r="K637" s="4">
        <v>13</v>
      </c>
      <c r="L637">
        <v>900</v>
      </c>
      <c r="M637" s="6">
        <v>0</v>
      </c>
      <c r="N637" s="6">
        <v>28.000000000247379</v>
      </c>
      <c r="O637" s="4">
        <v>0</v>
      </c>
      <c r="P637" s="6">
        <v>28.000000000247379</v>
      </c>
      <c r="Q637" s="13">
        <v>1</v>
      </c>
      <c r="R637" s="29">
        <v>377.80534641417597</v>
      </c>
      <c r="S637" s="29">
        <v>0</v>
      </c>
      <c r="T637" s="29">
        <v>17.287975743000001</v>
      </c>
      <c r="U637" t="s">
        <v>176</v>
      </c>
    </row>
    <row r="638" spans="1:21">
      <c r="A638" s="1">
        <v>636</v>
      </c>
      <c r="B638">
        <v>886307</v>
      </c>
      <c r="C638" s="2">
        <v>44570.625</v>
      </c>
      <c r="D638" s="26">
        <f>IF(input_OLD_temp_simulation!C638&lt;&gt;"",(C638-E638/24-DATE(1970,1,1))*86400,"")</f>
        <v>1641736800.0000002</v>
      </c>
      <c r="E638" s="13">
        <v>1</v>
      </c>
      <c r="F638" s="17">
        <v>4.9627829294160506</v>
      </c>
      <c r="G638" s="17">
        <v>4.0853290171434216</v>
      </c>
      <c r="H638" s="6">
        <v>54.53403880349741</v>
      </c>
      <c r="I638" s="17">
        <v>2.2392302513204361</v>
      </c>
      <c r="J638" s="17">
        <v>15.93</v>
      </c>
      <c r="K638" s="4">
        <v>13</v>
      </c>
      <c r="L638">
        <v>900</v>
      </c>
      <c r="M638" s="6">
        <v>0</v>
      </c>
      <c r="N638" s="6">
        <v>31.9999999992433</v>
      </c>
      <c r="O638" s="4">
        <v>0</v>
      </c>
      <c r="P638" s="6">
        <v>31.9999999992433</v>
      </c>
      <c r="Q638" s="13">
        <v>1</v>
      </c>
      <c r="R638" s="29">
        <v>377.80534641417597</v>
      </c>
      <c r="S638" s="29">
        <v>0</v>
      </c>
      <c r="T638" s="29">
        <v>17.262146399999999</v>
      </c>
      <c r="U638" t="s">
        <v>176</v>
      </c>
    </row>
    <row r="639" spans="1:21">
      <c r="A639" s="1">
        <v>637</v>
      </c>
      <c r="B639">
        <v>886307</v>
      </c>
      <c r="C639" s="2">
        <v>44570.635416666657</v>
      </c>
      <c r="D639" s="26">
        <f>IF(input_OLD_temp_simulation!C639&lt;&gt;"",(C639-E639/24-DATE(1970,1,1))*86400,"")</f>
        <v>1641737699.9999993</v>
      </c>
      <c r="E639" s="13">
        <v>1</v>
      </c>
      <c r="F639" s="17">
        <v>4.8673433745429246</v>
      </c>
      <c r="G639" s="17">
        <v>3.8566612714292781</v>
      </c>
      <c r="H639" s="6">
        <v>42.983862428466409</v>
      </c>
      <c r="I639" s="17">
        <v>2.296235860256739</v>
      </c>
      <c r="J639" s="17">
        <v>15.87</v>
      </c>
      <c r="K639" s="4">
        <v>13</v>
      </c>
      <c r="L639">
        <v>900</v>
      </c>
      <c r="M639" s="6">
        <v>0</v>
      </c>
      <c r="N639" s="6">
        <v>28.000000000247379</v>
      </c>
      <c r="O639" s="4">
        <v>0</v>
      </c>
      <c r="P639" s="6">
        <v>28.000000000247379</v>
      </c>
      <c r="Q639" s="13">
        <v>1</v>
      </c>
      <c r="R639" s="29">
        <v>377.80534641417597</v>
      </c>
      <c r="S639" s="29">
        <v>0</v>
      </c>
      <c r="T639" s="29">
        <v>17.231710880000001</v>
      </c>
      <c r="U639" t="s">
        <v>176</v>
      </c>
    </row>
    <row r="640" spans="1:21">
      <c r="A640" s="1">
        <v>638</v>
      </c>
      <c r="B640">
        <v>886307</v>
      </c>
      <c r="C640" s="2">
        <v>44570.645833333343</v>
      </c>
      <c r="D640" s="26">
        <f>IF(input_OLD_temp_simulation!C640&lt;&gt;"",(C640-E640/24-DATE(1970,1,1))*86400,"")</f>
        <v>1641738600.000001</v>
      </c>
      <c r="E640" s="13">
        <v>1</v>
      </c>
      <c r="F640" s="17">
        <v>4.7719038196697987</v>
      </c>
      <c r="G640" s="17">
        <v>3.6279935257151341</v>
      </c>
      <c r="H640" s="6">
        <v>31.433686053435391</v>
      </c>
      <c r="I640" s="17">
        <v>2.3532414691930428</v>
      </c>
      <c r="J640" s="17">
        <v>15.74</v>
      </c>
      <c r="K640" s="4">
        <v>13</v>
      </c>
      <c r="L640">
        <v>900</v>
      </c>
      <c r="M640" s="6">
        <v>0</v>
      </c>
      <c r="N640" s="6">
        <v>28.000000000247379</v>
      </c>
      <c r="O640" s="4">
        <v>0</v>
      </c>
      <c r="P640" s="6">
        <v>28.000000000247379</v>
      </c>
      <c r="Q640" s="13">
        <v>1</v>
      </c>
      <c r="R640" s="29">
        <v>377.80534641417597</v>
      </c>
      <c r="S640" s="29">
        <v>0</v>
      </c>
      <c r="T640" s="29">
        <v>17.196891672</v>
      </c>
      <c r="U640" t="s">
        <v>176</v>
      </c>
    </row>
    <row r="641" spans="1:21">
      <c r="A641" s="1">
        <v>639</v>
      </c>
      <c r="B641">
        <v>886307</v>
      </c>
      <c r="C641" s="2">
        <v>44570.65625</v>
      </c>
      <c r="D641" s="26">
        <f>IF(input_OLD_temp_simulation!C641&lt;&gt;"",(C641-E641/24-DATE(1970,1,1))*86400,"")</f>
        <v>1641739500.0000002</v>
      </c>
      <c r="E641" s="13">
        <v>1</v>
      </c>
      <c r="F641" s="17">
        <v>4.6764642647966728</v>
      </c>
      <c r="G641" s="17">
        <v>3.3993257800009888</v>
      </c>
      <c r="H641" s="6">
        <v>19.88350967840438</v>
      </c>
      <c r="I641" s="17">
        <v>2.410247078129347</v>
      </c>
      <c r="J641" s="17">
        <v>15.59333333333333</v>
      </c>
      <c r="K641" s="4">
        <v>13</v>
      </c>
      <c r="L641">
        <v>900</v>
      </c>
      <c r="M641" s="6">
        <v>0</v>
      </c>
      <c r="N641" s="6">
        <v>28.000000000247379</v>
      </c>
      <c r="O641" s="4">
        <v>0</v>
      </c>
      <c r="P641" s="6">
        <v>28.000000000247379</v>
      </c>
      <c r="Q641" s="13">
        <v>1</v>
      </c>
      <c r="R641" s="29">
        <v>377.80534641417597</v>
      </c>
      <c r="S641" s="29">
        <v>0</v>
      </c>
      <c r="T641" s="29">
        <v>17.157707193</v>
      </c>
      <c r="U641" t="s">
        <v>176</v>
      </c>
    </row>
    <row r="642" spans="1:21">
      <c r="A642" s="1">
        <v>640</v>
      </c>
      <c r="B642">
        <v>886307</v>
      </c>
      <c r="C642" s="2">
        <v>44570.666666666657</v>
      </c>
      <c r="D642" s="26">
        <f>IF(input_OLD_temp_simulation!C642&lt;&gt;"",(C642-E642/24-DATE(1970,1,1))*86400,"")</f>
        <v>1641740399.9999993</v>
      </c>
      <c r="E642" s="13">
        <v>1</v>
      </c>
      <c r="F642" s="17">
        <v>4.5810247099235468</v>
      </c>
      <c r="G642" s="17">
        <v>3.1706580342868449</v>
      </c>
      <c r="H642" s="6">
        <v>8.3333333033733634</v>
      </c>
      <c r="I642" s="17">
        <v>2.4672526870656499</v>
      </c>
      <c r="J642" s="17">
        <v>15.47666666666667</v>
      </c>
      <c r="K642" s="4">
        <v>13</v>
      </c>
      <c r="L642">
        <v>900</v>
      </c>
      <c r="M642" s="6">
        <v>0</v>
      </c>
      <c r="N642" s="6">
        <v>31.9999999992433</v>
      </c>
      <c r="O642" s="4">
        <v>0</v>
      </c>
      <c r="P642" s="6">
        <v>31.9999999992433</v>
      </c>
      <c r="Q642" s="13">
        <v>1</v>
      </c>
      <c r="R642" s="29">
        <v>377.80534641417597</v>
      </c>
      <c r="S642" s="29">
        <v>0</v>
      </c>
      <c r="T642" s="29">
        <v>17.114378921</v>
      </c>
      <c r="U642" t="s">
        <v>176</v>
      </c>
    </row>
    <row r="643" spans="1:21">
      <c r="A643" s="1">
        <v>641</v>
      </c>
      <c r="B643">
        <v>886307</v>
      </c>
      <c r="C643" s="2">
        <v>44570.677083333343</v>
      </c>
      <c r="D643" s="26">
        <f>IF(input_OLD_temp_simulation!C643&lt;&gt;"",(C643-E643/24-DATE(1970,1,1))*86400,"")</f>
        <v>1641741300.000001</v>
      </c>
      <c r="E643" s="13">
        <v>1</v>
      </c>
      <c r="F643" s="17">
        <v>4.61744327481677</v>
      </c>
      <c r="G643" s="17">
        <v>3.2917476216105328</v>
      </c>
      <c r="H643" s="6">
        <v>6.2499999775300239</v>
      </c>
      <c r="I643" s="17">
        <v>2.4229448604097481</v>
      </c>
      <c r="J643" s="17">
        <v>15.39</v>
      </c>
      <c r="K643" s="4">
        <v>13</v>
      </c>
      <c r="L643">
        <v>900</v>
      </c>
      <c r="M643" s="6">
        <v>0</v>
      </c>
      <c r="N643" s="6">
        <v>28.000000000247379</v>
      </c>
      <c r="O643" s="4">
        <v>0</v>
      </c>
      <c r="P643" s="6">
        <v>28.000000000247379</v>
      </c>
      <c r="Q643" s="13">
        <v>1</v>
      </c>
      <c r="R643" s="29">
        <v>377.80534641417597</v>
      </c>
      <c r="S643" s="29">
        <v>0</v>
      </c>
      <c r="T643" s="29">
        <v>17.069986437000001</v>
      </c>
      <c r="U643" t="s">
        <v>176</v>
      </c>
    </row>
    <row r="644" spans="1:21">
      <c r="A644" s="1">
        <v>642</v>
      </c>
      <c r="B644">
        <v>886307</v>
      </c>
      <c r="C644" s="2">
        <v>44570.6875</v>
      </c>
      <c r="D644" s="26">
        <f>IF(input_OLD_temp_simulation!C644&lt;&gt;"",(C644-E644/24-DATE(1970,1,1))*86400,"")</f>
        <v>1641742200.0000002</v>
      </c>
      <c r="E644" s="13">
        <v>1</v>
      </c>
      <c r="F644" s="17">
        <v>4.6538618397099931</v>
      </c>
      <c r="G644" s="17">
        <v>3.4128372089342212</v>
      </c>
      <c r="H644" s="6">
        <v>4.1666666516866817</v>
      </c>
      <c r="I644" s="17">
        <v>2.3786370337538458</v>
      </c>
      <c r="J644" s="17">
        <v>15.305</v>
      </c>
      <c r="K644" s="4">
        <v>13</v>
      </c>
      <c r="L644">
        <v>900</v>
      </c>
      <c r="M644" s="6">
        <v>0</v>
      </c>
      <c r="N644" s="6">
        <v>28.000000000247379</v>
      </c>
      <c r="O644" s="4">
        <v>0</v>
      </c>
      <c r="P644" s="6">
        <v>28.000000000247379</v>
      </c>
      <c r="Q644" s="13">
        <v>1</v>
      </c>
      <c r="R644" s="29">
        <v>377.80534641417597</v>
      </c>
      <c r="S644" s="29">
        <v>0</v>
      </c>
      <c r="T644" s="29">
        <v>17.024737347999999</v>
      </c>
      <c r="U644" t="s">
        <v>176</v>
      </c>
    </row>
    <row r="645" spans="1:21">
      <c r="A645" s="1">
        <v>643</v>
      </c>
      <c r="B645">
        <v>886307</v>
      </c>
      <c r="C645" s="2">
        <v>44570.697916666657</v>
      </c>
      <c r="D645" s="26">
        <f>IF(input_OLD_temp_simulation!C645&lt;&gt;"",(C645-E645/24-DATE(1970,1,1))*86400,"")</f>
        <v>1641743099.9999993</v>
      </c>
      <c r="E645" s="13">
        <v>1</v>
      </c>
      <c r="F645" s="17">
        <v>4.6902804046032163</v>
      </c>
      <c r="G645" s="17">
        <v>3.5339267962579091</v>
      </c>
      <c r="H645" s="6">
        <v>2.0833333258433409</v>
      </c>
      <c r="I645" s="17">
        <v>2.334329207097944</v>
      </c>
      <c r="J645" s="17">
        <v>15.23</v>
      </c>
      <c r="K645" s="4">
        <v>13</v>
      </c>
      <c r="L645">
        <v>900</v>
      </c>
      <c r="M645" s="6">
        <v>0</v>
      </c>
      <c r="N645" s="6">
        <v>28.000000000247379</v>
      </c>
      <c r="O645" s="4">
        <v>0</v>
      </c>
      <c r="P645" s="6">
        <v>28.000000000247379</v>
      </c>
      <c r="Q645" s="13">
        <v>1</v>
      </c>
      <c r="R645" s="29">
        <v>377.80534641417597</v>
      </c>
      <c r="S645" s="29">
        <v>0</v>
      </c>
      <c r="T645" s="29">
        <v>16.978635253</v>
      </c>
      <c r="U645" t="s">
        <v>176</v>
      </c>
    </row>
    <row r="646" spans="1:21">
      <c r="A646" s="1">
        <v>644</v>
      </c>
      <c r="B646">
        <v>886307</v>
      </c>
      <c r="C646" s="2">
        <v>44570.708333333343</v>
      </c>
      <c r="D646" s="26">
        <f>IF(input_OLD_temp_simulation!C646&lt;&gt;"",(C646-E646/24-DATE(1970,1,1))*86400,"")</f>
        <v>1641744000.000001</v>
      </c>
      <c r="E646" s="13">
        <v>1</v>
      </c>
      <c r="F646" s="17">
        <v>4.7266989694964394</v>
      </c>
      <c r="G646" s="17">
        <v>3.655016383581597</v>
      </c>
      <c r="H646" s="6">
        <v>0</v>
      </c>
      <c r="I646" s="17">
        <v>2.2900213804420422</v>
      </c>
      <c r="J646" s="17">
        <v>15.16</v>
      </c>
      <c r="K646" s="4">
        <v>13</v>
      </c>
      <c r="L646">
        <v>900</v>
      </c>
      <c r="M646" s="6">
        <v>1719.42222222599</v>
      </c>
      <c r="N646" s="6">
        <v>111.9999999991705</v>
      </c>
      <c r="O646" s="4">
        <v>0</v>
      </c>
      <c r="P646" s="6">
        <v>111.9999999991705</v>
      </c>
      <c r="Q646" s="13">
        <v>1</v>
      </c>
      <c r="R646" s="29">
        <v>377.80534641417597</v>
      </c>
      <c r="S646" s="29">
        <v>1341.616875811814</v>
      </c>
      <c r="T646" s="29">
        <v>17.002038658</v>
      </c>
      <c r="U646" t="s">
        <v>176</v>
      </c>
    </row>
    <row r="647" spans="1:21">
      <c r="A647" s="1">
        <v>645</v>
      </c>
      <c r="B647">
        <v>886307</v>
      </c>
      <c r="C647" s="2">
        <v>44570.71875</v>
      </c>
      <c r="D647" s="26">
        <f>IF(input_OLD_temp_simulation!C647&lt;&gt;"",(C647-E647/24-DATE(1970,1,1))*86400,"")</f>
        <v>1641744900.0000002</v>
      </c>
      <c r="E647" s="13">
        <v>1</v>
      </c>
      <c r="F647" s="17">
        <v>4.6646816994601998</v>
      </c>
      <c r="G647" s="17">
        <v>3.655016383581597</v>
      </c>
      <c r="H647" s="6">
        <v>0</v>
      </c>
      <c r="I647" s="17">
        <v>2.2280041104058022</v>
      </c>
      <c r="J647" s="17">
        <v>15.12</v>
      </c>
      <c r="K647" s="4">
        <v>13</v>
      </c>
      <c r="L647">
        <v>900</v>
      </c>
      <c r="M647" s="6">
        <v>1719.42222222599</v>
      </c>
      <c r="N647" s="6">
        <v>76.000000000931323</v>
      </c>
      <c r="O647" s="4">
        <v>0</v>
      </c>
      <c r="P647" s="6">
        <v>76.000000000931323</v>
      </c>
      <c r="Q647" s="13">
        <v>1</v>
      </c>
      <c r="R647" s="29">
        <v>377.80534641417597</v>
      </c>
      <c r="S647" s="29">
        <v>1341.616875811814</v>
      </c>
      <c r="T647" s="29">
        <v>17.023254946000002</v>
      </c>
      <c r="U647" t="s">
        <v>176</v>
      </c>
    </row>
    <row r="648" spans="1:21">
      <c r="A648" s="1">
        <v>646</v>
      </c>
      <c r="B648">
        <v>886307</v>
      </c>
      <c r="C648" s="2">
        <v>44570.729166666657</v>
      </c>
      <c r="D648" s="26">
        <f>IF(input_OLD_temp_simulation!C648&lt;&gt;"",(C648-E648/24-DATE(1970,1,1))*86400,"")</f>
        <v>1641745799.9999993</v>
      </c>
      <c r="E648" s="13">
        <v>1</v>
      </c>
      <c r="F648" s="17">
        <v>4.6026644294239603</v>
      </c>
      <c r="G648" s="17">
        <v>3.655016383581597</v>
      </c>
      <c r="H648" s="6">
        <v>0</v>
      </c>
      <c r="I648" s="17">
        <v>2.165986840369563</v>
      </c>
      <c r="J648" s="17">
        <v>15.043333333333329</v>
      </c>
      <c r="K648" s="4">
        <v>13</v>
      </c>
      <c r="L648">
        <v>900</v>
      </c>
      <c r="M648" s="6">
        <v>1719.42222222599</v>
      </c>
      <c r="N648" s="6">
        <v>31.9999999992433</v>
      </c>
      <c r="O648" s="4">
        <v>0</v>
      </c>
      <c r="P648" s="6">
        <v>31.9999999992433</v>
      </c>
      <c r="Q648" s="13">
        <v>1</v>
      </c>
      <c r="R648" s="29">
        <v>377.80534641417597</v>
      </c>
      <c r="S648" s="29">
        <v>1341.616875811814</v>
      </c>
      <c r="T648" s="29">
        <v>17.041887032000002</v>
      </c>
      <c r="U648" t="s">
        <v>176</v>
      </c>
    </row>
    <row r="649" spans="1:21">
      <c r="A649" s="1">
        <v>647</v>
      </c>
      <c r="B649">
        <v>886307</v>
      </c>
      <c r="C649" s="2">
        <v>44570.739583333343</v>
      </c>
      <c r="D649" s="26">
        <f>IF(input_OLD_temp_simulation!C649&lt;&gt;"",(C649-E649/24-DATE(1970,1,1))*86400,"")</f>
        <v>1641746700.000001</v>
      </c>
      <c r="E649" s="13">
        <v>1</v>
      </c>
      <c r="F649" s="17">
        <v>4.5406471593877207</v>
      </c>
      <c r="G649" s="17">
        <v>3.655016383581597</v>
      </c>
      <c r="H649" s="6">
        <v>0</v>
      </c>
      <c r="I649" s="17">
        <v>2.103969570333323</v>
      </c>
      <c r="J649" s="17">
        <v>14.993333333333331</v>
      </c>
      <c r="K649" s="4">
        <v>15.16666666666667</v>
      </c>
      <c r="L649">
        <v>900</v>
      </c>
      <c r="M649" s="6">
        <v>1719.42222222599</v>
      </c>
      <c r="N649" s="6">
        <v>191.99999999909781</v>
      </c>
      <c r="O649" s="4">
        <v>0</v>
      </c>
      <c r="P649" s="6">
        <v>191.99999999909781</v>
      </c>
      <c r="Q649" s="13">
        <v>1</v>
      </c>
      <c r="R649" s="29">
        <v>377.80534641417597</v>
      </c>
      <c r="S649" s="29">
        <v>1341.616875811814</v>
      </c>
      <c r="T649" s="29">
        <v>17.068305764000002</v>
      </c>
      <c r="U649" t="s">
        <v>176</v>
      </c>
    </row>
    <row r="650" spans="1:21">
      <c r="A650" s="1">
        <v>648</v>
      </c>
      <c r="B650">
        <v>886307</v>
      </c>
      <c r="C650" s="2">
        <v>44570.75</v>
      </c>
      <c r="D650" s="26">
        <f>IF(input_OLD_temp_simulation!C650&lt;&gt;"",(C650-E650/24-DATE(1970,1,1))*86400,"")</f>
        <v>1641747600.0000002</v>
      </c>
      <c r="E650" s="13">
        <v>1</v>
      </c>
      <c r="F650" s="17">
        <v>4.4786298893514811</v>
      </c>
      <c r="G650" s="17">
        <v>3.655016383581597</v>
      </c>
      <c r="H650" s="6">
        <v>0</v>
      </c>
      <c r="I650" s="17">
        <v>2.041952300297083</v>
      </c>
      <c r="J650" s="17">
        <v>15.43</v>
      </c>
      <c r="K650" s="4">
        <v>17</v>
      </c>
      <c r="L650">
        <v>900</v>
      </c>
      <c r="M650" s="6">
        <v>5461.1194444419207</v>
      </c>
      <c r="N650" s="6">
        <v>1180.000000000291</v>
      </c>
      <c r="O650" s="4">
        <v>0</v>
      </c>
      <c r="P650" s="6">
        <v>1180.000000000291</v>
      </c>
      <c r="Q650" s="13">
        <v>1</v>
      </c>
      <c r="R650" s="29">
        <v>377.80534641417597</v>
      </c>
      <c r="S650" s="29">
        <v>5083.3140980277449</v>
      </c>
      <c r="T650" s="29">
        <v>17.328846583000001</v>
      </c>
      <c r="U650" t="s">
        <v>176</v>
      </c>
    </row>
    <row r="651" spans="1:21">
      <c r="A651" s="1">
        <v>649</v>
      </c>
      <c r="B651">
        <v>886307</v>
      </c>
      <c r="C651" s="2">
        <v>44570.760416666657</v>
      </c>
      <c r="D651" s="26">
        <f>IF(input_OLD_temp_simulation!C651&lt;&gt;"",(C651-E651/24-DATE(1970,1,1))*86400,"")</f>
        <v>1641748499.9999993</v>
      </c>
      <c r="E651" s="13">
        <v>1</v>
      </c>
      <c r="F651" s="17">
        <v>4.1909222254760792</v>
      </c>
      <c r="G651" s="17">
        <v>3.283926796257902</v>
      </c>
      <c r="H651" s="6">
        <v>0</v>
      </c>
      <c r="I651" s="17">
        <v>2.0016376946374779</v>
      </c>
      <c r="J651" s="17">
        <v>16.53</v>
      </c>
      <c r="K651" s="4">
        <v>17</v>
      </c>
      <c r="L651">
        <v>900</v>
      </c>
      <c r="M651" s="6">
        <v>5461.1194444419207</v>
      </c>
      <c r="N651" s="6">
        <v>224.0000000001601</v>
      </c>
      <c r="O651" s="4">
        <v>0</v>
      </c>
      <c r="P651" s="6">
        <v>224.0000000001601</v>
      </c>
      <c r="Q651" s="13">
        <v>1</v>
      </c>
      <c r="R651" s="29">
        <v>377.80534641417597</v>
      </c>
      <c r="S651" s="29">
        <v>5083.3140980277449</v>
      </c>
      <c r="T651" s="29">
        <v>17.539573639</v>
      </c>
      <c r="U651" t="s">
        <v>176</v>
      </c>
    </row>
    <row r="652" spans="1:21">
      <c r="A652" s="1">
        <v>650</v>
      </c>
      <c r="B652">
        <v>886307</v>
      </c>
      <c r="C652" s="2">
        <v>44570.770833333343</v>
      </c>
      <c r="D652" s="26">
        <f>IF(input_OLD_temp_simulation!C652&lt;&gt;"",(C652-E652/24-DATE(1970,1,1))*86400,"")</f>
        <v>1641749400.000001</v>
      </c>
      <c r="E652" s="13">
        <v>1</v>
      </c>
      <c r="F652" s="17">
        <v>3.9032145616006768</v>
      </c>
      <c r="G652" s="17">
        <v>2.9128372089342069</v>
      </c>
      <c r="H652" s="6">
        <v>0</v>
      </c>
      <c r="I652" s="17">
        <v>1.961323088977873</v>
      </c>
      <c r="J652" s="17">
        <v>16.88</v>
      </c>
      <c r="K652" s="4">
        <v>16.993333333333329</v>
      </c>
      <c r="L652">
        <v>900</v>
      </c>
      <c r="M652" s="6">
        <v>5461.1194444419207</v>
      </c>
      <c r="N652" s="6">
        <v>48.00000000068394</v>
      </c>
      <c r="O652" s="4">
        <v>0</v>
      </c>
      <c r="P652" s="6">
        <v>48.00000000068394</v>
      </c>
      <c r="Q652" s="13">
        <v>1</v>
      </c>
      <c r="R652" s="29">
        <v>377.80534641417597</v>
      </c>
      <c r="S652" s="29">
        <v>5083.3140980277449</v>
      </c>
      <c r="T652" s="29">
        <v>17.740307946000001</v>
      </c>
      <c r="U652" t="s">
        <v>176</v>
      </c>
    </row>
    <row r="653" spans="1:21">
      <c r="A653" s="1">
        <v>651</v>
      </c>
      <c r="B653">
        <v>886307</v>
      </c>
      <c r="C653" s="2">
        <v>44570.78125</v>
      </c>
      <c r="D653" s="26">
        <f>IF(input_OLD_temp_simulation!C653&lt;&gt;"",(C653-E653/24-DATE(1970,1,1))*86400,"")</f>
        <v>1641750300.0000002</v>
      </c>
      <c r="E653" s="13">
        <v>1</v>
      </c>
      <c r="F653" s="17">
        <v>3.6155068977252749</v>
      </c>
      <c r="G653" s="17">
        <v>2.541747621610511</v>
      </c>
      <c r="H653" s="6">
        <v>0</v>
      </c>
      <c r="I653" s="17">
        <v>1.9210084833182679</v>
      </c>
      <c r="J653" s="17">
        <v>16.846666666666671</v>
      </c>
      <c r="K653" s="4">
        <v>16.973333333333329</v>
      </c>
      <c r="L653">
        <v>900</v>
      </c>
      <c r="M653" s="6">
        <v>5461.1194444419207</v>
      </c>
      <c r="N653" s="6">
        <v>67.999999999301508</v>
      </c>
      <c r="O653" s="4">
        <v>0</v>
      </c>
      <c r="P653" s="6">
        <v>67.999999999301508</v>
      </c>
      <c r="Q653" s="13">
        <v>1</v>
      </c>
      <c r="R653" s="29">
        <v>377.80534641417597</v>
      </c>
      <c r="S653" s="29">
        <v>5083.3140980277449</v>
      </c>
      <c r="T653" s="29">
        <v>17.941045205999998</v>
      </c>
      <c r="U653" t="s">
        <v>176</v>
      </c>
    </row>
    <row r="654" spans="1:21">
      <c r="A654" s="1">
        <v>652</v>
      </c>
      <c r="B654">
        <v>886307</v>
      </c>
      <c r="C654" s="2">
        <v>44570.791666666657</v>
      </c>
      <c r="D654" s="26">
        <f>IF(input_OLD_temp_simulation!C654&lt;&gt;"",(C654-E654/24-DATE(1970,1,1))*86400,"")</f>
        <v>1641751199.9999993</v>
      </c>
      <c r="E654" s="13">
        <v>1</v>
      </c>
      <c r="F654" s="17">
        <v>3.327799233849873</v>
      </c>
      <c r="G654" s="17">
        <v>2.170658034286816</v>
      </c>
      <c r="H654" s="6">
        <v>0</v>
      </c>
      <c r="I654" s="17">
        <v>1.880693877658663</v>
      </c>
      <c r="J654" s="17">
        <v>17.356666666666669</v>
      </c>
      <c r="K654" s="4">
        <v>17.45</v>
      </c>
      <c r="L654">
        <v>900</v>
      </c>
      <c r="M654" s="6">
        <v>957.40555555512913</v>
      </c>
      <c r="N654" s="6">
        <v>60.000000001309672</v>
      </c>
      <c r="O654" s="4">
        <v>0</v>
      </c>
      <c r="P654" s="6">
        <v>60.000000001309672</v>
      </c>
      <c r="Q654" s="13">
        <v>1</v>
      </c>
      <c r="R654" s="29">
        <v>377.80534641417597</v>
      </c>
      <c r="S654" s="29">
        <v>579.60020914095321</v>
      </c>
      <c r="T654" s="29">
        <v>17.918507159000001</v>
      </c>
      <c r="U654" t="s">
        <v>176</v>
      </c>
    </row>
    <row r="655" spans="1:21">
      <c r="A655" s="1">
        <v>653</v>
      </c>
      <c r="B655">
        <v>886307</v>
      </c>
      <c r="C655" s="2">
        <v>44570.802083333343</v>
      </c>
      <c r="D655" s="26">
        <f>IF(input_OLD_temp_simulation!C655&lt;&gt;"",(C655-E655/24-DATE(1970,1,1))*86400,"")</f>
        <v>1641752100.000001</v>
      </c>
      <c r="E655" s="13">
        <v>1</v>
      </c>
      <c r="F655" s="17">
        <v>3.1461055632944119</v>
      </c>
      <c r="G655" s="17">
        <v>2.170658034286816</v>
      </c>
      <c r="H655" s="6">
        <v>0</v>
      </c>
      <c r="I655" s="17">
        <v>1.699000207103202</v>
      </c>
      <c r="J655" s="17">
        <v>17.73</v>
      </c>
      <c r="K655" s="4">
        <v>17.46</v>
      </c>
      <c r="L655">
        <v>900</v>
      </c>
      <c r="M655" s="6">
        <v>957.40555555512913</v>
      </c>
      <c r="N655" s="6">
        <v>135.99999999860299</v>
      </c>
      <c r="O655" s="4">
        <v>0</v>
      </c>
      <c r="P655" s="6">
        <v>135.99999999860299</v>
      </c>
      <c r="Q655" s="13">
        <v>1</v>
      </c>
      <c r="R655" s="29">
        <v>377.80534641417597</v>
      </c>
      <c r="S655" s="29">
        <v>579.60020914095321</v>
      </c>
      <c r="T655" s="29">
        <v>17.899160046999999</v>
      </c>
      <c r="U655" t="s">
        <v>176</v>
      </c>
    </row>
    <row r="656" spans="1:21">
      <c r="A656" s="1">
        <v>654</v>
      </c>
      <c r="B656">
        <v>886307</v>
      </c>
      <c r="C656" s="2">
        <v>44570.8125</v>
      </c>
      <c r="D656" s="26">
        <f>IF(input_OLD_temp_simulation!C656&lt;&gt;"",(C656-E656/24-DATE(1970,1,1))*86400,"")</f>
        <v>1641753000.0000002</v>
      </c>
      <c r="E656" s="13">
        <v>1</v>
      </c>
      <c r="F656" s="17">
        <v>2.9644118927389509</v>
      </c>
      <c r="G656" s="17">
        <v>2.170658034286816</v>
      </c>
      <c r="H656" s="6">
        <v>0</v>
      </c>
      <c r="I656" s="17">
        <v>1.5173065365477409</v>
      </c>
      <c r="J656" s="17">
        <v>17.653333333333329</v>
      </c>
      <c r="K656" s="4">
        <v>17.483333333333331</v>
      </c>
      <c r="L656">
        <v>900</v>
      </c>
      <c r="M656" s="6">
        <v>957.40555555512913</v>
      </c>
      <c r="N656" s="6">
        <v>120.0000000008004</v>
      </c>
      <c r="O656" s="4">
        <v>0</v>
      </c>
      <c r="P656" s="6">
        <v>120.0000000008004</v>
      </c>
      <c r="Q656" s="13">
        <v>1</v>
      </c>
      <c r="R656" s="29">
        <v>377.80534641417597</v>
      </c>
      <c r="S656" s="29">
        <v>579.60020914095321</v>
      </c>
      <c r="T656" s="29">
        <v>17.878318310000001</v>
      </c>
      <c r="U656" t="s">
        <v>176</v>
      </c>
    </row>
    <row r="657" spans="1:21">
      <c r="A657" s="1">
        <v>655</v>
      </c>
      <c r="B657">
        <v>886307</v>
      </c>
      <c r="C657" s="2">
        <v>44570.822916666657</v>
      </c>
      <c r="D657" s="26">
        <f>IF(input_OLD_temp_simulation!C657&lt;&gt;"",(C657-E657/24-DATE(1970,1,1))*86400,"")</f>
        <v>1641753899.9999993</v>
      </c>
      <c r="E657" s="13">
        <v>1</v>
      </c>
      <c r="F657" s="17">
        <v>2.7827182221834899</v>
      </c>
      <c r="G657" s="17">
        <v>2.170658034286816</v>
      </c>
      <c r="H657" s="6">
        <v>0</v>
      </c>
      <c r="I657" s="17">
        <v>1.335612865992279</v>
      </c>
      <c r="J657" s="17">
        <v>17.803333333333331</v>
      </c>
      <c r="K657" s="4">
        <v>17.5</v>
      </c>
      <c r="L657">
        <v>900</v>
      </c>
      <c r="M657" s="6">
        <v>957.40555555512913</v>
      </c>
      <c r="N657" s="6">
        <v>81.33333333353221</v>
      </c>
      <c r="O657" s="4">
        <v>0</v>
      </c>
      <c r="P657" s="6">
        <v>81.33333333353221</v>
      </c>
      <c r="Q657" s="13">
        <v>1</v>
      </c>
      <c r="R657" s="29">
        <v>377.80534641417597</v>
      </c>
      <c r="S657" s="29">
        <v>579.60020914095321</v>
      </c>
      <c r="T657" s="29">
        <v>17.854837117999999</v>
      </c>
      <c r="U657" t="s">
        <v>176</v>
      </c>
    </row>
    <row r="658" spans="1:21">
      <c r="A658" s="1">
        <v>656</v>
      </c>
      <c r="B658">
        <v>886307</v>
      </c>
      <c r="C658" s="2">
        <v>44570.833333333343</v>
      </c>
      <c r="D658" s="26">
        <f>IF(input_OLD_temp_simulation!C658&lt;&gt;"",(C658-E658/24-DATE(1970,1,1))*86400,"")</f>
        <v>1641754800.000001</v>
      </c>
      <c r="E658" s="13">
        <v>1</v>
      </c>
      <c r="F658" s="17">
        <v>2.6010245516280288</v>
      </c>
      <c r="G658" s="17">
        <v>2.170658034286816</v>
      </c>
      <c r="H658" s="6">
        <v>0</v>
      </c>
      <c r="I658" s="17">
        <v>1.153919195436818</v>
      </c>
      <c r="J658" s="17">
        <v>17.623333333333331</v>
      </c>
      <c r="K658" s="4">
        <v>17.5</v>
      </c>
      <c r="L658">
        <v>900</v>
      </c>
      <c r="M658" s="6">
        <v>1240.719444443982</v>
      </c>
      <c r="N658" s="6">
        <v>114.66666666638049</v>
      </c>
      <c r="O658" s="4">
        <v>0</v>
      </c>
      <c r="P658" s="6">
        <v>114.66666666638049</v>
      </c>
      <c r="Q658" s="13">
        <v>1</v>
      </c>
      <c r="R658" s="29">
        <v>377.80534641417597</v>
      </c>
      <c r="S658" s="29">
        <v>862.91409802980638</v>
      </c>
      <c r="T658" s="29">
        <v>17.846340279</v>
      </c>
      <c r="U658" t="s">
        <v>176</v>
      </c>
    </row>
    <row r="659" spans="1:21">
      <c r="A659" s="1">
        <v>657</v>
      </c>
      <c r="B659">
        <v>886307</v>
      </c>
      <c r="C659" s="2">
        <v>44570.84375</v>
      </c>
      <c r="D659" s="26">
        <f>IF(input_OLD_temp_simulation!C659&lt;&gt;"",(C659-E659/24-DATE(1970,1,1))*86400,"")</f>
        <v>1641755700.0000002</v>
      </c>
      <c r="E659" s="13">
        <v>1</v>
      </c>
      <c r="F659" s="17">
        <v>2.6874431165212509</v>
      </c>
      <c r="G659" s="17">
        <v>2.12799352540741</v>
      </c>
      <c r="H659" s="6">
        <v>0</v>
      </c>
      <c r="I659" s="17">
        <v>1.268780766249644</v>
      </c>
      <c r="J659" s="17">
        <v>17.686666666666671</v>
      </c>
      <c r="K659" s="4">
        <v>17.5</v>
      </c>
      <c r="L659">
        <v>900</v>
      </c>
      <c r="M659" s="6">
        <v>1240.719444443982</v>
      </c>
      <c r="N659" s="6">
        <v>108.00000000017459</v>
      </c>
      <c r="O659" s="4">
        <v>0</v>
      </c>
      <c r="P659" s="6">
        <v>108.00000000017459</v>
      </c>
      <c r="Q659" s="13">
        <v>1</v>
      </c>
      <c r="R659" s="29">
        <v>377.80534641417597</v>
      </c>
      <c r="S659" s="29">
        <v>862.91409802980638</v>
      </c>
      <c r="T659" s="29">
        <v>17.838023152000002</v>
      </c>
      <c r="U659" t="s">
        <v>176</v>
      </c>
    </row>
    <row r="660" spans="1:21">
      <c r="A660" s="1">
        <v>658</v>
      </c>
      <c r="B660">
        <v>886307</v>
      </c>
      <c r="C660" s="2">
        <v>44570.854166666657</v>
      </c>
      <c r="D660" s="26">
        <f>IF(input_OLD_temp_simulation!C660&lt;&gt;"",(C660-E660/24-DATE(1970,1,1))*86400,"")</f>
        <v>1641756599.9999993</v>
      </c>
      <c r="E660" s="13">
        <v>1</v>
      </c>
      <c r="F660" s="17">
        <v>2.773861681414473</v>
      </c>
      <c r="G660" s="17">
        <v>2.085329016528005</v>
      </c>
      <c r="H660" s="6">
        <v>0</v>
      </c>
      <c r="I660" s="17">
        <v>1.38364233706247</v>
      </c>
      <c r="J660" s="17">
        <v>17.690000000000001</v>
      </c>
      <c r="K660" s="4">
        <v>17.5</v>
      </c>
      <c r="L660">
        <v>900</v>
      </c>
      <c r="M660" s="6">
        <v>1240.719444443982</v>
      </c>
      <c r="N660" s="6">
        <v>92.000000000552973</v>
      </c>
      <c r="O660" s="4">
        <v>0</v>
      </c>
      <c r="P660" s="6">
        <v>92.000000000552973</v>
      </c>
      <c r="Q660" s="13">
        <v>1</v>
      </c>
      <c r="R660" s="29">
        <v>377.80534641417597</v>
      </c>
      <c r="S660" s="29">
        <v>862.91409802980638</v>
      </c>
      <c r="T660" s="29">
        <v>17.829410994</v>
      </c>
      <c r="U660" t="s">
        <v>176</v>
      </c>
    </row>
    <row r="661" spans="1:21">
      <c r="A661" s="1">
        <v>659</v>
      </c>
      <c r="B661">
        <v>886307</v>
      </c>
      <c r="C661" s="2">
        <v>44570.864583333343</v>
      </c>
      <c r="D661" s="26">
        <f>IF(input_OLD_temp_simulation!C661&lt;&gt;"",(C661-E661/24-DATE(1970,1,1))*86400,"")</f>
        <v>1641757500.000001</v>
      </c>
      <c r="E661" s="13">
        <v>1</v>
      </c>
      <c r="F661" s="17">
        <v>2.860280246307696</v>
      </c>
      <c r="G661" s="17">
        <v>2.042664507648599</v>
      </c>
      <c r="H661" s="6">
        <v>0</v>
      </c>
      <c r="I661" s="17">
        <v>1.498503907875296</v>
      </c>
      <c r="J661" s="17">
        <v>17.52</v>
      </c>
      <c r="K661" s="4">
        <v>17.5</v>
      </c>
      <c r="L661">
        <v>900</v>
      </c>
      <c r="M661" s="6">
        <v>1240.719444443982</v>
      </c>
      <c r="N661" s="6">
        <v>327.99999999951979</v>
      </c>
      <c r="O661" s="4">
        <v>0</v>
      </c>
      <c r="P661" s="6">
        <v>327.99999999951979</v>
      </c>
      <c r="Q661" s="13">
        <v>1</v>
      </c>
      <c r="R661" s="29">
        <v>377.80534641417597</v>
      </c>
      <c r="S661" s="29">
        <v>862.91409802980638</v>
      </c>
      <c r="T661" s="29">
        <v>17.833302681999999</v>
      </c>
      <c r="U661" t="s">
        <v>176</v>
      </c>
    </row>
    <row r="662" spans="1:21">
      <c r="A662" s="1">
        <v>660</v>
      </c>
      <c r="B662">
        <v>886307</v>
      </c>
      <c r="C662" s="2">
        <v>44570.875</v>
      </c>
      <c r="D662" s="26">
        <f>IF(input_OLD_temp_simulation!C662&lt;&gt;"",(C662-E662/24-DATE(1970,1,1))*86400,"")</f>
        <v>1641758400.0000002</v>
      </c>
      <c r="E662" s="13">
        <v>1</v>
      </c>
      <c r="F662" s="17">
        <v>2.946698811200918</v>
      </c>
      <c r="G662" s="17">
        <v>1.999999998769193</v>
      </c>
      <c r="H662" s="6">
        <v>0</v>
      </c>
      <c r="I662" s="17">
        <v>1.613365478688122</v>
      </c>
      <c r="J662" s="17">
        <v>17.463333333333331</v>
      </c>
      <c r="K662" s="4">
        <v>17.5</v>
      </c>
      <c r="L662">
        <v>900</v>
      </c>
      <c r="M662" s="6">
        <v>947.63611111313696</v>
      </c>
      <c r="N662" s="6">
        <v>127.99999999879221</v>
      </c>
      <c r="O662" s="4">
        <v>0</v>
      </c>
      <c r="P662" s="6">
        <v>127.99999999879221</v>
      </c>
      <c r="Q662" s="13">
        <v>1</v>
      </c>
      <c r="R662" s="29">
        <v>377.80534641417597</v>
      </c>
      <c r="S662" s="29">
        <v>569.83076469896105</v>
      </c>
      <c r="T662" s="29">
        <v>17.813066238000001</v>
      </c>
      <c r="U662" t="s">
        <v>176</v>
      </c>
    </row>
    <row r="663" spans="1:21">
      <c r="A663" s="1">
        <v>661</v>
      </c>
      <c r="B663">
        <v>886307</v>
      </c>
      <c r="C663" s="2">
        <v>44570.885416666657</v>
      </c>
      <c r="D663" s="26">
        <f>IF(input_OLD_temp_simulation!C663&lt;&gt;"",(C663-E663/24-DATE(1970,1,1))*86400,"")</f>
        <v>1641759299.9999993</v>
      </c>
      <c r="E663" s="13">
        <v>1</v>
      </c>
      <c r="F663" s="17">
        <v>2.816963200259551</v>
      </c>
      <c r="G663" s="17">
        <v>1.978667744791043</v>
      </c>
      <c r="H663" s="6">
        <v>0</v>
      </c>
      <c r="I663" s="17">
        <v>1.497851370398855</v>
      </c>
      <c r="J663" s="17">
        <v>17.670000000000002</v>
      </c>
      <c r="K663" s="4">
        <v>17.5</v>
      </c>
      <c r="L663">
        <v>900</v>
      </c>
      <c r="M663" s="6">
        <v>947.63611111313696</v>
      </c>
      <c r="N663" s="6">
        <v>148.00000000104771</v>
      </c>
      <c r="O663" s="4">
        <v>0</v>
      </c>
      <c r="P663" s="6">
        <v>148.00000000104771</v>
      </c>
      <c r="Q663" s="13">
        <v>1</v>
      </c>
      <c r="R663" s="29">
        <v>377.80534641417597</v>
      </c>
      <c r="S663" s="29">
        <v>569.83076469896105</v>
      </c>
      <c r="T663" s="29">
        <v>17.793445182999999</v>
      </c>
      <c r="U663" t="s">
        <v>176</v>
      </c>
    </row>
    <row r="664" spans="1:21">
      <c r="A664" s="1">
        <v>662</v>
      </c>
      <c r="B664">
        <v>886307</v>
      </c>
      <c r="C664" s="2">
        <v>44570.895833333343</v>
      </c>
      <c r="D664" s="26">
        <f>IF(input_OLD_temp_simulation!C664&lt;&gt;"",(C664-E664/24-DATE(1970,1,1))*86400,"")</f>
        <v>1641760200.000001</v>
      </c>
      <c r="E664" s="13">
        <v>1</v>
      </c>
      <c r="F664" s="17">
        <v>2.6872275893181841</v>
      </c>
      <c r="G664" s="17">
        <v>1.957335490812893</v>
      </c>
      <c r="H664" s="6">
        <v>0</v>
      </c>
      <c r="I664" s="17">
        <v>1.3823372621095891</v>
      </c>
      <c r="J664" s="17">
        <v>17.57833333333333</v>
      </c>
      <c r="K664" s="4">
        <v>17.5</v>
      </c>
      <c r="L664">
        <v>900</v>
      </c>
      <c r="M664" s="6">
        <v>947.63611111313696</v>
      </c>
      <c r="N664" s="6">
        <v>431.9999999988795</v>
      </c>
      <c r="O664" s="4">
        <v>0</v>
      </c>
      <c r="P664" s="6">
        <v>431.9999999988795</v>
      </c>
      <c r="Q664" s="13">
        <v>1</v>
      </c>
      <c r="R664" s="29">
        <v>377.80534641417597</v>
      </c>
      <c r="S664" s="29">
        <v>569.83076469896105</v>
      </c>
      <c r="T664" s="29">
        <v>17.787843980000002</v>
      </c>
      <c r="U664" t="s">
        <v>176</v>
      </c>
    </row>
    <row r="665" spans="1:21">
      <c r="A665" s="1">
        <v>663</v>
      </c>
      <c r="B665">
        <v>886307</v>
      </c>
      <c r="C665" s="2">
        <v>44570.90625</v>
      </c>
      <c r="D665" s="26">
        <f>IF(input_OLD_temp_simulation!C665&lt;&gt;"",(C665-E665/24-DATE(1970,1,1))*86400,"")</f>
        <v>1641761100.0000002</v>
      </c>
      <c r="E665" s="13">
        <v>1</v>
      </c>
      <c r="F665" s="17">
        <v>2.5574919783768171</v>
      </c>
      <c r="G665" s="17">
        <v>1.936003236834742</v>
      </c>
      <c r="H665" s="6">
        <v>0</v>
      </c>
      <c r="I665" s="17">
        <v>1.2668231538203221</v>
      </c>
      <c r="J665" s="17">
        <v>17.533333333333331</v>
      </c>
      <c r="K665" s="4">
        <v>17.5</v>
      </c>
      <c r="L665">
        <v>900</v>
      </c>
      <c r="M665" s="6">
        <v>947.63611111313696</v>
      </c>
      <c r="N665" s="6">
        <v>124.00000000161531</v>
      </c>
      <c r="O665" s="4">
        <v>0</v>
      </c>
      <c r="P665" s="6">
        <v>124.00000000161531</v>
      </c>
      <c r="Q665" s="13">
        <v>1</v>
      </c>
      <c r="R665" s="29">
        <v>377.80534641417597</v>
      </c>
      <c r="S665" s="29">
        <v>569.83076469896105</v>
      </c>
      <c r="T665" s="29">
        <v>17.766139438</v>
      </c>
      <c r="U665" t="s">
        <v>176</v>
      </c>
    </row>
    <row r="666" spans="1:21">
      <c r="A666" s="1">
        <v>664</v>
      </c>
      <c r="B666">
        <v>886307</v>
      </c>
      <c r="C666" s="2">
        <v>44570.916666666657</v>
      </c>
      <c r="D666" s="26">
        <f>IF(input_OLD_temp_simulation!C666&lt;&gt;"",(C666-E666/24-DATE(1970,1,1))*86400,"")</f>
        <v>1641761999.9999993</v>
      </c>
      <c r="E666" s="13">
        <v>1</v>
      </c>
      <c r="F666" s="17">
        <v>2.4277563674354501</v>
      </c>
      <c r="G666" s="17">
        <v>1.914670982856592</v>
      </c>
      <c r="H666" s="6">
        <v>0</v>
      </c>
      <c r="I666" s="17">
        <v>1.1513090455310551</v>
      </c>
      <c r="J666" s="17">
        <v>17.646666666666661</v>
      </c>
      <c r="K666" s="4">
        <v>17.5</v>
      </c>
      <c r="L666">
        <v>900</v>
      </c>
      <c r="M666" s="6">
        <v>78.15555555370743</v>
      </c>
      <c r="N666" s="6">
        <v>115.99999999998541</v>
      </c>
      <c r="O666" s="4">
        <v>0</v>
      </c>
      <c r="P666" s="6">
        <v>115.99999999998541</v>
      </c>
      <c r="Q666" s="13">
        <v>1</v>
      </c>
      <c r="R666" s="29">
        <v>377.80534641417597</v>
      </c>
      <c r="S666" s="29">
        <v>0</v>
      </c>
      <c r="T666" s="29">
        <v>17.715564208</v>
      </c>
      <c r="U666" t="s">
        <v>176</v>
      </c>
    </row>
    <row r="667" spans="1:21">
      <c r="A667" s="1">
        <v>665</v>
      </c>
      <c r="B667">
        <v>886307</v>
      </c>
      <c r="C667" s="2">
        <v>44570.927083333343</v>
      </c>
      <c r="D667" s="26">
        <f>IF(input_OLD_temp_simulation!C667&lt;&gt;"",(C667-E667/24-DATE(1970,1,1))*86400,"")</f>
        <v>1641762900.000001</v>
      </c>
      <c r="E667" s="13">
        <v>1</v>
      </c>
      <c r="F667" s="17">
        <v>2.1708793194877458</v>
      </c>
      <c r="G667" s="17">
        <v>1.936003236834742</v>
      </c>
      <c r="H667" s="6">
        <v>0</v>
      </c>
      <c r="I667" s="17">
        <v>0.88021049493125103</v>
      </c>
      <c r="J667" s="17">
        <v>17.559999999999999</v>
      </c>
      <c r="K667" s="4">
        <v>13.83333333333333</v>
      </c>
      <c r="L667">
        <v>900</v>
      </c>
      <c r="M667" s="6">
        <v>78.15555555370743</v>
      </c>
      <c r="N667" s="6">
        <v>115.99999999998541</v>
      </c>
      <c r="O667" s="4">
        <v>0</v>
      </c>
      <c r="P667" s="6">
        <v>115.99999999998541</v>
      </c>
      <c r="Q667" s="13">
        <v>1</v>
      </c>
      <c r="R667" s="29">
        <v>377.80534641417597</v>
      </c>
      <c r="S667" s="29">
        <v>0</v>
      </c>
      <c r="T667" s="29">
        <v>17.664062479999998</v>
      </c>
      <c r="U667" t="s">
        <v>176</v>
      </c>
    </row>
    <row r="668" spans="1:21">
      <c r="A668" s="1">
        <v>666</v>
      </c>
      <c r="B668">
        <v>886307</v>
      </c>
      <c r="C668" s="2">
        <v>44570.9375</v>
      </c>
      <c r="D668" s="26">
        <f>IF(input_OLD_temp_simulation!C668&lt;&gt;"",(C668-E668/24-DATE(1970,1,1))*86400,"")</f>
        <v>1641763800.0000002</v>
      </c>
      <c r="E668" s="13">
        <v>1</v>
      </c>
      <c r="F668" s="17">
        <v>1.914002271540042</v>
      </c>
      <c r="G668" s="17">
        <v>1.957335490812893</v>
      </c>
      <c r="H668" s="6">
        <v>0</v>
      </c>
      <c r="I668" s="17">
        <v>0.609111944331447</v>
      </c>
      <c r="J668" s="17">
        <v>17.329999999999998</v>
      </c>
      <c r="K668" s="4">
        <v>12</v>
      </c>
      <c r="L668">
        <v>900</v>
      </c>
      <c r="M668" s="6">
        <v>78.15555555370743</v>
      </c>
      <c r="N668" s="6">
        <v>108.00000000017459</v>
      </c>
      <c r="O668" s="4">
        <v>0</v>
      </c>
      <c r="P668" s="6">
        <v>108.00000000017459</v>
      </c>
      <c r="Q668" s="13">
        <v>1</v>
      </c>
      <c r="R668" s="29">
        <v>377.80534641417597</v>
      </c>
      <c r="S668" s="29">
        <v>0</v>
      </c>
      <c r="T668" s="29">
        <v>17.611231872000001</v>
      </c>
      <c r="U668" t="s">
        <v>176</v>
      </c>
    </row>
    <row r="669" spans="1:21">
      <c r="A669" s="1">
        <v>667</v>
      </c>
      <c r="B669">
        <v>886307</v>
      </c>
      <c r="C669" s="2">
        <v>44570.947916666657</v>
      </c>
      <c r="D669" s="26">
        <f>IF(input_OLD_temp_simulation!C669&lt;&gt;"",(C669-E669/24-DATE(1970,1,1))*86400,"")</f>
        <v>1641764699.9999993</v>
      </c>
      <c r="E669" s="13">
        <v>1</v>
      </c>
      <c r="F669" s="17">
        <v>1.6571252235923379</v>
      </c>
      <c r="G669" s="17">
        <v>1.978667744791043</v>
      </c>
      <c r="H669" s="6">
        <v>0</v>
      </c>
      <c r="I669" s="17">
        <v>0.33801339373164302</v>
      </c>
      <c r="J669" s="17">
        <v>17.186666666666671</v>
      </c>
      <c r="K669" s="4">
        <v>12</v>
      </c>
      <c r="L669">
        <v>900</v>
      </c>
      <c r="M669" s="6">
        <v>78.15555555370743</v>
      </c>
      <c r="N669" s="6">
        <v>43.999999999869033</v>
      </c>
      <c r="O669" s="4">
        <v>0</v>
      </c>
      <c r="P669" s="6">
        <v>43.999999999869033</v>
      </c>
      <c r="Q669" s="13">
        <v>1</v>
      </c>
      <c r="R669" s="29">
        <v>377.80534641417597</v>
      </c>
      <c r="S669" s="29">
        <v>0</v>
      </c>
      <c r="T669" s="29">
        <v>17.554234049000002</v>
      </c>
      <c r="U669" t="s">
        <v>176</v>
      </c>
    </row>
    <row r="670" spans="1:21">
      <c r="A670" s="1">
        <v>668</v>
      </c>
      <c r="B670">
        <v>886307</v>
      </c>
      <c r="C670" s="2">
        <v>44570.958333333343</v>
      </c>
      <c r="D670" s="26">
        <f>IF(input_OLD_temp_simulation!C670&lt;&gt;"",(C670-E670/24-DATE(1970,1,1))*86400,"")</f>
        <v>1641765600.000001</v>
      </c>
      <c r="E670" s="13">
        <v>1</v>
      </c>
      <c r="F670" s="17">
        <v>1.4002481756446341</v>
      </c>
      <c r="G670" s="17">
        <v>1.999999998769193</v>
      </c>
      <c r="H670" s="6">
        <v>0</v>
      </c>
      <c r="I670" s="17">
        <v>6.691484313183893E-2</v>
      </c>
      <c r="J670" s="17">
        <v>16.876666666666669</v>
      </c>
      <c r="K670" s="4">
        <v>12</v>
      </c>
      <c r="L670">
        <v>900</v>
      </c>
      <c r="M670" s="6">
        <v>0</v>
      </c>
      <c r="N670" s="6">
        <v>39.999999999054133</v>
      </c>
      <c r="O670" s="4">
        <v>0</v>
      </c>
      <c r="P670" s="6">
        <v>39.999999999054133</v>
      </c>
      <c r="Q670" s="13">
        <v>1</v>
      </c>
      <c r="R670" s="29">
        <v>377.80534641417597</v>
      </c>
      <c r="S670" s="29">
        <v>0</v>
      </c>
      <c r="T670" s="29">
        <v>17.496133575000002</v>
      </c>
      <c r="U670" t="s">
        <v>176</v>
      </c>
    </row>
    <row r="671" spans="1:21">
      <c r="A671" s="1">
        <v>669</v>
      </c>
      <c r="B671">
        <v>886307</v>
      </c>
      <c r="C671" s="2">
        <v>44570.96875</v>
      </c>
      <c r="D671" s="26">
        <f>IF(input_OLD_temp_simulation!C671&lt;&gt;"",(C671-E671/24-DATE(1970,1,1))*86400,"")</f>
        <v>1641766500.0000002</v>
      </c>
      <c r="E671" s="13">
        <v>1</v>
      </c>
      <c r="F671" s="17">
        <v>1.2985113497854781</v>
      </c>
      <c r="G671" s="17">
        <v>1.999999998769193</v>
      </c>
      <c r="H671" s="6">
        <v>0</v>
      </c>
      <c r="I671" s="17">
        <v>-3.4821982727317069E-2</v>
      </c>
      <c r="J671" s="17">
        <v>16.65666666666667</v>
      </c>
      <c r="K671" s="4">
        <v>12</v>
      </c>
      <c r="L671">
        <v>900</v>
      </c>
      <c r="M671" s="6">
        <v>0</v>
      </c>
      <c r="N671" s="6">
        <v>32.00000000106229</v>
      </c>
      <c r="O671" s="4">
        <v>0</v>
      </c>
      <c r="P671" s="6">
        <v>32.00000000106229</v>
      </c>
      <c r="Q671" s="13">
        <v>1</v>
      </c>
      <c r="R671" s="29">
        <v>377.80534641417597</v>
      </c>
      <c r="S671" s="29">
        <v>0</v>
      </c>
      <c r="T671" s="29">
        <v>17.437443494</v>
      </c>
      <c r="U671" t="s">
        <v>176</v>
      </c>
    </row>
    <row r="672" spans="1:21">
      <c r="A672" s="1">
        <v>670</v>
      </c>
      <c r="B672">
        <v>886307</v>
      </c>
      <c r="C672" s="2">
        <v>44570.979166666657</v>
      </c>
      <c r="D672" s="26">
        <f>IF(input_OLD_temp_simulation!C672&lt;&gt;"",(C672-E672/24-DATE(1970,1,1))*86400,"")</f>
        <v>1641767399.9999993</v>
      </c>
      <c r="E672" s="13">
        <v>1</v>
      </c>
      <c r="F672" s="17">
        <v>1.1967745239263221</v>
      </c>
      <c r="G672" s="17">
        <v>1.999999998769193</v>
      </c>
      <c r="H672" s="6">
        <v>0</v>
      </c>
      <c r="I672" s="17">
        <v>-0.1365588085864731</v>
      </c>
      <c r="J672" s="17">
        <v>16.47</v>
      </c>
      <c r="K672" s="4">
        <v>12</v>
      </c>
      <c r="L672">
        <v>900</v>
      </c>
      <c r="M672" s="6">
        <v>0</v>
      </c>
      <c r="N672" s="6">
        <v>27.99999999842839</v>
      </c>
      <c r="O672" s="4">
        <v>0</v>
      </c>
      <c r="P672" s="6">
        <v>27.99999999842839</v>
      </c>
      <c r="Q672" s="13">
        <v>1</v>
      </c>
      <c r="R672" s="29">
        <v>377.80534641417597</v>
      </c>
      <c r="S672" s="29">
        <v>0</v>
      </c>
      <c r="T672" s="29">
        <v>17.378369421999999</v>
      </c>
      <c r="U672" t="s">
        <v>176</v>
      </c>
    </row>
    <row r="673" spans="1:21">
      <c r="A673" s="1">
        <v>671</v>
      </c>
      <c r="B673">
        <v>886307</v>
      </c>
      <c r="C673" s="2">
        <v>44570.989583333343</v>
      </c>
      <c r="D673" s="26">
        <f>IF(input_OLD_temp_simulation!C673&lt;&gt;"",(C673-E673/24-DATE(1970,1,1))*86400,"")</f>
        <v>1641768300.000001</v>
      </c>
      <c r="E673" s="13">
        <v>1</v>
      </c>
      <c r="F673" s="17">
        <v>1.0950376980671661</v>
      </c>
      <c r="G673" s="17">
        <v>1.999999998769193</v>
      </c>
      <c r="H673" s="6">
        <v>0</v>
      </c>
      <c r="I673" s="17">
        <v>-0.2382956344456291</v>
      </c>
      <c r="J673" s="17">
        <v>16.331666666666671</v>
      </c>
      <c r="K673" s="4">
        <v>12</v>
      </c>
      <c r="L673">
        <v>900</v>
      </c>
      <c r="M673" s="6">
        <v>0</v>
      </c>
      <c r="N673" s="6">
        <v>32.00000000106229</v>
      </c>
      <c r="O673" s="4">
        <v>0</v>
      </c>
      <c r="P673" s="6">
        <v>32.00000000106229</v>
      </c>
      <c r="Q673" s="13">
        <v>1</v>
      </c>
      <c r="R673" s="29">
        <v>377.80534641417597</v>
      </c>
      <c r="S673" s="29">
        <v>0</v>
      </c>
      <c r="T673" s="29">
        <v>17.319319244999999</v>
      </c>
      <c r="U673" t="s">
        <v>176</v>
      </c>
    </row>
    <row r="674" spans="1:21">
      <c r="A674" s="1">
        <v>672</v>
      </c>
      <c r="B674">
        <v>886307</v>
      </c>
      <c r="C674" s="2">
        <v>44571</v>
      </c>
      <c r="D674" s="26">
        <f>IF(input_OLD_temp_simulation!C674&lt;&gt;"",(C674-E674/24-DATE(1970,1,1))*86400,"")</f>
        <v>1641769200.0000002</v>
      </c>
      <c r="E674" s="13">
        <v>1</v>
      </c>
      <c r="F674" s="17">
        <v>0.99330087220801033</v>
      </c>
      <c r="G674" s="17">
        <v>1.999999998769193</v>
      </c>
      <c r="H674" s="6">
        <v>0</v>
      </c>
      <c r="I674" s="17">
        <v>-0.34003246030478512</v>
      </c>
      <c r="J674" s="17">
        <v>16.2</v>
      </c>
      <c r="K674" s="4">
        <v>12</v>
      </c>
      <c r="L674">
        <v>900</v>
      </c>
      <c r="M674" s="6">
        <v>0</v>
      </c>
      <c r="N674" s="6">
        <v>59.999999999490683</v>
      </c>
      <c r="O674" s="4">
        <v>0</v>
      </c>
      <c r="P674" s="6">
        <v>59.999999999490683</v>
      </c>
      <c r="Q674" s="13">
        <v>1</v>
      </c>
      <c r="R674" s="29">
        <v>377.80534641417597</v>
      </c>
      <c r="S674" s="29">
        <v>0</v>
      </c>
      <c r="T674" s="29">
        <v>16.2</v>
      </c>
      <c r="U674" t="s">
        <v>176</v>
      </c>
    </row>
    <row r="675" spans="1:21">
      <c r="A675" s="1">
        <v>673</v>
      </c>
      <c r="B675">
        <v>886307</v>
      </c>
      <c r="C675" s="2">
        <v>44571.010416666657</v>
      </c>
      <c r="D675" s="26">
        <f>IF(input_OLD_temp_simulation!C675&lt;&gt;"",(C675-E675/24-DATE(1970,1,1))*86400,"")</f>
        <v>1641770099.9999993</v>
      </c>
      <c r="E675" s="13">
        <v>1</v>
      </c>
      <c r="F675" s="17">
        <v>0.98497027606725851</v>
      </c>
      <c r="G675" s="17">
        <v>1.8362459031814959</v>
      </c>
      <c r="H675" s="6">
        <v>0</v>
      </c>
      <c r="I675" s="17">
        <v>-0.23919365938707179</v>
      </c>
      <c r="J675" s="17">
        <v>16.08666666666667</v>
      </c>
      <c r="K675" s="4">
        <v>12</v>
      </c>
      <c r="L675">
        <v>900</v>
      </c>
      <c r="M675" s="6">
        <v>0</v>
      </c>
      <c r="N675" s="6">
        <v>112.0000000009895</v>
      </c>
      <c r="O675" s="4">
        <v>0</v>
      </c>
      <c r="P675" s="6">
        <v>112.0000000009895</v>
      </c>
      <c r="Q675" s="13">
        <v>1</v>
      </c>
      <c r="R675" s="29">
        <v>377.80534641417597</v>
      </c>
      <c r="S675" s="29">
        <v>0</v>
      </c>
      <c r="T675" s="29">
        <v>16.116235073999999</v>
      </c>
      <c r="U675" t="s">
        <v>176</v>
      </c>
    </row>
    <row r="676" spans="1:21">
      <c r="A676" s="1">
        <v>674</v>
      </c>
      <c r="B676">
        <v>886307</v>
      </c>
      <c r="C676" s="2">
        <v>44571.020833333343</v>
      </c>
      <c r="D676" s="26">
        <f>IF(input_OLD_temp_simulation!C676&lt;&gt;"",(C676-E676/24-DATE(1970,1,1))*86400,"")</f>
        <v>1641771000.000001</v>
      </c>
      <c r="E676" s="13">
        <v>1</v>
      </c>
      <c r="F676" s="17">
        <v>0.97663967992650669</v>
      </c>
      <c r="G676" s="17">
        <v>1.672491807593798</v>
      </c>
      <c r="H676" s="6">
        <v>0</v>
      </c>
      <c r="I676" s="17">
        <v>-0.1383548584693588</v>
      </c>
      <c r="J676" s="17">
        <v>15.99666666666667</v>
      </c>
      <c r="K676" s="4">
        <v>12</v>
      </c>
      <c r="L676">
        <v>900</v>
      </c>
      <c r="M676" s="6">
        <v>0</v>
      </c>
      <c r="N676" s="6">
        <v>39.999999999054133</v>
      </c>
      <c r="O676" s="4">
        <v>0</v>
      </c>
      <c r="P676" s="6">
        <v>39.999999999054133</v>
      </c>
      <c r="Q676" s="13">
        <v>1</v>
      </c>
      <c r="R676" s="29">
        <v>377.80534641417597</v>
      </c>
      <c r="S676" s="29">
        <v>0</v>
      </c>
      <c r="T676" s="29">
        <v>16.027768618</v>
      </c>
      <c r="U676" t="s">
        <v>176</v>
      </c>
    </row>
    <row r="677" spans="1:21">
      <c r="A677" s="1">
        <v>675</v>
      </c>
      <c r="B677">
        <v>886307</v>
      </c>
      <c r="C677" s="2">
        <v>44571.03125</v>
      </c>
      <c r="D677" s="26">
        <f>IF(input_OLD_temp_simulation!C677&lt;&gt;"",(C677-E677/24-DATE(1970,1,1))*86400,"")</f>
        <v>1641771900.0000002</v>
      </c>
      <c r="E677" s="13">
        <v>1</v>
      </c>
      <c r="F677" s="17">
        <v>0.96830908378575486</v>
      </c>
      <c r="G677" s="17">
        <v>1.508737712006101</v>
      </c>
      <c r="H677" s="6">
        <v>0</v>
      </c>
      <c r="I677" s="17">
        <v>-3.7516057551645783E-2</v>
      </c>
      <c r="J677" s="17">
        <v>15.883333333333329</v>
      </c>
      <c r="K677" s="4">
        <v>12</v>
      </c>
      <c r="L677">
        <v>900</v>
      </c>
      <c r="M677" s="6">
        <v>0</v>
      </c>
      <c r="N677" s="6">
        <v>31.9999999992433</v>
      </c>
      <c r="O677" s="4">
        <v>0</v>
      </c>
      <c r="P677" s="6">
        <v>31.9999999992433</v>
      </c>
      <c r="Q677" s="13">
        <v>1</v>
      </c>
      <c r="R677" s="29">
        <v>377.80534641417597</v>
      </c>
      <c r="S677" s="29">
        <v>0</v>
      </c>
      <c r="T677" s="29">
        <v>15.939960008</v>
      </c>
      <c r="U677" t="s">
        <v>176</v>
      </c>
    </row>
    <row r="678" spans="1:21">
      <c r="A678" s="1">
        <v>676</v>
      </c>
      <c r="B678">
        <v>886307</v>
      </c>
      <c r="C678" s="2">
        <v>44571.041666666657</v>
      </c>
      <c r="D678" s="26">
        <f>IF(input_OLD_temp_simulation!C678&lt;&gt;"",(C678-E678/24-DATE(1970,1,1))*86400,"")</f>
        <v>1641772799.9999993</v>
      </c>
      <c r="E678" s="13">
        <v>1</v>
      </c>
      <c r="F678" s="17">
        <v>0.95997848764500304</v>
      </c>
      <c r="G678" s="17">
        <v>1.344983616418403</v>
      </c>
      <c r="H678" s="6">
        <v>0</v>
      </c>
      <c r="I678" s="17">
        <v>6.3322743366067469E-2</v>
      </c>
      <c r="J678" s="17">
        <v>15.81</v>
      </c>
      <c r="K678" s="4">
        <v>12</v>
      </c>
      <c r="L678">
        <v>900</v>
      </c>
      <c r="M678" s="6">
        <v>0</v>
      </c>
      <c r="N678" s="6">
        <v>32.00000000106229</v>
      </c>
      <c r="O678" s="4">
        <v>0</v>
      </c>
      <c r="P678" s="6">
        <v>32.00000000106229</v>
      </c>
      <c r="Q678" s="13">
        <v>1</v>
      </c>
      <c r="R678" s="29">
        <v>377.80534641417597</v>
      </c>
      <c r="S678" s="29">
        <v>0</v>
      </c>
      <c r="T678" s="29">
        <v>15.853470459</v>
      </c>
      <c r="U678" t="s">
        <v>176</v>
      </c>
    </row>
    <row r="679" spans="1:21">
      <c r="A679" s="1">
        <v>677</v>
      </c>
      <c r="B679">
        <v>886307</v>
      </c>
      <c r="C679" s="2">
        <v>44571.052083333343</v>
      </c>
      <c r="D679" s="26">
        <f>IF(input_OLD_temp_simulation!C679&lt;&gt;"",(C679-E679/24-DATE(1970,1,1))*86400,"")</f>
        <v>1641773700.000001</v>
      </c>
      <c r="E679" s="13">
        <v>1</v>
      </c>
      <c r="F679" s="17">
        <v>0.87587652557260043</v>
      </c>
      <c r="G679" s="17">
        <v>1.344983616418403</v>
      </c>
      <c r="H679" s="6">
        <v>0</v>
      </c>
      <c r="I679" s="17">
        <v>-2.0779218706335149E-2</v>
      </c>
      <c r="J679" s="17">
        <v>15.723333333333329</v>
      </c>
      <c r="K679" s="4">
        <v>12</v>
      </c>
      <c r="L679">
        <v>900</v>
      </c>
      <c r="M679" s="6">
        <v>0</v>
      </c>
      <c r="N679" s="6">
        <v>28.000000000247379</v>
      </c>
      <c r="O679" s="4">
        <v>0</v>
      </c>
      <c r="P679" s="6">
        <v>28.000000000247379</v>
      </c>
      <c r="Q679" s="13">
        <v>1</v>
      </c>
      <c r="R679" s="29">
        <v>377.80534641417597</v>
      </c>
      <c r="S679" s="29">
        <v>0</v>
      </c>
      <c r="T679" s="29">
        <v>15.766664697</v>
      </c>
      <c r="U679" t="s">
        <v>176</v>
      </c>
    </row>
    <row r="680" spans="1:21">
      <c r="A680" s="1">
        <v>678</v>
      </c>
      <c r="B680">
        <v>886307</v>
      </c>
      <c r="C680" s="2">
        <v>44571.0625</v>
      </c>
      <c r="D680" s="26">
        <f>IF(input_OLD_temp_simulation!C680&lt;&gt;"",(C680-E680/24-DATE(1970,1,1))*86400,"")</f>
        <v>1641774600.0000002</v>
      </c>
      <c r="E680" s="13">
        <v>1</v>
      </c>
      <c r="F680" s="17">
        <v>0.79177456350019781</v>
      </c>
      <c r="G680" s="17">
        <v>1.344983616418403</v>
      </c>
      <c r="H680" s="6">
        <v>0</v>
      </c>
      <c r="I680" s="17">
        <v>-0.1048811807787378</v>
      </c>
      <c r="J680" s="17">
        <v>15.64</v>
      </c>
      <c r="K680" s="4">
        <v>12</v>
      </c>
      <c r="L680">
        <v>900</v>
      </c>
      <c r="M680" s="6">
        <v>0</v>
      </c>
      <c r="N680" s="6">
        <v>31.9999999992433</v>
      </c>
      <c r="O680" s="4">
        <v>0</v>
      </c>
      <c r="P680" s="6">
        <v>31.9999999992433</v>
      </c>
      <c r="Q680" s="13">
        <v>1</v>
      </c>
      <c r="R680" s="29">
        <v>377.80534641417597</v>
      </c>
      <c r="S680" s="29">
        <v>0</v>
      </c>
      <c r="T680" s="29">
        <v>15.680210748</v>
      </c>
      <c r="U680" t="s">
        <v>176</v>
      </c>
    </row>
    <row r="681" spans="1:21">
      <c r="A681" s="1">
        <v>679</v>
      </c>
      <c r="B681">
        <v>886307</v>
      </c>
      <c r="C681" s="2">
        <v>44571.072916666657</v>
      </c>
      <c r="D681" s="26">
        <f>IF(input_OLD_temp_simulation!C681&lt;&gt;"",(C681-E681/24-DATE(1970,1,1))*86400,"")</f>
        <v>1641775499.9999993</v>
      </c>
      <c r="E681" s="13">
        <v>1</v>
      </c>
      <c r="F681" s="17">
        <v>0.7076726014277952</v>
      </c>
      <c r="G681" s="17">
        <v>1.344983616418403</v>
      </c>
      <c r="H681" s="6">
        <v>0</v>
      </c>
      <c r="I681" s="17">
        <v>-0.1889831428511404</v>
      </c>
      <c r="J681" s="17">
        <v>15.52</v>
      </c>
      <c r="K681" s="4">
        <v>12</v>
      </c>
      <c r="L681">
        <v>900</v>
      </c>
      <c r="M681" s="6">
        <v>0</v>
      </c>
      <c r="N681" s="6">
        <v>28.000000000247379</v>
      </c>
      <c r="O681" s="4">
        <v>0</v>
      </c>
      <c r="P681" s="6">
        <v>28.000000000247379</v>
      </c>
      <c r="Q681" s="13">
        <v>1</v>
      </c>
      <c r="R681" s="29">
        <v>377.80534641417597</v>
      </c>
      <c r="S681" s="29">
        <v>0</v>
      </c>
      <c r="T681" s="29">
        <v>15.593440337000001</v>
      </c>
      <c r="U681" t="s">
        <v>176</v>
      </c>
    </row>
    <row r="682" spans="1:21">
      <c r="A682" s="1">
        <v>680</v>
      </c>
      <c r="B682">
        <v>886307</v>
      </c>
      <c r="C682" s="2">
        <v>44571.083333333343</v>
      </c>
      <c r="D682" s="26">
        <f>IF(input_OLD_temp_simulation!C682&lt;&gt;"",(C682-E682/24-DATE(1970,1,1))*86400,"")</f>
        <v>1641776400.000001</v>
      </c>
      <c r="E682" s="13">
        <v>1</v>
      </c>
      <c r="F682" s="17">
        <v>0.62357063935539259</v>
      </c>
      <c r="G682" s="17">
        <v>1.344983616418403</v>
      </c>
      <c r="H682" s="6">
        <v>0</v>
      </c>
      <c r="I682" s="17">
        <v>-0.27308510492354299</v>
      </c>
      <c r="J682" s="17">
        <v>15.436666666666669</v>
      </c>
      <c r="K682" s="4">
        <v>12</v>
      </c>
      <c r="L682">
        <v>900</v>
      </c>
      <c r="M682" s="6">
        <v>0</v>
      </c>
      <c r="N682" s="6">
        <v>31.9999999992433</v>
      </c>
      <c r="O682" s="4">
        <v>0</v>
      </c>
      <c r="P682" s="6">
        <v>31.9999999992433</v>
      </c>
      <c r="Q682" s="13">
        <v>1</v>
      </c>
      <c r="R682" s="29">
        <v>377.80534641417597</v>
      </c>
      <c r="S682" s="29">
        <v>0</v>
      </c>
      <c r="T682" s="29">
        <v>15.507021491</v>
      </c>
      <c r="U682" t="s">
        <v>176</v>
      </c>
    </row>
    <row r="683" spans="1:21">
      <c r="A683" s="1">
        <v>681</v>
      </c>
      <c r="B683">
        <v>886307</v>
      </c>
      <c r="C683" s="2">
        <v>44571.09375</v>
      </c>
      <c r="D683" s="26">
        <f>IF(input_OLD_temp_simulation!C683&lt;&gt;"",(C683-E683/24-DATE(1970,1,1))*86400,"")</f>
        <v>1641777300.0000002</v>
      </c>
      <c r="E683" s="13">
        <v>1</v>
      </c>
      <c r="F683" s="17">
        <v>0.38578200338749719</v>
      </c>
      <c r="G683" s="17">
        <v>1.344983616418403</v>
      </c>
      <c r="H683" s="6">
        <v>0</v>
      </c>
      <c r="I683" s="17">
        <v>-0.51087374089143833</v>
      </c>
      <c r="J683" s="17">
        <v>15.335000000000001</v>
      </c>
      <c r="K683" s="4">
        <v>12</v>
      </c>
      <c r="L683">
        <v>900</v>
      </c>
      <c r="M683" s="6">
        <v>0</v>
      </c>
      <c r="N683" s="6">
        <v>28.000000000247379</v>
      </c>
      <c r="O683" s="4">
        <v>0</v>
      </c>
      <c r="P683" s="6">
        <v>28.000000000247379</v>
      </c>
      <c r="Q683" s="13">
        <v>1</v>
      </c>
      <c r="R683" s="29">
        <v>377.80534641417597</v>
      </c>
      <c r="S683" s="29">
        <v>0</v>
      </c>
      <c r="T683" s="29">
        <v>15.419211331</v>
      </c>
      <c r="U683" t="s">
        <v>176</v>
      </c>
    </row>
    <row r="684" spans="1:21">
      <c r="A684" s="1">
        <v>682</v>
      </c>
      <c r="B684">
        <v>886307</v>
      </c>
      <c r="C684" s="2">
        <v>44571.104166666657</v>
      </c>
      <c r="D684" s="26">
        <f>IF(input_OLD_temp_simulation!C684&lt;&gt;"",(C684-E684/24-DATE(1970,1,1))*86400,"")</f>
        <v>1641778199.9999993</v>
      </c>
      <c r="E684" s="13">
        <v>1</v>
      </c>
      <c r="F684" s="17">
        <v>0.14799336741960201</v>
      </c>
      <c r="G684" s="17">
        <v>1.344983616418403</v>
      </c>
      <c r="H684" s="6">
        <v>0</v>
      </c>
      <c r="I684" s="17">
        <v>-0.74866237685933368</v>
      </c>
      <c r="J684" s="17">
        <v>15.28833333333333</v>
      </c>
      <c r="K684" s="4">
        <v>12</v>
      </c>
      <c r="L684">
        <v>900</v>
      </c>
      <c r="M684" s="6">
        <v>0</v>
      </c>
      <c r="N684" s="6">
        <v>32.00000000106229</v>
      </c>
      <c r="O684" s="4">
        <v>0</v>
      </c>
      <c r="P684" s="6">
        <v>32.00000000106229</v>
      </c>
      <c r="Q684" s="13">
        <v>1</v>
      </c>
      <c r="R684" s="29">
        <v>377.80534641417597</v>
      </c>
      <c r="S684" s="29">
        <v>0</v>
      </c>
      <c r="T684" s="29">
        <v>15.330685398</v>
      </c>
      <c r="U684" t="s">
        <v>176</v>
      </c>
    </row>
    <row r="685" spans="1:21">
      <c r="A685" s="1">
        <v>683</v>
      </c>
      <c r="B685">
        <v>886307</v>
      </c>
      <c r="C685" s="2">
        <v>44571.114583333343</v>
      </c>
      <c r="D685" s="26">
        <f>IF(input_OLD_temp_simulation!C685&lt;&gt;"",(C685-E685/24-DATE(1970,1,1))*86400,"")</f>
        <v>1641779100.000001</v>
      </c>
      <c r="E685" s="13">
        <v>1</v>
      </c>
      <c r="F685" s="17">
        <v>-8.9795268548293339E-2</v>
      </c>
      <c r="G685" s="17">
        <v>1.344983616418403</v>
      </c>
      <c r="H685" s="6">
        <v>0</v>
      </c>
      <c r="I685" s="17">
        <v>-0.98645101282722891</v>
      </c>
      <c r="J685" s="17">
        <v>15.185</v>
      </c>
      <c r="K685" s="4">
        <v>12</v>
      </c>
      <c r="L685">
        <v>900</v>
      </c>
      <c r="M685" s="6">
        <v>0</v>
      </c>
      <c r="N685" s="6">
        <v>28.000000000247379</v>
      </c>
      <c r="O685" s="4">
        <v>0</v>
      </c>
      <c r="P685" s="6">
        <v>28.000000000247379</v>
      </c>
      <c r="Q685" s="13">
        <v>1</v>
      </c>
      <c r="R685" s="29">
        <v>377.80534641417597</v>
      </c>
      <c r="S685" s="29">
        <v>0</v>
      </c>
      <c r="T685" s="29">
        <v>15.240782884</v>
      </c>
      <c r="U685" t="s">
        <v>176</v>
      </c>
    </row>
    <row r="686" spans="1:21">
      <c r="A686" s="1">
        <v>684</v>
      </c>
      <c r="B686">
        <v>886307</v>
      </c>
      <c r="C686" s="2">
        <v>44571.125</v>
      </c>
      <c r="D686" s="26">
        <f>IF(input_OLD_temp_simulation!C686&lt;&gt;"",(C686-E686/24-DATE(1970,1,1))*86400,"")</f>
        <v>1641780000.0000002</v>
      </c>
      <c r="E686" s="13">
        <v>1</v>
      </c>
      <c r="F686" s="17">
        <v>-0.3275839045161888</v>
      </c>
      <c r="G686" s="17">
        <v>1.344983616418403</v>
      </c>
      <c r="H686" s="6">
        <v>0</v>
      </c>
      <c r="I686" s="17">
        <v>-1.2242396487951239</v>
      </c>
      <c r="J686" s="17">
        <v>15.095000000000001</v>
      </c>
      <c r="K686" s="4">
        <v>12</v>
      </c>
      <c r="L686">
        <v>900</v>
      </c>
      <c r="M686" s="6">
        <v>0</v>
      </c>
      <c r="N686" s="6">
        <v>31.9999999992433</v>
      </c>
      <c r="O686" s="4">
        <v>0</v>
      </c>
      <c r="P686" s="6">
        <v>31.9999999992433</v>
      </c>
      <c r="Q686" s="13">
        <v>1</v>
      </c>
      <c r="R686" s="29">
        <v>377.80534641417597</v>
      </c>
      <c r="S686" s="29">
        <v>0</v>
      </c>
      <c r="T686" s="29">
        <v>15.150179227000001</v>
      </c>
      <c r="U686" t="s">
        <v>176</v>
      </c>
    </row>
    <row r="687" spans="1:21">
      <c r="A687" s="1">
        <v>685</v>
      </c>
      <c r="B687">
        <v>886307</v>
      </c>
      <c r="C687" s="2">
        <v>44571.135416666657</v>
      </c>
      <c r="D687" s="26">
        <f>IF(input_OLD_temp_simulation!C687&lt;&gt;"",(C687-E687/24-DATE(1970,1,1))*86400,"")</f>
        <v>1641780899.9999993</v>
      </c>
      <c r="E687" s="13">
        <v>1</v>
      </c>
      <c r="F687" s="17">
        <v>-0.42235199373152449</v>
      </c>
      <c r="G687" s="17">
        <v>1.344983616418403</v>
      </c>
      <c r="H687" s="6">
        <v>0</v>
      </c>
      <c r="I687" s="17">
        <v>-1.3190077380104599</v>
      </c>
      <c r="J687" s="17">
        <v>15.04</v>
      </c>
      <c r="K687" s="4">
        <v>12</v>
      </c>
      <c r="L687">
        <v>900</v>
      </c>
      <c r="M687" s="6">
        <v>0</v>
      </c>
      <c r="N687" s="6">
        <v>28.000000000247379</v>
      </c>
      <c r="O687" s="4">
        <v>0</v>
      </c>
      <c r="P687" s="6">
        <v>28.000000000247379</v>
      </c>
      <c r="Q687" s="13">
        <v>1</v>
      </c>
      <c r="R687" s="29">
        <v>377.80534641417597</v>
      </c>
      <c r="S687" s="29">
        <v>0</v>
      </c>
      <c r="T687" s="29">
        <v>15.059213546000001</v>
      </c>
      <c r="U687" t="s">
        <v>176</v>
      </c>
    </row>
    <row r="688" spans="1:21">
      <c r="A688" s="1">
        <v>686</v>
      </c>
      <c r="B688">
        <v>886307</v>
      </c>
      <c r="C688" s="2">
        <v>44571.145833333343</v>
      </c>
      <c r="D688" s="26">
        <f>IF(input_OLD_temp_simulation!C688&lt;&gt;"",(C688-E688/24-DATE(1970,1,1))*86400,"")</f>
        <v>1641781800.000001</v>
      </c>
      <c r="E688" s="13">
        <v>1</v>
      </c>
      <c r="F688" s="17">
        <v>-0.51712008294686029</v>
      </c>
      <c r="G688" s="17">
        <v>1.344983616418403</v>
      </c>
      <c r="H688" s="6">
        <v>0</v>
      </c>
      <c r="I688" s="17">
        <v>-1.4137758272257961</v>
      </c>
      <c r="J688" s="17">
        <v>14.936666666666669</v>
      </c>
      <c r="K688" s="4">
        <v>12</v>
      </c>
      <c r="L688">
        <v>900</v>
      </c>
      <c r="M688" s="6">
        <v>0</v>
      </c>
      <c r="N688" s="6">
        <v>31.9999999992433</v>
      </c>
      <c r="O688" s="4">
        <v>0</v>
      </c>
      <c r="P688" s="6">
        <v>31.9999999992433</v>
      </c>
      <c r="Q688" s="13">
        <v>1</v>
      </c>
      <c r="R688" s="29">
        <v>377.80534641417597</v>
      </c>
      <c r="S688" s="29">
        <v>0</v>
      </c>
      <c r="T688" s="29">
        <v>14.968554183</v>
      </c>
      <c r="U688" t="s">
        <v>176</v>
      </c>
    </row>
    <row r="689" spans="1:21">
      <c r="A689" s="1">
        <v>687</v>
      </c>
      <c r="B689">
        <v>886307</v>
      </c>
      <c r="C689" s="2">
        <v>44571.15625</v>
      </c>
      <c r="D689" s="26">
        <f>IF(input_OLD_temp_simulation!C689&lt;&gt;"",(C689-E689/24-DATE(1970,1,1))*86400,"")</f>
        <v>1641782700.0000002</v>
      </c>
      <c r="E689" s="13">
        <v>1</v>
      </c>
      <c r="F689" s="17">
        <v>-0.61188817216219604</v>
      </c>
      <c r="G689" s="17">
        <v>1.344983616418403</v>
      </c>
      <c r="H689" s="6">
        <v>0</v>
      </c>
      <c r="I689" s="17">
        <v>-1.5085439164411321</v>
      </c>
      <c r="J689" s="17">
        <v>14.84</v>
      </c>
      <c r="K689" s="4">
        <v>12</v>
      </c>
      <c r="L689">
        <v>900</v>
      </c>
      <c r="M689" s="6">
        <v>0</v>
      </c>
      <c r="N689" s="6">
        <v>28.000000000247379</v>
      </c>
      <c r="O689" s="4">
        <v>0</v>
      </c>
      <c r="P689" s="6">
        <v>28.000000000247379</v>
      </c>
      <c r="Q689" s="13">
        <v>1</v>
      </c>
      <c r="R689" s="29">
        <v>377.80534641417597</v>
      </c>
      <c r="S689" s="29">
        <v>0</v>
      </c>
      <c r="T689" s="29">
        <v>14.877533185000001</v>
      </c>
      <c r="U689" t="s">
        <v>176</v>
      </c>
    </row>
    <row r="690" spans="1:21">
      <c r="A690" s="1">
        <v>688</v>
      </c>
      <c r="B690">
        <v>886307</v>
      </c>
      <c r="C690" s="2">
        <v>44571.166666666657</v>
      </c>
      <c r="D690" s="26">
        <f>IF(input_OLD_temp_simulation!C690&lt;&gt;"",(C690-E690/24-DATE(1970,1,1))*86400,"")</f>
        <v>1641783599.9999993</v>
      </c>
      <c r="E690" s="13">
        <v>1</v>
      </c>
      <c r="F690" s="17">
        <v>-0.70665626137753179</v>
      </c>
      <c r="G690" s="17">
        <v>1.344983616418403</v>
      </c>
      <c r="H690" s="6">
        <v>0</v>
      </c>
      <c r="I690" s="17">
        <v>-1.6033120056564669</v>
      </c>
      <c r="J690" s="17">
        <v>14.786666666666671</v>
      </c>
      <c r="K690" s="4">
        <v>12</v>
      </c>
      <c r="L690">
        <v>900</v>
      </c>
      <c r="M690" s="6">
        <v>0</v>
      </c>
      <c r="N690" s="6">
        <v>32.00000000106229</v>
      </c>
      <c r="O690" s="4">
        <v>0</v>
      </c>
      <c r="P690" s="6">
        <v>32.00000000106229</v>
      </c>
      <c r="Q690" s="13">
        <v>1</v>
      </c>
      <c r="R690" s="29">
        <v>377.80534641417597</v>
      </c>
      <c r="S690" s="29">
        <v>0</v>
      </c>
      <c r="T690" s="29">
        <v>14.786818893</v>
      </c>
      <c r="U690" t="s">
        <v>176</v>
      </c>
    </row>
    <row r="691" spans="1:21">
      <c r="A691" s="1">
        <v>689</v>
      </c>
      <c r="B691">
        <v>886307</v>
      </c>
      <c r="C691" s="2">
        <v>44571.177083333343</v>
      </c>
      <c r="D691" s="26">
        <f>IF(input_OLD_temp_simulation!C691&lt;&gt;"",(C691-E691/24-DATE(1970,1,1))*86400,"")</f>
        <v>1641784500.000001</v>
      </c>
      <c r="E691" s="13">
        <v>1</v>
      </c>
      <c r="F691" s="17">
        <v>-0.79956619125262307</v>
      </c>
      <c r="G691" s="17">
        <v>1.344983616418403</v>
      </c>
      <c r="H691" s="6">
        <v>0</v>
      </c>
      <c r="I691" s="17">
        <v>-1.6962219355315591</v>
      </c>
      <c r="J691" s="17">
        <v>14.7</v>
      </c>
      <c r="K691" s="4">
        <v>12</v>
      </c>
      <c r="L691">
        <v>900</v>
      </c>
      <c r="M691" s="6">
        <v>0</v>
      </c>
      <c r="N691" s="6">
        <v>27.99999999842839</v>
      </c>
      <c r="O691" s="4">
        <v>0</v>
      </c>
      <c r="P691" s="6">
        <v>27.99999999842839</v>
      </c>
      <c r="Q691" s="13">
        <v>1</v>
      </c>
      <c r="R691" s="29">
        <v>377.80534641417597</v>
      </c>
      <c r="S691" s="29">
        <v>0</v>
      </c>
      <c r="T691" s="29">
        <v>14.695756341999999</v>
      </c>
      <c r="U691" t="s">
        <v>176</v>
      </c>
    </row>
    <row r="692" spans="1:21">
      <c r="A692" s="1">
        <v>690</v>
      </c>
      <c r="B692">
        <v>886307</v>
      </c>
      <c r="C692" s="2">
        <v>44571.1875</v>
      </c>
      <c r="D692" s="26">
        <f>IF(input_OLD_temp_simulation!C692&lt;&gt;"",(C692-E692/24-DATE(1970,1,1))*86400,"")</f>
        <v>1641785400.0000002</v>
      </c>
      <c r="E692" s="13">
        <v>1</v>
      </c>
      <c r="F692" s="17">
        <v>-0.89247612112771435</v>
      </c>
      <c r="G692" s="17">
        <v>1.344983616418403</v>
      </c>
      <c r="H692" s="6">
        <v>0</v>
      </c>
      <c r="I692" s="17">
        <v>-1.7891318654066499</v>
      </c>
      <c r="J692" s="17">
        <v>14.62333333333333</v>
      </c>
      <c r="K692" s="4">
        <v>12</v>
      </c>
      <c r="L692">
        <v>900</v>
      </c>
      <c r="M692" s="6">
        <v>0</v>
      </c>
      <c r="N692" s="6">
        <v>79.99999999992724</v>
      </c>
      <c r="O692" s="4">
        <v>0</v>
      </c>
      <c r="P692" s="6">
        <v>79.99999999992724</v>
      </c>
      <c r="Q692" s="13">
        <v>1</v>
      </c>
      <c r="R692" s="29">
        <v>377.80534641417597</v>
      </c>
      <c r="S692" s="29">
        <v>0</v>
      </c>
      <c r="T692" s="29">
        <v>14.609008657</v>
      </c>
      <c r="U692" t="s">
        <v>176</v>
      </c>
    </row>
    <row r="693" spans="1:21">
      <c r="A693" s="1">
        <v>691</v>
      </c>
      <c r="B693">
        <v>886307</v>
      </c>
      <c r="C693" s="2">
        <v>44571.197916666657</v>
      </c>
      <c r="D693" s="26">
        <f>IF(input_OLD_temp_simulation!C693&lt;&gt;"",(C693-E693/24-DATE(1970,1,1))*86400,"")</f>
        <v>1641786299.9999993</v>
      </c>
      <c r="E693" s="13">
        <v>1</v>
      </c>
      <c r="F693" s="17">
        <v>-0.98538605100280563</v>
      </c>
      <c r="G693" s="17">
        <v>1.344983616418403</v>
      </c>
      <c r="H693" s="6">
        <v>0</v>
      </c>
      <c r="I693" s="17">
        <v>-1.882041795281741</v>
      </c>
      <c r="J693" s="17">
        <v>14.383333333333329</v>
      </c>
      <c r="K693" s="4">
        <v>12</v>
      </c>
      <c r="L693">
        <v>900</v>
      </c>
      <c r="M693" s="6">
        <v>0</v>
      </c>
      <c r="N693" s="6">
        <v>112.0000000009895</v>
      </c>
      <c r="O693" s="4">
        <v>0</v>
      </c>
      <c r="P693" s="6">
        <v>112.0000000009895</v>
      </c>
      <c r="Q693" s="13">
        <v>1</v>
      </c>
      <c r="R693" s="29">
        <v>377.80534641417597</v>
      </c>
      <c r="S693" s="29">
        <v>0</v>
      </c>
      <c r="T693" s="29">
        <v>14.524881135999999</v>
      </c>
      <c r="U693" t="s">
        <v>176</v>
      </c>
    </row>
    <row r="694" spans="1:21">
      <c r="A694" s="1">
        <v>692</v>
      </c>
      <c r="B694">
        <v>886307</v>
      </c>
      <c r="C694" s="2">
        <v>44571.208333333343</v>
      </c>
      <c r="D694" s="26">
        <f>IF(input_OLD_temp_simulation!C694&lt;&gt;"",(C694-E694/24-DATE(1970,1,1))*86400,"")</f>
        <v>1641787200.000001</v>
      </c>
      <c r="E694" s="13">
        <v>1</v>
      </c>
      <c r="F694" s="17">
        <v>-1.0782959808778969</v>
      </c>
      <c r="G694" s="17">
        <v>1.344983616418403</v>
      </c>
      <c r="H694" s="6">
        <v>0</v>
      </c>
      <c r="I694" s="17">
        <v>-1.974951725156832</v>
      </c>
      <c r="J694" s="17">
        <v>14.48666666666667</v>
      </c>
      <c r="K694" s="4">
        <v>12</v>
      </c>
      <c r="L694">
        <v>900</v>
      </c>
      <c r="M694" s="6">
        <v>0</v>
      </c>
      <c r="N694" s="6">
        <v>43.999999999869033</v>
      </c>
      <c r="O694" s="4">
        <v>0</v>
      </c>
      <c r="P694" s="6">
        <v>43.999999999869033</v>
      </c>
      <c r="Q694" s="13">
        <v>1</v>
      </c>
      <c r="R694" s="29">
        <v>377.80534641417597</v>
      </c>
      <c r="S694" s="29">
        <v>0</v>
      </c>
      <c r="T694" s="29">
        <v>14.435032797</v>
      </c>
      <c r="U694" t="s">
        <v>176</v>
      </c>
    </row>
    <row r="695" spans="1:21">
      <c r="A695" s="1">
        <v>693</v>
      </c>
      <c r="B695">
        <v>886307</v>
      </c>
      <c r="C695" s="2">
        <v>44571.21875</v>
      </c>
      <c r="D695" s="26">
        <f>IF(input_OLD_temp_simulation!C695&lt;&gt;"",(C695-E695/24-DATE(1970,1,1))*86400,"")</f>
        <v>1641788100.0000002</v>
      </c>
      <c r="E695" s="13">
        <v>1</v>
      </c>
      <c r="F695" s="17">
        <v>-1.152807892612373</v>
      </c>
      <c r="G695" s="17">
        <v>1.344983616418403</v>
      </c>
      <c r="H695" s="6">
        <v>0</v>
      </c>
      <c r="I695" s="17">
        <v>-2.0494636368913079</v>
      </c>
      <c r="J695" s="17">
        <v>14.41666666666667</v>
      </c>
      <c r="K695" s="4">
        <v>12</v>
      </c>
      <c r="L695">
        <v>900</v>
      </c>
      <c r="M695" s="6">
        <v>0</v>
      </c>
      <c r="N695" s="6">
        <v>28.000000000247379</v>
      </c>
      <c r="O695" s="4">
        <v>0</v>
      </c>
      <c r="P695" s="6">
        <v>28.000000000247379</v>
      </c>
      <c r="Q695" s="13">
        <v>1</v>
      </c>
      <c r="R695" s="29">
        <v>377.80534641417597</v>
      </c>
      <c r="S695" s="29">
        <v>0</v>
      </c>
      <c r="T695" s="29">
        <v>14.343960066999999</v>
      </c>
      <c r="U695" t="s">
        <v>176</v>
      </c>
    </row>
    <row r="696" spans="1:21">
      <c r="A696" s="1">
        <v>694</v>
      </c>
      <c r="B696">
        <v>886307</v>
      </c>
      <c r="C696" s="2">
        <v>44571.229166666657</v>
      </c>
      <c r="D696" s="26">
        <f>IF(input_OLD_temp_simulation!C696&lt;&gt;"",(C696-E696/24-DATE(1970,1,1))*86400,"")</f>
        <v>1641788999.9999993</v>
      </c>
      <c r="E696" s="13">
        <v>1</v>
      </c>
      <c r="F696" s="17">
        <v>-1.2273198043468481</v>
      </c>
      <c r="G696" s="17">
        <v>1.344983616418403</v>
      </c>
      <c r="H696" s="6">
        <v>0</v>
      </c>
      <c r="I696" s="17">
        <v>-2.1239755486257841</v>
      </c>
      <c r="J696" s="17">
        <v>14.36</v>
      </c>
      <c r="K696" s="4">
        <v>12</v>
      </c>
      <c r="L696">
        <v>900</v>
      </c>
      <c r="M696" s="6">
        <v>0</v>
      </c>
      <c r="N696" s="6">
        <v>31.9999999992433</v>
      </c>
      <c r="O696" s="4">
        <v>0</v>
      </c>
      <c r="P696" s="6">
        <v>31.9999999992433</v>
      </c>
      <c r="Q696" s="13">
        <v>1</v>
      </c>
      <c r="R696" s="29">
        <v>377.80534641417597</v>
      </c>
      <c r="S696" s="29">
        <v>0</v>
      </c>
      <c r="T696" s="29">
        <v>14.253336041000001</v>
      </c>
      <c r="U696" t="s">
        <v>176</v>
      </c>
    </row>
    <row r="697" spans="1:21">
      <c r="A697" s="1">
        <v>695</v>
      </c>
      <c r="B697">
        <v>886307</v>
      </c>
      <c r="C697" s="2">
        <v>44571.239583333343</v>
      </c>
      <c r="D697" s="26">
        <f>IF(input_OLD_temp_simulation!C697&lt;&gt;"",(C697-E697/24-DATE(1970,1,1))*86400,"")</f>
        <v>1641789900.000001</v>
      </c>
      <c r="E697" s="13">
        <v>1</v>
      </c>
      <c r="F697" s="17">
        <v>-1.301831716081324</v>
      </c>
      <c r="G697" s="17">
        <v>1.344983616418403</v>
      </c>
      <c r="H697" s="6">
        <v>0</v>
      </c>
      <c r="I697" s="17">
        <v>-2.1984874603602589</v>
      </c>
      <c r="J697" s="17">
        <v>14.30833333333333</v>
      </c>
      <c r="K697" s="4">
        <v>12</v>
      </c>
      <c r="L697">
        <v>900</v>
      </c>
      <c r="M697" s="6">
        <v>0</v>
      </c>
      <c r="N697" s="6">
        <v>28.000000000247379</v>
      </c>
      <c r="O697" s="4">
        <v>0</v>
      </c>
      <c r="P697" s="6">
        <v>28.000000000247379</v>
      </c>
      <c r="Q697" s="13">
        <v>1</v>
      </c>
      <c r="R697" s="29">
        <v>377.80534641417597</v>
      </c>
      <c r="S697" s="29">
        <v>0</v>
      </c>
      <c r="T697" s="29">
        <v>14.162491767000001</v>
      </c>
      <c r="U697" t="s">
        <v>176</v>
      </c>
    </row>
    <row r="698" spans="1:21">
      <c r="A698" s="1">
        <v>696</v>
      </c>
      <c r="B698">
        <v>886307</v>
      </c>
      <c r="C698" s="2">
        <v>44571.25</v>
      </c>
      <c r="D698" s="26">
        <f>IF(input_OLD_temp_simulation!C698&lt;&gt;"",(C698-E698/24-DATE(1970,1,1))*86400,"")</f>
        <v>1641790800.0000002</v>
      </c>
      <c r="E698" s="13">
        <v>1</v>
      </c>
      <c r="F698" s="17">
        <v>-1.3763436278158001</v>
      </c>
      <c r="G698" s="17">
        <v>1.344983616418403</v>
      </c>
      <c r="H698" s="6">
        <v>0</v>
      </c>
      <c r="I698" s="17">
        <v>-2.272999372094735</v>
      </c>
      <c r="J698" s="17">
        <v>14.223333333333329</v>
      </c>
      <c r="K698" s="4">
        <v>12</v>
      </c>
      <c r="L698">
        <v>900</v>
      </c>
      <c r="M698" s="6">
        <v>0</v>
      </c>
      <c r="N698" s="6">
        <v>32.00000000106229</v>
      </c>
      <c r="O698" s="4">
        <v>0</v>
      </c>
      <c r="P698" s="6">
        <v>32.00000000106229</v>
      </c>
      <c r="Q698" s="13">
        <v>1</v>
      </c>
      <c r="R698" s="29">
        <v>377.80534641417597</v>
      </c>
      <c r="S698" s="29">
        <v>0</v>
      </c>
      <c r="T698" s="29">
        <v>14.072094598</v>
      </c>
      <c r="U698" t="s">
        <v>176</v>
      </c>
    </row>
    <row r="699" spans="1:21">
      <c r="A699" s="1">
        <v>697</v>
      </c>
      <c r="B699">
        <v>886307</v>
      </c>
      <c r="C699" s="2">
        <v>44571.260416666657</v>
      </c>
      <c r="D699" s="26">
        <f>IF(input_OLD_temp_simulation!C699&lt;&gt;"",(C699-E699/24-DATE(1970,1,1))*86400,"")</f>
        <v>1641791699.9999993</v>
      </c>
      <c r="E699" s="13">
        <v>1</v>
      </c>
      <c r="F699" s="17">
        <v>-1.411411049815698</v>
      </c>
      <c r="G699" s="17">
        <v>1.280069966599658</v>
      </c>
      <c r="H699" s="6">
        <v>0</v>
      </c>
      <c r="I699" s="17">
        <v>-2.264791027548803</v>
      </c>
      <c r="J699" s="17">
        <v>14.18</v>
      </c>
      <c r="K699" s="4">
        <v>12</v>
      </c>
      <c r="L699">
        <v>900</v>
      </c>
      <c r="M699" s="6">
        <v>0</v>
      </c>
      <c r="N699" s="6">
        <v>27.99999999842839</v>
      </c>
      <c r="O699" s="4">
        <v>0</v>
      </c>
      <c r="P699" s="6">
        <v>27.99999999842839</v>
      </c>
      <c r="Q699" s="13">
        <v>1</v>
      </c>
      <c r="R699" s="29">
        <v>377.80534641417597</v>
      </c>
      <c r="S699" s="29">
        <v>0</v>
      </c>
      <c r="T699" s="29">
        <v>13.982053992000001</v>
      </c>
      <c r="U699" t="s">
        <v>176</v>
      </c>
    </row>
    <row r="700" spans="1:21">
      <c r="A700" s="1">
        <v>698</v>
      </c>
      <c r="B700">
        <v>886307</v>
      </c>
      <c r="C700" s="2">
        <v>44571.270833333343</v>
      </c>
      <c r="D700" s="26">
        <f>IF(input_OLD_temp_simulation!C700&lt;&gt;"",(C700-E700/24-DATE(1970,1,1))*86400,"")</f>
        <v>1641792600.000001</v>
      </c>
      <c r="E700" s="13">
        <v>1</v>
      </c>
      <c r="F700" s="17">
        <v>-1.446478471815595</v>
      </c>
      <c r="G700" s="17">
        <v>1.215156316780913</v>
      </c>
      <c r="H700" s="6">
        <v>0</v>
      </c>
      <c r="I700" s="17">
        <v>-2.256582683002871</v>
      </c>
      <c r="J700" s="17">
        <v>14.13666666666667</v>
      </c>
      <c r="K700" s="4">
        <v>12</v>
      </c>
      <c r="L700">
        <v>900</v>
      </c>
      <c r="M700" s="6">
        <v>0</v>
      </c>
      <c r="N700" s="6">
        <v>32.00000000106229</v>
      </c>
      <c r="O700" s="4">
        <v>0</v>
      </c>
      <c r="P700" s="6">
        <v>32.00000000106229</v>
      </c>
      <c r="Q700" s="13">
        <v>1</v>
      </c>
      <c r="R700" s="29">
        <v>377.80534641417597</v>
      </c>
      <c r="S700" s="29">
        <v>0</v>
      </c>
      <c r="T700" s="29">
        <v>13.893033269</v>
      </c>
      <c r="U700" t="s">
        <v>176</v>
      </c>
    </row>
    <row r="701" spans="1:21">
      <c r="A701" s="1">
        <v>699</v>
      </c>
      <c r="B701">
        <v>886307</v>
      </c>
      <c r="C701" s="2">
        <v>44571.28125</v>
      </c>
      <c r="D701" s="26">
        <f>IF(input_OLD_temp_simulation!C701&lt;&gt;"",(C701-E701/24-DATE(1970,1,1))*86400,"")</f>
        <v>1641793500.0000002</v>
      </c>
      <c r="E701" s="13">
        <v>1</v>
      </c>
      <c r="F701" s="17">
        <v>-1.4815458938154931</v>
      </c>
      <c r="G701" s="17">
        <v>1.1502426669621679</v>
      </c>
      <c r="H701" s="6">
        <v>0</v>
      </c>
      <c r="I701" s="17">
        <v>-2.2483743384569381</v>
      </c>
      <c r="J701" s="17">
        <v>14.085000000000001</v>
      </c>
      <c r="K701" s="4">
        <v>12</v>
      </c>
      <c r="L701">
        <v>900</v>
      </c>
      <c r="M701" s="6">
        <v>0</v>
      </c>
      <c r="N701" s="6">
        <v>31.999999997424311</v>
      </c>
      <c r="O701" s="4">
        <v>0</v>
      </c>
      <c r="P701" s="6">
        <v>31.999999997424311</v>
      </c>
      <c r="Q701" s="13">
        <v>1</v>
      </c>
      <c r="R701" s="29">
        <v>377.80534641417597</v>
      </c>
      <c r="S701" s="29">
        <v>0</v>
      </c>
      <c r="T701" s="29">
        <v>13.80469239</v>
      </c>
      <c r="U701" t="s">
        <v>176</v>
      </c>
    </row>
    <row r="702" spans="1:21">
      <c r="A702" s="1">
        <v>700</v>
      </c>
      <c r="B702">
        <v>886307</v>
      </c>
      <c r="C702" s="2">
        <v>44571.291666666657</v>
      </c>
      <c r="D702" s="26">
        <f>IF(input_OLD_temp_simulation!C702&lt;&gt;"",(C702-E702/24-DATE(1970,1,1))*86400,"")</f>
        <v>1641794399.9999993</v>
      </c>
      <c r="E702" s="13">
        <v>1</v>
      </c>
      <c r="F702" s="17">
        <v>-1.5166133158153909</v>
      </c>
      <c r="G702" s="17">
        <v>1.085329017143422</v>
      </c>
      <c r="H702" s="6">
        <v>0</v>
      </c>
      <c r="I702" s="17">
        <v>-2.2401659939110061</v>
      </c>
      <c r="J702" s="17">
        <v>14.00166666666667</v>
      </c>
      <c r="K702" s="4">
        <v>12</v>
      </c>
      <c r="L702">
        <v>900</v>
      </c>
      <c r="M702" s="6">
        <v>4718.6416666683726</v>
      </c>
      <c r="N702" s="6">
        <v>28.000000002066368</v>
      </c>
      <c r="O702" s="4">
        <v>0</v>
      </c>
      <c r="P702" s="6">
        <v>28.000000002066368</v>
      </c>
      <c r="Q702" s="13">
        <v>1</v>
      </c>
      <c r="R702" s="29">
        <v>377.80534641417597</v>
      </c>
      <c r="S702" s="29">
        <v>4340.8363202541968</v>
      </c>
      <c r="T702" s="29">
        <v>14.067128587999999</v>
      </c>
      <c r="U702" t="s">
        <v>176</v>
      </c>
    </row>
    <row r="703" spans="1:21">
      <c r="A703" s="1">
        <v>701</v>
      </c>
      <c r="B703">
        <v>886307</v>
      </c>
      <c r="C703" s="2">
        <v>44571.302083333343</v>
      </c>
      <c r="D703" s="26">
        <f>IF(input_OLD_temp_simulation!C703&lt;&gt;"",(C703-E703/24-DATE(1970,1,1))*86400,"")</f>
        <v>1641795300.000001</v>
      </c>
      <c r="E703" s="13">
        <v>1</v>
      </c>
      <c r="F703" s="17">
        <v>-1.475615377613922</v>
      </c>
      <c r="G703" s="17">
        <v>1.085329017143422</v>
      </c>
      <c r="H703" s="6">
        <v>0.51412875050347551</v>
      </c>
      <c r="I703" s="17">
        <v>-2.1991680557095372</v>
      </c>
      <c r="J703" s="17">
        <v>13.96</v>
      </c>
      <c r="K703" s="4">
        <v>12</v>
      </c>
      <c r="L703">
        <v>900</v>
      </c>
      <c r="M703" s="6">
        <v>4718.6416666683726</v>
      </c>
      <c r="N703" s="6">
        <v>36.000000000058208</v>
      </c>
      <c r="O703" s="4">
        <v>0</v>
      </c>
      <c r="P703" s="6">
        <v>36.000000000058208</v>
      </c>
      <c r="Q703" s="13">
        <v>1</v>
      </c>
      <c r="R703" s="29">
        <v>377.80534641417597</v>
      </c>
      <c r="S703" s="29">
        <v>4340.8363202541968</v>
      </c>
      <c r="T703" s="29">
        <v>14.328869913</v>
      </c>
      <c r="U703" t="s">
        <v>176</v>
      </c>
    </row>
    <row r="704" spans="1:21">
      <c r="A704" s="1">
        <v>702</v>
      </c>
      <c r="B704">
        <v>886307</v>
      </c>
      <c r="C704" s="2">
        <v>44571.3125</v>
      </c>
      <c r="D704" s="26">
        <f>IF(input_OLD_temp_simulation!C704&lt;&gt;"",(C704-E704/24-DATE(1970,1,1))*86400,"")</f>
        <v>1641796200.0000002</v>
      </c>
      <c r="E704" s="13">
        <v>1</v>
      </c>
      <c r="F704" s="17">
        <v>-1.434617439412452</v>
      </c>
      <c r="G704" s="17">
        <v>1.085329017143422</v>
      </c>
      <c r="H704" s="6">
        <v>1.028257501006951</v>
      </c>
      <c r="I704" s="17">
        <v>-2.158170117508067</v>
      </c>
      <c r="J704" s="17">
        <v>13.9</v>
      </c>
      <c r="K704" s="4">
        <v>14.66666666666667</v>
      </c>
      <c r="L704">
        <v>900</v>
      </c>
      <c r="M704" s="6">
        <v>4718.6416666683726</v>
      </c>
      <c r="N704" s="6">
        <v>711.99999999953434</v>
      </c>
      <c r="O704" s="4">
        <v>0</v>
      </c>
      <c r="P704" s="6">
        <v>711.99999999953434</v>
      </c>
      <c r="Q704" s="13">
        <v>1</v>
      </c>
      <c r="R704" s="29">
        <v>377.80534641417597</v>
      </c>
      <c r="S704" s="29">
        <v>4340.8363202541968</v>
      </c>
      <c r="T704" s="29">
        <v>14.645516599</v>
      </c>
      <c r="U704" t="s">
        <v>176</v>
      </c>
    </row>
    <row r="705" spans="1:21">
      <c r="A705" s="1">
        <v>703</v>
      </c>
      <c r="B705">
        <v>886307</v>
      </c>
      <c r="C705" s="2">
        <v>44571.322916666657</v>
      </c>
      <c r="D705" s="26">
        <f>IF(input_OLD_temp_simulation!C705&lt;&gt;"",(C705-E705/24-DATE(1970,1,1))*86400,"")</f>
        <v>1641797099.9999993</v>
      </c>
      <c r="E705" s="13">
        <v>1</v>
      </c>
      <c r="F705" s="17">
        <v>-1.3936195012109831</v>
      </c>
      <c r="G705" s="17">
        <v>1.085329017143422</v>
      </c>
      <c r="H705" s="6">
        <v>1.542386251510427</v>
      </c>
      <c r="I705" s="17">
        <v>-2.1171721793065981</v>
      </c>
      <c r="J705" s="17">
        <v>14.39666666666667</v>
      </c>
      <c r="K705" s="4">
        <v>15.57666666666667</v>
      </c>
      <c r="L705">
        <v>900</v>
      </c>
      <c r="M705" s="6">
        <v>4718.6416666683726</v>
      </c>
      <c r="N705" s="6">
        <v>1063.9999999984871</v>
      </c>
      <c r="O705" s="4">
        <v>0</v>
      </c>
      <c r="P705" s="6">
        <v>1063.9999999984871</v>
      </c>
      <c r="Q705" s="13">
        <v>1</v>
      </c>
      <c r="R705" s="29">
        <v>377.80534641417597</v>
      </c>
      <c r="S705" s="29">
        <v>4340.8363202541968</v>
      </c>
      <c r="T705" s="29">
        <v>14.989719316</v>
      </c>
      <c r="U705" t="s">
        <v>176</v>
      </c>
    </row>
    <row r="706" spans="1:21">
      <c r="A706" s="1">
        <v>704</v>
      </c>
      <c r="B706">
        <v>886307</v>
      </c>
      <c r="C706" s="2">
        <v>44571.333333333343</v>
      </c>
      <c r="D706" s="26">
        <f>IF(input_OLD_temp_simulation!C706&lt;&gt;"",(C706-E706/24-DATE(1970,1,1))*86400,"")</f>
        <v>1641798000.000001</v>
      </c>
      <c r="E706" s="13">
        <v>1</v>
      </c>
      <c r="F706" s="17">
        <v>-1.352621563009514</v>
      </c>
      <c r="G706" s="17">
        <v>1.085329017143422</v>
      </c>
      <c r="H706" s="6">
        <v>2.056515002013902</v>
      </c>
      <c r="I706" s="17">
        <v>-2.0761742411051292</v>
      </c>
      <c r="J706" s="17">
        <v>15.428333333333329</v>
      </c>
      <c r="K706" s="4">
        <v>15.57666666666667</v>
      </c>
      <c r="L706">
        <v>900</v>
      </c>
      <c r="M706" s="6">
        <v>39.077777776853708</v>
      </c>
      <c r="N706" s="6">
        <v>1568.000000002939</v>
      </c>
      <c r="O706" s="4">
        <v>0</v>
      </c>
      <c r="P706" s="6">
        <v>1568.000000002939</v>
      </c>
      <c r="Q706" s="13">
        <v>1</v>
      </c>
      <c r="R706" s="29">
        <v>377.80534641417597</v>
      </c>
      <c r="S706" s="29">
        <v>0</v>
      </c>
      <c r="T706" s="29">
        <v>15.023500939</v>
      </c>
      <c r="U706" t="s">
        <v>176</v>
      </c>
    </row>
    <row r="707" spans="1:21">
      <c r="A707" s="1">
        <v>705</v>
      </c>
      <c r="B707">
        <v>886307</v>
      </c>
      <c r="C707" s="2">
        <v>44571.34375</v>
      </c>
      <c r="D707" s="26">
        <f>IF(input_OLD_temp_simulation!C707&lt;&gt;"",(C707-E707/24-DATE(1970,1,1))*86400,"")</f>
        <v>1641798900.0000002</v>
      </c>
      <c r="E707" s="13">
        <v>1</v>
      </c>
      <c r="F707" s="17">
        <v>-1.08567709306191</v>
      </c>
      <c r="G707" s="17">
        <v>1.085329017143422</v>
      </c>
      <c r="H707" s="6">
        <v>12.176900359154811</v>
      </c>
      <c r="I707" s="17">
        <v>-1.8092297711575249</v>
      </c>
      <c r="J707" s="17">
        <v>15.8</v>
      </c>
      <c r="K707" s="4">
        <v>15.32666666666667</v>
      </c>
      <c r="L707">
        <v>900</v>
      </c>
      <c r="M707" s="6">
        <v>39.077777776853708</v>
      </c>
      <c r="N707" s="6">
        <v>703.9999999997234</v>
      </c>
      <c r="O707" s="4">
        <v>0</v>
      </c>
      <c r="P707" s="6">
        <v>703.9999999997234</v>
      </c>
      <c r="Q707" s="13">
        <v>1</v>
      </c>
      <c r="R707" s="29">
        <v>377.80534641417597</v>
      </c>
      <c r="S707" s="29">
        <v>0</v>
      </c>
      <c r="T707" s="29">
        <v>14.990698978999999</v>
      </c>
      <c r="U707" t="s">
        <v>176</v>
      </c>
    </row>
    <row r="708" spans="1:21">
      <c r="A708" s="1">
        <v>706</v>
      </c>
      <c r="B708">
        <v>886307</v>
      </c>
      <c r="C708" s="2">
        <v>44571.354166666657</v>
      </c>
      <c r="D708" s="26">
        <f>IF(input_OLD_temp_simulation!C708&lt;&gt;"",(C708-E708/24-DATE(1970,1,1))*86400,"")</f>
        <v>1641799799.9999993</v>
      </c>
      <c r="E708" s="13">
        <v>1</v>
      </c>
      <c r="F708" s="17">
        <v>-0.81873262311430572</v>
      </c>
      <c r="G708" s="17">
        <v>1.085329017143422</v>
      </c>
      <c r="H708" s="6">
        <v>22.297285716295711</v>
      </c>
      <c r="I708" s="17">
        <v>-1.5422853012099209</v>
      </c>
      <c r="J708" s="17">
        <v>15.32</v>
      </c>
      <c r="K708" s="4">
        <v>14</v>
      </c>
      <c r="L708">
        <v>900</v>
      </c>
      <c r="M708" s="6">
        <v>39.077777776853708</v>
      </c>
      <c r="N708" s="6">
        <v>352.00000000077131</v>
      </c>
      <c r="O708" s="4">
        <v>0</v>
      </c>
      <c r="P708" s="6">
        <v>352.00000000077131</v>
      </c>
      <c r="Q708" s="13">
        <v>1</v>
      </c>
      <c r="R708" s="29">
        <v>377.80534641417597</v>
      </c>
      <c r="S708" s="29">
        <v>0</v>
      </c>
      <c r="T708" s="29">
        <v>14.934391025</v>
      </c>
      <c r="U708" t="s">
        <v>176</v>
      </c>
    </row>
    <row r="709" spans="1:21">
      <c r="A709" s="1">
        <v>707</v>
      </c>
      <c r="B709">
        <v>886307</v>
      </c>
      <c r="C709" s="2">
        <v>44571.364583333343</v>
      </c>
      <c r="D709" s="26">
        <f>IF(input_OLD_temp_simulation!C709&lt;&gt;"",(C709-E709/24-DATE(1970,1,1))*86400,"")</f>
        <v>1641800700.000001</v>
      </c>
      <c r="E709" s="13">
        <v>1</v>
      </c>
      <c r="F709" s="17">
        <v>-0.55178815316670171</v>
      </c>
      <c r="G709" s="17">
        <v>1.085329017143422</v>
      </c>
      <c r="H709" s="6">
        <v>32.417671073436622</v>
      </c>
      <c r="I709" s="17">
        <v>-1.2753408312623169</v>
      </c>
      <c r="J709" s="17">
        <v>14.755000000000001</v>
      </c>
      <c r="K709" s="4">
        <v>12</v>
      </c>
      <c r="L709">
        <v>900</v>
      </c>
      <c r="M709" s="6">
        <v>39.077777776853708</v>
      </c>
      <c r="N709" s="6">
        <v>223.99999999834111</v>
      </c>
      <c r="O709" s="4">
        <v>0</v>
      </c>
      <c r="P709" s="6">
        <v>223.99999999834111</v>
      </c>
      <c r="Q709" s="13">
        <v>1</v>
      </c>
      <c r="R709" s="29">
        <v>377.80534641417597</v>
      </c>
      <c r="S709" s="29">
        <v>0</v>
      </c>
      <c r="T709" s="29">
        <v>14.873384195</v>
      </c>
      <c r="U709" t="s">
        <v>176</v>
      </c>
    </row>
    <row r="710" spans="1:21">
      <c r="A710" s="1">
        <v>708</v>
      </c>
      <c r="B710">
        <v>886307</v>
      </c>
      <c r="C710" s="2">
        <v>44571.375</v>
      </c>
      <c r="D710" s="26">
        <f>IF(input_OLD_temp_simulation!C710&lt;&gt;"",(C710-E710/24-DATE(1970,1,1))*86400,"")</f>
        <v>1641801600.0000002</v>
      </c>
      <c r="E710" s="13">
        <v>1</v>
      </c>
      <c r="F710" s="17">
        <v>-0.2848436832190977</v>
      </c>
      <c r="G710" s="17">
        <v>1.085329017143422</v>
      </c>
      <c r="H710" s="6">
        <v>42.53805643057752</v>
      </c>
      <c r="I710" s="17">
        <v>-1.0083963613147131</v>
      </c>
      <c r="J710" s="17">
        <v>14.26</v>
      </c>
      <c r="K710" s="4">
        <v>12</v>
      </c>
      <c r="L710">
        <v>900</v>
      </c>
      <c r="M710" s="6">
        <v>3595.1555555549512</v>
      </c>
      <c r="N710" s="6">
        <v>115.9999999981665</v>
      </c>
      <c r="O710" s="4">
        <v>0</v>
      </c>
      <c r="P710" s="6">
        <v>115.9999999981665</v>
      </c>
      <c r="Q710" s="13">
        <v>1</v>
      </c>
      <c r="R710" s="29">
        <v>377.80534641417597</v>
      </c>
      <c r="S710" s="29">
        <v>3217.350209140775</v>
      </c>
      <c r="T710" s="29">
        <v>15.069111949</v>
      </c>
      <c r="U710" t="s">
        <v>176</v>
      </c>
    </row>
    <row r="711" spans="1:21">
      <c r="A711" s="1">
        <v>709</v>
      </c>
      <c r="B711">
        <v>886307</v>
      </c>
      <c r="C711" s="2">
        <v>44571.385416666657</v>
      </c>
      <c r="D711" s="26">
        <f>IF(input_OLD_temp_simulation!C711&lt;&gt;"",(C711-E711/24-DATE(1970,1,1))*86400,"")</f>
        <v>1641802499.9999993</v>
      </c>
      <c r="E711" s="13">
        <v>1</v>
      </c>
      <c r="F711" s="17">
        <v>0.1229071359599825</v>
      </c>
      <c r="G711" s="17">
        <v>1.085329017143422</v>
      </c>
      <c r="H711" s="6">
        <v>69.190491014972807</v>
      </c>
      <c r="I711" s="17">
        <v>-0.60064554213563248</v>
      </c>
      <c r="J711" s="17">
        <v>14.015000000000001</v>
      </c>
      <c r="K711" s="4">
        <v>12</v>
      </c>
      <c r="L711">
        <v>900</v>
      </c>
      <c r="M711" s="6">
        <v>3595.1555555549512</v>
      </c>
      <c r="N711" s="6">
        <v>152.00000000186259</v>
      </c>
      <c r="O711" s="4">
        <v>0</v>
      </c>
      <c r="P711" s="6">
        <v>152.00000000186259</v>
      </c>
      <c r="Q711" s="13">
        <v>1</v>
      </c>
      <c r="R711" s="29">
        <v>377.80534641417597</v>
      </c>
      <c r="S711" s="29">
        <v>3217.350209140775</v>
      </c>
      <c r="T711" s="29">
        <v>15.279046363000001</v>
      </c>
      <c r="U711" t="s">
        <v>176</v>
      </c>
    </row>
    <row r="712" spans="1:21">
      <c r="A712" s="1">
        <v>710</v>
      </c>
      <c r="B712">
        <v>886307</v>
      </c>
      <c r="C712" s="2">
        <v>44571.395833333343</v>
      </c>
      <c r="D712" s="26">
        <f>IF(input_OLD_temp_simulation!C712&lt;&gt;"",(C712-E712/24-DATE(1970,1,1))*86400,"")</f>
        <v>1641803400.000001</v>
      </c>
      <c r="E712" s="13">
        <v>1</v>
      </c>
      <c r="F712" s="17">
        <v>0.53065795513906266</v>
      </c>
      <c r="G712" s="17">
        <v>1.085329017143422</v>
      </c>
      <c r="H712" s="6">
        <v>95.842925599368073</v>
      </c>
      <c r="I712" s="17">
        <v>-0.1928947229565523</v>
      </c>
      <c r="J712" s="17">
        <v>14.04666666666667</v>
      </c>
      <c r="K712" s="4">
        <v>16</v>
      </c>
      <c r="L712">
        <v>900</v>
      </c>
      <c r="M712" s="6">
        <v>3595.1555555549512</v>
      </c>
      <c r="N712" s="6">
        <v>475.99999999874848</v>
      </c>
      <c r="O712" s="4">
        <v>0</v>
      </c>
      <c r="P712" s="6">
        <v>475.99999999874848</v>
      </c>
      <c r="Q712" s="13">
        <v>1</v>
      </c>
      <c r="R712" s="29">
        <v>377.80534641417597</v>
      </c>
      <c r="S712" s="29">
        <v>3217.350209140775</v>
      </c>
      <c r="T712" s="29">
        <v>15.527057363000001</v>
      </c>
      <c r="U712" t="s">
        <v>176</v>
      </c>
    </row>
    <row r="713" spans="1:21">
      <c r="A713" s="1">
        <v>711</v>
      </c>
      <c r="B713">
        <v>886307</v>
      </c>
      <c r="C713" s="2">
        <v>44571.40625</v>
      </c>
      <c r="D713" s="26">
        <f>IF(input_OLD_temp_simulation!C713&lt;&gt;"",(C713-E713/24-DATE(1970,1,1))*86400,"")</f>
        <v>1641804300.0000002</v>
      </c>
      <c r="E713" s="13">
        <v>1</v>
      </c>
      <c r="F713" s="17">
        <v>0.93840877431814285</v>
      </c>
      <c r="G713" s="17">
        <v>1.085329017143422</v>
      </c>
      <c r="H713" s="6">
        <v>122.4953601837634</v>
      </c>
      <c r="I713" s="17">
        <v>0.21485609622252791</v>
      </c>
      <c r="J713" s="17">
        <v>15.42</v>
      </c>
      <c r="K713" s="4">
        <v>16</v>
      </c>
      <c r="L713">
        <v>900</v>
      </c>
      <c r="M713" s="6">
        <v>3595.1555555549512</v>
      </c>
      <c r="N713" s="6">
        <v>208.00000000235741</v>
      </c>
      <c r="O713" s="4">
        <v>0</v>
      </c>
      <c r="P713" s="6">
        <v>208.00000000235741</v>
      </c>
      <c r="Q713" s="13">
        <v>1</v>
      </c>
      <c r="R713" s="29">
        <v>377.80534641417597</v>
      </c>
      <c r="S713" s="29">
        <v>3217.350209140775</v>
      </c>
      <c r="T713" s="29">
        <v>15.76360856</v>
      </c>
      <c r="U713" t="s">
        <v>176</v>
      </c>
    </row>
    <row r="714" spans="1:21">
      <c r="A714" s="1">
        <v>712</v>
      </c>
      <c r="B714">
        <v>886307</v>
      </c>
      <c r="C714" s="2">
        <v>44571.416666666657</v>
      </c>
      <c r="D714" s="26">
        <f>IF(input_OLD_temp_simulation!C714&lt;&gt;"",(C714-E714/24-DATE(1970,1,1))*86400,"")</f>
        <v>1641805199.9999993</v>
      </c>
      <c r="E714" s="13">
        <v>1</v>
      </c>
      <c r="F714" s="17">
        <v>1.346159593497223</v>
      </c>
      <c r="G714" s="17">
        <v>1.085329017143422</v>
      </c>
      <c r="H714" s="6">
        <v>149.1477947681586</v>
      </c>
      <c r="I714" s="17">
        <v>0.62260691540160806</v>
      </c>
      <c r="J714" s="17">
        <v>16.213333333333331</v>
      </c>
      <c r="K714" s="4">
        <v>16</v>
      </c>
      <c r="L714">
        <v>900</v>
      </c>
      <c r="M714" s="6">
        <v>2891.7555555582571</v>
      </c>
      <c r="N714" s="6">
        <v>304.00000000008731</v>
      </c>
      <c r="O714" s="4">
        <v>0</v>
      </c>
      <c r="P714" s="6">
        <v>304.00000000008731</v>
      </c>
      <c r="Q714" s="13">
        <v>1</v>
      </c>
      <c r="R714" s="29">
        <v>377.80534641417597</v>
      </c>
      <c r="S714" s="29">
        <v>2513.9502091440809</v>
      </c>
      <c r="T714" s="29">
        <v>15.962289218</v>
      </c>
      <c r="U714" t="s">
        <v>176</v>
      </c>
    </row>
    <row r="715" spans="1:21">
      <c r="A715" s="1">
        <v>713</v>
      </c>
      <c r="B715">
        <v>886307</v>
      </c>
      <c r="C715" s="2">
        <v>44571.427083333343</v>
      </c>
      <c r="D715" s="26">
        <f>IF(input_OLD_temp_simulation!C715&lt;&gt;"",(C715-E715/24-DATE(1970,1,1))*86400,"")</f>
        <v>1641806100.000001</v>
      </c>
      <c r="E715" s="13">
        <v>1</v>
      </c>
      <c r="F715" s="17">
        <v>1.7379124744748491</v>
      </c>
      <c r="G715" s="17">
        <v>1.085329017143422</v>
      </c>
      <c r="H715" s="6">
        <v>163.38997200368649</v>
      </c>
      <c r="I715" s="17">
        <v>1.0143597963792339</v>
      </c>
      <c r="J715" s="17">
        <v>16.28</v>
      </c>
      <c r="K715" s="4">
        <v>16</v>
      </c>
      <c r="L715">
        <v>900</v>
      </c>
      <c r="M715" s="6">
        <v>2891.7555555582571</v>
      </c>
      <c r="N715" s="6">
        <v>95.999999997729901</v>
      </c>
      <c r="O715" s="4">
        <v>0</v>
      </c>
      <c r="P715" s="6">
        <v>95.999999997729901</v>
      </c>
      <c r="Q715" s="13">
        <v>1</v>
      </c>
      <c r="R715" s="29">
        <v>377.80534641417597</v>
      </c>
      <c r="S715" s="29">
        <v>2513.9502091440809</v>
      </c>
      <c r="T715" s="29">
        <v>16.150207057999999</v>
      </c>
      <c r="U715" t="s">
        <v>176</v>
      </c>
    </row>
    <row r="716" spans="1:21">
      <c r="A716" s="1">
        <v>714</v>
      </c>
      <c r="B716">
        <v>886307</v>
      </c>
      <c r="C716" s="2">
        <v>44571.4375</v>
      </c>
      <c r="D716" s="26">
        <f>IF(input_OLD_temp_simulation!C716&lt;&gt;"",(C716-E716/24-DATE(1970,1,1))*86400,"")</f>
        <v>1641807000.0000002</v>
      </c>
      <c r="E716" s="13">
        <v>1</v>
      </c>
      <c r="F716" s="17">
        <v>2.129665355452476</v>
      </c>
      <c r="G716" s="17">
        <v>1.085329017143422</v>
      </c>
      <c r="H716" s="6">
        <v>177.6321492392143</v>
      </c>
      <c r="I716" s="17">
        <v>1.4061126773568611</v>
      </c>
      <c r="J716" s="17">
        <v>16</v>
      </c>
      <c r="K716" s="4">
        <v>16</v>
      </c>
      <c r="L716">
        <v>900</v>
      </c>
      <c r="M716" s="6">
        <v>2891.7555555582571</v>
      </c>
      <c r="N716" s="6">
        <v>312.00000000171713</v>
      </c>
      <c r="O716" s="4">
        <v>0</v>
      </c>
      <c r="P716" s="6">
        <v>312.00000000171713</v>
      </c>
      <c r="Q716" s="13">
        <v>1</v>
      </c>
      <c r="R716" s="29">
        <v>377.80534641417597</v>
      </c>
      <c r="S716" s="29">
        <v>2513.9502091440809</v>
      </c>
      <c r="T716" s="29">
        <v>16.362725419</v>
      </c>
      <c r="U716" t="s">
        <v>176</v>
      </c>
    </row>
    <row r="717" spans="1:21">
      <c r="A717" s="1">
        <v>715</v>
      </c>
      <c r="B717">
        <v>886307</v>
      </c>
      <c r="C717" s="2">
        <v>44571.447916666657</v>
      </c>
      <c r="D717" s="26">
        <f>IF(input_OLD_temp_simulation!C717&lt;&gt;"",(C717-E717/24-DATE(1970,1,1))*86400,"")</f>
        <v>1641807899.9999993</v>
      </c>
      <c r="E717" s="13">
        <v>1</v>
      </c>
      <c r="F717" s="17">
        <v>2.5214182364301019</v>
      </c>
      <c r="G717" s="17">
        <v>1.085329017143422</v>
      </c>
      <c r="H717" s="6">
        <v>191.87432647474219</v>
      </c>
      <c r="I717" s="17">
        <v>1.7978655583344869</v>
      </c>
      <c r="J717" s="17">
        <v>15.88666666666666</v>
      </c>
      <c r="K717" s="4">
        <v>17</v>
      </c>
      <c r="L717">
        <v>900</v>
      </c>
      <c r="M717" s="6">
        <v>2891.7555555582571</v>
      </c>
      <c r="N717" s="6">
        <v>171.9999999986612</v>
      </c>
      <c r="O717" s="4">
        <v>0</v>
      </c>
      <c r="P717" s="6">
        <v>171.9999999986612</v>
      </c>
      <c r="Q717" s="13">
        <v>1</v>
      </c>
      <c r="R717" s="29">
        <v>377.80534641417597</v>
      </c>
      <c r="S717" s="29">
        <v>2513.9502091440809</v>
      </c>
      <c r="T717" s="29">
        <v>16.570043613999999</v>
      </c>
      <c r="U717" t="s">
        <v>176</v>
      </c>
    </row>
    <row r="718" spans="1:21">
      <c r="A718" s="1">
        <v>716</v>
      </c>
      <c r="B718">
        <v>886307</v>
      </c>
      <c r="C718" s="2">
        <v>44571.458333333343</v>
      </c>
      <c r="D718" s="26">
        <f>IF(input_OLD_temp_simulation!C718&lt;&gt;"",(C718-E718/24-DATE(1970,1,1))*86400,"")</f>
        <v>1641808800.000001</v>
      </c>
      <c r="E718" s="13">
        <v>1</v>
      </c>
      <c r="F718" s="17">
        <v>2.9131711174077282</v>
      </c>
      <c r="G718" s="17">
        <v>1.085329017143422</v>
      </c>
      <c r="H718" s="6">
        <v>206.11650371027</v>
      </c>
      <c r="I718" s="17">
        <v>2.1896184393121132</v>
      </c>
      <c r="J718" s="17">
        <v>16.93333333333333</v>
      </c>
      <c r="K718" s="4">
        <v>17</v>
      </c>
      <c r="L718">
        <v>900</v>
      </c>
      <c r="M718" s="6">
        <v>341.93055555413389</v>
      </c>
      <c r="N718" s="6">
        <v>191.99999999909781</v>
      </c>
      <c r="O718" s="4">
        <v>0</v>
      </c>
      <c r="P718" s="6">
        <v>191.99999999909781</v>
      </c>
      <c r="Q718" s="13">
        <v>1</v>
      </c>
      <c r="R718" s="29">
        <v>377.80534641417597</v>
      </c>
      <c r="S718" s="29">
        <v>0</v>
      </c>
      <c r="T718" s="29">
        <v>16.582563540999999</v>
      </c>
      <c r="U718" t="s">
        <v>176</v>
      </c>
    </row>
    <row r="719" spans="1:21">
      <c r="A719" s="1">
        <v>717</v>
      </c>
      <c r="B719">
        <v>886307</v>
      </c>
      <c r="C719" s="2">
        <v>44571.46875</v>
      </c>
      <c r="D719" s="26">
        <f>IF(input_OLD_temp_simulation!C719&lt;&gt;"",(C719-E719/24-DATE(1970,1,1))*86400,"")</f>
        <v>1641809700.0000002</v>
      </c>
      <c r="E719" s="13">
        <v>1</v>
      </c>
      <c r="F719" s="17">
        <v>3.2452504709290149</v>
      </c>
      <c r="G719" s="17">
        <v>1.1502426669621679</v>
      </c>
      <c r="H719" s="6">
        <v>211.96497020087691</v>
      </c>
      <c r="I719" s="17">
        <v>2.47842202628757</v>
      </c>
      <c r="J719" s="17">
        <v>17.61666666666666</v>
      </c>
      <c r="K719" s="4">
        <v>17</v>
      </c>
      <c r="L719">
        <v>900</v>
      </c>
      <c r="M719" s="6">
        <v>341.93055555413389</v>
      </c>
      <c r="N719" s="6">
        <v>408.00000000308501</v>
      </c>
      <c r="O719" s="4">
        <v>0</v>
      </c>
      <c r="P719" s="6">
        <v>408.00000000308501</v>
      </c>
      <c r="Q719" s="13">
        <v>1</v>
      </c>
      <c r="R719" s="29">
        <v>377.80534641417597</v>
      </c>
      <c r="S719" s="29">
        <v>0</v>
      </c>
      <c r="T719" s="29">
        <v>16.617126902999999</v>
      </c>
      <c r="U719" t="s">
        <v>176</v>
      </c>
    </row>
    <row r="720" spans="1:21">
      <c r="A720" s="1">
        <v>718</v>
      </c>
      <c r="B720">
        <v>886307</v>
      </c>
      <c r="C720" s="2">
        <v>44571.479166666657</v>
      </c>
      <c r="D720" s="26">
        <f>IF(input_OLD_temp_simulation!C720&lt;&gt;"",(C720-E720/24-DATE(1970,1,1))*86400,"")</f>
        <v>1641810599.9999993</v>
      </c>
      <c r="E720" s="13">
        <v>1</v>
      </c>
      <c r="F720" s="17">
        <v>3.577329824450302</v>
      </c>
      <c r="G720" s="17">
        <v>1.215156316780913</v>
      </c>
      <c r="H720" s="6">
        <v>217.81343669148379</v>
      </c>
      <c r="I720" s="17">
        <v>2.7672256132630269</v>
      </c>
      <c r="J720" s="17">
        <v>17.43333333333333</v>
      </c>
      <c r="K720" s="4">
        <v>17</v>
      </c>
      <c r="L720">
        <v>900</v>
      </c>
      <c r="M720" s="6">
        <v>341.93055555413389</v>
      </c>
      <c r="N720" s="6">
        <v>127.9999999969732</v>
      </c>
      <c r="O720" s="4">
        <v>0</v>
      </c>
      <c r="P720" s="6">
        <v>127.9999999969732</v>
      </c>
      <c r="Q720" s="13">
        <v>1</v>
      </c>
      <c r="R720" s="29">
        <v>377.80534641417597</v>
      </c>
      <c r="S720" s="29">
        <v>0</v>
      </c>
      <c r="T720" s="29">
        <v>16.63229917</v>
      </c>
      <c r="U720" t="s">
        <v>176</v>
      </c>
    </row>
    <row r="721" spans="1:21">
      <c r="A721" s="1">
        <v>719</v>
      </c>
      <c r="B721">
        <v>886307</v>
      </c>
      <c r="C721" s="2">
        <v>44571.489583333343</v>
      </c>
      <c r="D721" s="26">
        <f>IF(input_OLD_temp_simulation!C721&lt;&gt;"",(C721-E721/24-DATE(1970,1,1))*86400,"")</f>
        <v>1641811500.000001</v>
      </c>
      <c r="E721" s="13">
        <v>1</v>
      </c>
      <c r="F721" s="17">
        <v>3.90940917797159</v>
      </c>
      <c r="G721" s="17">
        <v>1.280069966599658</v>
      </c>
      <c r="H721" s="6">
        <v>223.66190318209081</v>
      </c>
      <c r="I721" s="17">
        <v>3.0560292002384841</v>
      </c>
      <c r="J721" s="17">
        <v>17.243333333333329</v>
      </c>
      <c r="K721" s="4">
        <v>17</v>
      </c>
      <c r="L721">
        <v>900</v>
      </c>
      <c r="M721" s="6">
        <v>341.93055555413389</v>
      </c>
      <c r="N721" s="6">
        <v>116.00000000180439</v>
      </c>
      <c r="O721" s="4">
        <v>0</v>
      </c>
      <c r="P721" s="6">
        <v>116.00000000180439</v>
      </c>
      <c r="Q721" s="13">
        <v>1</v>
      </c>
      <c r="R721" s="29">
        <v>377.80534641417597</v>
      </c>
      <c r="S721" s="29">
        <v>0</v>
      </c>
      <c r="T721" s="29">
        <v>16.650520661000002</v>
      </c>
      <c r="U721" t="s">
        <v>176</v>
      </c>
    </row>
    <row r="722" spans="1:21">
      <c r="A722" s="1">
        <v>720</v>
      </c>
      <c r="B722">
        <v>886307</v>
      </c>
      <c r="C722" s="2">
        <v>44571.5</v>
      </c>
      <c r="D722" s="26">
        <f>IF(input_OLD_temp_simulation!C722&lt;&gt;"",(C722-E722/24-DATE(1970,1,1))*86400,"")</f>
        <v>1641812400.0000002</v>
      </c>
      <c r="E722" s="13">
        <v>1</v>
      </c>
      <c r="F722" s="17">
        <v>4.2414885314928767</v>
      </c>
      <c r="G722" s="17">
        <v>1.344983616418403</v>
      </c>
      <c r="H722" s="6">
        <v>229.51036967269769</v>
      </c>
      <c r="I722" s="17">
        <v>3.344832787213941</v>
      </c>
      <c r="J722" s="17">
        <v>17.216666666666669</v>
      </c>
      <c r="K722" s="4">
        <v>17</v>
      </c>
      <c r="L722">
        <v>900</v>
      </c>
      <c r="M722" s="6">
        <v>1670.5749999982579</v>
      </c>
      <c r="N722" s="6">
        <v>108.00000000017459</v>
      </c>
      <c r="O722" s="4">
        <v>0</v>
      </c>
      <c r="P722" s="6">
        <v>108.00000000017459</v>
      </c>
      <c r="Q722" s="13">
        <v>1</v>
      </c>
      <c r="R722" s="29">
        <v>377.80534641417597</v>
      </c>
      <c r="S722" s="29">
        <v>1292.7696535840821</v>
      </c>
      <c r="T722" s="29">
        <v>16.776468008999998</v>
      </c>
      <c r="U722" t="s">
        <v>176</v>
      </c>
    </row>
    <row r="723" spans="1:21">
      <c r="A723" s="1">
        <v>721</v>
      </c>
      <c r="B723">
        <v>886307</v>
      </c>
      <c r="C723" s="2">
        <v>44571.510416666657</v>
      </c>
      <c r="D723" s="26">
        <f>IF(input_OLD_temp_simulation!C723&lt;&gt;"",(C723-E723/24-DATE(1970,1,1))*86400,"")</f>
        <v>1641813299.9999993</v>
      </c>
      <c r="E723" s="13">
        <v>1</v>
      </c>
      <c r="F723" s="17">
        <v>4.4485596734364279</v>
      </c>
      <c r="G723" s="17">
        <v>1.280069966599658</v>
      </c>
      <c r="H723" s="6">
        <v>228.4502000239201</v>
      </c>
      <c r="I723" s="17">
        <v>3.595179695703322</v>
      </c>
      <c r="J723" s="17">
        <v>17.063333333333329</v>
      </c>
      <c r="K723" s="4">
        <v>17</v>
      </c>
      <c r="L723">
        <v>900</v>
      </c>
      <c r="M723" s="6">
        <v>1670.5749999982579</v>
      </c>
      <c r="N723" s="6">
        <v>315.99999999889411</v>
      </c>
      <c r="O723" s="4">
        <v>0</v>
      </c>
      <c r="P723" s="6">
        <v>315.99999999889411</v>
      </c>
      <c r="Q723" s="13">
        <v>1</v>
      </c>
      <c r="R723" s="29">
        <v>377.80534641417597</v>
      </c>
      <c r="S723" s="29">
        <v>1292.7696535840821</v>
      </c>
      <c r="T723" s="29">
        <v>16.920209361000001</v>
      </c>
      <c r="U723" t="s">
        <v>176</v>
      </c>
    </row>
    <row r="724" spans="1:21">
      <c r="A724" s="1">
        <v>722</v>
      </c>
      <c r="B724">
        <v>886307</v>
      </c>
      <c r="C724" s="2">
        <v>44571.520833333343</v>
      </c>
      <c r="D724" s="26">
        <f>IF(input_OLD_temp_simulation!C724&lt;&gt;"",(C724-E724/24-DATE(1970,1,1))*86400,"")</f>
        <v>1641814200.000001</v>
      </c>
      <c r="E724" s="13">
        <v>1</v>
      </c>
      <c r="F724" s="17">
        <v>4.655630815379979</v>
      </c>
      <c r="G724" s="17">
        <v>1.215156316780913</v>
      </c>
      <c r="H724" s="6">
        <v>227.3900303751424</v>
      </c>
      <c r="I724" s="17">
        <v>3.8455266041927039</v>
      </c>
      <c r="J724" s="17">
        <v>17.053333333333331</v>
      </c>
      <c r="K724" s="4">
        <v>17.333333333333329</v>
      </c>
      <c r="L724">
        <v>900</v>
      </c>
      <c r="M724" s="6">
        <v>1670.5749999982579</v>
      </c>
      <c r="N724" s="6">
        <v>83.999999998923158</v>
      </c>
      <c r="O724" s="4">
        <v>0</v>
      </c>
      <c r="P724" s="6">
        <v>83.999999998923158</v>
      </c>
      <c r="Q724" s="13">
        <v>1</v>
      </c>
      <c r="R724" s="29">
        <v>377.80534641417597</v>
      </c>
      <c r="S724" s="29">
        <v>1292.7696535840821</v>
      </c>
      <c r="T724" s="29">
        <v>17.045000591000001</v>
      </c>
      <c r="U724" t="s">
        <v>176</v>
      </c>
    </row>
    <row r="725" spans="1:21">
      <c r="A725" s="1">
        <v>723</v>
      </c>
      <c r="B725">
        <v>886307</v>
      </c>
      <c r="C725" s="2">
        <v>44571.53125</v>
      </c>
      <c r="D725" s="26">
        <f>IF(input_OLD_temp_simulation!C725&lt;&gt;"",(C725-E725/24-DATE(1970,1,1))*86400,"")</f>
        <v>1641815100.0000002</v>
      </c>
      <c r="E725" s="13">
        <v>1</v>
      </c>
      <c r="F725" s="17">
        <v>4.8627019573235302</v>
      </c>
      <c r="G725" s="17">
        <v>1.1502426669621679</v>
      </c>
      <c r="H725" s="6">
        <v>226.32986072636481</v>
      </c>
      <c r="I725" s="17">
        <v>4.0958735126820853</v>
      </c>
      <c r="J725" s="17">
        <v>17.56666666666667</v>
      </c>
      <c r="K725" s="4">
        <v>17.5</v>
      </c>
      <c r="L725">
        <v>900</v>
      </c>
      <c r="M725" s="6">
        <v>1670.5749999982579</v>
      </c>
      <c r="N725" s="6">
        <v>72.000000000116415</v>
      </c>
      <c r="O725" s="4">
        <v>0</v>
      </c>
      <c r="P725" s="6">
        <v>72.000000000116415</v>
      </c>
      <c r="Q725" s="13">
        <v>1</v>
      </c>
      <c r="R725" s="29">
        <v>377.80534641417597</v>
      </c>
      <c r="S725" s="29">
        <v>1292.7696535840821</v>
      </c>
      <c r="T725" s="29">
        <v>17.169284055999999</v>
      </c>
      <c r="U725" t="s">
        <v>176</v>
      </c>
    </row>
    <row r="726" spans="1:21">
      <c r="A726" s="1">
        <v>724</v>
      </c>
      <c r="B726">
        <v>886307</v>
      </c>
      <c r="C726" s="2">
        <v>44571.541666666657</v>
      </c>
      <c r="D726" s="26">
        <f>IF(input_OLD_temp_simulation!C726&lt;&gt;"",(C726-E726/24-DATE(1970,1,1))*86400,"")</f>
        <v>1641815999.9999993</v>
      </c>
      <c r="E726" s="13">
        <v>1</v>
      </c>
      <c r="F726" s="17">
        <v>5.0697730992670813</v>
      </c>
      <c r="G726" s="17">
        <v>1.085329017143422</v>
      </c>
      <c r="H726" s="6">
        <v>225.2696910775872</v>
      </c>
      <c r="I726" s="17">
        <v>4.3462204211714663</v>
      </c>
      <c r="J726" s="17">
        <v>18.12166666666667</v>
      </c>
      <c r="K726" s="4">
        <v>17.5</v>
      </c>
      <c r="L726">
        <v>900</v>
      </c>
      <c r="M726" s="6">
        <v>908.55833333628334</v>
      </c>
      <c r="N726" s="6">
        <v>72.000000000116415</v>
      </c>
      <c r="O726" s="4">
        <v>0</v>
      </c>
      <c r="P726" s="6">
        <v>72.000000000116415</v>
      </c>
      <c r="Q726" s="13">
        <v>1</v>
      </c>
      <c r="R726" s="29">
        <v>377.80534641417597</v>
      </c>
      <c r="S726" s="29">
        <v>530.75298692210731</v>
      </c>
      <c r="T726" s="29">
        <v>17.232544564000001</v>
      </c>
      <c r="U726" t="s">
        <v>176</v>
      </c>
    </row>
    <row r="727" spans="1:21">
      <c r="A727" s="1">
        <v>725</v>
      </c>
      <c r="B727">
        <v>886307</v>
      </c>
      <c r="C727" s="2">
        <v>44571.552083333343</v>
      </c>
      <c r="D727" s="26">
        <f>IF(input_OLD_temp_simulation!C727&lt;&gt;"",(C727-E727/24-DATE(1970,1,1))*86400,"")</f>
        <v>1641816900.000001</v>
      </c>
      <c r="E727" s="13">
        <v>1</v>
      </c>
      <c r="F727" s="17">
        <v>4.9955551818023451</v>
      </c>
      <c r="G727" s="17">
        <v>1.085329017143422</v>
      </c>
      <c r="H727" s="6">
        <v>211.6203741445446</v>
      </c>
      <c r="I727" s="17">
        <v>4.2720025037067302</v>
      </c>
      <c r="J727" s="17">
        <v>18.168333333333329</v>
      </c>
      <c r="K727" s="4">
        <v>17.5</v>
      </c>
      <c r="L727">
        <v>900</v>
      </c>
      <c r="M727" s="6">
        <v>908.55833333628334</v>
      </c>
      <c r="N727" s="6">
        <v>72.000000000116415</v>
      </c>
      <c r="O727" s="4">
        <v>0</v>
      </c>
      <c r="P727" s="6">
        <v>72.000000000116415</v>
      </c>
      <c r="Q727" s="13">
        <v>1</v>
      </c>
      <c r="R727" s="29">
        <v>377.80534641417597</v>
      </c>
      <c r="S727" s="29">
        <v>530.75298692210731</v>
      </c>
      <c r="T727" s="29">
        <v>17.289861867999999</v>
      </c>
      <c r="U727" t="s">
        <v>176</v>
      </c>
    </row>
    <row r="728" spans="1:21">
      <c r="A728" s="1">
        <v>726</v>
      </c>
      <c r="B728">
        <v>886307</v>
      </c>
      <c r="C728" s="2">
        <v>44571.5625</v>
      </c>
      <c r="D728" s="26">
        <f>IF(input_OLD_temp_simulation!C728&lt;&gt;"",(C728-E728/24-DATE(1970,1,1))*86400,"")</f>
        <v>1641817800.0000002</v>
      </c>
      <c r="E728" s="13">
        <v>1</v>
      </c>
      <c r="F728" s="17">
        <v>4.921337264337609</v>
      </c>
      <c r="G728" s="17">
        <v>1.085329017143422</v>
      </c>
      <c r="H728" s="6">
        <v>197.971057211502</v>
      </c>
      <c r="I728" s="17">
        <v>4.197784586241994</v>
      </c>
      <c r="J728" s="17">
        <v>18.18333333333333</v>
      </c>
      <c r="K728" s="4">
        <v>17.5</v>
      </c>
      <c r="L728">
        <v>900</v>
      </c>
      <c r="M728" s="6">
        <v>908.55833333628334</v>
      </c>
      <c r="N728" s="6">
        <v>72.000000000116415</v>
      </c>
      <c r="O728" s="4">
        <v>0</v>
      </c>
      <c r="P728" s="6">
        <v>72.000000000116415</v>
      </c>
      <c r="Q728" s="13">
        <v>1</v>
      </c>
      <c r="R728" s="29">
        <v>377.80534641417597</v>
      </c>
      <c r="S728" s="29">
        <v>530.75298692210731</v>
      </c>
      <c r="T728" s="29">
        <v>17.341277525999999</v>
      </c>
      <c r="U728" t="s">
        <v>176</v>
      </c>
    </row>
    <row r="729" spans="1:21">
      <c r="A729" s="1">
        <v>727</v>
      </c>
      <c r="B729">
        <v>886307</v>
      </c>
      <c r="C729" s="2">
        <v>44571.572916666657</v>
      </c>
      <c r="D729" s="26">
        <f>IF(input_OLD_temp_simulation!C729&lt;&gt;"",(C729-E729/24-DATE(1970,1,1))*86400,"")</f>
        <v>1641818699.9999993</v>
      </c>
      <c r="E729" s="13">
        <v>1</v>
      </c>
      <c r="F729" s="17">
        <v>4.8471193468728728</v>
      </c>
      <c r="G729" s="17">
        <v>1.085329017143422</v>
      </c>
      <c r="H729" s="6">
        <v>184.3217402784594</v>
      </c>
      <c r="I729" s="17">
        <v>4.1235666687772579</v>
      </c>
      <c r="J729" s="17">
        <v>18.063333333333329</v>
      </c>
      <c r="K729" s="4">
        <v>10</v>
      </c>
      <c r="L729">
        <v>900</v>
      </c>
      <c r="M729" s="6">
        <v>908.55833333628334</v>
      </c>
      <c r="N729" s="6">
        <v>84.000000002561137</v>
      </c>
      <c r="O729" s="4">
        <v>0</v>
      </c>
      <c r="P729" s="6">
        <v>84.000000002561137</v>
      </c>
      <c r="Q729" s="13">
        <v>1</v>
      </c>
      <c r="R729" s="29">
        <v>377.80534641417597</v>
      </c>
      <c r="S729" s="29">
        <v>530.75298692210731</v>
      </c>
      <c r="T729" s="29">
        <v>17.387831520999999</v>
      </c>
      <c r="U729" t="s">
        <v>176</v>
      </c>
    </row>
    <row r="730" spans="1:21">
      <c r="A730" s="1">
        <v>728</v>
      </c>
      <c r="B730">
        <v>886307</v>
      </c>
      <c r="C730" s="2">
        <v>44571.583333333343</v>
      </c>
      <c r="D730" s="26">
        <f>IF(input_OLD_temp_simulation!C730&lt;&gt;"",(C730-E730/24-DATE(1970,1,1))*86400,"")</f>
        <v>1641819600.000001</v>
      </c>
      <c r="E730" s="13">
        <v>1</v>
      </c>
      <c r="F730" s="17">
        <v>4.7729014294081367</v>
      </c>
      <c r="G730" s="17">
        <v>1.085329017143422</v>
      </c>
      <c r="H730" s="6">
        <v>170.67242334541669</v>
      </c>
      <c r="I730" s="17">
        <v>4.0493487513125217</v>
      </c>
      <c r="J730" s="17">
        <v>17.489999999999998</v>
      </c>
      <c r="K730" s="4">
        <v>15</v>
      </c>
      <c r="L730">
        <v>900</v>
      </c>
      <c r="M730" s="6">
        <v>0</v>
      </c>
      <c r="N730" s="6">
        <v>43.999999998050043</v>
      </c>
      <c r="O730" s="4">
        <v>0</v>
      </c>
      <c r="P730" s="6">
        <v>43.999999998050043</v>
      </c>
      <c r="Q730" s="13">
        <v>1</v>
      </c>
      <c r="R730" s="29">
        <v>377.80534641417597</v>
      </c>
      <c r="S730" s="29">
        <v>0</v>
      </c>
      <c r="T730" s="29">
        <v>17.382382475</v>
      </c>
      <c r="U730" t="s">
        <v>176</v>
      </c>
    </row>
    <row r="731" spans="1:21">
      <c r="A731" s="1">
        <v>729</v>
      </c>
      <c r="B731">
        <v>886307</v>
      </c>
      <c r="C731" s="2">
        <v>44571.59375</v>
      </c>
      <c r="D731" s="26">
        <f>IF(input_OLD_temp_simulation!C731&lt;&gt;"",(C731-E731/24-DATE(1970,1,1))*86400,"")</f>
        <v>1641820500.0000002</v>
      </c>
      <c r="E731" s="13">
        <v>1</v>
      </c>
      <c r="F731" s="17">
        <v>4.2105091930096714</v>
      </c>
      <c r="G731" s="17">
        <v>1.313996762549865</v>
      </c>
      <c r="H731" s="6">
        <v>146.61999775308379</v>
      </c>
      <c r="I731" s="17">
        <v>3.33451135130976</v>
      </c>
      <c r="J731" s="17">
        <v>17.274999999999999</v>
      </c>
      <c r="K731" s="4">
        <v>15</v>
      </c>
      <c r="L731">
        <v>900</v>
      </c>
      <c r="M731" s="6">
        <v>0</v>
      </c>
      <c r="N731" s="6">
        <v>227.99999999915599</v>
      </c>
      <c r="O731" s="4">
        <v>0</v>
      </c>
      <c r="P731" s="6">
        <v>227.99999999915599</v>
      </c>
      <c r="Q731" s="13">
        <v>1</v>
      </c>
      <c r="R731" s="29">
        <v>377.80534641417597</v>
      </c>
      <c r="S731" s="29">
        <v>0</v>
      </c>
      <c r="T731" s="29">
        <v>17.378507936999998</v>
      </c>
      <c r="U731" t="s">
        <v>176</v>
      </c>
    </row>
    <row r="732" spans="1:21">
      <c r="A732" s="1">
        <v>730</v>
      </c>
      <c r="B732">
        <v>886307</v>
      </c>
      <c r="C732" s="2">
        <v>44571.604166666657</v>
      </c>
      <c r="D732" s="26">
        <f>IF(input_OLD_temp_simulation!C732&lt;&gt;"",(C732-E732/24-DATE(1970,1,1))*86400,"")</f>
        <v>1641821399.9999993</v>
      </c>
      <c r="E732" s="13">
        <v>1</v>
      </c>
      <c r="F732" s="17">
        <v>3.6481169566112039</v>
      </c>
      <c r="G732" s="17">
        <v>1.5426645079563079</v>
      </c>
      <c r="H732" s="6">
        <v>122.5675721607509</v>
      </c>
      <c r="I732" s="17">
        <v>2.6196739513069991</v>
      </c>
      <c r="J732" s="17">
        <v>17.326666666666661</v>
      </c>
      <c r="K732" s="4">
        <v>15</v>
      </c>
      <c r="L732">
        <v>900</v>
      </c>
      <c r="M732" s="6">
        <v>0</v>
      </c>
      <c r="N732" s="6">
        <v>28.000000002066368</v>
      </c>
      <c r="O732" s="4">
        <v>0</v>
      </c>
      <c r="P732" s="6">
        <v>28.000000002066368</v>
      </c>
      <c r="Q732" s="13">
        <v>1</v>
      </c>
      <c r="R732" s="29">
        <v>377.80534641417597</v>
      </c>
      <c r="S732" s="29">
        <v>0</v>
      </c>
      <c r="T732" s="29">
        <v>17.344237880000001</v>
      </c>
      <c r="U732" t="s">
        <v>176</v>
      </c>
    </row>
    <row r="733" spans="1:21">
      <c r="A733" s="1">
        <v>731</v>
      </c>
      <c r="B733">
        <v>886307</v>
      </c>
      <c r="C733" s="2">
        <v>44571.614583333343</v>
      </c>
      <c r="D733" s="26">
        <f>IF(input_OLD_temp_simulation!C733&lt;&gt;"",(C733-E733/24-DATE(1970,1,1))*86400,"")</f>
        <v>1641822300.000001</v>
      </c>
      <c r="E733" s="13">
        <v>1</v>
      </c>
      <c r="F733" s="17">
        <v>3.0857247202127378</v>
      </c>
      <c r="G733" s="17">
        <v>1.77133225336275</v>
      </c>
      <c r="H733" s="6">
        <v>98.51514656841799</v>
      </c>
      <c r="I733" s="17">
        <v>1.904836551304238</v>
      </c>
      <c r="J733" s="17">
        <v>17.323333333333331</v>
      </c>
      <c r="K733" s="4">
        <v>15</v>
      </c>
      <c r="L733">
        <v>900</v>
      </c>
      <c r="M733" s="6">
        <v>0</v>
      </c>
      <c r="N733" s="6">
        <v>59.999999997671686</v>
      </c>
      <c r="O733" s="4">
        <v>0</v>
      </c>
      <c r="P733" s="6">
        <v>59.999999997671686</v>
      </c>
      <c r="Q733" s="13">
        <v>1</v>
      </c>
      <c r="R733" s="29">
        <v>377.80534641417597</v>
      </c>
      <c r="S733" s="29">
        <v>0</v>
      </c>
      <c r="T733" s="29">
        <v>17.299093407000001</v>
      </c>
      <c r="U733" t="s">
        <v>176</v>
      </c>
    </row>
    <row r="734" spans="1:21">
      <c r="A734" s="1">
        <v>732</v>
      </c>
      <c r="B734">
        <v>886307</v>
      </c>
      <c r="C734" s="2">
        <v>44571.625</v>
      </c>
      <c r="D734" s="26">
        <f>IF(input_OLD_temp_simulation!C734&lt;&gt;"",(C734-E734/24-DATE(1970,1,1))*86400,"")</f>
        <v>1641823200.0000002</v>
      </c>
      <c r="E734" s="13">
        <v>1</v>
      </c>
      <c r="F734" s="17">
        <v>2.5233324838142721</v>
      </c>
      <c r="G734" s="17">
        <v>1.999999998769193</v>
      </c>
      <c r="H734" s="6">
        <v>74.46272097608508</v>
      </c>
      <c r="I734" s="17">
        <v>1.1899991513014769</v>
      </c>
      <c r="J734" s="17">
        <v>17.293333333333329</v>
      </c>
      <c r="K734" s="4">
        <v>15</v>
      </c>
      <c r="L734">
        <v>900</v>
      </c>
      <c r="M734" s="6">
        <v>0</v>
      </c>
      <c r="N734" s="6">
        <v>112.0000000009895</v>
      </c>
      <c r="O734" s="4">
        <v>0</v>
      </c>
      <c r="P734" s="6">
        <v>112.0000000009895</v>
      </c>
      <c r="Q734" s="13">
        <v>1</v>
      </c>
      <c r="R734" s="29">
        <v>377.80534641417597</v>
      </c>
      <c r="S734" s="29">
        <v>0</v>
      </c>
      <c r="T734" s="29">
        <v>17.244815086999999</v>
      </c>
      <c r="U734" t="s">
        <v>176</v>
      </c>
    </row>
    <row r="735" spans="1:21">
      <c r="A735" s="1">
        <v>733</v>
      </c>
      <c r="B735">
        <v>886307</v>
      </c>
      <c r="C735" s="2">
        <v>44571.635416666657</v>
      </c>
      <c r="D735" s="26">
        <f>IF(input_OLD_temp_simulation!C735&lt;&gt;"",(C735-E735/24-DATE(1970,1,1))*86400,"")</f>
        <v>1641824099.9999993</v>
      </c>
      <c r="E735" s="13">
        <v>1</v>
      </c>
      <c r="F735" s="17">
        <v>2.1902958819432139</v>
      </c>
      <c r="G735" s="17">
        <v>1.999999998769193</v>
      </c>
      <c r="H735" s="6">
        <v>58.048886589207441</v>
      </c>
      <c r="I735" s="17">
        <v>0.85696254943041894</v>
      </c>
      <c r="J735" s="17">
        <v>17.309999999999999</v>
      </c>
      <c r="K735" s="4">
        <v>15</v>
      </c>
      <c r="L735">
        <v>900</v>
      </c>
      <c r="M735" s="6">
        <v>0</v>
      </c>
      <c r="N735" s="6">
        <v>51.999999999679858</v>
      </c>
      <c r="O735" s="4">
        <v>0</v>
      </c>
      <c r="P735" s="6">
        <v>51.999999999679858</v>
      </c>
      <c r="Q735" s="13">
        <v>1</v>
      </c>
      <c r="R735" s="29">
        <v>377.80534641417597</v>
      </c>
      <c r="S735" s="29">
        <v>0</v>
      </c>
      <c r="T735" s="29">
        <v>17.177603077000001</v>
      </c>
      <c r="U735" t="s">
        <v>176</v>
      </c>
    </row>
    <row r="736" spans="1:21">
      <c r="A736" s="1">
        <v>734</v>
      </c>
      <c r="B736">
        <v>886307</v>
      </c>
      <c r="C736" s="2">
        <v>44571.645833333343</v>
      </c>
      <c r="D736" s="26">
        <f>IF(input_OLD_temp_simulation!C736&lt;&gt;"",(C736-E736/24-DATE(1970,1,1))*86400,"")</f>
        <v>1641825000.000001</v>
      </c>
      <c r="E736" s="13">
        <v>1</v>
      </c>
      <c r="F736" s="17">
        <v>1.857259280072157</v>
      </c>
      <c r="G736" s="17">
        <v>1.999999998769193</v>
      </c>
      <c r="H736" s="6">
        <v>41.635052202329817</v>
      </c>
      <c r="I736" s="17">
        <v>0.52392594755936117</v>
      </c>
      <c r="J736" s="17">
        <v>17.34333333333333</v>
      </c>
      <c r="K736" s="4">
        <v>15</v>
      </c>
      <c r="L736">
        <v>900</v>
      </c>
      <c r="M736" s="6">
        <v>0</v>
      </c>
      <c r="N736" s="6">
        <v>263.9999999992142</v>
      </c>
      <c r="O736" s="4">
        <v>0</v>
      </c>
      <c r="P736" s="6">
        <v>263.9999999992142</v>
      </c>
      <c r="Q736" s="13">
        <v>1</v>
      </c>
      <c r="R736" s="29">
        <v>377.80534641417597</v>
      </c>
      <c r="S736" s="29">
        <v>0</v>
      </c>
      <c r="T736" s="29">
        <v>17.120185449000001</v>
      </c>
      <c r="U736" t="s">
        <v>176</v>
      </c>
    </row>
    <row r="737" spans="1:21">
      <c r="A737" s="1">
        <v>735</v>
      </c>
      <c r="B737">
        <v>886307</v>
      </c>
      <c r="C737" s="2">
        <v>44571.65625</v>
      </c>
      <c r="D737" s="26">
        <f>IF(input_OLD_temp_simulation!C737&lt;&gt;"",(C737-E737/24-DATE(1970,1,1))*86400,"")</f>
        <v>1641825900.0000002</v>
      </c>
      <c r="E737" s="13">
        <v>1</v>
      </c>
      <c r="F737" s="17">
        <v>1.524222678201099</v>
      </c>
      <c r="G737" s="17">
        <v>1.999999998769193</v>
      </c>
      <c r="H737" s="6">
        <v>25.221217815452199</v>
      </c>
      <c r="I737" s="17">
        <v>0.1908893456883034</v>
      </c>
      <c r="J737" s="17">
        <v>17.149999999999999</v>
      </c>
      <c r="K737" s="4">
        <v>15</v>
      </c>
      <c r="L737">
        <v>900</v>
      </c>
      <c r="M737" s="6">
        <v>0</v>
      </c>
      <c r="N737" s="6">
        <v>28.000000002066368</v>
      </c>
      <c r="O737" s="4">
        <v>0</v>
      </c>
      <c r="P737" s="6">
        <v>28.000000002066368</v>
      </c>
      <c r="Q737" s="13">
        <v>1</v>
      </c>
      <c r="R737" s="29">
        <v>377.80534641417597</v>
      </c>
      <c r="S737" s="29">
        <v>0</v>
      </c>
      <c r="T737" s="29">
        <v>17.035208198999999</v>
      </c>
      <c r="U737" t="s">
        <v>176</v>
      </c>
    </row>
    <row r="738" spans="1:21">
      <c r="A738" s="1">
        <v>736</v>
      </c>
      <c r="B738">
        <v>886307</v>
      </c>
      <c r="C738" s="2">
        <v>44571.666666666657</v>
      </c>
      <c r="D738" s="26">
        <f>IF(input_OLD_temp_simulation!C738&lt;&gt;"",(C738-E738/24-DATE(1970,1,1))*86400,"")</f>
        <v>1641826799.9999993</v>
      </c>
      <c r="E738" s="13">
        <v>1</v>
      </c>
      <c r="F738" s="17">
        <v>1.191186076330041</v>
      </c>
      <c r="G738" s="17">
        <v>1.999999998769193</v>
      </c>
      <c r="H738" s="6">
        <v>8.8073834285745694</v>
      </c>
      <c r="I738" s="17">
        <v>-0.14214725618275439</v>
      </c>
      <c r="J738" s="17">
        <v>16.86</v>
      </c>
      <c r="K738" s="4">
        <v>15</v>
      </c>
      <c r="L738">
        <v>900</v>
      </c>
      <c r="M738" s="6">
        <v>78.15555555370743</v>
      </c>
      <c r="N738" s="6">
        <v>27.99999999842839</v>
      </c>
      <c r="O738" s="4">
        <v>0</v>
      </c>
      <c r="P738" s="6">
        <v>27.99999999842839</v>
      </c>
      <c r="Q738" s="13">
        <v>1</v>
      </c>
      <c r="R738" s="29">
        <v>377.80534641417597</v>
      </c>
      <c r="S738" s="29">
        <v>0</v>
      </c>
      <c r="T738" s="29">
        <v>16.942505508</v>
      </c>
      <c r="U738" t="s">
        <v>176</v>
      </c>
    </row>
    <row r="739" spans="1:21">
      <c r="A739" s="1">
        <v>737</v>
      </c>
      <c r="B739">
        <v>886307</v>
      </c>
      <c r="C739" s="2">
        <v>44571.677083333343</v>
      </c>
      <c r="D739" s="26">
        <f>IF(input_OLD_temp_simulation!C739&lt;&gt;"",(C739-E739/24-DATE(1970,1,1))*86400,"")</f>
        <v>1641827700.000001</v>
      </c>
      <c r="E739" s="13">
        <v>1</v>
      </c>
      <c r="F739" s="17">
        <v>1.0902016882212</v>
      </c>
      <c r="G739" s="17">
        <v>2.0862459031814962</v>
      </c>
      <c r="H739" s="6">
        <v>6.6055375714309266</v>
      </c>
      <c r="I739" s="17">
        <v>-0.30062891389979751</v>
      </c>
      <c r="J739" s="17">
        <v>16.63666666666667</v>
      </c>
      <c r="K739" s="4">
        <v>15</v>
      </c>
      <c r="L739">
        <v>900</v>
      </c>
      <c r="M739" s="6">
        <v>78.15555555370743</v>
      </c>
      <c r="N739" s="6">
        <v>28.000000002066368</v>
      </c>
      <c r="O739" s="4">
        <v>0</v>
      </c>
      <c r="P739" s="6">
        <v>28.000000002066368</v>
      </c>
      <c r="Q739" s="13">
        <v>1</v>
      </c>
      <c r="R739" s="29">
        <v>377.80534641417597</v>
      </c>
      <c r="S739" s="29">
        <v>0</v>
      </c>
      <c r="T739" s="29">
        <v>16.848539215999999</v>
      </c>
      <c r="U739" t="s">
        <v>176</v>
      </c>
    </row>
    <row r="740" spans="1:21">
      <c r="A740" s="1">
        <v>738</v>
      </c>
      <c r="B740">
        <v>886307</v>
      </c>
      <c r="C740" s="2">
        <v>44571.6875</v>
      </c>
      <c r="D740" s="26">
        <f>IF(input_OLD_temp_simulation!C740&lt;&gt;"",(C740-E740/24-DATE(1970,1,1))*86400,"")</f>
        <v>1641828600.0000002</v>
      </c>
      <c r="E740" s="13">
        <v>1</v>
      </c>
      <c r="F740" s="17">
        <v>0.98921730011235809</v>
      </c>
      <c r="G740" s="17">
        <v>2.172491807593798</v>
      </c>
      <c r="H740" s="6">
        <v>4.4036917142872847</v>
      </c>
      <c r="I740" s="17">
        <v>-0.45911057161684088</v>
      </c>
      <c r="J740" s="17">
        <v>16.52</v>
      </c>
      <c r="K740" s="4">
        <v>15</v>
      </c>
      <c r="L740">
        <v>900</v>
      </c>
      <c r="M740" s="6">
        <v>78.15555555370743</v>
      </c>
      <c r="N740" s="6">
        <v>31.9999999992433</v>
      </c>
      <c r="O740" s="4">
        <v>0</v>
      </c>
      <c r="P740" s="6">
        <v>31.9999999992433</v>
      </c>
      <c r="Q740" s="13">
        <v>1</v>
      </c>
      <c r="R740" s="29">
        <v>377.80534641417597</v>
      </c>
      <c r="S740" s="29">
        <v>0</v>
      </c>
      <c r="T740" s="29">
        <v>16.753651064</v>
      </c>
      <c r="U740" t="s">
        <v>176</v>
      </c>
    </row>
    <row r="741" spans="1:21">
      <c r="A741" s="1">
        <v>739</v>
      </c>
      <c r="B741">
        <v>886307</v>
      </c>
      <c r="C741" s="2">
        <v>44571.697916666657</v>
      </c>
      <c r="D741" s="26">
        <f>IF(input_OLD_temp_simulation!C741&lt;&gt;"",(C741-E741/24-DATE(1970,1,1))*86400,"")</f>
        <v>1641829499.9999993</v>
      </c>
      <c r="E741" s="13">
        <v>1</v>
      </c>
      <c r="F741" s="17">
        <v>0.88823291200351662</v>
      </c>
      <c r="G741" s="17">
        <v>2.2587377120061012</v>
      </c>
      <c r="H741" s="6">
        <v>2.2018458571436419</v>
      </c>
      <c r="I741" s="17">
        <v>-0.6175922293338838</v>
      </c>
      <c r="J741" s="17">
        <v>16.373333333333331</v>
      </c>
      <c r="K741" s="4">
        <v>15.66666666666667</v>
      </c>
      <c r="L741">
        <v>900</v>
      </c>
      <c r="M741" s="6">
        <v>78.15555555370743</v>
      </c>
      <c r="N741" s="6">
        <v>36.000000000058208</v>
      </c>
      <c r="O741" s="4">
        <v>0</v>
      </c>
      <c r="P741" s="6">
        <v>36.000000000058208</v>
      </c>
      <c r="Q741" s="13">
        <v>1</v>
      </c>
      <c r="R741" s="29">
        <v>377.80534641417597</v>
      </c>
      <c r="S741" s="29">
        <v>0</v>
      </c>
      <c r="T741" s="29">
        <v>16.657847497999999</v>
      </c>
      <c r="U741" t="s">
        <v>176</v>
      </c>
    </row>
    <row r="742" spans="1:21">
      <c r="A742" s="1">
        <v>740</v>
      </c>
      <c r="B742">
        <v>886307</v>
      </c>
      <c r="C742" s="2">
        <v>44571.708333333343</v>
      </c>
      <c r="D742" s="26">
        <f>IF(input_OLD_temp_simulation!C742&lt;&gt;"",(C742-E742/24-DATE(1970,1,1))*86400,"")</f>
        <v>1641830400.000001</v>
      </c>
      <c r="E742" s="13">
        <v>1</v>
      </c>
      <c r="F742" s="17">
        <v>0.78724852389467515</v>
      </c>
      <c r="G742" s="17">
        <v>2.344983616418403</v>
      </c>
      <c r="H742" s="6">
        <v>0</v>
      </c>
      <c r="I742" s="17">
        <v>-0.77607388705092717</v>
      </c>
      <c r="J742" s="17">
        <v>16.13666666666667</v>
      </c>
      <c r="K742" s="4">
        <v>16</v>
      </c>
      <c r="L742">
        <v>900</v>
      </c>
      <c r="M742" s="6">
        <v>3565.8472222245318</v>
      </c>
      <c r="N742" s="6">
        <v>36.000000000058208</v>
      </c>
      <c r="O742" s="4">
        <v>0</v>
      </c>
      <c r="P742" s="6">
        <v>36.000000000058208</v>
      </c>
      <c r="Q742" s="13">
        <v>1</v>
      </c>
      <c r="R742" s="29">
        <v>377.80534641417597</v>
      </c>
      <c r="S742" s="29">
        <v>3188.041875810356</v>
      </c>
      <c r="T742" s="29">
        <v>16.818172026999999</v>
      </c>
      <c r="U742" t="s">
        <v>176</v>
      </c>
    </row>
    <row r="743" spans="1:21">
      <c r="A743" s="1">
        <v>741</v>
      </c>
      <c r="B743">
        <v>886307</v>
      </c>
      <c r="C743" s="2">
        <v>44571.71875</v>
      </c>
      <c r="D743" s="26">
        <f>IF(input_OLD_temp_simulation!C743&lt;&gt;"",(C743-E743/24-DATE(1970,1,1))*86400,"")</f>
        <v>1641831300.0000002</v>
      </c>
      <c r="E743" s="13">
        <v>1</v>
      </c>
      <c r="F743" s="17">
        <v>0.72968929368556701</v>
      </c>
      <c r="G743" s="17">
        <v>2.2800699665996582</v>
      </c>
      <c r="H743" s="6">
        <v>0</v>
      </c>
      <c r="I743" s="17">
        <v>-0.79035735071420499</v>
      </c>
      <c r="J743" s="17">
        <v>16.043333333333329</v>
      </c>
      <c r="K743" s="4">
        <v>16.333333333333329</v>
      </c>
      <c r="L743">
        <v>900</v>
      </c>
      <c r="M743" s="6">
        <v>3565.8472222245318</v>
      </c>
      <c r="N743" s="6">
        <v>340.00000000014552</v>
      </c>
      <c r="O743" s="4">
        <v>0</v>
      </c>
      <c r="P743" s="6">
        <v>340.00000000014552</v>
      </c>
      <c r="Q743" s="13">
        <v>1</v>
      </c>
      <c r="R743" s="29">
        <v>377.80534641417597</v>
      </c>
      <c r="S743" s="29">
        <v>3188.041875810356</v>
      </c>
      <c r="T743" s="29">
        <v>17.002576553000001</v>
      </c>
      <c r="U743" t="s">
        <v>176</v>
      </c>
    </row>
    <row r="744" spans="1:21">
      <c r="A744" s="1">
        <v>742</v>
      </c>
      <c r="B744">
        <v>886307</v>
      </c>
      <c r="C744" s="2">
        <v>44571.729166666657</v>
      </c>
      <c r="D744" s="26">
        <f>IF(input_OLD_temp_simulation!C744&lt;&gt;"",(C744-E744/24-DATE(1970,1,1))*86400,"")</f>
        <v>1641832199.9999993</v>
      </c>
      <c r="E744" s="13">
        <v>1</v>
      </c>
      <c r="F744" s="17">
        <v>0.67213006347645887</v>
      </c>
      <c r="G744" s="17">
        <v>2.215156316780913</v>
      </c>
      <c r="H744" s="6">
        <v>0</v>
      </c>
      <c r="I744" s="17">
        <v>-0.80464081437748303</v>
      </c>
      <c r="J744" s="17">
        <v>15.99666666666667</v>
      </c>
      <c r="K744" s="4">
        <v>17</v>
      </c>
      <c r="L744">
        <v>900</v>
      </c>
      <c r="M744" s="6">
        <v>3565.8472222245318</v>
      </c>
      <c r="N744" s="6">
        <v>1819.999999999709</v>
      </c>
      <c r="O744" s="4">
        <v>0</v>
      </c>
      <c r="P744" s="6">
        <v>1819.999999999709</v>
      </c>
      <c r="Q744" s="13">
        <v>1</v>
      </c>
      <c r="R744" s="29">
        <v>377.80534641417597</v>
      </c>
      <c r="S744" s="29">
        <v>3188.041875810356</v>
      </c>
      <c r="T744" s="29">
        <v>17.308767194000001</v>
      </c>
      <c r="U744" t="s">
        <v>176</v>
      </c>
    </row>
    <row r="745" spans="1:21">
      <c r="A745" s="1">
        <v>743</v>
      </c>
      <c r="B745">
        <v>886307</v>
      </c>
      <c r="C745" s="2">
        <v>44571.739583333343</v>
      </c>
      <c r="D745" s="26">
        <f>IF(input_OLD_temp_simulation!C745&lt;&gt;"",(C745-E745/24-DATE(1970,1,1))*86400,"")</f>
        <v>1641833100.000001</v>
      </c>
      <c r="E745" s="13">
        <v>1</v>
      </c>
      <c r="F745" s="17">
        <v>0.61457083326735074</v>
      </c>
      <c r="G745" s="17">
        <v>2.1502426669621681</v>
      </c>
      <c r="H745" s="6">
        <v>0</v>
      </c>
      <c r="I745" s="17">
        <v>-0.81892427804076107</v>
      </c>
      <c r="J745" s="17">
        <v>16.423333333333339</v>
      </c>
      <c r="K745" s="4">
        <v>17</v>
      </c>
      <c r="L745">
        <v>900</v>
      </c>
      <c r="M745" s="6">
        <v>3565.8472222245318</v>
      </c>
      <c r="N745" s="6">
        <v>2028.0000000002469</v>
      </c>
      <c r="O745" s="4">
        <v>0</v>
      </c>
      <c r="P745" s="6">
        <v>2028.0000000002469</v>
      </c>
      <c r="Q745" s="13">
        <v>1</v>
      </c>
      <c r="R745" s="29">
        <v>377.80534641417597</v>
      </c>
      <c r="S745" s="29">
        <v>3188.041875810356</v>
      </c>
      <c r="T745" s="29">
        <v>17.630028151000001</v>
      </c>
      <c r="U745" t="s">
        <v>176</v>
      </c>
    </row>
    <row r="746" spans="1:21">
      <c r="A746" s="1">
        <v>744</v>
      </c>
      <c r="B746">
        <v>886307</v>
      </c>
      <c r="C746" s="2">
        <v>44571.75</v>
      </c>
      <c r="D746" s="26">
        <f>IF(input_OLD_temp_simulation!C746&lt;&gt;"",(C746-E746/24-DATE(1970,1,1))*86400,"")</f>
        <v>1641834000.0000002</v>
      </c>
      <c r="E746" s="13">
        <v>1</v>
      </c>
      <c r="F746" s="17">
        <v>0.5570116030582426</v>
      </c>
      <c r="G746" s="17">
        <v>2.085329017143422</v>
      </c>
      <c r="H746" s="6">
        <v>0</v>
      </c>
      <c r="I746" s="17">
        <v>-0.83320774170403888</v>
      </c>
      <c r="J746" s="17">
        <v>17</v>
      </c>
      <c r="K746" s="4">
        <v>17</v>
      </c>
      <c r="L746">
        <v>900</v>
      </c>
      <c r="M746" s="6">
        <v>3399.7666666662399</v>
      </c>
      <c r="N746" s="6">
        <v>803.99999999826821</v>
      </c>
      <c r="O746" s="4">
        <v>0</v>
      </c>
      <c r="P746" s="6">
        <v>803.99999999826821</v>
      </c>
      <c r="Q746" s="13">
        <v>1</v>
      </c>
      <c r="R746" s="29">
        <v>377.80534641417597</v>
      </c>
      <c r="S746" s="29">
        <v>3021.961320252065</v>
      </c>
      <c r="T746" s="29">
        <v>17.833665896999999</v>
      </c>
      <c r="U746" t="s">
        <v>176</v>
      </c>
    </row>
    <row r="747" spans="1:21">
      <c r="A747" s="1">
        <v>745</v>
      </c>
      <c r="B747">
        <v>886307</v>
      </c>
      <c r="C747" s="2">
        <v>44571.760416666657</v>
      </c>
      <c r="D747" s="26">
        <f>IF(input_OLD_temp_simulation!C747&lt;&gt;"",(C747-E747/24-DATE(1970,1,1))*86400,"")</f>
        <v>1641834899.9999993</v>
      </c>
      <c r="E747" s="13">
        <v>1</v>
      </c>
      <c r="F747" s="17">
        <v>0.39994046111470111</v>
      </c>
      <c r="G747" s="17">
        <v>1.921574921248018</v>
      </c>
      <c r="H747" s="6">
        <v>0</v>
      </c>
      <c r="I747" s="17">
        <v>-0.88110948638397746</v>
      </c>
      <c r="J747" s="17">
        <v>16.95333333333333</v>
      </c>
      <c r="K747" s="4">
        <v>17</v>
      </c>
      <c r="L747">
        <v>900</v>
      </c>
      <c r="M747" s="6">
        <v>3399.7666666662399</v>
      </c>
      <c r="N747" s="6">
        <v>92.000000000552973</v>
      </c>
      <c r="O747" s="4">
        <v>0</v>
      </c>
      <c r="P747" s="6">
        <v>92.000000000552973</v>
      </c>
      <c r="Q747" s="13">
        <v>1</v>
      </c>
      <c r="R747" s="29">
        <v>377.80534641417597</v>
      </c>
      <c r="S747" s="29">
        <v>3021.961320252065</v>
      </c>
      <c r="T747" s="29">
        <v>17.976287484</v>
      </c>
      <c r="U747" t="s">
        <v>176</v>
      </c>
    </row>
    <row r="748" spans="1:21">
      <c r="A748" s="1">
        <v>746</v>
      </c>
      <c r="B748">
        <v>886307</v>
      </c>
      <c r="C748" s="2">
        <v>44571.770833333343</v>
      </c>
      <c r="D748" s="26">
        <f>IF(input_OLD_temp_simulation!C748&lt;&gt;"",(C748-E748/24-DATE(1970,1,1))*86400,"")</f>
        <v>1641835800.000001</v>
      </c>
      <c r="E748" s="13">
        <v>1</v>
      </c>
      <c r="F748" s="17">
        <v>0.2428693191711595</v>
      </c>
      <c r="G748" s="17">
        <v>1.757820825352614</v>
      </c>
      <c r="H748" s="6">
        <v>0</v>
      </c>
      <c r="I748" s="17">
        <v>-0.92901123106391603</v>
      </c>
      <c r="J748" s="17">
        <v>17.103333333333339</v>
      </c>
      <c r="K748" s="4">
        <v>17</v>
      </c>
      <c r="L748">
        <v>900</v>
      </c>
      <c r="M748" s="6">
        <v>3399.7666666662399</v>
      </c>
      <c r="N748" s="6">
        <v>44.000000001688022</v>
      </c>
      <c r="O748" s="4">
        <v>0</v>
      </c>
      <c r="P748" s="6">
        <v>44.000000001688022</v>
      </c>
      <c r="Q748" s="13">
        <v>1</v>
      </c>
      <c r="R748" s="29">
        <v>377.80534641417597</v>
      </c>
      <c r="S748" s="29">
        <v>3021.961320252065</v>
      </c>
      <c r="T748" s="29">
        <v>18.113582016999999</v>
      </c>
      <c r="U748" t="s">
        <v>176</v>
      </c>
    </row>
    <row r="749" spans="1:21">
      <c r="A749" s="1">
        <v>747</v>
      </c>
      <c r="B749">
        <v>886307</v>
      </c>
      <c r="C749" s="2">
        <v>44571.78125</v>
      </c>
      <c r="D749" s="26">
        <f>IF(input_OLD_temp_simulation!C749&lt;&gt;"",(C749-E749/24-DATE(1970,1,1))*86400,"")</f>
        <v>1641836700.0000002</v>
      </c>
      <c r="E749" s="13">
        <v>1</v>
      </c>
      <c r="F749" s="17">
        <v>8.5798177227617956E-2</v>
      </c>
      <c r="G749" s="17">
        <v>1.5940667294572091</v>
      </c>
      <c r="H749" s="6">
        <v>0</v>
      </c>
      <c r="I749" s="17">
        <v>-0.97691297574385461</v>
      </c>
      <c r="J749" s="17">
        <v>17.13666666666667</v>
      </c>
      <c r="K749" s="4">
        <v>17.989999999999998</v>
      </c>
      <c r="L749">
        <v>900</v>
      </c>
      <c r="M749" s="6">
        <v>3399.7666666662399</v>
      </c>
      <c r="N749" s="6">
        <v>1583.9999999989229</v>
      </c>
      <c r="O749" s="4">
        <v>0</v>
      </c>
      <c r="P749" s="6">
        <v>1583.9999999989229</v>
      </c>
      <c r="Q749" s="13">
        <v>1</v>
      </c>
      <c r="R749" s="29">
        <v>377.80534641417597</v>
      </c>
      <c r="S749" s="29">
        <v>3021.961320252065</v>
      </c>
      <c r="T749" s="29">
        <v>18.377750598999999</v>
      </c>
      <c r="U749" t="s">
        <v>176</v>
      </c>
    </row>
    <row r="750" spans="1:21">
      <c r="A750" s="1">
        <v>748</v>
      </c>
      <c r="B750">
        <v>886307</v>
      </c>
      <c r="C750" s="2">
        <v>44571.791666666657</v>
      </c>
      <c r="D750" s="26">
        <f>IF(input_OLD_temp_simulation!C750&lt;&gt;"",(C750-E750/24-DATE(1970,1,1))*86400,"")</f>
        <v>1641837599.9999993</v>
      </c>
      <c r="E750" s="13">
        <v>1</v>
      </c>
      <c r="F750" s="17">
        <v>-7.1272964715923592E-2</v>
      </c>
      <c r="G750" s="17">
        <v>1.430312633561805</v>
      </c>
      <c r="H750" s="6">
        <v>0</v>
      </c>
      <c r="I750" s="17">
        <v>-1.024814720423793</v>
      </c>
      <c r="J750" s="17">
        <v>17.821666666666669</v>
      </c>
      <c r="K750" s="4">
        <v>17.93333333333333</v>
      </c>
      <c r="L750">
        <v>900</v>
      </c>
      <c r="M750" s="6">
        <v>1797.5777777752539</v>
      </c>
      <c r="N750" s="6">
        <v>171.9999999986612</v>
      </c>
      <c r="O750" s="4">
        <v>0</v>
      </c>
      <c r="P750" s="6">
        <v>171.9999999986612</v>
      </c>
      <c r="Q750" s="13">
        <v>1</v>
      </c>
      <c r="R750" s="29">
        <v>377.80534641417597</v>
      </c>
      <c r="S750" s="29">
        <v>1419.7724313610779</v>
      </c>
      <c r="T750" s="29">
        <v>18.392876747999999</v>
      </c>
      <c r="U750" t="s">
        <v>176</v>
      </c>
    </row>
    <row r="751" spans="1:21">
      <c r="A751" s="1">
        <v>749</v>
      </c>
      <c r="B751">
        <v>886307</v>
      </c>
      <c r="C751" s="2">
        <v>44571.802083333343</v>
      </c>
      <c r="D751" s="26">
        <f>IF(input_OLD_temp_simulation!C751&lt;&gt;"",(C751-E751/24-DATE(1970,1,1))*86400,"")</f>
        <v>1641838500.000001</v>
      </c>
      <c r="E751" s="13">
        <v>1</v>
      </c>
      <c r="F751" s="17">
        <v>-0.17484902173395331</v>
      </c>
      <c r="G751" s="17">
        <v>1.430312633561805</v>
      </c>
      <c r="H751" s="6">
        <v>0</v>
      </c>
      <c r="I751" s="17">
        <v>-1.1283907774418229</v>
      </c>
      <c r="J751" s="17">
        <v>18.193333333333332</v>
      </c>
      <c r="K751" s="4">
        <v>17.926666666666669</v>
      </c>
      <c r="L751">
        <v>900</v>
      </c>
      <c r="M751" s="6">
        <v>1797.5777777752539</v>
      </c>
      <c r="N751" s="6">
        <v>64.00000000212458</v>
      </c>
      <c r="O751" s="4">
        <v>0</v>
      </c>
      <c r="P751" s="6">
        <v>64.00000000212458</v>
      </c>
      <c r="Q751" s="13">
        <v>1</v>
      </c>
      <c r="R751" s="29">
        <v>377.80534641417597</v>
      </c>
      <c r="S751" s="29">
        <v>1419.7724313610779</v>
      </c>
      <c r="T751" s="29">
        <v>18.398184434000001</v>
      </c>
      <c r="U751" t="s">
        <v>176</v>
      </c>
    </row>
    <row r="752" spans="1:21">
      <c r="A752" s="1">
        <v>750</v>
      </c>
      <c r="B752">
        <v>886307</v>
      </c>
      <c r="C752" s="2">
        <v>44571.8125</v>
      </c>
      <c r="D752" s="26">
        <f>IF(input_OLD_temp_simulation!C752&lt;&gt;"",(C752-E752/24-DATE(1970,1,1))*86400,"")</f>
        <v>1641839400.0000002</v>
      </c>
      <c r="E752" s="13">
        <v>1</v>
      </c>
      <c r="F752" s="17">
        <v>-0.27842507875198308</v>
      </c>
      <c r="G752" s="17">
        <v>1.430312633561805</v>
      </c>
      <c r="H752" s="6">
        <v>0</v>
      </c>
      <c r="I752" s="17">
        <v>-1.2319668344598531</v>
      </c>
      <c r="J752" s="17">
        <v>18.02333333333333</v>
      </c>
      <c r="K752" s="4">
        <v>17.95</v>
      </c>
      <c r="L752">
        <v>900</v>
      </c>
      <c r="M752" s="6">
        <v>1797.5777777752539</v>
      </c>
      <c r="N752" s="6">
        <v>87.999999999738066</v>
      </c>
      <c r="O752" s="4">
        <v>0</v>
      </c>
      <c r="P752" s="6">
        <v>87.999999999738066</v>
      </c>
      <c r="Q752" s="13">
        <v>1</v>
      </c>
      <c r="R752" s="29">
        <v>377.80534641417597</v>
      </c>
      <c r="S752" s="29">
        <v>1419.7724313610779</v>
      </c>
      <c r="T752" s="29">
        <v>18.404728222999999</v>
      </c>
      <c r="U752" t="s">
        <v>176</v>
      </c>
    </row>
    <row r="753" spans="1:21">
      <c r="A753" s="1">
        <v>751</v>
      </c>
      <c r="B753">
        <v>886307</v>
      </c>
      <c r="C753" s="2">
        <v>44571.822916666657</v>
      </c>
      <c r="D753" s="26">
        <f>IF(input_OLD_temp_simulation!C753&lt;&gt;"",(C753-E753/24-DATE(1970,1,1))*86400,"")</f>
        <v>1641840299.9999993</v>
      </c>
      <c r="E753" s="13">
        <v>1</v>
      </c>
      <c r="F753" s="17">
        <v>-0.38200113577001282</v>
      </c>
      <c r="G753" s="17">
        <v>1.430312633561805</v>
      </c>
      <c r="H753" s="6">
        <v>0</v>
      </c>
      <c r="I753" s="17">
        <v>-1.335542891477882</v>
      </c>
      <c r="J753" s="17">
        <v>18.176666666666669</v>
      </c>
      <c r="K753" s="4">
        <v>17.956666666666671</v>
      </c>
      <c r="L753">
        <v>900</v>
      </c>
      <c r="M753" s="6">
        <v>1797.5777777752539</v>
      </c>
      <c r="N753" s="6">
        <v>87.999999999738066</v>
      </c>
      <c r="O753" s="4">
        <v>0</v>
      </c>
      <c r="P753" s="6">
        <v>87.999999999738066</v>
      </c>
      <c r="Q753" s="13">
        <v>1</v>
      </c>
      <c r="R753" s="29">
        <v>377.80534641417597</v>
      </c>
      <c r="S753" s="29">
        <v>1419.7724313610779</v>
      </c>
      <c r="T753" s="29">
        <v>18.410502032</v>
      </c>
      <c r="U753" t="s">
        <v>176</v>
      </c>
    </row>
    <row r="754" spans="1:21">
      <c r="A754" s="1">
        <v>752</v>
      </c>
      <c r="B754">
        <v>886307</v>
      </c>
      <c r="C754" s="2">
        <v>44571.833333333343</v>
      </c>
      <c r="D754" s="26">
        <f>IF(input_OLD_temp_simulation!C754&lt;&gt;"",(C754-E754/24-DATE(1970,1,1))*86400,"")</f>
        <v>1641841200.000001</v>
      </c>
      <c r="E754" s="13">
        <v>1</v>
      </c>
      <c r="F754" s="17">
        <v>-0.48557719278804262</v>
      </c>
      <c r="G754" s="17">
        <v>1.430312633561805</v>
      </c>
      <c r="H754" s="6">
        <v>0</v>
      </c>
      <c r="I754" s="17">
        <v>-1.4391189484959119</v>
      </c>
      <c r="J754" s="17">
        <v>18.176666666666669</v>
      </c>
      <c r="K754" s="4">
        <v>17.98</v>
      </c>
      <c r="L754">
        <v>900</v>
      </c>
      <c r="M754" s="6">
        <v>1768.269444444835</v>
      </c>
      <c r="N754" s="6">
        <v>204.0000000015425</v>
      </c>
      <c r="O754" s="4">
        <v>0</v>
      </c>
      <c r="P754" s="6">
        <v>204.0000000015425</v>
      </c>
      <c r="Q754" s="13">
        <v>1</v>
      </c>
      <c r="R754" s="29">
        <v>377.80534641417597</v>
      </c>
      <c r="S754" s="29">
        <v>1390.464098030659</v>
      </c>
      <c r="T754" s="29">
        <v>18.422799475000001</v>
      </c>
      <c r="U754" t="s">
        <v>176</v>
      </c>
    </row>
    <row r="755" spans="1:21">
      <c r="A755" s="1">
        <v>753</v>
      </c>
      <c r="B755">
        <v>886307</v>
      </c>
      <c r="C755" s="2">
        <v>44571.84375</v>
      </c>
      <c r="D755" s="26">
        <f>IF(input_OLD_temp_simulation!C755&lt;&gt;"",(C755-E755/24-DATE(1970,1,1))*86400,"")</f>
        <v>1641842100.0000002</v>
      </c>
      <c r="E755" s="13">
        <v>1</v>
      </c>
      <c r="F755" s="17">
        <v>-0.60534528200337512</v>
      </c>
      <c r="G755" s="17">
        <v>1.430312633561805</v>
      </c>
      <c r="H755" s="6">
        <v>0</v>
      </c>
      <c r="I755" s="17">
        <v>-1.5588870377112449</v>
      </c>
      <c r="J755" s="17">
        <v>18.206666666666671</v>
      </c>
      <c r="K755" s="4">
        <v>18</v>
      </c>
      <c r="L755">
        <v>900</v>
      </c>
      <c r="M755" s="6">
        <v>1768.269444444835</v>
      </c>
      <c r="N755" s="6">
        <v>455.99999999831198</v>
      </c>
      <c r="O755" s="4">
        <v>0</v>
      </c>
      <c r="P755" s="6">
        <v>455.99999999831198</v>
      </c>
      <c r="Q755" s="13">
        <v>1</v>
      </c>
      <c r="R755" s="29">
        <v>377.80534641417597</v>
      </c>
      <c r="S755" s="29">
        <v>1390.464098030659</v>
      </c>
      <c r="T755" s="29">
        <v>18.455146595999999</v>
      </c>
      <c r="U755" t="s">
        <v>176</v>
      </c>
    </row>
    <row r="756" spans="1:21">
      <c r="A756" s="1">
        <v>754</v>
      </c>
      <c r="B756">
        <v>886307</v>
      </c>
      <c r="C756" s="2">
        <v>44571.854166666657</v>
      </c>
      <c r="D756" s="26">
        <f>IF(input_OLD_temp_simulation!C756&lt;&gt;"",(C756-E756/24-DATE(1970,1,1))*86400,"")</f>
        <v>1641842999.9999993</v>
      </c>
      <c r="E756" s="13">
        <v>1</v>
      </c>
      <c r="F756" s="17">
        <v>-0.72511337121870767</v>
      </c>
      <c r="G756" s="17">
        <v>1.430312633561805</v>
      </c>
      <c r="H756" s="6">
        <v>0</v>
      </c>
      <c r="I756" s="17">
        <v>-1.678655126926577</v>
      </c>
      <c r="J756" s="17">
        <v>18.21</v>
      </c>
      <c r="K756" s="4">
        <v>18</v>
      </c>
      <c r="L756">
        <v>900</v>
      </c>
      <c r="M756" s="6">
        <v>1768.269444444835</v>
      </c>
      <c r="N756" s="6">
        <v>256.00000000122242</v>
      </c>
      <c r="O756" s="4">
        <v>0</v>
      </c>
      <c r="P756" s="6">
        <v>256.00000000122242</v>
      </c>
      <c r="Q756" s="13">
        <v>1</v>
      </c>
      <c r="R756" s="29">
        <v>377.80534641417597</v>
      </c>
      <c r="S756" s="29">
        <v>1390.464098030659</v>
      </c>
      <c r="T756" s="29">
        <v>18.469784775000001</v>
      </c>
      <c r="U756" t="s">
        <v>176</v>
      </c>
    </row>
    <row r="757" spans="1:21">
      <c r="A757" s="1">
        <v>755</v>
      </c>
      <c r="B757">
        <v>886307</v>
      </c>
      <c r="C757" s="2">
        <v>44571.864583333343</v>
      </c>
      <c r="D757" s="26">
        <f>IF(input_OLD_temp_simulation!C757&lt;&gt;"",(C757-E757/24-DATE(1970,1,1))*86400,"")</f>
        <v>1641843900.000001</v>
      </c>
      <c r="E757" s="13">
        <v>1</v>
      </c>
      <c r="F757" s="17">
        <v>-0.84488146043404022</v>
      </c>
      <c r="G757" s="17">
        <v>1.430312633561805</v>
      </c>
      <c r="H757" s="6">
        <v>0</v>
      </c>
      <c r="I757" s="17">
        <v>-1.79842321614191</v>
      </c>
      <c r="J757" s="17">
        <v>18.170000000000002</v>
      </c>
      <c r="K757" s="4">
        <v>18</v>
      </c>
      <c r="L757">
        <v>900</v>
      </c>
      <c r="M757" s="6">
        <v>1768.269444444835</v>
      </c>
      <c r="N757" s="6">
        <v>119.99999999898139</v>
      </c>
      <c r="O757" s="4">
        <v>0</v>
      </c>
      <c r="P757" s="6">
        <v>119.99999999898139</v>
      </c>
      <c r="Q757" s="13">
        <v>1</v>
      </c>
      <c r="R757" s="29">
        <v>377.80534641417597</v>
      </c>
      <c r="S757" s="29">
        <v>1390.464098030659</v>
      </c>
      <c r="T757" s="29">
        <v>18.472164340999999</v>
      </c>
      <c r="U757" t="s">
        <v>176</v>
      </c>
    </row>
    <row r="758" spans="1:21">
      <c r="A758" s="1">
        <v>756</v>
      </c>
      <c r="B758">
        <v>886307</v>
      </c>
      <c r="C758" s="2">
        <v>44571.875</v>
      </c>
      <c r="D758" s="26">
        <f>IF(input_OLD_temp_simulation!C758&lt;&gt;"",(C758-E758/24-DATE(1970,1,1))*86400,"")</f>
        <v>1641844800.0000002</v>
      </c>
      <c r="E758" s="13">
        <v>1</v>
      </c>
      <c r="F758" s="17">
        <v>-0.96464954964937277</v>
      </c>
      <c r="G758" s="17">
        <v>1.430312633561805</v>
      </c>
      <c r="H758" s="6">
        <v>0</v>
      </c>
      <c r="I758" s="17">
        <v>-1.9181913053572419</v>
      </c>
      <c r="J758" s="17">
        <v>18.123333333333331</v>
      </c>
      <c r="K758" s="4">
        <v>18</v>
      </c>
      <c r="L758">
        <v>900</v>
      </c>
      <c r="M758" s="6">
        <v>1123.486111113421</v>
      </c>
      <c r="N758" s="6">
        <v>308.00000000090222</v>
      </c>
      <c r="O758" s="4">
        <v>0</v>
      </c>
      <c r="P758" s="6">
        <v>308.00000000090222</v>
      </c>
      <c r="Q758" s="13">
        <v>1</v>
      </c>
      <c r="R758" s="29">
        <v>377.80534641417597</v>
      </c>
      <c r="S758" s="29">
        <v>745.68076469924517</v>
      </c>
      <c r="T758" s="29">
        <v>18.437283191999999</v>
      </c>
      <c r="U758" t="s">
        <v>176</v>
      </c>
    </row>
    <row r="759" spans="1:21">
      <c r="A759" s="1">
        <v>757</v>
      </c>
      <c r="B759">
        <v>886307</v>
      </c>
      <c r="C759" s="2">
        <v>44571.885416666657</v>
      </c>
      <c r="D759" s="26">
        <f>IF(input_OLD_temp_simulation!C759&lt;&gt;"",(C759-E759/24-DATE(1970,1,1))*86400,"")</f>
        <v>1641845699.9999993</v>
      </c>
      <c r="E759" s="13">
        <v>1</v>
      </c>
      <c r="F759" s="17">
        <v>-1.075701359758122</v>
      </c>
      <c r="G759" s="17">
        <v>1.4089803792759541</v>
      </c>
      <c r="H759" s="6">
        <v>0</v>
      </c>
      <c r="I759" s="17">
        <v>-2.0150216126087579</v>
      </c>
      <c r="J759" s="17">
        <v>18.16333333333333</v>
      </c>
      <c r="K759" s="4">
        <v>18</v>
      </c>
      <c r="L759">
        <v>900</v>
      </c>
      <c r="M759" s="6">
        <v>1123.486111113421</v>
      </c>
      <c r="N759" s="6">
        <v>119.99999999898139</v>
      </c>
      <c r="O759" s="4">
        <v>0</v>
      </c>
      <c r="P759" s="6">
        <v>119.99999999898139</v>
      </c>
      <c r="Q759" s="13">
        <v>1</v>
      </c>
      <c r="R759" s="29">
        <v>377.80534641417597</v>
      </c>
      <c r="S759" s="29">
        <v>745.68076469924517</v>
      </c>
      <c r="T759" s="29">
        <v>18.386322281000002</v>
      </c>
      <c r="U759" t="s">
        <v>176</v>
      </c>
    </row>
    <row r="760" spans="1:21">
      <c r="A760" s="1">
        <v>758</v>
      </c>
      <c r="B760">
        <v>886307</v>
      </c>
      <c r="C760" s="2">
        <v>44571.895833333343</v>
      </c>
      <c r="D760" s="26">
        <f>IF(input_OLD_temp_simulation!C760&lt;&gt;"",(C760-E760/24-DATE(1970,1,1))*86400,"")</f>
        <v>1641846600.000001</v>
      </c>
      <c r="E760" s="13">
        <v>1</v>
      </c>
      <c r="F760" s="17">
        <v>-1.1867531698668721</v>
      </c>
      <c r="G760" s="17">
        <v>1.387648124990104</v>
      </c>
      <c r="H760" s="6">
        <v>0</v>
      </c>
      <c r="I760" s="17">
        <v>-2.1118519198602752</v>
      </c>
      <c r="J760" s="17">
        <v>18.173333333333339</v>
      </c>
      <c r="K760" s="4">
        <v>18</v>
      </c>
      <c r="L760">
        <v>900</v>
      </c>
      <c r="M760" s="6">
        <v>1123.486111113421</v>
      </c>
      <c r="N760" s="6">
        <v>116.00000000180439</v>
      </c>
      <c r="O760" s="4">
        <v>0</v>
      </c>
      <c r="P760" s="6">
        <v>116.00000000180439</v>
      </c>
      <c r="Q760" s="13">
        <v>1</v>
      </c>
      <c r="R760" s="29">
        <v>377.80534641417597</v>
      </c>
      <c r="S760" s="29">
        <v>745.68076469924517</v>
      </c>
      <c r="T760" s="29">
        <v>18.334707734999999</v>
      </c>
      <c r="U760" t="s">
        <v>176</v>
      </c>
    </row>
    <row r="761" spans="1:21">
      <c r="A761" s="1">
        <v>759</v>
      </c>
      <c r="B761">
        <v>886307</v>
      </c>
      <c r="C761" s="2">
        <v>44571.90625</v>
      </c>
      <c r="D761" s="26">
        <f>IF(input_OLD_temp_simulation!C761&lt;&gt;"",(C761-E761/24-DATE(1970,1,1))*86400,"")</f>
        <v>1641847500.0000002</v>
      </c>
      <c r="E761" s="13">
        <v>1</v>
      </c>
      <c r="F761" s="17">
        <v>-1.2978049799756219</v>
      </c>
      <c r="G761" s="17">
        <v>1.366315870704254</v>
      </c>
      <c r="H761" s="6">
        <v>0</v>
      </c>
      <c r="I761" s="17">
        <v>-2.2086822271117912</v>
      </c>
      <c r="J761" s="17">
        <v>18.0625</v>
      </c>
      <c r="K761" s="4">
        <v>18</v>
      </c>
      <c r="L761">
        <v>900</v>
      </c>
      <c r="M761" s="6">
        <v>1123.486111113421</v>
      </c>
      <c r="N761" s="6">
        <v>115.9999999981665</v>
      </c>
      <c r="O761" s="4">
        <v>0</v>
      </c>
      <c r="P761" s="6">
        <v>115.9999999981665</v>
      </c>
      <c r="Q761" s="13">
        <v>1</v>
      </c>
      <c r="R761" s="29">
        <v>377.80534641417597</v>
      </c>
      <c r="S761" s="29">
        <v>745.68076469924517</v>
      </c>
      <c r="T761" s="29">
        <v>18.282777030999998</v>
      </c>
      <c r="U761" t="s">
        <v>176</v>
      </c>
    </row>
    <row r="762" spans="1:21">
      <c r="A762" s="1">
        <v>760</v>
      </c>
      <c r="B762">
        <v>886307</v>
      </c>
      <c r="C762" s="2">
        <v>44571.916666666657</v>
      </c>
      <c r="D762" s="26">
        <f>IF(input_OLD_temp_simulation!C762&lt;&gt;"",(C762-E762/24-DATE(1970,1,1))*86400,"")</f>
        <v>1641848399.9999993</v>
      </c>
      <c r="E762" s="13">
        <v>1</v>
      </c>
      <c r="F762" s="17">
        <v>-1.4088567900843709</v>
      </c>
      <c r="G762" s="17">
        <v>1.344983616418403</v>
      </c>
      <c r="H762" s="6">
        <v>0</v>
      </c>
      <c r="I762" s="17">
        <v>-2.3055125343633072</v>
      </c>
      <c r="J762" s="17">
        <v>17.94916666666667</v>
      </c>
      <c r="K762" s="4">
        <v>18</v>
      </c>
      <c r="L762">
        <v>900</v>
      </c>
      <c r="M762" s="6">
        <v>576.39722221969885</v>
      </c>
      <c r="N762" s="6">
        <v>83.999999998923158</v>
      </c>
      <c r="O762" s="4">
        <v>0</v>
      </c>
      <c r="P762" s="6">
        <v>83.999999998923158</v>
      </c>
      <c r="Q762" s="13">
        <v>1</v>
      </c>
      <c r="R762" s="29">
        <v>377.80534641417597</v>
      </c>
      <c r="S762" s="29">
        <v>198.5918758055229</v>
      </c>
      <c r="T762" s="29">
        <v>18.183702747000002</v>
      </c>
      <c r="U762" t="s">
        <v>176</v>
      </c>
    </row>
    <row r="763" spans="1:21">
      <c r="A763" s="1">
        <v>761</v>
      </c>
      <c r="B763">
        <v>886307</v>
      </c>
      <c r="C763" s="2">
        <v>44571.927083333343</v>
      </c>
      <c r="D763" s="26">
        <f>IF(input_OLD_temp_simulation!C763&lt;&gt;"",(C763-E763/24-DATE(1970,1,1))*86400,"")</f>
        <v>1641849300.000001</v>
      </c>
      <c r="E763" s="13">
        <v>1</v>
      </c>
      <c r="F763" s="17">
        <v>-1.402751108068323</v>
      </c>
      <c r="G763" s="17">
        <v>1.3014022208855069</v>
      </c>
      <c r="H763" s="6">
        <v>0</v>
      </c>
      <c r="I763" s="17">
        <v>-2.27035258865866</v>
      </c>
      <c r="J763" s="17">
        <v>18.083333333333329</v>
      </c>
      <c r="K763" s="4">
        <v>12.5</v>
      </c>
      <c r="L763">
        <v>900</v>
      </c>
      <c r="M763" s="6">
        <v>576.39722221969885</v>
      </c>
      <c r="N763" s="6">
        <v>144.0000000002328</v>
      </c>
      <c r="O763" s="4">
        <v>0</v>
      </c>
      <c r="P763" s="6">
        <v>144.0000000002328</v>
      </c>
      <c r="Q763" s="13">
        <v>1</v>
      </c>
      <c r="R763" s="29">
        <v>377.80534641417597</v>
      </c>
      <c r="S763" s="29">
        <v>198.5918758055229</v>
      </c>
      <c r="T763" s="29">
        <v>18.090560652000001</v>
      </c>
      <c r="U763" t="s">
        <v>176</v>
      </c>
    </row>
    <row r="764" spans="1:21">
      <c r="A764" s="1">
        <v>762</v>
      </c>
      <c r="B764">
        <v>886307</v>
      </c>
      <c r="C764" s="2">
        <v>44571.9375</v>
      </c>
      <c r="D764" s="26">
        <f>IF(input_OLD_temp_simulation!C764&lt;&gt;"",(C764-E764/24-DATE(1970,1,1))*86400,"")</f>
        <v>1641850200.0000002</v>
      </c>
      <c r="E764" s="13">
        <v>1</v>
      </c>
      <c r="F764" s="17">
        <v>-1.396645426052274</v>
      </c>
      <c r="G764" s="17">
        <v>1.25782082535261</v>
      </c>
      <c r="H764" s="6">
        <v>0</v>
      </c>
      <c r="I764" s="17">
        <v>-2.2351926429540141</v>
      </c>
      <c r="J764" s="17">
        <v>17.91</v>
      </c>
      <c r="K764" s="4">
        <v>12.5</v>
      </c>
      <c r="L764">
        <v>900</v>
      </c>
      <c r="M764" s="6">
        <v>576.39722221969885</v>
      </c>
      <c r="N764" s="6">
        <v>283.99999999965081</v>
      </c>
      <c r="O764" s="4">
        <v>0</v>
      </c>
      <c r="P764" s="6">
        <v>283.99999999965081</v>
      </c>
      <c r="Q764" s="13">
        <v>1</v>
      </c>
      <c r="R764" s="29">
        <v>377.80534641417597</v>
      </c>
      <c r="S764" s="29">
        <v>198.5918758055229</v>
      </c>
      <c r="T764" s="29">
        <v>18.009967395</v>
      </c>
      <c r="U764" t="s">
        <v>176</v>
      </c>
    </row>
    <row r="765" spans="1:21">
      <c r="A765" s="1">
        <v>763</v>
      </c>
      <c r="B765">
        <v>886307</v>
      </c>
      <c r="C765" s="2">
        <v>44571.947916666657</v>
      </c>
      <c r="D765" s="26">
        <f>IF(input_OLD_temp_simulation!C765&lt;&gt;"",(C765-E765/24-DATE(1970,1,1))*86400,"")</f>
        <v>1641851099.9999993</v>
      </c>
      <c r="E765" s="13">
        <v>1</v>
      </c>
      <c r="F765" s="17">
        <v>-1.390539744036225</v>
      </c>
      <c r="G765" s="17">
        <v>1.214239429819713</v>
      </c>
      <c r="H765" s="6">
        <v>0</v>
      </c>
      <c r="I765" s="17">
        <v>-2.2000326972493669</v>
      </c>
      <c r="J765" s="17">
        <v>17.58666666666667</v>
      </c>
      <c r="K765" s="4">
        <v>12.5</v>
      </c>
      <c r="L765">
        <v>900</v>
      </c>
      <c r="M765" s="6">
        <v>576.39722221969885</v>
      </c>
      <c r="N765" s="6">
        <v>76.000000000931323</v>
      </c>
      <c r="O765" s="4">
        <v>0</v>
      </c>
      <c r="P765" s="6">
        <v>76.000000000931323</v>
      </c>
      <c r="Q765" s="13">
        <v>1</v>
      </c>
      <c r="R765" s="29">
        <v>377.80534641417597</v>
      </c>
      <c r="S765" s="29">
        <v>198.5918758055229</v>
      </c>
      <c r="T765" s="29">
        <v>17.912872372999999</v>
      </c>
      <c r="U765" t="s">
        <v>176</v>
      </c>
    </row>
    <row r="766" spans="1:21">
      <c r="A766" s="1">
        <v>764</v>
      </c>
      <c r="B766">
        <v>886307</v>
      </c>
      <c r="C766" s="2">
        <v>44571.958333333343</v>
      </c>
      <c r="D766" s="26">
        <f>IF(input_OLD_temp_simulation!C766&lt;&gt;"",(C766-E766/24-DATE(1970,1,1))*86400,"")</f>
        <v>1641852000.000001</v>
      </c>
      <c r="E766" s="13">
        <v>1</v>
      </c>
      <c r="F766" s="17">
        <v>-1.384434062020176</v>
      </c>
      <c r="G766" s="17">
        <v>1.170658034286816</v>
      </c>
      <c r="H766" s="6">
        <v>0</v>
      </c>
      <c r="I766" s="17">
        <v>-2.164872751544721</v>
      </c>
      <c r="J766" s="17">
        <v>17.283333333333331</v>
      </c>
      <c r="K766" s="4">
        <v>12.5</v>
      </c>
      <c r="L766">
        <v>900</v>
      </c>
      <c r="M766" s="6">
        <v>0</v>
      </c>
      <c r="N766" s="6">
        <v>32.00000000106229</v>
      </c>
      <c r="O766" s="4">
        <v>0</v>
      </c>
      <c r="P766" s="6">
        <v>32.00000000106229</v>
      </c>
      <c r="Q766" s="13">
        <v>1</v>
      </c>
      <c r="R766" s="29">
        <v>377.80534641417597</v>
      </c>
      <c r="S766" s="29">
        <v>0</v>
      </c>
      <c r="T766" s="29">
        <v>17.797007848</v>
      </c>
      <c r="U766" t="s">
        <v>176</v>
      </c>
    </row>
    <row r="767" spans="1:21">
      <c r="A767" s="1">
        <v>765</v>
      </c>
      <c r="B767">
        <v>886307</v>
      </c>
      <c r="C767" s="2">
        <v>44571.96875</v>
      </c>
      <c r="D767" s="26">
        <f>IF(input_OLD_temp_simulation!C767&lt;&gt;"",(C767-E767/24-DATE(1970,1,1))*86400,"")</f>
        <v>1641852900.0000002</v>
      </c>
      <c r="E767" s="13">
        <v>1</v>
      </c>
      <c r="F767" s="17">
        <v>-1.3942264179317261</v>
      </c>
      <c r="G767" s="17">
        <v>1.214239429819713</v>
      </c>
      <c r="H767" s="6">
        <v>0</v>
      </c>
      <c r="I767" s="17">
        <v>-2.2037193711448682</v>
      </c>
      <c r="J767" s="17">
        <v>17.016666666666669</v>
      </c>
      <c r="K767" s="4">
        <v>12.5</v>
      </c>
      <c r="L767">
        <v>900</v>
      </c>
      <c r="M767" s="6">
        <v>0</v>
      </c>
      <c r="N767" s="6">
        <v>27.99999999842839</v>
      </c>
      <c r="O767" s="4">
        <v>0</v>
      </c>
      <c r="P767" s="6">
        <v>27.99999999842839</v>
      </c>
      <c r="Q767" s="13">
        <v>1</v>
      </c>
      <c r="R767" s="29">
        <v>377.80534641417597</v>
      </c>
      <c r="S767" s="29">
        <v>0</v>
      </c>
      <c r="T767" s="29">
        <v>17.681348941</v>
      </c>
      <c r="U767" t="s">
        <v>176</v>
      </c>
    </row>
    <row r="768" spans="1:21">
      <c r="A768" s="1">
        <v>766</v>
      </c>
      <c r="B768">
        <v>886307</v>
      </c>
      <c r="C768" s="2">
        <v>44571.979166666657</v>
      </c>
      <c r="D768" s="26">
        <f>IF(input_OLD_temp_simulation!C768&lt;&gt;"",(C768-E768/24-DATE(1970,1,1))*86400,"")</f>
        <v>1641853799.9999993</v>
      </c>
      <c r="E768" s="13">
        <v>1</v>
      </c>
      <c r="F768" s="17">
        <v>-1.4040187738432759</v>
      </c>
      <c r="G768" s="17">
        <v>1.25782082535261</v>
      </c>
      <c r="H768" s="6">
        <v>0</v>
      </c>
      <c r="I768" s="17">
        <v>-2.2425659907450162</v>
      </c>
      <c r="J768" s="17">
        <v>16.786666666666669</v>
      </c>
      <c r="K768" s="4">
        <v>12.5</v>
      </c>
      <c r="L768">
        <v>900</v>
      </c>
      <c r="M768" s="6">
        <v>0</v>
      </c>
      <c r="N768" s="6">
        <v>32.00000000106229</v>
      </c>
      <c r="O768" s="4">
        <v>0</v>
      </c>
      <c r="P768" s="6">
        <v>32.00000000106229</v>
      </c>
      <c r="Q768" s="13">
        <v>1</v>
      </c>
      <c r="R768" s="29">
        <v>377.80534641417597</v>
      </c>
      <c r="S768" s="29">
        <v>0</v>
      </c>
      <c r="T768" s="29">
        <v>17.566560027000001</v>
      </c>
      <c r="U768" t="s">
        <v>176</v>
      </c>
    </row>
    <row r="769" spans="1:21">
      <c r="A769" s="1">
        <v>767</v>
      </c>
      <c r="B769">
        <v>886307</v>
      </c>
      <c r="C769" s="2">
        <v>44571.989583333343</v>
      </c>
      <c r="D769" s="26">
        <f>IF(input_OLD_temp_simulation!C769&lt;&gt;"",(C769-E769/24-DATE(1970,1,1))*86400,"")</f>
        <v>1641854700.000001</v>
      </c>
      <c r="E769" s="13">
        <v>1</v>
      </c>
      <c r="F769" s="17">
        <v>-1.4138111297548259</v>
      </c>
      <c r="G769" s="17">
        <v>1.3014022208855069</v>
      </c>
      <c r="H769" s="6">
        <v>0</v>
      </c>
      <c r="I769" s="17">
        <v>-2.2814126103451642</v>
      </c>
      <c r="J769" s="17">
        <v>16.633333333333329</v>
      </c>
      <c r="K769" s="4">
        <v>12.5</v>
      </c>
      <c r="L769">
        <v>900</v>
      </c>
      <c r="M769" s="6">
        <v>0</v>
      </c>
      <c r="N769" s="6">
        <v>28.000000000247379</v>
      </c>
      <c r="O769" s="4">
        <v>0</v>
      </c>
      <c r="P769" s="6">
        <v>28.000000000247379</v>
      </c>
      <c r="Q769" s="13">
        <v>1</v>
      </c>
      <c r="R769" s="29">
        <v>377.80534641417597</v>
      </c>
      <c r="S769" s="29">
        <v>0</v>
      </c>
      <c r="T769" s="29">
        <v>17.451969209000001</v>
      </c>
      <c r="U769" t="s">
        <v>176</v>
      </c>
    </row>
    <row r="770" spans="1:21">
      <c r="A770" s="1">
        <v>768</v>
      </c>
      <c r="B770">
        <v>886307</v>
      </c>
      <c r="C770" s="2">
        <v>44572</v>
      </c>
      <c r="D770" s="26">
        <f>IF(input_OLD_temp_simulation!C770&lt;&gt;"",(C770-E770/24-DATE(1970,1,1))*86400,"")</f>
        <v>1641855600.0000002</v>
      </c>
      <c r="E770" s="13">
        <v>1</v>
      </c>
      <c r="F770" s="17">
        <v>-1.423603485666376</v>
      </c>
      <c r="G770" s="17">
        <v>1.344983616418403</v>
      </c>
      <c r="H770" s="6">
        <v>0</v>
      </c>
      <c r="I770" s="17">
        <v>-2.3202592299453122</v>
      </c>
      <c r="J770" s="17">
        <v>16.489999999999998</v>
      </c>
      <c r="K770" s="4">
        <v>12.5</v>
      </c>
      <c r="L770">
        <v>900</v>
      </c>
      <c r="M770" s="6">
        <v>0</v>
      </c>
      <c r="N770" s="6">
        <v>31.9999999992433</v>
      </c>
      <c r="O770" s="4">
        <v>0</v>
      </c>
      <c r="P770" s="6">
        <v>31.9999999992433</v>
      </c>
      <c r="Q770" s="13">
        <v>1</v>
      </c>
      <c r="R770" s="29">
        <v>377.80534641417597</v>
      </c>
      <c r="S770" s="29">
        <v>0</v>
      </c>
      <c r="T770" s="29">
        <v>17.338240917</v>
      </c>
      <c r="U770" t="s">
        <v>176</v>
      </c>
    </row>
    <row r="771" spans="1:21">
      <c r="A771" s="1">
        <v>769</v>
      </c>
      <c r="B771">
        <v>886307</v>
      </c>
      <c r="C771" s="2">
        <v>44572.010416666657</v>
      </c>
      <c r="D771" s="26">
        <f>IF(input_OLD_temp_simulation!C771&lt;&gt;"",(C771-E771/24-DATE(1970,1,1))*86400,"")</f>
        <v>1641856499.9999993</v>
      </c>
      <c r="E771" s="13">
        <v>1</v>
      </c>
      <c r="F771" s="17">
        <v>-1.402869936523544</v>
      </c>
      <c r="G771" s="17">
        <v>1.344983616418403</v>
      </c>
      <c r="H771" s="6">
        <v>0</v>
      </c>
      <c r="I771" s="17">
        <v>-2.2995256808024789</v>
      </c>
      <c r="J771" s="17">
        <v>16.335000000000001</v>
      </c>
      <c r="K771" s="4">
        <v>12.5</v>
      </c>
      <c r="L771">
        <v>900</v>
      </c>
      <c r="M771" s="6">
        <v>0</v>
      </c>
      <c r="N771" s="6">
        <v>28.000000000247379</v>
      </c>
      <c r="O771" s="4">
        <v>0</v>
      </c>
      <c r="P771" s="6">
        <v>28.000000000247379</v>
      </c>
      <c r="Q771" s="13">
        <v>1</v>
      </c>
      <c r="R771" s="29">
        <v>377.80534641417597</v>
      </c>
      <c r="S771" s="29">
        <v>0</v>
      </c>
      <c r="T771" s="29">
        <v>17.225119901999999</v>
      </c>
      <c r="U771" t="s">
        <v>176</v>
      </c>
    </row>
    <row r="772" spans="1:21">
      <c r="A772" s="1">
        <v>770</v>
      </c>
      <c r="B772">
        <v>886307</v>
      </c>
      <c r="C772" s="2">
        <v>44572.020833333343</v>
      </c>
      <c r="D772" s="26">
        <f>IF(input_OLD_temp_simulation!C772&lt;&gt;"",(C772-E772/24-DATE(1970,1,1))*86400,"")</f>
        <v>1641857400.000001</v>
      </c>
      <c r="E772" s="13">
        <v>1</v>
      </c>
      <c r="F772" s="17">
        <v>-1.382136387380712</v>
      </c>
      <c r="G772" s="17">
        <v>1.344983616418403</v>
      </c>
      <c r="H772" s="6">
        <v>0</v>
      </c>
      <c r="I772" s="17">
        <v>-2.2787921316596469</v>
      </c>
      <c r="J772" s="17">
        <v>16.21</v>
      </c>
      <c r="K772" s="4">
        <v>12.5</v>
      </c>
      <c r="L772">
        <v>900</v>
      </c>
      <c r="M772" s="6">
        <v>0</v>
      </c>
      <c r="N772" s="6">
        <v>31.9999999992433</v>
      </c>
      <c r="O772" s="4">
        <v>0</v>
      </c>
      <c r="P772" s="6">
        <v>31.9999999992433</v>
      </c>
      <c r="Q772" s="13">
        <v>1</v>
      </c>
      <c r="R772" s="29">
        <v>377.80534641417597</v>
      </c>
      <c r="S772" s="29">
        <v>0</v>
      </c>
      <c r="T772" s="29">
        <v>17.11326773</v>
      </c>
      <c r="U772" t="s">
        <v>176</v>
      </c>
    </row>
    <row r="773" spans="1:21">
      <c r="A773" s="1">
        <v>771</v>
      </c>
      <c r="B773">
        <v>886307</v>
      </c>
      <c r="C773" s="2">
        <v>44572.03125</v>
      </c>
      <c r="D773" s="26">
        <f>IF(input_OLD_temp_simulation!C773&lt;&gt;"",(C773-E773/24-DATE(1970,1,1))*86400,"")</f>
        <v>1641858300.0000002</v>
      </c>
      <c r="E773" s="13">
        <v>1</v>
      </c>
      <c r="F773" s="17">
        <v>-1.3614028382378791</v>
      </c>
      <c r="G773" s="17">
        <v>1.344983616418403</v>
      </c>
      <c r="H773" s="6">
        <v>0</v>
      </c>
      <c r="I773" s="17">
        <v>-2.258058582516814</v>
      </c>
      <c r="J773" s="17">
        <v>16.106666666666669</v>
      </c>
      <c r="K773" s="4">
        <v>12.5</v>
      </c>
      <c r="L773">
        <v>900</v>
      </c>
      <c r="M773" s="6">
        <v>0</v>
      </c>
      <c r="N773" s="6">
        <v>28.000000000247379</v>
      </c>
      <c r="O773" s="4">
        <v>0</v>
      </c>
      <c r="P773" s="6">
        <v>28.000000000247379</v>
      </c>
      <c r="Q773" s="13">
        <v>1</v>
      </c>
      <c r="R773" s="29">
        <v>377.80534641417597</v>
      </c>
      <c r="S773" s="29">
        <v>0</v>
      </c>
      <c r="T773" s="29">
        <v>17.002009718</v>
      </c>
      <c r="U773" t="s">
        <v>176</v>
      </c>
    </row>
    <row r="774" spans="1:21">
      <c r="A774" s="1">
        <v>772</v>
      </c>
      <c r="B774">
        <v>886307</v>
      </c>
      <c r="C774" s="2">
        <v>44572.041666666657</v>
      </c>
      <c r="D774" s="26">
        <f>IF(input_OLD_temp_simulation!C774&lt;&gt;"",(C774-E774/24-DATE(1970,1,1))*86400,"")</f>
        <v>1641859199.9999993</v>
      </c>
      <c r="E774" s="13">
        <v>1</v>
      </c>
      <c r="F774" s="17">
        <v>-1.3406692890950469</v>
      </c>
      <c r="G774" s="17">
        <v>1.344983616418403</v>
      </c>
      <c r="H774" s="6">
        <v>0</v>
      </c>
      <c r="I774" s="17">
        <v>-2.237325033373982</v>
      </c>
      <c r="J774" s="17">
        <v>16.03</v>
      </c>
      <c r="K774" s="4">
        <v>12.5</v>
      </c>
      <c r="L774">
        <v>900</v>
      </c>
      <c r="M774" s="6">
        <v>0</v>
      </c>
      <c r="N774" s="6">
        <v>36.000000000058208</v>
      </c>
      <c r="O774" s="4">
        <v>0</v>
      </c>
      <c r="P774" s="6">
        <v>36.000000000058208</v>
      </c>
      <c r="Q774" s="13">
        <v>1</v>
      </c>
      <c r="R774" s="29">
        <v>377.80534641417597</v>
      </c>
      <c r="S774" s="29">
        <v>0</v>
      </c>
      <c r="T774" s="29">
        <v>16.892340429000001</v>
      </c>
      <c r="U774" t="s">
        <v>176</v>
      </c>
    </row>
    <row r="775" spans="1:21">
      <c r="A775" s="1">
        <v>773</v>
      </c>
      <c r="B775">
        <v>886307</v>
      </c>
      <c r="C775" s="2">
        <v>44572.052083333343</v>
      </c>
      <c r="D775" s="26">
        <f>IF(input_OLD_temp_simulation!C775&lt;&gt;"",(C775-E775/24-DATE(1970,1,1))*86400,"")</f>
        <v>1641860100.000001</v>
      </c>
      <c r="E775" s="13">
        <v>1</v>
      </c>
      <c r="F775" s="17">
        <v>-1.3550031619521259</v>
      </c>
      <c r="G775" s="17">
        <v>1.366315870704254</v>
      </c>
      <c r="H775" s="6">
        <v>0</v>
      </c>
      <c r="I775" s="17">
        <v>-2.2658804090882949</v>
      </c>
      <c r="J775" s="17">
        <v>15.96666666666667</v>
      </c>
      <c r="K775" s="4">
        <v>12.5</v>
      </c>
      <c r="L775">
        <v>900</v>
      </c>
      <c r="M775" s="6">
        <v>0</v>
      </c>
      <c r="N775" s="6">
        <v>120.0000000008004</v>
      </c>
      <c r="O775" s="4">
        <v>0</v>
      </c>
      <c r="P775" s="6">
        <v>120.0000000008004</v>
      </c>
      <c r="Q775" s="13">
        <v>1</v>
      </c>
      <c r="R775" s="29">
        <v>377.80534641417597</v>
      </c>
      <c r="S775" s="29">
        <v>0</v>
      </c>
      <c r="T775" s="29">
        <v>16.79022934</v>
      </c>
      <c r="U775" t="s">
        <v>176</v>
      </c>
    </row>
    <row r="776" spans="1:21">
      <c r="A776" s="1">
        <v>774</v>
      </c>
      <c r="B776">
        <v>886307</v>
      </c>
      <c r="C776" s="2">
        <v>44572.0625</v>
      </c>
      <c r="D776" s="26">
        <f>IF(input_OLD_temp_simulation!C776&lt;&gt;"",(C776-E776/24-DATE(1970,1,1))*86400,"")</f>
        <v>1641861000.0000002</v>
      </c>
      <c r="E776" s="13">
        <v>1</v>
      </c>
      <c r="F776" s="17">
        <v>-1.369337034809206</v>
      </c>
      <c r="G776" s="17">
        <v>1.387648124990104</v>
      </c>
      <c r="H776" s="6">
        <v>0</v>
      </c>
      <c r="I776" s="17">
        <v>-2.2944357848026091</v>
      </c>
      <c r="J776" s="17">
        <v>15.85</v>
      </c>
      <c r="K776" s="4">
        <v>12.5</v>
      </c>
      <c r="L776">
        <v>900</v>
      </c>
      <c r="M776" s="6">
        <v>0</v>
      </c>
      <c r="N776" s="6">
        <v>83.999999998923158</v>
      </c>
      <c r="O776" s="4">
        <v>0</v>
      </c>
      <c r="P776" s="6">
        <v>83.999999998923158</v>
      </c>
      <c r="Q776" s="13">
        <v>1</v>
      </c>
      <c r="R776" s="29">
        <v>377.80534641417597</v>
      </c>
      <c r="S776" s="29">
        <v>0</v>
      </c>
      <c r="T776" s="29">
        <v>16.685636409000001</v>
      </c>
      <c r="U776" t="s">
        <v>176</v>
      </c>
    </row>
    <row r="777" spans="1:21">
      <c r="A777" s="1">
        <v>775</v>
      </c>
      <c r="B777">
        <v>886307</v>
      </c>
      <c r="C777" s="2">
        <v>44572.072916666657</v>
      </c>
      <c r="D777" s="26">
        <f>IF(input_OLD_temp_simulation!C777&lt;&gt;"",(C777-E777/24-DATE(1970,1,1))*86400,"")</f>
        <v>1641861899.9999993</v>
      </c>
      <c r="E777" s="13">
        <v>1</v>
      </c>
      <c r="F777" s="17">
        <v>-1.3836709076662861</v>
      </c>
      <c r="G777" s="17">
        <v>1.4089803792759541</v>
      </c>
      <c r="H777" s="6">
        <v>0</v>
      </c>
      <c r="I777" s="17">
        <v>-2.322991160516922</v>
      </c>
      <c r="J777" s="17">
        <v>15.74666666666667</v>
      </c>
      <c r="K777" s="4">
        <v>12.5</v>
      </c>
      <c r="L777">
        <v>900</v>
      </c>
      <c r="M777" s="6">
        <v>0</v>
      </c>
      <c r="N777" s="6">
        <v>32.00000000106229</v>
      </c>
      <c r="O777" s="4">
        <v>0</v>
      </c>
      <c r="P777" s="6">
        <v>32.00000000106229</v>
      </c>
      <c r="Q777" s="13">
        <v>1</v>
      </c>
      <c r="R777" s="29">
        <v>377.80534641417597</v>
      </c>
      <c r="S777" s="29">
        <v>0</v>
      </c>
      <c r="T777" s="29">
        <v>16.577247363000001</v>
      </c>
      <c r="U777" t="s">
        <v>176</v>
      </c>
    </row>
    <row r="778" spans="1:21">
      <c r="A778" s="1">
        <v>776</v>
      </c>
      <c r="B778">
        <v>886307</v>
      </c>
      <c r="C778" s="2">
        <v>44572.083333333343</v>
      </c>
      <c r="D778" s="26">
        <f>IF(input_OLD_temp_simulation!C778&lt;&gt;"",(C778-E778/24-DATE(1970,1,1))*86400,"")</f>
        <v>1641862800.000001</v>
      </c>
      <c r="E778" s="13">
        <v>1</v>
      </c>
      <c r="F778" s="17">
        <v>-1.3980047805233651</v>
      </c>
      <c r="G778" s="17">
        <v>1.430312633561805</v>
      </c>
      <c r="H778" s="6">
        <v>0</v>
      </c>
      <c r="I778" s="17">
        <v>-2.3515465362312349</v>
      </c>
      <c r="J778" s="17">
        <v>15.654999999999999</v>
      </c>
      <c r="K778" s="4">
        <v>12.5</v>
      </c>
      <c r="L778">
        <v>900</v>
      </c>
      <c r="M778" s="6">
        <v>0</v>
      </c>
      <c r="N778" s="6">
        <v>31.9999999992433</v>
      </c>
      <c r="O778" s="4">
        <v>0</v>
      </c>
      <c r="P778" s="6">
        <v>31.9999999992433</v>
      </c>
      <c r="Q778" s="13">
        <v>1</v>
      </c>
      <c r="R778" s="29">
        <v>377.80534641417597</v>
      </c>
      <c r="S778" s="29">
        <v>0</v>
      </c>
      <c r="T778" s="29">
        <v>16.469416531</v>
      </c>
      <c r="U778" t="s">
        <v>176</v>
      </c>
    </row>
    <row r="779" spans="1:21">
      <c r="A779" s="1">
        <v>777</v>
      </c>
      <c r="B779">
        <v>886307</v>
      </c>
      <c r="C779" s="2">
        <v>44572.09375</v>
      </c>
      <c r="D779" s="26">
        <f>IF(input_OLD_temp_simulation!C779&lt;&gt;"",(C779-E779/24-DATE(1970,1,1))*86400,"")</f>
        <v>1641863700.0000002</v>
      </c>
      <c r="E779" s="13">
        <v>1</v>
      </c>
      <c r="F779" s="17">
        <v>-1.3695204122014599</v>
      </c>
      <c r="G779" s="17">
        <v>1.5940667294572091</v>
      </c>
      <c r="H779" s="6">
        <v>0</v>
      </c>
      <c r="I779" s="17">
        <v>-2.4322315651729332</v>
      </c>
      <c r="J779" s="17">
        <v>15.54666666666667</v>
      </c>
      <c r="K779" s="4">
        <v>12.5</v>
      </c>
      <c r="L779">
        <v>900</v>
      </c>
      <c r="M779" s="6">
        <v>0</v>
      </c>
      <c r="N779" s="6">
        <v>28.000000000247379</v>
      </c>
      <c r="O779" s="4">
        <v>0</v>
      </c>
      <c r="P779" s="6">
        <v>28.000000000247379</v>
      </c>
      <c r="Q779" s="13">
        <v>1</v>
      </c>
      <c r="R779" s="29">
        <v>377.80534641417597</v>
      </c>
      <c r="S779" s="29">
        <v>0</v>
      </c>
      <c r="T779" s="29">
        <v>16.3614426</v>
      </c>
      <c r="U779" t="s">
        <v>176</v>
      </c>
    </row>
    <row r="780" spans="1:21">
      <c r="A780" s="1">
        <v>778</v>
      </c>
      <c r="B780">
        <v>886307</v>
      </c>
      <c r="C780" s="2">
        <v>44572.104166666657</v>
      </c>
      <c r="D780" s="26">
        <f>IF(input_OLD_temp_simulation!C780&lt;&gt;"",(C780-E780/24-DATE(1970,1,1))*86400,"")</f>
        <v>1641864599.9999993</v>
      </c>
      <c r="E780" s="13">
        <v>1</v>
      </c>
      <c r="F780" s="17">
        <v>-1.341036043879555</v>
      </c>
      <c r="G780" s="17">
        <v>1.757820825352614</v>
      </c>
      <c r="H780" s="6">
        <v>0</v>
      </c>
      <c r="I780" s="17">
        <v>-2.512916594114631</v>
      </c>
      <c r="J780" s="17">
        <v>15.46</v>
      </c>
      <c r="K780" s="4">
        <v>12.5</v>
      </c>
      <c r="L780">
        <v>900</v>
      </c>
      <c r="M780" s="6">
        <v>0</v>
      </c>
      <c r="N780" s="6">
        <v>31.9999999992433</v>
      </c>
      <c r="O780" s="4">
        <v>0</v>
      </c>
      <c r="P780" s="6">
        <v>31.9999999992433</v>
      </c>
      <c r="Q780" s="13">
        <v>1</v>
      </c>
      <c r="R780" s="29">
        <v>377.80534641417597</v>
      </c>
      <c r="S780" s="29">
        <v>0</v>
      </c>
      <c r="T780" s="29">
        <v>16.253992385</v>
      </c>
      <c r="U780" t="s">
        <v>176</v>
      </c>
    </row>
    <row r="781" spans="1:21">
      <c r="A781" s="1">
        <v>779</v>
      </c>
      <c r="B781">
        <v>886307</v>
      </c>
      <c r="C781" s="2">
        <v>44572.114583333343</v>
      </c>
      <c r="D781" s="26">
        <f>IF(input_OLD_temp_simulation!C781&lt;&gt;"",(C781-E781/24-DATE(1970,1,1))*86400,"")</f>
        <v>1641865500.000001</v>
      </c>
      <c r="E781" s="13">
        <v>1</v>
      </c>
      <c r="F781" s="17">
        <v>-1.3125516755576501</v>
      </c>
      <c r="G781" s="17">
        <v>1.921574921248018</v>
      </c>
      <c r="H781" s="6">
        <v>0</v>
      </c>
      <c r="I781" s="17">
        <v>-2.5936016230563279</v>
      </c>
      <c r="J781" s="17">
        <v>15.383333333333329</v>
      </c>
      <c r="K781" s="4">
        <v>12.5</v>
      </c>
      <c r="L781">
        <v>900</v>
      </c>
      <c r="M781" s="6">
        <v>0</v>
      </c>
      <c r="N781" s="6">
        <v>32.00000000106229</v>
      </c>
      <c r="O781" s="4">
        <v>0</v>
      </c>
      <c r="P781" s="6">
        <v>32.00000000106229</v>
      </c>
      <c r="Q781" s="13">
        <v>1</v>
      </c>
      <c r="R781" s="29">
        <v>377.80534641417597</v>
      </c>
      <c r="S781" s="29">
        <v>0</v>
      </c>
      <c r="T781" s="29">
        <v>16.146729317999998</v>
      </c>
      <c r="U781" t="s">
        <v>176</v>
      </c>
    </row>
    <row r="782" spans="1:21">
      <c r="A782" s="1">
        <v>780</v>
      </c>
      <c r="B782">
        <v>886307</v>
      </c>
      <c r="C782" s="2">
        <v>44572.125</v>
      </c>
      <c r="D782" s="26">
        <f>IF(input_OLD_temp_simulation!C782&lt;&gt;"",(C782-E782/24-DATE(1970,1,1))*86400,"")</f>
        <v>1641866400.0000002</v>
      </c>
      <c r="E782" s="13">
        <v>1</v>
      </c>
      <c r="F782" s="17">
        <v>-1.2840673072357449</v>
      </c>
      <c r="G782" s="17">
        <v>2.085329017143422</v>
      </c>
      <c r="H782" s="6">
        <v>0</v>
      </c>
      <c r="I782" s="17">
        <v>-2.6742866519980262</v>
      </c>
      <c r="J782" s="17">
        <v>15.28</v>
      </c>
      <c r="K782" s="4">
        <v>12.5</v>
      </c>
      <c r="L782">
        <v>900</v>
      </c>
      <c r="M782" s="6">
        <v>0</v>
      </c>
      <c r="N782" s="6">
        <v>28.000000000247379</v>
      </c>
      <c r="O782" s="4">
        <v>0</v>
      </c>
      <c r="P782" s="6">
        <v>28.000000000247379</v>
      </c>
      <c r="Q782" s="13">
        <v>1</v>
      </c>
      <c r="R782" s="29">
        <v>377.80534641417597</v>
      </c>
      <c r="S782" s="29">
        <v>0</v>
      </c>
      <c r="T782" s="29">
        <v>16.039319183</v>
      </c>
      <c r="U782" t="s">
        <v>176</v>
      </c>
    </row>
    <row r="783" spans="1:21">
      <c r="A783" s="1">
        <v>781</v>
      </c>
      <c r="B783">
        <v>886307</v>
      </c>
      <c r="C783" s="2">
        <v>44572.135416666657</v>
      </c>
      <c r="D783" s="26">
        <f>IF(input_OLD_temp_simulation!C783&lt;&gt;"",(C783-E783/24-DATE(1970,1,1))*86400,"")</f>
        <v>1641867299.9999993</v>
      </c>
      <c r="E783" s="13">
        <v>1</v>
      </c>
      <c r="F783" s="17">
        <v>-1.2915241321451101</v>
      </c>
      <c r="G783" s="17">
        <v>2.171574921248018</v>
      </c>
      <c r="H783" s="6">
        <v>0</v>
      </c>
      <c r="I783" s="17">
        <v>-2.7392407463104549</v>
      </c>
      <c r="J783" s="17">
        <v>15.21666666666667</v>
      </c>
      <c r="K783" s="4">
        <v>12.5</v>
      </c>
      <c r="L783">
        <v>900</v>
      </c>
      <c r="M783" s="6">
        <v>0</v>
      </c>
      <c r="N783" s="6">
        <v>31.9999999992433</v>
      </c>
      <c r="O783" s="4">
        <v>0</v>
      </c>
      <c r="P783" s="6">
        <v>31.9999999992433</v>
      </c>
      <c r="Q783" s="13">
        <v>1</v>
      </c>
      <c r="R783" s="29">
        <v>377.80534641417597</v>
      </c>
      <c r="S783" s="29">
        <v>0</v>
      </c>
      <c r="T783" s="29">
        <v>15.932538814999999</v>
      </c>
      <c r="U783" t="s">
        <v>176</v>
      </c>
    </row>
    <row r="784" spans="1:21">
      <c r="A784" s="1">
        <v>782</v>
      </c>
      <c r="B784">
        <v>886307</v>
      </c>
      <c r="C784" s="2">
        <v>44572.145833333343</v>
      </c>
      <c r="D784" s="26">
        <f>IF(input_OLD_temp_simulation!C784&lt;&gt;"",(C784-E784/24-DATE(1970,1,1))*86400,"")</f>
        <v>1641868200.000001</v>
      </c>
      <c r="E784" s="13">
        <v>1</v>
      </c>
      <c r="F784" s="17">
        <v>-1.298980957054475</v>
      </c>
      <c r="G784" s="17">
        <v>2.257820825352614</v>
      </c>
      <c r="H784" s="6">
        <v>0</v>
      </c>
      <c r="I784" s="17">
        <v>-2.804194840622884</v>
      </c>
      <c r="J784" s="17">
        <v>15.13</v>
      </c>
      <c r="K784" s="4">
        <v>12.5</v>
      </c>
      <c r="L784">
        <v>900</v>
      </c>
      <c r="M784" s="6">
        <v>0</v>
      </c>
      <c r="N784" s="6">
        <v>28.000000000247379</v>
      </c>
      <c r="O784" s="4">
        <v>0</v>
      </c>
      <c r="P784" s="6">
        <v>28.000000000247379</v>
      </c>
      <c r="Q784" s="13">
        <v>1</v>
      </c>
      <c r="R784" s="29">
        <v>377.80534641417597</v>
      </c>
      <c r="S784" s="29">
        <v>0</v>
      </c>
      <c r="T784" s="29">
        <v>15.825717998</v>
      </c>
      <c r="U784" t="s">
        <v>176</v>
      </c>
    </row>
    <row r="785" spans="1:21">
      <c r="A785" s="1">
        <v>783</v>
      </c>
      <c r="B785">
        <v>886307</v>
      </c>
      <c r="C785" s="2">
        <v>44572.15625</v>
      </c>
      <c r="D785" s="26">
        <f>IF(input_OLD_temp_simulation!C785&lt;&gt;"",(C785-E785/24-DATE(1970,1,1))*86400,"")</f>
        <v>1641869100.0000002</v>
      </c>
      <c r="E785" s="13">
        <v>1</v>
      </c>
      <c r="F785" s="17">
        <v>-1.30643778196384</v>
      </c>
      <c r="G785" s="17">
        <v>2.3440667294572091</v>
      </c>
      <c r="H785" s="6">
        <v>0</v>
      </c>
      <c r="I785" s="17">
        <v>-2.8691489349353132</v>
      </c>
      <c r="J785" s="17">
        <v>15.08333333333333</v>
      </c>
      <c r="K785" s="4">
        <v>12.5</v>
      </c>
      <c r="L785">
        <v>900</v>
      </c>
      <c r="M785" s="6">
        <v>0</v>
      </c>
      <c r="N785" s="6">
        <v>31.9999999992433</v>
      </c>
      <c r="O785" s="4">
        <v>0</v>
      </c>
      <c r="P785" s="6">
        <v>31.9999999992433</v>
      </c>
      <c r="Q785" s="13">
        <v>1</v>
      </c>
      <c r="R785" s="29">
        <v>377.80534641417597</v>
      </c>
      <c r="S785" s="29">
        <v>0</v>
      </c>
      <c r="T785" s="29">
        <v>15.719522828000001</v>
      </c>
      <c r="U785" t="s">
        <v>176</v>
      </c>
    </row>
    <row r="786" spans="1:21">
      <c r="A786" s="1">
        <v>784</v>
      </c>
      <c r="B786">
        <v>886307</v>
      </c>
      <c r="C786" s="2">
        <v>44572.166666666657</v>
      </c>
      <c r="D786" s="26">
        <f>IF(input_OLD_temp_simulation!C786&lt;&gt;"",(C786-E786/24-DATE(1970,1,1))*86400,"")</f>
        <v>1641869999.9999993</v>
      </c>
      <c r="E786" s="13">
        <v>1</v>
      </c>
      <c r="F786" s="17">
        <v>-1.3138946068732049</v>
      </c>
      <c r="G786" s="17">
        <v>2.430312633561805</v>
      </c>
      <c r="H786" s="6">
        <v>0</v>
      </c>
      <c r="I786" s="17">
        <v>-2.934103029247741</v>
      </c>
      <c r="J786" s="17">
        <v>15.01</v>
      </c>
      <c r="K786" s="4">
        <v>12.5</v>
      </c>
      <c r="L786">
        <v>900</v>
      </c>
      <c r="M786" s="6">
        <v>0</v>
      </c>
      <c r="N786" s="6">
        <v>28.000000000247379</v>
      </c>
      <c r="O786" s="4">
        <v>0</v>
      </c>
      <c r="P786" s="6">
        <v>28.000000000247379</v>
      </c>
      <c r="Q786" s="13">
        <v>1</v>
      </c>
      <c r="R786" s="29">
        <v>377.80534641417597</v>
      </c>
      <c r="S786" s="29">
        <v>0</v>
      </c>
      <c r="T786" s="29">
        <v>15.613283117</v>
      </c>
      <c r="U786" t="s">
        <v>176</v>
      </c>
    </row>
    <row r="787" spans="1:21">
      <c r="A787" s="1">
        <v>785</v>
      </c>
      <c r="B787">
        <v>886307</v>
      </c>
      <c r="C787" s="2">
        <v>44572.177083333343</v>
      </c>
      <c r="D787" s="26">
        <f>IF(input_OLD_temp_simulation!C787&lt;&gt;"",(C787-E787/24-DATE(1970,1,1))*86400,"")</f>
        <v>1641870900.000001</v>
      </c>
      <c r="E787" s="13">
        <v>1</v>
      </c>
      <c r="F787" s="17">
        <v>-1.29538597185508</v>
      </c>
      <c r="G787" s="17">
        <v>2.430312633561805</v>
      </c>
      <c r="H787" s="6">
        <v>0</v>
      </c>
      <c r="I787" s="17">
        <v>-2.9155943942296161</v>
      </c>
      <c r="J787" s="17">
        <v>14.95333333333333</v>
      </c>
      <c r="K787" s="4">
        <v>12.5</v>
      </c>
      <c r="L787">
        <v>900</v>
      </c>
      <c r="M787" s="6">
        <v>0</v>
      </c>
      <c r="N787" s="6">
        <v>32.00000000106229</v>
      </c>
      <c r="O787" s="4">
        <v>0</v>
      </c>
      <c r="P787" s="6">
        <v>32.00000000106229</v>
      </c>
      <c r="Q787" s="13">
        <v>1</v>
      </c>
      <c r="R787" s="29">
        <v>377.80534641417597</v>
      </c>
      <c r="S787" s="29">
        <v>0</v>
      </c>
      <c r="T787" s="29">
        <v>15.508248577</v>
      </c>
      <c r="U787" t="s">
        <v>176</v>
      </c>
    </row>
    <row r="788" spans="1:21">
      <c r="A788" s="1">
        <v>786</v>
      </c>
      <c r="B788">
        <v>886307</v>
      </c>
      <c r="C788" s="2">
        <v>44572.1875</v>
      </c>
      <c r="D788" s="26">
        <f>IF(input_OLD_temp_simulation!C788&lt;&gt;"",(C788-E788/24-DATE(1970,1,1))*86400,"")</f>
        <v>1641871800.0000002</v>
      </c>
      <c r="E788" s="13">
        <v>1</v>
      </c>
      <c r="F788" s="17">
        <v>-1.2768773368369539</v>
      </c>
      <c r="G788" s="17">
        <v>2.430312633561805</v>
      </c>
      <c r="H788" s="6">
        <v>0</v>
      </c>
      <c r="I788" s="17">
        <v>-2.8970857592114898</v>
      </c>
      <c r="J788" s="17">
        <v>14.87</v>
      </c>
      <c r="K788" s="4">
        <v>12.5</v>
      </c>
      <c r="L788">
        <v>900</v>
      </c>
      <c r="M788" s="6">
        <v>0</v>
      </c>
      <c r="N788" s="6">
        <v>67.999999999301508</v>
      </c>
      <c r="O788" s="4">
        <v>0</v>
      </c>
      <c r="P788" s="6">
        <v>67.999999999301508</v>
      </c>
      <c r="Q788" s="13">
        <v>1</v>
      </c>
      <c r="R788" s="29">
        <v>377.80534641417597</v>
      </c>
      <c r="S788" s="29">
        <v>0</v>
      </c>
      <c r="T788" s="29">
        <v>15.407074034000001</v>
      </c>
      <c r="U788" t="s">
        <v>176</v>
      </c>
    </row>
    <row r="789" spans="1:21">
      <c r="A789" s="1">
        <v>787</v>
      </c>
      <c r="B789">
        <v>886307</v>
      </c>
      <c r="C789" s="2">
        <v>44572.197916666657</v>
      </c>
      <c r="D789" s="26">
        <f>IF(input_OLD_temp_simulation!C789&lt;&gt;"",(C789-E789/24-DATE(1970,1,1))*86400,"")</f>
        <v>1641872699.9999993</v>
      </c>
      <c r="E789" s="13">
        <v>1</v>
      </c>
      <c r="F789" s="17">
        <v>-1.2583687018188281</v>
      </c>
      <c r="G789" s="17">
        <v>2.430312633561805</v>
      </c>
      <c r="H789" s="6">
        <v>0</v>
      </c>
      <c r="I789" s="17">
        <v>-2.878577124193364</v>
      </c>
      <c r="J789" s="17">
        <v>14.76333333333333</v>
      </c>
      <c r="K789" s="4">
        <v>12.5</v>
      </c>
      <c r="L789">
        <v>900</v>
      </c>
      <c r="M789" s="6">
        <v>0</v>
      </c>
      <c r="N789" s="6">
        <v>112.0000000009895</v>
      </c>
      <c r="O789" s="4">
        <v>0</v>
      </c>
      <c r="P789" s="6">
        <v>112.0000000009895</v>
      </c>
      <c r="Q789" s="13">
        <v>1</v>
      </c>
      <c r="R789" s="29">
        <v>377.80534641417597</v>
      </c>
      <c r="S789" s="29">
        <v>0</v>
      </c>
      <c r="T789" s="29">
        <v>15.31039831</v>
      </c>
      <c r="U789" t="s">
        <v>176</v>
      </c>
    </row>
    <row r="790" spans="1:21">
      <c r="A790" s="1">
        <v>788</v>
      </c>
      <c r="B790">
        <v>886307</v>
      </c>
      <c r="C790" s="2">
        <v>44572.208333333343</v>
      </c>
      <c r="D790" s="26">
        <f>IF(input_OLD_temp_simulation!C790&lt;&gt;"",(C790-E790/24-DATE(1970,1,1))*86400,"")</f>
        <v>1641873600.000001</v>
      </c>
      <c r="E790" s="13">
        <v>1</v>
      </c>
      <c r="F790" s="17">
        <v>-1.239860066800702</v>
      </c>
      <c r="G790" s="17">
        <v>2.430312633561805</v>
      </c>
      <c r="H790" s="6">
        <v>0</v>
      </c>
      <c r="I790" s="17">
        <v>-2.8600684891752381</v>
      </c>
      <c r="J790" s="17">
        <v>14.67333333333333</v>
      </c>
      <c r="K790" s="4">
        <v>12.5</v>
      </c>
      <c r="L790">
        <v>900</v>
      </c>
      <c r="M790" s="6">
        <v>0</v>
      </c>
      <c r="N790" s="6">
        <v>59.999999999490683</v>
      </c>
      <c r="O790" s="4">
        <v>0</v>
      </c>
      <c r="P790" s="6">
        <v>59.999999999490683</v>
      </c>
      <c r="Q790" s="13">
        <v>1</v>
      </c>
      <c r="R790" s="29">
        <v>377.80534641417597</v>
      </c>
      <c r="S790" s="29">
        <v>0</v>
      </c>
      <c r="T790" s="29">
        <v>15.210200193</v>
      </c>
      <c r="U790" t="s">
        <v>176</v>
      </c>
    </row>
    <row r="791" spans="1:21">
      <c r="A791" s="1">
        <v>789</v>
      </c>
      <c r="B791">
        <v>886307</v>
      </c>
      <c r="C791" s="2">
        <v>44572.21875</v>
      </c>
      <c r="D791" s="26">
        <f>IF(input_OLD_temp_simulation!C791&lt;&gt;"",(C791-E791/24-DATE(1970,1,1))*86400,"")</f>
        <v>1641874500.0000002</v>
      </c>
      <c r="E791" s="13">
        <v>1</v>
      </c>
      <c r="F791" s="17">
        <v>-1.284334161746324</v>
      </c>
      <c r="G791" s="17">
        <v>2.594066729457202</v>
      </c>
      <c r="H791" s="6">
        <v>0</v>
      </c>
      <c r="I791" s="17">
        <v>-3.0137119813844588</v>
      </c>
      <c r="J791" s="17">
        <v>14.63</v>
      </c>
      <c r="K791" s="4">
        <v>12.5</v>
      </c>
      <c r="L791">
        <v>900</v>
      </c>
      <c r="M791" s="6">
        <v>0</v>
      </c>
      <c r="N791" s="6">
        <v>31.9999999992433</v>
      </c>
      <c r="O791" s="4">
        <v>0</v>
      </c>
      <c r="P791" s="6">
        <v>31.9999999992433</v>
      </c>
      <c r="Q791" s="13">
        <v>1</v>
      </c>
      <c r="R791" s="29">
        <v>377.80534641417597</v>
      </c>
      <c r="S791" s="29">
        <v>0</v>
      </c>
      <c r="T791" s="29">
        <v>15.107298030999999</v>
      </c>
      <c r="U791" t="s">
        <v>176</v>
      </c>
    </row>
    <row r="792" spans="1:21">
      <c r="A792" s="1">
        <v>790</v>
      </c>
      <c r="B792">
        <v>886307</v>
      </c>
      <c r="C792" s="2">
        <v>44572.229166666657</v>
      </c>
      <c r="D792" s="26">
        <f>IF(input_OLD_temp_simulation!C792&lt;&gt;"",(C792-E792/24-DATE(1970,1,1))*86400,"")</f>
        <v>1641875399.9999993</v>
      </c>
      <c r="E792" s="13">
        <v>1</v>
      </c>
      <c r="F792" s="17">
        <v>-1.3288082566919459</v>
      </c>
      <c r="G792" s="17">
        <v>2.7578208253525989</v>
      </c>
      <c r="H792" s="6">
        <v>0</v>
      </c>
      <c r="I792" s="17">
        <v>-3.1673554735936791</v>
      </c>
      <c r="J792" s="17">
        <v>14.52333333333333</v>
      </c>
      <c r="K792" s="4">
        <v>12.5</v>
      </c>
      <c r="L792">
        <v>900</v>
      </c>
      <c r="M792" s="6">
        <v>0</v>
      </c>
      <c r="N792" s="6">
        <v>28.000000000247379</v>
      </c>
      <c r="O792" s="4">
        <v>0</v>
      </c>
      <c r="P792" s="6">
        <v>28.000000000247379</v>
      </c>
      <c r="Q792" s="13">
        <v>1</v>
      </c>
      <c r="R792" s="29">
        <v>377.80534641417597</v>
      </c>
      <c r="S792" s="29">
        <v>0</v>
      </c>
      <c r="T792" s="29">
        <v>15.003708168999999</v>
      </c>
      <c r="U792" t="s">
        <v>176</v>
      </c>
    </row>
    <row r="793" spans="1:21">
      <c r="A793" s="1">
        <v>791</v>
      </c>
      <c r="B793">
        <v>886307</v>
      </c>
      <c r="C793" s="2">
        <v>44572.239583333343</v>
      </c>
      <c r="D793" s="26">
        <f>IF(input_OLD_temp_simulation!C793&lt;&gt;"",(C793-E793/24-DATE(1970,1,1))*86400,"")</f>
        <v>1641876300.000001</v>
      </c>
      <c r="E793" s="13">
        <v>1</v>
      </c>
      <c r="F793" s="17">
        <v>-1.373282351637569</v>
      </c>
      <c r="G793" s="17">
        <v>2.9215749212479971</v>
      </c>
      <c r="H793" s="6">
        <v>0</v>
      </c>
      <c r="I793" s="17">
        <v>-3.3209989658028989</v>
      </c>
      <c r="J793" s="17">
        <v>14.46</v>
      </c>
      <c r="K793" s="4">
        <v>12.5</v>
      </c>
      <c r="L793">
        <v>900</v>
      </c>
      <c r="M793" s="6">
        <v>0</v>
      </c>
      <c r="N793" s="6">
        <v>32.00000000106229</v>
      </c>
      <c r="O793" s="4">
        <v>0</v>
      </c>
      <c r="P793" s="6">
        <v>32.00000000106229</v>
      </c>
      <c r="Q793" s="13">
        <v>1</v>
      </c>
      <c r="R793" s="29">
        <v>377.80534641417597</v>
      </c>
      <c r="S793" s="29">
        <v>0</v>
      </c>
      <c r="T793" s="29">
        <v>14.900101228</v>
      </c>
      <c r="U793" t="s">
        <v>176</v>
      </c>
    </row>
    <row r="794" spans="1:21">
      <c r="A794" s="1">
        <v>792</v>
      </c>
      <c r="B794">
        <v>886307</v>
      </c>
      <c r="C794" s="2">
        <v>44572.25</v>
      </c>
      <c r="D794" s="26">
        <f>IF(input_OLD_temp_simulation!C794&lt;&gt;"",(C794-E794/24-DATE(1970,1,1))*86400,"")</f>
        <v>1641877200.0000002</v>
      </c>
      <c r="E794" s="13">
        <v>1</v>
      </c>
      <c r="F794" s="17">
        <v>-1.4177564465831911</v>
      </c>
      <c r="G794" s="17">
        <v>3.085329017143394</v>
      </c>
      <c r="H794" s="6">
        <v>0</v>
      </c>
      <c r="I794" s="17">
        <v>-3.47464245801212</v>
      </c>
      <c r="J794" s="17">
        <v>14.39666666666667</v>
      </c>
      <c r="K794" s="4">
        <v>12.5</v>
      </c>
      <c r="L794">
        <v>900</v>
      </c>
      <c r="M794" s="6">
        <v>0</v>
      </c>
      <c r="N794" s="6">
        <v>27.99999999842839</v>
      </c>
      <c r="O794" s="4">
        <v>0</v>
      </c>
      <c r="P794" s="6">
        <v>27.99999999842839</v>
      </c>
      <c r="Q794" s="13">
        <v>1</v>
      </c>
      <c r="R794" s="29">
        <v>377.80534641417597</v>
      </c>
      <c r="S794" s="29">
        <v>0</v>
      </c>
      <c r="T794" s="29">
        <v>14.795811516000001</v>
      </c>
      <c r="U794" t="s">
        <v>176</v>
      </c>
    </row>
    <row r="795" spans="1:21">
      <c r="A795" s="1">
        <v>793</v>
      </c>
      <c r="B795">
        <v>886307</v>
      </c>
      <c r="C795" s="2">
        <v>44572.260416666657</v>
      </c>
      <c r="D795" s="26">
        <f>IF(input_OLD_temp_simulation!C795&lt;&gt;"",(C795-E795/24-DATE(1970,1,1))*86400,"")</f>
        <v>1641878099.9999993</v>
      </c>
      <c r="E795" s="13">
        <v>1</v>
      </c>
      <c r="F795" s="17">
        <v>-1.3358793986354911</v>
      </c>
      <c r="G795" s="17">
        <v>3.0078208253525989</v>
      </c>
      <c r="H795" s="6">
        <v>0</v>
      </c>
      <c r="I795" s="17">
        <v>-3.3410932822038899</v>
      </c>
      <c r="J795" s="17">
        <v>14.303333333333329</v>
      </c>
      <c r="K795" s="4">
        <v>12.5</v>
      </c>
      <c r="L795">
        <v>900</v>
      </c>
      <c r="M795" s="6">
        <v>0</v>
      </c>
      <c r="N795" s="6">
        <v>32.00000000106229</v>
      </c>
      <c r="O795" s="4">
        <v>0</v>
      </c>
      <c r="P795" s="6">
        <v>32.00000000106229</v>
      </c>
      <c r="Q795" s="13">
        <v>1</v>
      </c>
      <c r="R795" s="29">
        <v>377.80534641417597</v>
      </c>
      <c r="S795" s="29">
        <v>0</v>
      </c>
      <c r="T795" s="29">
        <v>14.693517726</v>
      </c>
      <c r="U795" t="s">
        <v>176</v>
      </c>
    </row>
    <row r="796" spans="1:21">
      <c r="A796" s="1">
        <v>794</v>
      </c>
      <c r="B796">
        <v>886307</v>
      </c>
      <c r="C796" s="2">
        <v>44572.270833333343</v>
      </c>
      <c r="D796" s="26">
        <f>IF(input_OLD_temp_simulation!C796&lt;&gt;"",(C796-E796/24-DATE(1970,1,1))*86400,"")</f>
        <v>1641879000.000001</v>
      </c>
      <c r="E796" s="13">
        <v>1</v>
      </c>
      <c r="F796" s="17">
        <v>-1.254002350687792</v>
      </c>
      <c r="G796" s="17">
        <v>2.930312633561805</v>
      </c>
      <c r="H796" s="6">
        <v>0</v>
      </c>
      <c r="I796" s="17">
        <v>-3.2075441063956611</v>
      </c>
      <c r="J796" s="17">
        <v>14.28333333333333</v>
      </c>
      <c r="K796" s="4">
        <v>12.5</v>
      </c>
      <c r="L796">
        <v>900</v>
      </c>
      <c r="M796" s="6">
        <v>0</v>
      </c>
      <c r="N796" s="6">
        <v>31.9999999992433</v>
      </c>
      <c r="O796" s="4">
        <v>0</v>
      </c>
      <c r="P796" s="6">
        <v>31.9999999992433</v>
      </c>
      <c r="Q796" s="13">
        <v>1</v>
      </c>
      <c r="R796" s="29">
        <v>377.80534641417597</v>
      </c>
      <c r="S796" s="29">
        <v>0</v>
      </c>
      <c r="T796" s="29">
        <v>14.592872996000001</v>
      </c>
      <c r="U796" t="s">
        <v>176</v>
      </c>
    </row>
    <row r="797" spans="1:21">
      <c r="A797" s="1">
        <v>795</v>
      </c>
      <c r="B797">
        <v>886307</v>
      </c>
      <c r="C797" s="2">
        <v>44572.28125</v>
      </c>
      <c r="D797" s="26">
        <f>IF(input_OLD_temp_simulation!C797&lt;&gt;"",(C797-E797/24-DATE(1970,1,1))*86400,"")</f>
        <v>1641879900.0000002</v>
      </c>
      <c r="E797" s="13">
        <v>1</v>
      </c>
      <c r="F797" s="17">
        <v>-1.172125302740092</v>
      </c>
      <c r="G797" s="17">
        <v>2.8528044417710099</v>
      </c>
      <c r="H797" s="6">
        <v>0</v>
      </c>
      <c r="I797" s="17">
        <v>-3.0739949305874319</v>
      </c>
      <c r="J797" s="17">
        <v>14.21</v>
      </c>
      <c r="K797" s="4">
        <v>12.5</v>
      </c>
      <c r="L797">
        <v>900</v>
      </c>
      <c r="M797" s="6">
        <v>0</v>
      </c>
      <c r="N797" s="6">
        <v>28.000000000247379</v>
      </c>
      <c r="O797" s="4">
        <v>0</v>
      </c>
      <c r="P797" s="6">
        <v>28.000000000247379</v>
      </c>
      <c r="Q797" s="13">
        <v>1</v>
      </c>
      <c r="R797" s="29">
        <v>377.80534641417597</v>
      </c>
      <c r="S797" s="29">
        <v>0</v>
      </c>
      <c r="T797" s="29">
        <v>14.493532890999999</v>
      </c>
      <c r="U797" t="s">
        <v>176</v>
      </c>
    </row>
    <row r="798" spans="1:21">
      <c r="A798" s="1">
        <v>796</v>
      </c>
      <c r="B798">
        <v>886307</v>
      </c>
      <c r="C798" s="2">
        <v>44572.291666666657</v>
      </c>
      <c r="D798" s="26">
        <f>IF(input_OLD_temp_simulation!C798&lt;&gt;"",(C798-E798/24-DATE(1970,1,1))*86400,"")</f>
        <v>1641880799.9999993</v>
      </c>
      <c r="E798" s="13">
        <v>1</v>
      </c>
      <c r="F798" s="17">
        <v>-1.090248254792392</v>
      </c>
      <c r="G798" s="17">
        <v>2.7752962499802152</v>
      </c>
      <c r="H798" s="6">
        <v>0</v>
      </c>
      <c r="I798" s="17">
        <v>-2.9404457547792018</v>
      </c>
      <c r="J798" s="17">
        <v>14.16666666666667</v>
      </c>
      <c r="K798" s="4">
        <v>12.5</v>
      </c>
      <c r="L798">
        <v>900</v>
      </c>
      <c r="M798" s="6">
        <v>4239.9388888908079</v>
      </c>
      <c r="N798" s="6">
        <v>40.000000000873108</v>
      </c>
      <c r="O798" s="4">
        <v>0</v>
      </c>
      <c r="P798" s="6">
        <v>40.000000000873108</v>
      </c>
      <c r="Q798" s="13">
        <v>1</v>
      </c>
      <c r="R798" s="29">
        <v>377.80534641417597</v>
      </c>
      <c r="S798" s="29">
        <v>3862.1335424766321</v>
      </c>
      <c r="T798" s="29">
        <v>14.708609219</v>
      </c>
      <c r="U798" t="s">
        <v>176</v>
      </c>
    </row>
    <row r="799" spans="1:21">
      <c r="A799" s="1">
        <v>797</v>
      </c>
      <c r="B799">
        <v>886307</v>
      </c>
      <c r="C799" s="2">
        <v>44572.302083333343</v>
      </c>
      <c r="D799" s="26">
        <f>IF(input_OLD_temp_simulation!C799&lt;&gt;"",(C799-E799/24-DATE(1970,1,1))*86400,"")</f>
        <v>1641881700.000001</v>
      </c>
      <c r="E799" s="13">
        <v>1</v>
      </c>
      <c r="F799" s="17">
        <v>-1.0260060706314389</v>
      </c>
      <c r="G799" s="17">
        <v>2.9177180915897591</v>
      </c>
      <c r="H799" s="6">
        <v>1.6041894216411261</v>
      </c>
      <c r="I799" s="17">
        <v>-2.971151465024612</v>
      </c>
      <c r="J799" s="17">
        <v>14.07</v>
      </c>
      <c r="K799" s="4">
        <v>14.83333333333333</v>
      </c>
      <c r="L799">
        <v>900</v>
      </c>
      <c r="M799" s="6">
        <v>4239.9388888908079</v>
      </c>
      <c r="N799" s="6">
        <v>67.999999999301508</v>
      </c>
      <c r="O799" s="4">
        <v>0</v>
      </c>
      <c r="P799" s="6">
        <v>67.999999999301508</v>
      </c>
      <c r="Q799" s="13">
        <v>1</v>
      </c>
      <c r="R799" s="29">
        <v>377.80534641417597</v>
      </c>
      <c r="S799" s="29">
        <v>3862.1335424766321</v>
      </c>
      <c r="T799" s="29">
        <v>14.924882857</v>
      </c>
      <c r="U799" t="s">
        <v>176</v>
      </c>
    </row>
    <row r="800" spans="1:21">
      <c r="A800" s="1">
        <v>798</v>
      </c>
      <c r="B800">
        <v>886307</v>
      </c>
      <c r="C800" s="2">
        <v>44572.3125</v>
      </c>
      <c r="D800" s="26">
        <f>IF(input_OLD_temp_simulation!C800&lt;&gt;"",(C800-E800/24-DATE(1970,1,1))*86400,"")</f>
        <v>1641882600.0000002</v>
      </c>
      <c r="E800" s="13">
        <v>1</v>
      </c>
      <c r="F800" s="17">
        <v>-0.96176388647048583</v>
      </c>
      <c r="G800" s="17">
        <v>3.0601399331993022</v>
      </c>
      <c r="H800" s="6">
        <v>3.2083788432822522</v>
      </c>
      <c r="I800" s="17">
        <v>-3.0018571752700201</v>
      </c>
      <c r="J800" s="17">
        <v>13.455</v>
      </c>
      <c r="K800" s="4">
        <v>16</v>
      </c>
      <c r="L800">
        <v>900</v>
      </c>
      <c r="M800" s="6">
        <v>4239.9388888908079</v>
      </c>
      <c r="N800" s="6">
        <v>164.00000000066939</v>
      </c>
      <c r="O800" s="4">
        <v>0</v>
      </c>
      <c r="P800" s="6">
        <v>164.00000000066939</v>
      </c>
      <c r="Q800" s="13">
        <v>1</v>
      </c>
      <c r="R800" s="29">
        <v>377.80534641417597</v>
      </c>
      <c r="S800" s="29">
        <v>3862.1335424766321</v>
      </c>
      <c r="T800" s="29">
        <v>15.148004842000001</v>
      </c>
      <c r="U800" t="s">
        <v>176</v>
      </c>
    </row>
    <row r="801" spans="1:21">
      <c r="A801" s="1">
        <v>799</v>
      </c>
      <c r="B801">
        <v>886307</v>
      </c>
      <c r="C801" s="2">
        <v>44572.322916666657</v>
      </c>
      <c r="D801" s="26">
        <f>IF(input_OLD_temp_simulation!C801&lt;&gt;"",(C801-E801/24-DATE(1970,1,1))*86400,"")</f>
        <v>1641883499.9999993</v>
      </c>
      <c r="E801" s="13">
        <v>1</v>
      </c>
      <c r="F801" s="17">
        <v>-0.89752170230953254</v>
      </c>
      <c r="G801" s="17">
        <v>3.2025617748088462</v>
      </c>
      <c r="H801" s="6">
        <v>4.8125682649233772</v>
      </c>
      <c r="I801" s="17">
        <v>-3.032562885515429</v>
      </c>
      <c r="J801" s="17">
        <v>15.414999999999999</v>
      </c>
      <c r="K801" s="4">
        <v>16</v>
      </c>
      <c r="L801">
        <v>900</v>
      </c>
      <c r="M801" s="6">
        <v>4239.9388888908079</v>
      </c>
      <c r="N801" s="6">
        <v>543.99999999805004</v>
      </c>
      <c r="O801" s="4">
        <v>0</v>
      </c>
      <c r="P801" s="6">
        <v>543.99999999805004</v>
      </c>
      <c r="Q801" s="13">
        <v>1</v>
      </c>
      <c r="R801" s="29">
        <v>377.80534641417597</v>
      </c>
      <c r="S801" s="29">
        <v>3862.1335424766321</v>
      </c>
      <c r="T801" s="29">
        <v>15.401563646</v>
      </c>
      <c r="U801" t="s">
        <v>176</v>
      </c>
    </row>
    <row r="802" spans="1:21">
      <c r="A802" s="1">
        <v>800</v>
      </c>
      <c r="B802">
        <v>886307</v>
      </c>
      <c r="C802" s="2">
        <v>44572.333333333343</v>
      </c>
      <c r="D802" s="26">
        <f>IF(input_OLD_temp_simulation!C802&lt;&gt;"",(C802-E802/24-DATE(1970,1,1))*86400,"")</f>
        <v>1641884400.000001</v>
      </c>
      <c r="E802" s="13">
        <v>1</v>
      </c>
      <c r="F802" s="17">
        <v>-0.83327951814857926</v>
      </c>
      <c r="G802" s="17">
        <v>3.3449836164183888</v>
      </c>
      <c r="H802" s="6">
        <v>6.4167576865645044</v>
      </c>
      <c r="I802" s="17">
        <v>-3.0632685957608392</v>
      </c>
      <c r="J802" s="17">
        <v>15.83333333333333</v>
      </c>
      <c r="K802" s="4">
        <v>16</v>
      </c>
      <c r="L802">
        <v>900</v>
      </c>
      <c r="M802" s="6">
        <v>1768.269444444835</v>
      </c>
      <c r="N802" s="6">
        <v>116.00000000180439</v>
      </c>
      <c r="O802" s="4">
        <v>0</v>
      </c>
      <c r="P802" s="6">
        <v>116.00000000180439</v>
      </c>
      <c r="Q802" s="13">
        <v>1</v>
      </c>
      <c r="R802" s="29">
        <v>377.80534641417597</v>
      </c>
      <c r="S802" s="29">
        <v>1390.464098030659</v>
      </c>
      <c r="T802" s="29">
        <v>15.418561944</v>
      </c>
      <c r="U802" t="s">
        <v>176</v>
      </c>
    </row>
    <row r="803" spans="1:21">
      <c r="A803" s="1">
        <v>801</v>
      </c>
      <c r="B803">
        <v>886307</v>
      </c>
      <c r="C803" s="2">
        <v>44572.34375</v>
      </c>
      <c r="D803" s="26">
        <f>IF(input_OLD_temp_simulation!C803&lt;&gt;"",(C803-E803/24-DATE(1970,1,1))*86400,"")</f>
        <v>1641885300.0000002</v>
      </c>
      <c r="E803" s="13">
        <v>1</v>
      </c>
      <c r="F803" s="17">
        <v>-0.73754596900574909</v>
      </c>
      <c r="G803" s="17">
        <v>3.3449836164183888</v>
      </c>
      <c r="H803" s="6">
        <v>16.399978696067681</v>
      </c>
      <c r="I803" s="17">
        <v>-2.9675350466180088</v>
      </c>
      <c r="J803" s="17">
        <v>15.723333333333329</v>
      </c>
      <c r="K803" s="4">
        <v>15.99666666666667</v>
      </c>
      <c r="L803">
        <v>900</v>
      </c>
      <c r="M803" s="6">
        <v>1768.269444444835</v>
      </c>
      <c r="N803" s="6">
        <v>159.99999999985451</v>
      </c>
      <c r="O803" s="4">
        <v>0</v>
      </c>
      <c r="P803" s="6">
        <v>159.99999999985451</v>
      </c>
      <c r="Q803" s="13">
        <v>1</v>
      </c>
      <c r="R803" s="29">
        <v>377.80534641417597</v>
      </c>
      <c r="S803" s="29">
        <v>1390.464098030659</v>
      </c>
      <c r="T803" s="29">
        <v>15.443416567</v>
      </c>
      <c r="U803" t="s">
        <v>176</v>
      </c>
    </row>
    <row r="804" spans="1:21">
      <c r="A804" s="1">
        <v>802</v>
      </c>
      <c r="B804">
        <v>886307</v>
      </c>
      <c r="C804" s="2">
        <v>44572.354166666657</v>
      </c>
      <c r="D804" s="26">
        <f>IF(input_OLD_temp_simulation!C804&lt;&gt;"",(C804-E804/24-DATE(1970,1,1))*86400,"")</f>
        <v>1641886199.9999993</v>
      </c>
      <c r="E804" s="13">
        <v>1</v>
      </c>
      <c r="F804" s="17">
        <v>-0.64181241986291881</v>
      </c>
      <c r="G804" s="17">
        <v>3.3449836164183888</v>
      </c>
      <c r="H804" s="6">
        <v>26.38319970557086</v>
      </c>
      <c r="I804" s="17">
        <v>-2.871801497475178</v>
      </c>
      <c r="J804" s="17">
        <v>16.083333333333329</v>
      </c>
      <c r="K804" s="4">
        <v>15.823333333333331</v>
      </c>
      <c r="L804">
        <v>900</v>
      </c>
      <c r="M804" s="6">
        <v>1768.269444444835</v>
      </c>
      <c r="N804" s="6">
        <v>119.99999999898139</v>
      </c>
      <c r="O804" s="4">
        <v>0</v>
      </c>
      <c r="P804" s="6">
        <v>119.99999999898139</v>
      </c>
      <c r="Q804" s="13">
        <v>1</v>
      </c>
      <c r="R804" s="29">
        <v>377.80534641417597</v>
      </c>
      <c r="S804" s="29">
        <v>1390.464098030659</v>
      </c>
      <c r="T804" s="29">
        <v>15.469081547</v>
      </c>
      <c r="U804" t="s">
        <v>176</v>
      </c>
    </row>
    <row r="805" spans="1:21">
      <c r="A805" s="1">
        <v>803</v>
      </c>
      <c r="B805">
        <v>886307</v>
      </c>
      <c r="C805" s="2">
        <v>44572.364583333343</v>
      </c>
      <c r="D805" s="26">
        <f>IF(input_OLD_temp_simulation!C805&lt;&gt;"",(C805-E805/24-DATE(1970,1,1))*86400,"")</f>
        <v>1641887100.000001</v>
      </c>
      <c r="E805" s="13">
        <v>1</v>
      </c>
      <c r="F805" s="17">
        <v>-0.54607887072008854</v>
      </c>
      <c r="G805" s="17">
        <v>3.3449836164183888</v>
      </c>
      <c r="H805" s="6">
        <v>36.366420715074042</v>
      </c>
      <c r="I805" s="17">
        <v>-2.776067948332348</v>
      </c>
      <c r="J805" s="17">
        <v>16.12166666666667</v>
      </c>
      <c r="K805" s="4">
        <v>15.5</v>
      </c>
      <c r="L805">
        <v>900</v>
      </c>
      <c r="M805" s="6">
        <v>1768.269444444835</v>
      </c>
      <c r="N805" s="6">
        <v>108.00000000017459</v>
      </c>
      <c r="O805" s="4">
        <v>0</v>
      </c>
      <c r="P805" s="6">
        <v>108.00000000017459</v>
      </c>
      <c r="Q805" s="13">
        <v>1</v>
      </c>
      <c r="R805" s="29">
        <v>377.80534641417597</v>
      </c>
      <c r="S805" s="29">
        <v>1390.464098030659</v>
      </c>
      <c r="T805" s="29">
        <v>15.497881562</v>
      </c>
      <c r="U805" t="s">
        <v>176</v>
      </c>
    </row>
    <row r="806" spans="1:21">
      <c r="A806" s="1">
        <v>804</v>
      </c>
      <c r="B806">
        <v>886307</v>
      </c>
      <c r="C806" s="2">
        <v>44572.375</v>
      </c>
      <c r="D806" s="26">
        <f>IF(input_OLD_temp_simulation!C806&lt;&gt;"",(C806-E806/24-DATE(1970,1,1))*86400,"")</f>
        <v>1641888000.0000002</v>
      </c>
      <c r="E806" s="13">
        <v>1</v>
      </c>
      <c r="F806" s="17">
        <v>-0.45034532157725837</v>
      </c>
      <c r="G806" s="17">
        <v>3.3449836164183888</v>
      </c>
      <c r="H806" s="6">
        <v>46.349641724577218</v>
      </c>
      <c r="I806" s="17">
        <v>-2.6803343991895181</v>
      </c>
      <c r="J806" s="17">
        <v>15.805</v>
      </c>
      <c r="K806" s="4">
        <v>15.5</v>
      </c>
      <c r="L806">
        <v>900</v>
      </c>
      <c r="M806" s="6">
        <v>1553.341666663255</v>
      </c>
      <c r="N806" s="6">
        <v>108.00000000017459</v>
      </c>
      <c r="O806" s="4">
        <v>0</v>
      </c>
      <c r="P806" s="6">
        <v>108.00000000017459</v>
      </c>
      <c r="Q806" s="13">
        <v>1</v>
      </c>
      <c r="R806" s="29">
        <v>377.80534641417597</v>
      </c>
      <c r="S806" s="29">
        <v>1175.5363202490789</v>
      </c>
      <c r="T806" s="29">
        <v>15.513442333</v>
      </c>
      <c r="U806" t="s">
        <v>176</v>
      </c>
    </row>
    <row r="807" spans="1:21">
      <c r="A807" s="1">
        <v>805</v>
      </c>
      <c r="B807">
        <v>886307</v>
      </c>
      <c r="C807" s="2">
        <v>44572.385416666657</v>
      </c>
      <c r="D807" s="26">
        <f>IF(input_OLD_temp_simulation!C807&lt;&gt;"",(C807-E807/24-DATE(1970,1,1))*86400,"")</f>
        <v>1641888899.9999993</v>
      </c>
      <c r="E807" s="13">
        <v>1</v>
      </c>
      <c r="F807" s="17">
        <v>-0.315369588273474</v>
      </c>
      <c r="G807" s="17">
        <v>3.3449836164183888</v>
      </c>
      <c r="H807" s="6">
        <v>60.20579499944666</v>
      </c>
      <c r="I807" s="17">
        <v>-2.545358665885733</v>
      </c>
      <c r="J807" s="17">
        <v>15.606666666666669</v>
      </c>
      <c r="K807" s="4">
        <v>15.5</v>
      </c>
      <c r="L807">
        <v>900</v>
      </c>
      <c r="M807" s="6">
        <v>1553.341666663255</v>
      </c>
      <c r="N807" s="6">
        <v>108.00000000017459</v>
      </c>
      <c r="O807" s="4">
        <v>0</v>
      </c>
      <c r="P807" s="6">
        <v>108.00000000017459</v>
      </c>
      <c r="Q807" s="13">
        <v>1</v>
      </c>
      <c r="R807" s="29">
        <v>377.80534641417597</v>
      </c>
      <c r="S807" s="29">
        <v>1175.5363202490789</v>
      </c>
      <c r="T807" s="29">
        <v>15.534895497999999</v>
      </c>
      <c r="U807" t="s">
        <v>176</v>
      </c>
    </row>
    <row r="808" spans="1:21">
      <c r="A808" s="1">
        <v>806</v>
      </c>
      <c r="B808">
        <v>886307</v>
      </c>
      <c r="C808" s="2">
        <v>44572.395833333343</v>
      </c>
      <c r="D808" s="26">
        <f>IF(input_OLD_temp_simulation!C808&lt;&gt;"",(C808-E808/24-DATE(1970,1,1))*86400,"")</f>
        <v>1641889800.000001</v>
      </c>
      <c r="E808" s="13">
        <v>1</v>
      </c>
      <c r="F808" s="17">
        <v>-0.1803938549696896</v>
      </c>
      <c r="G808" s="17">
        <v>3.3449836164183888</v>
      </c>
      <c r="H808" s="6">
        <v>74.061948274316094</v>
      </c>
      <c r="I808" s="17">
        <v>-2.4103829325819488</v>
      </c>
      <c r="J808" s="17">
        <v>15.69333333333333</v>
      </c>
      <c r="K808" s="4">
        <v>15.5</v>
      </c>
      <c r="L808">
        <v>900</v>
      </c>
      <c r="M808" s="6">
        <v>1553.341666663255</v>
      </c>
      <c r="N808" s="6">
        <v>96.00000000136788</v>
      </c>
      <c r="O808" s="4">
        <v>0</v>
      </c>
      <c r="P808" s="6">
        <v>96.00000000136788</v>
      </c>
      <c r="Q808" s="13">
        <v>1</v>
      </c>
      <c r="R808" s="29">
        <v>377.80534641417597</v>
      </c>
      <c r="S808" s="29">
        <v>1175.5363202490789</v>
      </c>
      <c r="T808" s="29">
        <v>15.561201135999999</v>
      </c>
      <c r="U808" t="s">
        <v>176</v>
      </c>
    </row>
    <row r="809" spans="1:21">
      <c r="A809" s="1">
        <v>807</v>
      </c>
      <c r="B809">
        <v>886307</v>
      </c>
      <c r="C809" s="2">
        <v>44572.40625</v>
      </c>
      <c r="D809" s="26">
        <f>IF(input_OLD_temp_simulation!C809&lt;&gt;"",(C809-E809/24-DATE(1970,1,1))*86400,"")</f>
        <v>1641890700.0000002</v>
      </c>
      <c r="E809" s="13">
        <v>1</v>
      </c>
      <c r="F809" s="17">
        <v>-4.5418121665905253E-2</v>
      </c>
      <c r="G809" s="17">
        <v>3.3449836164183888</v>
      </c>
      <c r="H809" s="6">
        <v>87.918101549185536</v>
      </c>
      <c r="I809" s="17">
        <v>-2.275407199278165</v>
      </c>
      <c r="J809" s="17">
        <v>15.823333333333331</v>
      </c>
      <c r="K809" s="4">
        <v>15.5</v>
      </c>
      <c r="L809">
        <v>900</v>
      </c>
      <c r="M809" s="6">
        <v>1553.341666663255</v>
      </c>
      <c r="N809" s="6">
        <v>31.9999999992433</v>
      </c>
      <c r="O809" s="4">
        <v>0</v>
      </c>
      <c r="P809" s="6">
        <v>31.9999999992433</v>
      </c>
      <c r="Q809" s="13">
        <v>1</v>
      </c>
      <c r="R809" s="29">
        <v>377.80534641417597</v>
      </c>
      <c r="S809" s="29">
        <v>1175.5363202490789</v>
      </c>
      <c r="T809" s="29">
        <v>15.587997535</v>
      </c>
      <c r="U809" t="s">
        <v>176</v>
      </c>
    </row>
    <row r="810" spans="1:21">
      <c r="A810" s="1">
        <v>808</v>
      </c>
      <c r="B810">
        <v>886307</v>
      </c>
      <c r="C810" s="2">
        <v>44572.416666666657</v>
      </c>
      <c r="D810" s="26">
        <f>IF(input_OLD_temp_simulation!C810&lt;&gt;"",(C810-E810/24-DATE(1970,1,1))*86400,"")</f>
        <v>1641891599.9999993</v>
      </c>
      <c r="E810" s="13">
        <v>1</v>
      </c>
      <c r="F810" s="17">
        <v>8.955761163787912E-2</v>
      </c>
      <c r="G810" s="17">
        <v>3.3449836164183888</v>
      </c>
      <c r="H810" s="6">
        <v>101.77425482405501</v>
      </c>
      <c r="I810" s="17">
        <v>-2.1404314659743799</v>
      </c>
      <c r="J810" s="17">
        <v>15.766666666666669</v>
      </c>
      <c r="K810" s="4">
        <v>15.5</v>
      </c>
      <c r="L810">
        <v>900</v>
      </c>
      <c r="M810" s="6">
        <v>615.47500000099512</v>
      </c>
      <c r="N810" s="6">
        <v>551.99999999967986</v>
      </c>
      <c r="O810" s="4">
        <v>0</v>
      </c>
      <c r="P810" s="6">
        <v>551.99999999967986</v>
      </c>
      <c r="Q810" s="13">
        <v>1</v>
      </c>
      <c r="R810" s="29">
        <v>377.80534641417597</v>
      </c>
      <c r="S810" s="29">
        <v>237.66965358681921</v>
      </c>
      <c r="T810" s="29">
        <v>15.588171804</v>
      </c>
      <c r="U810" t="s">
        <v>176</v>
      </c>
    </row>
    <row r="811" spans="1:21">
      <c r="A811" s="1">
        <v>809</v>
      </c>
      <c r="B811">
        <v>886307</v>
      </c>
      <c r="C811" s="2">
        <v>44572.427083333343</v>
      </c>
      <c r="D811" s="26">
        <f>IF(input_OLD_temp_simulation!C811&lt;&gt;"",(C811-E811/24-DATE(1970,1,1))*86400,"")</f>
        <v>1641892500.000001</v>
      </c>
      <c r="E811" s="13">
        <v>1</v>
      </c>
      <c r="F811" s="17">
        <v>0.26853006822534381</v>
      </c>
      <c r="G811" s="17">
        <v>3.366315870704244</v>
      </c>
      <c r="H811" s="6">
        <v>100.56575121315851</v>
      </c>
      <c r="I811" s="17">
        <v>-1.9756805122441521</v>
      </c>
      <c r="J811" s="17">
        <v>15.595000000000001</v>
      </c>
      <c r="K811" s="4">
        <v>15.5</v>
      </c>
      <c r="L811">
        <v>900</v>
      </c>
      <c r="M811" s="6">
        <v>615.47500000099512</v>
      </c>
      <c r="N811" s="6">
        <v>355.99999999976723</v>
      </c>
      <c r="O811" s="4">
        <v>0</v>
      </c>
      <c r="P811" s="6">
        <v>355.99999999976723</v>
      </c>
      <c r="Q811" s="13">
        <v>1</v>
      </c>
      <c r="R811" s="29">
        <v>377.80534641417597</v>
      </c>
      <c r="S811" s="29">
        <v>237.66965358681921</v>
      </c>
      <c r="T811" s="29">
        <v>15.572743313</v>
      </c>
      <c r="U811" t="s">
        <v>176</v>
      </c>
    </row>
    <row r="812" spans="1:21">
      <c r="A812" s="1">
        <v>810</v>
      </c>
      <c r="B812">
        <v>886307</v>
      </c>
      <c r="C812" s="2">
        <v>44572.4375</v>
      </c>
      <c r="D812" s="26">
        <f>IF(input_OLD_temp_simulation!C812&lt;&gt;"",(C812-E812/24-DATE(1970,1,1))*86400,"")</f>
        <v>1641893400.0000002</v>
      </c>
      <c r="E812" s="13">
        <v>1</v>
      </c>
      <c r="F812" s="17">
        <v>0.44750252481280839</v>
      </c>
      <c r="G812" s="17">
        <v>3.3876481249900992</v>
      </c>
      <c r="H812" s="6">
        <v>99.357247602262078</v>
      </c>
      <c r="I812" s="17">
        <v>-1.810929558513924</v>
      </c>
      <c r="J812" s="17">
        <v>15.42</v>
      </c>
      <c r="K812" s="4">
        <v>15.5</v>
      </c>
      <c r="L812">
        <v>900</v>
      </c>
      <c r="M812" s="6">
        <v>615.47500000099512</v>
      </c>
      <c r="N812" s="6">
        <v>227.99999999915599</v>
      </c>
      <c r="O812" s="4">
        <v>0</v>
      </c>
      <c r="P812" s="6">
        <v>227.99999999915599</v>
      </c>
      <c r="Q812" s="13">
        <v>1</v>
      </c>
      <c r="R812" s="29">
        <v>377.80534641417597</v>
      </c>
      <c r="S812" s="29">
        <v>237.66965358681921</v>
      </c>
      <c r="T812" s="29">
        <v>15.547480569999999</v>
      </c>
      <c r="U812" t="s">
        <v>176</v>
      </c>
    </row>
    <row r="813" spans="1:21">
      <c r="A813" s="1">
        <v>811</v>
      </c>
      <c r="B813">
        <v>886307</v>
      </c>
      <c r="C813" s="2">
        <v>44572.447916666657</v>
      </c>
      <c r="D813" s="26">
        <f>IF(input_OLD_temp_simulation!C813&lt;&gt;"",(C813-E813/24-DATE(1970,1,1))*86400,"")</f>
        <v>1641894299.9999993</v>
      </c>
      <c r="E813" s="13">
        <v>1</v>
      </c>
      <c r="F813" s="17">
        <v>0.62647498140027302</v>
      </c>
      <c r="G813" s="17">
        <v>3.408980379275953</v>
      </c>
      <c r="H813" s="6">
        <v>98.14874399136562</v>
      </c>
      <c r="I813" s="17">
        <v>-1.6461786047836959</v>
      </c>
      <c r="J813" s="17">
        <v>15.553333333333329</v>
      </c>
      <c r="K813" s="4">
        <v>15.5</v>
      </c>
      <c r="L813">
        <v>900</v>
      </c>
      <c r="M813" s="6">
        <v>615.47500000099512</v>
      </c>
      <c r="N813" s="6">
        <v>84.000000002561137</v>
      </c>
      <c r="O813" s="4">
        <v>0</v>
      </c>
      <c r="P813" s="6">
        <v>84.000000002561137</v>
      </c>
      <c r="Q813" s="13">
        <v>1</v>
      </c>
      <c r="R813" s="29">
        <v>377.80534641417597</v>
      </c>
      <c r="S813" s="29">
        <v>237.66965358681921</v>
      </c>
      <c r="T813" s="29">
        <v>15.51112071</v>
      </c>
      <c r="U813" t="s">
        <v>176</v>
      </c>
    </row>
    <row r="814" spans="1:21">
      <c r="A814" s="1">
        <v>812</v>
      </c>
      <c r="B814">
        <v>886307</v>
      </c>
      <c r="C814" s="2">
        <v>44572.458333333343</v>
      </c>
      <c r="D814" s="26">
        <f>IF(input_OLD_temp_simulation!C814&lt;&gt;"",(C814-E814/24-DATE(1970,1,1))*86400,"")</f>
        <v>1641895200.000001</v>
      </c>
      <c r="E814" s="13">
        <v>1</v>
      </c>
      <c r="F814" s="17">
        <v>0.80544743798773766</v>
      </c>
      <c r="G814" s="17">
        <v>3.4303126335618082</v>
      </c>
      <c r="H814" s="6">
        <v>96.940240380469163</v>
      </c>
      <c r="I814" s="17">
        <v>-1.4814276510534681</v>
      </c>
      <c r="J814" s="17">
        <v>15.553333333333329</v>
      </c>
      <c r="K814" s="4">
        <v>15.5</v>
      </c>
      <c r="L814">
        <v>900</v>
      </c>
      <c r="M814" s="6">
        <v>605.70555555456042</v>
      </c>
      <c r="N814" s="6">
        <v>95.999999997729901</v>
      </c>
      <c r="O814" s="4">
        <v>0</v>
      </c>
      <c r="P814" s="6">
        <v>95.999999997729901</v>
      </c>
      <c r="Q814" s="13">
        <v>1</v>
      </c>
      <c r="R814" s="29">
        <v>377.80534641417597</v>
      </c>
      <c r="S814" s="29">
        <v>227.90020914038439</v>
      </c>
      <c r="T814" s="29">
        <v>15.475935994</v>
      </c>
      <c r="U814" t="s">
        <v>176</v>
      </c>
    </row>
    <row r="815" spans="1:21">
      <c r="A815" s="1">
        <v>813</v>
      </c>
      <c r="B815">
        <v>886307</v>
      </c>
      <c r="C815" s="2">
        <v>44572.46875</v>
      </c>
      <c r="D815" s="26">
        <f>IF(input_OLD_temp_simulation!C815&lt;&gt;"",(C815-E815/24-DATE(1970,1,1))*86400,"")</f>
        <v>1641896100.0000002</v>
      </c>
      <c r="E815" s="13">
        <v>1</v>
      </c>
      <c r="F815" s="17">
        <v>1.197116841846984</v>
      </c>
      <c r="G815" s="17">
        <v>3.473894029094692</v>
      </c>
      <c r="H815" s="6">
        <v>123.3124289868893</v>
      </c>
      <c r="I815" s="17">
        <v>-1.1188125108828111</v>
      </c>
      <c r="J815" s="17">
        <v>15.41333333333333</v>
      </c>
      <c r="K815" s="4">
        <v>15.5</v>
      </c>
      <c r="L815">
        <v>900</v>
      </c>
      <c r="M815" s="6">
        <v>605.70555555456042</v>
      </c>
      <c r="N815" s="6">
        <v>116.00000000180439</v>
      </c>
      <c r="O815" s="4">
        <v>0</v>
      </c>
      <c r="P815" s="6">
        <v>116.00000000180439</v>
      </c>
      <c r="Q815" s="13">
        <v>1</v>
      </c>
      <c r="R815" s="29">
        <v>377.80534641417597</v>
      </c>
      <c r="S815" s="29">
        <v>227.90020914038439</v>
      </c>
      <c r="T815" s="29">
        <v>15.45482301</v>
      </c>
      <c r="U815" t="s">
        <v>176</v>
      </c>
    </row>
    <row r="816" spans="1:21">
      <c r="A816" s="1">
        <v>814</v>
      </c>
      <c r="B816">
        <v>886307</v>
      </c>
      <c r="C816" s="2">
        <v>44572.479166666657</v>
      </c>
      <c r="D816" s="26">
        <f>IF(input_OLD_temp_simulation!C816&lt;&gt;"",(C816-E816/24-DATE(1970,1,1))*86400,"")</f>
        <v>1641896999.9999993</v>
      </c>
      <c r="E816" s="13">
        <v>1</v>
      </c>
      <c r="F816" s="17">
        <v>1.5887862457062301</v>
      </c>
      <c r="G816" s="17">
        <v>3.517475424627575</v>
      </c>
      <c r="H816" s="6">
        <v>149.6846175933095</v>
      </c>
      <c r="I816" s="17">
        <v>-0.75619737071215321</v>
      </c>
      <c r="J816" s="17">
        <v>15.49</v>
      </c>
      <c r="K816" s="4">
        <v>15.5</v>
      </c>
      <c r="L816">
        <v>900</v>
      </c>
      <c r="M816" s="6">
        <v>605.70555555456042</v>
      </c>
      <c r="N816" s="6">
        <v>36.000000000058208</v>
      </c>
      <c r="O816" s="4">
        <v>0</v>
      </c>
      <c r="P816" s="6">
        <v>36.000000000058208</v>
      </c>
      <c r="Q816" s="13">
        <v>1</v>
      </c>
      <c r="R816" s="29">
        <v>377.80534641417597</v>
      </c>
      <c r="S816" s="29">
        <v>227.90020914038439</v>
      </c>
      <c r="T816" s="29">
        <v>15.439360706</v>
      </c>
      <c r="U816" t="s">
        <v>176</v>
      </c>
    </row>
    <row r="817" spans="1:21">
      <c r="A817" s="1">
        <v>815</v>
      </c>
      <c r="B817">
        <v>886307</v>
      </c>
      <c r="C817" s="2">
        <v>44572.489583333343</v>
      </c>
      <c r="D817" s="26">
        <f>IF(input_OLD_temp_simulation!C817&lt;&gt;"",(C817-E817/24-DATE(1970,1,1))*86400,"")</f>
        <v>1641897900.000001</v>
      </c>
      <c r="E817" s="13">
        <v>1</v>
      </c>
      <c r="F817" s="17">
        <v>1.9804556495654759</v>
      </c>
      <c r="G817" s="17">
        <v>3.561056820160458</v>
      </c>
      <c r="H817" s="6">
        <v>176.05680619972961</v>
      </c>
      <c r="I817" s="17">
        <v>-0.39358223054149621</v>
      </c>
      <c r="J817" s="17">
        <v>15.63666666666667</v>
      </c>
      <c r="K817" s="4">
        <v>15.5</v>
      </c>
      <c r="L817">
        <v>900</v>
      </c>
      <c r="M817" s="6">
        <v>605.70555555456042</v>
      </c>
      <c r="N817" s="6">
        <v>47.999999998864951</v>
      </c>
      <c r="O817" s="4">
        <v>0</v>
      </c>
      <c r="P817" s="6">
        <v>47.999999998864951</v>
      </c>
      <c r="Q817" s="13">
        <v>1</v>
      </c>
      <c r="R817" s="29">
        <v>377.80534641417597</v>
      </c>
      <c r="S817" s="29">
        <v>227.90020914038439</v>
      </c>
      <c r="T817" s="29">
        <v>15.43716642</v>
      </c>
      <c r="U817" t="s">
        <v>176</v>
      </c>
    </row>
    <row r="818" spans="1:21">
      <c r="A818" s="1">
        <v>816</v>
      </c>
      <c r="B818">
        <v>886307</v>
      </c>
      <c r="C818" s="2">
        <v>44572.5</v>
      </c>
      <c r="D818" s="26">
        <f>IF(input_OLD_temp_simulation!C818&lt;&gt;"",(C818-E818/24-DATE(1970,1,1))*86400,"")</f>
        <v>1641898800.0000002</v>
      </c>
      <c r="E818" s="13">
        <v>1</v>
      </c>
      <c r="F818" s="17">
        <v>2.372125053424722</v>
      </c>
      <c r="G818" s="17">
        <v>3.6046382156933419</v>
      </c>
      <c r="H818" s="6">
        <v>202.4289948061498</v>
      </c>
      <c r="I818" s="17">
        <v>-3.096709037083922E-2</v>
      </c>
      <c r="J818" s="17">
        <v>15.64</v>
      </c>
      <c r="K818" s="4">
        <v>15.5</v>
      </c>
      <c r="L818">
        <v>900</v>
      </c>
      <c r="M818" s="6">
        <v>195.38888888871119</v>
      </c>
      <c r="N818" s="6">
        <v>47.999999998864951</v>
      </c>
      <c r="O818" s="4">
        <v>0</v>
      </c>
      <c r="P818" s="6">
        <v>47.999999998864951</v>
      </c>
      <c r="Q818" s="13">
        <v>1</v>
      </c>
      <c r="R818" s="29">
        <v>377.80534641417597</v>
      </c>
      <c r="S818" s="29">
        <v>0</v>
      </c>
      <c r="T818" s="29">
        <v>15.428750317</v>
      </c>
      <c r="U818" t="s">
        <v>176</v>
      </c>
    </row>
    <row r="819" spans="1:21">
      <c r="A819" s="1">
        <v>817</v>
      </c>
      <c r="B819">
        <v>886307</v>
      </c>
      <c r="C819" s="2">
        <v>44572.510416666657</v>
      </c>
      <c r="D819" s="26">
        <f>IF(input_OLD_temp_simulation!C819&lt;&gt;"",(C819-E819/24-DATE(1970,1,1))*86400,"")</f>
        <v>1641899699.9999993</v>
      </c>
      <c r="E819" s="13">
        <v>1</v>
      </c>
      <c r="F819" s="17">
        <v>2.6404503110506048</v>
      </c>
      <c r="G819" s="17">
        <v>3.5397245658746042</v>
      </c>
      <c r="H819" s="6">
        <v>205.4504687964442</v>
      </c>
      <c r="I819" s="17">
        <v>0.28063393380086937</v>
      </c>
      <c r="J819" s="17">
        <v>15.70333333333333</v>
      </c>
      <c r="K819" s="4">
        <v>15.5</v>
      </c>
      <c r="L819">
        <v>900</v>
      </c>
      <c r="M819" s="6">
        <v>195.38888888871119</v>
      </c>
      <c r="N819" s="6">
        <v>51.999999999679858</v>
      </c>
      <c r="O819" s="4">
        <v>0</v>
      </c>
      <c r="P819" s="6">
        <v>51.999999999679858</v>
      </c>
      <c r="Q819" s="13">
        <v>1</v>
      </c>
      <c r="R819" s="29">
        <v>377.80534641417597</v>
      </c>
      <c r="S819" s="29">
        <v>0</v>
      </c>
      <c r="T819" s="29">
        <v>15.424007565</v>
      </c>
      <c r="U819" t="s">
        <v>176</v>
      </c>
    </row>
    <row r="820" spans="1:21">
      <c r="A820" s="1">
        <v>818</v>
      </c>
      <c r="B820">
        <v>886307</v>
      </c>
      <c r="C820" s="2">
        <v>44572.520833333343</v>
      </c>
      <c r="D820" s="26">
        <f>IF(input_OLD_temp_simulation!C820&lt;&gt;"",(C820-E820/24-DATE(1970,1,1))*86400,"")</f>
        <v>1641900600.000001</v>
      </c>
      <c r="E820" s="13">
        <v>1</v>
      </c>
      <c r="F820" s="17">
        <v>2.908775568676488</v>
      </c>
      <c r="G820" s="17">
        <v>3.474810916055866</v>
      </c>
      <c r="H820" s="6">
        <v>208.47194278673859</v>
      </c>
      <c r="I820" s="17">
        <v>0.59223495797257764</v>
      </c>
      <c r="J820" s="17">
        <v>15.963333333333329</v>
      </c>
      <c r="K820" s="4">
        <v>15.5</v>
      </c>
      <c r="L820">
        <v>900</v>
      </c>
      <c r="M820" s="6">
        <v>195.38888888871119</v>
      </c>
      <c r="N820" s="6">
        <v>231.9999999999709</v>
      </c>
      <c r="O820" s="4">
        <v>0</v>
      </c>
      <c r="P820" s="6">
        <v>231.9999999999709</v>
      </c>
      <c r="Q820" s="13">
        <v>1</v>
      </c>
      <c r="R820" s="29">
        <v>377.80534641417597</v>
      </c>
      <c r="S820" s="29">
        <v>0</v>
      </c>
      <c r="T820" s="29">
        <v>15.437560362999999</v>
      </c>
      <c r="U820" t="s">
        <v>176</v>
      </c>
    </row>
    <row r="821" spans="1:21">
      <c r="A821" s="1">
        <v>819</v>
      </c>
      <c r="B821">
        <v>886307</v>
      </c>
      <c r="C821" s="2">
        <v>44572.53125</v>
      </c>
      <c r="D821" s="26">
        <f>IF(input_OLD_temp_simulation!C821&lt;&gt;"",(C821-E821/24-DATE(1970,1,1))*86400,"")</f>
        <v>1641901500.0000002</v>
      </c>
      <c r="E821" s="13">
        <v>1</v>
      </c>
      <c r="F821" s="17">
        <v>3.1771008263023708</v>
      </c>
      <c r="G821" s="17">
        <v>3.409897266237127</v>
      </c>
      <c r="H821" s="6">
        <v>211.49341677703299</v>
      </c>
      <c r="I821" s="17">
        <v>0.90383598214428629</v>
      </c>
      <c r="J821" s="17">
        <v>16.103333333333339</v>
      </c>
      <c r="K821" s="4">
        <v>15.5</v>
      </c>
      <c r="L821">
        <v>900</v>
      </c>
      <c r="M821" s="6">
        <v>195.38888888871119</v>
      </c>
      <c r="N821" s="6">
        <v>148.00000000104771</v>
      </c>
      <c r="O821" s="4">
        <v>0</v>
      </c>
      <c r="P821" s="6">
        <v>148.00000000104771</v>
      </c>
      <c r="Q821" s="13">
        <v>1</v>
      </c>
      <c r="R821" s="29">
        <v>377.80534641417597</v>
      </c>
      <c r="S821" s="29">
        <v>0</v>
      </c>
      <c r="T821" s="29">
        <v>15.447308958000001</v>
      </c>
      <c r="U821" t="s">
        <v>176</v>
      </c>
    </row>
    <row r="822" spans="1:21">
      <c r="A822" s="1">
        <v>820</v>
      </c>
      <c r="B822">
        <v>886307</v>
      </c>
      <c r="C822" s="2">
        <v>44572.541666666657</v>
      </c>
      <c r="D822" s="26">
        <f>IF(input_OLD_temp_simulation!C822&lt;&gt;"",(C822-E822/24-DATE(1970,1,1))*86400,"")</f>
        <v>1641902399.9999993</v>
      </c>
      <c r="E822" s="13">
        <v>1</v>
      </c>
      <c r="F822" s="17">
        <v>3.445426083928254</v>
      </c>
      <c r="G822" s="17">
        <v>3.3449836164183888</v>
      </c>
      <c r="H822" s="6">
        <v>214.51489076732739</v>
      </c>
      <c r="I822" s="17">
        <v>1.2154370063159941</v>
      </c>
      <c r="J822" s="17">
        <v>16.085000000000001</v>
      </c>
      <c r="K822" s="4">
        <v>15.5</v>
      </c>
      <c r="L822">
        <v>900</v>
      </c>
      <c r="M822" s="6">
        <v>58.616666669723202</v>
      </c>
      <c r="N822" s="6">
        <v>31.9999999992433</v>
      </c>
      <c r="O822" s="4">
        <v>0</v>
      </c>
      <c r="P822" s="6">
        <v>31.9999999992433</v>
      </c>
      <c r="Q822" s="13">
        <v>1</v>
      </c>
      <c r="R822" s="29">
        <v>377.80534641417597</v>
      </c>
      <c r="S822" s="29">
        <v>0</v>
      </c>
      <c r="T822" s="29">
        <v>15.450616699999999</v>
      </c>
      <c r="U822" t="s">
        <v>176</v>
      </c>
    </row>
    <row r="823" spans="1:21">
      <c r="A823" s="1">
        <v>821</v>
      </c>
      <c r="B823">
        <v>886307</v>
      </c>
      <c r="C823" s="2">
        <v>44572.552083333343</v>
      </c>
      <c r="D823" s="26">
        <f>IF(input_OLD_temp_simulation!C823&lt;&gt;"",(C823-E823/24-DATE(1970,1,1))*86400,"")</f>
        <v>1641903300.000001</v>
      </c>
      <c r="E823" s="13">
        <v>1</v>
      </c>
      <c r="F823" s="17">
        <v>3.566343010463326</v>
      </c>
      <c r="G823" s="17">
        <v>3.366315870704244</v>
      </c>
      <c r="H823" s="6">
        <v>201.6243683570855</v>
      </c>
      <c r="I823" s="17">
        <v>1.32213242999383</v>
      </c>
      <c r="J823" s="17">
        <v>17.31666666666667</v>
      </c>
      <c r="K823" s="4">
        <v>15.5</v>
      </c>
      <c r="L823">
        <v>900</v>
      </c>
      <c r="M823" s="6">
        <v>58.616666669723202</v>
      </c>
      <c r="N823" s="6">
        <v>28.000000002066368</v>
      </c>
      <c r="O823" s="4">
        <v>0</v>
      </c>
      <c r="P823" s="6">
        <v>28.000000002066368</v>
      </c>
      <c r="Q823" s="13">
        <v>1</v>
      </c>
      <c r="R823" s="29">
        <v>377.80534641417597</v>
      </c>
      <c r="S823" s="29">
        <v>0</v>
      </c>
      <c r="T823" s="29">
        <v>15.449609471</v>
      </c>
      <c r="U823" t="s">
        <v>176</v>
      </c>
    </row>
    <row r="824" spans="1:21">
      <c r="A824" s="1">
        <v>822</v>
      </c>
      <c r="B824">
        <v>886307</v>
      </c>
      <c r="C824" s="2">
        <v>44572.5625</v>
      </c>
      <c r="D824" s="26">
        <f>IF(input_OLD_temp_simulation!C824&lt;&gt;"",(C824-E824/24-DATE(1970,1,1))*86400,"")</f>
        <v>1641904200.0000002</v>
      </c>
      <c r="E824" s="13">
        <v>1</v>
      </c>
      <c r="F824" s="17">
        <v>3.687259936998398</v>
      </c>
      <c r="G824" s="17">
        <v>3.3876481249900992</v>
      </c>
      <c r="H824" s="6">
        <v>188.7338459468437</v>
      </c>
      <c r="I824" s="17">
        <v>1.428827853671665</v>
      </c>
      <c r="J824" s="17">
        <v>16.223333333333329</v>
      </c>
      <c r="K824" s="4">
        <v>15.5</v>
      </c>
      <c r="L824">
        <v>900</v>
      </c>
      <c r="M824" s="6">
        <v>58.616666669723202</v>
      </c>
      <c r="N824" s="6">
        <v>112.0000000009895</v>
      </c>
      <c r="O824" s="4">
        <v>0</v>
      </c>
      <c r="P824" s="6">
        <v>112.0000000009895</v>
      </c>
      <c r="Q824" s="13">
        <v>1</v>
      </c>
      <c r="R824" s="29">
        <v>377.80534641417597</v>
      </c>
      <c r="S824" s="29">
        <v>0</v>
      </c>
      <c r="T824" s="29">
        <v>15.451641385</v>
      </c>
      <c r="U824" t="s">
        <v>176</v>
      </c>
    </row>
    <row r="825" spans="1:21">
      <c r="A825" s="1">
        <v>823</v>
      </c>
      <c r="B825">
        <v>886307</v>
      </c>
      <c r="C825" s="2">
        <v>44572.572916666657</v>
      </c>
      <c r="D825" s="26">
        <f>IF(input_OLD_temp_simulation!C825&lt;&gt;"",(C825-E825/24-DATE(1970,1,1))*86400,"")</f>
        <v>1641905099.9999993</v>
      </c>
      <c r="E825" s="13">
        <v>1</v>
      </c>
      <c r="F825" s="17">
        <v>3.8081768635334692</v>
      </c>
      <c r="G825" s="17">
        <v>3.408980379275953</v>
      </c>
      <c r="H825" s="6">
        <v>175.84332353660179</v>
      </c>
      <c r="I825" s="17">
        <v>1.5355232773495</v>
      </c>
      <c r="J825" s="17">
        <v>16.49666666666667</v>
      </c>
      <c r="K825" s="4">
        <v>15.5</v>
      </c>
      <c r="L825">
        <v>900</v>
      </c>
      <c r="M825" s="6">
        <v>58.616666669723202</v>
      </c>
      <c r="N825" s="6">
        <v>115.9999999981665</v>
      </c>
      <c r="O825" s="4">
        <v>0</v>
      </c>
      <c r="P825" s="6">
        <v>115.9999999981665</v>
      </c>
      <c r="Q825" s="13">
        <v>1</v>
      </c>
      <c r="R825" s="29">
        <v>377.80534641417597</v>
      </c>
      <c r="S825" s="29">
        <v>0</v>
      </c>
      <c r="T825" s="29">
        <v>15.450033061999999</v>
      </c>
      <c r="U825" t="s">
        <v>176</v>
      </c>
    </row>
    <row r="826" spans="1:21">
      <c r="A826" s="1">
        <v>824</v>
      </c>
      <c r="B826">
        <v>886307</v>
      </c>
      <c r="C826" s="2">
        <v>44572.583333333343</v>
      </c>
      <c r="D826" s="26">
        <f>IF(input_OLD_temp_simulation!C826&lt;&gt;"",(C826-E826/24-DATE(1970,1,1))*86400,"")</f>
        <v>1641906000.000001</v>
      </c>
      <c r="E826" s="13">
        <v>1</v>
      </c>
      <c r="F826" s="17">
        <v>3.9290937900685412</v>
      </c>
      <c r="G826" s="17">
        <v>3.4303126335618082</v>
      </c>
      <c r="H826" s="6">
        <v>162.9528011263599</v>
      </c>
      <c r="I826" s="17">
        <v>1.6422187010273359</v>
      </c>
      <c r="J826" s="17">
        <v>16.506666666666661</v>
      </c>
      <c r="K826" s="4">
        <v>15.5</v>
      </c>
      <c r="L826">
        <v>900</v>
      </c>
      <c r="M826" s="6">
        <v>2608.4416666649608</v>
      </c>
      <c r="N826" s="6">
        <v>67.999999999301508</v>
      </c>
      <c r="O826" s="4">
        <v>0</v>
      </c>
      <c r="P826" s="6">
        <v>67.999999999301508</v>
      </c>
      <c r="Q826" s="13">
        <v>1</v>
      </c>
      <c r="R826" s="29">
        <v>377.80534641417597</v>
      </c>
      <c r="S826" s="29">
        <v>2230.636320250785</v>
      </c>
      <c r="T826" s="29">
        <v>15.620561018</v>
      </c>
      <c r="U826" t="s">
        <v>176</v>
      </c>
    </row>
    <row r="827" spans="1:21">
      <c r="A827" s="1">
        <v>825</v>
      </c>
      <c r="B827">
        <v>886307</v>
      </c>
      <c r="C827" s="2">
        <v>44572.59375</v>
      </c>
      <c r="D827" s="26">
        <f>IF(input_OLD_temp_simulation!C827&lt;&gt;"",(C827-E827/24-DATE(1970,1,1))*86400,"")</f>
        <v>1641906900.0000002</v>
      </c>
      <c r="E827" s="13">
        <v>1</v>
      </c>
      <c r="F827" s="17">
        <v>3.8351994720845868</v>
      </c>
      <c r="G827" s="17">
        <v>3.2452262833805579</v>
      </c>
      <c r="H827" s="6">
        <v>135.2637144340847</v>
      </c>
      <c r="I827" s="17">
        <v>1.671715283164215</v>
      </c>
      <c r="J827" s="17">
        <v>16.333333333333329</v>
      </c>
      <c r="K827" s="4">
        <v>17.5</v>
      </c>
      <c r="L827">
        <v>900</v>
      </c>
      <c r="M827" s="6">
        <v>2608.4416666649608</v>
      </c>
      <c r="N827" s="6">
        <v>64.00000000212458</v>
      </c>
      <c r="O827" s="4">
        <v>0</v>
      </c>
      <c r="P827" s="6">
        <v>64.00000000212458</v>
      </c>
      <c r="Q827" s="13">
        <v>1</v>
      </c>
      <c r="R827" s="29">
        <v>377.80534641417597</v>
      </c>
      <c r="S827" s="29">
        <v>2230.636320250785</v>
      </c>
      <c r="T827" s="29">
        <v>15.779663582</v>
      </c>
      <c r="U827" t="s">
        <v>176</v>
      </c>
    </row>
    <row r="828" spans="1:21">
      <c r="A828" s="1">
        <v>826</v>
      </c>
      <c r="B828">
        <v>886307</v>
      </c>
      <c r="C828" s="2">
        <v>44572.604166666657</v>
      </c>
      <c r="D828" s="26">
        <f>IF(input_OLD_temp_simulation!C828&lt;&gt;"",(C828-E828/24-DATE(1970,1,1))*86400,"")</f>
        <v>1641907799.9999993</v>
      </c>
      <c r="E828" s="13">
        <v>1</v>
      </c>
      <c r="F828" s="17">
        <v>3.7413051541006328</v>
      </c>
      <c r="G828" s="17">
        <v>3.060139933199308</v>
      </c>
      <c r="H828" s="6">
        <v>107.57462774180961</v>
      </c>
      <c r="I828" s="17">
        <v>1.701211865301095</v>
      </c>
      <c r="J828" s="17">
        <v>16.89</v>
      </c>
      <c r="K828" s="4">
        <v>17.5</v>
      </c>
      <c r="L828">
        <v>900</v>
      </c>
      <c r="M828" s="6">
        <v>2608.4416666649608</v>
      </c>
      <c r="N828" s="6">
        <v>327.9999999977008</v>
      </c>
      <c r="O828" s="4">
        <v>0</v>
      </c>
      <c r="P828" s="6">
        <v>327.9999999977008</v>
      </c>
      <c r="Q828" s="13">
        <v>1</v>
      </c>
      <c r="R828" s="29">
        <v>377.80534641417597</v>
      </c>
      <c r="S828" s="29">
        <v>2230.636320250785</v>
      </c>
      <c r="T828" s="29">
        <v>15.949725374</v>
      </c>
      <c r="U828" t="s">
        <v>176</v>
      </c>
    </row>
    <row r="829" spans="1:21">
      <c r="A829" s="1">
        <v>827</v>
      </c>
      <c r="B829">
        <v>886307</v>
      </c>
      <c r="C829" s="2">
        <v>44572.614583333343</v>
      </c>
      <c r="D829" s="26">
        <f>IF(input_OLD_temp_simulation!C829&lt;&gt;"",(C829-E829/24-DATE(1970,1,1))*86400,"")</f>
        <v>1641908700.000001</v>
      </c>
      <c r="E829" s="13">
        <v>1</v>
      </c>
      <c r="F829" s="17">
        <v>3.6474108361166788</v>
      </c>
      <c r="G829" s="17">
        <v>2.8750535830180568</v>
      </c>
      <c r="H829" s="6">
        <v>79.885541049534382</v>
      </c>
      <c r="I829" s="17">
        <v>1.7307084474379739</v>
      </c>
      <c r="J829" s="17">
        <v>17.88</v>
      </c>
      <c r="K829" s="4">
        <v>17.5</v>
      </c>
      <c r="L829">
        <v>900</v>
      </c>
      <c r="M829" s="6">
        <v>2608.4416666649608</v>
      </c>
      <c r="N829" s="6">
        <v>123.9999999997963</v>
      </c>
      <c r="O829" s="4">
        <v>0</v>
      </c>
      <c r="P829" s="6">
        <v>123.9999999997963</v>
      </c>
      <c r="Q829" s="13">
        <v>1</v>
      </c>
      <c r="R829" s="29">
        <v>377.80534641417597</v>
      </c>
      <c r="S829" s="29">
        <v>2230.636320250785</v>
      </c>
      <c r="T829" s="29">
        <v>16.091719712</v>
      </c>
      <c r="U829" t="s">
        <v>176</v>
      </c>
    </row>
    <row r="830" spans="1:21">
      <c r="A830" s="1">
        <v>828</v>
      </c>
      <c r="B830">
        <v>886307</v>
      </c>
      <c r="C830" s="2">
        <v>44572.625</v>
      </c>
      <c r="D830" s="26">
        <f>IF(input_OLD_temp_simulation!C830&lt;&gt;"",(C830-E830/24-DATE(1970,1,1))*86400,"")</f>
        <v>1641909600.0000002</v>
      </c>
      <c r="E830" s="13">
        <v>1</v>
      </c>
      <c r="F830" s="17">
        <v>3.553516518132724</v>
      </c>
      <c r="G830" s="17">
        <v>2.6899672328368069</v>
      </c>
      <c r="H830" s="6">
        <v>52.196454357259213</v>
      </c>
      <c r="I830" s="17">
        <v>1.760205029574853</v>
      </c>
      <c r="J830" s="17">
        <v>17.72</v>
      </c>
      <c r="K830" s="4">
        <v>17.5</v>
      </c>
      <c r="L830">
        <v>900</v>
      </c>
      <c r="M830" s="6">
        <v>2432.5916666691191</v>
      </c>
      <c r="N830" s="6">
        <v>123.9999999997963</v>
      </c>
      <c r="O830" s="4">
        <v>0</v>
      </c>
      <c r="P830" s="6">
        <v>123.9999999997963</v>
      </c>
      <c r="Q830" s="13">
        <v>1</v>
      </c>
      <c r="R830" s="29">
        <v>377.80534641417597</v>
      </c>
      <c r="S830" s="29">
        <v>2054.7863202549429</v>
      </c>
      <c r="T830" s="29">
        <v>16.208624741000001</v>
      </c>
      <c r="U830" t="s">
        <v>176</v>
      </c>
    </row>
    <row r="831" spans="1:21">
      <c r="A831" s="1">
        <v>829</v>
      </c>
      <c r="B831">
        <v>886307</v>
      </c>
      <c r="C831" s="2">
        <v>44572.635416666657</v>
      </c>
      <c r="D831" s="26">
        <f>IF(input_OLD_temp_simulation!C831&lt;&gt;"",(C831-E831/24-DATE(1970,1,1))*86400,"")</f>
        <v>1641910499.9999993</v>
      </c>
      <c r="E831" s="13">
        <v>1</v>
      </c>
      <c r="F831" s="17">
        <v>3.4210596932233539</v>
      </c>
      <c r="G831" s="17">
        <v>2.6037213287322061</v>
      </c>
      <c r="H831" s="6">
        <v>41.709818012969968</v>
      </c>
      <c r="I831" s="17">
        <v>1.6852454740685501</v>
      </c>
      <c r="J831" s="17">
        <v>17.443333333333332</v>
      </c>
      <c r="K831" s="4">
        <v>17.5</v>
      </c>
      <c r="L831">
        <v>900</v>
      </c>
      <c r="M831" s="6">
        <v>2432.5916666691191</v>
      </c>
      <c r="N831" s="6">
        <v>128.00000000061121</v>
      </c>
      <c r="O831" s="4">
        <v>0</v>
      </c>
      <c r="P831" s="6">
        <v>128.00000000061121</v>
      </c>
      <c r="Q831" s="13">
        <v>1</v>
      </c>
      <c r="R831" s="29">
        <v>377.80534641417597</v>
      </c>
      <c r="S831" s="29">
        <v>2054.7863202549429</v>
      </c>
      <c r="T831" s="29">
        <v>16.320693554999998</v>
      </c>
      <c r="U831" t="s">
        <v>176</v>
      </c>
    </row>
    <row r="832" spans="1:21">
      <c r="A832" s="1">
        <v>830</v>
      </c>
      <c r="B832">
        <v>886307</v>
      </c>
      <c r="C832" s="2">
        <v>44572.645833333343</v>
      </c>
      <c r="D832" s="26">
        <f>IF(input_OLD_temp_simulation!C832&lt;&gt;"",(C832-E832/24-DATE(1970,1,1))*86400,"")</f>
        <v>1641911400.000001</v>
      </c>
      <c r="E832" s="13">
        <v>1</v>
      </c>
      <c r="F832" s="17">
        <v>3.288602868313983</v>
      </c>
      <c r="G832" s="17">
        <v>2.5174754246276052</v>
      </c>
      <c r="H832" s="6">
        <v>31.223181668680731</v>
      </c>
      <c r="I832" s="17">
        <v>1.6102859185622469</v>
      </c>
      <c r="J832" s="17">
        <v>17.34333333333333</v>
      </c>
      <c r="K832" s="4">
        <v>17.666666666666671</v>
      </c>
      <c r="L832">
        <v>900</v>
      </c>
      <c r="M832" s="6">
        <v>2432.5916666691191</v>
      </c>
      <c r="N832" s="6">
        <v>423.99999999906868</v>
      </c>
      <c r="O832" s="4">
        <v>0</v>
      </c>
      <c r="P832" s="6">
        <v>423.99999999906868</v>
      </c>
      <c r="Q832" s="13">
        <v>1</v>
      </c>
      <c r="R832" s="29">
        <v>377.80534641417597</v>
      </c>
      <c r="S832" s="29">
        <v>2054.7863202549429</v>
      </c>
      <c r="T832" s="29">
        <v>16.452262140999999</v>
      </c>
      <c r="U832" t="s">
        <v>176</v>
      </c>
    </row>
    <row r="833" spans="1:21">
      <c r="A833" s="1">
        <v>831</v>
      </c>
      <c r="B833">
        <v>886307</v>
      </c>
      <c r="C833" s="2">
        <v>44572.65625</v>
      </c>
      <c r="D833" s="26">
        <f>IF(input_OLD_temp_simulation!C833&lt;&gt;"",(C833-E833/24-DATE(1970,1,1))*86400,"")</f>
        <v>1641912300.0000002</v>
      </c>
      <c r="E833" s="13">
        <v>1</v>
      </c>
      <c r="F833" s="17">
        <v>3.1561460434046129</v>
      </c>
      <c r="G833" s="17">
        <v>2.4312295205230039</v>
      </c>
      <c r="H833" s="6">
        <v>20.736545324391489</v>
      </c>
      <c r="I833" s="17">
        <v>1.5353263630559431</v>
      </c>
      <c r="J833" s="17">
        <v>18.076666666666672</v>
      </c>
      <c r="K833" s="4">
        <v>18</v>
      </c>
      <c r="L833">
        <v>900</v>
      </c>
      <c r="M833" s="6">
        <v>2432.5916666691191</v>
      </c>
      <c r="N833" s="6">
        <v>88.000000003376044</v>
      </c>
      <c r="O833" s="4">
        <v>0</v>
      </c>
      <c r="P833" s="6">
        <v>88.000000003376044</v>
      </c>
      <c r="Q833" s="13">
        <v>1</v>
      </c>
      <c r="R833" s="29">
        <v>377.80534641417597</v>
      </c>
      <c r="S833" s="29">
        <v>2054.7863202549429</v>
      </c>
      <c r="T833" s="29">
        <v>16.550594936</v>
      </c>
      <c r="U833" t="s">
        <v>176</v>
      </c>
    </row>
    <row r="834" spans="1:21">
      <c r="A834" s="1">
        <v>832</v>
      </c>
      <c r="B834">
        <v>886307</v>
      </c>
      <c r="C834" s="2">
        <v>44572.666666666657</v>
      </c>
      <c r="D834" s="26">
        <f>IF(input_OLD_temp_simulation!C834&lt;&gt;"",(C834-E834/24-DATE(1970,1,1))*86400,"")</f>
        <v>1641913199.9999993</v>
      </c>
      <c r="E834" s="13">
        <v>1</v>
      </c>
      <c r="F834" s="17">
        <v>3.023689218495242</v>
      </c>
      <c r="G834" s="17">
        <v>2.344983616418403</v>
      </c>
      <c r="H834" s="6">
        <v>10.249908980102241</v>
      </c>
      <c r="I834" s="17">
        <v>1.4603668075496401</v>
      </c>
      <c r="J834" s="17">
        <v>18.483333333333331</v>
      </c>
      <c r="K834" s="4">
        <v>18</v>
      </c>
      <c r="L834">
        <v>900</v>
      </c>
      <c r="M834" s="6">
        <v>2442.3611111111109</v>
      </c>
      <c r="N834" s="6">
        <v>59.999999997671686</v>
      </c>
      <c r="O834" s="4">
        <v>0</v>
      </c>
      <c r="P834" s="6">
        <v>59.999999997671686</v>
      </c>
      <c r="Q834" s="13">
        <v>1</v>
      </c>
      <c r="R834" s="29">
        <v>377.80534641417597</v>
      </c>
      <c r="S834" s="29">
        <v>2064.555764696936</v>
      </c>
      <c r="T834" s="29">
        <v>16.642346812</v>
      </c>
      <c r="U834" t="s">
        <v>176</v>
      </c>
    </row>
    <row r="835" spans="1:21">
      <c r="A835" s="1">
        <v>833</v>
      </c>
      <c r="B835">
        <v>886307</v>
      </c>
      <c r="C835" s="2">
        <v>44572.677083333343</v>
      </c>
      <c r="D835" s="26">
        <f>IF(input_OLD_temp_simulation!C835&lt;&gt;"",(C835-E835/24-DATE(1970,1,1))*86400,"")</f>
        <v>1641914100.000001</v>
      </c>
      <c r="E835" s="13">
        <v>1</v>
      </c>
      <c r="F835" s="17">
        <v>2.906623415066564</v>
      </c>
      <c r="G835" s="17">
        <v>2.344983616418403</v>
      </c>
      <c r="H835" s="6">
        <v>7.6874317350766814</v>
      </c>
      <c r="I835" s="17">
        <v>1.3433010041209621</v>
      </c>
      <c r="J835" s="17">
        <v>18.056666666666668</v>
      </c>
      <c r="K835" s="4">
        <v>18</v>
      </c>
      <c r="L835">
        <v>900</v>
      </c>
      <c r="M835" s="6">
        <v>2442.3611111111109</v>
      </c>
      <c r="N835" s="6">
        <v>116.00000000180439</v>
      </c>
      <c r="O835" s="4">
        <v>0</v>
      </c>
      <c r="P835" s="6">
        <v>116.00000000180439</v>
      </c>
      <c r="Q835" s="13">
        <v>1</v>
      </c>
      <c r="R835" s="29">
        <v>377.80534641417597</v>
      </c>
      <c r="S835" s="29">
        <v>2064.555764696936</v>
      </c>
      <c r="T835" s="29">
        <v>16.736363994000001</v>
      </c>
      <c r="U835" t="s">
        <v>176</v>
      </c>
    </row>
    <row r="836" spans="1:21">
      <c r="A836" s="1">
        <v>834</v>
      </c>
      <c r="B836">
        <v>886307</v>
      </c>
      <c r="C836" s="2">
        <v>44572.6875</v>
      </c>
      <c r="D836" s="26">
        <f>IF(input_OLD_temp_simulation!C836&lt;&gt;"",(C836-E836/24-DATE(1970,1,1))*86400,"")</f>
        <v>1641915000.0000002</v>
      </c>
      <c r="E836" s="13">
        <v>1</v>
      </c>
      <c r="F836" s="17">
        <v>2.789557611637886</v>
      </c>
      <c r="G836" s="17">
        <v>2.344983616418403</v>
      </c>
      <c r="H836" s="6">
        <v>5.1249544900511221</v>
      </c>
      <c r="I836" s="17">
        <v>1.226235200692283</v>
      </c>
      <c r="J836" s="17">
        <v>18.13</v>
      </c>
      <c r="K836" s="4">
        <v>18</v>
      </c>
      <c r="L836">
        <v>900</v>
      </c>
      <c r="M836" s="6">
        <v>2442.3611111111109</v>
      </c>
      <c r="N836" s="6">
        <v>171.9999999986612</v>
      </c>
      <c r="O836" s="4">
        <v>0</v>
      </c>
      <c r="P836" s="6">
        <v>171.9999999986612</v>
      </c>
      <c r="Q836" s="13">
        <v>1</v>
      </c>
      <c r="R836" s="29">
        <v>377.80534641417597</v>
      </c>
      <c r="S836" s="29">
        <v>2064.555764696936</v>
      </c>
      <c r="T836" s="29">
        <v>16.832630641000002</v>
      </c>
      <c r="U836" t="s">
        <v>176</v>
      </c>
    </row>
    <row r="837" spans="1:21">
      <c r="A837" s="1">
        <v>835</v>
      </c>
      <c r="B837">
        <v>886307</v>
      </c>
      <c r="C837" s="2">
        <v>44572.697916666657</v>
      </c>
      <c r="D837" s="26">
        <f>IF(input_OLD_temp_simulation!C837&lt;&gt;"",(C837-E837/24-DATE(1970,1,1))*86400,"")</f>
        <v>1641915899.9999993</v>
      </c>
      <c r="E837" s="13">
        <v>1</v>
      </c>
      <c r="F837" s="17">
        <v>2.6724918082092071</v>
      </c>
      <c r="G837" s="17">
        <v>2.344983616418403</v>
      </c>
      <c r="H837" s="6">
        <v>2.5624772450255602</v>
      </c>
      <c r="I837" s="17">
        <v>1.109169397263605</v>
      </c>
      <c r="J837" s="17">
        <v>18.098333333333329</v>
      </c>
      <c r="K837" s="4">
        <v>18</v>
      </c>
      <c r="L837">
        <v>900</v>
      </c>
      <c r="M837" s="6">
        <v>2442.3611111111109</v>
      </c>
      <c r="N837" s="6">
        <v>204.0000000015425</v>
      </c>
      <c r="O837" s="4">
        <v>0</v>
      </c>
      <c r="P837" s="6">
        <v>204.0000000015425</v>
      </c>
      <c r="Q837" s="13">
        <v>1</v>
      </c>
      <c r="R837" s="29">
        <v>377.80534641417597</v>
      </c>
      <c r="S837" s="29">
        <v>2064.555764696936</v>
      </c>
      <c r="T837" s="29">
        <v>16.929133587999999</v>
      </c>
      <c r="U837" t="s">
        <v>176</v>
      </c>
    </row>
    <row r="838" spans="1:21">
      <c r="A838" s="1">
        <v>836</v>
      </c>
      <c r="B838">
        <v>886307</v>
      </c>
      <c r="C838" s="2">
        <v>44572.708333333343</v>
      </c>
      <c r="D838" s="26">
        <f>IF(input_OLD_temp_simulation!C838&lt;&gt;"",(C838-E838/24-DATE(1970,1,1))*86400,"")</f>
        <v>1641916800.000001</v>
      </c>
      <c r="E838" s="13">
        <v>1</v>
      </c>
      <c r="F838" s="17">
        <v>2.5554260047805291</v>
      </c>
      <c r="G838" s="17">
        <v>2.344983616418403</v>
      </c>
      <c r="H838" s="6">
        <v>0</v>
      </c>
      <c r="I838" s="17">
        <v>0.9921035938349263</v>
      </c>
      <c r="J838" s="17">
        <v>17.97</v>
      </c>
      <c r="K838" s="4">
        <v>17.666666666666671</v>
      </c>
      <c r="L838">
        <v>900</v>
      </c>
      <c r="M838" s="6">
        <v>1094.177777774117</v>
      </c>
      <c r="N838" s="6">
        <v>1363.999999997759</v>
      </c>
      <c r="O838" s="4">
        <v>0</v>
      </c>
      <c r="P838" s="6">
        <v>1363.999999997759</v>
      </c>
      <c r="Q838" s="13">
        <v>1</v>
      </c>
      <c r="R838" s="29">
        <v>377.80534641417597</v>
      </c>
      <c r="S838" s="29">
        <v>716.37243135994095</v>
      </c>
      <c r="T838" s="29">
        <v>17.010912211000001</v>
      </c>
      <c r="U838" t="s">
        <v>176</v>
      </c>
    </row>
    <row r="839" spans="1:21">
      <c r="A839" s="1">
        <v>837</v>
      </c>
      <c r="B839">
        <v>886307</v>
      </c>
      <c r="C839" s="2">
        <v>44572.71875</v>
      </c>
      <c r="D839" s="26">
        <f>IF(input_OLD_temp_simulation!C839&lt;&gt;"",(C839-E839/24-DATE(1970,1,1))*86400,"")</f>
        <v>1641917700.0000002</v>
      </c>
      <c r="E839" s="13">
        <v>1</v>
      </c>
      <c r="F839" s="17">
        <v>2.5722895026356158</v>
      </c>
      <c r="G839" s="17">
        <v>2.3236513621325439</v>
      </c>
      <c r="H839" s="6">
        <v>0</v>
      </c>
      <c r="I839" s="17">
        <v>1.023188594547253</v>
      </c>
      <c r="J839" s="17">
        <v>17.96166666666667</v>
      </c>
      <c r="K839" s="4">
        <v>17.5</v>
      </c>
      <c r="L839">
        <v>900</v>
      </c>
      <c r="M839" s="6">
        <v>1094.177777774117</v>
      </c>
      <c r="N839" s="6">
        <v>1136.000000002241</v>
      </c>
      <c r="O839" s="4">
        <v>0</v>
      </c>
      <c r="P839" s="6">
        <v>1136.000000002241</v>
      </c>
      <c r="Q839" s="13">
        <v>1</v>
      </c>
      <c r="R839" s="29">
        <v>377.80534641417597</v>
      </c>
      <c r="S839" s="29">
        <v>716.37243135994095</v>
      </c>
      <c r="T839" s="29">
        <v>17.073360706999999</v>
      </c>
      <c r="U839" t="s">
        <v>176</v>
      </c>
    </row>
    <row r="840" spans="1:21">
      <c r="A840" s="1">
        <v>838</v>
      </c>
      <c r="B840">
        <v>886307</v>
      </c>
      <c r="C840" s="2">
        <v>44572.729166666657</v>
      </c>
      <c r="D840" s="26">
        <f>IF(input_OLD_temp_simulation!C840&lt;&gt;"",(C840-E840/24-DATE(1970,1,1))*86400,"")</f>
        <v>1641918599.9999993</v>
      </c>
      <c r="E840" s="13">
        <v>1</v>
      </c>
      <c r="F840" s="17">
        <v>2.589153000490704</v>
      </c>
      <c r="G840" s="17">
        <v>2.3023191078466851</v>
      </c>
      <c r="H840" s="6">
        <v>0</v>
      </c>
      <c r="I840" s="17">
        <v>1.054273595259581</v>
      </c>
      <c r="J840" s="17">
        <v>17.670000000000002</v>
      </c>
      <c r="K840" s="4">
        <v>17.5</v>
      </c>
      <c r="L840">
        <v>900</v>
      </c>
      <c r="M840" s="6">
        <v>1094.177777774117</v>
      </c>
      <c r="N840" s="6">
        <v>1147.99999999741</v>
      </c>
      <c r="O840" s="4">
        <v>0</v>
      </c>
      <c r="P840" s="6">
        <v>1147.99999999741</v>
      </c>
      <c r="Q840" s="13">
        <v>1</v>
      </c>
      <c r="R840" s="29">
        <v>377.80534641417597</v>
      </c>
      <c r="S840" s="29">
        <v>716.37243135994095</v>
      </c>
      <c r="T840" s="29">
        <v>17.136588623000002</v>
      </c>
      <c r="U840" t="s">
        <v>176</v>
      </c>
    </row>
    <row r="841" spans="1:21">
      <c r="A841" s="1">
        <v>839</v>
      </c>
      <c r="B841">
        <v>886307</v>
      </c>
      <c r="C841" s="2">
        <v>44572.739583333343</v>
      </c>
      <c r="D841" s="26">
        <f>IF(input_OLD_temp_simulation!C841&lt;&gt;"",(C841-E841/24-DATE(1970,1,1))*86400,"")</f>
        <v>1641919500.000001</v>
      </c>
      <c r="E841" s="13">
        <v>1</v>
      </c>
      <c r="F841" s="17">
        <v>2.6060164983457921</v>
      </c>
      <c r="G841" s="17">
        <v>2.280986853560826</v>
      </c>
      <c r="H841" s="6">
        <v>0</v>
      </c>
      <c r="I841" s="17">
        <v>1.0853585959719081</v>
      </c>
      <c r="J841" s="17">
        <v>17.426666666666669</v>
      </c>
      <c r="K841" s="4">
        <v>17.5</v>
      </c>
      <c r="L841">
        <v>900</v>
      </c>
      <c r="M841" s="6">
        <v>1094.177777774117</v>
      </c>
      <c r="N841" s="6">
        <v>1448.0000000003199</v>
      </c>
      <c r="O841" s="4">
        <v>0</v>
      </c>
      <c r="P841" s="6">
        <v>1448.0000000003199</v>
      </c>
      <c r="Q841" s="13">
        <v>1</v>
      </c>
      <c r="R841" s="29">
        <v>377.80534641417597</v>
      </c>
      <c r="S841" s="29">
        <v>716.37243135994095</v>
      </c>
      <c r="T841" s="29">
        <v>17.224559772999999</v>
      </c>
      <c r="U841" t="s">
        <v>176</v>
      </c>
    </row>
    <row r="842" spans="1:21">
      <c r="A842" s="1">
        <v>840</v>
      </c>
      <c r="B842">
        <v>886307</v>
      </c>
      <c r="C842" s="2">
        <v>44572.75</v>
      </c>
      <c r="D842" s="26">
        <f>IF(input_OLD_temp_simulation!C842&lt;&gt;"",(C842-E842/24-DATE(1970,1,1))*86400,"")</f>
        <v>1641920400.0000002</v>
      </c>
      <c r="E842" s="13">
        <v>1</v>
      </c>
      <c r="F842" s="17">
        <v>2.6228799962008789</v>
      </c>
      <c r="G842" s="17">
        <v>2.2596545992749668</v>
      </c>
      <c r="H842" s="6">
        <v>0</v>
      </c>
      <c r="I842" s="17">
        <v>1.116443596684235</v>
      </c>
      <c r="J842" s="17">
        <v>17.36</v>
      </c>
      <c r="K842" s="4">
        <v>17.5</v>
      </c>
      <c r="L842">
        <v>900</v>
      </c>
      <c r="M842" s="6">
        <v>2315.3583333341148</v>
      </c>
      <c r="N842" s="6">
        <v>120.0000000026193</v>
      </c>
      <c r="O842" s="4">
        <v>0</v>
      </c>
      <c r="P842" s="6">
        <v>120.0000000026193</v>
      </c>
      <c r="Q842" s="13">
        <v>1</v>
      </c>
      <c r="R842" s="29">
        <v>377.80534641417597</v>
      </c>
      <c r="S842" s="29">
        <v>1937.552986919939</v>
      </c>
      <c r="T842" s="29">
        <v>17.300193902</v>
      </c>
      <c r="U842" t="s">
        <v>176</v>
      </c>
    </row>
    <row r="843" spans="1:21">
      <c r="A843" s="1">
        <v>841</v>
      </c>
      <c r="B843">
        <v>886307</v>
      </c>
      <c r="C843" s="2">
        <v>44572.760416666657</v>
      </c>
      <c r="D843" s="26">
        <f>IF(input_OLD_temp_simulation!C843&lt;&gt;"",(C843-E843/24-DATE(1970,1,1))*86400,"")</f>
        <v>1641921299.9999993</v>
      </c>
      <c r="E843" s="13">
        <v>1</v>
      </c>
      <c r="F843" s="17">
        <v>2.6019630696658158</v>
      </c>
      <c r="G843" s="17">
        <v>2.3023191078466758</v>
      </c>
      <c r="H843" s="6">
        <v>0</v>
      </c>
      <c r="I843" s="17">
        <v>1.0670836644346979</v>
      </c>
      <c r="J843" s="17">
        <v>17.5</v>
      </c>
      <c r="K843" s="4">
        <v>17.5</v>
      </c>
      <c r="L843">
        <v>900</v>
      </c>
      <c r="M843" s="6">
        <v>2315.3583333341148</v>
      </c>
      <c r="N843" s="6">
        <v>39.999999997235143</v>
      </c>
      <c r="O843" s="4">
        <v>0</v>
      </c>
      <c r="P843" s="6">
        <v>39.999999997235143</v>
      </c>
      <c r="Q843" s="13">
        <v>1</v>
      </c>
      <c r="R843" s="29">
        <v>377.80534641417597</v>
      </c>
      <c r="S843" s="29">
        <v>1937.552986919939</v>
      </c>
      <c r="T843" s="29">
        <v>17.368295919000001</v>
      </c>
      <c r="U843" t="s">
        <v>176</v>
      </c>
    </row>
    <row r="844" spans="1:21">
      <c r="A844" s="1">
        <v>842</v>
      </c>
      <c r="B844">
        <v>886307</v>
      </c>
      <c r="C844" s="2">
        <v>44572.770833333343</v>
      </c>
      <c r="D844" s="26">
        <f>IF(input_OLD_temp_simulation!C844&lt;&gt;"",(C844-E844/24-DATE(1970,1,1))*86400,"")</f>
        <v>1641922200.000001</v>
      </c>
      <c r="E844" s="13">
        <v>1</v>
      </c>
      <c r="F844" s="17">
        <v>2.5810461431307519</v>
      </c>
      <c r="G844" s="17">
        <v>2.3449836164183862</v>
      </c>
      <c r="H844" s="6">
        <v>0</v>
      </c>
      <c r="I844" s="17">
        <v>1.017723732185162</v>
      </c>
      <c r="J844" s="17">
        <v>17.55</v>
      </c>
      <c r="K844" s="4">
        <v>17.5</v>
      </c>
      <c r="L844">
        <v>900</v>
      </c>
      <c r="M844" s="6">
        <v>2315.3583333341148</v>
      </c>
      <c r="N844" s="6">
        <v>56.000000000494772</v>
      </c>
      <c r="O844" s="4">
        <v>0</v>
      </c>
      <c r="P844" s="6">
        <v>56.000000000494772</v>
      </c>
      <c r="Q844" s="13">
        <v>1</v>
      </c>
      <c r="R844" s="29">
        <v>377.80534641417597</v>
      </c>
      <c r="S844" s="29">
        <v>1937.552986919939</v>
      </c>
      <c r="T844" s="29">
        <v>17.436908246000002</v>
      </c>
      <c r="U844" t="s">
        <v>176</v>
      </c>
    </row>
    <row r="845" spans="1:21">
      <c r="A845" s="1">
        <v>843</v>
      </c>
      <c r="B845">
        <v>886307</v>
      </c>
      <c r="C845" s="2">
        <v>44572.78125</v>
      </c>
      <c r="D845" s="26">
        <f>IF(input_OLD_temp_simulation!C845&lt;&gt;"",(C845-E845/24-DATE(1970,1,1))*86400,"")</f>
        <v>1641923100.0000002</v>
      </c>
      <c r="E845" s="13">
        <v>1</v>
      </c>
      <c r="F845" s="17">
        <v>2.5601292165956888</v>
      </c>
      <c r="G845" s="17">
        <v>2.3876481249900952</v>
      </c>
      <c r="H845" s="6">
        <v>0</v>
      </c>
      <c r="I845" s="17">
        <v>0.96836379993562538</v>
      </c>
      <c r="J845" s="17">
        <v>17.54666666666667</v>
      </c>
      <c r="K845" s="4">
        <v>17.5</v>
      </c>
      <c r="L845">
        <v>900</v>
      </c>
      <c r="M845" s="6">
        <v>2315.3583333341148</v>
      </c>
      <c r="N845" s="6">
        <v>67.999999999301508</v>
      </c>
      <c r="O845" s="4">
        <v>0</v>
      </c>
      <c r="P845" s="6">
        <v>67.999999999301508</v>
      </c>
      <c r="Q845" s="13">
        <v>1</v>
      </c>
      <c r="R845" s="29">
        <v>377.80534641417597</v>
      </c>
      <c r="S845" s="29">
        <v>1937.552986919939</v>
      </c>
      <c r="T845" s="29">
        <v>17.505694406</v>
      </c>
      <c r="U845" t="s">
        <v>176</v>
      </c>
    </row>
    <row r="846" spans="1:21">
      <c r="A846" s="1">
        <v>844</v>
      </c>
      <c r="B846">
        <v>886307</v>
      </c>
      <c r="C846" s="2">
        <v>44572.791666666657</v>
      </c>
      <c r="D846" s="26">
        <f>IF(input_OLD_temp_simulation!C846&lt;&gt;"",(C846-E846/24-DATE(1970,1,1))*86400,"")</f>
        <v>1641923999.9999993</v>
      </c>
      <c r="E846" s="13">
        <v>1</v>
      </c>
      <c r="F846" s="17">
        <v>2.5392122900606249</v>
      </c>
      <c r="G846" s="17">
        <v>2.430312633561805</v>
      </c>
      <c r="H846" s="6">
        <v>0</v>
      </c>
      <c r="I846" s="17">
        <v>0.91900386768608899</v>
      </c>
      <c r="J846" s="17">
        <v>17.63333333333334</v>
      </c>
      <c r="K846" s="4">
        <v>17.5</v>
      </c>
      <c r="L846">
        <v>900</v>
      </c>
      <c r="M846" s="6">
        <v>273.54444444686118</v>
      </c>
      <c r="N846" s="6">
        <v>139.99999999941789</v>
      </c>
      <c r="O846" s="4">
        <v>0</v>
      </c>
      <c r="P846" s="6">
        <v>139.99999999941789</v>
      </c>
      <c r="Q846" s="13">
        <v>1</v>
      </c>
      <c r="R846" s="29">
        <v>377.80534641417597</v>
      </c>
      <c r="S846" s="29">
        <v>0</v>
      </c>
      <c r="T846" s="29">
        <v>17.423228497</v>
      </c>
      <c r="U846" t="s">
        <v>176</v>
      </c>
    </row>
    <row r="847" spans="1:21">
      <c r="A847" s="1">
        <v>845</v>
      </c>
      <c r="B847">
        <v>886307</v>
      </c>
      <c r="C847" s="2">
        <v>44572.802083333343</v>
      </c>
      <c r="D847" s="26">
        <f>IF(input_OLD_temp_simulation!C847&lt;&gt;"",(C847-E847/24-DATE(1970,1,1))*86400,"")</f>
        <v>1641924900.000001</v>
      </c>
      <c r="E847" s="13">
        <v>1</v>
      </c>
      <c r="F847" s="17">
        <v>2.6035461629176999</v>
      </c>
      <c r="G847" s="17">
        <v>2.430312633561805</v>
      </c>
      <c r="H847" s="6">
        <v>0</v>
      </c>
      <c r="I847" s="17">
        <v>0.98333774054316403</v>
      </c>
      <c r="J847" s="17">
        <v>17.664999999999999</v>
      </c>
      <c r="K847" s="4">
        <v>17.5</v>
      </c>
      <c r="L847">
        <v>900</v>
      </c>
      <c r="M847" s="6">
        <v>273.54444444686118</v>
      </c>
      <c r="N847" s="6">
        <v>144.0000000002328</v>
      </c>
      <c r="O847" s="4">
        <v>0</v>
      </c>
      <c r="P847" s="6">
        <v>144.0000000002328</v>
      </c>
      <c r="Q847" s="13">
        <v>1</v>
      </c>
      <c r="R847" s="29">
        <v>377.80534641417597</v>
      </c>
      <c r="S847" s="29">
        <v>0</v>
      </c>
      <c r="T847" s="29">
        <v>17.342121947999999</v>
      </c>
      <c r="U847" t="s">
        <v>176</v>
      </c>
    </row>
    <row r="848" spans="1:21">
      <c r="A848" s="1">
        <v>846</v>
      </c>
      <c r="B848">
        <v>886307</v>
      </c>
      <c r="C848" s="2">
        <v>44572.8125</v>
      </c>
      <c r="D848" s="26">
        <f>IF(input_OLD_temp_simulation!C848&lt;&gt;"",(C848-E848/24-DATE(1970,1,1))*86400,"")</f>
        <v>1641925800.0000002</v>
      </c>
      <c r="E848" s="13">
        <v>1</v>
      </c>
      <c r="F848" s="17">
        <v>2.6678800357747749</v>
      </c>
      <c r="G848" s="17">
        <v>2.430312633561805</v>
      </c>
      <c r="H848" s="6">
        <v>0</v>
      </c>
      <c r="I848" s="17">
        <v>1.0476716134002391</v>
      </c>
      <c r="J848" s="17">
        <v>17.63666666666667</v>
      </c>
      <c r="K848" s="4">
        <v>17.5</v>
      </c>
      <c r="L848">
        <v>900</v>
      </c>
      <c r="M848" s="6">
        <v>273.54444444686118</v>
      </c>
      <c r="N848" s="6">
        <v>64.00000000212458</v>
      </c>
      <c r="O848" s="4">
        <v>0</v>
      </c>
      <c r="P848" s="6">
        <v>64.00000000212458</v>
      </c>
      <c r="Q848" s="13">
        <v>1</v>
      </c>
      <c r="R848" s="29">
        <v>377.80534641417597</v>
      </c>
      <c r="S848" s="29">
        <v>0</v>
      </c>
      <c r="T848" s="29">
        <v>17.255374217</v>
      </c>
      <c r="U848" t="s">
        <v>176</v>
      </c>
    </row>
    <row r="849" spans="1:21">
      <c r="A849" s="1">
        <v>847</v>
      </c>
      <c r="B849">
        <v>886307</v>
      </c>
      <c r="C849" s="2">
        <v>44572.822916666657</v>
      </c>
      <c r="D849" s="26">
        <f>IF(input_OLD_temp_simulation!C849&lt;&gt;"",(C849-E849/24-DATE(1970,1,1))*86400,"")</f>
        <v>1641926699.9999993</v>
      </c>
      <c r="E849" s="13">
        <v>1</v>
      </c>
      <c r="F849" s="17">
        <v>2.73221390863185</v>
      </c>
      <c r="G849" s="17">
        <v>2.430312633561805</v>
      </c>
      <c r="H849" s="6">
        <v>0</v>
      </c>
      <c r="I849" s="17">
        <v>1.1120054862573141</v>
      </c>
      <c r="J849" s="17">
        <v>17.579999999999998</v>
      </c>
      <c r="K849" s="4">
        <v>17.5</v>
      </c>
      <c r="L849">
        <v>900</v>
      </c>
      <c r="M849" s="6">
        <v>273.54444444686118</v>
      </c>
      <c r="N849" s="6">
        <v>72.000000000116415</v>
      </c>
      <c r="O849" s="4">
        <v>0</v>
      </c>
      <c r="P849" s="6">
        <v>72.000000000116415</v>
      </c>
      <c r="Q849" s="13">
        <v>1</v>
      </c>
      <c r="R849" s="29">
        <v>377.80534641417597</v>
      </c>
      <c r="S849" s="29">
        <v>0</v>
      </c>
      <c r="T849" s="29">
        <v>17.170348693000001</v>
      </c>
      <c r="U849" t="s">
        <v>176</v>
      </c>
    </row>
    <row r="850" spans="1:21">
      <c r="A850" s="1">
        <v>848</v>
      </c>
      <c r="B850">
        <v>886307</v>
      </c>
      <c r="C850" s="2">
        <v>44572.833333333343</v>
      </c>
      <c r="D850" s="26">
        <f>IF(input_OLD_temp_simulation!C850&lt;&gt;"",(C850-E850/24-DATE(1970,1,1))*86400,"")</f>
        <v>1641927600.000001</v>
      </c>
      <c r="E850" s="13">
        <v>1</v>
      </c>
      <c r="F850" s="17">
        <v>2.796547781488925</v>
      </c>
      <c r="G850" s="17">
        <v>2.430312633561805</v>
      </c>
      <c r="H850" s="6">
        <v>0</v>
      </c>
      <c r="I850" s="17">
        <v>1.1763393591143889</v>
      </c>
      <c r="J850" s="17">
        <v>17.614999999999998</v>
      </c>
      <c r="K850" s="4">
        <v>18.5</v>
      </c>
      <c r="L850">
        <v>900</v>
      </c>
      <c r="M850" s="6">
        <v>3048.0666666656721</v>
      </c>
      <c r="N850" s="6">
        <v>135.99999999860299</v>
      </c>
      <c r="O850" s="4">
        <v>0</v>
      </c>
      <c r="P850" s="6">
        <v>135.99999999860299</v>
      </c>
      <c r="Q850" s="13">
        <v>1</v>
      </c>
      <c r="R850" s="29">
        <v>377.80534641417597</v>
      </c>
      <c r="S850" s="29">
        <v>2670.2613202514958</v>
      </c>
      <c r="T850" s="29">
        <v>17.307263710000001</v>
      </c>
      <c r="U850" t="s">
        <v>176</v>
      </c>
    </row>
    <row r="851" spans="1:21">
      <c r="A851" s="1">
        <v>849</v>
      </c>
      <c r="B851">
        <v>886307</v>
      </c>
      <c r="C851" s="2">
        <v>44572.84375</v>
      </c>
      <c r="D851" s="26">
        <f>IF(input_OLD_temp_simulation!C851&lt;&gt;"",(C851-E851/24-DATE(1970,1,1))*86400,"")</f>
        <v>1641928500.0000002</v>
      </c>
      <c r="E851" s="13">
        <v>1</v>
      </c>
      <c r="F851" s="17">
        <v>2.751291604008038</v>
      </c>
      <c r="G851" s="17">
        <v>2.2452262833805481</v>
      </c>
      <c r="H851" s="6">
        <v>0</v>
      </c>
      <c r="I851" s="17">
        <v>1.2544740817543401</v>
      </c>
      <c r="J851" s="17">
        <v>18.483333333333331</v>
      </c>
      <c r="K851" s="4">
        <v>19</v>
      </c>
      <c r="L851">
        <v>900</v>
      </c>
      <c r="M851" s="6">
        <v>3048.0666666656721</v>
      </c>
      <c r="N851" s="6">
        <v>119.99999999898139</v>
      </c>
      <c r="O851" s="4">
        <v>0</v>
      </c>
      <c r="P851" s="6">
        <v>119.99999999898139</v>
      </c>
      <c r="Q851" s="13">
        <v>1</v>
      </c>
      <c r="R851" s="29">
        <v>377.80534641417597</v>
      </c>
      <c r="S851" s="29">
        <v>2670.2613202514958</v>
      </c>
      <c r="T851" s="29">
        <v>17.442436098999998</v>
      </c>
      <c r="U851" t="s">
        <v>176</v>
      </c>
    </row>
    <row r="852" spans="1:21">
      <c r="A852" s="1">
        <v>850</v>
      </c>
      <c r="B852">
        <v>886307</v>
      </c>
      <c r="C852" s="2">
        <v>44572.854166666657</v>
      </c>
      <c r="D852" s="26">
        <f>IF(input_OLD_temp_simulation!C852&lt;&gt;"",(C852-E852/24-DATE(1970,1,1))*86400,"")</f>
        <v>1641929399.9999993</v>
      </c>
      <c r="E852" s="13">
        <v>1</v>
      </c>
      <c r="F852" s="17">
        <v>2.7060354265271509</v>
      </c>
      <c r="G852" s="17">
        <v>2.060139933199292</v>
      </c>
      <c r="H852" s="6">
        <v>0</v>
      </c>
      <c r="I852" s="17">
        <v>1.3326088043942901</v>
      </c>
      <c r="J852" s="17">
        <v>19.760000000000002</v>
      </c>
      <c r="K852" s="4">
        <v>19</v>
      </c>
      <c r="L852">
        <v>900</v>
      </c>
      <c r="M852" s="6">
        <v>3048.0666666656721</v>
      </c>
      <c r="N852" s="6">
        <v>348.00000000177528</v>
      </c>
      <c r="O852" s="4">
        <v>0</v>
      </c>
      <c r="P852" s="6">
        <v>348.00000000177528</v>
      </c>
      <c r="Q852" s="13">
        <v>1</v>
      </c>
      <c r="R852" s="29">
        <v>377.80534641417597</v>
      </c>
      <c r="S852" s="29">
        <v>2670.2613202514958</v>
      </c>
      <c r="T852" s="29">
        <v>17.596185336000001</v>
      </c>
      <c r="U852" t="s">
        <v>176</v>
      </c>
    </row>
    <row r="853" spans="1:21">
      <c r="A853" s="1">
        <v>851</v>
      </c>
      <c r="B853">
        <v>886307</v>
      </c>
      <c r="C853" s="2">
        <v>44572.864583333343</v>
      </c>
      <c r="D853" s="26">
        <f>IF(input_OLD_temp_simulation!C853&lt;&gt;"",(C853-E853/24-DATE(1970,1,1))*86400,"")</f>
        <v>1641930300.000001</v>
      </c>
      <c r="E853" s="13">
        <v>1</v>
      </c>
      <c r="F853" s="17">
        <v>2.6607792490462638</v>
      </c>
      <c r="G853" s="17">
        <v>1.875053583018035</v>
      </c>
      <c r="H853" s="6">
        <v>0</v>
      </c>
      <c r="I853" s="17">
        <v>1.410743527034241</v>
      </c>
      <c r="J853" s="17">
        <v>19.489999999999998</v>
      </c>
      <c r="K853" s="4">
        <v>19</v>
      </c>
      <c r="L853">
        <v>900</v>
      </c>
      <c r="M853" s="6">
        <v>3048.0666666656721</v>
      </c>
      <c r="N853" s="6">
        <v>119.99999999898139</v>
      </c>
      <c r="O853" s="4">
        <v>0</v>
      </c>
      <c r="P853" s="6">
        <v>119.99999999898139</v>
      </c>
      <c r="Q853" s="13">
        <v>1</v>
      </c>
      <c r="R853" s="29">
        <v>377.80534641417597</v>
      </c>
      <c r="S853" s="29">
        <v>2670.2613202514958</v>
      </c>
      <c r="T853" s="29">
        <v>17.730430195</v>
      </c>
      <c r="U853" t="s">
        <v>176</v>
      </c>
    </row>
    <row r="854" spans="1:21">
      <c r="A854" s="1">
        <v>852</v>
      </c>
      <c r="B854">
        <v>886307</v>
      </c>
      <c r="C854" s="2">
        <v>44572.875</v>
      </c>
      <c r="D854" s="26">
        <f>IF(input_OLD_temp_simulation!C854&lt;&gt;"",(C854-E854/24-DATE(1970,1,1))*86400,"")</f>
        <v>1641931200.0000002</v>
      </c>
      <c r="E854" s="13">
        <v>1</v>
      </c>
      <c r="F854" s="17">
        <v>2.6155230715653768</v>
      </c>
      <c r="G854" s="17">
        <v>1.689967232836779</v>
      </c>
      <c r="H854" s="6">
        <v>0</v>
      </c>
      <c r="I854" s="17">
        <v>1.4888782496741919</v>
      </c>
      <c r="J854" s="17">
        <v>18.98</v>
      </c>
      <c r="K854" s="4">
        <v>19</v>
      </c>
      <c r="L854">
        <v>900</v>
      </c>
      <c r="M854" s="6">
        <v>1318.8749999976901</v>
      </c>
      <c r="N854" s="6">
        <v>120.0000000026193</v>
      </c>
      <c r="O854" s="4">
        <v>0</v>
      </c>
      <c r="P854" s="6">
        <v>120.0000000026193</v>
      </c>
      <c r="Q854" s="13">
        <v>1</v>
      </c>
      <c r="R854" s="29">
        <v>377.80534641417597</v>
      </c>
      <c r="S854" s="29">
        <v>941.06965358351385</v>
      </c>
      <c r="T854" s="29">
        <v>17.724685406999999</v>
      </c>
      <c r="U854" t="s">
        <v>176</v>
      </c>
    </row>
    <row r="855" spans="1:21">
      <c r="A855" s="1">
        <v>853</v>
      </c>
      <c r="B855">
        <v>886307</v>
      </c>
      <c r="C855" s="2">
        <v>44572.885416666657</v>
      </c>
      <c r="D855" s="26">
        <f>IF(input_OLD_temp_simulation!C855&lt;&gt;"",(C855-E855/24-DATE(1970,1,1))*86400,"")</f>
        <v>1641932099.9999993</v>
      </c>
      <c r="E855" s="13">
        <v>1</v>
      </c>
      <c r="F855" s="17">
        <v>2.6133898461367919</v>
      </c>
      <c r="G855" s="17">
        <v>1.689967232836779</v>
      </c>
      <c r="H855" s="6">
        <v>0</v>
      </c>
      <c r="I855" s="17">
        <v>1.4867450242456071</v>
      </c>
      <c r="J855" s="17">
        <v>18.690000000000001</v>
      </c>
      <c r="K855" s="4">
        <v>19</v>
      </c>
      <c r="L855">
        <v>900</v>
      </c>
      <c r="M855" s="6">
        <v>1318.8749999976901</v>
      </c>
      <c r="N855" s="6">
        <v>131.99999999778811</v>
      </c>
      <c r="O855" s="4">
        <v>0</v>
      </c>
      <c r="P855" s="6">
        <v>131.99999999778811</v>
      </c>
      <c r="Q855" s="13">
        <v>1</v>
      </c>
      <c r="R855" s="29">
        <v>377.80534641417597</v>
      </c>
      <c r="S855" s="29">
        <v>941.06965358351385</v>
      </c>
      <c r="T855" s="29">
        <v>17.719964591</v>
      </c>
      <c r="U855" t="s">
        <v>176</v>
      </c>
    </row>
    <row r="856" spans="1:21">
      <c r="A856" s="1">
        <v>854</v>
      </c>
      <c r="B856">
        <v>886307</v>
      </c>
      <c r="C856" s="2">
        <v>44572.895833333343</v>
      </c>
      <c r="D856" s="26">
        <f>IF(input_OLD_temp_simulation!C856&lt;&gt;"",(C856-E856/24-DATE(1970,1,1))*86400,"")</f>
        <v>1641933000.000001</v>
      </c>
      <c r="E856" s="13">
        <v>1</v>
      </c>
      <c r="F856" s="17">
        <v>2.611256620708208</v>
      </c>
      <c r="G856" s="17">
        <v>1.689967232836779</v>
      </c>
      <c r="H856" s="6">
        <v>0</v>
      </c>
      <c r="I856" s="17">
        <v>1.484611798817022</v>
      </c>
      <c r="J856" s="17">
        <v>18.86333333333333</v>
      </c>
      <c r="K856" s="4">
        <v>13.5</v>
      </c>
      <c r="L856">
        <v>900</v>
      </c>
      <c r="M856" s="6">
        <v>1318.8749999976901</v>
      </c>
      <c r="N856" s="6">
        <v>116.00000000180439</v>
      </c>
      <c r="O856" s="4">
        <v>0</v>
      </c>
      <c r="P856" s="6">
        <v>116.00000000180439</v>
      </c>
      <c r="Q856" s="13">
        <v>1</v>
      </c>
      <c r="R856" s="29">
        <v>377.80534641417597</v>
      </c>
      <c r="S856" s="29">
        <v>941.06965358351385</v>
      </c>
      <c r="T856" s="29">
        <v>17.713930242</v>
      </c>
      <c r="U856" t="s">
        <v>176</v>
      </c>
    </row>
    <row r="857" spans="1:21">
      <c r="A857" s="1">
        <v>855</v>
      </c>
      <c r="B857">
        <v>886307</v>
      </c>
      <c r="C857" s="2">
        <v>44572.90625</v>
      </c>
      <c r="D857" s="26">
        <f>IF(input_OLD_temp_simulation!C857&lt;&gt;"",(C857-E857/24-DATE(1970,1,1))*86400,"")</f>
        <v>1641933900.0000002</v>
      </c>
      <c r="E857" s="13">
        <v>1</v>
      </c>
      <c r="F857" s="17">
        <v>2.6091233952796231</v>
      </c>
      <c r="G857" s="17">
        <v>1.689967232836779</v>
      </c>
      <c r="H857" s="6">
        <v>0</v>
      </c>
      <c r="I857" s="17">
        <v>1.4824785733884369</v>
      </c>
      <c r="J857" s="17">
        <v>19.04666666666667</v>
      </c>
      <c r="K857" s="4">
        <v>13.5</v>
      </c>
      <c r="L857">
        <v>900</v>
      </c>
      <c r="M857" s="6">
        <v>1318.8749999976901</v>
      </c>
      <c r="N857" s="6">
        <v>187.9999999982829</v>
      </c>
      <c r="O857" s="4">
        <v>0</v>
      </c>
      <c r="P857" s="6">
        <v>187.9999999982829</v>
      </c>
      <c r="Q857" s="13">
        <v>1</v>
      </c>
      <c r="R857" s="29">
        <v>377.80534641417597</v>
      </c>
      <c r="S857" s="29">
        <v>941.06965358351385</v>
      </c>
      <c r="T857" s="29">
        <v>17.713915487000001</v>
      </c>
      <c r="U857" t="s">
        <v>176</v>
      </c>
    </row>
    <row r="858" spans="1:21">
      <c r="A858" s="1">
        <v>856</v>
      </c>
      <c r="B858">
        <v>886307</v>
      </c>
      <c r="C858" s="2">
        <v>44572.916666666657</v>
      </c>
      <c r="D858" s="26">
        <f>IF(input_OLD_temp_simulation!C858&lt;&gt;"",(C858-E858/24-DATE(1970,1,1))*86400,"")</f>
        <v>1641934799.9999993</v>
      </c>
      <c r="E858" s="13">
        <v>1</v>
      </c>
      <c r="F858" s="17">
        <v>2.6069901698510378</v>
      </c>
      <c r="G858" s="17">
        <v>1.689967232836779</v>
      </c>
      <c r="H858" s="6">
        <v>0</v>
      </c>
      <c r="I858" s="17">
        <v>1.4803453479598521</v>
      </c>
      <c r="J858" s="17">
        <v>18.670000000000002</v>
      </c>
      <c r="K858" s="4">
        <v>13.5</v>
      </c>
      <c r="L858">
        <v>900</v>
      </c>
      <c r="M858" s="6">
        <v>0</v>
      </c>
      <c r="N858" s="6">
        <v>211.99999999953431</v>
      </c>
      <c r="O858" s="4">
        <v>0</v>
      </c>
      <c r="P858" s="6">
        <v>211.99999999953431</v>
      </c>
      <c r="Q858" s="13">
        <v>1</v>
      </c>
      <c r="R858" s="29">
        <v>377.80534641417597</v>
      </c>
      <c r="S858" s="29">
        <v>0</v>
      </c>
      <c r="T858" s="29">
        <v>17.639910983</v>
      </c>
      <c r="U858" t="s">
        <v>176</v>
      </c>
    </row>
    <row r="859" spans="1:21">
      <c r="A859" s="1">
        <v>857</v>
      </c>
      <c r="B859">
        <v>886307</v>
      </c>
      <c r="C859" s="2">
        <v>44572.927083333343</v>
      </c>
      <c r="D859" s="26">
        <f>IF(input_OLD_temp_simulation!C859&lt;&gt;"",(C859-E859/24-DATE(1970,1,1))*86400,"")</f>
        <v>1641935700.000001</v>
      </c>
      <c r="E859" s="13">
        <v>1</v>
      </c>
      <c r="F859" s="17">
        <v>2.650498804869164</v>
      </c>
      <c r="G859" s="17">
        <v>1.853721328732185</v>
      </c>
      <c r="H859" s="6">
        <v>0</v>
      </c>
      <c r="I859" s="17">
        <v>1.4146845857143739</v>
      </c>
      <c r="J859" s="17">
        <v>18.33666666666667</v>
      </c>
      <c r="K859" s="4">
        <v>13.5</v>
      </c>
      <c r="L859">
        <v>900</v>
      </c>
      <c r="M859" s="6">
        <v>0</v>
      </c>
      <c r="N859" s="6">
        <v>48.000000002502929</v>
      </c>
      <c r="O859" s="4">
        <v>0</v>
      </c>
      <c r="P859" s="6">
        <v>48.000000002502929</v>
      </c>
      <c r="Q859" s="13">
        <v>1</v>
      </c>
      <c r="R859" s="29">
        <v>377.80534641417597</v>
      </c>
      <c r="S859" s="29">
        <v>0</v>
      </c>
      <c r="T859" s="29">
        <v>17.552315656000001</v>
      </c>
      <c r="U859" t="s">
        <v>176</v>
      </c>
    </row>
    <row r="860" spans="1:21">
      <c r="A860" s="1">
        <v>858</v>
      </c>
      <c r="B860">
        <v>886307</v>
      </c>
      <c r="C860" s="2">
        <v>44572.9375</v>
      </c>
      <c r="D860" s="26">
        <f>IF(input_OLD_temp_simulation!C860&lt;&gt;"",(C860-E860/24-DATE(1970,1,1))*86400,"")</f>
        <v>1641936600.0000002</v>
      </c>
      <c r="E860" s="13">
        <v>1</v>
      </c>
      <c r="F860" s="17">
        <v>2.6940074398872902</v>
      </c>
      <c r="G860" s="17">
        <v>2.017475424627591</v>
      </c>
      <c r="H860" s="6">
        <v>0</v>
      </c>
      <c r="I860" s="17">
        <v>1.349023823468896</v>
      </c>
      <c r="J860" s="17">
        <v>17.98</v>
      </c>
      <c r="K860" s="4">
        <v>13.5</v>
      </c>
      <c r="L860">
        <v>900</v>
      </c>
      <c r="M860" s="6">
        <v>0</v>
      </c>
      <c r="N860" s="6">
        <v>43.999999998050043</v>
      </c>
      <c r="O860" s="4">
        <v>0</v>
      </c>
      <c r="P860" s="6">
        <v>43.999999998050043</v>
      </c>
      <c r="Q860" s="13">
        <v>1</v>
      </c>
      <c r="R860" s="29">
        <v>377.80534641417597</v>
      </c>
      <c r="S860" s="29">
        <v>0</v>
      </c>
      <c r="T860" s="29">
        <v>17.464540794000001</v>
      </c>
      <c r="U860" t="s">
        <v>176</v>
      </c>
    </row>
    <row r="861" spans="1:21">
      <c r="A861" s="1">
        <v>859</v>
      </c>
      <c r="B861">
        <v>886307</v>
      </c>
      <c r="C861" s="2">
        <v>44572.947916666657</v>
      </c>
      <c r="D861" s="26">
        <f>IF(input_OLD_temp_simulation!C861&lt;&gt;"",(C861-E861/24-DATE(1970,1,1))*86400,"")</f>
        <v>1641937499.9999993</v>
      </c>
      <c r="E861" s="13">
        <v>1</v>
      </c>
      <c r="F861" s="17">
        <v>2.7375160749054159</v>
      </c>
      <c r="G861" s="17">
        <v>2.1812295205229968</v>
      </c>
      <c r="H861" s="6">
        <v>0</v>
      </c>
      <c r="I861" s="17">
        <v>1.2833630612234179</v>
      </c>
      <c r="J861" s="17">
        <v>17.66</v>
      </c>
      <c r="K861" s="4">
        <v>13.5</v>
      </c>
      <c r="L861">
        <v>900</v>
      </c>
      <c r="M861" s="6">
        <v>0</v>
      </c>
      <c r="N861" s="6">
        <v>36.000000001877197</v>
      </c>
      <c r="O861" s="4">
        <v>0</v>
      </c>
      <c r="P861" s="6">
        <v>36.000000001877197</v>
      </c>
      <c r="Q861" s="13">
        <v>1</v>
      </c>
      <c r="R861" s="29">
        <v>377.80534641417597</v>
      </c>
      <c r="S861" s="29">
        <v>0</v>
      </c>
      <c r="T861" s="29">
        <v>17.376254744000001</v>
      </c>
      <c r="U861" t="s">
        <v>176</v>
      </c>
    </row>
    <row r="862" spans="1:21">
      <c r="A862" s="1">
        <v>860</v>
      </c>
      <c r="B862">
        <v>886307</v>
      </c>
      <c r="C862" s="2">
        <v>44572.958333333343</v>
      </c>
      <c r="D862" s="26">
        <f>IF(input_OLD_temp_simulation!C862&lt;&gt;"",(C862-E862/24-DATE(1970,1,1))*86400,"")</f>
        <v>1641938400.000001</v>
      </c>
      <c r="E862" s="13">
        <v>1</v>
      </c>
      <c r="F862" s="17">
        <v>2.781024709923543</v>
      </c>
      <c r="G862" s="17">
        <v>2.344983616418403</v>
      </c>
      <c r="H862" s="6">
        <v>0</v>
      </c>
      <c r="I862" s="17">
        <v>1.21770229897794</v>
      </c>
      <c r="J862" s="17">
        <v>17.420000000000002</v>
      </c>
      <c r="K862" s="4">
        <v>13.5</v>
      </c>
      <c r="L862">
        <v>900</v>
      </c>
      <c r="M862" s="6">
        <v>0</v>
      </c>
      <c r="N862" s="6">
        <v>32.00000000106229</v>
      </c>
      <c r="O862" s="4">
        <v>0</v>
      </c>
      <c r="P862" s="6">
        <v>32.00000000106229</v>
      </c>
      <c r="Q862" s="13">
        <v>1</v>
      </c>
      <c r="R862" s="29">
        <v>377.80534641417597</v>
      </c>
      <c r="S862" s="29">
        <v>0</v>
      </c>
      <c r="T862" s="29">
        <v>17.287793989000001</v>
      </c>
      <c r="U862" t="s">
        <v>176</v>
      </c>
    </row>
    <row r="863" spans="1:21">
      <c r="A863" s="1">
        <v>861</v>
      </c>
      <c r="B863">
        <v>886307</v>
      </c>
      <c r="C863" s="2">
        <v>44572.96875</v>
      </c>
      <c r="D863" s="26">
        <f>IF(input_OLD_temp_simulation!C863&lt;&gt;"",(C863-E863/24-DATE(1970,1,1))*86400,"")</f>
        <v>1641939300.0000002</v>
      </c>
      <c r="E863" s="13">
        <v>1</v>
      </c>
      <c r="F863" s="17">
        <v>2.8245333449416661</v>
      </c>
      <c r="G863" s="17">
        <v>2.344983616418403</v>
      </c>
      <c r="H863" s="6">
        <v>0</v>
      </c>
      <c r="I863" s="17">
        <v>1.261210933996064</v>
      </c>
      <c r="J863" s="17">
        <v>17.216666666666669</v>
      </c>
      <c r="K863" s="4">
        <v>13.5</v>
      </c>
      <c r="L863">
        <v>900</v>
      </c>
      <c r="M863" s="6">
        <v>0</v>
      </c>
      <c r="N863" s="6">
        <v>31.9999999992433</v>
      </c>
      <c r="O863" s="4">
        <v>0</v>
      </c>
      <c r="P863" s="6">
        <v>31.9999999992433</v>
      </c>
      <c r="Q863" s="13">
        <v>1</v>
      </c>
      <c r="R863" s="29">
        <v>377.80534641417597</v>
      </c>
      <c r="S863" s="29">
        <v>0</v>
      </c>
      <c r="T863" s="29">
        <v>17.200255988999999</v>
      </c>
      <c r="U863" t="s">
        <v>176</v>
      </c>
    </row>
    <row r="864" spans="1:21">
      <c r="A864" s="1">
        <v>862</v>
      </c>
      <c r="B864">
        <v>886307</v>
      </c>
      <c r="C864" s="2">
        <v>44572.979166666657</v>
      </c>
      <c r="D864" s="26">
        <f>IF(input_OLD_temp_simulation!C864&lt;&gt;"",(C864-E864/24-DATE(1970,1,1))*86400,"")</f>
        <v>1641940199.9999993</v>
      </c>
      <c r="E864" s="13">
        <v>1</v>
      </c>
      <c r="F864" s="17">
        <v>2.86804197995979</v>
      </c>
      <c r="G864" s="17">
        <v>2.344983616418403</v>
      </c>
      <c r="H864" s="6">
        <v>0</v>
      </c>
      <c r="I864" s="17">
        <v>1.3047195690141871</v>
      </c>
      <c r="J864" s="17">
        <v>17.035</v>
      </c>
      <c r="K864" s="4">
        <v>13.5</v>
      </c>
      <c r="L864">
        <v>900</v>
      </c>
      <c r="M864" s="6">
        <v>0</v>
      </c>
      <c r="N864" s="6">
        <v>31.9999999992433</v>
      </c>
      <c r="O864" s="4">
        <v>0</v>
      </c>
      <c r="P864" s="6">
        <v>31.9999999992433</v>
      </c>
      <c r="Q864" s="13">
        <v>1</v>
      </c>
      <c r="R864" s="29">
        <v>377.80534641417597</v>
      </c>
      <c r="S864" s="29">
        <v>0</v>
      </c>
      <c r="T864" s="29">
        <v>17.113634294000001</v>
      </c>
      <c r="U864" t="s">
        <v>176</v>
      </c>
    </row>
    <row r="865" spans="1:21">
      <c r="A865" s="1">
        <v>863</v>
      </c>
      <c r="B865">
        <v>886307</v>
      </c>
      <c r="C865" s="2">
        <v>44572.989583333343</v>
      </c>
      <c r="D865" s="26">
        <f>IF(input_OLD_temp_simulation!C865&lt;&gt;"",(C865-E865/24-DATE(1970,1,1))*86400,"")</f>
        <v>1641941100.000001</v>
      </c>
      <c r="E865" s="13">
        <v>1</v>
      </c>
      <c r="F865" s="17">
        <v>2.9115506149779131</v>
      </c>
      <c r="G865" s="17">
        <v>2.344983616418403</v>
      </c>
      <c r="H865" s="6">
        <v>0</v>
      </c>
      <c r="I865" s="17">
        <v>1.348228204032311</v>
      </c>
      <c r="J865" s="17">
        <v>16.89</v>
      </c>
      <c r="K865" s="4">
        <v>13.5</v>
      </c>
      <c r="L865">
        <v>900</v>
      </c>
      <c r="M865" s="6">
        <v>0</v>
      </c>
      <c r="N865" s="6">
        <v>32.00000000106229</v>
      </c>
      <c r="O865" s="4">
        <v>0</v>
      </c>
      <c r="P865" s="6">
        <v>32.00000000106229</v>
      </c>
      <c r="Q865" s="13">
        <v>1</v>
      </c>
      <c r="R865" s="29">
        <v>377.80534641417597</v>
      </c>
      <c r="S865" s="29">
        <v>0</v>
      </c>
      <c r="T865" s="29">
        <v>17.027922494999999</v>
      </c>
      <c r="U865" t="s">
        <v>176</v>
      </c>
    </row>
    <row r="866" spans="1:21">
      <c r="A866" s="1">
        <v>864</v>
      </c>
      <c r="B866">
        <v>886307</v>
      </c>
      <c r="C866" s="2">
        <v>44573</v>
      </c>
      <c r="D866" s="26">
        <f>IF(input_OLD_temp_simulation!C866&lt;&gt;"",(C866-E866/24-DATE(1970,1,1))*86400,"")</f>
        <v>1641942000.0000002</v>
      </c>
      <c r="E866" s="13">
        <v>1</v>
      </c>
      <c r="F866" s="17">
        <v>2.9550592499960371</v>
      </c>
      <c r="G866" s="17">
        <v>2.344983616418403</v>
      </c>
      <c r="H866" s="6">
        <v>0</v>
      </c>
      <c r="I866" s="17">
        <v>1.3917368390504341</v>
      </c>
      <c r="J866" s="17">
        <v>16.77333333333333</v>
      </c>
      <c r="K866" s="4">
        <v>13.5</v>
      </c>
      <c r="L866">
        <v>900</v>
      </c>
      <c r="M866" s="6">
        <v>0</v>
      </c>
      <c r="N866" s="6">
        <v>31.9999999992433</v>
      </c>
      <c r="O866" s="4">
        <v>0</v>
      </c>
      <c r="P866" s="6">
        <v>31.9999999992433</v>
      </c>
      <c r="Q866" s="13">
        <v>1</v>
      </c>
      <c r="R866" s="29">
        <v>377.80534641417597</v>
      </c>
      <c r="S866" s="29">
        <v>0</v>
      </c>
      <c r="T866" s="29">
        <v>16.943114230999999</v>
      </c>
      <c r="U866" t="s">
        <v>176</v>
      </c>
    </row>
    <row r="867" spans="1:21">
      <c r="A867" s="1">
        <v>865</v>
      </c>
      <c r="B867">
        <v>886307</v>
      </c>
      <c r="C867" s="2">
        <v>44573.010416666657</v>
      </c>
      <c r="D867" s="26">
        <f>IF(input_OLD_temp_simulation!C867&lt;&gt;"",(C867-E867/24-DATE(1970,1,1))*86400,"")</f>
        <v>1641942899.9999993</v>
      </c>
      <c r="E867" s="13">
        <v>1</v>
      </c>
      <c r="F867" s="17">
        <v>2.980059249996037</v>
      </c>
      <c r="G867" s="17">
        <v>2.2587377120061012</v>
      </c>
      <c r="H867" s="6">
        <v>0</v>
      </c>
      <c r="I867" s="17">
        <v>1.474234108658637</v>
      </c>
      <c r="J867" s="17">
        <v>16.646666666666661</v>
      </c>
      <c r="K867" s="4">
        <v>13.5</v>
      </c>
      <c r="L867">
        <v>900</v>
      </c>
      <c r="M867" s="6">
        <v>0</v>
      </c>
      <c r="N867" s="6">
        <v>32.00000000106229</v>
      </c>
      <c r="O867" s="4">
        <v>0</v>
      </c>
      <c r="P867" s="6">
        <v>32.00000000106229</v>
      </c>
      <c r="Q867" s="13">
        <v>1</v>
      </c>
      <c r="R867" s="29">
        <v>377.80534641417597</v>
      </c>
      <c r="S867" s="29">
        <v>0</v>
      </c>
      <c r="T867" s="29">
        <v>16.859475799999998</v>
      </c>
      <c r="U867" t="s">
        <v>176</v>
      </c>
    </row>
    <row r="868" spans="1:21">
      <c r="A868" s="1">
        <v>866</v>
      </c>
      <c r="B868">
        <v>886307</v>
      </c>
      <c r="C868" s="2">
        <v>44573.020833333343</v>
      </c>
      <c r="D868" s="26">
        <f>IF(input_OLD_temp_simulation!C868&lt;&gt;"",(C868-E868/24-DATE(1970,1,1))*86400,"")</f>
        <v>1641943800.000001</v>
      </c>
      <c r="E868" s="13">
        <v>1</v>
      </c>
      <c r="F868" s="17">
        <v>3.0050592499960378</v>
      </c>
      <c r="G868" s="17">
        <v>2.172491807593798</v>
      </c>
      <c r="H868" s="6">
        <v>0</v>
      </c>
      <c r="I868" s="17">
        <v>1.556731378266839</v>
      </c>
      <c r="J868" s="17">
        <v>16.536666666666669</v>
      </c>
      <c r="K868" s="4">
        <v>13.5</v>
      </c>
      <c r="L868">
        <v>900</v>
      </c>
      <c r="M868" s="6">
        <v>0</v>
      </c>
      <c r="N868" s="6">
        <v>28.000000000247379</v>
      </c>
      <c r="O868" s="4">
        <v>0</v>
      </c>
      <c r="P868" s="6">
        <v>28.000000000247379</v>
      </c>
      <c r="Q868" s="13">
        <v>1</v>
      </c>
      <c r="R868" s="29">
        <v>377.80534641417597</v>
      </c>
      <c r="S868" s="29">
        <v>0</v>
      </c>
      <c r="T868" s="29">
        <v>16.776666116000001</v>
      </c>
      <c r="U868" t="s">
        <v>176</v>
      </c>
    </row>
    <row r="869" spans="1:21">
      <c r="A869" s="1">
        <v>867</v>
      </c>
      <c r="B869">
        <v>886307</v>
      </c>
      <c r="C869" s="2">
        <v>44573.03125</v>
      </c>
      <c r="D869" s="26">
        <f>IF(input_OLD_temp_simulation!C869&lt;&gt;"",(C869-E869/24-DATE(1970,1,1))*86400,"")</f>
        <v>1641944700.0000002</v>
      </c>
      <c r="E869" s="13">
        <v>1</v>
      </c>
      <c r="F869" s="17">
        <v>3.030059249996039</v>
      </c>
      <c r="G869" s="17">
        <v>2.0862459031814962</v>
      </c>
      <c r="H869" s="6">
        <v>0</v>
      </c>
      <c r="I869" s="17">
        <v>1.639228647875042</v>
      </c>
      <c r="J869" s="17">
        <v>16.48</v>
      </c>
      <c r="K869" s="4">
        <v>13.5</v>
      </c>
      <c r="L869">
        <v>900</v>
      </c>
      <c r="M869" s="6">
        <v>0</v>
      </c>
      <c r="N869" s="6">
        <v>107.99999999835561</v>
      </c>
      <c r="O869" s="4">
        <v>0</v>
      </c>
      <c r="P869" s="6">
        <v>107.99999999835561</v>
      </c>
      <c r="Q869" s="13">
        <v>1</v>
      </c>
      <c r="R869" s="29">
        <v>377.80534641417597</v>
      </c>
      <c r="S869" s="29">
        <v>0</v>
      </c>
      <c r="T869" s="29">
        <v>16.701670419999999</v>
      </c>
      <c r="U869" t="s">
        <v>176</v>
      </c>
    </row>
    <row r="870" spans="1:21">
      <c r="A870" s="1">
        <v>868</v>
      </c>
      <c r="B870">
        <v>886307</v>
      </c>
      <c r="C870" s="2">
        <v>44573.041666666657</v>
      </c>
      <c r="D870" s="26">
        <f>IF(input_OLD_temp_simulation!C870&lt;&gt;"",(C870-E870/24-DATE(1970,1,1))*86400,"")</f>
        <v>1641945599.9999993</v>
      </c>
      <c r="E870" s="13">
        <v>1</v>
      </c>
      <c r="F870" s="17">
        <v>3.0550592499960398</v>
      </c>
      <c r="G870" s="17">
        <v>1.999999998769193</v>
      </c>
      <c r="H870" s="6">
        <v>0</v>
      </c>
      <c r="I870" s="17">
        <v>1.721725917483244</v>
      </c>
      <c r="J870" s="17">
        <v>16.373333333333331</v>
      </c>
      <c r="K870" s="4">
        <v>13.5</v>
      </c>
      <c r="L870">
        <v>900</v>
      </c>
      <c r="M870" s="6">
        <v>0</v>
      </c>
      <c r="N870" s="6">
        <v>88.000000001557055</v>
      </c>
      <c r="O870" s="4">
        <v>0</v>
      </c>
      <c r="P870" s="6">
        <v>88.000000001557055</v>
      </c>
      <c r="Q870" s="13">
        <v>1</v>
      </c>
      <c r="R870" s="29">
        <v>377.80534641417597</v>
      </c>
      <c r="S870" s="29">
        <v>0</v>
      </c>
      <c r="T870" s="29">
        <v>16.626111414</v>
      </c>
      <c r="U870" t="s">
        <v>176</v>
      </c>
    </row>
    <row r="871" spans="1:21">
      <c r="A871" s="1">
        <v>869</v>
      </c>
      <c r="B871">
        <v>886307</v>
      </c>
      <c r="C871" s="2">
        <v>44573.052083333343</v>
      </c>
      <c r="D871" s="26">
        <f>IF(input_OLD_temp_simulation!C871&lt;&gt;"",(C871-E871/24-DATE(1970,1,1))*86400,"")</f>
        <v>1641946500.000001</v>
      </c>
      <c r="E871" s="13">
        <v>1</v>
      </c>
      <c r="F871" s="17">
        <v>3.0800592499960411</v>
      </c>
      <c r="G871" s="17">
        <v>2.02133225336275</v>
      </c>
      <c r="H871" s="6">
        <v>0</v>
      </c>
      <c r="I871" s="17">
        <v>1.7325044144208741</v>
      </c>
      <c r="J871" s="17">
        <v>16.239999999999998</v>
      </c>
      <c r="K871" s="4">
        <v>13.5</v>
      </c>
      <c r="L871">
        <v>900</v>
      </c>
      <c r="M871" s="6">
        <v>0</v>
      </c>
      <c r="N871" s="6">
        <v>28.000000000247379</v>
      </c>
      <c r="O871" s="4">
        <v>0</v>
      </c>
      <c r="P871" s="6">
        <v>28.000000000247379</v>
      </c>
      <c r="Q871" s="13">
        <v>1</v>
      </c>
      <c r="R871" s="29">
        <v>377.80534641417597</v>
      </c>
      <c r="S871" s="29">
        <v>0</v>
      </c>
      <c r="T871" s="29">
        <v>16.546162499000001</v>
      </c>
      <c r="U871" t="s">
        <v>176</v>
      </c>
    </row>
    <row r="872" spans="1:21">
      <c r="A872" s="1">
        <v>870</v>
      </c>
      <c r="B872">
        <v>886307</v>
      </c>
      <c r="C872" s="2">
        <v>44573.0625</v>
      </c>
      <c r="D872" s="26">
        <f>IF(input_OLD_temp_simulation!C872&lt;&gt;"",(C872-E872/24-DATE(1970,1,1))*86400,"")</f>
        <v>1641947400.0000002</v>
      </c>
      <c r="E872" s="13">
        <v>1</v>
      </c>
      <c r="F872" s="17">
        <v>3.105059249996041</v>
      </c>
      <c r="G872" s="17">
        <v>2.0426645079563079</v>
      </c>
      <c r="H872" s="6">
        <v>0</v>
      </c>
      <c r="I872" s="17">
        <v>1.7432829113585031</v>
      </c>
      <c r="J872" s="17">
        <v>16.146666666666661</v>
      </c>
      <c r="K872" s="4">
        <v>13.5</v>
      </c>
      <c r="L872">
        <v>900</v>
      </c>
      <c r="M872" s="6">
        <v>0</v>
      </c>
      <c r="N872" s="6">
        <v>31.9999999992433</v>
      </c>
      <c r="O872" s="4">
        <v>0</v>
      </c>
      <c r="P872" s="6">
        <v>31.9999999992433</v>
      </c>
      <c r="Q872" s="13">
        <v>1</v>
      </c>
      <c r="R872" s="29">
        <v>377.80534641417597</v>
      </c>
      <c r="S872" s="29">
        <v>0</v>
      </c>
      <c r="T872" s="29">
        <v>16.467180875</v>
      </c>
      <c r="U872" t="s">
        <v>176</v>
      </c>
    </row>
    <row r="873" spans="1:21">
      <c r="A873" s="1">
        <v>871</v>
      </c>
      <c r="B873">
        <v>886307</v>
      </c>
      <c r="C873" s="2">
        <v>44573.072916666657</v>
      </c>
      <c r="D873" s="26">
        <f>IF(input_OLD_temp_simulation!C873&lt;&gt;"",(C873-E873/24-DATE(1970,1,1))*86400,"")</f>
        <v>1641948299.9999993</v>
      </c>
      <c r="E873" s="13">
        <v>1</v>
      </c>
      <c r="F873" s="17">
        <v>3.1300592499960418</v>
      </c>
      <c r="G873" s="17">
        <v>2.063996762549865</v>
      </c>
      <c r="H873" s="6">
        <v>0</v>
      </c>
      <c r="I873" s="17">
        <v>1.7540614082961321</v>
      </c>
      <c r="J873" s="17">
        <v>16.059999999999999</v>
      </c>
      <c r="K873" s="4">
        <v>13.5</v>
      </c>
      <c r="L873">
        <v>900</v>
      </c>
      <c r="M873" s="6">
        <v>0</v>
      </c>
      <c r="N873" s="6">
        <v>31.9999999992433</v>
      </c>
      <c r="O873" s="4">
        <v>0</v>
      </c>
      <c r="P873" s="6">
        <v>31.9999999992433</v>
      </c>
      <c r="Q873" s="13">
        <v>1</v>
      </c>
      <c r="R873" s="29">
        <v>377.80534641417597</v>
      </c>
      <c r="S873" s="29">
        <v>0</v>
      </c>
      <c r="T873" s="29">
        <v>16.388826871999999</v>
      </c>
      <c r="U873" t="s">
        <v>176</v>
      </c>
    </row>
    <row r="874" spans="1:21">
      <c r="A874" s="1">
        <v>872</v>
      </c>
      <c r="B874">
        <v>886307</v>
      </c>
      <c r="C874" s="2">
        <v>44573.083333333343</v>
      </c>
      <c r="D874" s="26">
        <f>IF(input_OLD_temp_simulation!C874&lt;&gt;"",(C874-E874/24-DATE(1970,1,1))*86400,"")</f>
        <v>1641949200.000001</v>
      </c>
      <c r="E874" s="13">
        <v>1</v>
      </c>
      <c r="F874" s="17">
        <v>3.155059249996043</v>
      </c>
      <c r="G874" s="17">
        <v>2.085329017143422</v>
      </c>
      <c r="H874" s="6">
        <v>0</v>
      </c>
      <c r="I874" s="17">
        <v>1.764839905233762</v>
      </c>
      <c r="J874" s="17">
        <v>15.983333333333331</v>
      </c>
      <c r="K874" s="4">
        <v>13.5</v>
      </c>
      <c r="L874">
        <v>900</v>
      </c>
      <c r="M874" s="6">
        <v>0</v>
      </c>
      <c r="N874" s="6">
        <v>32.00000000106229</v>
      </c>
      <c r="O874" s="4">
        <v>0</v>
      </c>
      <c r="P874" s="6">
        <v>32.00000000106229</v>
      </c>
      <c r="Q874" s="13">
        <v>1</v>
      </c>
      <c r="R874" s="29">
        <v>377.80534641417597</v>
      </c>
      <c r="S874" s="29">
        <v>0</v>
      </c>
      <c r="T874" s="29">
        <v>16.3110961</v>
      </c>
      <c r="U874" t="s">
        <v>176</v>
      </c>
    </row>
    <row r="875" spans="1:21">
      <c r="A875" s="1">
        <v>873</v>
      </c>
      <c r="B875">
        <v>886307</v>
      </c>
      <c r="C875" s="2">
        <v>44573.09375</v>
      </c>
      <c r="D875" s="26">
        <f>IF(input_OLD_temp_simulation!C875&lt;&gt;"",(C875-E875/24-DATE(1970,1,1))*86400,"")</f>
        <v>1641950100.0000002</v>
      </c>
      <c r="E875" s="13">
        <v>1</v>
      </c>
      <c r="F875" s="17">
        <v>3.220175205388379</v>
      </c>
      <c r="G875" s="17">
        <v>2.063996762549865</v>
      </c>
      <c r="H875" s="6">
        <v>0</v>
      </c>
      <c r="I875" s="17">
        <v>1.84417736368847</v>
      </c>
      <c r="J875" s="17">
        <v>15.903333333333331</v>
      </c>
      <c r="K875" s="4">
        <v>13.5</v>
      </c>
      <c r="L875">
        <v>900</v>
      </c>
      <c r="M875" s="6">
        <v>0</v>
      </c>
      <c r="N875" s="6">
        <v>28.000000000247379</v>
      </c>
      <c r="O875" s="4">
        <v>0</v>
      </c>
      <c r="P875" s="6">
        <v>28.000000000247379</v>
      </c>
      <c r="Q875" s="13">
        <v>1</v>
      </c>
      <c r="R875" s="29">
        <v>377.80534641417597</v>
      </c>
      <c r="S875" s="29">
        <v>0</v>
      </c>
      <c r="T875" s="29">
        <v>16.234130673999999</v>
      </c>
      <c r="U875" t="s">
        <v>176</v>
      </c>
    </row>
    <row r="876" spans="1:21">
      <c r="A876" s="1">
        <v>874</v>
      </c>
      <c r="B876">
        <v>886307</v>
      </c>
      <c r="C876" s="2">
        <v>44573.104166666657</v>
      </c>
      <c r="D876" s="26">
        <f>IF(input_OLD_temp_simulation!C876&lt;&gt;"",(C876-E876/24-DATE(1970,1,1))*86400,"")</f>
        <v>1641950999.9999993</v>
      </c>
      <c r="E876" s="13">
        <v>1</v>
      </c>
      <c r="F876" s="17">
        <v>3.2852911607807158</v>
      </c>
      <c r="G876" s="17">
        <v>2.0426645079563079</v>
      </c>
      <c r="H876" s="6">
        <v>0</v>
      </c>
      <c r="I876" s="17">
        <v>1.923514822143177</v>
      </c>
      <c r="J876" s="17">
        <v>15.85</v>
      </c>
      <c r="K876" s="4">
        <v>13.5</v>
      </c>
      <c r="L876">
        <v>900</v>
      </c>
      <c r="M876" s="6">
        <v>0</v>
      </c>
      <c r="N876" s="6">
        <v>31.9999999992433</v>
      </c>
      <c r="O876" s="4">
        <v>0</v>
      </c>
      <c r="P876" s="6">
        <v>31.9999999992433</v>
      </c>
      <c r="Q876" s="13">
        <v>1</v>
      </c>
      <c r="R876" s="29">
        <v>377.80534641417597</v>
      </c>
      <c r="S876" s="29">
        <v>0</v>
      </c>
      <c r="T876" s="29">
        <v>16.158591054999999</v>
      </c>
      <c r="U876" t="s">
        <v>176</v>
      </c>
    </row>
    <row r="877" spans="1:21">
      <c r="A877" s="1">
        <v>875</v>
      </c>
      <c r="B877">
        <v>886307</v>
      </c>
      <c r="C877" s="2">
        <v>44573.114583333343</v>
      </c>
      <c r="D877" s="26">
        <f>IF(input_OLD_temp_simulation!C877&lt;&gt;"",(C877-E877/24-DATE(1970,1,1))*86400,"")</f>
        <v>1641951900.000001</v>
      </c>
      <c r="E877" s="13">
        <v>1</v>
      </c>
      <c r="F877" s="17">
        <v>3.3504071161730522</v>
      </c>
      <c r="G877" s="17">
        <v>2.02133225336275</v>
      </c>
      <c r="H877" s="6">
        <v>0</v>
      </c>
      <c r="I877" s="17">
        <v>2.0028522805978848</v>
      </c>
      <c r="J877" s="17">
        <v>15.79666666666667</v>
      </c>
      <c r="K877" s="4">
        <v>13.5</v>
      </c>
      <c r="L877">
        <v>900</v>
      </c>
      <c r="M877" s="6">
        <v>0</v>
      </c>
      <c r="N877" s="6">
        <v>31.9999999992433</v>
      </c>
      <c r="O877" s="4">
        <v>0</v>
      </c>
      <c r="P877" s="6">
        <v>31.9999999992433</v>
      </c>
      <c r="Q877" s="13">
        <v>1</v>
      </c>
      <c r="R877" s="29">
        <v>377.80534641417597</v>
      </c>
      <c r="S877" s="29">
        <v>0</v>
      </c>
      <c r="T877" s="29">
        <v>16.084134368000001</v>
      </c>
      <c r="U877" t="s">
        <v>176</v>
      </c>
    </row>
    <row r="878" spans="1:21">
      <c r="A878" s="1">
        <v>876</v>
      </c>
      <c r="B878">
        <v>886307</v>
      </c>
      <c r="C878" s="2">
        <v>44573.125</v>
      </c>
      <c r="D878" s="26">
        <f>IF(input_OLD_temp_simulation!C878&lt;&gt;"",(C878-E878/24-DATE(1970,1,1))*86400,"")</f>
        <v>1641952800.0000002</v>
      </c>
      <c r="E878" s="13">
        <v>1</v>
      </c>
      <c r="F878" s="17">
        <v>3.415523071565389</v>
      </c>
      <c r="G878" s="17">
        <v>1.999999998769193</v>
      </c>
      <c r="H878" s="6">
        <v>0</v>
      </c>
      <c r="I878" s="17">
        <v>2.082189739052593</v>
      </c>
      <c r="J878" s="17">
        <v>15.696666666666671</v>
      </c>
      <c r="K878" s="4">
        <v>13.5</v>
      </c>
      <c r="L878">
        <v>900</v>
      </c>
      <c r="M878" s="6">
        <v>0</v>
      </c>
      <c r="N878" s="6">
        <v>28.000000000247379</v>
      </c>
      <c r="O878" s="4">
        <v>0</v>
      </c>
      <c r="P878" s="6">
        <v>28.000000000247379</v>
      </c>
      <c r="Q878" s="13">
        <v>1</v>
      </c>
      <c r="R878" s="29">
        <v>377.80534641417597</v>
      </c>
      <c r="S878" s="29">
        <v>0</v>
      </c>
      <c r="T878" s="29">
        <v>16.010420132</v>
      </c>
      <c r="U878" t="s">
        <v>176</v>
      </c>
    </row>
    <row r="879" spans="1:21">
      <c r="A879" s="1">
        <v>877</v>
      </c>
      <c r="B879">
        <v>886307</v>
      </c>
      <c r="C879" s="2">
        <v>44573.135416666657</v>
      </c>
      <c r="D879" s="26">
        <f>IF(input_OLD_temp_simulation!C879&lt;&gt;"",(C879-E879/24-DATE(1970,1,1))*86400,"")</f>
        <v>1641953699.9999993</v>
      </c>
      <c r="E879" s="13">
        <v>1</v>
      </c>
      <c r="F879" s="17">
        <v>3.413298157440682</v>
      </c>
      <c r="G879" s="17">
        <v>1.77133225336275</v>
      </c>
      <c r="H879" s="6">
        <v>0</v>
      </c>
      <c r="I879" s="17">
        <v>2.232409988532182</v>
      </c>
      <c r="J879" s="17">
        <v>15.63</v>
      </c>
      <c r="K879" s="4">
        <v>13.5</v>
      </c>
      <c r="L879">
        <v>900</v>
      </c>
      <c r="M879" s="6">
        <v>0</v>
      </c>
      <c r="N879" s="6">
        <v>32.00000000106229</v>
      </c>
      <c r="O879" s="4">
        <v>0</v>
      </c>
      <c r="P879" s="6">
        <v>32.00000000106229</v>
      </c>
      <c r="Q879" s="13">
        <v>1</v>
      </c>
      <c r="R879" s="29">
        <v>377.80534641417597</v>
      </c>
      <c r="S879" s="29">
        <v>0</v>
      </c>
      <c r="T879" s="29">
        <v>15.938604596999999</v>
      </c>
      <c r="U879" t="s">
        <v>176</v>
      </c>
    </row>
    <row r="880" spans="1:21">
      <c r="A880" s="1">
        <v>878</v>
      </c>
      <c r="B880">
        <v>886307</v>
      </c>
      <c r="C880" s="2">
        <v>44573.145833333343</v>
      </c>
      <c r="D880" s="26">
        <f>IF(input_OLD_temp_simulation!C880&lt;&gt;"",(C880-E880/24-DATE(1970,1,1))*86400,"")</f>
        <v>1641954600.000001</v>
      </c>
      <c r="E880" s="13">
        <v>1</v>
      </c>
      <c r="F880" s="17">
        <v>3.4110732433159749</v>
      </c>
      <c r="G880" s="17">
        <v>1.5426645079563079</v>
      </c>
      <c r="H880" s="6">
        <v>0</v>
      </c>
      <c r="I880" s="17">
        <v>2.3826302380117701</v>
      </c>
      <c r="J880" s="17">
        <v>15.573333333333331</v>
      </c>
      <c r="K880" s="4">
        <v>13.5</v>
      </c>
      <c r="L880">
        <v>900</v>
      </c>
      <c r="M880" s="6">
        <v>0</v>
      </c>
      <c r="N880" s="6">
        <v>31.9999999992433</v>
      </c>
      <c r="O880" s="4">
        <v>0</v>
      </c>
      <c r="P880" s="6">
        <v>31.9999999992433</v>
      </c>
      <c r="Q880" s="13">
        <v>1</v>
      </c>
      <c r="R880" s="29">
        <v>377.80534641417597</v>
      </c>
      <c r="S880" s="29">
        <v>0</v>
      </c>
      <c r="T880" s="29">
        <v>15.868341580999999</v>
      </c>
      <c r="U880" t="s">
        <v>176</v>
      </c>
    </row>
    <row r="881" spans="1:21">
      <c r="A881" s="1">
        <v>879</v>
      </c>
      <c r="B881">
        <v>886307</v>
      </c>
      <c r="C881" s="2">
        <v>44573.15625</v>
      </c>
      <c r="D881" s="26">
        <f>IF(input_OLD_temp_simulation!C881&lt;&gt;"",(C881-E881/24-DATE(1970,1,1))*86400,"")</f>
        <v>1641955500.0000002</v>
      </c>
      <c r="E881" s="13">
        <v>1</v>
      </c>
      <c r="F881" s="17">
        <v>3.4088483291912688</v>
      </c>
      <c r="G881" s="17">
        <v>1.313996762549865</v>
      </c>
      <c r="H881" s="6">
        <v>0</v>
      </c>
      <c r="I881" s="17">
        <v>2.5328504874913591</v>
      </c>
      <c r="J881" s="17">
        <v>15.494999999999999</v>
      </c>
      <c r="K881" s="4">
        <v>13.5</v>
      </c>
      <c r="L881">
        <v>900</v>
      </c>
      <c r="M881" s="6">
        <v>0</v>
      </c>
      <c r="N881" s="6">
        <v>28.000000000247379</v>
      </c>
      <c r="O881" s="4">
        <v>0</v>
      </c>
      <c r="P881" s="6">
        <v>28.000000000247379</v>
      </c>
      <c r="Q881" s="13">
        <v>1</v>
      </c>
      <c r="R881" s="29">
        <v>377.80534641417597</v>
      </c>
      <c r="S881" s="29">
        <v>0</v>
      </c>
      <c r="T881" s="29">
        <v>15.799287319999999</v>
      </c>
      <c r="U881" t="s">
        <v>176</v>
      </c>
    </row>
    <row r="882" spans="1:21">
      <c r="A882" s="1">
        <v>880</v>
      </c>
      <c r="B882">
        <v>886307</v>
      </c>
      <c r="C882" s="2">
        <v>44573.166666666657</v>
      </c>
      <c r="D882" s="26">
        <f>IF(input_OLD_temp_simulation!C882&lt;&gt;"",(C882-E882/24-DATE(1970,1,1))*86400,"")</f>
        <v>1641956399.9999993</v>
      </c>
      <c r="E882" s="13">
        <v>1</v>
      </c>
      <c r="F882" s="17">
        <v>3.4066234150665622</v>
      </c>
      <c r="G882" s="17">
        <v>1.085329017143422</v>
      </c>
      <c r="H882" s="6">
        <v>0</v>
      </c>
      <c r="I882" s="17">
        <v>2.6830707369709468</v>
      </c>
      <c r="J882" s="17">
        <v>15.45333333333333</v>
      </c>
      <c r="K882" s="4">
        <v>13.5</v>
      </c>
      <c r="L882">
        <v>900</v>
      </c>
      <c r="M882" s="6">
        <v>0</v>
      </c>
      <c r="N882" s="6">
        <v>100.0000000003638</v>
      </c>
      <c r="O882" s="4">
        <v>0</v>
      </c>
      <c r="P882" s="6">
        <v>100.0000000003638</v>
      </c>
      <c r="Q882" s="13">
        <v>1</v>
      </c>
      <c r="R882" s="29">
        <v>377.80534641417597</v>
      </c>
      <c r="S882" s="29">
        <v>0</v>
      </c>
      <c r="T882" s="29">
        <v>15.737758586</v>
      </c>
      <c r="U882" t="s">
        <v>176</v>
      </c>
    </row>
    <row r="883" spans="1:21">
      <c r="A883" s="1">
        <v>881</v>
      </c>
      <c r="B883">
        <v>886307</v>
      </c>
      <c r="C883" s="2">
        <v>44573.177083333343</v>
      </c>
      <c r="D883" s="26">
        <f>IF(input_OLD_temp_simulation!C883&lt;&gt;"",(C883-E883/24-DATE(1970,1,1))*86400,"")</f>
        <v>1641957300.000001</v>
      </c>
      <c r="E883" s="13">
        <v>1</v>
      </c>
      <c r="F883" s="17">
        <v>3.3959572879236362</v>
      </c>
      <c r="G883" s="17">
        <v>1.0639967640108301</v>
      </c>
      <c r="H883" s="6">
        <v>0</v>
      </c>
      <c r="I883" s="17">
        <v>2.6866261119164161</v>
      </c>
      <c r="J883" s="17">
        <v>15.35</v>
      </c>
      <c r="K883" s="4">
        <v>13.5</v>
      </c>
      <c r="L883">
        <v>900</v>
      </c>
      <c r="M883" s="6">
        <v>0</v>
      </c>
      <c r="N883" s="6">
        <v>95.999999999548891</v>
      </c>
      <c r="O883" s="4">
        <v>0</v>
      </c>
      <c r="P883" s="6">
        <v>95.999999999548891</v>
      </c>
      <c r="Q883" s="13">
        <v>1</v>
      </c>
      <c r="R883" s="29">
        <v>377.80534641417597</v>
      </c>
      <c r="S883" s="29">
        <v>0</v>
      </c>
      <c r="T883" s="29">
        <v>15.676352026</v>
      </c>
      <c r="U883" t="s">
        <v>176</v>
      </c>
    </row>
    <row r="884" spans="1:21">
      <c r="A884" s="1">
        <v>882</v>
      </c>
      <c r="B884">
        <v>886307</v>
      </c>
      <c r="C884" s="2">
        <v>44573.1875</v>
      </c>
      <c r="D884" s="26">
        <f>IF(input_OLD_temp_simulation!C884&lt;&gt;"",(C884-E884/24-DATE(1970,1,1))*86400,"")</f>
        <v>1641958200.0000002</v>
      </c>
      <c r="E884" s="13">
        <v>1</v>
      </c>
      <c r="F884" s="17">
        <v>3.3852911607807101</v>
      </c>
      <c r="G884" s="17">
        <v>1.042664510878238</v>
      </c>
      <c r="H884" s="6">
        <v>0</v>
      </c>
      <c r="I884" s="17">
        <v>2.690181486861885</v>
      </c>
      <c r="J884" s="17">
        <v>15.293333333333329</v>
      </c>
      <c r="K884" s="4">
        <v>13.5</v>
      </c>
      <c r="L884">
        <v>900</v>
      </c>
      <c r="M884" s="6">
        <v>0</v>
      </c>
      <c r="N884" s="6">
        <v>31.9999999992433</v>
      </c>
      <c r="O884" s="4">
        <v>0</v>
      </c>
      <c r="P884" s="6">
        <v>31.9999999992433</v>
      </c>
      <c r="Q884" s="13">
        <v>1</v>
      </c>
      <c r="R884" s="29">
        <v>377.80534641417597</v>
      </c>
      <c r="S884" s="29">
        <v>0</v>
      </c>
      <c r="T884" s="29">
        <v>15.61007319</v>
      </c>
      <c r="U884" t="s">
        <v>176</v>
      </c>
    </row>
    <row r="885" spans="1:21">
      <c r="A885" s="1">
        <v>883</v>
      </c>
      <c r="B885">
        <v>886307</v>
      </c>
      <c r="C885" s="2">
        <v>44573.197916666657</v>
      </c>
      <c r="D885" s="26">
        <f>IF(input_OLD_temp_simulation!C885&lt;&gt;"",(C885-E885/24-DATE(1970,1,1))*86400,"")</f>
        <v>1641959099.9999993</v>
      </c>
      <c r="E885" s="13">
        <v>1</v>
      </c>
      <c r="F885" s="17">
        <v>3.3746250336377841</v>
      </c>
      <c r="G885" s="17">
        <v>1.0213322577456461</v>
      </c>
      <c r="H885" s="6">
        <v>0</v>
      </c>
      <c r="I885" s="17">
        <v>2.6937368618073538</v>
      </c>
      <c r="J885" s="17">
        <v>15.233333333333331</v>
      </c>
      <c r="K885" s="4">
        <v>13.5</v>
      </c>
      <c r="L885">
        <v>900</v>
      </c>
      <c r="M885" s="6">
        <v>0</v>
      </c>
      <c r="N885" s="6">
        <v>32.00000000106229</v>
      </c>
      <c r="O885" s="4">
        <v>0</v>
      </c>
      <c r="P885" s="6">
        <v>32.00000000106229</v>
      </c>
      <c r="Q885" s="13">
        <v>1</v>
      </c>
      <c r="R885" s="29">
        <v>377.80534641417597</v>
      </c>
      <c r="S885" s="29">
        <v>0</v>
      </c>
      <c r="T885" s="29">
        <v>15.544282647999999</v>
      </c>
      <c r="U885" t="s">
        <v>176</v>
      </c>
    </row>
    <row r="886" spans="1:21">
      <c r="A886" s="1">
        <v>884</v>
      </c>
      <c r="B886">
        <v>886307</v>
      </c>
      <c r="C886" s="2">
        <v>44573.208333333343</v>
      </c>
      <c r="D886" s="26">
        <f>IF(input_OLD_temp_simulation!C886&lt;&gt;"",(C886-E886/24-DATE(1970,1,1))*86400,"")</f>
        <v>1641960000.000001</v>
      </c>
      <c r="E886" s="13">
        <v>1</v>
      </c>
      <c r="F886" s="17">
        <v>3.3639589064948581</v>
      </c>
      <c r="G886" s="17">
        <v>1.0000000046130531</v>
      </c>
      <c r="H886" s="6">
        <v>0</v>
      </c>
      <c r="I886" s="17">
        <v>2.6972922367528231</v>
      </c>
      <c r="J886" s="17">
        <v>15.14666666666667</v>
      </c>
      <c r="K886" s="4">
        <v>13.5</v>
      </c>
      <c r="L886">
        <v>900</v>
      </c>
      <c r="M886" s="6">
        <v>0</v>
      </c>
      <c r="N886" s="6">
        <v>28.000000000247379</v>
      </c>
      <c r="O886" s="4">
        <v>0</v>
      </c>
      <c r="P886" s="6">
        <v>28.000000000247379</v>
      </c>
      <c r="Q886" s="13">
        <v>1</v>
      </c>
      <c r="R886" s="29">
        <v>377.80534641417597</v>
      </c>
      <c r="S886" s="29">
        <v>0</v>
      </c>
      <c r="T886" s="29">
        <v>15.47864408</v>
      </c>
      <c r="U886" t="s">
        <v>176</v>
      </c>
    </row>
    <row r="887" spans="1:21">
      <c r="A887" s="1">
        <v>885</v>
      </c>
      <c r="B887">
        <v>886307</v>
      </c>
      <c r="C887" s="2">
        <v>44573.21875</v>
      </c>
      <c r="D887" s="26">
        <f>IF(input_OLD_temp_simulation!C887&lt;&gt;"",(C887-E887/24-DATE(1970,1,1))*86400,"")</f>
        <v>1641960900.0000002</v>
      </c>
      <c r="E887" s="13">
        <v>1</v>
      </c>
      <c r="F887" s="17">
        <v>3.3117339923701539</v>
      </c>
      <c r="G887" s="17">
        <v>0.97866774917394161</v>
      </c>
      <c r="H887" s="6">
        <v>0</v>
      </c>
      <c r="I887" s="17">
        <v>2.6592888262541932</v>
      </c>
      <c r="J887" s="17">
        <v>15.11</v>
      </c>
      <c r="K887" s="4">
        <v>13.5</v>
      </c>
      <c r="L887">
        <v>900</v>
      </c>
      <c r="M887" s="6">
        <v>0</v>
      </c>
      <c r="N887" s="6">
        <v>31.9999999992433</v>
      </c>
      <c r="O887" s="4">
        <v>0</v>
      </c>
      <c r="P887" s="6">
        <v>31.9999999992433</v>
      </c>
      <c r="Q887" s="13">
        <v>1</v>
      </c>
      <c r="R887" s="29">
        <v>377.80534641417597</v>
      </c>
      <c r="S887" s="29">
        <v>0</v>
      </c>
      <c r="T887" s="29">
        <v>15.413531648999999</v>
      </c>
      <c r="U887" t="s">
        <v>176</v>
      </c>
    </row>
    <row r="888" spans="1:21">
      <c r="A888" s="1">
        <v>886</v>
      </c>
      <c r="B888">
        <v>886307</v>
      </c>
      <c r="C888" s="2">
        <v>44573.229166666657</v>
      </c>
      <c r="D888" s="26">
        <f>IF(input_OLD_temp_simulation!C888&lt;&gt;"",(C888-E888/24-DATE(1970,1,1))*86400,"")</f>
        <v>1641961799.9999993</v>
      </c>
      <c r="E888" s="13">
        <v>1</v>
      </c>
      <c r="F888" s="17">
        <v>3.259509078245451</v>
      </c>
      <c r="G888" s="17">
        <v>0.95733549373482973</v>
      </c>
      <c r="H888" s="6">
        <v>0</v>
      </c>
      <c r="I888" s="17">
        <v>2.6212854157555641</v>
      </c>
      <c r="J888" s="17">
        <v>15.073333333333331</v>
      </c>
      <c r="K888" s="4">
        <v>13.5</v>
      </c>
      <c r="L888">
        <v>900</v>
      </c>
      <c r="M888" s="6">
        <v>0</v>
      </c>
      <c r="N888" s="6">
        <v>32.00000000106229</v>
      </c>
      <c r="O888" s="4">
        <v>0</v>
      </c>
      <c r="P888" s="6">
        <v>32.00000000106229</v>
      </c>
      <c r="Q888" s="13">
        <v>1</v>
      </c>
      <c r="R888" s="29">
        <v>377.80534641417597</v>
      </c>
      <c r="S888" s="29">
        <v>0</v>
      </c>
      <c r="T888" s="29">
        <v>15.34860877</v>
      </c>
      <c r="U888" t="s">
        <v>176</v>
      </c>
    </row>
    <row r="889" spans="1:21">
      <c r="A889" s="1">
        <v>887</v>
      </c>
      <c r="B889">
        <v>886307</v>
      </c>
      <c r="C889" s="2">
        <v>44573.239583333343</v>
      </c>
      <c r="D889" s="26">
        <f>IF(input_OLD_temp_simulation!C889&lt;&gt;"",(C889-E889/24-DATE(1970,1,1))*86400,"")</f>
        <v>1641962700.000001</v>
      </c>
      <c r="E889" s="13">
        <v>1</v>
      </c>
      <c r="F889" s="17">
        <v>3.2072841641207468</v>
      </c>
      <c r="G889" s="17">
        <v>0.93600323829571785</v>
      </c>
      <c r="H889" s="6">
        <v>0</v>
      </c>
      <c r="I889" s="17">
        <v>2.583282005256935</v>
      </c>
      <c r="J889" s="17">
        <v>15.015000000000001</v>
      </c>
      <c r="K889" s="4">
        <v>13.5</v>
      </c>
      <c r="L889">
        <v>900</v>
      </c>
      <c r="M889" s="6">
        <v>0</v>
      </c>
      <c r="N889" s="6">
        <v>27.99999999842839</v>
      </c>
      <c r="O889" s="4">
        <v>0</v>
      </c>
      <c r="P889" s="6">
        <v>27.99999999842839</v>
      </c>
      <c r="Q889" s="13">
        <v>1</v>
      </c>
      <c r="R889" s="29">
        <v>377.80534641417597</v>
      </c>
      <c r="S889" s="29">
        <v>0</v>
      </c>
      <c r="T889" s="29">
        <v>15.283541209999999</v>
      </c>
      <c r="U889" t="s">
        <v>176</v>
      </c>
    </row>
    <row r="890" spans="1:21">
      <c r="A890" s="1">
        <v>888</v>
      </c>
      <c r="B890">
        <v>886307</v>
      </c>
      <c r="C890" s="2">
        <v>44573.25</v>
      </c>
      <c r="D890" s="26">
        <f>IF(input_OLD_temp_simulation!C890&lt;&gt;"",(C890-E890/24-DATE(1970,1,1))*86400,"")</f>
        <v>1641963600.0000002</v>
      </c>
      <c r="E890" s="13">
        <v>1</v>
      </c>
      <c r="F890" s="17">
        <v>3.155059249996043</v>
      </c>
      <c r="G890" s="17">
        <v>0.91467098285660597</v>
      </c>
      <c r="H890" s="6">
        <v>0</v>
      </c>
      <c r="I890" s="17">
        <v>2.5452785947583059</v>
      </c>
      <c r="J890" s="17">
        <v>14.945</v>
      </c>
      <c r="K890" s="4">
        <v>13.5</v>
      </c>
      <c r="L890">
        <v>900</v>
      </c>
      <c r="M890" s="6">
        <v>0</v>
      </c>
      <c r="N890" s="6">
        <v>32.00000000106229</v>
      </c>
      <c r="O890" s="4">
        <v>0</v>
      </c>
      <c r="P890" s="6">
        <v>32.00000000106229</v>
      </c>
      <c r="Q890" s="13">
        <v>1</v>
      </c>
      <c r="R890" s="29">
        <v>377.80534641417597</v>
      </c>
      <c r="S890" s="29">
        <v>0</v>
      </c>
      <c r="T890" s="29">
        <v>15.218995795</v>
      </c>
      <c r="U890" t="s">
        <v>176</v>
      </c>
    </row>
    <row r="891" spans="1:21">
      <c r="A891" s="1">
        <v>889</v>
      </c>
      <c r="B891">
        <v>886307</v>
      </c>
      <c r="C891" s="2">
        <v>44573.260416666657</v>
      </c>
      <c r="D891" s="26">
        <f>IF(input_OLD_temp_simulation!C891&lt;&gt;"",(C891-E891/24-DATE(1970,1,1))*86400,"")</f>
        <v>1641964499.9999993</v>
      </c>
      <c r="E891" s="13">
        <v>1</v>
      </c>
      <c r="F891" s="17">
        <v>3.1040021013724259</v>
      </c>
      <c r="G891" s="17">
        <v>1.0009168869612031</v>
      </c>
      <c r="H891" s="6">
        <v>0</v>
      </c>
      <c r="I891" s="17">
        <v>2.4367241767316239</v>
      </c>
      <c r="J891" s="17">
        <v>14.904999999999999</v>
      </c>
      <c r="K891" s="4">
        <v>13.5</v>
      </c>
      <c r="L891">
        <v>900</v>
      </c>
      <c r="M891" s="6">
        <v>0</v>
      </c>
      <c r="N891" s="6">
        <v>31.9999999992433</v>
      </c>
      <c r="O891" s="4">
        <v>0</v>
      </c>
      <c r="P891" s="6">
        <v>31.9999999992433</v>
      </c>
      <c r="Q891" s="13">
        <v>1</v>
      </c>
      <c r="R891" s="29">
        <v>377.80534641417597</v>
      </c>
      <c r="S891" s="29">
        <v>0</v>
      </c>
      <c r="T891" s="29">
        <v>15.15414266</v>
      </c>
      <c r="U891" t="s">
        <v>176</v>
      </c>
    </row>
    <row r="892" spans="1:21">
      <c r="A892" s="1">
        <v>890</v>
      </c>
      <c r="B892">
        <v>886307</v>
      </c>
      <c r="C892" s="2">
        <v>44573.270833333343</v>
      </c>
      <c r="D892" s="26">
        <f>IF(input_OLD_temp_simulation!C892&lt;&gt;"",(C892-E892/24-DATE(1970,1,1))*86400,"")</f>
        <v>1641965400.000001</v>
      </c>
      <c r="E892" s="13">
        <v>1</v>
      </c>
      <c r="F892" s="17">
        <v>3.0529449527488102</v>
      </c>
      <c r="G892" s="17">
        <v>1.087162791065801</v>
      </c>
      <c r="H892" s="6">
        <v>0</v>
      </c>
      <c r="I892" s="17">
        <v>2.3281697587049428</v>
      </c>
      <c r="J892" s="17">
        <v>14.86333333333334</v>
      </c>
      <c r="K892" s="4">
        <v>13.5</v>
      </c>
      <c r="L892">
        <v>900</v>
      </c>
      <c r="M892" s="6">
        <v>0</v>
      </c>
      <c r="N892" s="6">
        <v>32.00000000106229</v>
      </c>
      <c r="O892" s="4">
        <v>0</v>
      </c>
      <c r="P892" s="6">
        <v>32.00000000106229</v>
      </c>
      <c r="Q892" s="13">
        <v>1</v>
      </c>
      <c r="R892" s="29">
        <v>377.80534641417597</v>
      </c>
      <c r="S892" s="29">
        <v>0</v>
      </c>
      <c r="T892" s="29">
        <v>15.088983957</v>
      </c>
      <c r="U892" t="s">
        <v>176</v>
      </c>
    </row>
    <row r="893" spans="1:21">
      <c r="A893" s="1">
        <v>891</v>
      </c>
      <c r="B893">
        <v>886307</v>
      </c>
      <c r="C893" s="2">
        <v>44573.28125</v>
      </c>
      <c r="D893" s="26">
        <f>IF(input_OLD_temp_simulation!C893&lt;&gt;"",(C893-E893/24-DATE(1970,1,1))*86400,"")</f>
        <v>1641966300.0000002</v>
      </c>
      <c r="E893" s="13">
        <v>1</v>
      </c>
      <c r="F893" s="17">
        <v>3.0018878041251931</v>
      </c>
      <c r="G893" s="17">
        <v>1.1734086951703979</v>
      </c>
      <c r="H893" s="6">
        <v>0</v>
      </c>
      <c r="I893" s="17">
        <v>2.2196153406782608</v>
      </c>
      <c r="J893" s="17">
        <v>14.78333333333333</v>
      </c>
      <c r="K893" s="4">
        <v>13.5</v>
      </c>
      <c r="L893">
        <v>900</v>
      </c>
      <c r="M893" s="6">
        <v>0</v>
      </c>
      <c r="N893" s="6">
        <v>291.99999999946158</v>
      </c>
      <c r="O893" s="4">
        <v>0</v>
      </c>
      <c r="P893" s="6">
        <v>291.99999999946158</v>
      </c>
      <c r="Q893" s="13">
        <v>1</v>
      </c>
      <c r="R893" s="29">
        <v>377.80534641417597</v>
      </c>
      <c r="S893" s="29">
        <v>0</v>
      </c>
      <c r="T893" s="29">
        <v>15.04516074</v>
      </c>
      <c r="U893" t="s">
        <v>176</v>
      </c>
    </row>
    <row r="894" spans="1:21">
      <c r="A894" s="1">
        <v>892</v>
      </c>
      <c r="B894">
        <v>886307</v>
      </c>
      <c r="C894" s="2">
        <v>44573.291666666657</v>
      </c>
      <c r="D894" s="26">
        <f>IF(input_OLD_temp_simulation!C894&lt;&gt;"",(C894-E894/24-DATE(1970,1,1))*86400,"")</f>
        <v>1641967199.9999993</v>
      </c>
      <c r="E894" s="13">
        <v>1</v>
      </c>
      <c r="F894" s="17">
        <v>2.950830655501576</v>
      </c>
      <c r="G894" s="17">
        <v>1.259654599274995</v>
      </c>
      <c r="H894" s="6">
        <v>0</v>
      </c>
      <c r="I894" s="17">
        <v>2.1110609226515802</v>
      </c>
      <c r="J894" s="17">
        <v>14.786666666666671</v>
      </c>
      <c r="K894" s="4">
        <v>15.16666666666667</v>
      </c>
      <c r="L894">
        <v>900</v>
      </c>
      <c r="M894" s="6">
        <v>5246.1916666692259</v>
      </c>
      <c r="N894" s="6">
        <v>335.99999999933061</v>
      </c>
      <c r="O894" s="4">
        <v>0</v>
      </c>
      <c r="P894" s="6">
        <v>335.99999999933061</v>
      </c>
      <c r="Q894" s="13">
        <v>1</v>
      </c>
      <c r="R894" s="29">
        <v>377.80534641417597</v>
      </c>
      <c r="S894" s="29">
        <v>4868.3863202550501</v>
      </c>
      <c r="T894" s="29">
        <v>15.397570783999999</v>
      </c>
      <c r="U894" t="s">
        <v>176</v>
      </c>
    </row>
    <row r="895" spans="1:21">
      <c r="A895" s="1">
        <v>893</v>
      </c>
      <c r="B895">
        <v>886307</v>
      </c>
      <c r="C895" s="2">
        <v>44573.302083333343</v>
      </c>
      <c r="D895" s="26">
        <f>IF(input_OLD_temp_simulation!C895&lt;&gt;"",(C895-E895/24-DATE(1970,1,1))*86400,"")</f>
        <v>1641968100.000001</v>
      </c>
      <c r="E895" s="13">
        <v>1</v>
      </c>
      <c r="F895" s="17">
        <v>3.042591748056946</v>
      </c>
      <c r="G895" s="17">
        <v>1.259654599274995</v>
      </c>
      <c r="H895" s="6">
        <v>0.69444444764795388</v>
      </c>
      <c r="I895" s="17">
        <v>2.2028220152069489</v>
      </c>
      <c r="J895" s="17">
        <v>15.243333333333331</v>
      </c>
      <c r="K895" s="4">
        <v>16</v>
      </c>
      <c r="L895">
        <v>900</v>
      </c>
      <c r="M895" s="6">
        <v>5246.1916666692259</v>
      </c>
      <c r="N895" s="6">
        <v>103.9999999993597</v>
      </c>
      <c r="O895" s="4">
        <v>0</v>
      </c>
      <c r="P895" s="6">
        <v>103.9999999993597</v>
      </c>
      <c r="Q895" s="13">
        <v>1</v>
      </c>
      <c r="R895" s="29">
        <v>377.80534641417597</v>
      </c>
      <c r="S895" s="29">
        <v>4868.3863202550501</v>
      </c>
      <c r="T895" s="29">
        <v>15.729103215</v>
      </c>
      <c r="U895" t="s">
        <v>176</v>
      </c>
    </row>
    <row r="896" spans="1:21">
      <c r="A896" s="1">
        <v>894</v>
      </c>
      <c r="B896">
        <v>886307</v>
      </c>
      <c r="C896" s="2">
        <v>44573.3125</v>
      </c>
      <c r="D896" s="26">
        <f>IF(input_OLD_temp_simulation!C896&lt;&gt;"",(C896-E896/24-DATE(1970,1,1))*86400,"")</f>
        <v>1641969000.0000002</v>
      </c>
      <c r="E896" s="13">
        <v>1</v>
      </c>
      <c r="F896" s="17">
        <v>3.134352840612316</v>
      </c>
      <c r="G896" s="17">
        <v>1.259654599274995</v>
      </c>
      <c r="H896" s="6">
        <v>1.388888895295908</v>
      </c>
      <c r="I896" s="17">
        <v>2.2945831077623189</v>
      </c>
      <c r="J896" s="17">
        <v>16</v>
      </c>
      <c r="K896" s="4">
        <v>16</v>
      </c>
      <c r="L896">
        <v>900</v>
      </c>
      <c r="M896" s="6">
        <v>5246.1916666692259</v>
      </c>
      <c r="N896" s="6">
        <v>123.9999999997963</v>
      </c>
      <c r="O896" s="4">
        <v>0</v>
      </c>
      <c r="P896" s="6">
        <v>123.9999999997963</v>
      </c>
      <c r="Q896" s="13">
        <v>1</v>
      </c>
      <c r="R896" s="29">
        <v>377.80534641417597</v>
      </c>
      <c r="S896" s="29">
        <v>4868.3863202550501</v>
      </c>
      <c r="T896" s="29">
        <v>16.060877119000001</v>
      </c>
      <c r="U896" t="s">
        <v>176</v>
      </c>
    </row>
    <row r="897" spans="1:21">
      <c r="A897" s="1">
        <v>895</v>
      </c>
      <c r="B897">
        <v>886307</v>
      </c>
      <c r="C897" s="2">
        <v>44573.322916666657</v>
      </c>
      <c r="D897" s="26">
        <f>IF(input_OLD_temp_simulation!C897&lt;&gt;"",(C897-E897/24-DATE(1970,1,1))*86400,"")</f>
        <v>1641969899.9999993</v>
      </c>
      <c r="E897" s="13">
        <v>1</v>
      </c>
      <c r="F897" s="17">
        <v>3.2261139331676851</v>
      </c>
      <c r="G897" s="17">
        <v>1.259654599274995</v>
      </c>
      <c r="H897" s="6">
        <v>2.083333342943861</v>
      </c>
      <c r="I897" s="17">
        <v>2.386344200317688</v>
      </c>
      <c r="J897" s="17">
        <v>16.123333333333331</v>
      </c>
      <c r="K897" s="4">
        <v>16.666666666666671</v>
      </c>
      <c r="L897">
        <v>900</v>
      </c>
      <c r="M897" s="6">
        <v>5246.1916666692259</v>
      </c>
      <c r="N897" s="6">
        <v>67.999999999301508</v>
      </c>
      <c r="O897" s="4">
        <v>0</v>
      </c>
      <c r="P897" s="6">
        <v>67.999999999301508</v>
      </c>
      <c r="Q897" s="13">
        <v>1</v>
      </c>
      <c r="R897" s="29">
        <v>377.80534641417597</v>
      </c>
      <c r="S897" s="29">
        <v>4868.3863202550501</v>
      </c>
      <c r="T897" s="29">
        <v>16.386565585</v>
      </c>
      <c r="U897" t="s">
        <v>176</v>
      </c>
    </row>
    <row r="898" spans="1:21">
      <c r="A898" s="1">
        <v>896</v>
      </c>
      <c r="B898">
        <v>886307</v>
      </c>
      <c r="C898" s="2">
        <v>44573.333333333343</v>
      </c>
      <c r="D898" s="26">
        <f>IF(input_OLD_temp_simulation!C898&lt;&gt;"",(C898-E898/24-DATE(1970,1,1))*86400,"")</f>
        <v>1641970800.000001</v>
      </c>
      <c r="E898" s="13">
        <v>1</v>
      </c>
      <c r="F898" s="17">
        <v>3.3178750257230551</v>
      </c>
      <c r="G898" s="17">
        <v>1.259654599274995</v>
      </c>
      <c r="H898" s="6">
        <v>2.777777790591816</v>
      </c>
      <c r="I898" s="17">
        <v>2.478105292873058</v>
      </c>
      <c r="J898" s="17">
        <v>16.983333333333331</v>
      </c>
      <c r="K898" s="4">
        <v>17</v>
      </c>
      <c r="L898">
        <v>900</v>
      </c>
      <c r="M898" s="6">
        <v>449.39444444270288</v>
      </c>
      <c r="N898" s="6">
        <v>60.000000001309672</v>
      </c>
      <c r="O898" s="4">
        <v>0</v>
      </c>
      <c r="P898" s="6">
        <v>60.000000001309672</v>
      </c>
      <c r="Q898" s="13">
        <v>1</v>
      </c>
      <c r="R898" s="29">
        <v>377.80534641417597</v>
      </c>
      <c r="S898" s="29">
        <v>71.589098028526962</v>
      </c>
      <c r="T898" s="29">
        <v>16.322961512999999</v>
      </c>
      <c r="U898" t="s">
        <v>176</v>
      </c>
    </row>
    <row r="899" spans="1:21">
      <c r="A899" s="1">
        <v>897</v>
      </c>
      <c r="B899">
        <v>886307</v>
      </c>
      <c r="C899" s="2">
        <v>44573.34375</v>
      </c>
      <c r="D899" s="26">
        <f>IF(input_OLD_temp_simulation!C899&lt;&gt;"",(C899-E899/24-DATE(1970,1,1))*86400,"")</f>
        <v>1641971700.0000002</v>
      </c>
      <c r="E899" s="13">
        <v>1</v>
      </c>
      <c r="F899" s="17">
        <v>3.337937109208077</v>
      </c>
      <c r="G899" s="17">
        <v>1.2809868535608471</v>
      </c>
      <c r="H899" s="6">
        <v>8.9927929485770584</v>
      </c>
      <c r="I899" s="17">
        <v>2.4839458735008462</v>
      </c>
      <c r="J899" s="17">
        <v>17.91</v>
      </c>
      <c r="K899" s="4">
        <v>17</v>
      </c>
      <c r="L899">
        <v>900</v>
      </c>
      <c r="M899" s="6">
        <v>449.39444444270288</v>
      </c>
      <c r="N899" s="6">
        <v>79.999999998108251</v>
      </c>
      <c r="O899" s="4">
        <v>0</v>
      </c>
      <c r="P899" s="6">
        <v>79.999999998108251</v>
      </c>
      <c r="Q899" s="13">
        <v>1</v>
      </c>
      <c r="R899" s="29">
        <v>377.80534641417597</v>
      </c>
      <c r="S899" s="29">
        <v>71.589098028526962</v>
      </c>
      <c r="T899" s="29">
        <v>16.263775989999999</v>
      </c>
      <c r="U899" t="s">
        <v>176</v>
      </c>
    </row>
    <row r="900" spans="1:21">
      <c r="A900" s="1">
        <v>898</v>
      </c>
      <c r="B900">
        <v>886307</v>
      </c>
      <c r="C900" s="2">
        <v>44573.354166666657</v>
      </c>
      <c r="D900" s="26">
        <f>IF(input_OLD_temp_simulation!C900&lt;&gt;"",(C900-E900/24-DATE(1970,1,1))*86400,"")</f>
        <v>1641972599.9999993</v>
      </c>
      <c r="E900" s="13">
        <v>1</v>
      </c>
      <c r="F900" s="17">
        <v>3.3579991926931001</v>
      </c>
      <c r="G900" s="17">
        <v>1.3023191078466989</v>
      </c>
      <c r="H900" s="6">
        <v>15.2078081065623</v>
      </c>
      <c r="I900" s="17">
        <v>2.4897864541286339</v>
      </c>
      <c r="J900" s="17">
        <v>17.559999999999999</v>
      </c>
      <c r="K900" s="4">
        <v>17</v>
      </c>
      <c r="L900">
        <v>900</v>
      </c>
      <c r="M900" s="6">
        <v>449.39444444270288</v>
      </c>
      <c r="N900" s="6">
        <v>56.000000000494772</v>
      </c>
      <c r="O900" s="4">
        <v>0</v>
      </c>
      <c r="P900" s="6">
        <v>56.000000000494772</v>
      </c>
      <c r="Q900" s="13">
        <v>1</v>
      </c>
      <c r="R900" s="29">
        <v>377.80534641417597</v>
      </c>
      <c r="S900" s="29">
        <v>71.589098028526962</v>
      </c>
      <c r="T900" s="29">
        <v>16.205316151000002</v>
      </c>
      <c r="U900" t="s">
        <v>176</v>
      </c>
    </row>
    <row r="901" spans="1:21">
      <c r="A901" s="1">
        <v>899</v>
      </c>
      <c r="B901">
        <v>886307</v>
      </c>
      <c r="C901" s="2">
        <v>44573.364583333343</v>
      </c>
      <c r="D901" s="26">
        <f>IF(input_OLD_temp_simulation!C901&lt;&gt;"",(C901-E901/24-DATE(1970,1,1))*86400,"")</f>
        <v>1641973500.000001</v>
      </c>
      <c r="E901" s="13">
        <v>1</v>
      </c>
      <c r="F901" s="17">
        <v>3.3780612761781228</v>
      </c>
      <c r="G901" s="17">
        <v>1.323651362132551</v>
      </c>
      <c r="H901" s="6">
        <v>21.422823264547539</v>
      </c>
      <c r="I901" s="17">
        <v>2.495627034756422</v>
      </c>
      <c r="J901" s="17">
        <v>17.16</v>
      </c>
      <c r="K901" s="4">
        <v>17</v>
      </c>
      <c r="L901">
        <v>900</v>
      </c>
      <c r="M901" s="6">
        <v>449.39444444270288</v>
      </c>
      <c r="N901" s="6">
        <v>60.000000001309672</v>
      </c>
      <c r="O901" s="4">
        <v>0</v>
      </c>
      <c r="P901" s="6">
        <v>60.000000001309672</v>
      </c>
      <c r="Q901" s="13">
        <v>1</v>
      </c>
      <c r="R901" s="29">
        <v>377.80534641417597</v>
      </c>
      <c r="S901" s="29">
        <v>71.589098028526962</v>
      </c>
      <c r="T901" s="29">
        <v>16.149907266</v>
      </c>
      <c r="U901" t="s">
        <v>176</v>
      </c>
    </row>
    <row r="902" spans="1:21">
      <c r="A902" s="1">
        <v>900</v>
      </c>
      <c r="B902">
        <v>886307</v>
      </c>
      <c r="C902" s="2">
        <v>44573.375</v>
      </c>
      <c r="D902" s="26">
        <f>IF(input_OLD_temp_simulation!C902&lt;&gt;"",(C902-E902/24-DATE(1970,1,1))*86400,"")</f>
        <v>1641974400.0000002</v>
      </c>
      <c r="E902" s="13">
        <v>1</v>
      </c>
      <c r="F902" s="17">
        <v>3.398123359663145</v>
      </c>
      <c r="G902" s="17">
        <v>1.344983616418403</v>
      </c>
      <c r="H902" s="6">
        <v>27.637838422532781</v>
      </c>
      <c r="I902" s="17">
        <v>2.5014676153842101</v>
      </c>
      <c r="J902" s="17">
        <v>16.989999999999998</v>
      </c>
      <c r="K902" s="4">
        <v>17.666666666666671</v>
      </c>
      <c r="L902">
        <v>900</v>
      </c>
      <c r="M902" s="6">
        <v>2471.6694444459731</v>
      </c>
      <c r="N902" s="6">
        <v>67.999999999301508</v>
      </c>
      <c r="O902" s="4">
        <v>0</v>
      </c>
      <c r="P902" s="6">
        <v>67.999999999301508</v>
      </c>
      <c r="Q902" s="13">
        <v>1</v>
      </c>
      <c r="R902" s="29">
        <v>377.80534641417597</v>
      </c>
      <c r="S902" s="29">
        <v>2093.8640980317969</v>
      </c>
      <c r="T902" s="29">
        <v>16.261118785000001</v>
      </c>
      <c r="U902" t="s">
        <v>176</v>
      </c>
    </row>
    <row r="903" spans="1:21">
      <c r="A903" s="1">
        <v>901</v>
      </c>
      <c r="B903">
        <v>886307</v>
      </c>
      <c r="C903" s="2">
        <v>44573.385416666657</v>
      </c>
      <c r="D903" s="26">
        <f>IF(input_OLD_temp_simulation!C903&lt;&gt;"",(C903-E903/24-DATE(1970,1,1))*86400,"")</f>
        <v>1641975299.9999993</v>
      </c>
      <c r="E903" s="13">
        <v>1</v>
      </c>
      <c r="F903" s="17">
        <v>3.5068396387697329</v>
      </c>
      <c r="G903" s="17">
        <v>1.344983616418403</v>
      </c>
      <c r="H903" s="6">
        <v>38.902446896265431</v>
      </c>
      <c r="I903" s="17">
        <v>2.610183894490798</v>
      </c>
      <c r="J903" s="17">
        <v>17.396666666666661</v>
      </c>
      <c r="K903" s="4">
        <v>17.333333333333329</v>
      </c>
      <c r="L903">
        <v>900</v>
      </c>
      <c r="M903" s="6">
        <v>2471.6694444459731</v>
      </c>
      <c r="N903" s="6">
        <v>67.999999999301508</v>
      </c>
      <c r="O903" s="4">
        <v>0</v>
      </c>
      <c r="P903" s="6">
        <v>67.999999999301508</v>
      </c>
      <c r="Q903" s="13">
        <v>1</v>
      </c>
      <c r="R903" s="29">
        <v>377.80534641417597</v>
      </c>
      <c r="S903" s="29">
        <v>2093.8640980317969</v>
      </c>
      <c r="T903" s="29">
        <v>16.376424378999999</v>
      </c>
      <c r="U903" t="s">
        <v>176</v>
      </c>
    </row>
    <row r="904" spans="1:21">
      <c r="A904" s="1">
        <v>902</v>
      </c>
      <c r="B904">
        <v>886307</v>
      </c>
      <c r="C904" s="2">
        <v>44573.395833333343</v>
      </c>
      <c r="D904" s="26">
        <f>IF(input_OLD_temp_simulation!C904&lt;&gt;"",(C904-E904/24-DATE(1970,1,1))*86400,"")</f>
        <v>1641976200.000001</v>
      </c>
      <c r="E904" s="13">
        <v>1</v>
      </c>
      <c r="F904" s="17">
        <v>3.6155559178763208</v>
      </c>
      <c r="G904" s="17">
        <v>1.344983616418403</v>
      </c>
      <c r="H904" s="6">
        <v>50.167055369998081</v>
      </c>
      <c r="I904" s="17">
        <v>2.7189001735973859</v>
      </c>
      <c r="J904" s="17">
        <v>18.34</v>
      </c>
      <c r="K904" s="4">
        <v>16</v>
      </c>
      <c r="L904">
        <v>900</v>
      </c>
      <c r="M904" s="6">
        <v>2471.6694444459731</v>
      </c>
      <c r="N904" s="6">
        <v>44.000000001688022</v>
      </c>
      <c r="O904" s="4">
        <v>0</v>
      </c>
      <c r="P904" s="6">
        <v>44.000000001688022</v>
      </c>
      <c r="Q904" s="13">
        <v>1</v>
      </c>
      <c r="R904" s="29">
        <v>377.80534641417597</v>
      </c>
      <c r="S904" s="29">
        <v>2093.8640980317969</v>
      </c>
      <c r="T904" s="29">
        <v>16.493797981</v>
      </c>
      <c r="U904" t="s">
        <v>176</v>
      </c>
    </row>
    <row r="905" spans="1:21">
      <c r="A905" s="1">
        <v>903</v>
      </c>
      <c r="B905">
        <v>886307</v>
      </c>
      <c r="C905" s="2">
        <v>44573.40625</v>
      </c>
      <c r="D905" s="26">
        <f>IF(input_OLD_temp_simulation!C905&lt;&gt;"",(C905-E905/24-DATE(1970,1,1))*86400,"")</f>
        <v>1641977100.0000002</v>
      </c>
      <c r="E905" s="13">
        <v>1</v>
      </c>
      <c r="F905" s="17">
        <v>3.7242721969829091</v>
      </c>
      <c r="G905" s="17">
        <v>1.344983616418403</v>
      </c>
      <c r="H905" s="6">
        <v>61.431663843730718</v>
      </c>
      <c r="I905" s="17">
        <v>2.8276164527039742</v>
      </c>
      <c r="J905" s="17">
        <v>18.22666666666667</v>
      </c>
      <c r="K905" s="4">
        <v>16</v>
      </c>
      <c r="L905">
        <v>900</v>
      </c>
      <c r="M905" s="6">
        <v>2471.6694444459731</v>
      </c>
      <c r="N905" s="6">
        <v>165.99999999925791</v>
      </c>
      <c r="O905" s="4">
        <v>0</v>
      </c>
      <c r="P905" s="6">
        <v>165.99999999925791</v>
      </c>
      <c r="Q905" s="13">
        <v>1</v>
      </c>
      <c r="R905" s="29">
        <v>377.80534641417597</v>
      </c>
      <c r="S905" s="29">
        <v>2093.8640980317969</v>
      </c>
      <c r="T905" s="29">
        <v>16.625376216999999</v>
      </c>
      <c r="U905" t="s">
        <v>176</v>
      </c>
    </row>
    <row r="906" spans="1:21">
      <c r="A906" s="1">
        <v>904</v>
      </c>
      <c r="B906">
        <v>886307</v>
      </c>
      <c r="C906" s="2">
        <v>44573.416666666657</v>
      </c>
      <c r="D906" s="26">
        <f>IF(input_OLD_temp_simulation!C906&lt;&gt;"",(C906-E906/24-DATE(1970,1,1))*86400,"")</f>
        <v>1641977999.9999993</v>
      </c>
      <c r="E906" s="13">
        <v>1</v>
      </c>
      <c r="F906" s="17">
        <v>3.832988476089497</v>
      </c>
      <c r="G906" s="17">
        <v>1.344983616418403</v>
      </c>
      <c r="H906" s="6">
        <v>72.696272317463382</v>
      </c>
      <c r="I906" s="17">
        <v>2.9363327318105621</v>
      </c>
      <c r="J906" s="17">
        <v>17.7</v>
      </c>
      <c r="K906" s="4">
        <v>16</v>
      </c>
      <c r="L906">
        <v>900</v>
      </c>
      <c r="M906" s="6">
        <v>0</v>
      </c>
      <c r="N906" s="6">
        <v>165.99999999925791</v>
      </c>
      <c r="O906" s="4">
        <v>0</v>
      </c>
      <c r="P906" s="6">
        <v>165.99999999925791</v>
      </c>
      <c r="Q906" s="13">
        <v>1</v>
      </c>
      <c r="R906" s="29">
        <v>377.80534641417597</v>
      </c>
      <c r="S906" s="29">
        <v>0</v>
      </c>
      <c r="T906" s="29">
        <v>16.591868867999999</v>
      </c>
      <c r="U906" t="s">
        <v>176</v>
      </c>
    </row>
    <row r="907" spans="1:21">
      <c r="A907" s="1">
        <v>905</v>
      </c>
      <c r="B907">
        <v>886307</v>
      </c>
      <c r="C907" s="2">
        <v>44573.427083333343</v>
      </c>
      <c r="D907" s="26">
        <f>IF(input_OLD_temp_simulation!C907&lt;&gt;"",(C907-E907/24-DATE(1970,1,1))*86400,"")</f>
        <v>1641978900.000001</v>
      </c>
      <c r="E907" s="13">
        <v>1</v>
      </c>
      <c r="F907" s="17">
        <v>4.0253293456065364</v>
      </c>
      <c r="G907" s="17">
        <v>1.508737712006101</v>
      </c>
      <c r="H907" s="6">
        <v>82.429207955402944</v>
      </c>
      <c r="I907" s="17">
        <v>3.0195042042691358</v>
      </c>
      <c r="J907" s="17">
        <v>17.298333333333339</v>
      </c>
      <c r="K907" s="4">
        <v>16</v>
      </c>
      <c r="L907">
        <v>900</v>
      </c>
      <c r="M907" s="6">
        <v>0</v>
      </c>
      <c r="N907" s="6">
        <v>92.000000000552973</v>
      </c>
      <c r="O907" s="4">
        <v>0</v>
      </c>
      <c r="P907" s="6">
        <v>92.000000000552973</v>
      </c>
      <c r="Q907" s="13">
        <v>1</v>
      </c>
      <c r="R907" s="29">
        <v>377.80534641417597</v>
      </c>
      <c r="S907" s="29">
        <v>0</v>
      </c>
      <c r="T907" s="29">
        <v>16.55657106</v>
      </c>
      <c r="U907" t="s">
        <v>176</v>
      </c>
    </row>
    <row r="908" spans="1:21">
      <c r="A908" s="1">
        <v>906</v>
      </c>
      <c r="B908">
        <v>886307</v>
      </c>
      <c r="C908" s="2">
        <v>44573.4375</v>
      </c>
      <c r="D908" s="26">
        <f>IF(input_OLD_temp_simulation!C908&lt;&gt;"",(C908-E908/24-DATE(1970,1,1))*86400,"")</f>
        <v>1641979800.0000002</v>
      </c>
      <c r="E908" s="13">
        <v>1</v>
      </c>
      <c r="F908" s="17">
        <v>4.2176702151235759</v>
      </c>
      <c r="G908" s="17">
        <v>1.672491807593798</v>
      </c>
      <c r="H908" s="6">
        <v>92.162143593342535</v>
      </c>
      <c r="I908" s="17">
        <v>3.1026756767277099</v>
      </c>
      <c r="J908" s="17">
        <v>17.05</v>
      </c>
      <c r="K908" s="4">
        <v>16</v>
      </c>
      <c r="L908">
        <v>900</v>
      </c>
      <c r="M908" s="6">
        <v>0</v>
      </c>
      <c r="N908" s="6">
        <v>108.00000000017459</v>
      </c>
      <c r="O908" s="4">
        <v>0</v>
      </c>
      <c r="P908" s="6">
        <v>108.00000000017459</v>
      </c>
      <c r="Q908" s="13">
        <v>1</v>
      </c>
      <c r="R908" s="29">
        <v>377.80534641417597</v>
      </c>
      <c r="S908" s="29">
        <v>0</v>
      </c>
      <c r="T908" s="29">
        <v>16.526985707000001</v>
      </c>
      <c r="U908" t="s">
        <v>176</v>
      </c>
    </row>
    <row r="909" spans="1:21">
      <c r="A909" s="1">
        <v>907</v>
      </c>
      <c r="B909">
        <v>886307</v>
      </c>
      <c r="C909" s="2">
        <v>44573.447916666657</v>
      </c>
      <c r="D909" s="26">
        <f>IF(input_OLD_temp_simulation!C909&lt;&gt;"",(C909-E909/24-DATE(1970,1,1))*86400,"")</f>
        <v>1641980699.9999993</v>
      </c>
      <c r="E909" s="13">
        <v>1</v>
      </c>
      <c r="F909" s="17">
        <v>4.4100110846406153</v>
      </c>
      <c r="G909" s="17">
        <v>1.8362459031814959</v>
      </c>
      <c r="H909" s="6">
        <v>101.8950792312821</v>
      </c>
      <c r="I909" s="17">
        <v>3.185847149186285</v>
      </c>
      <c r="J909" s="17">
        <v>16.786666666666669</v>
      </c>
      <c r="K909" s="4">
        <v>16</v>
      </c>
      <c r="L909">
        <v>900</v>
      </c>
      <c r="M909" s="6">
        <v>0</v>
      </c>
      <c r="N909" s="6">
        <v>60.000000001309672</v>
      </c>
      <c r="O909" s="4">
        <v>0</v>
      </c>
      <c r="P909" s="6">
        <v>60.000000001309672</v>
      </c>
      <c r="Q909" s="13">
        <v>1</v>
      </c>
      <c r="R909" s="29">
        <v>377.80534641417597</v>
      </c>
      <c r="S909" s="29">
        <v>0</v>
      </c>
      <c r="T909" s="29">
        <v>16.497746363000001</v>
      </c>
      <c r="U909" t="s">
        <v>176</v>
      </c>
    </row>
    <row r="910" spans="1:21">
      <c r="A910" s="1">
        <v>908</v>
      </c>
      <c r="B910">
        <v>886307</v>
      </c>
      <c r="C910" s="2">
        <v>44573.458333333343</v>
      </c>
      <c r="D910" s="26">
        <f>IF(input_OLD_temp_simulation!C910&lt;&gt;"",(C910-E910/24-DATE(1970,1,1))*86400,"")</f>
        <v>1641981600.000001</v>
      </c>
      <c r="E910" s="13">
        <v>1</v>
      </c>
      <c r="F910" s="17">
        <v>4.6023519541576547</v>
      </c>
      <c r="G910" s="17">
        <v>1.999999998769193</v>
      </c>
      <c r="H910" s="6">
        <v>111.6280148692217</v>
      </c>
      <c r="I910" s="17">
        <v>3.2690186216448591</v>
      </c>
      <c r="J910" s="17">
        <v>16.756666666666661</v>
      </c>
      <c r="K910" s="4">
        <v>16</v>
      </c>
      <c r="L910">
        <v>900</v>
      </c>
      <c r="M910" s="6">
        <v>3624.463888889813</v>
      </c>
      <c r="N910" s="6">
        <v>59.999999997671686</v>
      </c>
      <c r="O910" s="4">
        <v>0</v>
      </c>
      <c r="P910" s="6">
        <v>59.999999997671686</v>
      </c>
      <c r="Q910" s="13">
        <v>1</v>
      </c>
      <c r="R910" s="29">
        <v>377.80534641417597</v>
      </c>
      <c r="S910" s="29">
        <v>3246.6585424756372</v>
      </c>
      <c r="T910" s="29">
        <v>16.734947612999999</v>
      </c>
      <c r="U910" t="s">
        <v>176</v>
      </c>
    </row>
    <row r="911" spans="1:21">
      <c r="A911" s="1">
        <v>909</v>
      </c>
      <c r="B911">
        <v>886307</v>
      </c>
      <c r="C911" s="2">
        <v>44573.46875</v>
      </c>
      <c r="D911" s="26">
        <f>IF(input_OLD_temp_simulation!C911&lt;&gt;"",(C911-E911/24-DATE(1970,1,1))*86400,"")</f>
        <v>1641982500.0000002</v>
      </c>
      <c r="E911" s="13">
        <v>1</v>
      </c>
      <c r="F911" s="17">
        <v>4.7268745824957108</v>
      </c>
      <c r="G911" s="17">
        <v>2.02133225336275</v>
      </c>
      <c r="H911" s="6">
        <v>111.6254679609962</v>
      </c>
      <c r="I911" s="17">
        <v>3.3793197469205438</v>
      </c>
      <c r="J911" s="17">
        <v>16.71</v>
      </c>
      <c r="K911" s="4">
        <v>16</v>
      </c>
      <c r="L911">
        <v>900</v>
      </c>
      <c r="M911" s="6">
        <v>3624.463888889813</v>
      </c>
      <c r="N911" s="6">
        <v>48.000000002502929</v>
      </c>
      <c r="O911" s="4">
        <v>0</v>
      </c>
      <c r="P911" s="6">
        <v>48.000000002502929</v>
      </c>
      <c r="Q911" s="13">
        <v>1</v>
      </c>
      <c r="R911" s="29">
        <v>377.80534641417597</v>
      </c>
      <c r="S911" s="29">
        <v>3246.6585424756372</v>
      </c>
      <c r="T911" s="29">
        <v>16.970261905000001</v>
      </c>
      <c r="U911" t="s">
        <v>176</v>
      </c>
    </row>
    <row r="912" spans="1:21">
      <c r="A912" s="1">
        <v>910</v>
      </c>
      <c r="B912">
        <v>886307</v>
      </c>
      <c r="C912" s="2">
        <v>44573.479166666657</v>
      </c>
      <c r="D912" s="26">
        <f>IF(input_OLD_temp_simulation!C912&lt;&gt;"",(C912-E912/24-DATE(1970,1,1))*86400,"")</f>
        <v>1641983399.9999993</v>
      </c>
      <c r="E912" s="13">
        <v>1</v>
      </c>
      <c r="F912" s="17">
        <v>4.8513972108337668</v>
      </c>
      <c r="G912" s="17">
        <v>2.0426645079563079</v>
      </c>
      <c r="H912" s="6">
        <v>111.62292105277081</v>
      </c>
      <c r="I912" s="17">
        <v>3.489620872196229</v>
      </c>
      <c r="J912" s="17">
        <v>16.79666666666667</v>
      </c>
      <c r="K912" s="4">
        <v>17.333333333333329</v>
      </c>
      <c r="L912">
        <v>900</v>
      </c>
      <c r="M912" s="6">
        <v>3624.463888889813</v>
      </c>
      <c r="N912" s="6">
        <v>311.99999999807909</v>
      </c>
      <c r="O912" s="4">
        <v>0</v>
      </c>
      <c r="P912" s="6">
        <v>311.99999999807909</v>
      </c>
      <c r="Q912" s="13">
        <v>1</v>
      </c>
      <c r="R912" s="29">
        <v>377.80534641417597</v>
      </c>
      <c r="S912" s="29">
        <v>3246.6585424756372</v>
      </c>
      <c r="T912" s="29">
        <v>17.226672974</v>
      </c>
      <c r="U912" t="s">
        <v>176</v>
      </c>
    </row>
    <row r="913" spans="1:21">
      <c r="A913" s="1">
        <v>911</v>
      </c>
      <c r="B913">
        <v>886307</v>
      </c>
      <c r="C913" s="2">
        <v>44573.489583333343</v>
      </c>
      <c r="D913" s="26">
        <f>IF(input_OLD_temp_simulation!C913&lt;&gt;"",(C913-E913/24-DATE(1970,1,1))*86400,"")</f>
        <v>1641984300.000001</v>
      </c>
      <c r="E913" s="13">
        <v>1</v>
      </c>
      <c r="F913" s="17">
        <v>4.9759198391718229</v>
      </c>
      <c r="G913" s="17">
        <v>2.063996762549865</v>
      </c>
      <c r="H913" s="6">
        <v>111.62037414454529</v>
      </c>
      <c r="I913" s="17">
        <v>3.5999219974719132</v>
      </c>
      <c r="J913" s="17">
        <v>17.766666666666669</v>
      </c>
      <c r="K913" s="4">
        <v>18</v>
      </c>
      <c r="L913">
        <v>900</v>
      </c>
      <c r="M913" s="6">
        <v>3624.463888889813</v>
      </c>
      <c r="N913" s="6">
        <v>87.999999999738066</v>
      </c>
      <c r="O913" s="4">
        <v>0</v>
      </c>
      <c r="P913" s="6">
        <v>87.999999999738066</v>
      </c>
      <c r="Q913" s="13">
        <v>1</v>
      </c>
      <c r="R913" s="29">
        <v>377.80534641417597</v>
      </c>
      <c r="S913" s="29">
        <v>3246.6585424756372</v>
      </c>
      <c r="T913" s="29">
        <v>17.463418725</v>
      </c>
      <c r="U913" t="s">
        <v>176</v>
      </c>
    </row>
    <row r="914" spans="1:21">
      <c r="A914" s="1">
        <v>912</v>
      </c>
      <c r="B914">
        <v>886307</v>
      </c>
      <c r="C914" s="2">
        <v>44573.5</v>
      </c>
      <c r="D914" s="26">
        <f>IF(input_OLD_temp_simulation!C914&lt;&gt;"",(C914-E914/24-DATE(1970,1,1))*86400,"")</f>
        <v>1641985200.0000002</v>
      </c>
      <c r="E914" s="13">
        <v>1</v>
      </c>
      <c r="F914" s="17">
        <v>5.100442467509879</v>
      </c>
      <c r="G914" s="17">
        <v>2.085329017143422</v>
      </c>
      <c r="H914" s="6">
        <v>111.6178272363198</v>
      </c>
      <c r="I914" s="17">
        <v>3.710223122747597</v>
      </c>
      <c r="J914" s="17">
        <v>18.11666666666666</v>
      </c>
      <c r="K914" s="4">
        <v>18</v>
      </c>
      <c r="L914">
        <v>900</v>
      </c>
      <c r="M914" s="6">
        <v>1445.8777777746859</v>
      </c>
      <c r="N914" s="6">
        <v>31.9999999992433</v>
      </c>
      <c r="O914" s="4">
        <v>0</v>
      </c>
      <c r="P914" s="6">
        <v>31.9999999992433</v>
      </c>
      <c r="Q914" s="13">
        <v>1</v>
      </c>
      <c r="R914" s="29">
        <v>377.80534641417597</v>
      </c>
      <c r="S914" s="29">
        <v>1068.0724313605101</v>
      </c>
      <c r="T914" s="29">
        <v>17.518741887000001</v>
      </c>
      <c r="U914" t="s">
        <v>176</v>
      </c>
    </row>
    <row r="915" spans="1:21">
      <c r="A915" s="1">
        <v>913</v>
      </c>
      <c r="B915">
        <v>886307</v>
      </c>
      <c r="C915" s="2">
        <v>44573.510416666657</v>
      </c>
      <c r="D915" s="26">
        <f>IF(input_OLD_temp_simulation!C915&lt;&gt;"",(C915-E915/24-DATE(1970,1,1))*86400,"")</f>
        <v>1641986099.9999993</v>
      </c>
      <c r="E915" s="13">
        <v>1</v>
      </c>
      <c r="F915" s="17">
        <v>5.1634251974736287</v>
      </c>
      <c r="G915" s="17">
        <v>2.1502426669621681</v>
      </c>
      <c r="H915" s="6">
        <v>109.39170995608229</v>
      </c>
      <c r="I915" s="17">
        <v>3.7299300861655169</v>
      </c>
      <c r="J915" s="17">
        <v>17.829999999999998</v>
      </c>
      <c r="K915" s="4">
        <v>18</v>
      </c>
      <c r="L915">
        <v>900</v>
      </c>
      <c r="M915" s="6">
        <v>1445.8777777746859</v>
      </c>
      <c r="N915" s="6">
        <v>36.000000000058208</v>
      </c>
      <c r="O915" s="4">
        <v>0</v>
      </c>
      <c r="P915" s="6">
        <v>36.000000000058208</v>
      </c>
      <c r="Q915" s="13">
        <v>1</v>
      </c>
      <c r="R915" s="29">
        <v>377.80534641417597</v>
      </c>
      <c r="S915" s="29">
        <v>1068.0724313605101</v>
      </c>
      <c r="T915" s="29">
        <v>17.573336399999999</v>
      </c>
      <c r="U915" t="s">
        <v>176</v>
      </c>
    </row>
    <row r="916" spans="1:21">
      <c r="A916" s="1">
        <v>914</v>
      </c>
      <c r="B916">
        <v>886307</v>
      </c>
      <c r="C916" s="2">
        <v>44573.520833333343</v>
      </c>
      <c r="D916" s="26">
        <f>IF(input_OLD_temp_simulation!C916&lt;&gt;"",(C916-E916/24-DATE(1970,1,1))*86400,"")</f>
        <v>1641987000.000001</v>
      </c>
      <c r="E916" s="13">
        <v>1</v>
      </c>
      <c r="F916" s="17">
        <v>5.2264079274373776</v>
      </c>
      <c r="G916" s="17">
        <v>2.215156316780913</v>
      </c>
      <c r="H916" s="6">
        <v>107.16559267584481</v>
      </c>
      <c r="I916" s="17">
        <v>3.7496370495834368</v>
      </c>
      <c r="J916" s="17">
        <v>17.73833333333333</v>
      </c>
      <c r="K916" s="4">
        <v>18</v>
      </c>
      <c r="L916">
        <v>900</v>
      </c>
      <c r="M916" s="6">
        <v>1445.8777777746859</v>
      </c>
      <c r="N916" s="6">
        <v>82.000000002153683</v>
      </c>
      <c r="O916" s="4">
        <v>0</v>
      </c>
      <c r="P916" s="6">
        <v>82.000000002153683</v>
      </c>
      <c r="Q916" s="13">
        <v>1</v>
      </c>
      <c r="R916" s="29">
        <v>377.80534641417597</v>
      </c>
      <c r="S916" s="29">
        <v>1068.0724313605101</v>
      </c>
      <c r="T916" s="29">
        <v>17.630702875000001</v>
      </c>
      <c r="U916" t="s">
        <v>176</v>
      </c>
    </row>
    <row r="917" spans="1:21">
      <c r="A917" s="1">
        <v>915</v>
      </c>
      <c r="B917">
        <v>886307</v>
      </c>
      <c r="C917" s="2">
        <v>44573.53125</v>
      </c>
      <c r="D917" s="26">
        <f>IF(input_OLD_temp_simulation!C917&lt;&gt;"",(C917-E917/24-DATE(1970,1,1))*86400,"")</f>
        <v>1641987900.0000002</v>
      </c>
      <c r="E917" s="13">
        <v>1</v>
      </c>
      <c r="F917" s="17">
        <v>5.2893906574011282</v>
      </c>
      <c r="G917" s="17">
        <v>2.2800699665996582</v>
      </c>
      <c r="H917" s="6">
        <v>104.9394753956073</v>
      </c>
      <c r="I917" s="17">
        <v>3.7693440130013558</v>
      </c>
      <c r="J917" s="17">
        <v>18.29</v>
      </c>
      <c r="K917" s="4">
        <v>18</v>
      </c>
      <c r="L917">
        <v>900</v>
      </c>
      <c r="M917" s="6">
        <v>1445.8777777746859</v>
      </c>
      <c r="N917" s="6">
        <v>110.00000000058211</v>
      </c>
      <c r="O917" s="4">
        <v>0</v>
      </c>
      <c r="P917" s="6">
        <v>110.00000000058211</v>
      </c>
      <c r="Q917" s="13">
        <v>1</v>
      </c>
      <c r="R917" s="29">
        <v>377.80534641417597</v>
      </c>
      <c r="S917" s="29">
        <v>1068.0724313605101</v>
      </c>
      <c r="T917" s="29">
        <v>17.689323852000001</v>
      </c>
      <c r="U917" t="s">
        <v>176</v>
      </c>
    </row>
    <row r="918" spans="1:21">
      <c r="A918" s="1">
        <v>916</v>
      </c>
      <c r="B918">
        <v>886307</v>
      </c>
      <c r="C918" s="2">
        <v>44573.541666666657</v>
      </c>
      <c r="D918" s="26">
        <f>IF(input_OLD_temp_simulation!C918&lt;&gt;"",(C918-E918/24-DATE(1970,1,1))*86400,"")</f>
        <v>1641988799.9999993</v>
      </c>
      <c r="E918" s="13">
        <v>1</v>
      </c>
      <c r="F918" s="17">
        <v>5.352373387364878</v>
      </c>
      <c r="G918" s="17">
        <v>2.344983616418403</v>
      </c>
      <c r="H918" s="6">
        <v>102.7133581153698</v>
      </c>
      <c r="I918" s="17">
        <v>3.7890509764192761</v>
      </c>
      <c r="J918" s="17">
        <v>18.260000000000002</v>
      </c>
      <c r="K918" s="4">
        <v>18</v>
      </c>
      <c r="L918">
        <v>900</v>
      </c>
      <c r="M918" s="6">
        <v>683.86111111271043</v>
      </c>
      <c r="N918" s="6">
        <v>36.000000000058208</v>
      </c>
      <c r="O918" s="4">
        <v>0</v>
      </c>
      <c r="P918" s="6">
        <v>36.000000000058208</v>
      </c>
      <c r="Q918" s="13">
        <v>1</v>
      </c>
      <c r="R918" s="29">
        <v>377.80534641417597</v>
      </c>
      <c r="S918" s="29">
        <v>306.05576469853452</v>
      </c>
      <c r="T918" s="29">
        <v>17.679183983000001</v>
      </c>
      <c r="U918" t="s">
        <v>176</v>
      </c>
    </row>
    <row r="919" spans="1:21">
      <c r="A919" s="1">
        <v>917</v>
      </c>
      <c r="B919">
        <v>886307</v>
      </c>
      <c r="C919" s="2">
        <v>44573.552083333343</v>
      </c>
      <c r="D919" s="26">
        <f>IF(input_OLD_temp_simulation!C919&lt;&gt;"",(C919-E919/24-DATE(1970,1,1))*86400,"")</f>
        <v>1641989700.000001</v>
      </c>
      <c r="E919" s="13">
        <v>1</v>
      </c>
      <c r="F919" s="17">
        <v>5.330563761417082</v>
      </c>
      <c r="G919" s="17">
        <v>2.344983616418403</v>
      </c>
      <c r="H919" s="6">
        <v>98.105079284047747</v>
      </c>
      <c r="I919" s="17">
        <v>3.7672413504714801</v>
      </c>
      <c r="J919" s="17">
        <v>18.02333333333333</v>
      </c>
      <c r="K919" s="4">
        <v>18</v>
      </c>
      <c r="L919">
        <v>900</v>
      </c>
      <c r="M919" s="6">
        <v>683.86111111271043</v>
      </c>
      <c r="N919" s="6">
        <v>36.000000000058208</v>
      </c>
      <c r="O919" s="4">
        <v>0</v>
      </c>
      <c r="P919" s="6">
        <v>36.000000000058208</v>
      </c>
      <c r="Q919" s="13">
        <v>1</v>
      </c>
      <c r="R919" s="29">
        <v>377.80534641417597</v>
      </c>
      <c r="S919" s="29">
        <v>306.05576469853452</v>
      </c>
      <c r="T919" s="29">
        <v>17.667280520999999</v>
      </c>
      <c r="U919" t="s">
        <v>176</v>
      </c>
    </row>
    <row r="920" spans="1:21">
      <c r="A920" s="1">
        <v>918</v>
      </c>
      <c r="B920">
        <v>886307</v>
      </c>
      <c r="C920" s="2">
        <v>44573.5625</v>
      </c>
      <c r="D920" s="26">
        <f>IF(input_OLD_temp_simulation!C920&lt;&gt;"",(C920-E920/24-DATE(1970,1,1))*86400,"")</f>
        <v>1641990600.0000002</v>
      </c>
      <c r="E920" s="13">
        <v>1</v>
      </c>
      <c r="F920" s="17">
        <v>5.308754135469286</v>
      </c>
      <c r="G920" s="17">
        <v>2.344983616418403</v>
      </c>
      <c r="H920" s="6">
        <v>93.496800452725708</v>
      </c>
      <c r="I920" s="17">
        <v>3.7454317245236841</v>
      </c>
      <c r="J920" s="17">
        <v>17.86666666666666</v>
      </c>
      <c r="K920" s="4">
        <v>16.666666666666671</v>
      </c>
      <c r="L920">
        <v>900</v>
      </c>
      <c r="M920" s="6">
        <v>683.86111111271043</v>
      </c>
      <c r="N920" s="6">
        <v>72.000000000116415</v>
      </c>
      <c r="O920" s="4">
        <v>0</v>
      </c>
      <c r="P920" s="6">
        <v>72.000000000116415</v>
      </c>
      <c r="Q920" s="13">
        <v>1</v>
      </c>
      <c r="R920" s="29">
        <v>377.80534641417597</v>
      </c>
      <c r="S920" s="29">
        <v>306.05576469853452</v>
      </c>
      <c r="T920" s="29">
        <v>17.656621952999998</v>
      </c>
      <c r="U920" t="s">
        <v>176</v>
      </c>
    </row>
    <row r="921" spans="1:21">
      <c r="A921" s="1">
        <v>919</v>
      </c>
      <c r="B921">
        <v>886307</v>
      </c>
      <c r="C921" s="2">
        <v>44573.572916666657</v>
      </c>
      <c r="D921" s="26">
        <f>IF(input_OLD_temp_simulation!C921&lt;&gt;"",(C921-E921/24-DATE(1970,1,1))*86400,"")</f>
        <v>1641991499.9999993</v>
      </c>
      <c r="E921" s="13">
        <v>1</v>
      </c>
      <c r="F921" s="17">
        <v>5.28694450952149</v>
      </c>
      <c r="G921" s="17">
        <v>2.344983616418403</v>
      </c>
      <c r="H921" s="6">
        <v>88.888521621403683</v>
      </c>
      <c r="I921" s="17">
        <v>3.7236220985758881</v>
      </c>
      <c r="J921" s="17">
        <v>17.88</v>
      </c>
      <c r="K921" s="4">
        <v>16</v>
      </c>
      <c r="L921">
        <v>900</v>
      </c>
      <c r="M921" s="6">
        <v>683.86111111271043</v>
      </c>
      <c r="N921" s="6">
        <v>103.9999999993597</v>
      </c>
      <c r="O921" s="4">
        <v>0</v>
      </c>
      <c r="P921" s="6">
        <v>103.9999999993597</v>
      </c>
      <c r="Q921" s="13">
        <v>1</v>
      </c>
      <c r="R921" s="29">
        <v>377.80534641417597</v>
      </c>
      <c r="S921" s="29">
        <v>306.05576469853452</v>
      </c>
      <c r="T921" s="29">
        <v>17.646866670000001</v>
      </c>
      <c r="U921" t="s">
        <v>176</v>
      </c>
    </row>
    <row r="922" spans="1:21">
      <c r="A922" s="1">
        <v>920</v>
      </c>
      <c r="B922">
        <v>886307</v>
      </c>
      <c r="C922" s="2">
        <v>44573.583333333343</v>
      </c>
      <c r="D922" s="26">
        <f>IF(input_OLD_temp_simulation!C922&lt;&gt;"",(C922-E922/24-DATE(1970,1,1))*86400,"")</f>
        <v>1641992400.000001</v>
      </c>
      <c r="E922" s="13">
        <v>1</v>
      </c>
      <c r="F922" s="17">
        <v>5.265134883573694</v>
      </c>
      <c r="G922" s="17">
        <v>2.344983616418403</v>
      </c>
      <c r="H922" s="6">
        <v>84.280242790081658</v>
      </c>
      <c r="I922" s="17">
        <v>3.7018124726280921</v>
      </c>
      <c r="J922" s="17">
        <v>17.73</v>
      </c>
      <c r="K922" s="4">
        <v>16</v>
      </c>
      <c r="L922">
        <v>900</v>
      </c>
      <c r="M922" s="6">
        <v>0</v>
      </c>
      <c r="N922" s="6">
        <v>108.00000000017459</v>
      </c>
      <c r="O922" s="4">
        <v>0</v>
      </c>
      <c r="P922" s="6">
        <v>108.00000000017459</v>
      </c>
      <c r="Q922" s="13">
        <v>1</v>
      </c>
      <c r="R922" s="29">
        <v>377.80534641417597</v>
      </c>
      <c r="S922" s="29">
        <v>0</v>
      </c>
      <c r="T922" s="29">
        <v>17.610970185999999</v>
      </c>
      <c r="U922" t="s">
        <v>176</v>
      </c>
    </row>
    <row r="923" spans="1:21">
      <c r="A923" s="1">
        <v>921</v>
      </c>
      <c r="B923">
        <v>886307</v>
      </c>
      <c r="C923" s="2">
        <v>44573.59375</v>
      </c>
      <c r="D923" s="26">
        <f>IF(input_OLD_temp_simulation!C923&lt;&gt;"",(C923-E923/24-DATE(1970,1,1))*86400,"")</f>
        <v>1641993300.0000002</v>
      </c>
      <c r="E923" s="13">
        <v>1</v>
      </c>
      <c r="F923" s="17">
        <v>5.2170658034286888</v>
      </c>
      <c r="G923" s="17">
        <v>2.3663158707042542</v>
      </c>
      <c r="H923" s="6">
        <v>74.665819675952292</v>
      </c>
      <c r="I923" s="17">
        <v>3.6395218896258532</v>
      </c>
      <c r="J923" s="17">
        <v>17.515000000000001</v>
      </c>
      <c r="K923" s="4">
        <v>16</v>
      </c>
      <c r="L923">
        <v>900</v>
      </c>
      <c r="M923" s="6">
        <v>0</v>
      </c>
      <c r="N923" s="6">
        <v>103.9999999993597</v>
      </c>
      <c r="O923" s="4">
        <v>0</v>
      </c>
      <c r="P923" s="6">
        <v>103.9999999993597</v>
      </c>
      <c r="Q923" s="13">
        <v>1</v>
      </c>
      <c r="R923" s="29">
        <v>377.80534641417597</v>
      </c>
      <c r="S923" s="29">
        <v>0</v>
      </c>
      <c r="T923" s="29">
        <v>17.571047029999999</v>
      </c>
      <c r="U923" t="s">
        <v>176</v>
      </c>
    </row>
    <row r="924" spans="1:21">
      <c r="A924" s="1">
        <v>922</v>
      </c>
      <c r="B924">
        <v>886307</v>
      </c>
      <c r="C924" s="2">
        <v>44573.604166666657</v>
      </c>
      <c r="D924" s="26">
        <f>IF(input_OLD_temp_simulation!C924&lt;&gt;"",(C924-E924/24-DATE(1970,1,1))*86400,"")</f>
        <v>1641994199.9999993</v>
      </c>
      <c r="E924" s="13">
        <v>1</v>
      </c>
      <c r="F924" s="17">
        <v>5.1689967232836844</v>
      </c>
      <c r="G924" s="17">
        <v>2.387648124990104</v>
      </c>
      <c r="H924" s="6">
        <v>65.051396561822926</v>
      </c>
      <c r="I924" s="17">
        <v>3.5772313066236139</v>
      </c>
      <c r="J924" s="17">
        <v>17.305</v>
      </c>
      <c r="K924" s="4">
        <v>16</v>
      </c>
      <c r="L924">
        <v>900</v>
      </c>
      <c r="M924" s="6">
        <v>0</v>
      </c>
      <c r="N924" s="6">
        <v>108.00000000017459</v>
      </c>
      <c r="O924" s="4">
        <v>0</v>
      </c>
      <c r="P924" s="6">
        <v>108.00000000017459</v>
      </c>
      <c r="Q924" s="13">
        <v>1</v>
      </c>
      <c r="R924" s="29">
        <v>377.80534641417597</v>
      </c>
      <c r="S924" s="29">
        <v>0</v>
      </c>
      <c r="T924" s="29">
        <v>17.52779117</v>
      </c>
      <c r="U924" t="s">
        <v>176</v>
      </c>
    </row>
    <row r="925" spans="1:21">
      <c r="A925" s="1">
        <v>923</v>
      </c>
      <c r="B925">
        <v>886307</v>
      </c>
      <c r="C925" s="2">
        <v>44573.614583333343</v>
      </c>
      <c r="D925" s="26">
        <f>IF(input_OLD_temp_simulation!C925&lt;&gt;"",(C925-E925/24-DATE(1970,1,1))*86400,"")</f>
        <v>1641995100.000001</v>
      </c>
      <c r="E925" s="13">
        <v>1</v>
      </c>
      <c r="F925" s="17">
        <v>5.1209276431386783</v>
      </c>
      <c r="G925" s="17">
        <v>2.4089803792759539</v>
      </c>
      <c r="H925" s="6">
        <v>55.436973447693561</v>
      </c>
      <c r="I925" s="17">
        <v>3.514940723621375</v>
      </c>
      <c r="J925" s="17">
        <v>17.103333333333339</v>
      </c>
      <c r="K925" s="4">
        <v>16</v>
      </c>
      <c r="L925">
        <v>900</v>
      </c>
      <c r="M925" s="6">
        <v>0</v>
      </c>
      <c r="N925" s="6">
        <v>87.999999999738066</v>
      </c>
      <c r="O925" s="4">
        <v>0</v>
      </c>
      <c r="P925" s="6">
        <v>87.999999999738066</v>
      </c>
      <c r="Q925" s="13">
        <v>1</v>
      </c>
      <c r="R925" s="29">
        <v>377.80534641417597</v>
      </c>
      <c r="S925" s="29">
        <v>0</v>
      </c>
      <c r="T925" s="29">
        <v>17.479228471999999</v>
      </c>
      <c r="U925" t="s">
        <v>176</v>
      </c>
    </row>
    <row r="926" spans="1:21">
      <c r="A926" s="1">
        <v>924</v>
      </c>
      <c r="B926">
        <v>886307</v>
      </c>
      <c r="C926" s="2">
        <v>44573.625</v>
      </c>
      <c r="D926" s="26">
        <f>IF(input_OLD_temp_simulation!C926&lt;&gt;"",(C926-E926/24-DATE(1970,1,1))*86400,"")</f>
        <v>1641996000.0000002</v>
      </c>
      <c r="E926" s="13">
        <v>1</v>
      </c>
      <c r="F926" s="17">
        <v>5.0728585629936731</v>
      </c>
      <c r="G926" s="17">
        <v>2.430312633561805</v>
      </c>
      <c r="H926" s="6">
        <v>45.822550333564187</v>
      </c>
      <c r="I926" s="17">
        <v>3.452650140619137</v>
      </c>
      <c r="J926" s="17">
        <v>16.920000000000002</v>
      </c>
      <c r="K926" s="4">
        <v>16</v>
      </c>
      <c r="L926">
        <v>900</v>
      </c>
      <c r="M926" s="6">
        <v>58.616666665280562</v>
      </c>
      <c r="N926" s="6">
        <v>112.0000000009895</v>
      </c>
      <c r="O926" s="4">
        <v>0</v>
      </c>
      <c r="P926" s="6">
        <v>112.0000000009895</v>
      </c>
      <c r="Q926" s="13">
        <v>1</v>
      </c>
      <c r="R926" s="29">
        <v>377.80534641417597</v>
      </c>
      <c r="S926" s="29">
        <v>0</v>
      </c>
      <c r="T926" s="29">
        <v>17.429058010999999</v>
      </c>
      <c r="U926" t="s">
        <v>176</v>
      </c>
    </row>
    <row r="927" spans="1:21">
      <c r="A927" s="1">
        <v>925</v>
      </c>
      <c r="B927">
        <v>886307</v>
      </c>
      <c r="C927" s="2">
        <v>44573.635416666657</v>
      </c>
      <c r="D927" s="26">
        <f>IF(input_OLD_temp_simulation!C927&lt;&gt;"",(C927-E927/24-DATE(1970,1,1))*86400,"")</f>
        <v>1641996899.9999993</v>
      </c>
      <c r="E927" s="13">
        <v>1</v>
      </c>
      <c r="F927" s="17">
        <v>4.8560057817421871</v>
      </c>
      <c r="G927" s="17">
        <v>2.4952262833805552</v>
      </c>
      <c r="H927" s="6">
        <v>36.329186651470657</v>
      </c>
      <c r="I927" s="17">
        <v>3.1925215928218171</v>
      </c>
      <c r="J927" s="17">
        <v>16.763333333333328</v>
      </c>
      <c r="K927" s="4">
        <v>16</v>
      </c>
      <c r="L927">
        <v>900</v>
      </c>
      <c r="M927" s="6">
        <v>58.616666665280562</v>
      </c>
      <c r="N927" s="6">
        <v>403.99999999863212</v>
      </c>
      <c r="O927" s="4">
        <v>0</v>
      </c>
      <c r="P927" s="6">
        <v>403.99999999863212</v>
      </c>
      <c r="Q927" s="13">
        <v>1</v>
      </c>
      <c r="R927" s="29">
        <v>377.80534641417597</v>
      </c>
      <c r="S927" s="29">
        <v>0</v>
      </c>
      <c r="T927" s="29">
        <v>17.398256625999998</v>
      </c>
      <c r="U927" t="s">
        <v>176</v>
      </c>
    </row>
    <row r="928" spans="1:21">
      <c r="A928" s="1">
        <v>926</v>
      </c>
      <c r="B928">
        <v>886307</v>
      </c>
      <c r="C928" s="2">
        <v>44573.645833333343</v>
      </c>
      <c r="D928" s="26">
        <f>IF(input_OLD_temp_simulation!C928&lt;&gt;"",(C928-E928/24-DATE(1970,1,1))*86400,"")</f>
        <v>1641997800.000001</v>
      </c>
      <c r="E928" s="13">
        <v>1</v>
      </c>
      <c r="F928" s="17">
        <v>4.6391530004907011</v>
      </c>
      <c r="G928" s="17">
        <v>2.5601399331993062</v>
      </c>
      <c r="H928" s="6">
        <v>26.835822969377119</v>
      </c>
      <c r="I928" s="17">
        <v>2.9323930450244968</v>
      </c>
      <c r="J928" s="17">
        <v>16.646666666666661</v>
      </c>
      <c r="K928" s="4">
        <v>16</v>
      </c>
      <c r="L928">
        <v>900</v>
      </c>
      <c r="M928" s="6">
        <v>58.616666665280562</v>
      </c>
      <c r="N928" s="6">
        <v>128.00000000061121</v>
      </c>
      <c r="O928" s="4">
        <v>0</v>
      </c>
      <c r="P928" s="6">
        <v>128.00000000061121</v>
      </c>
      <c r="Q928" s="13">
        <v>1</v>
      </c>
      <c r="R928" s="29">
        <v>377.80534641417597</v>
      </c>
      <c r="S928" s="29">
        <v>0</v>
      </c>
      <c r="T928" s="29">
        <v>17.339416169</v>
      </c>
      <c r="U928" t="s">
        <v>176</v>
      </c>
    </row>
    <row r="929" spans="1:21">
      <c r="A929" s="1">
        <v>927</v>
      </c>
      <c r="B929">
        <v>886307</v>
      </c>
      <c r="C929" s="2">
        <v>44573.65625</v>
      </c>
      <c r="D929" s="26">
        <f>IF(input_OLD_temp_simulation!C929&lt;&gt;"",(C929-E929/24-DATE(1970,1,1))*86400,"")</f>
        <v>1641998700.0000002</v>
      </c>
      <c r="E929" s="13">
        <v>1</v>
      </c>
      <c r="F929" s="17">
        <v>4.4223002192392151</v>
      </c>
      <c r="G929" s="17">
        <v>2.6250535830180559</v>
      </c>
      <c r="H929" s="6">
        <v>17.342459287283571</v>
      </c>
      <c r="I929" s="17">
        <v>2.6722644972271778</v>
      </c>
      <c r="J929" s="17">
        <v>16.633333333333329</v>
      </c>
      <c r="K929" s="4">
        <v>16</v>
      </c>
      <c r="L929">
        <v>900</v>
      </c>
      <c r="M929" s="6">
        <v>58.616666665280562</v>
      </c>
      <c r="N929" s="6">
        <v>128.00000000061121</v>
      </c>
      <c r="O929" s="4">
        <v>0</v>
      </c>
      <c r="P929" s="6">
        <v>128.00000000061121</v>
      </c>
      <c r="Q929" s="13">
        <v>1</v>
      </c>
      <c r="R929" s="29">
        <v>377.80534641417597</v>
      </c>
      <c r="S929" s="29">
        <v>0</v>
      </c>
      <c r="T929" s="29">
        <v>17.275703239999999</v>
      </c>
      <c r="U929" t="s">
        <v>176</v>
      </c>
    </row>
    <row r="930" spans="1:21">
      <c r="A930" s="1">
        <v>928</v>
      </c>
      <c r="B930">
        <v>886307</v>
      </c>
      <c r="C930" s="2">
        <v>44573.666666666657</v>
      </c>
      <c r="D930" s="26">
        <f>IF(input_OLD_temp_simulation!C930&lt;&gt;"",(C930-E930/24-DATE(1970,1,1))*86400,"")</f>
        <v>1641999599.9999993</v>
      </c>
      <c r="E930" s="13">
        <v>1</v>
      </c>
      <c r="F930" s="17">
        <v>4.2054474379877291</v>
      </c>
      <c r="G930" s="17">
        <v>2.6899672328368069</v>
      </c>
      <c r="H930" s="6">
        <v>7.849095605190036</v>
      </c>
      <c r="I930" s="17">
        <v>2.412135949429858</v>
      </c>
      <c r="J930" s="17">
        <v>16.526666666666671</v>
      </c>
      <c r="K930" s="4">
        <v>16</v>
      </c>
      <c r="L930">
        <v>900</v>
      </c>
      <c r="M930" s="6">
        <v>185.61944444671909</v>
      </c>
      <c r="N930" s="6">
        <v>123.9999999997963</v>
      </c>
      <c r="O930" s="4">
        <v>0</v>
      </c>
      <c r="P930" s="6">
        <v>123.9999999997963</v>
      </c>
      <c r="Q930" s="13">
        <v>1</v>
      </c>
      <c r="R930" s="29">
        <v>377.80534641417597</v>
      </c>
      <c r="S930" s="29">
        <v>0</v>
      </c>
      <c r="T930" s="29">
        <v>17.206819001</v>
      </c>
      <c r="U930" t="s">
        <v>176</v>
      </c>
    </row>
    <row r="931" spans="1:21">
      <c r="A931" s="1">
        <v>929</v>
      </c>
      <c r="B931">
        <v>886307</v>
      </c>
      <c r="C931" s="2">
        <v>44573.677083333343</v>
      </c>
      <c r="D931" s="26">
        <f>IF(input_OLD_temp_simulation!C931&lt;&gt;"",(C931-E931/24-DATE(1970,1,1))*86400,"")</f>
        <v>1642000500.000001</v>
      </c>
      <c r="E931" s="13">
        <v>1</v>
      </c>
      <c r="F931" s="17">
        <v>4.1304474379877298</v>
      </c>
      <c r="G931" s="17">
        <v>2.6899672328368069</v>
      </c>
      <c r="H931" s="6">
        <v>5.8868217038925268</v>
      </c>
      <c r="I931" s="17">
        <v>2.3371359494298591</v>
      </c>
      <c r="J931" s="17">
        <v>16.39</v>
      </c>
      <c r="K931" s="4">
        <v>16</v>
      </c>
      <c r="L931">
        <v>900</v>
      </c>
      <c r="M931" s="6">
        <v>185.61944444671909</v>
      </c>
      <c r="N931" s="6">
        <v>119.99999999898139</v>
      </c>
      <c r="O931" s="4">
        <v>0</v>
      </c>
      <c r="P931" s="6">
        <v>119.99999999898139</v>
      </c>
      <c r="Q931" s="13">
        <v>1</v>
      </c>
      <c r="R931" s="29">
        <v>377.80534641417597</v>
      </c>
      <c r="S931" s="29">
        <v>0</v>
      </c>
      <c r="T931" s="29">
        <v>17.136842873999999</v>
      </c>
      <c r="U931" t="s">
        <v>176</v>
      </c>
    </row>
    <row r="932" spans="1:21">
      <c r="A932" s="1">
        <v>930</v>
      </c>
      <c r="B932">
        <v>886307</v>
      </c>
      <c r="C932" s="2">
        <v>44573.6875</v>
      </c>
      <c r="D932" s="26">
        <f>IF(input_OLD_temp_simulation!C932&lt;&gt;"",(C932-E932/24-DATE(1970,1,1))*86400,"")</f>
        <v>1642001400.0000002</v>
      </c>
      <c r="E932" s="13">
        <v>1</v>
      </c>
      <c r="F932" s="17">
        <v>4.0554474379877314</v>
      </c>
      <c r="G932" s="17">
        <v>2.6899672328368069</v>
      </c>
      <c r="H932" s="6">
        <v>3.924547802595018</v>
      </c>
      <c r="I932" s="17">
        <v>2.262135949429859</v>
      </c>
      <c r="J932" s="17">
        <v>16.258333333333329</v>
      </c>
      <c r="K932" s="4">
        <v>16</v>
      </c>
      <c r="L932">
        <v>900</v>
      </c>
      <c r="M932" s="6">
        <v>185.61944444671909</v>
      </c>
      <c r="N932" s="6">
        <v>292.00000000128063</v>
      </c>
      <c r="O932" s="4">
        <v>0</v>
      </c>
      <c r="P932" s="6">
        <v>292.00000000128063</v>
      </c>
      <c r="Q932" s="13">
        <v>1</v>
      </c>
      <c r="R932" s="29">
        <v>377.80534641417597</v>
      </c>
      <c r="S932" s="29">
        <v>0</v>
      </c>
      <c r="T932" s="29">
        <v>17.080430375999999</v>
      </c>
      <c r="U932" t="s">
        <v>176</v>
      </c>
    </row>
    <row r="933" spans="1:21">
      <c r="A933" s="1">
        <v>931</v>
      </c>
      <c r="B933">
        <v>886307</v>
      </c>
      <c r="C933" s="2">
        <v>44573.697916666657</v>
      </c>
      <c r="D933" s="26">
        <f>IF(input_OLD_temp_simulation!C933&lt;&gt;"",(C933-E933/24-DATE(1970,1,1))*86400,"")</f>
        <v>1642002299.9999993</v>
      </c>
      <c r="E933" s="13">
        <v>1</v>
      </c>
      <c r="F933" s="17">
        <v>3.9804474379877308</v>
      </c>
      <c r="G933" s="17">
        <v>2.6899672328368069</v>
      </c>
      <c r="H933" s="6">
        <v>1.962273901297509</v>
      </c>
      <c r="I933" s="17">
        <v>2.1871359494298601</v>
      </c>
      <c r="J933" s="17">
        <v>16.190000000000001</v>
      </c>
      <c r="K933" s="4">
        <v>16</v>
      </c>
      <c r="L933">
        <v>900</v>
      </c>
      <c r="M933" s="6">
        <v>185.61944444671909</v>
      </c>
      <c r="N933" s="6">
        <v>119.99999999898139</v>
      </c>
      <c r="O933" s="4">
        <v>0</v>
      </c>
      <c r="P933" s="6">
        <v>119.99999999898139</v>
      </c>
      <c r="Q933" s="13">
        <v>1</v>
      </c>
      <c r="R933" s="29">
        <v>377.80534641417597</v>
      </c>
      <c r="S933" s="29">
        <v>0</v>
      </c>
      <c r="T933" s="29">
        <v>17.008856714</v>
      </c>
      <c r="U933" t="s">
        <v>176</v>
      </c>
    </row>
    <row r="934" spans="1:21">
      <c r="A934" s="1">
        <v>932</v>
      </c>
      <c r="B934">
        <v>886307</v>
      </c>
      <c r="C934" s="2">
        <v>44573.708333333343</v>
      </c>
      <c r="D934" s="26">
        <f>IF(input_OLD_temp_simulation!C934&lt;&gt;"",(C934-E934/24-DATE(1970,1,1))*86400,"")</f>
        <v>1642003200.000001</v>
      </c>
      <c r="E934" s="13">
        <v>1</v>
      </c>
      <c r="F934" s="17">
        <v>3.905447437987732</v>
      </c>
      <c r="G934" s="17">
        <v>2.6899672328368069</v>
      </c>
      <c r="H934" s="6">
        <v>0</v>
      </c>
      <c r="I934" s="17">
        <v>2.1121359494298608</v>
      </c>
      <c r="J934" s="17">
        <v>16.135000000000002</v>
      </c>
      <c r="K934" s="4">
        <v>16</v>
      </c>
      <c r="L934">
        <v>900</v>
      </c>
      <c r="M934" s="6">
        <v>3614.694444443378</v>
      </c>
      <c r="N934" s="6">
        <v>115.9999999981665</v>
      </c>
      <c r="O934" s="4">
        <v>0</v>
      </c>
      <c r="P934" s="6">
        <v>115.9999999981665</v>
      </c>
      <c r="Q934" s="13">
        <v>1</v>
      </c>
      <c r="R934" s="29">
        <v>377.80534641417597</v>
      </c>
      <c r="S934" s="29">
        <v>3236.8890980292022</v>
      </c>
      <c r="T934" s="29">
        <v>17.197523410999999</v>
      </c>
      <c r="U934" t="s">
        <v>176</v>
      </c>
    </row>
    <row r="935" spans="1:21">
      <c r="A935" s="1">
        <v>933</v>
      </c>
      <c r="B935">
        <v>886307</v>
      </c>
      <c r="C935" s="2">
        <v>44573.71875</v>
      </c>
      <c r="D935" s="26">
        <f>IF(input_OLD_temp_simulation!C935&lt;&gt;"",(C935-E935/24-DATE(1970,1,1))*86400,"")</f>
        <v>1642004100.0000002</v>
      </c>
      <c r="E935" s="13">
        <v>1</v>
      </c>
      <c r="F935" s="17">
        <v>3.908931806309635</v>
      </c>
      <c r="G935" s="17">
        <v>2.6250535830180559</v>
      </c>
      <c r="H935" s="6">
        <v>0</v>
      </c>
      <c r="I935" s="17">
        <v>2.1588960842975982</v>
      </c>
      <c r="J935" s="17">
        <v>16.07</v>
      </c>
      <c r="K935" s="4">
        <v>16.666666666666671</v>
      </c>
      <c r="L935">
        <v>900</v>
      </c>
      <c r="M935" s="6">
        <v>3614.694444443378</v>
      </c>
      <c r="N935" s="6">
        <v>132.00000000142609</v>
      </c>
      <c r="O935" s="4">
        <v>0</v>
      </c>
      <c r="P935" s="6">
        <v>132.00000000142609</v>
      </c>
      <c r="Q935" s="13">
        <v>1</v>
      </c>
      <c r="R935" s="29">
        <v>377.80534641417597</v>
      </c>
      <c r="S935" s="29">
        <v>3236.8890980292022</v>
      </c>
      <c r="T935" s="29">
        <v>17.386529496000001</v>
      </c>
      <c r="U935" t="s">
        <v>176</v>
      </c>
    </row>
    <row r="936" spans="1:21">
      <c r="A936" s="1">
        <v>934</v>
      </c>
      <c r="B936">
        <v>886307</v>
      </c>
      <c r="C936" s="2">
        <v>44573.729166666657</v>
      </c>
      <c r="D936" s="26">
        <f>IF(input_OLD_temp_simulation!C936&lt;&gt;"",(C936-E936/24-DATE(1970,1,1))*86400,"")</f>
        <v>1642004999.9999993</v>
      </c>
      <c r="E936" s="13">
        <v>1</v>
      </c>
      <c r="F936" s="17">
        <v>3.912416174631538</v>
      </c>
      <c r="G936" s="17">
        <v>2.5601399331993062</v>
      </c>
      <c r="H936" s="6">
        <v>0</v>
      </c>
      <c r="I936" s="17">
        <v>2.2056562191653342</v>
      </c>
      <c r="J936" s="17">
        <v>16.2</v>
      </c>
      <c r="K936" s="4">
        <v>17</v>
      </c>
      <c r="L936">
        <v>900</v>
      </c>
      <c r="M936" s="6">
        <v>3614.694444443378</v>
      </c>
      <c r="N936" s="6">
        <v>308.00000000090222</v>
      </c>
      <c r="O936" s="4">
        <v>0</v>
      </c>
      <c r="P936" s="6">
        <v>308.00000000090222</v>
      </c>
      <c r="Q936" s="13">
        <v>1</v>
      </c>
      <c r="R936" s="29">
        <v>377.80534641417597</v>
      </c>
      <c r="S936" s="29">
        <v>3236.8890980292022</v>
      </c>
      <c r="T936" s="29">
        <v>17.589188851999999</v>
      </c>
      <c r="U936" t="s">
        <v>176</v>
      </c>
    </row>
    <row r="937" spans="1:21">
      <c r="A937" s="1">
        <v>935</v>
      </c>
      <c r="B937">
        <v>886307</v>
      </c>
      <c r="C937" s="2">
        <v>44573.739583333343</v>
      </c>
      <c r="D937" s="26">
        <f>IF(input_OLD_temp_simulation!C937&lt;&gt;"",(C937-E937/24-DATE(1970,1,1))*86400,"")</f>
        <v>1642005900.000001</v>
      </c>
      <c r="E937" s="13">
        <v>1</v>
      </c>
      <c r="F937" s="17">
        <v>3.915900542953441</v>
      </c>
      <c r="G937" s="17">
        <v>2.4952262833805552</v>
      </c>
      <c r="H937" s="6">
        <v>0</v>
      </c>
      <c r="I937" s="17">
        <v>2.2524163540330711</v>
      </c>
      <c r="J937" s="17">
        <v>16.74666666666667</v>
      </c>
      <c r="K937" s="4">
        <v>17</v>
      </c>
      <c r="L937">
        <v>900</v>
      </c>
      <c r="M937" s="6">
        <v>3614.694444443378</v>
      </c>
      <c r="N937" s="6">
        <v>139.99999999941789</v>
      </c>
      <c r="O937" s="4">
        <v>0</v>
      </c>
      <c r="P937" s="6">
        <v>139.99999999941789</v>
      </c>
      <c r="Q937" s="13">
        <v>1</v>
      </c>
      <c r="R937" s="29">
        <v>377.80534641417597</v>
      </c>
      <c r="S937" s="29">
        <v>3236.8890980292022</v>
      </c>
      <c r="T937" s="29">
        <v>17.776776061</v>
      </c>
      <c r="U937" t="s">
        <v>176</v>
      </c>
    </row>
    <row r="938" spans="1:21">
      <c r="A938" s="1">
        <v>936</v>
      </c>
      <c r="B938">
        <v>886307</v>
      </c>
      <c r="C938" s="2">
        <v>44573.75</v>
      </c>
      <c r="D938" s="26">
        <f>IF(input_OLD_temp_simulation!C938&lt;&gt;"",(C938-E938/24-DATE(1970,1,1))*86400,"")</f>
        <v>1642006800.0000002</v>
      </c>
      <c r="E938" s="13">
        <v>1</v>
      </c>
      <c r="F938" s="17">
        <v>3.9193849112753441</v>
      </c>
      <c r="G938" s="17">
        <v>2.430312633561805</v>
      </c>
      <c r="H938" s="6">
        <v>0</v>
      </c>
      <c r="I938" s="17">
        <v>2.2991764889008079</v>
      </c>
      <c r="J938" s="17">
        <v>17.03833333333333</v>
      </c>
      <c r="K938" s="4">
        <v>17</v>
      </c>
      <c r="L938">
        <v>900</v>
      </c>
      <c r="M938" s="6">
        <v>2667.058333334684</v>
      </c>
      <c r="N938" s="6">
        <v>123.9999999997963</v>
      </c>
      <c r="O938" s="4">
        <v>0</v>
      </c>
      <c r="P938" s="6">
        <v>123.9999999997963</v>
      </c>
      <c r="Q938" s="13">
        <v>1</v>
      </c>
      <c r="R938" s="29">
        <v>377.80534641417597</v>
      </c>
      <c r="S938" s="29">
        <v>2289.2529869205082</v>
      </c>
      <c r="T938" s="29">
        <v>17.885544469999999</v>
      </c>
      <c r="U938" t="s">
        <v>176</v>
      </c>
    </row>
    <row r="939" spans="1:21">
      <c r="A939" s="1">
        <v>937</v>
      </c>
      <c r="B939">
        <v>886307</v>
      </c>
      <c r="C939" s="2">
        <v>44573.760416666657</v>
      </c>
      <c r="D939" s="26">
        <f>IF(input_OLD_temp_simulation!C939&lt;&gt;"",(C939-E939/24-DATE(1970,1,1))*86400,"")</f>
        <v>1642007699.9999993</v>
      </c>
      <c r="E939" s="13">
        <v>1</v>
      </c>
      <c r="F939" s="17">
        <v>3.8637673175248568</v>
      </c>
      <c r="G939" s="17">
        <v>2.5291530796384571</v>
      </c>
      <c r="H939" s="6">
        <v>0</v>
      </c>
      <c r="I939" s="17">
        <v>2.1776652644325529</v>
      </c>
      <c r="J939" s="17">
        <v>17.146666666666661</v>
      </c>
      <c r="K939" s="4">
        <v>17</v>
      </c>
      <c r="L939">
        <v>900</v>
      </c>
      <c r="M939" s="6">
        <v>2667.058333334684</v>
      </c>
      <c r="N939" s="6">
        <v>51.999999999679858</v>
      </c>
      <c r="O939" s="4">
        <v>0</v>
      </c>
      <c r="P939" s="6">
        <v>51.999999999679858</v>
      </c>
      <c r="Q939" s="13">
        <v>1</v>
      </c>
      <c r="R939" s="29">
        <v>377.80534641417597</v>
      </c>
      <c r="S939" s="29">
        <v>2289.2529869205082</v>
      </c>
      <c r="T939" s="29">
        <v>17.986710403</v>
      </c>
      <c r="U939" t="s">
        <v>176</v>
      </c>
    </row>
    <row r="940" spans="1:21">
      <c r="A940" s="1">
        <v>938</v>
      </c>
      <c r="B940">
        <v>886307</v>
      </c>
      <c r="C940" s="2">
        <v>44573.770833333343</v>
      </c>
      <c r="D940" s="26">
        <f>IF(input_OLD_temp_simulation!C940&lt;&gt;"",(C940-E940/24-DATE(1970,1,1))*86400,"")</f>
        <v>1642008600.000001</v>
      </c>
      <c r="E940" s="13">
        <v>1</v>
      </c>
      <c r="F940" s="17">
        <v>3.80814972377437</v>
      </c>
      <c r="G940" s="17">
        <v>2.6279935257151088</v>
      </c>
      <c r="H940" s="6">
        <v>0</v>
      </c>
      <c r="I940" s="17">
        <v>2.0561540399642979</v>
      </c>
      <c r="J940" s="17">
        <v>17.206666666666671</v>
      </c>
      <c r="K940" s="4">
        <v>17</v>
      </c>
      <c r="L940">
        <v>900</v>
      </c>
      <c r="M940" s="6">
        <v>2667.058333334684</v>
      </c>
      <c r="N940" s="6">
        <v>60.000000001309672</v>
      </c>
      <c r="O940" s="4">
        <v>0</v>
      </c>
      <c r="P940" s="6">
        <v>60.000000001309672</v>
      </c>
      <c r="Q940" s="13">
        <v>1</v>
      </c>
      <c r="R940" s="29">
        <v>377.80534641417597</v>
      </c>
      <c r="S940" s="29">
        <v>2289.2529869205082</v>
      </c>
      <c r="T940" s="29">
        <v>18.086985147</v>
      </c>
      <c r="U940" t="s">
        <v>176</v>
      </c>
    </row>
    <row r="941" spans="1:21">
      <c r="A941" s="1">
        <v>939</v>
      </c>
      <c r="B941">
        <v>886307</v>
      </c>
      <c r="C941" s="2">
        <v>44573.78125</v>
      </c>
      <c r="D941" s="26">
        <f>IF(input_OLD_temp_simulation!C941&lt;&gt;"",(C941-E941/24-DATE(1970,1,1))*86400,"")</f>
        <v>1642009500.0000002</v>
      </c>
      <c r="E941" s="13">
        <v>1</v>
      </c>
      <c r="F941" s="17">
        <v>3.7525321300238841</v>
      </c>
      <c r="G941" s="17">
        <v>2.7268339717917609</v>
      </c>
      <c r="H941" s="6">
        <v>0</v>
      </c>
      <c r="I941" s="17">
        <v>1.9346428154960429</v>
      </c>
      <c r="J941" s="17">
        <v>17.329999999999998</v>
      </c>
      <c r="K941" s="4">
        <v>17</v>
      </c>
      <c r="L941">
        <v>900</v>
      </c>
      <c r="M941" s="6">
        <v>2667.058333334684</v>
      </c>
      <c r="N941" s="6">
        <v>63.999999998486601</v>
      </c>
      <c r="O941" s="4">
        <v>0</v>
      </c>
      <c r="P941" s="6">
        <v>63.999999998486601</v>
      </c>
      <c r="Q941" s="13">
        <v>1</v>
      </c>
      <c r="R941" s="29">
        <v>377.80534641417597</v>
      </c>
      <c r="S941" s="29">
        <v>2289.2529869205082</v>
      </c>
      <c r="T941" s="29">
        <v>18.186042024999999</v>
      </c>
      <c r="U941" t="s">
        <v>176</v>
      </c>
    </row>
    <row r="942" spans="1:21">
      <c r="A942" s="1">
        <v>940</v>
      </c>
      <c r="B942">
        <v>886307</v>
      </c>
      <c r="C942" s="2">
        <v>44573.791666666657</v>
      </c>
      <c r="D942" s="26">
        <f>IF(input_OLD_temp_simulation!C942&lt;&gt;"",(C942-E942/24-DATE(1970,1,1))*86400,"")</f>
        <v>1642010399.9999993</v>
      </c>
      <c r="E942" s="13">
        <v>1</v>
      </c>
      <c r="F942" s="17">
        <v>3.6969145362733968</v>
      </c>
      <c r="G942" s="17">
        <v>2.825674417868413</v>
      </c>
      <c r="H942" s="6">
        <v>0</v>
      </c>
      <c r="I942" s="17">
        <v>1.8131315910277881</v>
      </c>
      <c r="J942" s="17">
        <v>17.43333333333333</v>
      </c>
      <c r="K942" s="4">
        <v>17</v>
      </c>
      <c r="L942">
        <v>900</v>
      </c>
      <c r="M942" s="6">
        <v>2061.3527777756808</v>
      </c>
      <c r="N942" s="6">
        <v>60.000000001309672</v>
      </c>
      <c r="O942" s="4">
        <v>0</v>
      </c>
      <c r="P942" s="6">
        <v>60.000000001309672</v>
      </c>
      <c r="Q942" s="13">
        <v>1</v>
      </c>
      <c r="R942" s="29">
        <v>377.80534641417597</v>
      </c>
      <c r="S942" s="29">
        <v>1683.547431361505</v>
      </c>
      <c r="T942" s="29">
        <v>18.234325248000001</v>
      </c>
      <c r="U942" t="s">
        <v>176</v>
      </c>
    </row>
    <row r="943" spans="1:21">
      <c r="A943" s="1">
        <v>941</v>
      </c>
      <c r="B943">
        <v>886307</v>
      </c>
      <c r="C943" s="2">
        <v>44573.802083333343</v>
      </c>
      <c r="D943" s="26">
        <f>IF(input_OLD_temp_simulation!C943&lt;&gt;"",(C943-E943/24-DATE(1970,1,1))*86400,"")</f>
        <v>1642011300.000001</v>
      </c>
      <c r="E943" s="13">
        <v>1</v>
      </c>
      <c r="F943" s="17">
        <v>3.6455633933800731</v>
      </c>
      <c r="G943" s="17">
        <v>2.8905880676871578</v>
      </c>
      <c r="H943" s="6">
        <v>0</v>
      </c>
      <c r="I943" s="17">
        <v>1.718504681588634</v>
      </c>
      <c r="J943" s="17">
        <v>17.350000000000001</v>
      </c>
      <c r="K943" s="4">
        <v>17</v>
      </c>
      <c r="L943">
        <v>900</v>
      </c>
      <c r="M943" s="6">
        <v>2061.3527777756808</v>
      </c>
      <c r="N943" s="6">
        <v>59.999999997671686</v>
      </c>
      <c r="O943" s="4">
        <v>0</v>
      </c>
      <c r="P943" s="6">
        <v>59.999999997671686</v>
      </c>
      <c r="Q943" s="13">
        <v>1</v>
      </c>
      <c r="R943" s="29">
        <v>377.80534641417597</v>
      </c>
      <c r="S943" s="29">
        <v>1683.547431361505</v>
      </c>
      <c r="T943" s="29">
        <v>18.281609215</v>
      </c>
      <c r="U943" t="s">
        <v>176</v>
      </c>
    </row>
    <row r="944" spans="1:21">
      <c r="A944" s="1">
        <v>942</v>
      </c>
      <c r="B944">
        <v>886307</v>
      </c>
      <c r="C944" s="2">
        <v>44573.8125</v>
      </c>
      <c r="D944" s="26">
        <f>IF(input_OLD_temp_simulation!C944&lt;&gt;"",(C944-E944/24-DATE(1970,1,1))*86400,"")</f>
        <v>1642012200.0000002</v>
      </c>
      <c r="E944" s="13">
        <v>1</v>
      </c>
      <c r="F944" s="17">
        <v>3.594212250486748</v>
      </c>
      <c r="G944" s="17">
        <v>2.955501717505904</v>
      </c>
      <c r="H944" s="6">
        <v>0</v>
      </c>
      <c r="I944" s="17">
        <v>1.623877772149479</v>
      </c>
      <c r="J944" s="17">
        <v>17.276666666666671</v>
      </c>
      <c r="K944" s="4">
        <v>17.666666666666671</v>
      </c>
      <c r="L944">
        <v>900</v>
      </c>
      <c r="M944" s="6">
        <v>2061.3527777756808</v>
      </c>
      <c r="N944" s="6">
        <v>72.000000000116415</v>
      </c>
      <c r="O944" s="4">
        <v>0</v>
      </c>
      <c r="P944" s="6">
        <v>72.000000000116415</v>
      </c>
      <c r="Q944" s="13">
        <v>1</v>
      </c>
      <c r="R944" s="29">
        <v>377.80534641417597</v>
      </c>
      <c r="S944" s="29">
        <v>1683.547431361505</v>
      </c>
      <c r="T944" s="29">
        <v>18.328899631999999</v>
      </c>
      <c r="U944" t="s">
        <v>176</v>
      </c>
    </row>
    <row r="945" spans="1:21">
      <c r="A945" s="1">
        <v>943</v>
      </c>
      <c r="B945">
        <v>886307</v>
      </c>
      <c r="C945" s="2">
        <v>44573.822916666657</v>
      </c>
      <c r="D945" s="26">
        <f>IF(input_OLD_temp_simulation!C945&lt;&gt;"",(C945-E945/24-DATE(1970,1,1))*86400,"")</f>
        <v>1642013099.9999993</v>
      </c>
      <c r="E945" s="13">
        <v>1</v>
      </c>
      <c r="F945" s="17">
        <v>3.5428611075934242</v>
      </c>
      <c r="G945" s="17">
        <v>3.0204153673246492</v>
      </c>
      <c r="H945" s="6">
        <v>0</v>
      </c>
      <c r="I945" s="17">
        <v>1.529250862710325</v>
      </c>
      <c r="J945" s="17">
        <v>17.93</v>
      </c>
      <c r="K945" s="4">
        <v>18</v>
      </c>
      <c r="L945">
        <v>900</v>
      </c>
      <c r="M945" s="6">
        <v>2061.3527777756808</v>
      </c>
      <c r="N945" s="6">
        <v>72.000000000116415</v>
      </c>
      <c r="O945" s="4">
        <v>0</v>
      </c>
      <c r="P945" s="6">
        <v>72.000000000116415</v>
      </c>
      <c r="Q945" s="13">
        <v>1</v>
      </c>
      <c r="R945" s="29">
        <v>377.80534641417597</v>
      </c>
      <c r="S945" s="29">
        <v>1683.547431361505</v>
      </c>
      <c r="T945" s="29">
        <v>18.375197736000001</v>
      </c>
      <c r="U945" t="s">
        <v>176</v>
      </c>
    </row>
    <row r="946" spans="1:21">
      <c r="A946" s="1">
        <v>944</v>
      </c>
      <c r="B946">
        <v>886307</v>
      </c>
      <c r="C946" s="2">
        <v>44573.833333333343</v>
      </c>
      <c r="D946" s="26">
        <f>IF(input_OLD_temp_simulation!C946&lt;&gt;"",(C946-E946/24-DATE(1970,1,1))*86400,"")</f>
        <v>1642014000.000001</v>
      </c>
      <c r="E946" s="13">
        <v>1</v>
      </c>
      <c r="F946" s="17">
        <v>3.4915099647001</v>
      </c>
      <c r="G946" s="17">
        <v>3.085329017143394</v>
      </c>
      <c r="H946" s="6">
        <v>0</v>
      </c>
      <c r="I946" s="17">
        <v>1.4346239532711711</v>
      </c>
      <c r="J946" s="17">
        <v>18.695</v>
      </c>
      <c r="K946" s="4">
        <v>18</v>
      </c>
      <c r="L946">
        <v>900</v>
      </c>
      <c r="M946" s="6">
        <v>556.85833333571463</v>
      </c>
      <c r="N946" s="6">
        <v>164.00000000066939</v>
      </c>
      <c r="O946" s="4">
        <v>0</v>
      </c>
      <c r="P946" s="6">
        <v>164.00000000066939</v>
      </c>
      <c r="Q946" s="13">
        <v>1</v>
      </c>
      <c r="R946" s="29">
        <v>377.80534641417597</v>
      </c>
      <c r="S946" s="29">
        <v>179.05298692153869</v>
      </c>
      <c r="T946" s="29">
        <v>18.306709761</v>
      </c>
      <c r="U946" t="s">
        <v>176</v>
      </c>
    </row>
    <row r="947" spans="1:21">
      <c r="A947" s="1">
        <v>945</v>
      </c>
      <c r="B947">
        <v>886307</v>
      </c>
      <c r="C947" s="2">
        <v>44573.84375</v>
      </c>
      <c r="D947" s="26">
        <f>IF(input_OLD_temp_simulation!C947&lt;&gt;"",(C947-E947/24-DATE(1970,1,1))*86400,"")</f>
        <v>1642014900.0000002</v>
      </c>
      <c r="E947" s="13">
        <v>1</v>
      </c>
      <c r="F947" s="17">
        <v>3.5001345551105589</v>
      </c>
      <c r="G947" s="17">
        <v>3.1502426669621428</v>
      </c>
      <c r="H947" s="6">
        <v>0</v>
      </c>
      <c r="I947" s="17">
        <v>1.399972777135797</v>
      </c>
      <c r="J947" s="17">
        <v>18.506666666666661</v>
      </c>
      <c r="K947" s="4">
        <v>18</v>
      </c>
      <c r="L947">
        <v>900</v>
      </c>
      <c r="M947" s="6">
        <v>556.85833333571463</v>
      </c>
      <c r="N947" s="6">
        <v>384.00000000183348</v>
      </c>
      <c r="O947" s="4">
        <v>0</v>
      </c>
      <c r="P947" s="6">
        <v>384.00000000183348</v>
      </c>
      <c r="Q947" s="13">
        <v>1</v>
      </c>
      <c r="R947" s="29">
        <v>377.80534641417597</v>
      </c>
      <c r="S947" s="29">
        <v>179.05298692153869</v>
      </c>
      <c r="T947" s="29">
        <v>18.256768233999999</v>
      </c>
      <c r="U947" t="s">
        <v>176</v>
      </c>
    </row>
    <row r="948" spans="1:21">
      <c r="A948" s="1">
        <v>946</v>
      </c>
      <c r="B948">
        <v>886307</v>
      </c>
      <c r="C948" s="2">
        <v>44573.854166666657</v>
      </c>
      <c r="D948" s="26">
        <f>IF(input_OLD_temp_simulation!C948&lt;&gt;"",(C948-E948/24-DATE(1970,1,1))*86400,"")</f>
        <v>1642015799.9999993</v>
      </c>
      <c r="E948" s="13">
        <v>1</v>
      </c>
      <c r="F948" s="17">
        <v>3.5087591455210192</v>
      </c>
      <c r="G948" s="17">
        <v>3.2151563167808921</v>
      </c>
      <c r="H948" s="6">
        <v>0</v>
      </c>
      <c r="I948" s="17">
        <v>1.3653216010004241</v>
      </c>
      <c r="J948" s="17">
        <v>18.094999999999999</v>
      </c>
      <c r="K948" s="4">
        <v>18</v>
      </c>
      <c r="L948">
        <v>900</v>
      </c>
      <c r="M948" s="6">
        <v>556.85833333571463</v>
      </c>
      <c r="N948" s="6">
        <v>183.999999997468</v>
      </c>
      <c r="O948" s="4">
        <v>0</v>
      </c>
      <c r="P948" s="6">
        <v>183.999999997468</v>
      </c>
      <c r="Q948" s="13">
        <v>1</v>
      </c>
      <c r="R948" s="29">
        <v>377.80534641417597</v>
      </c>
      <c r="S948" s="29">
        <v>179.05298692153869</v>
      </c>
      <c r="T948" s="29">
        <v>18.190288297999999</v>
      </c>
      <c r="U948" t="s">
        <v>176</v>
      </c>
    </row>
    <row r="949" spans="1:21">
      <c r="A949" s="1">
        <v>947</v>
      </c>
      <c r="B949">
        <v>886307</v>
      </c>
      <c r="C949" s="2">
        <v>44573.864583333343</v>
      </c>
      <c r="D949" s="26">
        <f>IF(input_OLD_temp_simulation!C949&lt;&gt;"",(C949-E949/24-DATE(1970,1,1))*86400,"")</f>
        <v>1642016700.000001</v>
      </c>
      <c r="E949" s="13">
        <v>1</v>
      </c>
      <c r="F949" s="17">
        <v>3.5173837359314781</v>
      </c>
      <c r="G949" s="17">
        <v>3.28006996659964</v>
      </c>
      <c r="H949" s="6">
        <v>0</v>
      </c>
      <c r="I949" s="17">
        <v>1.3306704248650509</v>
      </c>
      <c r="J949" s="17">
        <v>17.84333333333333</v>
      </c>
      <c r="K949" s="4">
        <v>18</v>
      </c>
      <c r="L949">
        <v>900</v>
      </c>
      <c r="M949" s="6">
        <v>556.85833333571463</v>
      </c>
      <c r="N949" s="6">
        <v>72.000000000116415</v>
      </c>
      <c r="O949" s="4">
        <v>0</v>
      </c>
      <c r="P949" s="6">
        <v>72.000000000116415</v>
      </c>
      <c r="Q949" s="13">
        <v>1</v>
      </c>
      <c r="R949" s="29">
        <v>377.80534641417597</v>
      </c>
      <c r="S949" s="29">
        <v>179.05298692153869</v>
      </c>
      <c r="T949" s="29">
        <v>18.114709534999999</v>
      </c>
      <c r="U949" t="s">
        <v>176</v>
      </c>
    </row>
    <row r="950" spans="1:21">
      <c r="A950" s="1">
        <v>948</v>
      </c>
      <c r="B950">
        <v>886307</v>
      </c>
      <c r="C950" s="2">
        <v>44573.875</v>
      </c>
      <c r="D950" s="26">
        <f>IF(input_OLD_temp_simulation!C950&lt;&gt;"",(C950-E950/24-DATE(1970,1,1))*86400,"")</f>
        <v>1642017600.0000002</v>
      </c>
      <c r="E950" s="13">
        <v>1</v>
      </c>
      <c r="F950" s="17">
        <v>3.5260083263419379</v>
      </c>
      <c r="G950" s="17">
        <v>3.3449836164183888</v>
      </c>
      <c r="H950" s="6">
        <v>0</v>
      </c>
      <c r="I950" s="17">
        <v>1.296019248729678</v>
      </c>
      <c r="J950" s="17">
        <v>17.91</v>
      </c>
      <c r="K950" s="4">
        <v>18</v>
      </c>
      <c r="L950">
        <v>900</v>
      </c>
      <c r="M950" s="6">
        <v>635.01388888942199</v>
      </c>
      <c r="N950" s="6">
        <v>76.000000000931323</v>
      </c>
      <c r="O950" s="4">
        <v>0</v>
      </c>
      <c r="P950" s="6">
        <v>76.000000000931323</v>
      </c>
      <c r="Q950" s="13">
        <v>1</v>
      </c>
      <c r="R950" s="29">
        <v>377.80534641417597</v>
      </c>
      <c r="S950" s="29">
        <v>257.20854247524602</v>
      </c>
      <c r="T950" s="29">
        <v>18.046059335999999</v>
      </c>
      <c r="U950" t="s">
        <v>176</v>
      </c>
    </row>
    <row r="951" spans="1:21">
      <c r="A951" s="1">
        <v>949</v>
      </c>
      <c r="B951">
        <v>886307</v>
      </c>
      <c r="C951" s="2">
        <v>44573.885416666657</v>
      </c>
      <c r="D951" s="26">
        <f>IF(input_OLD_temp_simulation!C951&lt;&gt;"",(C951-E951/24-DATE(1970,1,1))*86400,"")</f>
        <v>1642018499.9999993</v>
      </c>
      <c r="E951" s="13">
        <v>1</v>
      </c>
      <c r="F951" s="17">
        <v>3.5751345551105551</v>
      </c>
      <c r="G951" s="17">
        <v>3.3449836164183888</v>
      </c>
      <c r="H951" s="6">
        <v>0</v>
      </c>
      <c r="I951" s="17">
        <v>1.345145477498296</v>
      </c>
      <c r="J951" s="17">
        <v>18.303333333333331</v>
      </c>
      <c r="K951" s="4">
        <v>18</v>
      </c>
      <c r="L951">
        <v>900</v>
      </c>
      <c r="M951" s="6">
        <v>635.01388888942199</v>
      </c>
      <c r="N951" s="6">
        <v>324.00000000052393</v>
      </c>
      <c r="O951" s="4">
        <v>0</v>
      </c>
      <c r="P951" s="6">
        <v>324.00000000052393</v>
      </c>
      <c r="Q951" s="13">
        <v>1</v>
      </c>
      <c r="R951" s="29">
        <v>377.80534641417597</v>
      </c>
      <c r="S951" s="29">
        <v>257.20854247524602</v>
      </c>
      <c r="T951" s="29">
        <v>17.998872851000002</v>
      </c>
      <c r="U951" t="s">
        <v>176</v>
      </c>
    </row>
    <row r="952" spans="1:21">
      <c r="A952" s="1">
        <v>950</v>
      </c>
      <c r="B952">
        <v>886307</v>
      </c>
      <c r="C952" s="2">
        <v>44573.895833333343</v>
      </c>
      <c r="D952" s="26">
        <f>IF(input_OLD_temp_simulation!C952&lt;&gt;"",(C952-E952/24-DATE(1970,1,1))*86400,"")</f>
        <v>1642019400.000001</v>
      </c>
      <c r="E952" s="13">
        <v>1</v>
      </c>
      <c r="F952" s="17">
        <v>3.6242607838791732</v>
      </c>
      <c r="G952" s="17">
        <v>3.3449836164183888</v>
      </c>
      <c r="H952" s="6">
        <v>0</v>
      </c>
      <c r="I952" s="17">
        <v>1.394271706266913</v>
      </c>
      <c r="J952" s="17">
        <v>18.145</v>
      </c>
      <c r="K952" s="4">
        <v>18</v>
      </c>
      <c r="L952">
        <v>900</v>
      </c>
      <c r="M952" s="6">
        <v>635.01388888942199</v>
      </c>
      <c r="N952" s="6">
        <v>119.99999999898139</v>
      </c>
      <c r="O952" s="4">
        <v>0</v>
      </c>
      <c r="P952" s="6">
        <v>119.99999999898139</v>
      </c>
      <c r="Q952" s="13">
        <v>1</v>
      </c>
      <c r="R952" s="29">
        <v>377.80534641417597</v>
      </c>
      <c r="S952" s="29">
        <v>257.20854247524602</v>
      </c>
      <c r="T952" s="29">
        <v>17.935381575000001</v>
      </c>
      <c r="U952" t="s">
        <v>176</v>
      </c>
    </row>
    <row r="953" spans="1:21">
      <c r="A953" s="1">
        <v>951</v>
      </c>
      <c r="B953">
        <v>886307</v>
      </c>
      <c r="C953" s="2">
        <v>44573.90625</v>
      </c>
      <c r="D953" s="26">
        <f>IF(input_OLD_temp_simulation!C953&lt;&gt;"",(C953-E953/24-DATE(1970,1,1))*86400,"")</f>
        <v>1642020300.0000002</v>
      </c>
      <c r="E953" s="13">
        <v>1</v>
      </c>
      <c r="F953" s="17">
        <v>3.6733870126477899</v>
      </c>
      <c r="G953" s="17">
        <v>3.3449836164183888</v>
      </c>
      <c r="H953" s="6">
        <v>0</v>
      </c>
      <c r="I953" s="17">
        <v>1.443397935035531</v>
      </c>
      <c r="J953" s="17">
        <v>17.989999999999998</v>
      </c>
      <c r="K953" s="4">
        <v>16.333333333333329</v>
      </c>
      <c r="L953">
        <v>900</v>
      </c>
      <c r="M953" s="6">
        <v>635.01388888942199</v>
      </c>
      <c r="N953" s="6">
        <v>116.00000000180439</v>
      </c>
      <c r="O953" s="4">
        <v>0</v>
      </c>
      <c r="P953" s="6">
        <v>116.00000000180439</v>
      </c>
      <c r="Q953" s="13">
        <v>1</v>
      </c>
      <c r="R953" s="29">
        <v>377.80534641417597</v>
      </c>
      <c r="S953" s="29">
        <v>257.20854247524602</v>
      </c>
      <c r="T953" s="29">
        <v>17.872344837</v>
      </c>
      <c r="U953" t="s">
        <v>176</v>
      </c>
    </row>
    <row r="954" spans="1:21">
      <c r="A954" s="1">
        <v>952</v>
      </c>
      <c r="B954">
        <v>886307</v>
      </c>
      <c r="C954" s="2">
        <v>44573.916666666657</v>
      </c>
      <c r="D954" s="26">
        <f>IF(input_OLD_temp_simulation!C954&lt;&gt;"",(C954-E954/24-DATE(1970,1,1))*86400,"")</f>
        <v>1642021199.9999993</v>
      </c>
      <c r="E954" s="13">
        <v>1</v>
      </c>
      <c r="F954" s="17">
        <v>3.7225132414164079</v>
      </c>
      <c r="G954" s="17">
        <v>3.3449836164183888</v>
      </c>
      <c r="H954" s="6">
        <v>0</v>
      </c>
      <c r="I954" s="17">
        <v>1.492524163804148</v>
      </c>
      <c r="J954" s="17">
        <v>17.776666666666671</v>
      </c>
      <c r="K954" s="4">
        <v>13</v>
      </c>
      <c r="L954">
        <v>900</v>
      </c>
      <c r="M954" s="6">
        <v>0</v>
      </c>
      <c r="N954" s="6">
        <v>111.99999999735159</v>
      </c>
      <c r="O954" s="4">
        <v>0</v>
      </c>
      <c r="P954" s="6">
        <v>111.99999999735159</v>
      </c>
      <c r="Q954" s="13">
        <v>1</v>
      </c>
      <c r="R954" s="29">
        <v>377.80534641417597</v>
      </c>
      <c r="S954" s="29">
        <v>0</v>
      </c>
      <c r="T954" s="29">
        <v>17.788995061000001</v>
      </c>
      <c r="U954" t="s">
        <v>176</v>
      </c>
    </row>
    <row r="955" spans="1:21">
      <c r="A955" s="1">
        <v>953</v>
      </c>
      <c r="B955">
        <v>886307</v>
      </c>
      <c r="C955" s="2">
        <v>44573.927083333343</v>
      </c>
      <c r="D955" s="26">
        <f>IF(input_OLD_temp_simulation!C955&lt;&gt;"",(C955-E955/24-DATE(1970,1,1))*86400,"")</f>
        <v>1642022100.000001</v>
      </c>
      <c r="E955" s="13">
        <v>1</v>
      </c>
      <c r="F955" s="17">
        <v>3.767373019327859</v>
      </c>
      <c r="G955" s="17">
        <v>3.28006996659964</v>
      </c>
      <c r="H955" s="6">
        <v>0</v>
      </c>
      <c r="I955" s="17">
        <v>1.580659708261432</v>
      </c>
      <c r="J955" s="17">
        <v>17.606666666666669</v>
      </c>
      <c r="K955" s="4">
        <v>13</v>
      </c>
      <c r="L955">
        <v>900</v>
      </c>
      <c r="M955" s="6">
        <v>0</v>
      </c>
      <c r="N955" s="6">
        <v>292.00000000128063</v>
      </c>
      <c r="O955" s="4">
        <v>0</v>
      </c>
      <c r="P955" s="6">
        <v>292.00000000128063</v>
      </c>
      <c r="Q955" s="13">
        <v>1</v>
      </c>
      <c r="R955" s="29">
        <v>377.80534641417597</v>
      </c>
      <c r="S955" s="29">
        <v>0</v>
      </c>
      <c r="T955" s="29">
        <v>17.721825133999999</v>
      </c>
      <c r="U955" t="s">
        <v>176</v>
      </c>
    </row>
    <row r="956" spans="1:21">
      <c r="A956" s="1">
        <v>954</v>
      </c>
      <c r="B956">
        <v>886307</v>
      </c>
      <c r="C956" s="2">
        <v>44573.9375</v>
      </c>
      <c r="D956" s="26">
        <f>IF(input_OLD_temp_simulation!C956&lt;&gt;"",(C956-E956/24-DATE(1970,1,1))*86400,"")</f>
        <v>1642023000.0000002</v>
      </c>
      <c r="E956" s="13">
        <v>1</v>
      </c>
      <c r="F956" s="17">
        <v>3.8122327972393109</v>
      </c>
      <c r="G956" s="17">
        <v>3.2151563167808921</v>
      </c>
      <c r="H956" s="6">
        <v>0</v>
      </c>
      <c r="I956" s="17">
        <v>1.668795252718716</v>
      </c>
      <c r="J956" s="17">
        <v>17.36</v>
      </c>
      <c r="K956" s="4">
        <v>13</v>
      </c>
      <c r="L956">
        <v>900</v>
      </c>
      <c r="M956" s="6">
        <v>0</v>
      </c>
      <c r="N956" s="6">
        <v>80.00000000174623</v>
      </c>
      <c r="O956" s="4">
        <v>0</v>
      </c>
      <c r="P956" s="6">
        <v>80.00000000174623</v>
      </c>
      <c r="Q956" s="13">
        <v>1</v>
      </c>
      <c r="R956" s="29">
        <v>377.80534641417597</v>
      </c>
      <c r="S956" s="29">
        <v>0</v>
      </c>
      <c r="T956" s="29">
        <v>17.638097091999999</v>
      </c>
      <c r="U956" t="s">
        <v>176</v>
      </c>
    </row>
    <row r="957" spans="1:21">
      <c r="A957" s="1">
        <v>955</v>
      </c>
      <c r="B957">
        <v>886307</v>
      </c>
      <c r="C957" s="2">
        <v>44573.947916666657</v>
      </c>
      <c r="D957" s="26">
        <f>IF(input_OLD_temp_simulation!C957&lt;&gt;"",(C957-E957/24-DATE(1970,1,1))*86400,"")</f>
        <v>1642023899.9999993</v>
      </c>
      <c r="E957" s="13">
        <v>1</v>
      </c>
      <c r="F957" s="17">
        <v>3.8570925751507619</v>
      </c>
      <c r="G957" s="17">
        <v>3.1502426669621428</v>
      </c>
      <c r="H957" s="6">
        <v>0</v>
      </c>
      <c r="I957" s="17">
        <v>1.756930797176</v>
      </c>
      <c r="J957" s="17">
        <v>17.170000000000002</v>
      </c>
      <c r="K957" s="4">
        <v>13</v>
      </c>
      <c r="L957">
        <v>900</v>
      </c>
      <c r="M957" s="6">
        <v>0</v>
      </c>
      <c r="N957" s="6">
        <v>123.9999999997963</v>
      </c>
      <c r="O957" s="4">
        <v>0</v>
      </c>
      <c r="P957" s="6">
        <v>123.9999999997963</v>
      </c>
      <c r="Q957" s="13">
        <v>1</v>
      </c>
      <c r="R957" s="29">
        <v>377.80534641417597</v>
      </c>
      <c r="S957" s="29">
        <v>0</v>
      </c>
      <c r="T957" s="29">
        <v>17.559232725000001</v>
      </c>
      <c r="U957" t="s">
        <v>176</v>
      </c>
    </row>
    <row r="958" spans="1:21">
      <c r="A958" s="1">
        <v>956</v>
      </c>
      <c r="B958">
        <v>886307</v>
      </c>
      <c r="C958" s="2">
        <v>44573.958333333343</v>
      </c>
      <c r="D958" s="26">
        <f>IF(input_OLD_temp_simulation!C958&lt;&gt;"",(C958-E958/24-DATE(1970,1,1))*86400,"")</f>
        <v>1642024800.000001</v>
      </c>
      <c r="E958" s="13">
        <v>1</v>
      </c>
      <c r="F958" s="17">
        <v>3.9019523530622142</v>
      </c>
      <c r="G958" s="17">
        <v>3.085329017143394</v>
      </c>
      <c r="H958" s="6">
        <v>0</v>
      </c>
      <c r="I958" s="17">
        <v>1.845066341633284</v>
      </c>
      <c r="J958" s="17">
        <v>17</v>
      </c>
      <c r="K958" s="4">
        <v>13</v>
      </c>
      <c r="L958">
        <v>900</v>
      </c>
      <c r="M958" s="6">
        <v>0</v>
      </c>
      <c r="N958" s="6">
        <v>64.00000000030559</v>
      </c>
      <c r="O958" s="4">
        <v>0</v>
      </c>
      <c r="P958" s="6">
        <v>64.00000000030559</v>
      </c>
      <c r="Q958" s="13">
        <v>1</v>
      </c>
      <c r="R958" s="29">
        <v>377.80534641417597</v>
      </c>
      <c r="S958" s="29">
        <v>0</v>
      </c>
      <c r="T958" s="29">
        <v>17.476542458000001</v>
      </c>
      <c r="U958" t="s">
        <v>176</v>
      </c>
    </row>
    <row r="959" spans="1:21">
      <c r="A959" s="1">
        <v>957</v>
      </c>
      <c r="B959">
        <v>886307</v>
      </c>
      <c r="C959" s="2">
        <v>44573.96875</v>
      </c>
      <c r="D959" s="26">
        <f>IF(input_OLD_temp_simulation!C959&lt;&gt;"",(C959-E959/24-DATE(1970,1,1))*86400,"")</f>
        <v>1642025700.0000002</v>
      </c>
      <c r="E959" s="13">
        <v>1</v>
      </c>
      <c r="F959" s="17">
        <v>3.907569946812711</v>
      </c>
      <c r="G959" s="17">
        <v>3.085329017143394</v>
      </c>
      <c r="H959" s="6">
        <v>0</v>
      </c>
      <c r="I959" s="17">
        <v>1.850683935383781</v>
      </c>
      <c r="J959" s="17">
        <v>16.856666666666669</v>
      </c>
      <c r="K959" s="4">
        <v>13</v>
      </c>
      <c r="L959">
        <v>900</v>
      </c>
      <c r="M959" s="6">
        <v>0</v>
      </c>
      <c r="N959" s="6">
        <v>43.999999999869033</v>
      </c>
      <c r="O959" s="4">
        <v>0</v>
      </c>
      <c r="P959" s="6">
        <v>43.999999999869033</v>
      </c>
      <c r="Q959" s="13">
        <v>1</v>
      </c>
      <c r="R959" s="29">
        <v>377.80534641417597</v>
      </c>
      <c r="S959" s="29">
        <v>0</v>
      </c>
      <c r="T959" s="29">
        <v>17.392805124999999</v>
      </c>
      <c r="U959" t="s">
        <v>176</v>
      </c>
    </row>
    <row r="960" spans="1:21">
      <c r="A960" s="1">
        <v>958</v>
      </c>
      <c r="B960">
        <v>886307</v>
      </c>
      <c r="C960" s="2">
        <v>44573.979166666657</v>
      </c>
      <c r="D960" s="26">
        <f>IF(input_OLD_temp_simulation!C960&lt;&gt;"",(C960-E960/24-DATE(1970,1,1))*86400,"")</f>
        <v>1642026599.9999993</v>
      </c>
      <c r="E960" s="13">
        <v>1</v>
      </c>
      <c r="F960" s="17">
        <v>3.9131875405632068</v>
      </c>
      <c r="G960" s="17">
        <v>3.085329017143394</v>
      </c>
      <c r="H960" s="6">
        <v>0</v>
      </c>
      <c r="I960" s="17">
        <v>1.8563015291342779</v>
      </c>
      <c r="J960" s="17">
        <v>16.73</v>
      </c>
      <c r="K960" s="4">
        <v>13</v>
      </c>
      <c r="L960">
        <v>900</v>
      </c>
      <c r="M960" s="6">
        <v>0</v>
      </c>
      <c r="N960" s="6">
        <v>43.999999999869033</v>
      </c>
      <c r="O960" s="4">
        <v>0</v>
      </c>
      <c r="P960" s="6">
        <v>43.999999999869033</v>
      </c>
      <c r="Q960" s="13">
        <v>1</v>
      </c>
      <c r="R960" s="29">
        <v>377.80534641417597</v>
      </c>
      <c r="S960" s="29">
        <v>0</v>
      </c>
      <c r="T960" s="29">
        <v>17.309692579</v>
      </c>
      <c r="U960" t="s">
        <v>176</v>
      </c>
    </row>
    <row r="961" spans="1:21">
      <c r="A961" s="1">
        <v>959</v>
      </c>
      <c r="B961">
        <v>886307</v>
      </c>
      <c r="C961" s="2">
        <v>44573.989583333343</v>
      </c>
      <c r="D961" s="26">
        <f>IF(input_OLD_temp_simulation!C961&lt;&gt;"",(C961-E961/24-DATE(1970,1,1))*86400,"")</f>
        <v>1642027500.000001</v>
      </c>
      <c r="E961" s="13">
        <v>1</v>
      </c>
      <c r="F961" s="17">
        <v>3.918805134313704</v>
      </c>
      <c r="G961" s="17">
        <v>3.085329017143394</v>
      </c>
      <c r="H961" s="6">
        <v>0</v>
      </c>
      <c r="I961" s="17">
        <v>1.8619191228847749</v>
      </c>
      <c r="J961" s="17">
        <v>16.63</v>
      </c>
      <c r="K961" s="4">
        <v>13</v>
      </c>
      <c r="L961">
        <v>900</v>
      </c>
      <c r="M961" s="6">
        <v>0</v>
      </c>
      <c r="N961" s="6">
        <v>43.999999999869033</v>
      </c>
      <c r="O961" s="4">
        <v>0</v>
      </c>
      <c r="P961" s="6">
        <v>43.999999999869033</v>
      </c>
      <c r="Q961" s="13">
        <v>1</v>
      </c>
      <c r="R961" s="29">
        <v>377.80534641417597</v>
      </c>
      <c r="S961" s="29">
        <v>0</v>
      </c>
      <c r="T961" s="29">
        <v>17.227200451000002</v>
      </c>
      <c r="U961" t="s">
        <v>176</v>
      </c>
    </row>
    <row r="962" spans="1:21">
      <c r="A962" s="1">
        <v>960</v>
      </c>
      <c r="B962">
        <v>886307</v>
      </c>
      <c r="C962" s="2">
        <v>44574</v>
      </c>
      <c r="D962" s="26">
        <f>IF(input_OLD_temp_simulation!C962&lt;&gt;"",(C962-E962/24-DATE(1970,1,1))*86400,"")</f>
        <v>1642028400.0000002</v>
      </c>
      <c r="E962" s="13">
        <v>1</v>
      </c>
      <c r="F962" s="17">
        <v>3.9244227280642008</v>
      </c>
      <c r="G962" s="17">
        <v>3.085329017143394</v>
      </c>
      <c r="H962" s="6">
        <v>0</v>
      </c>
      <c r="I962" s="17">
        <v>1.867536716635271</v>
      </c>
      <c r="J962" s="17">
        <v>16.54666666666667</v>
      </c>
      <c r="K962" s="4">
        <v>13</v>
      </c>
      <c r="L962">
        <v>900</v>
      </c>
      <c r="M962" s="6">
        <v>0</v>
      </c>
      <c r="N962" s="6">
        <v>43.999999999869033</v>
      </c>
      <c r="O962" s="4">
        <v>0</v>
      </c>
      <c r="P962" s="6">
        <v>43.999999999869033</v>
      </c>
      <c r="Q962" s="13">
        <v>1</v>
      </c>
      <c r="R962" s="29">
        <v>377.80534641417597</v>
      </c>
      <c r="S962" s="29">
        <v>0</v>
      </c>
      <c r="T962" s="29">
        <v>17.145324404</v>
      </c>
      <c r="U962" t="s">
        <v>176</v>
      </c>
    </row>
    <row r="963" spans="1:21">
      <c r="A963" s="1">
        <v>961</v>
      </c>
      <c r="B963">
        <v>886307</v>
      </c>
      <c r="C963" s="2">
        <v>44574.010416666657</v>
      </c>
      <c r="D963" s="26">
        <f>IF(input_OLD_temp_simulation!C963&lt;&gt;"",(C963-E963/24-DATE(1970,1,1))*86400,"")</f>
        <v>1642029299.9999993</v>
      </c>
      <c r="E963" s="13">
        <v>1</v>
      </c>
      <c r="F963" s="17">
        <v>3.9321735472432811</v>
      </c>
      <c r="G963" s="17">
        <v>3.1502426669621428</v>
      </c>
      <c r="H963" s="6">
        <v>0</v>
      </c>
      <c r="I963" s="17">
        <v>1.8320117692685189</v>
      </c>
      <c r="J963" s="17">
        <v>16.426666666666669</v>
      </c>
      <c r="K963" s="4">
        <v>13</v>
      </c>
      <c r="L963">
        <v>900</v>
      </c>
      <c r="M963" s="6">
        <v>0</v>
      </c>
      <c r="N963" s="6">
        <v>43.999999999869033</v>
      </c>
      <c r="O963" s="4">
        <v>0</v>
      </c>
      <c r="P963" s="6">
        <v>43.999999999869033</v>
      </c>
      <c r="Q963" s="13">
        <v>1</v>
      </c>
      <c r="R963" s="29">
        <v>377.80534641417597</v>
      </c>
      <c r="S963" s="29">
        <v>0</v>
      </c>
      <c r="T963" s="29">
        <v>17.063772452999999</v>
      </c>
      <c r="U963" t="s">
        <v>176</v>
      </c>
    </row>
    <row r="964" spans="1:21">
      <c r="A964" s="1">
        <v>962</v>
      </c>
      <c r="B964">
        <v>886307</v>
      </c>
      <c r="C964" s="2">
        <v>44574.020833333343</v>
      </c>
      <c r="D964" s="26">
        <f>IF(input_OLD_temp_simulation!C964&lt;&gt;"",(C964-E964/24-DATE(1970,1,1))*86400,"")</f>
        <v>1642030200.000001</v>
      </c>
      <c r="E964" s="13">
        <v>1</v>
      </c>
      <c r="F964" s="17">
        <v>3.93992436642236</v>
      </c>
      <c r="G964" s="17">
        <v>3.2151563167808921</v>
      </c>
      <c r="H964" s="6">
        <v>0</v>
      </c>
      <c r="I964" s="17">
        <v>1.796486821901766</v>
      </c>
      <c r="J964" s="17">
        <v>16.315000000000001</v>
      </c>
      <c r="K964" s="4">
        <v>13</v>
      </c>
      <c r="L964">
        <v>900</v>
      </c>
      <c r="M964" s="6">
        <v>0</v>
      </c>
      <c r="N964" s="6">
        <v>32.00000000106229</v>
      </c>
      <c r="O964" s="4">
        <v>0</v>
      </c>
      <c r="P964" s="6">
        <v>32.00000000106229</v>
      </c>
      <c r="Q964" s="13">
        <v>1</v>
      </c>
      <c r="R964" s="29">
        <v>377.80534641417597</v>
      </c>
      <c r="S964" s="29">
        <v>0</v>
      </c>
      <c r="T964" s="29">
        <v>16.981543611999999</v>
      </c>
      <c r="U964" t="s">
        <v>176</v>
      </c>
    </row>
    <row r="965" spans="1:21">
      <c r="A965" s="1">
        <v>963</v>
      </c>
      <c r="B965">
        <v>886307</v>
      </c>
      <c r="C965" s="2">
        <v>44574.03125</v>
      </c>
      <c r="D965" s="26">
        <f>IF(input_OLD_temp_simulation!C965&lt;&gt;"",(C965-E965/24-DATE(1970,1,1))*86400,"")</f>
        <v>1642031100.0000002</v>
      </c>
      <c r="E965" s="13">
        <v>1</v>
      </c>
      <c r="F965" s="17">
        <v>3.9476751856014398</v>
      </c>
      <c r="G965" s="17">
        <v>3.28006996659964</v>
      </c>
      <c r="H965" s="6">
        <v>0</v>
      </c>
      <c r="I965" s="17">
        <v>1.7609618745350131</v>
      </c>
      <c r="J965" s="17">
        <v>16.25333333333333</v>
      </c>
      <c r="K965" s="4">
        <v>13</v>
      </c>
      <c r="L965">
        <v>900</v>
      </c>
      <c r="M965" s="6">
        <v>0</v>
      </c>
      <c r="N965" s="6">
        <v>31.9999999992433</v>
      </c>
      <c r="O965" s="4">
        <v>0</v>
      </c>
      <c r="P965" s="6">
        <v>31.9999999992433</v>
      </c>
      <c r="Q965" s="13">
        <v>1</v>
      </c>
      <c r="R965" s="29">
        <v>377.80534641417597</v>
      </c>
      <c r="S965" s="29">
        <v>0</v>
      </c>
      <c r="T965" s="29">
        <v>16.899641333999998</v>
      </c>
      <c r="U965" t="s">
        <v>176</v>
      </c>
    </row>
    <row r="966" spans="1:21">
      <c r="A966" s="1">
        <v>964</v>
      </c>
      <c r="B966">
        <v>886307</v>
      </c>
      <c r="C966" s="2">
        <v>44574.041666666657</v>
      </c>
      <c r="D966" s="26">
        <f>IF(input_OLD_temp_simulation!C966&lt;&gt;"",(C966-E966/24-DATE(1970,1,1))*86400,"")</f>
        <v>1642031999.9999993</v>
      </c>
      <c r="E966" s="13">
        <v>1</v>
      </c>
      <c r="F966" s="17">
        <v>3.9554260047805201</v>
      </c>
      <c r="G966" s="17">
        <v>3.3449836164183888</v>
      </c>
      <c r="H966" s="6">
        <v>0</v>
      </c>
      <c r="I966" s="17">
        <v>1.725436927168261</v>
      </c>
      <c r="J966" s="17">
        <v>16.14</v>
      </c>
      <c r="K966" s="4">
        <v>13</v>
      </c>
      <c r="L966">
        <v>900</v>
      </c>
      <c r="M966" s="6">
        <v>0</v>
      </c>
      <c r="N966" s="6">
        <v>31.9999999992433</v>
      </c>
      <c r="O966" s="4">
        <v>0</v>
      </c>
      <c r="P966" s="6">
        <v>31.9999999992433</v>
      </c>
      <c r="Q966" s="13">
        <v>1</v>
      </c>
      <c r="R966" s="29">
        <v>377.80534641417597</v>
      </c>
      <c r="S966" s="29">
        <v>0</v>
      </c>
      <c r="T966" s="29">
        <v>16.818063335000002</v>
      </c>
      <c r="U966" t="s">
        <v>176</v>
      </c>
    </row>
    <row r="967" spans="1:21">
      <c r="A967" s="1">
        <v>965</v>
      </c>
      <c r="B967">
        <v>886307</v>
      </c>
      <c r="C967" s="2">
        <v>44574.052083333343</v>
      </c>
      <c r="D967" s="26">
        <f>IF(input_OLD_temp_simulation!C967&lt;&gt;"",(C967-E967/24-DATE(1970,1,1))*86400,"")</f>
        <v>1642032900.000001</v>
      </c>
      <c r="E967" s="13">
        <v>1</v>
      </c>
      <c r="F967" s="17">
        <v>3.9575592302091009</v>
      </c>
      <c r="G967" s="17">
        <v>3.3449836164183888</v>
      </c>
      <c r="H967" s="6">
        <v>0</v>
      </c>
      <c r="I967" s="17">
        <v>1.7275701525968421</v>
      </c>
      <c r="J967" s="17">
        <v>16.079999999999998</v>
      </c>
      <c r="K967" s="4">
        <v>13</v>
      </c>
      <c r="L967">
        <v>900</v>
      </c>
      <c r="M967" s="6">
        <v>0</v>
      </c>
      <c r="N967" s="6">
        <v>32.00000000106229</v>
      </c>
      <c r="O967" s="4">
        <v>0</v>
      </c>
      <c r="P967" s="6">
        <v>32.00000000106229</v>
      </c>
      <c r="Q967" s="13">
        <v>1</v>
      </c>
      <c r="R967" s="29">
        <v>377.80534641417597</v>
      </c>
      <c r="S967" s="29">
        <v>0</v>
      </c>
      <c r="T967" s="29">
        <v>16.737070662000001</v>
      </c>
      <c r="U967" t="s">
        <v>176</v>
      </c>
    </row>
    <row r="968" spans="1:21">
      <c r="A968" s="1">
        <v>966</v>
      </c>
      <c r="B968">
        <v>886307</v>
      </c>
      <c r="C968" s="2">
        <v>44574.0625</v>
      </c>
      <c r="D968" s="26">
        <f>IF(input_OLD_temp_simulation!C968&lt;&gt;"",(C968-E968/24-DATE(1970,1,1))*86400,"")</f>
        <v>1642033800.0000002</v>
      </c>
      <c r="E968" s="13">
        <v>1</v>
      </c>
      <c r="F968" s="17">
        <v>3.9596924556376831</v>
      </c>
      <c r="G968" s="17">
        <v>3.3449836164183888</v>
      </c>
      <c r="H968" s="6">
        <v>0</v>
      </c>
      <c r="I968" s="17">
        <v>1.729703378025423</v>
      </c>
      <c r="J968" s="17">
        <v>16.048333333333328</v>
      </c>
      <c r="K968" s="4">
        <v>13</v>
      </c>
      <c r="L968">
        <v>900</v>
      </c>
      <c r="M968" s="6">
        <v>0</v>
      </c>
      <c r="N968" s="6">
        <v>28.000000000247379</v>
      </c>
      <c r="O968" s="4">
        <v>0</v>
      </c>
      <c r="P968" s="6">
        <v>28.000000000247379</v>
      </c>
      <c r="Q968" s="13">
        <v>1</v>
      </c>
      <c r="R968" s="29">
        <v>377.80534641417597</v>
      </c>
      <c r="S968" s="29">
        <v>0</v>
      </c>
      <c r="T968" s="29">
        <v>16.656326315000001</v>
      </c>
      <c r="U968" t="s">
        <v>176</v>
      </c>
    </row>
    <row r="969" spans="1:21">
      <c r="A969" s="1">
        <v>967</v>
      </c>
      <c r="B969">
        <v>886307</v>
      </c>
      <c r="C969" s="2">
        <v>44574.072916666657</v>
      </c>
      <c r="D969" s="26">
        <f>IF(input_OLD_temp_simulation!C969&lt;&gt;"",(C969-E969/24-DATE(1970,1,1))*86400,"")</f>
        <v>1642034699.9999993</v>
      </c>
      <c r="E969" s="13">
        <v>1</v>
      </c>
      <c r="F969" s="17">
        <v>3.961825681066264</v>
      </c>
      <c r="G969" s="17">
        <v>3.3449836164183888</v>
      </c>
      <c r="H969" s="6">
        <v>0</v>
      </c>
      <c r="I969" s="17">
        <v>1.731836603454004</v>
      </c>
      <c r="J969" s="17">
        <v>15.955</v>
      </c>
      <c r="K969" s="4">
        <v>13</v>
      </c>
      <c r="L969">
        <v>900</v>
      </c>
      <c r="M969" s="6">
        <v>0</v>
      </c>
      <c r="N969" s="6">
        <v>99.999999998544808</v>
      </c>
      <c r="O969" s="4">
        <v>0</v>
      </c>
      <c r="P969" s="6">
        <v>99.999999998544808</v>
      </c>
      <c r="Q969" s="13">
        <v>1</v>
      </c>
      <c r="R969" s="29">
        <v>377.80534641417597</v>
      </c>
      <c r="S969" s="29">
        <v>0</v>
      </c>
      <c r="T969" s="29">
        <v>16.582153779999999</v>
      </c>
      <c r="U969" t="s">
        <v>176</v>
      </c>
    </row>
    <row r="970" spans="1:21">
      <c r="A970" s="1">
        <v>968</v>
      </c>
      <c r="B970">
        <v>886307</v>
      </c>
      <c r="C970" s="2">
        <v>44574.083333333343</v>
      </c>
      <c r="D970" s="26">
        <f>IF(input_OLD_temp_simulation!C970&lt;&gt;"",(C970-E970/24-DATE(1970,1,1))*86400,"")</f>
        <v>1642035600.000001</v>
      </c>
      <c r="E970" s="13">
        <v>1</v>
      </c>
      <c r="F970" s="17">
        <v>3.9639589064948448</v>
      </c>
      <c r="G970" s="17">
        <v>3.3449836164183888</v>
      </c>
      <c r="H970" s="6">
        <v>0</v>
      </c>
      <c r="I970" s="17">
        <v>1.733969828882586</v>
      </c>
      <c r="J970" s="17">
        <v>15.88</v>
      </c>
      <c r="K970" s="4">
        <v>13</v>
      </c>
      <c r="L970">
        <v>900</v>
      </c>
      <c r="M970" s="6">
        <v>0</v>
      </c>
      <c r="N970" s="6">
        <v>92.000000000552973</v>
      </c>
      <c r="O970" s="4">
        <v>0</v>
      </c>
      <c r="P970" s="6">
        <v>92.000000000552973</v>
      </c>
      <c r="Q970" s="13">
        <v>1</v>
      </c>
      <c r="R970" s="29">
        <v>377.80534641417597</v>
      </c>
      <c r="S970" s="29">
        <v>0</v>
      </c>
      <c r="T970" s="29">
        <v>16.507848975999998</v>
      </c>
      <c r="U970" t="s">
        <v>176</v>
      </c>
    </row>
    <row r="971" spans="1:21">
      <c r="A971" s="1">
        <v>969</v>
      </c>
      <c r="B971">
        <v>886307</v>
      </c>
      <c r="C971" s="2">
        <v>44574.09375</v>
      </c>
      <c r="D971" s="26">
        <f>IF(input_OLD_temp_simulation!C971&lt;&gt;"",(C971-E971/24-DATE(1970,1,1))*86400,"")</f>
        <v>1642036500.0000002</v>
      </c>
      <c r="E971" s="13">
        <v>1</v>
      </c>
      <c r="F971" s="17">
        <v>3.9519416364586011</v>
      </c>
      <c r="G971" s="17">
        <v>3.1812295205229941</v>
      </c>
      <c r="H971" s="6">
        <v>0</v>
      </c>
      <c r="I971" s="17">
        <v>1.831121956109939</v>
      </c>
      <c r="J971" s="17">
        <v>15.82</v>
      </c>
      <c r="K971" s="4">
        <v>13</v>
      </c>
      <c r="L971">
        <v>900</v>
      </c>
      <c r="M971" s="6">
        <v>0</v>
      </c>
      <c r="N971" s="6">
        <v>32.00000000106229</v>
      </c>
      <c r="O971" s="4">
        <v>0</v>
      </c>
      <c r="P971" s="6">
        <v>32.00000000106229</v>
      </c>
      <c r="Q971" s="13">
        <v>1</v>
      </c>
      <c r="R971" s="29">
        <v>377.80534641417597</v>
      </c>
      <c r="S971" s="29">
        <v>0</v>
      </c>
      <c r="T971" s="29">
        <v>16.429749437000002</v>
      </c>
      <c r="U971" t="s">
        <v>176</v>
      </c>
    </row>
    <row r="972" spans="1:21">
      <c r="A972" s="1">
        <v>970</v>
      </c>
      <c r="B972">
        <v>886307</v>
      </c>
      <c r="C972" s="2">
        <v>44574.104166666657</v>
      </c>
      <c r="D972" s="26">
        <f>IF(input_OLD_temp_simulation!C972&lt;&gt;"",(C972-E972/24-DATE(1970,1,1))*86400,"")</f>
        <v>1642037399.9999993</v>
      </c>
      <c r="E972" s="13">
        <v>1</v>
      </c>
      <c r="F972" s="17">
        <v>3.9399243664223569</v>
      </c>
      <c r="G972" s="17">
        <v>3.0174754246275981</v>
      </c>
      <c r="H972" s="6">
        <v>0</v>
      </c>
      <c r="I972" s="17">
        <v>1.928274083337292</v>
      </c>
      <c r="J972" s="17">
        <v>15.753333333333339</v>
      </c>
      <c r="K972" s="4">
        <v>13</v>
      </c>
      <c r="L972">
        <v>900</v>
      </c>
      <c r="M972" s="6">
        <v>0</v>
      </c>
      <c r="N972" s="6">
        <v>31.9999999992433</v>
      </c>
      <c r="O972" s="4">
        <v>0</v>
      </c>
      <c r="P972" s="6">
        <v>31.9999999992433</v>
      </c>
      <c r="Q972" s="13">
        <v>1</v>
      </c>
      <c r="R972" s="29">
        <v>377.80534641417597</v>
      </c>
      <c r="S972" s="29">
        <v>0</v>
      </c>
      <c r="T972" s="29">
        <v>16.352875293</v>
      </c>
      <c r="U972" t="s">
        <v>176</v>
      </c>
    </row>
    <row r="973" spans="1:21">
      <c r="A973" s="1">
        <v>971</v>
      </c>
      <c r="B973">
        <v>886307</v>
      </c>
      <c r="C973" s="2">
        <v>44574.114583333343</v>
      </c>
      <c r="D973" s="26">
        <f>IF(input_OLD_temp_simulation!C973&lt;&gt;"",(C973-E973/24-DATE(1970,1,1))*86400,"")</f>
        <v>1642038300.000001</v>
      </c>
      <c r="E973" s="13">
        <v>1</v>
      </c>
      <c r="F973" s="17">
        <v>3.9279070963861131</v>
      </c>
      <c r="G973" s="17">
        <v>2.853721328732203</v>
      </c>
      <c r="H973" s="6">
        <v>0</v>
      </c>
      <c r="I973" s="17">
        <v>2.0254262105646439</v>
      </c>
      <c r="J973" s="17">
        <v>15.66666666666667</v>
      </c>
      <c r="K973" s="4">
        <v>13</v>
      </c>
      <c r="L973">
        <v>900</v>
      </c>
      <c r="M973" s="6">
        <v>0</v>
      </c>
      <c r="N973" s="6">
        <v>28.000000000247379</v>
      </c>
      <c r="O973" s="4">
        <v>0</v>
      </c>
      <c r="P973" s="6">
        <v>28.000000000247379</v>
      </c>
      <c r="Q973" s="13">
        <v>1</v>
      </c>
      <c r="R973" s="29">
        <v>377.80534641417597</v>
      </c>
      <c r="S973" s="29">
        <v>0</v>
      </c>
      <c r="T973" s="29">
        <v>16.276885066999998</v>
      </c>
      <c r="U973" t="s">
        <v>176</v>
      </c>
    </row>
    <row r="974" spans="1:21">
      <c r="A974" s="1">
        <v>972</v>
      </c>
      <c r="B974">
        <v>886307</v>
      </c>
      <c r="C974" s="2">
        <v>44574.125</v>
      </c>
      <c r="D974" s="26">
        <f>IF(input_OLD_temp_simulation!C974&lt;&gt;"",(C974-E974/24-DATE(1970,1,1))*86400,"")</f>
        <v>1642039200.0000002</v>
      </c>
      <c r="E974" s="13">
        <v>1</v>
      </c>
      <c r="F974" s="17">
        <v>3.915889826349868</v>
      </c>
      <c r="G974" s="17">
        <v>2.6899672328368069</v>
      </c>
      <c r="H974" s="6">
        <v>0</v>
      </c>
      <c r="I974" s="17">
        <v>2.1225783377919969</v>
      </c>
      <c r="J974" s="17">
        <v>15.596666666666669</v>
      </c>
      <c r="K974" s="4">
        <v>13</v>
      </c>
      <c r="L974">
        <v>900</v>
      </c>
      <c r="M974" s="6">
        <v>0</v>
      </c>
      <c r="N974" s="6">
        <v>31.9999999992433</v>
      </c>
      <c r="O974" s="4">
        <v>0</v>
      </c>
      <c r="P974" s="6">
        <v>31.9999999992433</v>
      </c>
      <c r="Q974" s="13">
        <v>1</v>
      </c>
      <c r="R974" s="29">
        <v>377.80534641417597</v>
      </c>
      <c r="S974" s="29">
        <v>0</v>
      </c>
      <c r="T974" s="29">
        <v>16.202438394000001</v>
      </c>
      <c r="U974" t="s">
        <v>176</v>
      </c>
    </row>
    <row r="975" spans="1:21">
      <c r="A975" s="1">
        <v>973</v>
      </c>
      <c r="B975">
        <v>886307</v>
      </c>
      <c r="C975" s="2">
        <v>44574.135416666657</v>
      </c>
      <c r="D975" s="26">
        <f>IF(input_OLD_temp_simulation!C975&lt;&gt;"",(C975-E975/24-DATE(1970,1,1))*86400,"")</f>
        <v>1642040099.9999993</v>
      </c>
      <c r="E975" s="13">
        <v>1</v>
      </c>
      <c r="F975" s="17">
        <v>3.907265235939406</v>
      </c>
      <c r="G975" s="17">
        <v>2.853721328732203</v>
      </c>
      <c r="H975" s="6">
        <v>0</v>
      </c>
      <c r="I975" s="17">
        <v>2.0047843501179372</v>
      </c>
      <c r="J975" s="17">
        <v>15.563333333333331</v>
      </c>
      <c r="K975" s="4">
        <v>13</v>
      </c>
      <c r="L975">
        <v>900</v>
      </c>
      <c r="M975" s="6">
        <v>0</v>
      </c>
      <c r="N975" s="6">
        <v>32.00000000106229</v>
      </c>
      <c r="O975" s="4">
        <v>0</v>
      </c>
      <c r="P975" s="6">
        <v>32.00000000106229</v>
      </c>
      <c r="Q975" s="13">
        <v>1</v>
      </c>
      <c r="R975" s="29">
        <v>377.80534641417597</v>
      </c>
      <c r="S975" s="29">
        <v>0</v>
      </c>
      <c r="T975" s="29">
        <v>16.127688628000001</v>
      </c>
      <c r="U975" t="s">
        <v>176</v>
      </c>
    </row>
    <row r="976" spans="1:21">
      <c r="A976" s="1">
        <v>974</v>
      </c>
      <c r="B976">
        <v>886307</v>
      </c>
      <c r="C976" s="2">
        <v>44574.145833333343</v>
      </c>
      <c r="D976" s="26">
        <f>IF(input_OLD_temp_simulation!C976&lt;&gt;"",(C976-E976/24-DATE(1970,1,1))*86400,"")</f>
        <v>1642041000.000001</v>
      </c>
      <c r="E976" s="13">
        <v>1</v>
      </c>
      <c r="F976" s="17">
        <v>3.8986406455289431</v>
      </c>
      <c r="G976" s="17">
        <v>3.0174754246275981</v>
      </c>
      <c r="H976" s="6">
        <v>0</v>
      </c>
      <c r="I976" s="17">
        <v>1.886990362443878</v>
      </c>
      <c r="J976" s="17">
        <v>15.515000000000001</v>
      </c>
      <c r="K976" s="4">
        <v>13</v>
      </c>
      <c r="L976">
        <v>900</v>
      </c>
      <c r="M976" s="6">
        <v>0</v>
      </c>
      <c r="N976" s="6">
        <v>31.9999999992433</v>
      </c>
      <c r="O976" s="4">
        <v>0</v>
      </c>
      <c r="P976" s="6">
        <v>31.9999999992433</v>
      </c>
      <c r="Q976" s="13">
        <v>1</v>
      </c>
      <c r="R976" s="29">
        <v>377.80534641417597</v>
      </c>
      <c r="S976" s="29">
        <v>0</v>
      </c>
      <c r="T976" s="29">
        <v>16.052637886999999</v>
      </c>
      <c r="U976" t="s">
        <v>176</v>
      </c>
    </row>
    <row r="977" spans="1:21">
      <c r="A977" s="1">
        <v>975</v>
      </c>
      <c r="B977">
        <v>886307</v>
      </c>
      <c r="C977" s="2">
        <v>44574.15625</v>
      </c>
      <c r="D977" s="26">
        <f>IF(input_OLD_temp_simulation!C977&lt;&gt;"",(C977-E977/24-DATE(1970,1,1))*86400,"")</f>
        <v>1642041900.0000002</v>
      </c>
      <c r="E977" s="13">
        <v>1</v>
      </c>
      <c r="F977" s="17">
        <v>3.8900160551184801</v>
      </c>
      <c r="G977" s="17">
        <v>3.1812295205229941</v>
      </c>
      <c r="H977" s="6">
        <v>0</v>
      </c>
      <c r="I977" s="17">
        <v>1.7691963747698169</v>
      </c>
      <c r="J977" s="17">
        <v>15.42</v>
      </c>
      <c r="K977" s="4">
        <v>13</v>
      </c>
      <c r="L977">
        <v>900</v>
      </c>
      <c r="M977" s="6">
        <v>0</v>
      </c>
      <c r="N977" s="6">
        <v>28.000000000247379</v>
      </c>
      <c r="O977" s="4">
        <v>0</v>
      </c>
      <c r="P977" s="6">
        <v>28.000000000247379</v>
      </c>
      <c r="Q977" s="13">
        <v>1</v>
      </c>
      <c r="R977" s="29">
        <v>377.80534641417597</v>
      </c>
      <c r="S977" s="29">
        <v>0</v>
      </c>
      <c r="T977" s="29">
        <v>15.976955371000001</v>
      </c>
      <c r="U977" t="s">
        <v>176</v>
      </c>
    </row>
    <row r="978" spans="1:21">
      <c r="A978" s="1">
        <v>976</v>
      </c>
      <c r="B978">
        <v>886307</v>
      </c>
      <c r="C978" s="2">
        <v>44574.166666666657</v>
      </c>
      <c r="D978" s="26">
        <f>IF(input_OLD_temp_simulation!C978&lt;&gt;"",(C978-E978/24-DATE(1970,1,1))*86400,"")</f>
        <v>1642042799.9999993</v>
      </c>
      <c r="E978" s="13">
        <v>1</v>
      </c>
      <c r="F978" s="17">
        <v>3.8813914647080172</v>
      </c>
      <c r="G978" s="17">
        <v>3.3449836164183888</v>
      </c>
      <c r="H978" s="6">
        <v>0</v>
      </c>
      <c r="I978" s="17">
        <v>1.651402387095757</v>
      </c>
      <c r="J978" s="17">
        <v>15.36333333333334</v>
      </c>
      <c r="K978" s="4">
        <v>13</v>
      </c>
      <c r="L978">
        <v>900</v>
      </c>
      <c r="M978" s="6">
        <v>0</v>
      </c>
      <c r="N978" s="6">
        <v>31.9999999992433</v>
      </c>
      <c r="O978" s="4">
        <v>0</v>
      </c>
      <c r="P978" s="6">
        <v>31.9999999992433</v>
      </c>
      <c r="Q978" s="13">
        <v>1</v>
      </c>
      <c r="R978" s="29">
        <v>377.80534641417597</v>
      </c>
      <c r="S978" s="29">
        <v>0</v>
      </c>
      <c r="T978" s="29">
        <v>15.901311310000001</v>
      </c>
      <c r="U978" t="s">
        <v>176</v>
      </c>
    </row>
    <row r="979" spans="1:21">
      <c r="A979" s="1">
        <v>977</v>
      </c>
      <c r="B979">
        <v>886307</v>
      </c>
      <c r="C979" s="2">
        <v>44574.177083333343</v>
      </c>
      <c r="D979" s="26">
        <f>IF(input_OLD_temp_simulation!C979&lt;&gt;"",(C979-E979/24-DATE(1970,1,1))*86400,"")</f>
        <v>1642043700.000001</v>
      </c>
      <c r="E979" s="13">
        <v>1</v>
      </c>
      <c r="F979" s="17">
        <v>3.8813914647080172</v>
      </c>
      <c r="G979" s="17">
        <v>3.28006996659964</v>
      </c>
      <c r="H979" s="6">
        <v>0</v>
      </c>
      <c r="I979" s="17">
        <v>1.69467815364159</v>
      </c>
      <c r="J979" s="17">
        <v>15.338333333333329</v>
      </c>
      <c r="K979" s="4">
        <v>13</v>
      </c>
      <c r="L979">
        <v>900</v>
      </c>
      <c r="M979" s="6">
        <v>0</v>
      </c>
      <c r="N979" s="6">
        <v>32.00000000106229</v>
      </c>
      <c r="O979" s="4">
        <v>0</v>
      </c>
      <c r="P979" s="6">
        <v>32.00000000106229</v>
      </c>
      <c r="Q979" s="13">
        <v>1</v>
      </c>
      <c r="R979" s="29">
        <v>377.80534641417597</v>
      </c>
      <c r="S979" s="29">
        <v>0</v>
      </c>
      <c r="T979" s="29">
        <v>15.826498759</v>
      </c>
      <c r="U979" t="s">
        <v>176</v>
      </c>
    </row>
    <row r="980" spans="1:21">
      <c r="A980" s="1">
        <v>978</v>
      </c>
      <c r="B980">
        <v>886307</v>
      </c>
      <c r="C980" s="2">
        <v>44574.1875</v>
      </c>
      <c r="D980" s="26">
        <f>IF(input_OLD_temp_simulation!C980&lt;&gt;"",(C980-E980/24-DATE(1970,1,1))*86400,"")</f>
        <v>1642044600.0000002</v>
      </c>
      <c r="E980" s="13">
        <v>1</v>
      </c>
      <c r="F980" s="17">
        <v>3.8813914647080172</v>
      </c>
      <c r="G980" s="17">
        <v>3.2151563167808921</v>
      </c>
      <c r="H980" s="6">
        <v>0</v>
      </c>
      <c r="I980" s="17">
        <v>1.7379539201874219</v>
      </c>
      <c r="J980" s="17">
        <v>15.26333333333333</v>
      </c>
      <c r="K980" s="4">
        <v>13</v>
      </c>
      <c r="L980">
        <v>900</v>
      </c>
      <c r="M980" s="6">
        <v>0</v>
      </c>
      <c r="N980" s="6">
        <v>28.000000000247379</v>
      </c>
      <c r="O980" s="4">
        <v>0</v>
      </c>
      <c r="P980" s="6">
        <v>28.000000000247379</v>
      </c>
      <c r="Q980" s="13">
        <v>1</v>
      </c>
      <c r="R980" s="29">
        <v>377.80534641417597</v>
      </c>
      <c r="S980" s="29">
        <v>0</v>
      </c>
      <c r="T980" s="29">
        <v>15.752178999</v>
      </c>
      <c r="U980" t="s">
        <v>176</v>
      </c>
    </row>
    <row r="981" spans="1:21">
      <c r="A981" s="1">
        <v>979</v>
      </c>
      <c r="B981">
        <v>886307</v>
      </c>
      <c r="C981" s="2">
        <v>44574.197916666657</v>
      </c>
      <c r="D981" s="26">
        <f>IF(input_OLD_temp_simulation!C981&lt;&gt;"",(C981-E981/24-DATE(1970,1,1))*86400,"")</f>
        <v>1642045499.9999993</v>
      </c>
      <c r="E981" s="13">
        <v>1</v>
      </c>
      <c r="F981" s="17">
        <v>3.8813914647080172</v>
      </c>
      <c r="G981" s="17">
        <v>3.1502426669621428</v>
      </c>
      <c r="H981" s="6">
        <v>0</v>
      </c>
      <c r="I981" s="17">
        <v>1.7812296867332551</v>
      </c>
      <c r="J981" s="17">
        <v>15.23</v>
      </c>
      <c r="K981" s="4">
        <v>13</v>
      </c>
      <c r="L981">
        <v>900</v>
      </c>
      <c r="M981" s="6">
        <v>0</v>
      </c>
      <c r="N981" s="6">
        <v>72.000000000116415</v>
      </c>
      <c r="O981" s="4">
        <v>0</v>
      </c>
      <c r="P981" s="6">
        <v>72.000000000116415</v>
      </c>
      <c r="Q981" s="13">
        <v>1</v>
      </c>
      <c r="R981" s="29">
        <v>377.80534641417597</v>
      </c>
      <c r="S981" s="29">
        <v>0</v>
      </c>
      <c r="T981" s="29">
        <v>15.682343461</v>
      </c>
      <c r="U981" t="s">
        <v>176</v>
      </c>
    </row>
    <row r="982" spans="1:21">
      <c r="A982" s="1">
        <v>980</v>
      </c>
      <c r="B982">
        <v>886307</v>
      </c>
      <c r="C982" s="2">
        <v>44574.208333333343</v>
      </c>
      <c r="D982" s="26">
        <f>IF(input_OLD_temp_simulation!C982&lt;&gt;"",(C982-E982/24-DATE(1970,1,1))*86400,"")</f>
        <v>1642046400.000001</v>
      </c>
      <c r="E982" s="13">
        <v>1</v>
      </c>
      <c r="F982" s="17">
        <v>3.8813914647080172</v>
      </c>
      <c r="G982" s="17">
        <v>3.085329017143394</v>
      </c>
      <c r="H982" s="6">
        <v>0</v>
      </c>
      <c r="I982" s="17">
        <v>1.824505453279087</v>
      </c>
      <c r="J982" s="17">
        <v>15.196666666666671</v>
      </c>
      <c r="K982" s="4">
        <v>13</v>
      </c>
      <c r="L982">
        <v>900</v>
      </c>
      <c r="M982" s="6">
        <v>0</v>
      </c>
      <c r="N982" s="6">
        <v>111.9999999991705</v>
      </c>
      <c r="O982" s="4">
        <v>0</v>
      </c>
      <c r="P982" s="6">
        <v>111.9999999991705</v>
      </c>
      <c r="Q982" s="13">
        <v>1</v>
      </c>
      <c r="R982" s="29">
        <v>377.80534641417597</v>
      </c>
      <c r="S982" s="29">
        <v>0</v>
      </c>
      <c r="T982" s="29">
        <v>15.616627883</v>
      </c>
      <c r="U982" t="s">
        <v>176</v>
      </c>
    </row>
    <row r="983" spans="1:21">
      <c r="A983" s="1">
        <v>981</v>
      </c>
      <c r="B983">
        <v>886307</v>
      </c>
      <c r="C983" s="2">
        <v>44574.21875</v>
      </c>
      <c r="D983" s="26">
        <f>IF(input_OLD_temp_simulation!C983&lt;&gt;"",(C983-E983/24-DATE(1970,1,1))*86400,"")</f>
        <v>1642047300.0000002</v>
      </c>
      <c r="E983" s="13">
        <v>1</v>
      </c>
      <c r="F983" s="17">
        <v>3.8507738709575179</v>
      </c>
      <c r="G983" s="17">
        <v>3.085329017143394</v>
      </c>
      <c r="H983" s="6">
        <v>0</v>
      </c>
      <c r="I983" s="17">
        <v>1.793887859528589</v>
      </c>
      <c r="J983" s="17">
        <v>15.143333333333331</v>
      </c>
      <c r="K983" s="4">
        <v>13</v>
      </c>
      <c r="L983">
        <v>900</v>
      </c>
      <c r="M983" s="6">
        <v>0</v>
      </c>
      <c r="N983" s="6">
        <v>40.000000000873108</v>
      </c>
      <c r="O983" s="4">
        <v>0</v>
      </c>
      <c r="P983" s="6">
        <v>40.000000000873108</v>
      </c>
      <c r="Q983" s="13">
        <v>1</v>
      </c>
      <c r="R983" s="29">
        <v>377.80534641417597</v>
      </c>
      <c r="S983" s="29">
        <v>0</v>
      </c>
      <c r="T983" s="29">
        <v>15.545165402</v>
      </c>
      <c r="U983" t="s">
        <v>176</v>
      </c>
    </row>
    <row r="984" spans="1:21">
      <c r="A984" s="1">
        <v>982</v>
      </c>
      <c r="B984">
        <v>886307</v>
      </c>
      <c r="C984" s="2">
        <v>44574.229166666657</v>
      </c>
      <c r="D984" s="26">
        <f>IF(input_OLD_temp_simulation!C984&lt;&gt;"",(C984-E984/24-DATE(1970,1,1))*86400,"")</f>
        <v>1642048199.9999993</v>
      </c>
      <c r="E984" s="13">
        <v>1</v>
      </c>
      <c r="F984" s="17">
        <v>3.820156277207019</v>
      </c>
      <c r="G984" s="17">
        <v>3.085329017143394</v>
      </c>
      <c r="H984" s="6">
        <v>0</v>
      </c>
      <c r="I984" s="17">
        <v>1.7632702657780901</v>
      </c>
      <c r="J984" s="17">
        <v>15.073333333333331</v>
      </c>
      <c r="K984" s="4">
        <v>13</v>
      </c>
      <c r="L984">
        <v>900</v>
      </c>
      <c r="M984" s="6">
        <v>0</v>
      </c>
      <c r="N984" s="6">
        <v>27.99999999842839</v>
      </c>
      <c r="O984" s="4">
        <v>0</v>
      </c>
      <c r="P984" s="6">
        <v>27.99999999842839</v>
      </c>
      <c r="Q984" s="13">
        <v>1</v>
      </c>
      <c r="R984" s="29">
        <v>377.80534641417597</v>
      </c>
      <c r="S984" s="29">
        <v>0</v>
      </c>
      <c r="T984" s="29">
        <v>15.472989796</v>
      </c>
      <c r="U984" t="s">
        <v>176</v>
      </c>
    </row>
    <row r="985" spans="1:21">
      <c r="A985" s="1">
        <v>983</v>
      </c>
      <c r="B985">
        <v>886307</v>
      </c>
      <c r="C985" s="2">
        <v>44574.239583333343</v>
      </c>
      <c r="D985" s="26">
        <f>IF(input_OLD_temp_simulation!C985&lt;&gt;"",(C985-E985/24-DATE(1970,1,1))*86400,"")</f>
        <v>1642049100.000001</v>
      </c>
      <c r="E985" s="13">
        <v>1</v>
      </c>
      <c r="F985" s="17">
        <v>3.7895386834565201</v>
      </c>
      <c r="G985" s="17">
        <v>3.085329017143394</v>
      </c>
      <c r="H985" s="6">
        <v>0</v>
      </c>
      <c r="I985" s="17">
        <v>1.732652672027591</v>
      </c>
      <c r="J985" s="17">
        <v>15.03</v>
      </c>
      <c r="K985" s="4">
        <v>13</v>
      </c>
      <c r="L985">
        <v>900</v>
      </c>
      <c r="M985" s="6">
        <v>0</v>
      </c>
      <c r="N985" s="6">
        <v>32.00000000106229</v>
      </c>
      <c r="O985" s="4">
        <v>0</v>
      </c>
      <c r="P985" s="6">
        <v>32.00000000106229</v>
      </c>
      <c r="Q985" s="13">
        <v>1</v>
      </c>
      <c r="R985" s="29">
        <v>377.80534641417597</v>
      </c>
      <c r="S985" s="29">
        <v>0</v>
      </c>
      <c r="T985" s="29">
        <v>15.401437679000001</v>
      </c>
      <c r="U985" t="s">
        <v>176</v>
      </c>
    </row>
    <row r="986" spans="1:21">
      <c r="A986" s="1">
        <v>984</v>
      </c>
      <c r="B986">
        <v>886307</v>
      </c>
      <c r="C986" s="2">
        <v>44574.25</v>
      </c>
      <c r="D986" s="26">
        <f>IF(input_OLD_temp_simulation!C986&lt;&gt;"",(C986-E986/24-DATE(1970,1,1))*86400,"")</f>
        <v>1642050000.0000002</v>
      </c>
      <c r="E986" s="13">
        <v>1</v>
      </c>
      <c r="F986" s="17">
        <v>3.7589210897060208</v>
      </c>
      <c r="G986" s="17">
        <v>3.085329017143394</v>
      </c>
      <c r="H986" s="6">
        <v>0</v>
      </c>
      <c r="I986" s="17">
        <v>1.7020350782770921</v>
      </c>
      <c r="J986" s="17">
        <v>14.98666666666667</v>
      </c>
      <c r="K986" s="4">
        <v>13</v>
      </c>
      <c r="L986">
        <v>900</v>
      </c>
      <c r="M986" s="6">
        <v>0</v>
      </c>
      <c r="N986" s="6">
        <v>31.9999999992433</v>
      </c>
      <c r="O986" s="4">
        <v>0</v>
      </c>
      <c r="P986" s="6">
        <v>31.9999999992433</v>
      </c>
      <c r="Q986" s="13">
        <v>1</v>
      </c>
      <c r="R986" s="29">
        <v>377.80534641417597</v>
      </c>
      <c r="S986" s="29">
        <v>0</v>
      </c>
      <c r="T986" s="29">
        <v>15.330171783999999</v>
      </c>
      <c r="U986" t="s">
        <v>176</v>
      </c>
    </row>
    <row r="987" spans="1:21">
      <c r="A987" s="1">
        <v>985</v>
      </c>
      <c r="B987">
        <v>886307</v>
      </c>
      <c r="C987" s="2">
        <v>44574.260416666657</v>
      </c>
      <c r="D987" s="26">
        <f>IF(input_OLD_temp_simulation!C987&lt;&gt;"",(C987-E987/24-DATE(1970,1,1))*86400,"")</f>
        <v>1642050899.9999993</v>
      </c>
      <c r="E987" s="13">
        <v>1</v>
      </c>
      <c r="F987" s="17">
        <v>3.75669617558132</v>
      </c>
      <c r="G987" s="17">
        <v>3.270415367324663</v>
      </c>
      <c r="H987" s="6">
        <v>0</v>
      </c>
      <c r="I987" s="17">
        <v>1.5764192640315451</v>
      </c>
      <c r="J987" s="17">
        <v>14.955</v>
      </c>
      <c r="K987" s="4">
        <v>13</v>
      </c>
      <c r="L987">
        <v>900</v>
      </c>
      <c r="M987" s="6">
        <v>0</v>
      </c>
      <c r="N987" s="6">
        <v>32.00000000106229</v>
      </c>
      <c r="O987" s="4">
        <v>0</v>
      </c>
      <c r="P987" s="6">
        <v>32.00000000106229</v>
      </c>
      <c r="Q987" s="13">
        <v>1</v>
      </c>
      <c r="R987" s="29">
        <v>377.80534641417597</v>
      </c>
      <c r="S987" s="29">
        <v>0</v>
      </c>
      <c r="T987" s="29">
        <v>15.258525863999999</v>
      </c>
      <c r="U987" t="s">
        <v>176</v>
      </c>
    </row>
    <row r="988" spans="1:21">
      <c r="A988" s="1">
        <v>986</v>
      </c>
      <c r="B988">
        <v>886307</v>
      </c>
      <c r="C988" s="2">
        <v>44574.270833333343</v>
      </c>
      <c r="D988" s="26">
        <f>IF(input_OLD_temp_simulation!C988&lt;&gt;"",(C988-E988/24-DATE(1970,1,1))*86400,"")</f>
        <v>1642051800.000001</v>
      </c>
      <c r="E988" s="13">
        <v>1</v>
      </c>
      <c r="F988" s="17">
        <v>3.7544712614566191</v>
      </c>
      <c r="G988" s="17">
        <v>3.4555017175059319</v>
      </c>
      <c r="H988" s="6">
        <v>0</v>
      </c>
      <c r="I988" s="17">
        <v>1.450803449785997</v>
      </c>
      <c r="J988" s="17">
        <v>14.85166666666667</v>
      </c>
      <c r="K988" s="4">
        <v>13</v>
      </c>
      <c r="L988">
        <v>900</v>
      </c>
      <c r="M988" s="6">
        <v>0</v>
      </c>
      <c r="N988" s="6">
        <v>19.999999998617572</v>
      </c>
      <c r="O988" s="4">
        <v>0</v>
      </c>
      <c r="P988" s="6">
        <v>19.999999998617572</v>
      </c>
      <c r="Q988" s="13">
        <v>1</v>
      </c>
      <c r="R988" s="29">
        <v>377.80534641417597</v>
      </c>
      <c r="S988" s="29">
        <v>0</v>
      </c>
      <c r="T988" s="29">
        <v>15.185503856</v>
      </c>
      <c r="U988" t="s">
        <v>176</v>
      </c>
    </row>
    <row r="989" spans="1:21">
      <c r="A989" s="1">
        <v>987</v>
      </c>
      <c r="B989">
        <v>886307</v>
      </c>
      <c r="C989" s="2">
        <v>44574.28125</v>
      </c>
      <c r="D989" s="26">
        <f>IF(input_OLD_temp_simulation!C989&lt;&gt;"",(C989-E989/24-DATE(1970,1,1))*86400,"")</f>
        <v>1642052700.0000002</v>
      </c>
      <c r="E989" s="13">
        <v>1</v>
      </c>
      <c r="F989" s="17">
        <v>3.752246347331917</v>
      </c>
      <c r="G989" s="17">
        <v>3.6405880676872009</v>
      </c>
      <c r="H989" s="6">
        <v>0</v>
      </c>
      <c r="I989" s="17">
        <v>1.3251876355404499</v>
      </c>
      <c r="J989" s="17">
        <v>14.86</v>
      </c>
      <c r="K989" s="4">
        <v>13</v>
      </c>
      <c r="L989">
        <v>900</v>
      </c>
      <c r="M989" s="6">
        <v>0</v>
      </c>
      <c r="N989" s="6">
        <v>32.00000000106229</v>
      </c>
      <c r="O989" s="4">
        <v>0</v>
      </c>
      <c r="P989" s="6">
        <v>32.00000000106229</v>
      </c>
      <c r="Q989" s="13">
        <v>1</v>
      </c>
      <c r="R989" s="29">
        <v>377.80534641417597</v>
      </c>
      <c r="S989" s="29">
        <v>0</v>
      </c>
      <c r="T989" s="29">
        <v>15.113112821</v>
      </c>
      <c r="U989" t="s">
        <v>176</v>
      </c>
    </row>
    <row r="990" spans="1:21">
      <c r="A990" s="1">
        <v>988</v>
      </c>
      <c r="B990">
        <v>886307</v>
      </c>
      <c r="C990" s="2">
        <v>44574.291666666657</v>
      </c>
      <c r="D990" s="26">
        <f>IF(input_OLD_temp_simulation!C990&lt;&gt;"",(C990-E990/24-DATE(1970,1,1))*86400,"")</f>
        <v>1642053599.9999993</v>
      </c>
      <c r="E990" s="13">
        <v>1</v>
      </c>
      <c r="F990" s="17">
        <v>3.7500214332072161</v>
      </c>
      <c r="G990" s="17">
        <v>3.8256744178684698</v>
      </c>
      <c r="H990" s="6">
        <v>0</v>
      </c>
      <c r="I990" s="17">
        <v>1.1995718212949029</v>
      </c>
      <c r="J990" s="17">
        <v>14.78833333333333</v>
      </c>
      <c r="K990" s="4">
        <v>14</v>
      </c>
      <c r="L990">
        <v>900</v>
      </c>
      <c r="M990" s="6">
        <v>3409.536111108232</v>
      </c>
      <c r="N990" s="6">
        <v>36.000000000058208</v>
      </c>
      <c r="O990" s="4">
        <v>0</v>
      </c>
      <c r="P990" s="6">
        <v>36.000000000058208</v>
      </c>
      <c r="Q990" s="13">
        <v>1</v>
      </c>
      <c r="R990" s="29">
        <v>377.80534641417597</v>
      </c>
      <c r="S990" s="29">
        <v>3031.7307646940571</v>
      </c>
      <c r="T990" s="29">
        <v>15.285433583</v>
      </c>
      <c r="U990" t="s">
        <v>176</v>
      </c>
    </row>
    <row r="991" spans="1:21">
      <c r="A991" s="1">
        <v>989</v>
      </c>
      <c r="B991">
        <v>886307</v>
      </c>
      <c r="C991" s="2">
        <v>44574.302083333343</v>
      </c>
      <c r="D991" s="26">
        <f>IF(input_OLD_temp_simulation!C991&lt;&gt;"",(C991-E991/24-DATE(1970,1,1))*86400,"")</f>
        <v>1642054500.000001</v>
      </c>
      <c r="E991" s="13">
        <v>1</v>
      </c>
      <c r="F991" s="17">
        <v>3.783646023617679</v>
      </c>
      <c r="G991" s="17">
        <v>3.726833971791804</v>
      </c>
      <c r="H991" s="6">
        <v>0.51412875050347551</v>
      </c>
      <c r="I991" s="17">
        <v>1.2990900424231431</v>
      </c>
      <c r="J991" s="17">
        <v>14.893333333333331</v>
      </c>
      <c r="K991" s="4">
        <v>16</v>
      </c>
      <c r="L991">
        <v>900</v>
      </c>
      <c r="M991" s="6">
        <v>3409.536111108232</v>
      </c>
      <c r="N991" s="6">
        <v>695.99999999991269</v>
      </c>
      <c r="O991" s="4">
        <v>0</v>
      </c>
      <c r="P991" s="6">
        <v>695.99999999991269</v>
      </c>
      <c r="Q991" s="13">
        <v>1</v>
      </c>
      <c r="R991" s="29">
        <v>377.80534641417597</v>
      </c>
      <c r="S991" s="29">
        <v>3031.7307646940571</v>
      </c>
      <c r="T991" s="29">
        <v>15.512362510999999</v>
      </c>
      <c r="U991" t="s">
        <v>176</v>
      </c>
    </row>
    <row r="992" spans="1:21">
      <c r="A992" s="1">
        <v>990</v>
      </c>
      <c r="B992">
        <v>886307</v>
      </c>
      <c r="C992" s="2">
        <v>44574.3125</v>
      </c>
      <c r="D992" s="26">
        <f>IF(input_OLD_temp_simulation!C992&lt;&gt;"",(C992-E992/24-DATE(1970,1,1))*86400,"")</f>
        <v>1642055400.0000002</v>
      </c>
      <c r="E992" s="13">
        <v>1</v>
      </c>
      <c r="F992" s="17">
        <v>3.8172706140281432</v>
      </c>
      <c r="G992" s="17">
        <v>3.627993525715139</v>
      </c>
      <c r="H992" s="6">
        <v>1.028257501006951</v>
      </c>
      <c r="I992" s="17">
        <v>1.3986082635513839</v>
      </c>
      <c r="J992" s="17">
        <v>15.463333333333329</v>
      </c>
      <c r="K992" s="4">
        <v>16</v>
      </c>
      <c r="L992">
        <v>900</v>
      </c>
      <c r="M992" s="6">
        <v>3409.536111108232</v>
      </c>
      <c r="N992" s="6">
        <v>43.999999998050043</v>
      </c>
      <c r="O992" s="4">
        <v>0</v>
      </c>
      <c r="P992" s="6">
        <v>43.999999998050043</v>
      </c>
      <c r="Q992" s="13">
        <v>1</v>
      </c>
      <c r="R992" s="29">
        <v>377.80534641417597</v>
      </c>
      <c r="S992" s="29">
        <v>3031.7307646940571</v>
      </c>
      <c r="T992" s="29">
        <v>15.684324465</v>
      </c>
      <c r="U992" t="s">
        <v>176</v>
      </c>
    </row>
    <row r="993" spans="1:21">
      <c r="A993" s="1">
        <v>991</v>
      </c>
      <c r="B993">
        <v>886307</v>
      </c>
      <c r="C993" s="2">
        <v>44574.322916666657</v>
      </c>
      <c r="D993" s="26">
        <f>IF(input_OLD_temp_simulation!C993&lt;&gt;"",(C993-E993/24-DATE(1970,1,1))*86400,"")</f>
        <v>1642056299.9999993</v>
      </c>
      <c r="E993" s="13">
        <v>1</v>
      </c>
      <c r="F993" s="17">
        <v>3.850895204438606</v>
      </c>
      <c r="G993" s="17">
        <v>3.529153079638474</v>
      </c>
      <c r="H993" s="6">
        <v>1.542386251510427</v>
      </c>
      <c r="I993" s="17">
        <v>1.4981264846796241</v>
      </c>
      <c r="J993" s="17">
        <v>15.97</v>
      </c>
      <c r="K993" s="4">
        <v>16</v>
      </c>
      <c r="L993">
        <v>900</v>
      </c>
      <c r="M993" s="6">
        <v>3409.536111108232</v>
      </c>
      <c r="N993" s="6">
        <v>51.999999999679858</v>
      </c>
      <c r="O993" s="4">
        <v>0</v>
      </c>
      <c r="P993" s="6">
        <v>51.999999999679858</v>
      </c>
      <c r="Q993" s="13">
        <v>1</v>
      </c>
      <c r="R993" s="29">
        <v>377.80534641417597</v>
      </c>
      <c r="S993" s="29">
        <v>3031.7307646940571</v>
      </c>
      <c r="T993" s="29">
        <v>15.856633345000001</v>
      </c>
      <c r="U993" t="s">
        <v>176</v>
      </c>
    </row>
    <row r="994" spans="1:21">
      <c r="A994" s="1">
        <v>992</v>
      </c>
      <c r="B994">
        <v>886307</v>
      </c>
      <c r="C994" s="2">
        <v>44574.333333333343</v>
      </c>
      <c r="D994" s="26">
        <f>IF(input_OLD_temp_simulation!C994&lt;&gt;"",(C994-E994/24-DATE(1970,1,1))*86400,"")</f>
        <v>1642057200.000001</v>
      </c>
      <c r="E994" s="13">
        <v>1</v>
      </c>
      <c r="F994" s="17">
        <v>3.8845197948490688</v>
      </c>
      <c r="G994" s="17">
        <v>3.4303126335618082</v>
      </c>
      <c r="H994" s="6">
        <v>2.056515002013902</v>
      </c>
      <c r="I994" s="17">
        <v>1.597644705807864</v>
      </c>
      <c r="J994" s="17">
        <v>15.96</v>
      </c>
      <c r="K994" s="4">
        <v>17</v>
      </c>
      <c r="L994">
        <v>900</v>
      </c>
      <c r="M994" s="6">
        <v>1934.3500000031279</v>
      </c>
      <c r="N994" s="6">
        <v>156.00000000267761</v>
      </c>
      <c r="O994" s="4">
        <v>0</v>
      </c>
      <c r="P994" s="6">
        <v>156.00000000267761</v>
      </c>
      <c r="Q994" s="13">
        <v>1</v>
      </c>
      <c r="R994" s="29">
        <v>377.80534641417597</v>
      </c>
      <c r="S994" s="29">
        <v>1556.5446535889521</v>
      </c>
      <c r="T994" s="29">
        <v>15.918184986</v>
      </c>
      <c r="U994" t="s">
        <v>176</v>
      </c>
    </row>
    <row r="995" spans="1:21">
      <c r="A995" s="1">
        <v>993</v>
      </c>
      <c r="B995">
        <v>886307</v>
      </c>
      <c r="C995" s="2">
        <v>44574.34375</v>
      </c>
      <c r="D995" s="26">
        <f>IF(input_OLD_temp_simulation!C995&lt;&gt;"",(C995-E995/24-DATE(1970,1,1))*86400,"")</f>
        <v>1642058100.0000002</v>
      </c>
      <c r="E995" s="13">
        <v>1</v>
      </c>
      <c r="F995" s="17">
        <v>3.9410111598309392</v>
      </c>
      <c r="G995" s="17">
        <v>3.3653989837430669</v>
      </c>
      <c r="H995" s="6">
        <v>4.952805303601969</v>
      </c>
      <c r="I995" s="17">
        <v>1.6974118373355609</v>
      </c>
      <c r="J995" s="17">
        <v>17.510000000000002</v>
      </c>
      <c r="K995" s="4">
        <v>17</v>
      </c>
      <c r="L995">
        <v>900</v>
      </c>
      <c r="M995" s="6">
        <v>1934.3500000031279</v>
      </c>
      <c r="N995" s="6">
        <v>107.9999999965366</v>
      </c>
      <c r="O995" s="4">
        <v>0</v>
      </c>
      <c r="P995" s="6">
        <v>107.9999999965366</v>
      </c>
      <c r="Q995" s="13">
        <v>1</v>
      </c>
      <c r="R995" s="29">
        <v>377.80534641417597</v>
      </c>
      <c r="S995" s="29">
        <v>1556.5446535889521</v>
      </c>
      <c r="T995" s="29">
        <v>15.977066090999999</v>
      </c>
      <c r="U995" t="s">
        <v>176</v>
      </c>
    </row>
    <row r="996" spans="1:21">
      <c r="A996" s="1">
        <v>994</v>
      </c>
      <c r="B996">
        <v>886307</v>
      </c>
      <c r="C996" s="2">
        <v>44574.354166666657</v>
      </c>
      <c r="D996" s="26">
        <f>IF(input_OLD_temp_simulation!C996&lt;&gt;"",(C996-E996/24-DATE(1970,1,1))*86400,"")</f>
        <v>1642058999.9999993</v>
      </c>
      <c r="E996" s="13">
        <v>1</v>
      </c>
      <c r="F996" s="17">
        <v>3.9975025248128091</v>
      </c>
      <c r="G996" s="17">
        <v>3.300485333924327</v>
      </c>
      <c r="H996" s="6">
        <v>7.849095605190036</v>
      </c>
      <c r="I996" s="17">
        <v>1.797178968863258</v>
      </c>
      <c r="J996" s="17">
        <v>17.893333333333331</v>
      </c>
      <c r="K996" s="4">
        <v>17</v>
      </c>
      <c r="L996">
        <v>900</v>
      </c>
      <c r="M996" s="6">
        <v>1934.3500000031279</v>
      </c>
      <c r="N996" s="6">
        <v>52.000000003317837</v>
      </c>
      <c r="O996" s="4">
        <v>0</v>
      </c>
      <c r="P996" s="6">
        <v>52.000000003317837</v>
      </c>
      <c r="Q996" s="13">
        <v>1</v>
      </c>
      <c r="R996" s="29">
        <v>377.80534641417597</v>
      </c>
      <c r="S996" s="29">
        <v>1556.5446535889521</v>
      </c>
      <c r="T996" s="29">
        <v>16.032629519</v>
      </c>
      <c r="U996" t="s">
        <v>176</v>
      </c>
    </row>
    <row r="997" spans="1:21">
      <c r="A997" s="1">
        <v>995</v>
      </c>
      <c r="B997">
        <v>886307</v>
      </c>
      <c r="C997" s="2">
        <v>44574.364583333343</v>
      </c>
      <c r="D997" s="26">
        <f>IF(input_OLD_temp_simulation!C997&lt;&gt;"",(C997-E997/24-DATE(1970,1,1))*86400,"")</f>
        <v>1642059900.000001</v>
      </c>
      <c r="E997" s="13">
        <v>1</v>
      </c>
      <c r="F997" s="17">
        <v>4.053993889794679</v>
      </c>
      <c r="G997" s="17">
        <v>3.2355716841055862</v>
      </c>
      <c r="H997" s="6">
        <v>10.7453859067781</v>
      </c>
      <c r="I997" s="17">
        <v>1.8969461003909549</v>
      </c>
      <c r="J997" s="17">
        <v>17.47666666666667</v>
      </c>
      <c r="K997" s="4">
        <v>17</v>
      </c>
      <c r="L997">
        <v>900</v>
      </c>
      <c r="M997" s="6">
        <v>1934.3500000031279</v>
      </c>
      <c r="N997" s="6">
        <v>51.999999999679858</v>
      </c>
      <c r="O997" s="4">
        <v>0</v>
      </c>
      <c r="P997" s="6">
        <v>51.999999999679858</v>
      </c>
      <c r="Q997" s="13">
        <v>1</v>
      </c>
      <c r="R997" s="29">
        <v>377.80534641417597</v>
      </c>
      <c r="S997" s="29">
        <v>1556.5446535889521</v>
      </c>
      <c r="T997" s="29">
        <v>16.089559159</v>
      </c>
      <c r="U997" t="s">
        <v>176</v>
      </c>
    </row>
    <row r="998" spans="1:21">
      <c r="A998" s="1">
        <v>996</v>
      </c>
      <c r="B998">
        <v>886307</v>
      </c>
      <c r="C998" s="2">
        <v>44574.375</v>
      </c>
      <c r="D998" s="26">
        <f>IF(input_OLD_temp_simulation!C998&lt;&gt;"",(C998-E998/24-DATE(1970,1,1))*86400,"")</f>
        <v>1642060800.0000002</v>
      </c>
      <c r="E998" s="13">
        <v>1</v>
      </c>
      <c r="F998" s="17">
        <v>4.1104852547765489</v>
      </c>
      <c r="G998" s="17">
        <v>3.1706580342868449</v>
      </c>
      <c r="H998" s="6">
        <v>13.641676208366169</v>
      </c>
      <c r="I998" s="17">
        <v>1.996713231918652</v>
      </c>
      <c r="J998" s="17">
        <v>17.02</v>
      </c>
      <c r="K998" s="4">
        <v>17</v>
      </c>
      <c r="L998">
        <v>900</v>
      </c>
      <c r="M998" s="6">
        <v>1211.4111111091211</v>
      </c>
      <c r="N998" s="6">
        <v>79.999999998108251</v>
      </c>
      <c r="O998" s="4">
        <v>0</v>
      </c>
      <c r="P998" s="6">
        <v>79.999999998108251</v>
      </c>
      <c r="Q998" s="13">
        <v>1</v>
      </c>
      <c r="R998" s="29">
        <v>377.80534641417597</v>
      </c>
      <c r="S998" s="29">
        <v>833.60576469494481</v>
      </c>
      <c r="T998" s="29">
        <v>16.091813083000002</v>
      </c>
      <c r="U998" t="s">
        <v>176</v>
      </c>
    </row>
    <row r="999" spans="1:21">
      <c r="A999" s="1">
        <v>997</v>
      </c>
      <c r="B999">
        <v>886307</v>
      </c>
      <c r="C999" s="2">
        <v>44574.385416666657</v>
      </c>
      <c r="D999" s="26">
        <f>IF(input_OLD_temp_simulation!C999&lt;&gt;"",(C999-E999/24-DATE(1970,1,1))*86400,"")</f>
        <v>1642061699.9999993</v>
      </c>
      <c r="E999" s="13">
        <v>1</v>
      </c>
      <c r="F999" s="17">
        <v>4.1950753051145107</v>
      </c>
      <c r="G999" s="17">
        <v>3.2355716841055862</v>
      </c>
      <c r="H999" s="6">
        <v>17.961840237654371</v>
      </c>
      <c r="I999" s="17">
        <v>2.038027515710787</v>
      </c>
      <c r="J999" s="17">
        <v>16.79666666666667</v>
      </c>
      <c r="K999" s="4">
        <v>17</v>
      </c>
      <c r="L999">
        <v>900</v>
      </c>
      <c r="M999" s="6">
        <v>1211.4111111091211</v>
      </c>
      <c r="N999" s="6">
        <v>1288.0000000004659</v>
      </c>
      <c r="O999" s="4">
        <v>0</v>
      </c>
      <c r="P999" s="6">
        <v>1288.0000000004659</v>
      </c>
      <c r="Q999" s="13">
        <v>1</v>
      </c>
      <c r="R999" s="29">
        <v>377.80534641417597</v>
      </c>
      <c r="S999" s="29">
        <v>833.60576469494481</v>
      </c>
      <c r="T999" s="29">
        <v>16.196454704000001</v>
      </c>
      <c r="U999" t="s">
        <v>176</v>
      </c>
    </row>
    <row r="1000" spans="1:21">
      <c r="A1000" s="1">
        <v>998</v>
      </c>
      <c r="B1000">
        <v>886307</v>
      </c>
      <c r="C1000" s="2">
        <v>44574.395833333343</v>
      </c>
      <c r="D1000" s="26">
        <f>IF(input_OLD_temp_simulation!C1000&lt;&gt;"",(C1000-E1000/24-DATE(1970,1,1))*86400,"")</f>
        <v>1642062600.000001</v>
      </c>
      <c r="E1000" s="13">
        <v>1</v>
      </c>
      <c r="F1000" s="17">
        <v>4.2796653554524724</v>
      </c>
      <c r="G1000" s="17">
        <v>3.300485333924327</v>
      </c>
      <c r="H1000" s="6">
        <v>22.282004266942579</v>
      </c>
      <c r="I1000" s="17">
        <v>2.079341799502922</v>
      </c>
      <c r="J1000" s="17">
        <v>16.786666666666669</v>
      </c>
      <c r="K1000" s="4">
        <v>17</v>
      </c>
      <c r="L1000">
        <v>900</v>
      </c>
      <c r="M1000" s="6">
        <v>1211.4111111091211</v>
      </c>
      <c r="N1000" s="6">
        <v>328.00000000133878</v>
      </c>
      <c r="O1000" s="4">
        <v>0</v>
      </c>
      <c r="P1000" s="6">
        <v>328.00000000133878</v>
      </c>
      <c r="Q1000" s="13">
        <v>1</v>
      </c>
      <c r="R1000" s="29">
        <v>377.80534641417597</v>
      </c>
      <c r="S1000" s="29">
        <v>833.60576469494481</v>
      </c>
      <c r="T1000" s="29">
        <v>16.222332819999998</v>
      </c>
      <c r="U1000" t="s">
        <v>176</v>
      </c>
    </row>
    <row r="1001" spans="1:21">
      <c r="A1001" s="1">
        <v>999</v>
      </c>
      <c r="B1001">
        <v>886307</v>
      </c>
      <c r="C1001" s="2">
        <v>44574.40625</v>
      </c>
      <c r="D1001" s="26">
        <f>IF(input_OLD_temp_simulation!C1001&lt;&gt;"",(C1001-E1001/24-DATE(1970,1,1))*86400,"")</f>
        <v>1642063500.0000002</v>
      </c>
      <c r="E1001" s="13">
        <v>1</v>
      </c>
      <c r="F1001" s="17">
        <v>4.3642554057904341</v>
      </c>
      <c r="G1001" s="17">
        <v>3.3653989837430669</v>
      </c>
      <c r="H1001" s="6">
        <v>26.602168296230779</v>
      </c>
      <c r="I1001" s="17">
        <v>2.1206560832950561</v>
      </c>
      <c r="J1001" s="17">
        <v>17.13</v>
      </c>
      <c r="K1001" s="4">
        <v>17</v>
      </c>
      <c r="L1001">
        <v>900</v>
      </c>
      <c r="M1001" s="6">
        <v>1211.4111111091211</v>
      </c>
      <c r="N1001" s="6">
        <v>151.99999999822469</v>
      </c>
      <c r="O1001" s="4">
        <v>0</v>
      </c>
      <c r="P1001" s="6">
        <v>151.99999999822469</v>
      </c>
      <c r="Q1001" s="13">
        <v>1</v>
      </c>
      <c r="R1001" s="29">
        <v>377.80534641417597</v>
      </c>
      <c r="S1001" s="29">
        <v>833.60576469494481</v>
      </c>
      <c r="T1001" s="29">
        <v>16.235247823000002</v>
      </c>
      <c r="U1001" t="s">
        <v>176</v>
      </c>
    </row>
    <row r="1002" spans="1:21">
      <c r="A1002" s="1">
        <v>1000</v>
      </c>
      <c r="B1002">
        <v>886307</v>
      </c>
      <c r="C1002" s="2">
        <v>44574.416666666657</v>
      </c>
      <c r="D1002" s="26">
        <f>IF(input_OLD_temp_simulation!C1002&lt;&gt;"",(C1002-E1002/24-DATE(1970,1,1))*86400,"")</f>
        <v>1642064399.9999993</v>
      </c>
      <c r="E1002" s="13">
        <v>1</v>
      </c>
      <c r="F1002" s="17">
        <v>4.4488454561283959</v>
      </c>
      <c r="G1002" s="17">
        <v>3.4303126335618082</v>
      </c>
      <c r="H1002" s="6">
        <v>30.92233232551899</v>
      </c>
      <c r="I1002" s="17">
        <v>2.161970367087191</v>
      </c>
      <c r="J1002" s="17">
        <v>17.010000000000002</v>
      </c>
      <c r="K1002" s="4">
        <v>17</v>
      </c>
      <c r="L1002">
        <v>900</v>
      </c>
      <c r="M1002" s="6">
        <v>1064.8694444436981</v>
      </c>
      <c r="N1002" s="6">
        <v>116.00000000180439</v>
      </c>
      <c r="O1002" s="4">
        <v>0</v>
      </c>
      <c r="P1002" s="6">
        <v>116.00000000180439</v>
      </c>
      <c r="Q1002" s="13">
        <v>1</v>
      </c>
      <c r="R1002" s="29">
        <v>377.80534641417597</v>
      </c>
      <c r="S1002" s="29">
        <v>687.06409802952203</v>
      </c>
      <c r="T1002" s="29">
        <v>16.235111796999998</v>
      </c>
      <c r="U1002" t="s">
        <v>176</v>
      </c>
    </row>
    <row r="1003" spans="1:21">
      <c r="A1003" s="1">
        <v>1001</v>
      </c>
      <c r="B1003">
        <v>886307</v>
      </c>
      <c r="C1003" s="2">
        <v>44574.427083333343</v>
      </c>
      <c r="D1003" s="26">
        <f>IF(input_OLD_temp_simulation!C1003&lt;&gt;"",(C1003-E1003/24-DATE(1970,1,1))*86400,"")</f>
        <v>1642065300.000001</v>
      </c>
      <c r="E1003" s="13">
        <v>1</v>
      </c>
      <c r="F1003" s="17">
        <v>4.4952693991103656</v>
      </c>
      <c r="G1003" s="17">
        <v>3.4303126335618082</v>
      </c>
      <c r="H1003" s="6">
        <v>32.814636549193999</v>
      </c>
      <c r="I1003" s="17">
        <v>2.2083943100691612</v>
      </c>
      <c r="J1003" s="17">
        <v>16.821666666666669</v>
      </c>
      <c r="K1003" s="4">
        <v>17</v>
      </c>
      <c r="L1003">
        <v>900</v>
      </c>
      <c r="M1003" s="6">
        <v>1064.8694444436981</v>
      </c>
      <c r="N1003" s="6">
        <v>431.99999999706051</v>
      </c>
      <c r="O1003" s="4">
        <v>0</v>
      </c>
      <c r="P1003" s="6">
        <v>431.99999999706051</v>
      </c>
      <c r="Q1003" s="13">
        <v>1</v>
      </c>
      <c r="R1003" s="29">
        <v>377.80534641417597</v>
      </c>
      <c r="S1003" s="29">
        <v>687.06409802952203</v>
      </c>
      <c r="T1003" s="29">
        <v>16.262291615999999</v>
      </c>
      <c r="U1003" t="s">
        <v>176</v>
      </c>
    </row>
    <row r="1004" spans="1:21">
      <c r="A1004" s="1">
        <v>1002</v>
      </c>
      <c r="B1004">
        <v>886307</v>
      </c>
      <c r="C1004" s="2">
        <v>44574.4375</v>
      </c>
      <c r="D1004" s="26">
        <f>IF(input_OLD_temp_simulation!C1004&lt;&gt;"",(C1004-E1004/24-DATE(1970,1,1))*86400,"")</f>
        <v>1642066200.0000002</v>
      </c>
      <c r="E1004" s="13">
        <v>1</v>
      </c>
      <c r="F1004" s="17">
        <v>4.5416933420923371</v>
      </c>
      <c r="G1004" s="17">
        <v>3.4303126335618082</v>
      </c>
      <c r="H1004" s="6">
        <v>34.706940772869011</v>
      </c>
      <c r="I1004" s="17">
        <v>2.2548182530511318</v>
      </c>
      <c r="J1004" s="17">
        <v>17.05</v>
      </c>
      <c r="K1004" s="4">
        <v>17</v>
      </c>
      <c r="L1004">
        <v>900</v>
      </c>
      <c r="M1004" s="6">
        <v>1064.8694444436981</v>
      </c>
      <c r="N1004" s="6">
        <v>148.00000000104771</v>
      </c>
      <c r="O1004" s="4">
        <v>0</v>
      </c>
      <c r="P1004" s="6">
        <v>148.00000000104771</v>
      </c>
      <c r="Q1004" s="13">
        <v>1</v>
      </c>
      <c r="R1004" s="29">
        <v>377.80534641417597</v>
      </c>
      <c r="S1004" s="29">
        <v>687.06409802952203</v>
      </c>
      <c r="T1004" s="29">
        <v>16.266660318</v>
      </c>
      <c r="U1004" t="s">
        <v>176</v>
      </c>
    </row>
    <row r="1005" spans="1:21">
      <c r="A1005" s="1">
        <v>1003</v>
      </c>
      <c r="B1005">
        <v>886307</v>
      </c>
      <c r="C1005" s="2">
        <v>44574.447916666657</v>
      </c>
      <c r="D1005" s="26">
        <f>IF(input_OLD_temp_simulation!C1005&lt;&gt;"",(C1005-E1005/24-DATE(1970,1,1))*86400,"")</f>
        <v>1642067099.9999993</v>
      </c>
      <c r="E1005" s="13">
        <v>1</v>
      </c>
      <c r="F1005" s="17">
        <v>4.5881172850743077</v>
      </c>
      <c r="G1005" s="17">
        <v>3.4303126335618082</v>
      </c>
      <c r="H1005" s="6">
        <v>36.59924499654403</v>
      </c>
      <c r="I1005" s="17">
        <v>2.301242196033102</v>
      </c>
      <c r="J1005" s="17">
        <v>17.28</v>
      </c>
      <c r="K1005" s="4">
        <v>17</v>
      </c>
      <c r="L1005">
        <v>900</v>
      </c>
      <c r="M1005" s="6">
        <v>1064.8694444436981</v>
      </c>
      <c r="N1005" s="6">
        <v>276.00000000165892</v>
      </c>
      <c r="O1005" s="4">
        <v>0</v>
      </c>
      <c r="P1005" s="6">
        <v>276.00000000165892</v>
      </c>
      <c r="Q1005" s="13">
        <v>1</v>
      </c>
      <c r="R1005" s="29">
        <v>377.80534641417597</v>
      </c>
      <c r="S1005" s="29">
        <v>687.06409802952203</v>
      </c>
      <c r="T1005" s="29">
        <v>16.282666764999998</v>
      </c>
      <c r="U1005" t="s">
        <v>176</v>
      </c>
    </row>
    <row r="1006" spans="1:21">
      <c r="A1006" s="1">
        <v>1004</v>
      </c>
      <c r="B1006">
        <v>886307</v>
      </c>
      <c r="C1006" s="2">
        <v>44574.458333333343</v>
      </c>
      <c r="D1006" s="26">
        <f>IF(input_OLD_temp_simulation!C1006&lt;&gt;"",(C1006-E1006/24-DATE(1970,1,1))*86400,"")</f>
        <v>1642068000.000001</v>
      </c>
      <c r="E1006" s="13">
        <v>1</v>
      </c>
      <c r="F1006" s="17">
        <v>4.6345412280562783</v>
      </c>
      <c r="G1006" s="17">
        <v>3.4303126335618082</v>
      </c>
      <c r="H1006" s="6">
        <v>38.491549220219042</v>
      </c>
      <c r="I1006" s="17">
        <v>2.347666139015073</v>
      </c>
      <c r="J1006" s="17">
        <v>17.114999999999998</v>
      </c>
      <c r="K1006" s="4">
        <v>17</v>
      </c>
      <c r="L1006">
        <v>900</v>
      </c>
      <c r="M1006" s="6">
        <v>1025.7916666668441</v>
      </c>
      <c r="N1006" s="6">
        <v>559.99999999767169</v>
      </c>
      <c r="O1006" s="4">
        <v>0</v>
      </c>
      <c r="P1006" s="6">
        <v>559.99999999767169</v>
      </c>
      <c r="Q1006" s="13">
        <v>1</v>
      </c>
      <c r="R1006" s="29">
        <v>377.80534641417597</v>
      </c>
      <c r="S1006" s="29">
        <v>647.98632025266829</v>
      </c>
      <c r="T1006" s="29">
        <v>16.320058194000001</v>
      </c>
      <c r="U1006" t="s">
        <v>176</v>
      </c>
    </row>
    <row r="1007" spans="1:21">
      <c r="A1007" s="1">
        <v>1005</v>
      </c>
      <c r="B1007">
        <v>886307</v>
      </c>
      <c r="C1007" s="2">
        <v>44574.46875</v>
      </c>
      <c r="D1007" s="26">
        <f>IF(input_OLD_temp_simulation!C1007&lt;&gt;"",(C1007-E1007/24-DATE(1970,1,1))*86400,"")</f>
        <v>1642068900.0000002</v>
      </c>
      <c r="E1007" s="13">
        <v>1</v>
      </c>
      <c r="F1007" s="17">
        <v>4.7388076789134486</v>
      </c>
      <c r="G1007" s="17">
        <v>3.6803126335618068</v>
      </c>
      <c r="H1007" s="6">
        <v>43.866789081833552</v>
      </c>
      <c r="I1007" s="17">
        <v>2.2852659232055781</v>
      </c>
      <c r="J1007" s="17">
        <v>16.853333333333339</v>
      </c>
      <c r="K1007" s="4">
        <v>17</v>
      </c>
      <c r="L1007">
        <v>900</v>
      </c>
      <c r="M1007" s="6">
        <v>1025.7916666668441</v>
      </c>
      <c r="N1007" s="6">
        <v>1979.999999999563</v>
      </c>
      <c r="O1007" s="4">
        <v>0</v>
      </c>
      <c r="P1007" s="6">
        <v>1979.999999999563</v>
      </c>
      <c r="Q1007" s="13">
        <v>1</v>
      </c>
      <c r="R1007" s="29">
        <v>377.80534641417597</v>
      </c>
      <c r="S1007" s="29">
        <v>647.98632025266829</v>
      </c>
      <c r="T1007" s="29">
        <v>16.476895576</v>
      </c>
      <c r="U1007" t="s">
        <v>176</v>
      </c>
    </row>
    <row r="1008" spans="1:21">
      <c r="A1008" s="1">
        <v>1006</v>
      </c>
      <c r="B1008">
        <v>886307</v>
      </c>
      <c r="C1008" s="2">
        <v>44574.479166666657</v>
      </c>
      <c r="D1008" s="26">
        <f>IF(input_OLD_temp_simulation!C1008&lt;&gt;"",(C1008-E1008/24-DATE(1970,1,1))*86400,"")</f>
        <v>1642069799.9999993</v>
      </c>
      <c r="E1008" s="13">
        <v>1</v>
      </c>
      <c r="F1008" s="17">
        <v>4.8430741297706206</v>
      </c>
      <c r="G1008" s="17">
        <v>3.9303126335618059</v>
      </c>
      <c r="H1008" s="6">
        <v>49.242028943448062</v>
      </c>
      <c r="I1008" s="17">
        <v>2.2228657073960831</v>
      </c>
      <c r="J1008" s="17">
        <v>17.123333333333331</v>
      </c>
      <c r="K1008" s="4">
        <v>17</v>
      </c>
      <c r="L1008">
        <v>900</v>
      </c>
      <c r="M1008" s="6">
        <v>1025.7916666668441</v>
      </c>
      <c r="N1008" s="6">
        <v>1700.0000000007269</v>
      </c>
      <c r="O1008" s="4">
        <v>0</v>
      </c>
      <c r="P1008" s="6">
        <v>1700.0000000007269</v>
      </c>
      <c r="Q1008" s="13">
        <v>1</v>
      </c>
      <c r="R1008" s="29">
        <v>377.80534641417597</v>
      </c>
      <c r="S1008" s="29">
        <v>647.98632025266829</v>
      </c>
      <c r="T1008" s="29">
        <v>16.610858489999998</v>
      </c>
      <c r="U1008" t="s">
        <v>176</v>
      </c>
    </row>
    <row r="1009" spans="1:21">
      <c r="A1009" s="1">
        <v>1007</v>
      </c>
      <c r="B1009">
        <v>886307</v>
      </c>
      <c r="C1009" s="2">
        <v>44574.489583333343</v>
      </c>
      <c r="D1009" s="26">
        <f>IF(input_OLD_temp_simulation!C1009&lt;&gt;"",(C1009-E1009/24-DATE(1970,1,1))*86400,"")</f>
        <v>1642070700.000001</v>
      </c>
      <c r="E1009" s="13">
        <v>1</v>
      </c>
      <c r="F1009" s="17">
        <v>4.9473405806277917</v>
      </c>
      <c r="G1009" s="17">
        <v>4.1803126335618046</v>
      </c>
      <c r="H1009" s="6">
        <v>54.617268805062558</v>
      </c>
      <c r="I1009" s="17">
        <v>2.1604654915865882</v>
      </c>
      <c r="J1009" s="17">
        <v>17.15666666666667</v>
      </c>
      <c r="K1009" s="4">
        <v>17</v>
      </c>
      <c r="L1009">
        <v>900</v>
      </c>
      <c r="M1009" s="6">
        <v>1025.7916666668441</v>
      </c>
      <c r="N1009" s="6">
        <v>148.00000000104771</v>
      </c>
      <c r="O1009" s="4">
        <v>0</v>
      </c>
      <c r="P1009" s="6">
        <v>148.00000000104771</v>
      </c>
      <c r="Q1009" s="13">
        <v>1</v>
      </c>
      <c r="R1009" s="29">
        <v>377.80534641417597</v>
      </c>
      <c r="S1009" s="29">
        <v>647.98632025266829</v>
      </c>
      <c r="T1009" s="29">
        <v>16.616242630999999</v>
      </c>
      <c r="U1009" t="s">
        <v>176</v>
      </c>
    </row>
    <row r="1010" spans="1:21">
      <c r="A1010" s="1">
        <v>1008</v>
      </c>
      <c r="B1010">
        <v>886307</v>
      </c>
      <c r="C1010" s="2">
        <v>44574.5</v>
      </c>
      <c r="D1010" s="26">
        <f>IF(input_OLD_temp_simulation!C1010&lt;&gt;"",(C1010-E1010/24-DATE(1970,1,1))*86400,"")</f>
        <v>1642071600.0000002</v>
      </c>
      <c r="E1010" s="13">
        <v>1</v>
      </c>
      <c r="F1010" s="17">
        <v>5.0516070314849628</v>
      </c>
      <c r="G1010" s="17">
        <v>4.4303126335618046</v>
      </c>
      <c r="H1010" s="6">
        <v>59.992508666677068</v>
      </c>
      <c r="I1010" s="17">
        <v>2.0980652757770928</v>
      </c>
      <c r="J1010" s="17">
        <v>17.05</v>
      </c>
      <c r="K1010" s="4">
        <v>17</v>
      </c>
      <c r="L1010">
        <v>900</v>
      </c>
      <c r="M1010" s="6">
        <v>3849.1611111133861</v>
      </c>
      <c r="N1010" s="6">
        <v>80.00000000174623</v>
      </c>
      <c r="O1010" s="4">
        <v>0</v>
      </c>
      <c r="P1010" s="6">
        <v>80.00000000174623</v>
      </c>
      <c r="Q1010" s="13">
        <v>1</v>
      </c>
      <c r="R1010" s="29">
        <v>377.80534641417597</v>
      </c>
      <c r="S1010" s="29">
        <v>3471.3557646992099</v>
      </c>
      <c r="T1010" s="29">
        <v>16.845385412999999</v>
      </c>
      <c r="U1010" t="s">
        <v>176</v>
      </c>
    </row>
    <row r="1011" spans="1:21">
      <c r="A1011" s="1">
        <v>1009</v>
      </c>
      <c r="B1011">
        <v>886307</v>
      </c>
      <c r="C1011" s="2">
        <v>44574.510416666657</v>
      </c>
      <c r="D1011" s="26">
        <f>IF(input_OLD_temp_simulation!C1011&lt;&gt;"",(C1011-E1011/24-DATE(1970,1,1))*86400,"")</f>
        <v>1642072499.9999993</v>
      </c>
      <c r="E1011" s="13">
        <v>1</v>
      </c>
      <c r="F1011" s="17">
        <v>5.0611970818229253</v>
      </c>
      <c r="G1011" s="17">
        <v>4.5940667294572091</v>
      </c>
      <c r="H1011" s="6">
        <v>61.629136018904127</v>
      </c>
      <c r="I1011" s="17">
        <v>1.9984859288514529</v>
      </c>
      <c r="J1011" s="17">
        <v>16.912222222222219</v>
      </c>
      <c r="K1011" s="4">
        <v>17.666666666666671</v>
      </c>
      <c r="L1011">
        <v>900</v>
      </c>
      <c r="M1011" s="6">
        <v>3849.1611111133861</v>
      </c>
      <c r="N1011" s="6">
        <v>67.999999999301508</v>
      </c>
      <c r="O1011" s="4">
        <v>0</v>
      </c>
      <c r="P1011" s="6">
        <v>67.999999999301508</v>
      </c>
      <c r="Q1011" s="13">
        <v>1</v>
      </c>
      <c r="R1011" s="29">
        <v>377.80534641417597</v>
      </c>
      <c r="S1011" s="29">
        <v>3471.3557646992099</v>
      </c>
      <c r="T1011" s="29">
        <v>17.071828346</v>
      </c>
      <c r="U1011" t="s">
        <v>176</v>
      </c>
    </row>
    <row r="1012" spans="1:21">
      <c r="A1012" s="1">
        <v>1010</v>
      </c>
      <c r="B1012">
        <v>886307</v>
      </c>
      <c r="C1012" s="2">
        <v>44574.520833333343</v>
      </c>
      <c r="D1012" s="26">
        <f>IF(input_OLD_temp_simulation!C1012&lt;&gt;"",(C1012-E1012/24-DATE(1970,1,1))*86400,"")</f>
        <v>1642073400.000001</v>
      </c>
      <c r="E1012" s="13">
        <v>1</v>
      </c>
      <c r="F1012" s="17">
        <v>5.0707871321608877</v>
      </c>
      <c r="G1012" s="17">
        <v>4.7578208253526144</v>
      </c>
      <c r="H1012" s="6">
        <v>63.265763371131179</v>
      </c>
      <c r="I1012" s="17">
        <v>1.898906581925812</v>
      </c>
      <c r="J1012" s="17">
        <v>17.087777777777781</v>
      </c>
      <c r="K1012" s="4">
        <v>18</v>
      </c>
      <c r="L1012">
        <v>900</v>
      </c>
      <c r="M1012" s="6">
        <v>3849.1611111133861</v>
      </c>
      <c r="N1012" s="6">
        <v>255.99999999758441</v>
      </c>
      <c r="O1012" s="4">
        <v>0</v>
      </c>
      <c r="P1012" s="6">
        <v>255.99999999758441</v>
      </c>
      <c r="Q1012" s="13">
        <v>1</v>
      </c>
      <c r="R1012" s="29">
        <v>377.80534641417597</v>
      </c>
      <c r="S1012" s="29">
        <v>3471.3557646992099</v>
      </c>
      <c r="T1012" s="29">
        <v>17.312235631</v>
      </c>
      <c r="U1012" t="s">
        <v>176</v>
      </c>
    </row>
    <row r="1013" spans="1:21">
      <c r="A1013" s="1">
        <v>1011</v>
      </c>
      <c r="B1013">
        <v>886307</v>
      </c>
      <c r="C1013" s="2">
        <v>44574.53125</v>
      </c>
      <c r="D1013" s="26">
        <f>IF(input_OLD_temp_simulation!C1013&lt;&gt;"",(C1013-E1013/24-DATE(1970,1,1))*86400,"")</f>
        <v>1642074300.0000002</v>
      </c>
      <c r="E1013" s="13">
        <v>1</v>
      </c>
      <c r="F1013" s="17">
        <v>5.0803771824988502</v>
      </c>
      <c r="G1013" s="17">
        <v>4.921574921248018</v>
      </c>
      <c r="H1013" s="6">
        <v>64.902390723358238</v>
      </c>
      <c r="I1013" s="17">
        <v>1.7993272350001721</v>
      </c>
      <c r="J1013" s="17">
        <v>17.75</v>
      </c>
      <c r="K1013" s="4">
        <v>17.983333333333331</v>
      </c>
      <c r="L1013">
        <v>900</v>
      </c>
      <c r="M1013" s="6">
        <v>3849.1611111133861</v>
      </c>
      <c r="N1013" s="6">
        <v>36.000000000058208</v>
      </c>
      <c r="O1013" s="4">
        <v>0</v>
      </c>
      <c r="P1013" s="6">
        <v>36.000000000058208</v>
      </c>
      <c r="Q1013" s="13">
        <v>1</v>
      </c>
      <c r="R1013" s="29">
        <v>377.80534641417597</v>
      </c>
      <c r="S1013" s="29">
        <v>3471.3557646992099</v>
      </c>
      <c r="T1013" s="29">
        <v>17.532553168</v>
      </c>
      <c r="U1013" t="s">
        <v>176</v>
      </c>
    </row>
    <row r="1014" spans="1:21">
      <c r="A1014" s="1">
        <v>1012</v>
      </c>
      <c r="B1014">
        <v>886307</v>
      </c>
      <c r="C1014" s="2">
        <v>44574.541666666657</v>
      </c>
      <c r="D1014" s="26">
        <f>IF(input_OLD_temp_simulation!C1014&lt;&gt;"",(C1014-E1014/24-DATE(1970,1,1))*86400,"")</f>
        <v>1642075199.9999993</v>
      </c>
      <c r="E1014" s="13">
        <v>1</v>
      </c>
      <c r="F1014" s="17">
        <v>5.0899672328368126</v>
      </c>
      <c r="G1014" s="17">
        <v>5.0853290171434216</v>
      </c>
      <c r="H1014" s="6">
        <v>66.53901807558529</v>
      </c>
      <c r="I1014" s="17">
        <v>1.6997478880745309</v>
      </c>
      <c r="J1014" s="17">
        <v>17.809999999999999</v>
      </c>
      <c r="K1014" s="4">
        <v>17.963333333333331</v>
      </c>
      <c r="L1014">
        <v>900</v>
      </c>
      <c r="M1014" s="6">
        <v>1172.3333333322671</v>
      </c>
      <c r="N1014" s="6">
        <v>128.00000000061121</v>
      </c>
      <c r="O1014" s="4">
        <v>0</v>
      </c>
      <c r="P1014" s="6">
        <v>128.00000000061121</v>
      </c>
      <c r="Q1014" s="13">
        <v>1</v>
      </c>
      <c r="R1014" s="29">
        <v>377.80534641417597</v>
      </c>
      <c r="S1014" s="29">
        <v>794.5279869180913</v>
      </c>
      <c r="T1014" s="29">
        <v>17.542788333000001</v>
      </c>
      <c r="U1014" t="s">
        <v>176</v>
      </c>
    </row>
    <row r="1015" spans="1:21">
      <c r="A1015" s="1">
        <v>1013</v>
      </c>
      <c r="B1015">
        <v>886307</v>
      </c>
      <c r="C1015" s="2">
        <v>44574.552083333343</v>
      </c>
      <c r="D1015" s="26">
        <f>IF(input_OLD_temp_simulation!C1015&lt;&gt;"",(C1015-E1015/24-DATE(1970,1,1))*86400,"")</f>
        <v>1642076100.000001</v>
      </c>
      <c r="E1015" s="13">
        <v>1</v>
      </c>
      <c r="F1015" s="17">
        <v>5.159827010748252</v>
      </c>
      <c r="G1015" s="17">
        <v>4.921574921248018</v>
      </c>
      <c r="H1015" s="6">
        <v>62.425988071557292</v>
      </c>
      <c r="I1015" s="17">
        <v>1.8787770632495731</v>
      </c>
      <c r="J1015" s="17">
        <v>18.010000000000002</v>
      </c>
      <c r="K1015" s="4">
        <v>15.98666666666667</v>
      </c>
      <c r="L1015">
        <v>900</v>
      </c>
      <c r="M1015" s="6">
        <v>1172.3333333322671</v>
      </c>
      <c r="N1015" s="6">
        <v>152.00000000186259</v>
      </c>
      <c r="O1015" s="4">
        <v>0</v>
      </c>
      <c r="P1015" s="6">
        <v>152.00000000186259</v>
      </c>
      <c r="Q1015" s="13">
        <v>1</v>
      </c>
      <c r="R1015" s="29">
        <v>377.80534641417597</v>
      </c>
      <c r="S1015" s="29">
        <v>794.5279869180913</v>
      </c>
      <c r="T1015" s="29">
        <v>17.554699943999999</v>
      </c>
      <c r="U1015" t="s">
        <v>176</v>
      </c>
    </row>
    <row r="1016" spans="1:21">
      <c r="A1016" s="1">
        <v>1014</v>
      </c>
      <c r="B1016">
        <v>886307</v>
      </c>
      <c r="C1016" s="2">
        <v>44574.5625</v>
      </c>
      <c r="D1016" s="26">
        <f>IF(input_OLD_temp_simulation!C1016&lt;&gt;"",(C1016-E1016/24-DATE(1970,1,1))*86400,"")</f>
        <v>1642077000.0000002</v>
      </c>
      <c r="E1016" s="13">
        <v>1</v>
      </c>
      <c r="F1016" s="17">
        <v>5.2296867886596914</v>
      </c>
      <c r="G1016" s="17">
        <v>4.7578208253526144</v>
      </c>
      <c r="H1016" s="6">
        <v>58.312958067529287</v>
      </c>
      <c r="I1016" s="17">
        <v>2.0578062384246159</v>
      </c>
      <c r="J1016" s="17">
        <v>18.085000000000001</v>
      </c>
      <c r="K1016" s="4">
        <v>16</v>
      </c>
      <c r="L1016">
        <v>900</v>
      </c>
      <c r="M1016" s="6">
        <v>1172.3333333322671</v>
      </c>
      <c r="N1016" s="6">
        <v>111.99999999735159</v>
      </c>
      <c r="O1016" s="4">
        <v>0</v>
      </c>
      <c r="P1016" s="6">
        <v>111.99999999735159</v>
      </c>
      <c r="Q1016" s="13">
        <v>1</v>
      </c>
      <c r="R1016" s="29">
        <v>377.80534641417597</v>
      </c>
      <c r="S1016" s="29">
        <v>794.5279869180913</v>
      </c>
      <c r="T1016" s="29">
        <v>17.562949777</v>
      </c>
      <c r="U1016" t="s">
        <v>176</v>
      </c>
    </row>
    <row r="1017" spans="1:21">
      <c r="A1017" s="1">
        <v>1015</v>
      </c>
      <c r="B1017">
        <v>886307</v>
      </c>
      <c r="C1017" s="2">
        <v>44574.572916666657</v>
      </c>
      <c r="D1017" s="26">
        <f>IF(input_OLD_temp_simulation!C1017&lt;&gt;"",(C1017-E1017/24-DATE(1970,1,1))*86400,"")</f>
        <v>1642077899.9999993</v>
      </c>
      <c r="E1017" s="13">
        <v>1</v>
      </c>
      <c r="F1017" s="17">
        <v>5.2995465665711308</v>
      </c>
      <c r="G1017" s="17">
        <v>4.5940667294572091</v>
      </c>
      <c r="H1017" s="6">
        <v>54.199928063501289</v>
      </c>
      <c r="I1017" s="17">
        <v>2.2368354135996582</v>
      </c>
      <c r="J1017" s="17">
        <v>17.774999999999999</v>
      </c>
      <c r="K1017" s="4">
        <v>16</v>
      </c>
      <c r="L1017">
        <v>900</v>
      </c>
      <c r="M1017" s="6">
        <v>1172.3333333322671</v>
      </c>
      <c r="N1017" s="6">
        <v>284.00000000328868</v>
      </c>
      <c r="O1017" s="4">
        <v>0</v>
      </c>
      <c r="P1017" s="6">
        <v>284.00000000328868</v>
      </c>
      <c r="Q1017" s="13">
        <v>1</v>
      </c>
      <c r="R1017" s="29">
        <v>377.80534641417597</v>
      </c>
      <c r="S1017" s="29">
        <v>794.5279869180913</v>
      </c>
      <c r="T1017" s="29">
        <v>17.585207475000001</v>
      </c>
      <c r="U1017" t="s">
        <v>176</v>
      </c>
    </row>
    <row r="1018" spans="1:21">
      <c r="A1018" s="1">
        <v>1016</v>
      </c>
      <c r="B1018">
        <v>886307</v>
      </c>
      <c r="C1018" s="2">
        <v>44574.583333333343</v>
      </c>
      <c r="D1018" s="26">
        <f>IF(input_OLD_temp_simulation!C1018&lt;&gt;"",(C1018-E1018/24-DATE(1970,1,1))*86400,"")</f>
        <v>1642078800.000001</v>
      </c>
      <c r="E1018" s="13">
        <v>1</v>
      </c>
      <c r="F1018" s="17">
        <v>5.3694063444825701</v>
      </c>
      <c r="G1018" s="17">
        <v>4.4303126335618046</v>
      </c>
      <c r="H1018" s="6">
        <v>50.086898059473278</v>
      </c>
      <c r="I1018" s="17">
        <v>2.415864588774701</v>
      </c>
      <c r="J1018" s="17">
        <v>17.47666666666667</v>
      </c>
      <c r="K1018" s="4">
        <v>16</v>
      </c>
      <c r="L1018">
        <v>900</v>
      </c>
      <c r="M1018" s="6">
        <v>48.847222223288448</v>
      </c>
      <c r="N1018" s="6">
        <v>115.9999999981665</v>
      </c>
      <c r="O1018" s="4">
        <v>0</v>
      </c>
      <c r="P1018" s="6">
        <v>115.9999999981665</v>
      </c>
      <c r="Q1018" s="13">
        <v>1</v>
      </c>
      <c r="R1018" s="29">
        <v>377.80534641417597</v>
      </c>
      <c r="S1018" s="29">
        <v>0</v>
      </c>
      <c r="T1018" s="29">
        <v>17.528935953000001</v>
      </c>
      <c r="U1018" t="s">
        <v>176</v>
      </c>
    </row>
    <row r="1019" spans="1:21">
      <c r="A1019" s="1">
        <v>1017</v>
      </c>
      <c r="B1019">
        <v>886307</v>
      </c>
      <c r="C1019" s="2">
        <v>44574.59375</v>
      </c>
      <c r="D1019" s="26">
        <f>IF(input_OLD_temp_simulation!C1019&lt;&gt;"",(C1019-E1019/24-DATE(1970,1,1))*86400,"")</f>
        <v>1642079700.0000002</v>
      </c>
      <c r="E1019" s="13">
        <v>1</v>
      </c>
      <c r="F1019" s="17">
        <v>5.4052558490177489</v>
      </c>
      <c r="G1019" s="17">
        <v>4.1803126335618046</v>
      </c>
      <c r="H1019" s="6">
        <v>45.80171886899636</v>
      </c>
      <c r="I1019" s="17">
        <v>2.618380759976545</v>
      </c>
      <c r="J1019" s="17">
        <v>17.23</v>
      </c>
      <c r="K1019" s="4">
        <v>16</v>
      </c>
      <c r="L1019">
        <v>900</v>
      </c>
      <c r="M1019" s="6">
        <v>48.847222223288448</v>
      </c>
      <c r="N1019" s="6">
        <v>108.00000000017459</v>
      </c>
      <c r="O1019" s="4">
        <v>0</v>
      </c>
      <c r="P1019" s="6">
        <v>108.00000000017459</v>
      </c>
      <c r="Q1019" s="13">
        <v>1</v>
      </c>
      <c r="R1019" s="29">
        <v>377.80534641417597</v>
      </c>
      <c r="S1019" s="29">
        <v>0</v>
      </c>
      <c r="T1019" s="29">
        <v>17.472244045</v>
      </c>
      <c r="U1019" t="s">
        <v>176</v>
      </c>
    </row>
    <row r="1020" spans="1:21">
      <c r="A1020" s="1">
        <v>1018</v>
      </c>
      <c r="B1020">
        <v>886307</v>
      </c>
      <c r="C1020" s="2">
        <v>44574.604166666657</v>
      </c>
      <c r="D1020" s="26">
        <f>IF(input_OLD_temp_simulation!C1020&lt;&gt;"",(C1020-E1020/24-DATE(1970,1,1))*86400,"")</f>
        <v>1642080599.9999993</v>
      </c>
      <c r="E1020" s="13">
        <v>1</v>
      </c>
      <c r="F1020" s="17">
        <v>5.4411053535529277</v>
      </c>
      <c r="G1020" s="17">
        <v>3.9303126335618059</v>
      </c>
      <c r="H1020" s="6">
        <v>41.516539678519443</v>
      </c>
      <c r="I1020" s="17">
        <v>2.8208969311783898</v>
      </c>
      <c r="J1020" s="17">
        <v>17.013333333333328</v>
      </c>
      <c r="K1020" s="4">
        <v>16</v>
      </c>
      <c r="L1020">
        <v>900</v>
      </c>
      <c r="M1020" s="6">
        <v>48.847222223288448</v>
      </c>
      <c r="N1020" s="6">
        <v>108.00000000017459</v>
      </c>
      <c r="O1020" s="4">
        <v>0</v>
      </c>
      <c r="P1020" s="6">
        <v>108.00000000017459</v>
      </c>
      <c r="Q1020" s="13">
        <v>1</v>
      </c>
      <c r="R1020" s="29">
        <v>377.80534641417597</v>
      </c>
      <c r="S1020" s="29">
        <v>0</v>
      </c>
      <c r="T1020" s="29">
        <v>17.415800504</v>
      </c>
      <c r="U1020" t="s">
        <v>176</v>
      </c>
    </row>
    <row r="1021" spans="1:21">
      <c r="A1021" s="1">
        <v>1019</v>
      </c>
      <c r="B1021">
        <v>886307</v>
      </c>
      <c r="C1021" s="2">
        <v>44574.614583333343</v>
      </c>
      <c r="D1021" s="26">
        <f>IF(input_OLD_temp_simulation!C1021&lt;&gt;"",(C1021-E1021/24-DATE(1970,1,1))*86400,"")</f>
        <v>1642081500.000001</v>
      </c>
      <c r="E1021" s="13">
        <v>1</v>
      </c>
      <c r="F1021" s="17">
        <v>5.4769548580881056</v>
      </c>
      <c r="G1021" s="17">
        <v>3.6803126335618068</v>
      </c>
      <c r="H1021" s="6">
        <v>37.231360488042498</v>
      </c>
      <c r="I1021" s="17">
        <v>3.0234131023802351</v>
      </c>
      <c r="J1021" s="17">
        <v>16.87</v>
      </c>
      <c r="K1021" s="4">
        <v>16</v>
      </c>
      <c r="L1021">
        <v>900</v>
      </c>
      <c r="M1021" s="6">
        <v>48.847222223288448</v>
      </c>
      <c r="N1021" s="6">
        <v>168.0000000014843</v>
      </c>
      <c r="O1021" s="4">
        <v>0</v>
      </c>
      <c r="P1021" s="6">
        <v>168.0000000014843</v>
      </c>
      <c r="Q1021" s="13">
        <v>1</v>
      </c>
      <c r="R1021" s="29">
        <v>377.80534641417597</v>
      </c>
      <c r="S1021" s="29">
        <v>0</v>
      </c>
      <c r="T1021" s="29">
        <v>17.364597190000001</v>
      </c>
      <c r="U1021" t="s">
        <v>176</v>
      </c>
    </row>
    <row r="1022" spans="1:21">
      <c r="A1022" s="1">
        <v>1020</v>
      </c>
      <c r="B1022">
        <v>886307</v>
      </c>
      <c r="C1022" s="2">
        <v>44574.625</v>
      </c>
      <c r="D1022" s="26">
        <f>IF(input_OLD_temp_simulation!C1022&lt;&gt;"",(C1022-E1022/24-DATE(1970,1,1))*86400,"")</f>
        <v>1642082400.0000002</v>
      </c>
      <c r="E1022" s="13">
        <v>1</v>
      </c>
      <c r="F1022" s="17">
        <v>5.5128043626232852</v>
      </c>
      <c r="G1022" s="17">
        <v>3.4303126335618082</v>
      </c>
      <c r="H1022" s="6">
        <v>32.94618129756558</v>
      </c>
      <c r="I1022" s="17">
        <v>3.2259292735820799</v>
      </c>
      <c r="J1022" s="17">
        <v>16.736666666666661</v>
      </c>
      <c r="K1022" s="4">
        <v>17</v>
      </c>
      <c r="L1022">
        <v>900</v>
      </c>
      <c r="M1022" s="6">
        <v>1787.808333333262</v>
      </c>
      <c r="N1022" s="6">
        <v>323.99999999688589</v>
      </c>
      <c r="O1022" s="4">
        <v>0</v>
      </c>
      <c r="P1022" s="6">
        <v>323.99999999688589</v>
      </c>
      <c r="Q1022" s="13">
        <v>1</v>
      </c>
      <c r="R1022" s="29">
        <v>377.80534641417597</v>
      </c>
      <c r="S1022" s="29">
        <v>1410.002986919086</v>
      </c>
      <c r="T1022" s="29">
        <v>17.44041649</v>
      </c>
      <c r="U1022" t="s">
        <v>176</v>
      </c>
    </row>
    <row r="1023" spans="1:21">
      <c r="A1023" s="1">
        <v>1021</v>
      </c>
      <c r="B1023">
        <v>886307</v>
      </c>
      <c r="C1023" s="2">
        <v>44574.635416666657</v>
      </c>
      <c r="D1023" s="26">
        <f>IF(input_OLD_temp_simulation!C1023&lt;&gt;"",(C1023-E1023/24-DATE(1970,1,1))*86400,"")</f>
        <v>1642083299.9999993</v>
      </c>
      <c r="E1023" s="13">
        <v>1</v>
      </c>
      <c r="F1023" s="17">
        <v>5.4748216326595269</v>
      </c>
      <c r="G1023" s="17">
        <v>3.658980379275957</v>
      </c>
      <c r="H1023" s="6">
        <v>26.39735307981433</v>
      </c>
      <c r="I1023" s="17">
        <v>3.0355013798088888</v>
      </c>
      <c r="J1023" s="17">
        <v>17.013333333333328</v>
      </c>
      <c r="K1023" s="4">
        <v>16.5</v>
      </c>
      <c r="L1023">
        <v>900</v>
      </c>
      <c r="M1023" s="6">
        <v>1787.808333333262</v>
      </c>
      <c r="N1023" s="6">
        <v>192.00000000273579</v>
      </c>
      <c r="O1023" s="4">
        <v>0</v>
      </c>
      <c r="P1023" s="6">
        <v>192.00000000273579</v>
      </c>
      <c r="Q1023" s="13">
        <v>1</v>
      </c>
      <c r="R1023" s="29">
        <v>377.80534641417597</v>
      </c>
      <c r="S1023" s="29">
        <v>1410.002986919086</v>
      </c>
      <c r="T1023" s="29">
        <v>17.500997938000001</v>
      </c>
      <c r="U1023" t="s">
        <v>176</v>
      </c>
    </row>
    <row r="1024" spans="1:21">
      <c r="A1024" s="1">
        <v>1022</v>
      </c>
      <c r="B1024">
        <v>886307</v>
      </c>
      <c r="C1024" s="2">
        <v>44574.645833333343</v>
      </c>
      <c r="D1024" s="26">
        <f>IF(input_OLD_temp_simulation!C1024&lt;&gt;"",(C1024-E1024/24-DATE(1970,1,1))*86400,"")</f>
        <v>1642084200.000001</v>
      </c>
      <c r="E1024" s="13">
        <v>1</v>
      </c>
      <c r="F1024" s="17">
        <v>5.4368389026957686</v>
      </c>
      <c r="G1024" s="17">
        <v>3.8876481249901058</v>
      </c>
      <c r="H1024" s="6">
        <v>19.84852486206308</v>
      </c>
      <c r="I1024" s="17">
        <v>2.8450734860356981</v>
      </c>
      <c r="J1024" s="17">
        <v>17.96</v>
      </c>
      <c r="K1024" s="4">
        <v>16</v>
      </c>
      <c r="L1024">
        <v>900</v>
      </c>
      <c r="M1024" s="6">
        <v>1787.808333333262</v>
      </c>
      <c r="N1024" s="6">
        <v>115.9999999981665</v>
      </c>
      <c r="O1024" s="4">
        <v>0</v>
      </c>
      <c r="P1024" s="6">
        <v>115.9999999981665</v>
      </c>
      <c r="Q1024" s="13">
        <v>1</v>
      </c>
      <c r="R1024" s="29">
        <v>377.80534641417597</v>
      </c>
      <c r="S1024" s="29">
        <v>1410.002986919086</v>
      </c>
      <c r="T1024" s="29">
        <v>17.551108769999999</v>
      </c>
      <c r="U1024" t="s">
        <v>176</v>
      </c>
    </row>
    <row r="1025" spans="1:21">
      <c r="A1025" s="1">
        <v>1023</v>
      </c>
      <c r="B1025">
        <v>886307</v>
      </c>
      <c r="C1025" s="2">
        <v>44574.65625</v>
      </c>
      <c r="D1025" s="26">
        <f>IF(input_OLD_temp_simulation!C1025&lt;&gt;"",(C1025-E1025/24-DATE(1970,1,1))*86400,"")</f>
        <v>1642085100.0000002</v>
      </c>
      <c r="E1025" s="13">
        <v>1</v>
      </c>
      <c r="F1025" s="17">
        <v>5.3988561727320104</v>
      </c>
      <c r="G1025" s="17">
        <v>4.1163158707042546</v>
      </c>
      <c r="H1025" s="6">
        <v>13.299696644311821</v>
      </c>
      <c r="I1025" s="17">
        <v>2.654645592262507</v>
      </c>
      <c r="J1025" s="17">
        <v>17.84</v>
      </c>
      <c r="K1025" s="4">
        <v>16</v>
      </c>
      <c r="L1025">
        <v>900</v>
      </c>
      <c r="M1025" s="6">
        <v>1787.808333333262</v>
      </c>
      <c r="N1025" s="6">
        <v>112.0000000009895</v>
      </c>
      <c r="O1025" s="4">
        <v>0</v>
      </c>
      <c r="P1025" s="6">
        <v>112.0000000009895</v>
      </c>
      <c r="Q1025" s="13">
        <v>1</v>
      </c>
      <c r="R1025" s="29">
        <v>377.80534641417597</v>
      </c>
      <c r="S1025" s="29">
        <v>1410.002986919086</v>
      </c>
      <c r="T1025" s="29">
        <v>17.596814513999998</v>
      </c>
      <c r="U1025" t="s">
        <v>176</v>
      </c>
    </row>
    <row r="1026" spans="1:21">
      <c r="A1026" s="1">
        <v>1024</v>
      </c>
      <c r="B1026">
        <v>886307</v>
      </c>
      <c r="C1026" s="2">
        <v>44574.666666666657</v>
      </c>
      <c r="D1026" s="26">
        <f>IF(input_OLD_temp_simulation!C1026&lt;&gt;"",(C1026-E1026/24-DATE(1970,1,1))*86400,"")</f>
        <v>1642085999.9999993</v>
      </c>
      <c r="E1026" s="13">
        <v>1</v>
      </c>
      <c r="F1026" s="17">
        <v>5.3608734427682521</v>
      </c>
      <c r="G1026" s="17">
        <v>4.3449836164184026</v>
      </c>
      <c r="H1026" s="6">
        <v>6.7508684265605687</v>
      </c>
      <c r="I1026" s="17">
        <v>2.4642176984893172</v>
      </c>
      <c r="J1026" s="17">
        <v>17.56666666666667</v>
      </c>
      <c r="K1026" s="4">
        <v>16</v>
      </c>
      <c r="L1026">
        <v>900</v>
      </c>
      <c r="M1026" s="6">
        <v>48.847222218845822</v>
      </c>
      <c r="N1026" s="6">
        <v>123.9999999997963</v>
      </c>
      <c r="O1026" s="4">
        <v>0</v>
      </c>
      <c r="P1026" s="6">
        <v>123.9999999997963</v>
      </c>
      <c r="Q1026" s="13">
        <v>1</v>
      </c>
      <c r="R1026" s="29">
        <v>377.80534641417597</v>
      </c>
      <c r="S1026" s="29">
        <v>0</v>
      </c>
      <c r="T1026" s="29">
        <v>17.525648324999999</v>
      </c>
      <c r="U1026" t="s">
        <v>176</v>
      </c>
    </row>
    <row r="1027" spans="1:21">
      <c r="A1027" s="1">
        <v>1025</v>
      </c>
      <c r="B1027">
        <v>886307</v>
      </c>
      <c r="C1027" s="2">
        <v>44574.677083333343</v>
      </c>
      <c r="D1027" s="26">
        <f>IF(input_OLD_temp_simulation!C1027&lt;&gt;"",(C1027-E1027/24-DATE(1970,1,1))*86400,"")</f>
        <v>1642086900.000001</v>
      </c>
      <c r="E1027" s="13">
        <v>1</v>
      </c>
      <c r="F1027" s="17">
        <v>5.2950670935367796</v>
      </c>
      <c r="G1027" s="17">
        <v>4.1812295205230043</v>
      </c>
      <c r="H1027" s="6">
        <v>5.0631513199204274</v>
      </c>
      <c r="I1027" s="17">
        <v>2.5075807465214441</v>
      </c>
      <c r="J1027" s="17">
        <v>17.306666666666668</v>
      </c>
      <c r="K1027" s="4">
        <v>16</v>
      </c>
      <c r="L1027">
        <v>900</v>
      </c>
      <c r="M1027" s="6">
        <v>48.847222218845822</v>
      </c>
      <c r="N1027" s="6">
        <v>123.9999999997963</v>
      </c>
      <c r="O1027" s="4">
        <v>0</v>
      </c>
      <c r="P1027" s="6">
        <v>123.9999999997963</v>
      </c>
      <c r="Q1027" s="13">
        <v>1</v>
      </c>
      <c r="R1027" s="29">
        <v>377.80534641417597</v>
      </c>
      <c r="S1027" s="29">
        <v>0</v>
      </c>
      <c r="T1027" s="29">
        <v>17.454666938999999</v>
      </c>
      <c r="U1027" t="s">
        <v>176</v>
      </c>
    </row>
    <row r="1028" spans="1:21">
      <c r="A1028" s="1">
        <v>1026</v>
      </c>
      <c r="B1028">
        <v>886307</v>
      </c>
      <c r="C1028" s="2">
        <v>44574.6875</v>
      </c>
      <c r="D1028" s="26">
        <f>IF(input_OLD_temp_simulation!C1028&lt;&gt;"",(C1028-E1028/24-DATE(1970,1,1))*86400,"")</f>
        <v>1642087800.0000002</v>
      </c>
      <c r="E1028" s="13">
        <v>1</v>
      </c>
      <c r="F1028" s="17">
        <v>5.2292607443053072</v>
      </c>
      <c r="G1028" s="17">
        <v>4.0174754246276052</v>
      </c>
      <c r="H1028" s="6">
        <v>3.3754342132802839</v>
      </c>
      <c r="I1028" s="17">
        <v>2.5509437945535711</v>
      </c>
      <c r="J1028" s="17">
        <v>17.126666666666669</v>
      </c>
      <c r="K1028" s="4">
        <v>16</v>
      </c>
      <c r="L1028">
        <v>900</v>
      </c>
      <c r="M1028" s="6">
        <v>48.847222218845822</v>
      </c>
      <c r="N1028" s="6">
        <v>123.9999999997963</v>
      </c>
      <c r="O1028" s="4">
        <v>0</v>
      </c>
      <c r="P1028" s="6">
        <v>123.9999999997963</v>
      </c>
      <c r="Q1028" s="13">
        <v>1</v>
      </c>
      <c r="R1028" s="29">
        <v>377.80534641417597</v>
      </c>
      <c r="S1028" s="29">
        <v>0</v>
      </c>
      <c r="T1028" s="29">
        <v>17.383869063999999</v>
      </c>
      <c r="U1028" t="s">
        <v>176</v>
      </c>
    </row>
    <row r="1029" spans="1:21">
      <c r="A1029" s="1">
        <v>1027</v>
      </c>
      <c r="B1029">
        <v>886307</v>
      </c>
      <c r="C1029" s="2">
        <v>44574.697916666657</v>
      </c>
      <c r="D1029" s="26">
        <f>IF(input_OLD_temp_simulation!C1029&lt;&gt;"",(C1029-E1029/24-DATE(1970,1,1))*86400,"")</f>
        <v>1642088699.9999993</v>
      </c>
      <c r="E1029" s="13">
        <v>1</v>
      </c>
      <c r="F1029" s="17">
        <v>5.1634543950738347</v>
      </c>
      <c r="G1029" s="17">
        <v>3.8537213287322061</v>
      </c>
      <c r="H1029" s="6">
        <v>1.687717106640142</v>
      </c>
      <c r="I1029" s="17">
        <v>2.5943068425856981</v>
      </c>
      <c r="J1029" s="17">
        <v>16.93333333333333</v>
      </c>
      <c r="K1029" s="4">
        <v>16</v>
      </c>
      <c r="L1029">
        <v>900</v>
      </c>
      <c r="M1029" s="6">
        <v>48.847222218845822</v>
      </c>
      <c r="N1029" s="6">
        <v>112.0000000009895</v>
      </c>
      <c r="O1029" s="4">
        <v>0</v>
      </c>
      <c r="P1029" s="6">
        <v>112.0000000009895</v>
      </c>
      <c r="Q1029" s="13">
        <v>1</v>
      </c>
      <c r="R1029" s="29">
        <v>377.80534641417597</v>
      </c>
      <c r="S1029" s="29">
        <v>0</v>
      </c>
      <c r="T1029" s="29">
        <v>17.312254698</v>
      </c>
      <c r="U1029" t="s">
        <v>176</v>
      </c>
    </row>
    <row r="1030" spans="1:21">
      <c r="A1030" s="1">
        <v>1028</v>
      </c>
      <c r="B1030">
        <v>886307</v>
      </c>
      <c r="C1030" s="2">
        <v>44574.708333333343</v>
      </c>
      <c r="D1030" s="26">
        <f>IF(input_OLD_temp_simulation!C1030&lt;&gt;"",(C1030-E1030/24-DATE(1970,1,1))*86400,"")</f>
        <v>1642089600.000001</v>
      </c>
      <c r="E1030" s="13">
        <v>1</v>
      </c>
      <c r="F1030" s="17">
        <v>5.0976480458423623</v>
      </c>
      <c r="G1030" s="17">
        <v>3.6899672328368069</v>
      </c>
      <c r="H1030" s="6">
        <v>0</v>
      </c>
      <c r="I1030" s="17">
        <v>2.6376698906178251</v>
      </c>
      <c r="J1030" s="17">
        <v>16.765000000000001</v>
      </c>
      <c r="K1030" s="4">
        <v>16</v>
      </c>
      <c r="L1030">
        <v>900</v>
      </c>
      <c r="M1030" s="6">
        <v>2256.741666668835</v>
      </c>
      <c r="N1030" s="6">
        <v>72.000000000116415</v>
      </c>
      <c r="O1030" s="4">
        <v>0</v>
      </c>
      <c r="P1030" s="6">
        <v>72.000000000116415</v>
      </c>
      <c r="Q1030" s="13">
        <v>1</v>
      </c>
      <c r="R1030" s="29">
        <v>377.80534641417597</v>
      </c>
      <c r="S1030" s="29">
        <v>1878.936320254659</v>
      </c>
      <c r="T1030" s="29">
        <v>17.389185377</v>
      </c>
      <c r="U1030" t="s">
        <v>176</v>
      </c>
    </row>
    <row r="1031" spans="1:21">
      <c r="A1031" s="1">
        <v>1029</v>
      </c>
      <c r="B1031">
        <v>886307</v>
      </c>
      <c r="C1031" s="2">
        <v>44574.71875</v>
      </c>
      <c r="D1031" s="26">
        <f>IF(input_OLD_temp_simulation!C1031&lt;&gt;"",(C1031-E1031/24-DATE(1970,1,1))*86400,"")</f>
        <v>1642090500.0000002</v>
      </c>
      <c r="E1031" s="13">
        <v>1</v>
      </c>
      <c r="F1031" s="17">
        <v>5.0669091186107877</v>
      </c>
      <c r="G1031" s="17">
        <v>3.603721328732203</v>
      </c>
      <c r="H1031" s="6">
        <v>0</v>
      </c>
      <c r="I1031" s="17">
        <v>2.664428232789319</v>
      </c>
      <c r="J1031" s="17">
        <v>16.686666666666671</v>
      </c>
      <c r="K1031" s="4">
        <v>17</v>
      </c>
      <c r="L1031">
        <v>900</v>
      </c>
      <c r="M1031" s="6">
        <v>2256.741666668835</v>
      </c>
      <c r="N1031" s="6">
        <v>111.99999999735159</v>
      </c>
      <c r="O1031" s="4">
        <v>0</v>
      </c>
      <c r="P1031" s="6">
        <v>111.99999999735159</v>
      </c>
      <c r="Q1031" s="13">
        <v>1</v>
      </c>
      <c r="R1031" s="29">
        <v>377.80534641417597</v>
      </c>
      <c r="S1031" s="29">
        <v>1878.936320254659</v>
      </c>
      <c r="T1031" s="29">
        <v>17.469094305999999</v>
      </c>
      <c r="U1031" t="s">
        <v>176</v>
      </c>
    </row>
    <row r="1032" spans="1:21">
      <c r="A1032" s="1">
        <v>1030</v>
      </c>
      <c r="B1032">
        <v>886307</v>
      </c>
      <c r="C1032" s="2">
        <v>44574.729166666657</v>
      </c>
      <c r="D1032" s="26">
        <f>IF(input_OLD_temp_simulation!C1032&lt;&gt;"",(C1032-E1032/24-DATE(1970,1,1))*86400,"")</f>
        <v>1642091399.9999993</v>
      </c>
      <c r="E1032" s="13">
        <v>1</v>
      </c>
      <c r="F1032" s="17">
        <v>5.0361701913792132</v>
      </c>
      <c r="G1032" s="17">
        <v>3.5174754246275981</v>
      </c>
      <c r="H1032" s="6">
        <v>0</v>
      </c>
      <c r="I1032" s="17">
        <v>2.691186574960815</v>
      </c>
      <c r="J1032" s="17">
        <v>16.813333333333329</v>
      </c>
      <c r="K1032" s="4">
        <v>17</v>
      </c>
      <c r="L1032">
        <v>900</v>
      </c>
      <c r="M1032" s="6">
        <v>2256.741666668835</v>
      </c>
      <c r="N1032" s="6">
        <v>416.00000000107678</v>
      </c>
      <c r="O1032" s="4">
        <v>0</v>
      </c>
      <c r="P1032" s="6">
        <v>416.00000000107678</v>
      </c>
      <c r="Q1032" s="13">
        <v>1</v>
      </c>
      <c r="R1032" s="29">
        <v>377.80534641417597</v>
      </c>
      <c r="S1032" s="29">
        <v>1878.936320254659</v>
      </c>
      <c r="T1032" s="29">
        <v>17.573932484</v>
      </c>
      <c r="U1032" t="s">
        <v>176</v>
      </c>
    </row>
    <row r="1033" spans="1:21">
      <c r="A1033" s="1">
        <v>1031</v>
      </c>
      <c r="B1033">
        <v>886307</v>
      </c>
      <c r="C1033" s="2">
        <v>44574.739583333343</v>
      </c>
      <c r="D1033" s="26">
        <f>IF(input_OLD_temp_simulation!C1033&lt;&gt;"",(C1033-E1033/24-DATE(1970,1,1))*86400,"")</f>
        <v>1642092300.000001</v>
      </c>
      <c r="E1033" s="13">
        <v>1</v>
      </c>
      <c r="F1033" s="17">
        <v>5.0054312641476386</v>
      </c>
      <c r="G1033" s="17">
        <v>3.4312295205229941</v>
      </c>
      <c r="H1033" s="6">
        <v>0</v>
      </c>
      <c r="I1033" s="17">
        <v>2.7179449171323098</v>
      </c>
      <c r="J1033" s="17">
        <v>16.95</v>
      </c>
      <c r="K1033" s="4">
        <v>17</v>
      </c>
      <c r="L1033">
        <v>900</v>
      </c>
      <c r="M1033" s="6">
        <v>2256.741666668835</v>
      </c>
      <c r="N1033" s="6">
        <v>56.000000000494772</v>
      </c>
      <c r="O1033" s="4">
        <v>0</v>
      </c>
      <c r="P1033" s="6">
        <v>56.000000000494772</v>
      </c>
      <c r="Q1033" s="13">
        <v>1</v>
      </c>
      <c r="R1033" s="29">
        <v>377.80534641417597</v>
      </c>
      <c r="S1033" s="29">
        <v>1878.936320254659</v>
      </c>
      <c r="T1033" s="29">
        <v>17.648263134</v>
      </c>
      <c r="U1033" t="s">
        <v>176</v>
      </c>
    </row>
    <row r="1034" spans="1:21">
      <c r="A1034" s="1">
        <v>1032</v>
      </c>
      <c r="B1034">
        <v>886307</v>
      </c>
      <c r="C1034" s="2">
        <v>44574.75</v>
      </c>
      <c r="D1034" s="26">
        <f>IF(input_OLD_temp_simulation!C1034&lt;&gt;"",(C1034-E1034/24-DATE(1970,1,1))*86400,"")</f>
        <v>1642093200.0000002</v>
      </c>
      <c r="E1034" s="13">
        <v>1</v>
      </c>
      <c r="F1034" s="17">
        <v>4.9746923369160641</v>
      </c>
      <c r="G1034" s="17">
        <v>3.3449836164183888</v>
      </c>
      <c r="H1034" s="6">
        <v>0</v>
      </c>
      <c r="I1034" s="17">
        <v>2.744703259303805</v>
      </c>
      <c r="J1034" s="17">
        <v>16.986666666666672</v>
      </c>
      <c r="K1034" s="4">
        <v>17</v>
      </c>
      <c r="L1034">
        <v>900</v>
      </c>
      <c r="M1034" s="6">
        <v>1309.1055555556979</v>
      </c>
      <c r="N1034" s="6">
        <v>40.000000000873108</v>
      </c>
      <c r="O1034" s="4">
        <v>0</v>
      </c>
      <c r="P1034" s="6">
        <v>40.000000000873108</v>
      </c>
      <c r="Q1034" s="13">
        <v>1</v>
      </c>
      <c r="R1034" s="29">
        <v>377.80534641417597</v>
      </c>
      <c r="S1034" s="29">
        <v>931.30020914152192</v>
      </c>
      <c r="T1034" s="29">
        <v>17.644427041</v>
      </c>
      <c r="U1034" t="s">
        <v>176</v>
      </c>
    </row>
    <row r="1035" spans="1:21">
      <c r="A1035" s="1">
        <v>1033</v>
      </c>
      <c r="B1035">
        <v>886307</v>
      </c>
      <c r="C1035" s="2">
        <v>44574.760416666657</v>
      </c>
      <c r="D1035" s="26">
        <f>IF(input_OLD_temp_simulation!C1035&lt;&gt;"",(C1035-E1035/24-DATE(1970,1,1))*86400,"")</f>
        <v>1642094099.9999993</v>
      </c>
      <c r="E1035" s="13">
        <v>1</v>
      </c>
      <c r="F1035" s="17">
        <v>4.8260624079907366</v>
      </c>
      <c r="G1035" s="17">
        <v>3.2151563167808952</v>
      </c>
      <c r="H1035" s="6">
        <v>0</v>
      </c>
      <c r="I1035" s="17">
        <v>2.68262486347014</v>
      </c>
      <c r="J1035" s="17">
        <v>16.943333333333332</v>
      </c>
      <c r="K1035" s="4">
        <v>17</v>
      </c>
      <c r="L1035">
        <v>900</v>
      </c>
      <c r="M1035" s="6">
        <v>1309.1055555556979</v>
      </c>
      <c r="N1035" s="6">
        <v>56.000000000494772</v>
      </c>
      <c r="O1035" s="4">
        <v>0</v>
      </c>
      <c r="P1035" s="6">
        <v>56.000000000494772</v>
      </c>
      <c r="Q1035" s="13">
        <v>1</v>
      </c>
      <c r="R1035" s="29">
        <v>377.80534641417597</v>
      </c>
      <c r="S1035" s="29">
        <v>931.30020914152192</v>
      </c>
      <c r="T1035" s="29">
        <v>17.641515331000001</v>
      </c>
      <c r="U1035" t="s">
        <v>176</v>
      </c>
    </row>
    <row r="1036" spans="1:21">
      <c r="A1036" s="1">
        <v>1034</v>
      </c>
      <c r="B1036">
        <v>886307</v>
      </c>
      <c r="C1036" s="2">
        <v>44574.770833333343</v>
      </c>
      <c r="D1036" s="26">
        <f>IF(input_OLD_temp_simulation!C1036&lt;&gt;"",(C1036-E1036/24-DATE(1970,1,1))*86400,"")</f>
        <v>1642095000.000001</v>
      </c>
      <c r="E1036" s="13">
        <v>1</v>
      </c>
      <c r="F1036" s="17">
        <v>4.6774324790654092</v>
      </c>
      <c r="G1036" s="17">
        <v>3.0853290171434011</v>
      </c>
      <c r="H1036" s="6">
        <v>0</v>
      </c>
      <c r="I1036" s="17">
        <v>2.6205464676364749</v>
      </c>
      <c r="J1036" s="17">
        <v>16.88666666666667</v>
      </c>
      <c r="K1036" s="4">
        <v>12.66666666666667</v>
      </c>
      <c r="L1036">
        <v>900</v>
      </c>
      <c r="M1036" s="6">
        <v>1309.1055555556979</v>
      </c>
      <c r="N1036" s="6">
        <v>63.999999998486601</v>
      </c>
      <c r="O1036" s="4">
        <v>0</v>
      </c>
      <c r="P1036" s="6">
        <v>63.999999998486601</v>
      </c>
      <c r="Q1036" s="13">
        <v>1</v>
      </c>
      <c r="R1036" s="29">
        <v>377.80534641417597</v>
      </c>
      <c r="S1036" s="29">
        <v>931.30020914152192</v>
      </c>
      <c r="T1036" s="29">
        <v>17.638855728999999</v>
      </c>
      <c r="U1036" t="s">
        <v>176</v>
      </c>
    </row>
    <row r="1037" spans="1:21">
      <c r="A1037" s="1">
        <v>1035</v>
      </c>
      <c r="B1037">
        <v>886307</v>
      </c>
      <c r="C1037" s="2">
        <v>44574.78125</v>
      </c>
      <c r="D1037" s="26">
        <f>IF(input_OLD_temp_simulation!C1037&lt;&gt;"",(C1037-E1037/24-DATE(1970,1,1))*86400,"")</f>
        <v>1642095900.0000002</v>
      </c>
      <c r="E1037" s="13">
        <v>1</v>
      </c>
      <c r="F1037" s="17">
        <v>4.5288025501400817</v>
      </c>
      <c r="G1037" s="17">
        <v>2.9555017175059071</v>
      </c>
      <c r="H1037" s="6">
        <v>0</v>
      </c>
      <c r="I1037" s="17">
        <v>2.5584680718028099</v>
      </c>
      <c r="J1037" s="17">
        <v>17.135000000000002</v>
      </c>
      <c r="K1037" s="4">
        <v>17</v>
      </c>
      <c r="L1037">
        <v>900</v>
      </c>
      <c r="M1037" s="6">
        <v>1309.1055555556979</v>
      </c>
      <c r="N1037" s="6">
        <v>63.999999998486601</v>
      </c>
      <c r="O1037" s="4">
        <v>0</v>
      </c>
      <c r="P1037" s="6">
        <v>63.999999998486601</v>
      </c>
      <c r="Q1037" s="13">
        <v>1</v>
      </c>
      <c r="R1037" s="29">
        <v>377.80534641417597</v>
      </c>
      <c r="S1037" s="29">
        <v>931.30020914152192</v>
      </c>
      <c r="T1037" s="29">
        <v>17.635780659000002</v>
      </c>
      <c r="U1037" t="s">
        <v>176</v>
      </c>
    </row>
    <row r="1038" spans="1:21">
      <c r="A1038" s="1">
        <v>1036</v>
      </c>
      <c r="B1038">
        <v>886307</v>
      </c>
      <c r="C1038" s="2">
        <v>44574.791666666657</v>
      </c>
      <c r="D1038" s="26">
        <f>IF(input_OLD_temp_simulation!C1038&lt;&gt;"",(C1038-E1038/24-DATE(1970,1,1))*86400,"")</f>
        <v>1642096799.9999993</v>
      </c>
      <c r="E1038" s="13">
        <v>1</v>
      </c>
      <c r="F1038" s="17">
        <v>4.3801726212147543</v>
      </c>
      <c r="G1038" s="17">
        <v>2.825674417868413</v>
      </c>
      <c r="H1038" s="6">
        <v>0</v>
      </c>
      <c r="I1038" s="17">
        <v>2.4963896759691462</v>
      </c>
      <c r="J1038" s="17">
        <v>17.329999999999998</v>
      </c>
      <c r="K1038" s="4">
        <v>17</v>
      </c>
      <c r="L1038">
        <v>900</v>
      </c>
      <c r="M1038" s="6">
        <v>381.00833333098763</v>
      </c>
      <c r="N1038" s="6">
        <v>60.000000001309672</v>
      </c>
      <c r="O1038" s="4">
        <v>0</v>
      </c>
      <c r="P1038" s="6">
        <v>60.000000001309672</v>
      </c>
      <c r="Q1038" s="13">
        <v>1</v>
      </c>
      <c r="R1038" s="29">
        <v>377.80534641417597</v>
      </c>
      <c r="S1038" s="29">
        <v>3.2029869168116529</v>
      </c>
      <c r="T1038" s="29">
        <v>17.557035008</v>
      </c>
      <c r="U1038" t="s">
        <v>176</v>
      </c>
    </row>
    <row r="1039" spans="1:21">
      <c r="A1039" s="1">
        <v>1037</v>
      </c>
      <c r="B1039">
        <v>886307</v>
      </c>
      <c r="C1039" s="2">
        <v>44574.802083333343</v>
      </c>
      <c r="D1039" s="26">
        <f>IF(input_OLD_temp_simulation!C1039&lt;&gt;"",(C1039-E1039/24-DATE(1970,1,1))*86400,"")</f>
        <v>1642097700.000001</v>
      </c>
      <c r="E1039" s="13">
        <v>1</v>
      </c>
      <c r="F1039" s="17">
        <v>4.3555879489655389</v>
      </c>
      <c r="G1039" s="17">
        <v>2.9894285137638121</v>
      </c>
      <c r="H1039" s="6">
        <v>0</v>
      </c>
      <c r="I1039" s="17">
        <v>2.362635606456331</v>
      </c>
      <c r="J1039" s="17">
        <v>17.27333333333333</v>
      </c>
      <c r="K1039" s="4">
        <v>17</v>
      </c>
      <c r="L1039">
        <v>900</v>
      </c>
      <c r="M1039" s="6">
        <v>381.00833333098763</v>
      </c>
      <c r="N1039" s="6">
        <v>60.000000001309672</v>
      </c>
      <c r="O1039" s="4">
        <v>0</v>
      </c>
      <c r="P1039" s="6">
        <v>60.000000001309672</v>
      </c>
      <c r="Q1039" s="13">
        <v>1</v>
      </c>
      <c r="R1039" s="29">
        <v>377.80534641417597</v>
      </c>
      <c r="S1039" s="29">
        <v>3.2029869168116529</v>
      </c>
      <c r="T1039" s="29">
        <v>17.477904726999999</v>
      </c>
      <c r="U1039" t="s">
        <v>176</v>
      </c>
    </row>
    <row r="1040" spans="1:21">
      <c r="A1040" s="1">
        <v>1038</v>
      </c>
      <c r="B1040">
        <v>886307</v>
      </c>
      <c r="C1040" s="2">
        <v>44574.8125</v>
      </c>
      <c r="D1040" s="26">
        <f>IF(input_OLD_temp_simulation!C1040&lt;&gt;"",(C1040-E1040/24-DATE(1970,1,1))*86400,"")</f>
        <v>1642098600.0000002</v>
      </c>
      <c r="E1040" s="13">
        <v>1</v>
      </c>
      <c r="F1040" s="17">
        <v>4.3310032767163236</v>
      </c>
      <c r="G1040" s="17">
        <v>3.1531826096592108</v>
      </c>
      <c r="H1040" s="6">
        <v>0</v>
      </c>
      <c r="I1040" s="17">
        <v>2.2288815369435162</v>
      </c>
      <c r="J1040" s="17">
        <v>17.190000000000001</v>
      </c>
      <c r="K1040" s="4">
        <v>17</v>
      </c>
      <c r="L1040">
        <v>900</v>
      </c>
      <c r="M1040" s="6">
        <v>381.00833333098763</v>
      </c>
      <c r="N1040" s="6">
        <v>111.99999999735159</v>
      </c>
      <c r="O1040" s="4">
        <v>0</v>
      </c>
      <c r="P1040" s="6">
        <v>111.99999999735159</v>
      </c>
      <c r="Q1040" s="13">
        <v>1</v>
      </c>
      <c r="R1040" s="29">
        <v>377.80534641417597</v>
      </c>
      <c r="S1040" s="29">
        <v>3.2029869168116529</v>
      </c>
      <c r="T1040" s="29">
        <v>17.402720288000001</v>
      </c>
      <c r="U1040" t="s">
        <v>176</v>
      </c>
    </row>
    <row r="1041" spans="1:21">
      <c r="A1041" s="1">
        <v>1039</v>
      </c>
      <c r="B1041">
        <v>886307</v>
      </c>
      <c r="C1041" s="2">
        <v>44574.822916666657</v>
      </c>
      <c r="D1041" s="26">
        <f>IF(input_OLD_temp_simulation!C1041&lt;&gt;"",(C1041-E1041/24-DATE(1970,1,1))*86400,"")</f>
        <v>1642099499.9999993</v>
      </c>
      <c r="E1041" s="13">
        <v>1</v>
      </c>
      <c r="F1041" s="17">
        <v>4.3064186044671082</v>
      </c>
      <c r="G1041" s="17">
        <v>3.31693670555461</v>
      </c>
      <c r="H1041" s="6">
        <v>0</v>
      </c>
      <c r="I1041" s="17">
        <v>2.095127467430701</v>
      </c>
      <c r="J1041" s="17">
        <v>17.013333333333328</v>
      </c>
      <c r="K1041" s="4">
        <v>17</v>
      </c>
      <c r="L1041">
        <v>900</v>
      </c>
      <c r="M1041" s="6">
        <v>381.00833333098763</v>
      </c>
      <c r="N1041" s="6">
        <v>124.00000000343429</v>
      </c>
      <c r="O1041" s="4">
        <v>0</v>
      </c>
      <c r="P1041" s="6">
        <v>124.00000000343429</v>
      </c>
      <c r="Q1041" s="13">
        <v>1</v>
      </c>
      <c r="R1041" s="29">
        <v>377.80534641417597</v>
      </c>
      <c r="S1041" s="29">
        <v>3.2029869168116529</v>
      </c>
      <c r="T1041" s="29">
        <v>17.328125039</v>
      </c>
      <c r="U1041" t="s">
        <v>176</v>
      </c>
    </row>
    <row r="1042" spans="1:21">
      <c r="A1042" s="1">
        <v>1040</v>
      </c>
      <c r="B1042">
        <v>886307</v>
      </c>
      <c r="C1042" s="2">
        <v>44574.833333333343</v>
      </c>
      <c r="D1042" s="26">
        <f>IF(input_OLD_temp_simulation!C1042&lt;&gt;"",(C1042-E1042/24-DATE(1970,1,1))*86400,"")</f>
        <v>1642100400.000001</v>
      </c>
      <c r="E1042" s="13">
        <v>1</v>
      </c>
      <c r="F1042" s="17">
        <v>4.2818339322178929</v>
      </c>
      <c r="G1042" s="17">
        <v>3.48069080145001</v>
      </c>
      <c r="H1042" s="6">
        <v>0</v>
      </c>
      <c r="I1042" s="17">
        <v>1.9613733979178869</v>
      </c>
      <c r="J1042" s="17">
        <v>17.096666666666671</v>
      </c>
      <c r="K1042" s="4">
        <v>18</v>
      </c>
      <c r="L1042">
        <v>900</v>
      </c>
      <c r="M1042" s="6">
        <v>2080.89166666855</v>
      </c>
      <c r="N1042" s="6">
        <v>131.99999999778811</v>
      </c>
      <c r="O1042" s="4">
        <v>0</v>
      </c>
      <c r="P1042" s="6">
        <v>131.99999999778811</v>
      </c>
      <c r="Q1042" s="13">
        <v>1</v>
      </c>
      <c r="R1042" s="29">
        <v>377.80534641417597</v>
      </c>
      <c r="S1042" s="29">
        <v>1703.086320254374</v>
      </c>
      <c r="T1042" s="29">
        <v>17.391013211000001</v>
      </c>
      <c r="U1042" t="s">
        <v>176</v>
      </c>
    </row>
    <row r="1043" spans="1:21">
      <c r="A1043" s="1">
        <v>1041</v>
      </c>
      <c r="B1043">
        <v>886307</v>
      </c>
      <c r="C1043" s="2">
        <v>44574.84375</v>
      </c>
      <c r="D1043" s="26">
        <f>IF(input_OLD_temp_simulation!C1043&lt;&gt;"",(C1043-E1043/24-DATE(1970,1,1))*86400,"")</f>
        <v>1642101300.0000002</v>
      </c>
      <c r="E1043" s="13">
        <v>1</v>
      </c>
      <c r="F1043" s="17">
        <v>4.3487891187691048</v>
      </c>
      <c r="G1043" s="17">
        <v>3.5669367055546251</v>
      </c>
      <c r="H1043" s="6">
        <v>0</v>
      </c>
      <c r="I1043" s="17">
        <v>1.9708313150660219</v>
      </c>
      <c r="J1043" s="17">
        <v>18.05</v>
      </c>
      <c r="K1043" s="4">
        <v>18</v>
      </c>
      <c r="L1043">
        <v>900</v>
      </c>
      <c r="M1043" s="6">
        <v>2080.89166666855</v>
      </c>
      <c r="N1043" s="6">
        <v>531.9999999992433</v>
      </c>
      <c r="O1043" s="4">
        <v>0</v>
      </c>
      <c r="P1043" s="6">
        <v>531.9999999992433</v>
      </c>
      <c r="Q1043" s="13">
        <v>1</v>
      </c>
      <c r="R1043" s="29">
        <v>377.80534641417597</v>
      </c>
      <c r="S1043" s="29">
        <v>1703.086320254374</v>
      </c>
      <c r="T1043" s="29">
        <v>17.486818431</v>
      </c>
      <c r="U1043" t="s">
        <v>176</v>
      </c>
    </row>
    <row r="1044" spans="1:21">
      <c r="A1044" s="1">
        <v>1042</v>
      </c>
      <c r="B1044">
        <v>886307</v>
      </c>
      <c r="C1044" s="2">
        <v>44574.854166666657</v>
      </c>
      <c r="D1044" s="26">
        <f>IF(input_OLD_temp_simulation!C1044&lt;&gt;"",(C1044-E1044/24-DATE(1970,1,1))*86400,"")</f>
        <v>1642102199.9999993</v>
      </c>
      <c r="E1044" s="13">
        <v>1</v>
      </c>
      <c r="F1044" s="17">
        <v>4.4157443053203167</v>
      </c>
      <c r="G1044" s="17">
        <v>3.6531826096592401</v>
      </c>
      <c r="H1044" s="6">
        <v>0</v>
      </c>
      <c r="I1044" s="17">
        <v>1.980289232214157</v>
      </c>
      <c r="J1044" s="17">
        <v>18.756666666666661</v>
      </c>
      <c r="K1044" s="4">
        <v>18</v>
      </c>
      <c r="L1044">
        <v>900</v>
      </c>
      <c r="M1044" s="6">
        <v>2080.89166666855</v>
      </c>
      <c r="N1044" s="6">
        <v>123.9999999997963</v>
      </c>
      <c r="O1044" s="4">
        <v>0</v>
      </c>
      <c r="P1044" s="6">
        <v>123.9999999997963</v>
      </c>
      <c r="Q1044" s="13">
        <v>1</v>
      </c>
      <c r="R1044" s="29">
        <v>377.80534641417597</v>
      </c>
      <c r="S1044" s="29">
        <v>1703.086320254374</v>
      </c>
      <c r="T1044" s="29">
        <v>17.548063438</v>
      </c>
      <c r="U1044" t="s">
        <v>176</v>
      </c>
    </row>
    <row r="1045" spans="1:21">
      <c r="A1045" s="1">
        <v>1043</v>
      </c>
      <c r="B1045">
        <v>886307</v>
      </c>
      <c r="C1045" s="2">
        <v>44574.864583333343</v>
      </c>
      <c r="D1045" s="26">
        <f>IF(input_OLD_temp_simulation!C1045&lt;&gt;"",(C1045-E1045/24-DATE(1970,1,1))*86400,"")</f>
        <v>1642103100.000001</v>
      </c>
      <c r="E1045" s="13">
        <v>1</v>
      </c>
      <c r="F1045" s="17">
        <v>4.4826994918715286</v>
      </c>
      <c r="G1045" s="17">
        <v>3.7394285137638552</v>
      </c>
      <c r="H1045" s="6">
        <v>0</v>
      </c>
      <c r="I1045" s="17">
        <v>1.9897471493622929</v>
      </c>
      <c r="J1045" s="17">
        <v>18.466666666666669</v>
      </c>
      <c r="K1045" s="4">
        <v>18</v>
      </c>
      <c r="L1045">
        <v>900</v>
      </c>
      <c r="M1045" s="6">
        <v>2080.89166666855</v>
      </c>
      <c r="N1045" s="6">
        <v>116.00000000180439</v>
      </c>
      <c r="O1045" s="4">
        <v>0</v>
      </c>
      <c r="P1045" s="6">
        <v>116.00000000180439</v>
      </c>
      <c r="Q1045" s="13">
        <v>1</v>
      </c>
      <c r="R1045" s="29">
        <v>377.80534641417597</v>
      </c>
      <c r="S1045" s="29">
        <v>1703.086320254374</v>
      </c>
      <c r="T1045" s="29">
        <v>17.608280527000002</v>
      </c>
      <c r="U1045" t="s">
        <v>176</v>
      </c>
    </row>
    <row r="1046" spans="1:21">
      <c r="A1046" s="1">
        <v>1044</v>
      </c>
      <c r="B1046">
        <v>886307</v>
      </c>
      <c r="C1046" s="2">
        <v>44574.875</v>
      </c>
      <c r="D1046" s="26">
        <f>IF(input_OLD_temp_simulation!C1046&lt;&gt;"",(C1046-E1046/24-DATE(1970,1,1))*86400,"")</f>
        <v>1642104000.0000002</v>
      </c>
      <c r="E1046" s="13">
        <v>1</v>
      </c>
      <c r="F1046" s="17">
        <v>4.5496546784227414</v>
      </c>
      <c r="G1046" s="17">
        <v>3.8256744178684698</v>
      </c>
      <c r="H1046" s="6">
        <v>0</v>
      </c>
      <c r="I1046" s="17">
        <v>1.999205066510428</v>
      </c>
      <c r="J1046" s="17">
        <v>18.149999999999999</v>
      </c>
      <c r="K1046" s="4">
        <v>18.006666666666661</v>
      </c>
      <c r="L1046">
        <v>900</v>
      </c>
      <c r="M1046" s="6">
        <v>976.94444444355588</v>
      </c>
      <c r="N1046" s="6">
        <v>115.9999999981665</v>
      </c>
      <c r="O1046" s="4">
        <v>0</v>
      </c>
      <c r="P1046" s="6">
        <v>115.9999999981665</v>
      </c>
      <c r="Q1046" s="13">
        <v>1</v>
      </c>
      <c r="R1046" s="29">
        <v>377.80534641417597</v>
      </c>
      <c r="S1046" s="29">
        <v>599.13909802937997</v>
      </c>
      <c r="T1046" s="29">
        <v>17.579021248</v>
      </c>
      <c r="U1046" t="s">
        <v>176</v>
      </c>
    </row>
    <row r="1047" spans="1:21">
      <c r="A1047" s="1">
        <v>1045</v>
      </c>
      <c r="B1047">
        <v>886307</v>
      </c>
      <c r="C1047" s="2">
        <v>44574.885416666657</v>
      </c>
      <c r="D1047" s="26">
        <f>IF(input_OLD_temp_simulation!C1047&lt;&gt;"",(C1047-E1047/24-DATE(1970,1,1))*86400,"")</f>
        <v>1642104899.9999993</v>
      </c>
      <c r="E1047" s="13">
        <v>1</v>
      </c>
      <c r="F1047" s="17">
        <v>4.5824971862979416</v>
      </c>
      <c r="G1047" s="17">
        <v>3.9555017175059528</v>
      </c>
      <c r="H1047" s="6">
        <v>0</v>
      </c>
      <c r="I1047" s="17">
        <v>1.945496041293973</v>
      </c>
      <c r="J1047" s="17">
        <v>17.946666666666669</v>
      </c>
      <c r="K1047" s="4">
        <v>18</v>
      </c>
      <c r="L1047">
        <v>900</v>
      </c>
      <c r="M1047" s="6">
        <v>976.94444444355588</v>
      </c>
      <c r="N1047" s="6">
        <v>336.00000000296859</v>
      </c>
      <c r="O1047" s="4">
        <v>0</v>
      </c>
      <c r="P1047" s="6">
        <v>336.00000000296859</v>
      </c>
      <c r="Q1047" s="13">
        <v>1</v>
      </c>
      <c r="R1047" s="29">
        <v>377.80534641417597</v>
      </c>
      <c r="S1047" s="29">
        <v>599.13909802937997</v>
      </c>
      <c r="T1047" s="29">
        <v>17.567900864999999</v>
      </c>
      <c r="U1047" t="s">
        <v>176</v>
      </c>
    </row>
    <row r="1048" spans="1:21">
      <c r="A1048" s="1">
        <v>1046</v>
      </c>
      <c r="B1048">
        <v>886307</v>
      </c>
      <c r="C1048" s="2">
        <v>44574.895833333343</v>
      </c>
      <c r="D1048" s="26">
        <f>IF(input_OLD_temp_simulation!C1048&lt;&gt;"",(C1048-E1048/24-DATE(1970,1,1))*86400,"")</f>
        <v>1642105800.000001</v>
      </c>
      <c r="E1048" s="13">
        <v>1</v>
      </c>
      <c r="F1048" s="17">
        <v>4.6153396941731408</v>
      </c>
      <c r="G1048" s="17">
        <v>4.0853290171434367</v>
      </c>
      <c r="H1048" s="6">
        <v>0</v>
      </c>
      <c r="I1048" s="17">
        <v>1.891787016077517</v>
      </c>
      <c r="J1048" s="17">
        <v>17.875</v>
      </c>
      <c r="K1048" s="4">
        <v>18</v>
      </c>
      <c r="L1048">
        <v>900</v>
      </c>
      <c r="M1048" s="6">
        <v>976.94444444355588</v>
      </c>
      <c r="N1048" s="6">
        <v>231.9999999999709</v>
      </c>
      <c r="O1048" s="4">
        <v>0</v>
      </c>
      <c r="P1048" s="6">
        <v>231.9999999999709</v>
      </c>
      <c r="Q1048" s="13">
        <v>1</v>
      </c>
      <c r="R1048" s="29">
        <v>377.80534641417597</v>
      </c>
      <c r="S1048" s="29">
        <v>599.13909802937997</v>
      </c>
      <c r="T1048" s="29">
        <v>17.547827127000001</v>
      </c>
      <c r="U1048" t="s">
        <v>176</v>
      </c>
    </row>
    <row r="1049" spans="1:21">
      <c r="A1049" s="1">
        <v>1047</v>
      </c>
      <c r="B1049">
        <v>886307</v>
      </c>
      <c r="C1049" s="2">
        <v>44574.90625</v>
      </c>
      <c r="D1049" s="26">
        <f>IF(input_OLD_temp_simulation!C1049&lt;&gt;"",(C1049-E1049/24-DATE(1970,1,1))*86400,"")</f>
        <v>1642106700.0000002</v>
      </c>
      <c r="E1049" s="13">
        <v>1</v>
      </c>
      <c r="F1049" s="17">
        <v>4.648182202048341</v>
      </c>
      <c r="G1049" s="17">
        <v>4.2151563167809201</v>
      </c>
      <c r="H1049" s="6">
        <v>0</v>
      </c>
      <c r="I1049" s="17">
        <v>1.8380779908610609</v>
      </c>
      <c r="J1049" s="17">
        <v>18.100000000000001</v>
      </c>
      <c r="K1049" s="4">
        <v>18</v>
      </c>
      <c r="L1049">
        <v>900</v>
      </c>
      <c r="M1049" s="6">
        <v>976.94444444355588</v>
      </c>
      <c r="N1049" s="6">
        <v>268.0000000000291</v>
      </c>
      <c r="O1049" s="4">
        <v>0</v>
      </c>
      <c r="P1049" s="6">
        <v>268.0000000000291</v>
      </c>
      <c r="Q1049" s="13">
        <v>1</v>
      </c>
      <c r="R1049" s="29">
        <v>377.80534641417597</v>
      </c>
      <c r="S1049" s="29">
        <v>599.13909802937997</v>
      </c>
      <c r="T1049" s="29">
        <v>17.530514363000002</v>
      </c>
      <c r="U1049" t="s">
        <v>176</v>
      </c>
    </row>
    <row r="1050" spans="1:21">
      <c r="A1050" s="1">
        <v>1048</v>
      </c>
      <c r="B1050">
        <v>886307</v>
      </c>
      <c r="C1050" s="2">
        <v>44574.916666666657</v>
      </c>
      <c r="D1050" s="26">
        <f>IF(input_OLD_temp_simulation!C1050&lt;&gt;"",(C1050-E1050/24-DATE(1970,1,1))*86400,"")</f>
        <v>1642107599.9999993</v>
      </c>
      <c r="E1050" s="13">
        <v>1</v>
      </c>
      <c r="F1050" s="17">
        <v>4.6810247099235411</v>
      </c>
      <c r="G1050" s="17">
        <v>4.3449836164184026</v>
      </c>
      <c r="H1050" s="6">
        <v>0</v>
      </c>
      <c r="I1050" s="17">
        <v>1.784368965644606</v>
      </c>
      <c r="J1050" s="17">
        <v>18.04</v>
      </c>
      <c r="K1050" s="4">
        <v>12.5</v>
      </c>
      <c r="L1050">
        <v>900</v>
      </c>
      <c r="M1050" s="6">
        <v>0</v>
      </c>
      <c r="N1050" s="6">
        <v>235.9999999971478</v>
      </c>
      <c r="O1050" s="4">
        <v>0</v>
      </c>
      <c r="P1050" s="6">
        <v>235.9999999971478</v>
      </c>
      <c r="Q1050" s="13">
        <v>1</v>
      </c>
      <c r="R1050" s="29">
        <v>377.80534641417597</v>
      </c>
      <c r="S1050" s="29">
        <v>0</v>
      </c>
      <c r="T1050" s="29">
        <v>17.461915471000001</v>
      </c>
      <c r="U1050" t="s">
        <v>176</v>
      </c>
    </row>
    <row r="1051" spans="1:21">
      <c r="A1051" s="1">
        <v>1049</v>
      </c>
      <c r="B1051">
        <v>886307</v>
      </c>
      <c r="C1051" s="2">
        <v>44574.927083333343</v>
      </c>
      <c r="D1051" s="26">
        <f>IF(input_OLD_temp_simulation!C1051&lt;&gt;"",(C1051-E1051/24-DATE(1970,1,1))*86400,"")</f>
        <v>1642108500.000001</v>
      </c>
      <c r="E1051" s="13">
        <v>1</v>
      </c>
      <c r="F1051" s="17">
        <v>4.6974918082092056</v>
      </c>
      <c r="G1051" s="17">
        <v>4.1812295205230043</v>
      </c>
      <c r="H1051" s="6">
        <v>0</v>
      </c>
      <c r="I1051" s="17">
        <v>1.9100054611938699</v>
      </c>
      <c r="J1051" s="17">
        <v>17.87</v>
      </c>
      <c r="K1051" s="4">
        <v>12.5</v>
      </c>
      <c r="L1051">
        <v>900</v>
      </c>
      <c r="M1051" s="6">
        <v>0</v>
      </c>
      <c r="N1051" s="6">
        <v>148.00000000104771</v>
      </c>
      <c r="O1051" s="4">
        <v>0</v>
      </c>
      <c r="P1051" s="6">
        <v>148.00000000104771</v>
      </c>
      <c r="Q1051" s="13">
        <v>1</v>
      </c>
      <c r="R1051" s="29">
        <v>377.80534641417597</v>
      </c>
      <c r="S1051" s="29">
        <v>0</v>
      </c>
      <c r="T1051" s="29">
        <v>17.387350770000001</v>
      </c>
      <c r="U1051" t="s">
        <v>176</v>
      </c>
    </row>
    <row r="1052" spans="1:21">
      <c r="A1052" s="1">
        <v>1050</v>
      </c>
      <c r="B1052">
        <v>886307</v>
      </c>
      <c r="C1052" s="2">
        <v>44574.9375</v>
      </c>
      <c r="D1052" s="26">
        <f>IF(input_OLD_temp_simulation!C1052&lt;&gt;"",(C1052-E1052/24-DATE(1970,1,1))*86400,"")</f>
        <v>1642109400.0000002</v>
      </c>
      <c r="E1052" s="13">
        <v>1</v>
      </c>
      <c r="F1052" s="17">
        <v>4.7139589064948701</v>
      </c>
      <c r="G1052" s="17">
        <v>4.0174754246276052</v>
      </c>
      <c r="H1052" s="6">
        <v>0</v>
      </c>
      <c r="I1052" s="17">
        <v>2.0356419567431341</v>
      </c>
      <c r="J1052" s="17">
        <v>17.63</v>
      </c>
      <c r="K1052" s="4">
        <v>12.5</v>
      </c>
      <c r="L1052">
        <v>900</v>
      </c>
      <c r="M1052" s="6">
        <v>0</v>
      </c>
      <c r="N1052" s="6">
        <v>288.00000000046572</v>
      </c>
      <c r="O1052" s="4">
        <v>0</v>
      </c>
      <c r="P1052" s="6">
        <v>288.00000000046572</v>
      </c>
      <c r="Q1052" s="13">
        <v>1</v>
      </c>
      <c r="R1052" s="29">
        <v>377.80534641417597</v>
      </c>
      <c r="S1052" s="29">
        <v>0</v>
      </c>
      <c r="T1052" s="29">
        <v>17.325837641</v>
      </c>
      <c r="U1052" t="s">
        <v>176</v>
      </c>
    </row>
    <row r="1053" spans="1:21">
      <c r="A1053" s="1">
        <v>1051</v>
      </c>
      <c r="B1053">
        <v>886307</v>
      </c>
      <c r="C1053" s="2">
        <v>44574.947916666657</v>
      </c>
      <c r="D1053" s="26">
        <f>IF(input_OLD_temp_simulation!C1053&lt;&gt;"",(C1053-E1053/24-DATE(1970,1,1))*86400,"")</f>
        <v>1642110299.9999993</v>
      </c>
      <c r="E1053" s="13">
        <v>1</v>
      </c>
      <c r="F1053" s="17">
        <v>4.7304260047805347</v>
      </c>
      <c r="G1053" s="17">
        <v>3.8537213287322061</v>
      </c>
      <c r="H1053" s="6">
        <v>0</v>
      </c>
      <c r="I1053" s="17">
        <v>2.161278452292398</v>
      </c>
      <c r="J1053" s="17">
        <v>17.403333333333329</v>
      </c>
      <c r="K1053" s="4">
        <v>12.5</v>
      </c>
      <c r="L1053">
        <v>900</v>
      </c>
      <c r="M1053" s="6">
        <v>0</v>
      </c>
      <c r="N1053" s="6">
        <v>56.000000000494772</v>
      </c>
      <c r="O1053" s="4">
        <v>0</v>
      </c>
      <c r="P1053" s="6">
        <v>56.000000000494772</v>
      </c>
      <c r="Q1053" s="13">
        <v>1</v>
      </c>
      <c r="R1053" s="29">
        <v>377.80534641417597</v>
      </c>
      <c r="S1053" s="29">
        <v>0</v>
      </c>
      <c r="T1053" s="29">
        <v>17.246324524999999</v>
      </c>
      <c r="U1053" t="s">
        <v>176</v>
      </c>
    </row>
    <row r="1054" spans="1:21">
      <c r="A1054" s="1">
        <v>1052</v>
      </c>
      <c r="B1054">
        <v>886307</v>
      </c>
      <c r="C1054" s="2">
        <v>44574.958333333343</v>
      </c>
      <c r="D1054" s="26">
        <f>IF(input_OLD_temp_simulation!C1054&lt;&gt;"",(C1054-E1054/24-DATE(1970,1,1))*86400,"")</f>
        <v>1642111200.000001</v>
      </c>
      <c r="E1054" s="13">
        <v>1</v>
      </c>
      <c r="F1054" s="17">
        <v>4.7468931030661992</v>
      </c>
      <c r="G1054" s="17">
        <v>3.6899672328368069</v>
      </c>
      <c r="H1054" s="6">
        <v>0</v>
      </c>
      <c r="I1054" s="17">
        <v>2.286914947841661</v>
      </c>
      <c r="J1054" s="17">
        <v>17.213333333333331</v>
      </c>
      <c r="K1054" s="4">
        <v>12.5</v>
      </c>
      <c r="L1054">
        <v>900</v>
      </c>
      <c r="M1054" s="6">
        <v>0</v>
      </c>
      <c r="N1054" s="6">
        <v>31.9999999992433</v>
      </c>
      <c r="O1054" s="4">
        <v>0</v>
      </c>
      <c r="P1054" s="6">
        <v>31.9999999992433</v>
      </c>
      <c r="Q1054" s="13">
        <v>1</v>
      </c>
      <c r="R1054" s="29">
        <v>377.80534641417597</v>
      </c>
      <c r="S1054" s="29">
        <v>0</v>
      </c>
      <c r="T1054" s="29">
        <v>17.166248417999999</v>
      </c>
      <c r="U1054" t="s">
        <v>176</v>
      </c>
    </row>
    <row r="1055" spans="1:21">
      <c r="A1055" s="1">
        <v>1053</v>
      </c>
      <c r="B1055">
        <v>886307</v>
      </c>
      <c r="C1055" s="2">
        <v>44574.96875</v>
      </c>
      <c r="D1055" s="26">
        <f>IF(input_OLD_temp_simulation!C1055&lt;&gt;"",(C1055-E1055/24-DATE(1970,1,1))*86400,"")</f>
        <v>1642112100.0000002</v>
      </c>
      <c r="E1055" s="13">
        <v>1</v>
      </c>
      <c r="F1055" s="17">
        <v>4.7490263284947787</v>
      </c>
      <c r="G1055" s="17">
        <v>3.6899672328368069</v>
      </c>
      <c r="H1055" s="6">
        <v>0</v>
      </c>
      <c r="I1055" s="17">
        <v>2.289048173270241</v>
      </c>
      <c r="J1055" s="17">
        <v>16.986666666666672</v>
      </c>
      <c r="K1055" s="4">
        <v>12.5</v>
      </c>
      <c r="L1055">
        <v>900</v>
      </c>
      <c r="M1055" s="6">
        <v>0</v>
      </c>
      <c r="N1055" s="6">
        <v>32.00000000106229</v>
      </c>
      <c r="O1055" s="4">
        <v>0</v>
      </c>
      <c r="P1055" s="6">
        <v>32.00000000106229</v>
      </c>
      <c r="Q1055" s="13">
        <v>1</v>
      </c>
      <c r="R1055" s="29">
        <v>377.80534641417597</v>
      </c>
      <c r="S1055" s="29">
        <v>0</v>
      </c>
      <c r="T1055" s="29">
        <v>17.086747133999999</v>
      </c>
      <c r="U1055" t="s">
        <v>176</v>
      </c>
    </row>
    <row r="1056" spans="1:21">
      <c r="A1056" s="1">
        <v>1054</v>
      </c>
      <c r="B1056">
        <v>886307</v>
      </c>
      <c r="C1056" s="2">
        <v>44574.979166666657</v>
      </c>
      <c r="D1056" s="26">
        <f>IF(input_OLD_temp_simulation!C1056&lt;&gt;"",(C1056-E1056/24-DATE(1970,1,1))*86400,"")</f>
        <v>1642112999.9999993</v>
      </c>
      <c r="E1056" s="13">
        <v>1</v>
      </c>
      <c r="F1056" s="17">
        <v>4.7511595539233582</v>
      </c>
      <c r="G1056" s="17">
        <v>3.6899672328368069</v>
      </c>
      <c r="H1056" s="6">
        <v>0</v>
      </c>
      <c r="I1056" s="17">
        <v>2.291181398698821</v>
      </c>
      <c r="J1056" s="17">
        <v>16.823333333333331</v>
      </c>
      <c r="K1056" s="4">
        <v>12.5</v>
      </c>
      <c r="L1056">
        <v>900</v>
      </c>
      <c r="M1056" s="6">
        <v>0</v>
      </c>
      <c r="N1056" s="6">
        <v>33.999999999650747</v>
      </c>
      <c r="O1056" s="4">
        <v>0</v>
      </c>
      <c r="P1056" s="6">
        <v>33.999999999650747</v>
      </c>
      <c r="Q1056" s="13">
        <v>1</v>
      </c>
      <c r="R1056" s="29">
        <v>377.80534641417597</v>
      </c>
      <c r="S1056" s="29">
        <v>0</v>
      </c>
      <c r="T1056" s="29">
        <v>17.007983108000001</v>
      </c>
      <c r="U1056" t="s">
        <v>176</v>
      </c>
    </row>
    <row r="1057" spans="1:21">
      <c r="A1057" s="1">
        <v>1055</v>
      </c>
      <c r="B1057">
        <v>886307</v>
      </c>
      <c r="C1057" s="2">
        <v>44574.989583333343</v>
      </c>
      <c r="D1057" s="26">
        <f>IF(input_OLD_temp_simulation!C1057&lt;&gt;"",(C1057-E1057/24-DATE(1970,1,1))*86400,"")</f>
        <v>1642113900.000001</v>
      </c>
      <c r="E1057" s="13">
        <v>1</v>
      </c>
      <c r="F1057" s="17">
        <v>4.7532927793519377</v>
      </c>
      <c r="G1057" s="17">
        <v>3.6899672328368069</v>
      </c>
      <c r="H1057" s="6">
        <v>0</v>
      </c>
      <c r="I1057" s="17">
        <v>2.2933146241274001</v>
      </c>
      <c r="J1057" s="17">
        <v>16.72</v>
      </c>
      <c r="K1057" s="4">
        <v>12.5</v>
      </c>
      <c r="L1057">
        <v>900</v>
      </c>
      <c r="M1057" s="6">
        <v>0</v>
      </c>
      <c r="N1057" s="6">
        <v>30.00000000065484</v>
      </c>
      <c r="O1057" s="4">
        <v>0</v>
      </c>
      <c r="P1057" s="6">
        <v>30.00000000065484</v>
      </c>
      <c r="Q1057" s="13">
        <v>1</v>
      </c>
      <c r="R1057" s="29">
        <v>377.80534641417597</v>
      </c>
      <c r="S1057" s="29">
        <v>0</v>
      </c>
      <c r="T1057" s="29">
        <v>16.929451825000001</v>
      </c>
      <c r="U1057" t="s">
        <v>176</v>
      </c>
    </row>
    <row r="1058" spans="1:21">
      <c r="A1058" s="1">
        <v>1056</v>
      </c>
      <c r="B1058">
        <v>886307</v>
      </c>
      <c r="C1058" s="2">
        <v>44575</v>
      </c>
      <c r="D1058" s="26">
        <f>IF(input_OLD_temp_simulation!C1058&lt;&gt;"",(C1058-E1058/24-DATE(1970,1,1))*86400,"")</f>
        <v>1642114800.0000002</v>
      </c>
      <c r="E1058" s="13">
        <v>1</v>
      </c>
      <c r="F1058" s="17">
        <v>4.7554260047805172</v>
      </c>
      <c r="G1058" s="17">
        <v>3.6899672328368069</v>
      </c>
      <c r="H1058" s="6">
        <v>0</v>
      </c>
      <c r="I1058" s="17">
        <v>2.29544784955598</v>
      </c>
      <c r="J1058" s="17">
        <v>16.61333333333333</v>
      </c>
      <c r="K1058" s="4">
        <v>12.5</v>
      </c>
      <c r="L1058">
        <v>900</v>
      </c>
      <c r="M1058" s="6">
        <v>0</v>
      </c>
      <c r="N1058" s="6">
        <v>31.9999999992433</v>
      </c>
      <c r="O1058" s="4">
        <v>0</v>
      </c>
      <c r="P1058" s="6">
        <v>31.9999999992433</v>
      </c>
      <c r="Q1058" s="13">
        <v>1</v>
      </c>
      <c r="R1058" s="29">
        <v>377.80534641417597</v>
      </c>
      <c r="S1058" s="29">
        <v>0</v>
      </c>
      <c r="T1058" s="29">
        <v>16.851651016999998</v>
      </c>
      <c r="U1058" t="s">
        <v>176</v>
      </c>
    </row>
    <row r="1059" spans="1:21">
      <c r="A1059" s="1">
        <v>1057</v>
      </c>
      <c r="B1059">
        <v>886307</v>
      </c>
      <c r="C1059" s="2">
        <v>44575.010416666657</v>
      </c>
      <c r="D1059" s="26">
        <f>IF(input_OLD_temp_simulation!C1059&lt;&gt;"",(C1059-E1059/24-DATE(1970,1,1))*86400,"")</f>
        <v>1642115699.9999993</v>
      </c>
      <c r="E1059" s="13">
        <v>1</v>
      </c>
      <c r="F1059" s="17">
        <v>4.7809033764424624</v>
      </c>
      <c r="G1059" s="17">
        <v>3.603721328732203</v>
      </c>
      <c r="H1059" s="6">
        <v>0</v>
      </c>
      <c r="I1059" s="17">
        <v>2.3784224906209932</v>
      </c>
      <c r="J1059" s="17">
        <v>16.553333333333331</v>
      </c>
      <c r="K1059" s="4">
        <v>12.5</v>
      </c>
      <c r="L1059">
        <v>900</v>
      </c>
      <c r="M1059" s="6">
        <v>0</v>
      </c>
      <c r="N1059" s="6">
        <v>31.9999999992433</v>
      </c>
      <c r="O1059" s="4">
        <v>0</v>
      </c>
      <c r="P1059" s="6">
        <v>31.9999999992433</v>
      </c>
      <c r="Q1059" s="13">
        <v>1</v>
      </c>
      <c r="R1059" s="29">
        <v>377.80534641417597</v>
      </c>
      <c r="S1059" s="29">
        <v>0</v>
      </c>
      <c r="T1059" s="29">
        <v>16.774974382</v>
      </c>
      <c r="U1059" t="s">
        <v>176</v>
      </c>
    </row>
    <row r="1060" spans="1:21">
      <c r="A1060" s="1">
        <v>1058</v>
      </c>
      <c r="B1060">
        <v>886307</v>
      </c>
      <c r="C1060" s="2">
        <v>44575.020833333343</v>
      </c>
      <c r="D1060" s="26">
        <f>IF(input_OLD_temp_simulation!C1060&lt;&gt;"",(C1060-E1060/24-DATE(1970,1,1))*86400,"")</f>
        <v>1642116600.000001</v>
      </c>
      <c r="E1060" s="13">
        <v>1</v>
      </c>
      <c r="F1060" s="17">
        <v>4.8063807481044059</v>
      </c>
      <c r="G1060" s="17">
        <v>3.5174754246275981</v>
      </c>
      <c r="H1060" s="6">
        <v>0</v>
      </c>
      <c r="I1060" s="17">
        <v>2.4613971316860068</v>
      </c>
      <c r="J1060" s="17">
        <v>16.43</v>
      </c>
      <c r="K1060" s="4">
        <v>12.5</v>
      </c>
      <c r="L1060">
        <v>900</v>
      </c>
      <c r="M1060" s="6">
        <v>0</v>
      </c>
      <c r="N1060" s="6">
        <v>115.99999999998541</v>
      </c>
      <c r="O1060" s="4">
        <v>0</v>
      </c>
      <c r="P1060" s="6">
        <v>115.99999999998541</v>
      </c>
      <c r="Q1060" s="13">
        <v>1</v>
      </c>
      <c r="R1060" s="29">
        <v>377.80534641417597</v>
      </c>
      <c r="S1060" s="29">
        <v>0</v>
      </c>
      <c r="T1060" s="29">
        <v>16.706405096000001</v>
      </c>
      <c r="U1060" t="s">
        <v>176</v>
      </c>
    </row>
    <row r="1061" spans="1:21">
      <c r="A1061" s="1">
        <v>1059</v>
      </c>
      <c r="B1061">
        <v>886307</v>
      </c>
      <c r="C1061" s="2">
        <v>44575.03125</v>
      </c>
      <c r="D1061" s="26">
        <f>IF(input_OLD_temp_simulation!C1061&lt;&gt;"",(C1061-E1061/24-DATE(1970,1,1))*86400,"")</f>
        <v>1642117500.0000002</v>
      </c>
      <c r="E1061" s="13">
        <v>1</v>
      </c>
      <c r="F1061" s="17">
        <v>4.8318581197663502</v>
      </c>
      <c r="G1061" s="17">
        <v>3.4312295205229941</v>
      </c>
      <c r="H1061" s="6">
        <v>0</v>
      </c>
      <c r="I1061" s="17">
        <v>2.5443717727510209</v>
      </c>
      <c r="J1061" s="17">
        <v>16.350000000000001</v>
      </c>
      <c r="K1061" s="4">
        <v>12.5</v>
      </c>
      <c r="L1061">
        <v>900</v>
      </c>
      <c r="M1061" s="6">
        <v>0</v>
      </c>
      <c r="N1061" s="6">
        <v>72.000000000116415</v>
      </c>
      <c r="O1061" s="4">
        <v>0</v>
      </c>
      <c r="P1061" s="6">
        <v>72.000000000116415</v>
      </c>
      <c r="Q1061" s="13">
        <v>1</v>
      </c>
      <c r="R1061" s="29">
        <v>377.80534641417597</v>
      </c>
      <c r="S1061" s="29">
        <v>0</v>
      </c>
      <c r="T1061" s="29">
        <v>16.635233464999999</v>
      </c>
      <c r="U1061" t="s">
        <v>176</v>
      </c>
    </row>
    <row r="1062" spans="1:21">
      <c r="A1062" s="1">
        <v>1060</v>
      </c>
      <c r="B1062">
        <v>886307</v>
      </c>
      <c r="C1062" s="2">
        <v>44575.041666666657</v>
      </c>
      <c r="D1062" s="26">
        <f>IF(input_OLD_temp_simulation!C1062&lt;&gt;"",(C1062-E1062/24-DATE(1970,1,1))*86400,"")</f>
        <v>1642118399.9999993</v>
      </c>
      <c r="E1062" s="13">
        <v>1</v>
      </c>
      <c r="F1062" s="17">
        <v>4.8573354914282936</v>
      </c>
      <c r="G1062" s="17">
        <v>3.3449836164183888</v>
      </c>
      <c r="H1062" s="6">
        <v>0</v>
      </c>
      <c r="I1062" s="17">
        <v>2.627346413816035</v>
      </c>
      <c r="J1062" s="17">
        <v>16.25</v>
      </c>
      <c r="K1062" s="4">
        <v>12.5</v>
      </c>
      <c r="L1062">
        <v>900</v>
      </c>
      <c r="M1062" s="6">
        <v>0</v>
      </c>
      <c r="N1062" s="6">
        <v>36.000000000058208</v>
      </c>
      <c r="O1062" s="4">
        <v>0</v>
      </c>
      <c r="P1062" s="6">
        <v>36.000000000058208</v>
      </c>
      <c r="Q1062" s="13">
        <v>1</v>
      </c>
      <c r="R1062" s="29">
        <v>377.80534641417597</v>
      </c>
      <c r="S1062" s="29">
        <v>0</v>
      </c>
      <c r="T1062" s="29">
        <v>16.562143496000001</v>
      </c>
      <c r="U1062" t="s">
        <v>176</v>
      </c>
    </row>
    <row r="1063" spans="1:21">
      <c r="A1063" s="1">
        <v>1061</v>
      </c>
      <c r="B1063">
        <v>886307</v>
      </c>
      <c r="C1063" s="2">
        <v>44575.052083333343</v>
      </c>
      <c r="D1063" s="26">
        <f>IF(input_OLD_temp_simulation!C1063&lt;&gt;"",(C1063-E1063/24-DATE(1970,1,1))*86400,"")</f>
        <v>1642119300.000001</v>
      </c>
      <c r="E1063" s="13">
        <v>1</v>
      </c>
      <c r="F1063" s="17">
        <v>4.897745441090338</v>
      </c>
      <c r="G1063" s="17">
        <v>3.3236513621325412</v>
      </c>
      <c r="H1063" s="6">
        <v>0</v>
      </c>
      <c r="I1063" s="17">
        <v>2.6819778663353109</v>
      </c>
      <c r="J1063" s="17">
        <v>16.166666666666671</v>
      </c>
      <c r="K1063" s="4">
        <v>12.5</v>
      </c>
      <c r="L1063">
        <v>900</v>
      </c>
      <c r="M1063" s="6">
        <v>0</v>
      </c>
      <c r="N1063" s="6">
        <v>32.00000000106229</v>
      </c>
      <c r="O1063" s="4">
        <v>0</v>
      </c>
      <c r="P1063" s="6">
        <v>32.00000000106229</v>
      </c>
      <c r="Q1063" s="13">
        <v>1</v>
      </c>
      <c r="R1063" s="29">
        <v>377.80534641417597</v>
      </c>
      <c r="S1063" s="29">
        <v>0</v>
      </c>
      <c r="T1063" s="29">
        <v>16.489613674000001</v>
      </c>
      <c r="U1063" t="s">
        <v>176</v>
      </c>
    </row>
    <row r="1064" spans="1:21">
      <c r="A1064" s="1">
        <v>1062</v>
      </c>
      <c r="B1064">
        <v>886307</v>
      </c>
      <c r="C1064" s="2">
        <v>44575.0625</v>
      </c>
      <c r="D1064" s="26">
        <f>IF(input_OLD_temp_simulation!C1064&lt;&gt;"",(C1064-E1064/24-DATE(1970,1,1))*86400,"")</f>
        <v>1642120200.0000002</v>
      </c>
      <c r="E1064" s="13">
        <v>1</v>
      </c>
      <c r="F1064" s="17">
        <v>4.9381553907523816</v>
      </c>
      <c r="G1064" s="17">
        <v>3.3023191078466918</v>
      </c>
      <c r="H1064" s="6">
        <v>0</v>
      </c>
      <c r="I1064" s="17">
        <v>2.7366093188545868</v>
      </c>
      <c r="J1064" s="17">
        <v>16.096666666666671</v>
      </c>
      <c r="K1064" s="4">
        <v>12.5</v>
      </c>
      <c r="L1064">
        <v>900</v>
      </c>
      <c r="M1064" s="6">
        <v>0</v>
      </c>
      <c r="N1064" s="6">
        <v>31.9999999992433</v>
      </c>
      <c r="O1064" s="4">
        <v>0</v>
      </c>
      <c r="P1064" s="6">
        <v>31.9999999992433</v>
      </c>
      <c r="Q1064" s="13">
        <v>1</v>
      </c>
      <c r="R1064" s="29">
        <v>377.80534641417597</v>
      </c>
      <c r="S1064" s="29">
        <v>0</v>
      </c>
      <c r="T1064" s="29">
        <v>16.417972988999999</v>
      </c>
      <c r="U1064" t="s">
        <v>176</v>
      </c>
    </row>
    <row r="1065" spans="1:21">
      <c r="A1065" s="1">
        <v>1063</v>
      </c>
      <c r="B1065">
        <v>886307</v>
      </c>
      <c r="C1065" s="2">
        <v>44575.072916666657</v>
      </c>
      <c r="D1065" s="26">
        <f>IF(input_OLD_temp_simulation!C1065&lt;&gt;"",(C1065-E1065/24-DATE(1970,1,1))*86400,"")</f>
        <v>1642121099.9999993</v>
      </c>
      <c r="E1065" s="13">
        <v>1</v>
      </c>
      <c r="F1065" s="17">
        <v>4.9785653404144252</v>
      </c>
      <c r="G1065" s="17">
        <v>3.2809868535608442</v>
      </c>
      <c r="H1065" s="6">
        <v>0</v>
      </c>
      <c r="I1065" s="17">
        <v>2.7912407713738632</v>
      </c>
      <c r="J1065" s="17">
        <v>16.045000000000002</v>
      </c>
      <c r="K1065" s="4">
        <v>12.5</v>
      </c>
      <c r="L1065">
        <v>900</v>
      </c>
      <c r="M1065" s="6">
        <v>0</v>
      </c>
      <c r="N1065" s="6">
        <v>32.00000000106229</v>
      </c>
      <c r="O1065" s="4">
        <v>0</v>
      </c>
      <c r="P1065" s="6">
        <v>32.00000000106229</v>
      </c>
      <c r="Q1065" s="13">
        <v>1</v>
      </c>
      <c r="R1065" s="29">
        <v>377.80534641417597</v>
      </c>
      <c r="S1065" s="29">
        <v>0</v>
      </c>
      <c r="T1065" s="29">
        <v>16.347215223999999</v>
      </c>
      <c r="U1065" t="s">
        <v>176</v>
      </c>
    </row>
    <row r="1066" spans="1:21">
      <c r="A1066" s="1">
        <v>1064</v>
      </c>
      <c r="B1066">
        <v>886307</v>
      </c>
      <c r="C1066" s="2">
        <v>44575.083333333343</v>
      </c>
      <c r="D1066" s="26">
        <f>IF(input_OLD_temp_simulation!C1066&lt;&gt;"",(C1066-E1066/24-DATE(1970,1,1))*86400,"")</f>
        <v>1642122000.000001</v>
      </c>
      <c r="E1066" s="13">
        <v>1</v>
      </c>
      <c r="F1066" s="17">
        <v>5.0189752900764688</v>
      </c>
      <c r="G1066" s="17">
        <v>3.2596545992749948</v>
      </c>
      <c r="H1066" s="6">
        <v>0</v>
      </c>
      <c r="I1066" s="17">
        <v>2.8458722238931391</v>
      </c>
      <c r="J1066" s="17">
        <v>16.026666666666671</v>
      </c>
      <c r="K1066" s="4">
        <v>12.5</v>
      </c>
      <c r="L1066">
        <v>900</v>
      </c>
      <c r="M1066" s="6">
        <v>0</v>
      </c>
      <c r="N1066" s="6">
        <v>36.000000000058208</v>
      </c>
      <c r="O1066" s="4">
        <v>0</v>
      </c>
      <c r="P1066" s="6">
        <v>36.000000000058208</v>
      </c>
      <c r="Q1066" s="13">
        <v>1</v>
      </c>
      <c r="R1066" s="29">
        <v>377.80534641417597</v>
      </c>
      <c r="S1066" s="29">
        <v>0</v>
      </c>
      <c r="T1066" s="29">
        <v>16.277667111</v>
      </c>
      <c r="U1066" t="s">
        <v>176</v>
      </c>
    </row>
    <row r="1067" spans="1:21">
      <c r="A1067" s="1">
        <v>1065</v>
      </c>
      <c r="B1067">
        <v>886307</v>
      </c>
      <c r="C1067" s="2">
        <v>44575.09375</v>
      </c>
      <c r="D1067" s="26">
        <f>IF(input_OLD_temp_simulation!C1067&lt;&gt;"",(C1067-E1067/24-DATE(1970,1,1))*86400,"")</f>
        <v>1642122900.0000002</v>
      </c>
      <c r="E1067" s="13">
        <v>1</v>
      </c>
      <c r="F1067" s="17">
        <v>5.0146171505231756</v>
      </c>
      <c r="G1067" s="17">
        <v>3.2160732037420949</v>
      </c>
      <c r="H1067" s="6">
        <v>0</v>
      </c>
      <c r="I1067" s="17">
        <v>2.8705683480284461</v>
      </c>
      <c r="J1067" s="17">
        <v>15.928333333333329</v>
      </c>
      <c r="K1067" s="4">
        <v>12.5</v>
      </c>
      <c r="L1067">
        <v>900</v>
      </c>
      <c r="M1067" s="6">
        <v>0</v>
      </c>
      <c r="N1067" s="6">
        <v>31.9999999992433</v>
      </c>
      <c r="O1067" s="4">
        <v>0</v>
      </c>
      <c r="P1067" s="6">
        <v>31.9999999992433</v>
      </c>
      <c r="Q1067" s="13">
        <v>1</v>
      </c>
      <c r="R1067" s="29">
        <v>377.80534641417597</v>
      </c>
      <c r="S1067" s="29">
        <v>0</v>
      </c>
      <c r="T1067" s="29">
        <v>16.208445065999999</v>
      </c>
      <c r="U1067" t="s">
        <v>176</v>
      </c>
    </row>
    <row r="1068" spans="1:21">
      <c r="A1068" s="1">
        <v>1066</v>
      </c>
      <c r="B1068">
        <v>886307</v>
      </c>
      <c r="C1068" s="2">
        <v>44575.104166666657</v>
      </c>
      <c r="D1068" s="26">
        <f>IF(input_OLD_temp_simulation!C1068&lt;&gt;"",(C1068-E1068/24-DATE(1970,1,1))*86400,"")</f>
        <v>1642123799.9999993</v>
      </c>
      <c r="E1068" s="13">
        <v>1</v>
      </c>
      <c r="F1068" s="17">
        <v>5.0102590109698824</v>
      </c>
      <c r="G1068" s="17">
        <v>3.1724918082091951</v>
      </c>
      <c r="H1068" s="6">
        <v>0</v>
      </c>
      <c r="I1068" s="17">
        <v>2.895264472163753</v>
      </c>
      <c r="J1068" s="17">
        <v>15.85333333333333</v>
      </c>
      <c r="K1068" s="4">
        <v>12.5</v>
      </c>
      <c r="L1068">
        <v>900</v>
      </c>
      <c r="M1068" s="6">
        <v>0</v>
      </c>
      <c r="N1068" s="6">
        <v>31.9999999992433</v>
      </c>
      <c r="O1068" s="4">
        <v>0</v>
      </c>
      <c r="P1068" s="6">
        <v>31.9999999992433</v>
      </c>
      <c r="Q1068" s="13">
        <v>1</v>
      </c>
      <c r="R1068" s="29">
        <v>377.80534641417597</v>
      </c>
      <c r="S1068" s="29">
        <v>0</v>
      </c>
      <c r="T1068" s="29">
        <v>16.139879714999999</v>
      </c>
      <c r="U1068" t="s">
        <v>176</v>
      </c>
    </row>
    <row r="1069" spans="1:21">
      <c r="A1069" s="1">
        <v>1067</v>
      </c>
      <c r="B1069">
        <v>886307</v>
      </c>
      <c r="C1069" s="2">
        <v>44575.114583333343</v>
      </c>
      <c r="D1069" s="26">
        <f>IF(input_OLD_temp_simulation!C1069&lt;&gt;"",(C1069-E1069/24-DATE(1970,1,1))*86400,"")</f>
        <v>1642124700.000001</v>
      </c>
      <c r="E1069" s="13">
        <v>1</v>
      </c>
      <c r="F1069" s="17">
        <v>5.0059008714165891</v>
      </c>
      <c r="G1069" s="17">
        <v>3.1289104126762939</v>
      </c>
      <c r="H1069" s="6">
        <v>0</v>
      </c>
      <c r="I1069" s="17">
        <v>2.91996059629906</v>
      </c>
      <c r="J1069" s="17">
        <v>15.84333333333333</v>
      </c>
      <c r="K1069" s="4">
        <v>12.5</v>
      </c>
      <c r="L1069">
        <v>900</v>
      </c>
      <c r="M1069" s="6">
        <v>0</v>
      </c>
      <c r="N1069" s="6">
        <v>32.00000000106229</v>
      </c>
      <c r="O1069" s="4">
        <v>0</v>
      </c>
      <c r="P1069" s="6">
        <v>32.00000000106229</v>
      </c>
      <c r="Q1069" s="13">
        <v>1</v>
      </c>
      <c r="R1069" s="29">
        <v>377.80534641417597</v>
      </c>
      <c r="S1069" s="29">
        <v>0</v>
      </c>
      <c r="T1069" s="29">
        <v>16.071966466999999</v>
      </c>
      <c r="U1069" t="s">
        <v>176</v>
      </c>
    </row>
    <row r="1070" spans="1:21">
      <c r="A1070" s="1">
        <v>1068</v>
      </c>
      <c r="B1070">
        <v>886307</v>
      </c>
      <c r="C1070" s="2">
        <v>44575.125</v>
      </c>
      <c r="D1070" s="26">
        <f>IF(input_OLD_temp_simulation!C1070&lt;&gt;"",(C1070-E1070/24-DATE(1970,1,1))*86400,"")</f>
        <v>1642125600.0000002</v>
      </c>
      <c r="E1070" s="13">
        <v>1</v>
      </c>
      <c r="F1070" s="17">
        <v>5.0015427318632959</v>
      </c>
      <c r="G1070" s="17">
        <v>3.085329017143394</v>
      </c>
      <c r="H1070" s="6">
        <v>0</v>
      </c>
      <c r="I1070" s="17">
        <v>2.944656720434367</v>
      </c>
      <c r="J1070" s="17">
        <v>15.786666666666671</v>
      </c>
      <c r="K1070" s="4">
        <v>12.5</v>
      </c>
      <c r="L1070">
        <v>900</v>
      </c>
      <c r="M1070" s="6">
        <v>0</v>
      </c>
      <c r="N1070" s="6">
        <v>36.000000000058208</v>
      </c>
      <c r="O1070" s="4">
        <v>0</v>
      </c>
      <c r="P1070" s="6">
        <v>36.000000000058208</v>
      </c>
      <c r="Q1070" s="13">
        <v>1</v>
      </c>
      <c r="R1070" s="29">
        <v>377.80534641417597</v>
      </c>
      <c r="S1070" s="29">
        <v>0</v>
      </c>
      <c r="T1070" s="29">
        <v>16.005033667999999</v>
      </c>
      <c r="U1070" t="s">
        <v>176</v>
      </c>
    </row>
    <row r="1071" spans="1:21">
      <c r="A1071" s="1">
        <v>1069</v>
      </c>
      <c r="B1071">
        <v>886307</v>
      </c>
      <c r="C1071" s="2">
        <v>44575.135416666657</v>
      </c>
      <c r="D1071" s="26">
        <f>IF(input_OLD_temp_simulation!C1071&lt;&gt;"",(C1071-E1071/24-DATE(1970,1,1))*86400,"")</f>
        <v>1642126499.9999993</v>
      </c>
      <c r="E1071" s="13">
        <v>1</v>
      </c>
      <c r="F1071" s="17">
        <v>4.9460168268089211</v>
      </c>
      <c r="G1071" s="17">
        <v>3.085329017143394</v>
      </c>
      <c r="H1071" s="6">
        <v>0</v>
      </c>
      <c r="I1071" s="17">
        <v>2.8891308153799922</v>
      </c>
      <c r="J1071" s="17">
        <v>15.733333333333331</v>
      </c>
      <c r="K1071" s="4">
        <v>12.5</v>
      </c>
      <c r="L1071">
        <v>900</v>
      </c>
      <c r="M1071" s="6">
        <v>0</v>
      </c>
      <c r="N1071" s="6">
        <v>67.999999999301508</v>
      </c>
      <c r="O1071" s="4">
        <v>0</v>
      </c>
      <c r="P1071" s="6">
        <v>67.999999999301508</v>
      </c>
      <c r="Q1071" s="13">
        <v>1</v>
      </c>
      <c r="R1071" s="29">
        <v>377.80534641417597</v>
      </c>
      <c r="S1071" s="29">
        <v>0</v>
      </c>
      <c r="T1071" s="29">
        <v>15.940843879999999</v>
      </c>
      <c r="U1071" t="s">
        <v>176</v>
      </c>
    </row>
    <row r="1072" spans="1:21">
      <c r="A1072" s="1">
        <v>1070</v>
      </c>
      <c r="B1072">
        <v>886307</v>
      </c>
      <c r="C1072" s="2">
        <v>44575.145833333343</v>
      </c>
      <c r="D1072" s="26">
        <f>IF(input_OLD_temp_simulation!C1072&lt;&gt;"",(C1072-E1072/24-DATE(1970,1,1))*86400,"")</f>
        <v>1642127400.000001</v>
      </c>
      <c r="E1072" s="13">
        <v>1</v>
      </c>
      <c r="F1072" s="17">
        <v>4.8904909217545471</v>
      </c>
      <c r="G1072" s="17">
        <v>3.085329017143394</v>
      </c>
      <c r="H1072" s="6">
        <v>0</v>
      </c>
      <c r="I1072" s="17">
        <v>2.8336049103256178</v>
      </c>
      <c r="J1072" s="17">
        <v>15.67</v>
      </c>
      <c r="K1072" s="4">
        <v>12.5</v>
      </c>
      <c r="L1072">
        <v>900</v>
      </c>
      <c r="M1072" s="6">
        <v>0</v>
      </c>
      <c r="N1072" s="6">
        <v>115.99999999998541</v>
      </c>
      <c r="O1072" s="4">
        <v>0</v>
      </c>
      <c r="P1072" s="6">
        <v>115.99999999998541</v>
      </c>
      <c r="Q1072" s="13">
        <v>1</v>
      </c>
      <c r="R1072" s="29">
        <v>377.80534641417597</v>
      </c>
      <c r="S1072" s="29">
        <v>0</v>
      </c>
      <c r="T1072" s="29">
        <v>15.880709548</v>
      </c>
      <c r="U1072" t="s">
        <v>176</v>
      </c>
    </row>
    <row r="1073" spans="1:21">
      <c r="A1073" s="1">
        <v>1071</v>
      </c>
      <c r="B1073">
        <v>886307</v>
      </c>
      <c r="C1073" s="2">
        <v>44575.15625</v>
      </c>
      <c r="D1073" s="26">
        <f>IF(input_OLD_temp_simulation!C1073&lt;&gt;"",(C1073-E1073/24-DATE(1970,1,1))*86400,"")</f>
        <v>1642128300.0000002</v>
      </c>
      <c r="E1073" s="13">
        <v>1</v>
      </c>
      <c r="F1073" s="17">
        <v>4.8349650167001723</v>
      </c>
      <c r="G1073" s="17">
        <v>3.085329017143394</v>
      </c>
      <c r="H1073" s="6">
        <v>0</v>
      </c>
      <c r="I1073" s="17">
        <v>2.778079005271243</v>
      </c>
      <c r="J1073" s="17">
        <v>15.63</v>
      </c>
      <c r="K1073" s="4">
        <v>12.5</v>
      </c>
      <c r="L1073">
        <v>900</v>
      </c>
      <c r="M1073" s="6">
        <v>0</v>
      </c>
      <c r="N1073" s="6">
        <v>40.000000000873108</v>
      </c>
      <c r="O1073" s="4">
        <v>0</v>
      </c>
      <c r="P1073" s="6">
        <v>40.000000000873108</v>
      </c>
      <c r="Q1073" s="13">
        <v>1</v>
      </c>
      <c r="R1073" s="29">
        <v>377.80534641417597</v>
      </c>
      <c r="S1073" s="29">
        <v>0</v>
      </c>
      <c r="T1073" s="29">
        <v>15.814282217000001</v>
      </c>
      <c r="U1073" t="s">
        <v>176</v>
      </c>
    </row>
    <row r="1074" spans="1:21">
      <c r="A1074" s="1">
        <v>1072</v>
      </c>
      <c r="B1074">
        <v>886307</v>
      </c>
      <c r="C1074" s="2">
        <v>44575.166666666657</v>
      </c>
      <c r="D1074" s="26">
        <f>IF(input_OLD_temp_simulation!C1074&lt;&gt;"",(C1074-E1074/24-DATE(1970,1,1))*86400,"")</f>
        <v>1642129199.9999993</v>
      </c>
      <c r="E1074" s="13">
        <v>1</v>
      </c>
      <c r="F1074" s="17">
        <v>4.7794391116457984</v>
      </c>
      <c r="G1074" s="17">
        <v>3.085329017143394</v>
      </c>
      <c r="H1074" s="6">
        <v>0</v>
      </c>
      <c r="I1074" s="17">
        <v>2.722553100216869</v>
      </c>
      <c r="J1074" s="17">
        <v>15.56</v>
      </c>
      <c r="K1074" s="4">
        <v>12.5</v>
      </c>
      <c r="L1074">
        <v>900</v>
      </c>
      <c r="M1074" s="6">
        <v>0</v>
      </c>
      <c r="N1074" s="6">
        <v>31.9999999992433</v>
      </c>
      <c r="O1074" s="4">
        <v>0</v>
      </c>
      <c r="P1074" s="6">
        <v>31.9999999992433</v>
      </c>
      <c r="Q1074" s="13">
        <v>1</v>
      </c>
      <c r="R1074" s="29">
        <v>377.80534641417597</v>
      </c>
      <c r="S1074" s="29">
        <v>0</v>
      </c>
      <c r="T1074" s="29">
        <v>15.747265298</v>
      </c>
      <c r="U1074" t="s">
        <v>176</v>
      </c>
    </row>
    <row r="1075" spans="1:21">
      <c r="A1075" s="1">
        <v>1073</v>
      </c>
      <c r="B1075">
        <v>886307</v>
      </c>
      <c r="C1075" s="2">
        <v>44575.177083333343</v>
      </c>
      <c r="D1075" s="26">
        <f>IF(input_OLD_temp_simulation!C1075&lt;&gt;"",(C1075-E1075/24-DATE(1970,1,1))*86400,"")</f>
        <v>1642130100.000001</v>
      </c>
      <c r="E1075" s="13">
        <v>1</v>
      </c>
      <c r="F1075" s="17">
        <v>4.7924218416095501</v>
      </c>
      <c r="G1075" s="17">
        <v>3.085329017143394</v>
      </c>
      <c r="H1075" s="6">
        <v>0</v>
      </c>
      <c r="I1075" s="17">
        <v>2.7355358301806212</v>
      </c>
      <c r="J1075" s="17">
        <v>15.475</v>
      </c>
      <c r="K1075" s="4">
        <v>12.5</v>
      </c>
      <c r="L1075">
        <v>900</v>
      </c>
      <c r="M1075" s="6">
        <v>0</v>
      </c>
      <c r="N1075" s="6">
        <v>31.9999999992433</v>
      </c>
      <c r="O1075" s="4">
        <v>0</v>
      </c>
      <c r="P1075" s="6">
        <v>31.9999999992433</v>
      </c>
      <c r="Q1075" s="13">
        <v>1</v>
      </c>
      <c r="R1075" s="29">
        <v>377.80534641417597</v>
      </c>
      <c r="S1075" s="29">
        <v>0</v>
      </c>
      <c r="T1075" s="29">
        <v>15.680807752</v>
      </c>
      <c r="U1075" t="s">
        <v>176</v>
      </c>
    </row>
    <row r="1076" spans="1:21">
      <c r="A1076" s="1">
        <v>1074</v>
      </c>
      <c r="B1076">
        <v>886307</v>
      </c>
      <c r="C1076" s="2">
        <v>44575.1875</v>
      </c>
      <c r="D1076" s="26">
        <f>IF(input_OLD_temp_simulation!C1076&lt;&gt;"",(C1076-E1076/24-DATE(1970,1,1))*86400,"")</f>
        <v>1642131000.0000002</v>
      </c>
      <c r="E1076" s="13">
        <v>1</v>
      </c>
      <c r="F1076" s="17">
        <v>4.8054045715733009</v>
      </c>
      <c r="G1076" s="17">
        <v>3.085329017143394</v>
      </c>
      <c r="H1076" s="6">
        <v>0</v>
      </c>
      <c r="I1076" s="17">
        <v>2.748518560144372</v>
      </c>
      <c r="J1076" s="17">
        <v>15.45</v>
      </c>
      <c r="K1076" s="4">
        <v>12.5</v>
      </c>
      <c r="L1076">
        <v>900</v>
      </c>
      <c r="M1076" s="6">
        <v>0</v>
      </c>
      <c r="N1076" s="6">
        <v>36.000000000058208</v>
      </c>
      <c r="O1076" s="4">
        <v>0</v>
      </c>
      <c r="P1076" s="6">
        <v>36.000000000058208</v>
      </c>
      <c r="Q1076" s="13">
        <v>1</v>
      </c>
      <c r="R1076" s="29">
        <v>377.80534641417597</v>
      </c>
      <c r="S1076" s="29">
        <v>0</v>
      </c>
      <c r="T1076" s="29">
        <v>15.615238574999999</v>
      </c>
      <c r="U1076" t="s">
        <v>176</v>
      </c>
    </row>
    <row r="1077" spans="1:21">
      <c r="A1077" s="1">
        <v>1075</v>
      </c>
      <c r="B1077">
        <v>886307</v>
      </c>
      <c r="C1077" s="2">
        <v>44575.197916666657</v>
      </c>
      <c r="D1077" s="26">
        <f>IF(input_OLD_temp_simulation!C1077&lt;&gt;"",(C1077-E1077/24-DATE(1970,1,1))*86400,"")</f>
        <v>1642131899.9999993</v>
      </c>
      <c r="E1077" s="13">
        <v>1</v>
      </c>
      <c r="F1077" s="17">
        <v>4.8183873015370526</v>
      </c>
      <c r="G1077" s="17">
        <v>3.085329017143394</v>
      </c>
      <c r="H1077" s="6">
        <v>0</v>
      </c>
      <c r="I1077" s="17">
        <v>2.7615012901081228</v>
      </c>
      <c r="J1077" s="17">
        <v>15.393333333333331</v>
      </c>
      <c r="K1077" s="4">
        <v>12.5</v>
      </c>
      <c r="L1077">
        <v>900</v>
      </c>
      <c r="M1077" s="6">
        <v>0</v>
      </c>
      <c r="N1077" s="6">
        <v>32.00000000106229</v>
      </c>
      <c r="O1077" s="4">
        <v>0</v>
      </c>
      <c r="P1077" s="6">
        <v>32.00000000106229</v>
      </c>
      <c r="Q1077" s="13">
        <v>1</v>
      </c>
      <c r="R1077" s="29">
        <v>377.80534641417597</v>
      </c>
      <c r="S1077" s="29">
        <v>0</v>
      </c>
      <c r="T1077" s="29">
        <v>15.549885742000001</v>
      </c>
      <c r="U1077" t="s">
        <v>176</v>
      </c>
    </row>
    <row r="1078" spans="1:21">
      <c r="A1078" s="1">
        <v>1076</v>
      </c>
      <c r="B1078">
        <v>886307</v>
      </c>
      <c r="C1078" s="2">
        <v>44575.208333333343</v>
      </c>
      <c r="D1078" s="26">
        <f>IF(input_OLD_temp_simulation!C1078&lt;&gt;"",(C1078-E1078/24-DATE(1970,1,1))*86400,"")</f>
        <v>1642132800.000001</v>
      </c>
      <c r="E1078" s="13">
        <v>1</v>
      </c>
      <c r="F1078" s="17">
        <v>4.8313700315008026</v>
      </c>
      <c r="G1078" s="17">
        <v>3.085329017143394</v>
      </c>
      <c r="H1078" s="6">
        <v>0</v>
      </c>
      <c r="I1078" s="17">
        <v>2.7744840200718741</v>
      </c>
      <c r="J1078" s="17">
        <v>15.35</v>
      </c>
      <c r="K1078" s="4">
        <v>12.5</v>
      </c>
      <c r="L1078">
        <v>900</v>
      </c>
      <c r="M1078" s="6">
        <v>0</v>
      </c>
      <c r="N1078" s="6">
        <v>31.9999999992433</v>
      </c>
      <c r="O1078" s="4">
        <v>0</v>
      </c>
      <c r="P1078" s="6">
        <v>31.9999999992433</v>
      </c>
      <c r="Q1078" s="13">
        <v>1</v>
      </c>
      <c r="R1078" s="29">
        <v>377.80534641417597</v>
      </c>
      <c r="S1078" s="29">
        <v>0</v>
      </c>
      <c r="T1078" s="29">
        <v>15.485080646</v>
      </c>
      <c r="U1078" t="s">
        <v>176</v>
      </c>
    </row>
    <row r="1079" spans="1:21">
      <c r="A1079" s="1">
        <v>1077</v>
      </c>
      <c r="B1079">
        <v>886307</v>
      </c>
      <c r="C1079" s="2">
        <v>44575.21875</v>
      </c>
      <c r="D1079" s="26">
        <f>IF(input_OLD_temp_simulation!C1079&lt;&gt;"",(C1079-E1079/24-DATE(1970,1,1))*86400,"")</f>
        <v>1642133700.0000002</v>
      </c>
      <c r="E1079" s="13">
        <v>1</v>
      </c>
      <c r="F1079" s="17">
        <v>4.8344687168568843</v>
      </c>
      <c r="G1079" s="17">
        <v>3.0639967601611482</v>
      </c>
      <c r="H1079" s="6">
        <v>0</v>
      </c>
      <c r="I1079" s="17">
        <v>2.7918042100827858</v>
      </c>
      <c r="J1079" s="17">
        <v>15.311666666666669</v>
      </c>
      <c r="K1079" s="4">
        <v>12.5</v>
      </c>
      <c r="L1079">
        <v>900</v>
      </c>
      <c r="M1079" s="6">
        <v>0</v>
      </c>
      <c r="N1079" s="6">
        <v>32.00000000106229</v>
      </c>
      <c r="O1079" s="4">
        <v>0</v>
      </c>
      <c r="P1079" s="6">
        <v>32.00000000106229</v>
      </c>
      <c r="Q1079" s="13">
        <v>1</v>
      </c>
      <c r="R1079" s="29">
        <v>377.80534641417597</v>
      </c>
      <c r="S1079" s="29">
        <v>0</v>
      </c>
      <c r="T1079" s="29">
        <v>15.420849787</v>
      </c>
      <c r="U1079" t="s">
        <v>176</v>
      </c>
    </row>
    <row r="1080" spans="1:21">
      <c r="A1080" s="1">
        <v>1078</v>
      </c>
      <c r="B1080">
        <v>886307</v>
      </c>
      <c r="C1080" s="2">
        <v>44575.229166666657</v>
      </c>
      <c r="D1080" s="26">
        <f>IF(input_OLD_temp_simulation!C1080&lt;&gt;"",(C1080-E1080/24-DATE(1970,1,1))*86400,"")</f>
        <v>1642134599.9999993</v>
      </c>
      <c r="E1080" s="13">
        <v>1</v>
      </c>
      <c r="F1080" s="17">
        <v>4.8375674022129651</v>
      </c>
      <c r="G1080" s="17">
        <v>3.0426645031789019</v>
      </c>
      <c r="H1080" s="6">
        <v>0</v>
      </c>
      <c r="I1080" s="17">
        <v>2.809124400093697</v>
      </c>
      <c r="J1080" s="17">
        <v>15.22</v>
      </c>
      <c r="K1080" s="4">
        <v>12.5</v>
      </c>
      <c r="L1080">
        <v>900</v>
      </c>
      <c r="M1080" s="6">
        <v>0</v>
      </c>
      <c r="N1080" s="6">
        <v>31.9999999992433</v>
      </c>
      <c r="O1080" s="4">
        <v>0</v>
      </c>
      <c r="P1080" s="6">
        <v>31.9999999992433</v>
      </c>
      <c r="Q1080" s="13">
        <v>1</v>
      </c>
      <c r="R1080" s="29">
        <v>377.80534641417597</v>
      </c>
      <c r="S1080" s="29">
        <v>0</v>
      </c>
      <c r="T1080" s="29">
        <v>15.357189148</v>
      </c>
      <c r="U1080" t="s">
        <v>176</v>
      </c>
    </row>
    <row r="1081" spans="1:21">
      <c r="A1081" s="1">
        <v>1079</v>
      </c>
      <c r="B1081">
        <v>886307</v>
      </c>
      <c r="C1081" s="2">
        <v>44575.239583333343</v>
      </c>
      <c r="D1081" s="26">
        <f>IF(input_OLD_temp_simulation!C1081&lt;&gt;"",(C1081-E1081/24-DATE(1970,1,1))*86400,"")</f>
        <v>1642135500.000001</v>
      </c>
      <c r="E1081" s="13">
        <v>1</v>
      </c>
      <c r="F1081" s="17">
        <v>4.8406660875690459</v>
      </c>
      <c r="G1081" s="17">
        <v>3.021332246196657</v>
      </c>
      <c r="H1081" s="6">
        <v>0</v>
      </c>
      <c r="I1081" s="17">
        <v>2.8264445901046078</v>
      </c>
      <c r="J1081" s="17">
        <v>15.206666666666671</v>
      </c>
      <c r="K1081" s="4">
        <v>12.5</v>
      </c>
      <c r="L1081">
        <v>900</v>
      </c>
      <c r="M1081" s="6">
        <v>0</v>
      </c>
      <c r="N1081" s="6">
        <v>32.00000000106229</v>
      </c>
      <c r="O1081" s="4">
        <v>0</v>
      </c>
      <c r="P1081" s="6">
        <v>32.00000000106229</v>
      </c>
      <c r="Q1081" s="13">
        <v>1</v>
      </c>
      <c r="R1081" s="29">
        <v>377.80534641417597</v>
      </c>
      <c r="S1081" s="29">
        <v>0</v>
      </c>
      <c r="T1081" s="29">
        <v>15.294094744000001</v>
      </c>
      <c r="U1081" t="s">
        <v>176</v>
      </c>
    </row>
    <row r="1082" spans="1:21">
      <c r="A1082" s="1">
        <v>1080</v>
      </c>
      <c r="B1082">
        <v>886307</v>
      </c>
      <c r="C1082" s="2">
        <v>44575.25</v>
      </c>
      <c r="D1082" s="26">
        <f>IF(input_OLD_temp_simulation!C1082&lt;&gt;"",(C1082-E1082/24-DATE(1970,1,1))*86400,"")</f>
        <v>1642136400.0000002</v>
      </c>
      <c r="E1082" s="13">
        <v>1</v>
      </c>
      <c r="F1082" s="17">
        <v>4.8437647729251267</v>
      </c>
      <c r="G1082" s="17">
        <v>2.9999999892144111</v>
      </c>
      <c r="H1082" s="6">
        <v>0</v>
      </c>
      <c r="I1082" s="17">
        <v>2.843764780115519</v>
      </c>
      <c r="J1082" s="17">
        <v>15.16</v>
      </c>
      <c r="K1082" s="4">
        <v>12.5</v>
      </c>
      <c r="L1082">
        <v>900</v>
      </c>
      <c r="M1082" s="6">
        <v>0</v>
      </c>
      <c r="N1082" s="6">
        <v>31.9999999992433</v>
      </c>
      <c r="O1082" s="4">
        <v>0</v>
      </c>
      <c r="P1082" s="6">
        <v>31.9999999992433</v>
      </c>
      <c r="Q1082" s="13">
        <v>1</v>
      </c>
      <c r="R1082" s="29">
        <v>377.80534641417597</v>
      </c>
      <c r="S1082" s="29">
        <v>0</v>
      </c>
      <c r="T1082" s="29">
        <v>15.231562614</v>
      </c>
      <c r="U1082" t="s">
        <v>176</v>
      </c>
    </row>
    <row r="1083" spans="1:21">
      <c r="A1083" s="1">
        <v>1081</v>
      </c>
      <c r="B1083">
        <v>886307</v>
      </c>
      <c r="C1083" s="2">
        <v>44575.260416666657</v>
      </c>
      <c r="D1083" s="26">
        <f>IF(input_OLD_temp_simulation!C1083&lt;&gt;"",(C1083-E1083/24-DATE(1970,1,1))*86400,"")</f>
        <v>1642137299.9999993</v>
      </c>
      <c r="E1083" s="13">
        <v>1</v>
      </c>
      <c r="F1083" s="17">
        <v>4.8894066333718378</v>
      </c>
      <c r="G1083" s="17">
        <v>2.9999999892144111</v>
      </c>
      <c r="H1083" s="6">
        <v>0</v>
      </c>
      <c r="I1083" s="17">
        <v>2.889406640562231</v>
      </c>
      <c r="J1083" s="17">
        <v>15.09333333333333</v>
      </c>
      <c r="K1083" s="4">
        <v>12.5</v>
      </c>
      <c r="L1083">
        <v>900</v>
      </c>
      <c r="M1083" s="6">
        <v>0</v>
      </c>
      <c r="N1083" s="6">
        <v>72.000000000116415</v>
      </c>
      <c r="O1083" s="4">
        <v>0</v>
      </c>
      <c r="P1083" s="6">
        <v>72.000000000116415</v>
      </c>
      <c r="Q1083" s="13">
        <v>1</v>
      </c>
      <c r="R1083" s="29">
        <v>377.80534641417597</v>
      </c>
      <c r="S1083" s="29">
        <v>0</v>
      </c>
      <c r="T1083" s="29">
        <v>15.173115921999999</v>
      </c>
      <c r="U1083" t="s">
        <v>176</v>
      </c>
    </row>
    <row r="1084" spans="1:21">
      <c r="A1084" s="1">
        <v>1082</v>
      </c>
      <c r="B1084">
        <v>886307</v>
      </c>
      <c r="C1084" s="2">
        <v>44575.270833333343</v>
      </c>
      <c r="D1084" s="26">
        <f>IF(input_OLD_temp_simulation!C1084&lt;&gt;"",(C1084-E1084/24-DATE(1970,1,1))*86400,"")</f>
        <v>1642138200.000001</v>
      </c>
      <c r="E1084" s="13">
        <v>1</v>
      </c>
      <c r="F1084" s="17">
        <v>4.9350484938185488</v>
      </c>
      <c r="G1084" s="17">
        <v>2.9999999892144111</v>
      </c>
      <c r="H1084" s="6">
        <v>0</v>
      </c>
      <c r="I1084" s="17">
        <v>2.935048501008942</v>
      </c>
      <c r="J1084" s="17">
        <v>15.05833333333333</v>
      </c>
      <c r="K1084" s="4">
        <v>12.5</v>
      </c>
      <c r="L1084">
        <v>900</v>
      </c>
      <c r="M1084" s="6">
        <v>0</v>
      </c>
      <c r="N1084" s="6">
        <v>111.9999999991705</v>
      </c>
      <c r="O1084" s="4">
        <v>0</v>
      </c>
      <c r="P1084" s="6">
        <v>111.9999999991705</v>
      </c>
      <c r="Q1084" s="13">
        <v>1</v>
      </c>
      <c r="R1084" s="29">
        <v>377.80534641417597</v>
      </c>
      <c r="S1084" s="29">
        <v>0</v>
      </c>
      <c r="T1084" s="29">
        <v>15.118726102</v>
      </c>
      <c r="U1084" t="s">
        <v>176</v>
      </c>
    </row>
    <row r="1085" spans="1:21">
      <c r="A1085" s="1">
        <v>1083</v>
      </c>
      <c r="B1085">
        <v>886307</v>
      </c>
      <c r="C1085" s="2">
        <v>44575.28125</v>
      </c>
      <c r="D1085" s="26">
        <f>IF(input_OLD_temp_simulation!C1085&lt;&gt;"",(C1085-E1085/24-DATE(1970,1,1))*86400,"")</f>
        <v>1642139100.0000002</v>
      </c>
      <c r="E1085" s="13">
        <v>1</v>
      </c>
      <c r="F1085" s="17">
        <v>4.9806903542652599</v>
      </c>
      <c r="G1085" s="17">
        <v>2.9999999892144111</v>
      </c>
      <c r="H1085" s="6">
        <v>0</v>
      </c>
      <c r="I1085" s="17">
        <v>2.980690361455653</v>
      </c>
      <c r="J1085" s="17">
        <v>15.04</v>
      </c>
      <c r="K1085" s="4">
        <v>12.5</v>
      </c>
      <c r="L1085">
        <v>900</v>
      </c>
      <c r="M1085" s="6">
        <v>0</v>
      </c>
      <c r="N1085" s="6">
        <v>44.000000001688022</v>
      </c>
      <c r="O1085" s="4">
        <v>0</v>
      </c>
      <c r="P1085" s="6">
        <v>44.000000001688022</v>
      </c>
      <c r="Q1085" s="13">
        <v>1</v>
      </c>
      <c r="R1085" s="29">
        <v>377.80534641417597</v>
      </c>
      <c r="S1085" s="29">
        <v>0</v>
      </c>
      <c r="T1085" s="29">
        <v>15.059376314</v>
      </c>
      <c r="U1085" t="s">
        <v>176</v>
      </c>
    </row>
    <row r="1086" spans="1:21">
      <c r="A1086" s="1">
        <v>1084</v>
      </c>
      <c r="B1086">
        <v>886307</v>
      </c>
      <c r="C1086" s="2">
        <v>44575.291666666657</v>
      </c>
      <c r="D1086" s="26">
        <f>IF(input_OLD_temp_simulation!C1086&lt;&gt;"",(C1086-E1086/24-DATE(1970,1,1))*86400,"")</f>
        <v>1642139999.9999993</v>
      </c>
      <c r="E1086" s="13">
        <v>1</v>
      </c>
      <c r="F1086" s="17">
        <v>5.0263322147119709</v>
      </c>
      <c r="G1086" s="17">
        <v>2.9999999892144111</v>
      </c>
      <c r="H1086" s="6">
        <v>0</v>
      </c>
      <c r="I1086" s="17">
        <v>3.0263322219023641</v>
      </c>
      <c r="J1086" s="17">
        <v>14.983333333333331</v>
      </c>
      <c r="K1086" s="4">
        <v>12.5</v>
      </c>
      <c r="L1086">
        <v>900</v>
      </c>
      <c r="M1086" s="6">
        <v>2960.14166666553</v>
      </c>
      <c r="N1086" s="6">
        <v>31.9999999992433</v>
      </c>
      <c r="O1086" s="4">
        <v>0</v>
      </c>
      <c r="P1086" s="6">
        <v>31.9999999992433</v>
      </c>
      <c r="Q1086" s="13">
        <v>1</v>
      </c>
      <c r="R1086" s="29">
        <v>377.80534641417597</v>
      </c>
      <c r="S1086" s="29">
        <v>2582.3363202513542</v>
      </c>
      <c r="T1086" s="29">
        <v>15.208233449</v>
      </c>
      <c r="U1086" t="s">
        <v>176</v>
      </c>
    </row>
    <row r="1087" spans="1:21">
      <c r="A1087" s="1">
        <v>1085</v>
      </c>
      <c r="B1087">
        <v>886307</v>
      </c>
      <c r="C1087" s="2">
        <v>44575.302083333343</v>
      </c>
      <c r="D1087" s="26">
        <f>IF(input_OLD_temp_simulation!C1087&lt;&gt;"",(C1087-E1087/24-DATE(1970,1,1))*86400,"")</f>
        <v>1642140900.000001</v>
      </c>
      <c r="E1087" s="13">
        <v>1</v>
      </c>
      <c r="F1087" s="17">
        <v>5.1272059859433519</v>
      </c>
      <c r="G1087" s="17">
        <v>2.7713322461966641</v>
      </c>
      <c r="H1087" s="6">
        <v>0.51412875050347551</v>
      </c>
      <c r="I1087" s="17">
        <v>3.2796511551455758</v>
      </c>
      <c r="J1087" s="17">
        <v>14.95333333333333</v>
      </c>
      <c r="K1087" s="4">
        <v>12.5</v>
      </c>
      <c r="L1087">
        <v>900</v>
      </c>
      <c r="M1087" s="6">
        <v>2960.14166666553</v>
      </c>
      <c r="N1087" s="6">
        <v>36.000000000058208</v>
      </c>
      <c r="O1087" s="4">
        <v>0</v>
      </c>
      <c r="P1087" s="6">
        <v>36.000000000058208</v>
      </c>
      <c r="Q1087" s="13">
        <v>1</v>
      </c>
      <c r="R1087" s="29">
        <v>377.80534641417597</v>
      </c>
      <c r="S1087" s="29">
        <v>2582.3363202513542</v>
      </c>
      <c r="T1087" s="29">
        <v>15.358341564</v>
      </c>
      <c r="U1087" t="s">
        <v>176</v>
      </c>
    </row>
    <row r="1088" spans="1:21">
      <c r="A1088" s="1">
        <v>1086</v>
      </c>
      <c r="B1088">
        <v>886307</v>
      </c>
      <c r="C1088" s="2">
        <v>44575.3125</v>
      </c>
      <c r="D1088" s="26">
        <f>IF(input_OLD_temp_simulation!C1088&lt;&gt;"",(C1088-E1088/24-DATE(1970,1,1))*86400,"")</f>
        <v>1642141800.0000002</v>
      </c>
      <c r="E1088" s="13">
        <v>1</v>
      </c>
      <c r="F1088" s="17">
        <v>5.2280797571747328</v>
      </c>
      <c r="G1088" s="17">
        <v>2.542664503178917</v>
      </c>
      <c r="H1088" s="6">
        <v>1.028257501006951</v>
      </c>
      <c r="I1088" s="17">
        <v>3.532970088388788</v>
      </c>
      <c r="J1088" s="17">
        <v>14.96666666666667</v>
      </c>
      <c r="K1088" s="4">
        <v>16</v>
      </c>
      <c r="L1088">
        <v>900</v>
      </c>
      <c r="M1088" s="6">
        <v>2960.14166666553</v>
      </c>
      <c r="N1088" s="6">
        <v>615.99999999816646</v>
      </c>
      <c r="O1088" s="4">
        <v>0</v>
      </c>
      <c r="P1088" s="6">
        <v>615.99999999816646</v>
      </c>
      <c r="Q1088" s="13">
        <v>1</v>
      </c>
      <c r="R1088" s="29">
        <v>377.80534641417597</v>
      </c>
      <c r="S1088" s="29">
        <v>2582.3363202513542</v>
      </c>
      <c r="T1088" s="29">
        <v>15.557630436</v>
      </c>
      <c r="U1088" t="s">
        <v>176</v>
      </c>
    </row>
    <row r="1089" spans="1:21">
      <c r="A1089" s="1">
        <v>1087</v>
      </c>
      <c r="B1089">
        <v>886307</v>
      </c>
      <c r="C1089" s="2">
        <v>44575.322916666657</v>
      </c>
      <c r="D1089" s="26">
        <f>IF(input_OLD_temp_simulation!C1089&lt;&gt;"",(C1089-E1089/24-DATE(1970,1,1))*86400,"")</f>
        <v>1642142699.9999993</v>
      </c>
      <c r="E1089" s="13">
        <v>1</v>
      </c>
      <c r="F1089" s="17">
        <v>5.3289535284061138</v>
      </c>
      <c r="G1089" s="17">
        <v>2.31399676016117</v>
      </c>
      <c r="H1089" s="6">
        <v>1.542386251510427</v>
      </c>
      <c r="I1089" s="17">
        <v>3.7862890216320011</v>
      </c>
      <c r="J1089" s="17">
        <v>15.67</v>
      </c>
      <c r="K1089" s="4">
        <v>16</v>
      </c>
      <c r="L1089">
        <v>900</v>
      </c>
      <c r="M1089" s="6">
        <v>2960.14166666553</v>
      </c>
      <c r="N1089" s="6">
        <v>84.000000002561137</v>
      </c>
      <c r="O1089" s="4">
        <v>0</v>
      </c>
      <c r="P1089" s="6">
        <v>84.000000002561137</v>
      </c>
      <c r="Q1089" s="13">
        <v>1</v>
      </c>
      <c r="R1089" s="29">
        <v>377.80534641417597</v>
      </c>
      <c r="S1089" s="29">
        <v>2582.3363202513542</v>
      </c>
      <c r="T1089" s="29">
        <v>15.713208196</v>
      </c>
      <c r="U1089" t="s">
        <v>176</v>
      </c>
    </row>
    <row r="1090" spans="1:21">
      <c r="A1090" s="1">
        <v>1088</v>
      </c>
      <c r="B1090">
        <v>886307</v>
      </c>
      <c r="C1090" s="2">
        <v>44575.333333333343</v>
      </c>
      <c r="D1090" s="26">
        <f>IF(input_OLD_temp_simulation!C1090&lt;&gt;"",(C1090-E1090/24-DATE(1970,1,1))*86400,"")</f>
        <v>1642143600.000001</v>
      </c>
      <c r="E1090" s="13">
        <v>1</v>
      </c>
      <c r="F1090" s="17">
        <v>5.4298272996374948</v>
      </c>
      <c r="G1090" s="17">
        <v>2.085329017143422</v>
      </c>
      <c r="H1090" s="6">
        <v>2.056515002013902</v>
      </c>
      <c r="I1090" s="17">
        <v>4.0396079548752137</v>
      </c>
      <c r="J1090" s="17">
        <v>16.11333333333333</v>
      </c>
      <c r="K1090" s="4">
        <v>16</v>
      </c>
      <c r="L1090">
        <v>900</v>
      </c>
      <c r="M1090" s="6">
        <v>1211.411111113563</v>
      </c>
      <c r="N1090" s="6">
        <v>43.999999998050043</v>
      </c>
      <c r="O1090" s="4">
        <v>0</v>
      </c>
      <c r="P1090" s="6">
        <v>43.999999998050043</v>
      </c>
      <c r="Q1090" s="13">
        <v>1</v>
      </c>
      <c r="R1090" s="29">
        <v>377.80534641417597</v>
      </c>
      <c r="S1090" s="29">
        <v>833.60576469938724</v>
      </c>
      <c r="T1090" s="29">
        <v>15.725153285999999</v>
      </c>
      <c r="U1090" t="s">
        <v>176</v>
      </c>
    </row>
    <row r="1091" spans="1:21">
      <c r="A1091" s="1">
        <v>1089</v>
      </c>
      <c r="B1091">
        <v>886307</v>
      </c>
      <c r="C1091" s="2">
        <v>44575.34375</v>
      </c>
      <c r="D1091" s="26">
        <f>IF(input_OLD_temp_simulation!C1091&lt;&gt;"",(C1091-E1091/24-DATE(1970,1,1))*86400,"")</f>
        <v>1642144500.0000002</v>
      </c>
      <c r="E1091" s="13">
        <v>1</v>
      </c>
      <c r="F1091" s="17">
        <v>5.4939777951023299</v>
      </c>
      <c r="G1091" s="17">
        <v>2.063996762549865</v>
      </c>
      <c r="H1091" s="6">
        <v>4.3201640297200639</v>
      </c>
      <c r="I1091" s="17">
        <v>4.1179799534024202</v>
      </c>
      <c r="J1091" s="17">
        <v>16.151666666666671</v>
      </c>
      <c r="K1091" s="4">
        <v>16</v>
      </c>
      <c r="L1091">
        <v>900</v>
      </c>
      <c r="M1091" s="6">
        <v>1211.411111113563</v>
      </c>
      <c r="N1091" s="6">
        <v>51.999999999679858</v>
      </c>
      <c r="O1091" s="4">
        <v>0</v>
      </c>
      <c r="P1091" s="6">
        <v>51.999999999679858</v>
      </c>
      <c r="Q1091" s="13">
        <v>1</v>
      </c>
      <c r="R1091" s="29">
        <v>377.80534641417597</v>
      </c>
      <c r="S1091" s="29">
        <v>833.60576469938724</v>
      </c>
      <c r="T1091" s="29">
        <v>15.739054878999999</v>
      </c>
      <c r="U1091" t="s">
        <v>176</v>
      </c>
    </row>
    <row r="1092" spans="1:21">
      <c r="A1092" s="1">
        <v>1090</v>
      </c>
      <c r="B1092">
        <v>886307</v>
      </c>
      <c r="C1092" s="2">
        <v>44575.354166666657</v>
      </c>
      <c r="D1092" s="26">
        <f>IF(input_OLD_temp_simulation!C1092&lt;&gt;"",(C1092-E1092/24-DATE(1970,1,1))*86400,"")</f>
        <v>1642145399.9999993</v>
      </c>
      <c r="E1092" s="13">
        <v>1</v>
      </c>
      <c r="F1092" s="17">
        <v>5.558128290567165</v>
      </c>
      <c r="G1092" s="17">
        <v>2.0426645079563079</v>
      </c>
      <c r="H1092" s="6">
        <v>6.5838130574262248</v>
      </c>
      <c r="I1092" s="17">
        <v>4.1963519519296266</v>
      </c>
      <c r="J1092" s="17">
        <v>16.215</v>
      </c>
      <c r="K1092" s="4">
        <v>16</v>
      </c>
      <c r="L1092">
        <v>900</v>
      </c>
      <c r="M1092" s="6">
        <v>1211.411111113563</v>
      </c>
      <c r="N1092" s="6">
        <v>100.0000000021828</v>
      </c>
      <c r="O1092" s="4">
        <v>0</v>
      </c>
      <c r="P1092" s="6">
        <v>100.0000000021828</v>
      </c>
      <c r="Q1092" s="13">
        <v>1</v>
      </c>
      <c r="R1092" s="29">
        <v>377.80534641417597</v>
      </c>
      <c r="S1092" s="29">
        <v>833.60576469938724</v>
      </c>
      <c r="T1092" s="29">
        <v>15.758228359</v>
      </c>
      <c r="U1092" t="s">
        <v>176</v>
      </c>
    </row>
    <row r="1093" spans="1:21">
      <c r="A1093" s="1">
        <v>1091</v>
      </c>
      <c r="B1093">
        <v>886307</v>
      </c>
      <c r="C1093" s="2">
        <v>44575.364583333343</v>
      </c>
      <c r="D1093" s="26">
        <f>IF(input_OLD_temp_simulation!C1093&lt;&gt;"",(C1093-E1093/24-DATE(1970,1,1))*86400,"")</f>
        <v>1642146300.000001</v>
      </c>
      <c r="E1093" s="13">
        <v>1</v>
      </c>
      <c r="F1093" s="17">
        <v>5.622278786032</v>
      </c>
      <c r="G1093" s="17">
        <v>2.02133225336275</v>
      </c>
      <c r="H1093" s="6">
        <v>8.8474620851323866</v>
      </c>
      <c r="I1093" s="17">
        <v>4.2747239504568331</v>
      </c>
      <c r="J1093" s="17">
        <v>16.143333333333331</v>
      </c>
      <c r="K1093" s="4">
        <v>16</v>
      </c>
      <c r="L1093">
        <v>900</v>
      </c>
      <c r="M1093" s="6">
        <v>1211.411111113563</v>
      </c>
      <c r="N1093" s="6">
        <v>1151.9999999982249</v>
      </c>
      <c r="O1093" s="4">
        <v>0</v>
      </c>
      <c r="P1093" s="6">
        <v>1151.9999999982249</v>
      </c>
      <c r="Q1093" s="13">
        <v>1</v>
      </c>
      <c r="R1093" s="29">
        <v>377.80534641417597</v>
      </c>
      <c r="S1093" s="29">
        <v>833.60576469938724</v>
      </c>
      <c r="T1093" s="29">
        <v>15.866196378</v>
      </c>
      <c r="U1093" t="s">
        <v>176</v>
      </c>
    </row>
    <row r="1094" spans="1:21">
      <c r="A1094" s="1">
        <v>1092</v>
      </c>
      <c r="B1094">
        <v>886307</v>
      </c>
      <c r="C1094" s="2">
        <v>44575.375</v>
      </c>
      <c r="D1094" s="26">
        <f>IF(input_OLD_temp_simulation!C1094&lt;&gt;"",(C1094-E1094/24-DATE(1970,1,1))*86400,"")</f>
        <v>1642147200.0000002</v>
      </c>
      <c r="E1094" s="13">
        <v>1</v>
      </c>
      <c r="F1094" s="17">
        <v>5.6864292814968351</v>
      </c>
      <c r="G1094" s="17">
        <v>1.999999998769193</v>
      </c>
      <c r="H1094" s="6">
        <v>11.11111111283855</v>
      </c>
      <c r="I1094" s="17">
        <v>4.3530959489840404</v>
      </c>
      <c r="J1094" s="17">
        <v>16.126666666666669</v>
      </c>
      <c r="K1094" s="4">
        <v>16</v>
      </c>
      <c r="L1094">
        <v>900</v>
      </c>
      <c r="M1094" s="6">
        <v>1533.8027777792699</v>
      </c>
      <c r="N1094" s="6">
        <v>2060.0000000013101</v>
      </c>
      <c r="O1094" s="4">
        <v>0</v>
      </c>
      <c r="P1094" s="6">
        <v>2060.0000000013101</v>
      </c>
      <c r="Q1094" s="13">
        <v>1</v>
      </c>
      <c r="R1094" s="29">
        <v>377.80534641417597</v>
      </c>
      <c r="S1094" s="29">
        <v>1155.9974313650939</v>
      </c>
      <c r="T1094" s="29">
        <v>16.076380054000001</v>
      </c>
      <c r="U1094" t="s">
        <v>176</v>
      </c>
    </row>
    <row r="1095" spans="1:21">
      <c r="A1095" s="1">
        <v>1093</v>
      </c>
      <c r="B1095">
        <v>886307</v>
      </c>
      <c r="C1095" s="2">
        <v>44575.385416666657</v>
      </c>
      <c r="D1095" s="26">
        <f>IF(input_OLD_temp_simulation!C1095&lt;&gt;"",(C1095-E1095/24-DATE(1970,1,1))*86400,"")</f>
        <v>1642148099.9999993</v>
      </c>
      <c r="E1095" s="13">
        <v>1</v>
      </c>
      <c r="F1095" s="17">
        <v>5.7678289577825907</v>
      </c>
      <c r="G1095" s="17">
        <v>1.999999998769193</v>
      </c>
      <c r="H1095" s="6">
        <v>17.42291428253737</v>
      </c>
      <c r="I1095" s="17">
        <v>4.4344956252697951</v>
      </c>
      <c r="J1095" s="17">
        <v>16.29666666666667</v>
      </c>
      <c r="K1095" s="4">
        <v>16</v>
      </c>
      <c r="L1095">
        <v>900</v>
      </c>
      <c r="M1095" s="6">
        <v>1533.8027777792699</v>
      </c>
      <c r="N1095" s="6">
        <v>2087.9999999997381</v>
      </c>
      <c r="O1095" s="4">
        <v>0</v>
      </c>
      <c r="P1095" s="6">
        <v>2087.9999999997381</v>
      </c>
      <c r="Q1095" s="13">
        <v>1</v>
      </c>
      <c r="R1095" s="29">
        <v>377.80534641417597</v>
      </c>
      <c r="S1095" s="29">
        <v>1155.9974313650939</v>
      </c>
      <c r="T1095" s="29">
        <v>16.290297367000001</v>
      </c>
      <c r="U1095" t="s">
        <v>176</v>
      </c>
    </row>
    <row r="1096" spans="1:21">
      <c r="A1096" s="1">
        <v>1094</v>
      </c>
      <c r="B1096">
        <v>886307</v>
      </c>
      <c r="C1096" s="2">
        <v>44575.395833333343</v>
      </c>
      <c r="D1096" s="26">
        <f>IF(input_OLD_temp_simulation!C1096&lt;&gt;"",(C1096-E1096/24-DATE(1970,1,1))*86400,"")</f>
        <v>1642149000.000001</v>
      </c>
      <c r="E1096" s="13">
        <v>1</v>
      </c>
      <c r="F1096" s="17">
        <v>5.8492286340683473</v>
      </c>
      <c r="G1096" s="17">
        <v>1.999999998769193</v>
      </c>
      <c r="H1096" s="6">
        <v>23.73471745223619</v>
      </c>
      <c r="I1096" s="17">
        <v>4.5158953015555516</v>
      </c>
      <c r="J1096" s="17">
        <v>16.25333333333333</v>
      </c>
      <c r="K1096" s="4">
        <v>16</v>
      </c>
      <c r="L1096">
        <v>900</v>
      </c>
      <c r="M1096" s="6">
        <v>1533.8027777792699</v>
      </c>
      <c r="N1096" s="6">
        <v>984.00000000037835</v>
      </c>
      <c r="O1096" s="4">
        <v>0</v>
      </c>
      <c r="P1096" s="6">
        <v>984.00000000037835</v>
      </c>
      <c r="Q1096" s="13">
        <v>1</v>
      </c>
      <c r="R1096" s="29">
        <v>377.80534641417597</v>
      </c>
      <c r="S1096" s="29">
        <v>1155.9974313650939</v>
      </c>
      <c r="T1096" s="29">
        <v>16.413709688000001</v>
      </c>
      <c r="U1096" t="s">
        <v>176</v>
      </c>
    </row>
    <row r="1097" spans="1:21">
      <c r="A1097" s="1">
        <v>1095</v>
      </c>
      <c r="B1097">
        <v>886307</v>
      </c>
      <c r="C1097" s="2">
        <v>44575.40625</v>
      </c>
      <c r="D1097" s="26">
        <f>IF(input_OLD_temp_simulation!C1097&lt;&gt;"",(C1097-E1097/24-DATE(1970,1,1))*86400,"")</f>
        <v>1642149900.0000002</v>
      </c>
      <c r="E1097" s="13">
        <v>1</v>
      </c>
      <c r="F1097" s="17">
        <v>5.9306283103541038</v>
      </c>
      <c r="G1097" s="17">
        <v>1.999999998769193</v>
      </c>
      <c r="H1097" s="6">
        <v>30.046520621935009</v>
      </c>
      <c r="I1097" s="17">
        <v>4.5972949778413081</v>
      </c>
      <c r="J1097" s="17">
        <v>16.22</v>
      </c>
      <c r="K1097" s="4">
        <v>16.666666666666671</v>
      </c>
      <c r="L1097">
        <v>900</v>
      </c>
      <c r="M1097" s="6">
        <v>1533.8027777792699</v>
      </c>
      <c r="N1097" s="6">
        <v>147.99999999740979</v>
      </c>
      <c r="O1097" s="4">
        <v>0</v>
      </c>
      <c r="P1097" s="6">
        <v>147.99999999740979</v>
      </c>
      <c r="Q1097" s="13">
        <v>1</v>
      </c>
      <c r="R1097" s="29">
        <v>377.80534641417597</v>
      </c>
      <c r="S1097" s="29">
        <v>1155.9974313650939</v>
      </c>
      <c r="T1097" s="29">
        <v>16.469554579</v>
      </c>
      <c r="U1097" t="s">
        <v>176</v>
      </c>
    </row>
    <row r="1098" spans="1:21">
      <c r="A1098" s="1">
        <v>1096</v>
      </c>
      <c r="B1098">
        <v>886307</v>
      </c>
      <c r="C1098" s="2">
        <v>44575.416666666657</v>
      </c>
      <c r="D1098" s="26">
        <f>IF(input_OLD_temp_simulation!C1098&lt;&gt;"",(C1098-E1098/24-DATE(1970,1,1))*86400,"")</f>
        <v>1642150799.9999993</v>
      </c>
      <c r="E1098" s="13">
        <v>1</v>
      </c>
      <c r="F1098" s="17">
        <v>6.0120279866398594</v>
      </c>
      <c r="G1098" s="17">
        <v>1.999999998769193</v>
      </c>
      <c r="H1098" s="6">
        <v>36.358323791633829</v>
      </c>
      <c r="I1098" s="17">
        <v>4.6786946541270638</v>
      </c>
      <c r="J1098" s="17">
        <v>16.66</v>
      </c>
      <c r="K1098" s="4">
        <v>17</v>
      </c>
      <c r="L1098">
        <v>900</v>
      </c>
      <c r="M1098" s="6">
        <v>820.63333333169851</v>
      </c>
      <c r="N1098" s="6">
        <v>123.9999999997963</v>
      </c>
      <c r="O1098" s="4">
        <v>0</v>
      </c>
      <c r="P1098" s="6">
        <v>123.9999999997963</v>
      </c>
      <c r="Q1098" s="13">
        <v>1</v>
      </c>
      <c r="R1098" s="29">
        <v>377.80534641417597</v>
      </c>
      <c r="S1098" s="29">
        <v>442.82798691752248</v>
      </c>
      <c r="T1098" s="29">
        <v>16.468310455000001</v>
      </c>
      <c r="U1098" t="s">
        <v>176</v>
      </c>
    </row>
    <row r="1099" spans="1:21">
      <c r="A1099" s="1">
        <v>1097</v>
      </c>
      <c r="B1099">
        <v>886307</v>
      </c>
      <c r="C1099" s="2">
        <v>44575.427083333343</v>
      </c>
      <c r="D1099" s="26">
        <f>IF(input_OLD_temp_simulation!C1099&lt;&gt;"",(C1099-E1099/24-DATE(1970,1,1))*86400,"")</f>
        <v>1642151700.000001</v>
      </c>
      <c r="E1099" s="13">
        <v>1</v>
      </c>
      <c r="F1099" s="17">
        <v>6.15776153578269</v>
      </c>
      <c r="G1099" s="17">
        <v>2.163754094972298</v>
      </c>
      <c r="H1099" s="6">
        <v>45.052288512849017</v>
      </c>
      <c r="I1099" s="17">
        <v>4.7152588058011586</v>
      </c>
      <c r="J1099" s="17">
        <v>17.64</v>
      </c>
      <c r="K1099" s="4">
        <v>17</v>
      </c>
      <c r="L1099">
        <v>900</v>
      </c>
      <c r="M1099" s="6">
        <v>820.63333333169851</v>
      </c>
      <c r="N1099" s="6">
        <v>312.00000000171713</v>
      </c>
      <c r="O1099" s="4">
        <v>0</v>
      </c>
      <c r="P1099" s="6">
        <v>312.00000000171713</v>
      </c>
      <c r="Q1099" s="13">
        <v>1</v>
      </c>
      <c r="R1099" s="29">
        <v>377.80534641417597</v>
      </c>
      <c r="S1099" s="29">
        <v>442.82798691752248</v>
      </c>
      <c r="T1099" s="29">
        <v>16.486150547000001</v>
      </c>
      <c r="U1099" t="s">
        <v>176</v>
      </c>
    </row>
    <row r="1100" spans="1:21">
      <c r="A1100" s="1">
        <v>1098</v>
      </c>
      <c r="B1100">
        <v>886307</v>
      </c>
      <c r="C1100" s="2">
        <v>44575.4375</v>
      </c>
      <c r="D1100" s="26">
        <f>IF(input_OLD_temp_simulation!C1100&lt;&gt;"",(C1100-E1100/24-DATE(1970,1,1))*86400,"")</f>
        <v>1642152600.0000002</v>
      </c>
      <c r="E1100" s="13">
        <v>1</v>
      </c>
      <c r="F1100" s="17">
        <v>6.3034950849255198</v>
      </c>
      <c r="G1100" s="17">
        <v>2.3275081911754021</v>
      </c>
      <c r="H1100" s="6">
        <v>53.746253234064213</v>
      </c>
      <c r="I1100" s="17">
        <v>4.7518229574752517</v>
      </c>
      <c r="J1100" s="17">
        <v>17.57</v>
      </c>
      <c r="K1100" s="4">
        <v>17</v>
      </c>
      <c r="L1100">
        <v>900</v>
      </c>
      <c r="M1100" s="6">
        <v>820.63333333169851</v>
      </c>
      <c r="N1100" s="6">
        <v>247.99999999959249</v>
      </c>
      <c r="O1100" s="4">
        <v>0</v>
      </c>
      <c r="P1100" s="6">
        <v>247.99999999959249</v>
      </c>
      <c r="Q1100" s="13">
        <v>1</v>
      </c>
      <c r="R1100" s="29">
        <v>377.80534641417597</v>
      </c>
      <c r="S1100" s="29">
        <v>442.82798691752248</v>
      </c>
      <c r="T1100" s="29">
        <v>16.501968306999999</v>
      </c>
      <c r="U1100" t="s">
        <v>176</v>
      </c>
    </row>
    <row r="1101" spans="1:21">
      <c r="A1101" s="1">
        <v>1099</v>
      </c>
      <c r="B1101">
        <v>886307</v>
      </c>
      <c r="C1101" s="2">
        <v>44575.447916666657</v>
      </c>
      <c r="D1101" s="26">
        <f>IF(input_OLD_temp_simulation!C1101&lt;&gt;"",(C1101-E1101/24-DATE(1970,1,1))*86400,"")</f>
        <v>1642153499.9999993</v>
      </c>
      <c r="E1101" s="13">
        <v>1</v>
      </c>
      <c r="F1101" s="17">
        <v>6.4492286340683496</v>
      </c>
      <c r="G1101" s="17">
        <v>2.4912622873785062</v>
      </c>
      <c r="H1101" s="6">
        <v>62.440217955279408</v>
      </c>
      <c r="I1101" s="17">
        <v>4.7883871091493457</v>
      </c>
      <c r="J1101" s="17">
        <v>17.25833333333334</v>
      </c>
      <c r="K1101" s="4">
        <v>17</v>
      </c>
      <c r="L1101">
        <v>900</v>
      </c>
      <c r="M1101" s="6">
        <v>820.63333333169851</v>
      </c>
      <c r="N1101" s="6">
        <v>332.00000000215368</v>
      </c>
      <c r="O1101" s="4">
        <v>0</v>
      </c>
      <c r="P1101" s="6">
        <v>332.00000000215368</v>
      </c>
      <c r="Q1101" s="13">
        <v>1</v>
      </c>
      <c r="R1101" s="29">
        <v>377.80534641417597</v>
      </c>
      <c r="S1101" s="29">
        <v>442.82798691752248</v>
      </c>
      <c r="T1101" s="29">
        <v>16.528095415999999</v>
      </c>
      <c r="U1101" t="s">
        <v>176</v>
      </c>
    </row>
    <row r="1102" spans="1:21">
      <c r="A1102" s="1">
        <v>1100</v>
      </c>
      <c r="B1102">
        <v>886307</v>
      </c>
      <c r="C1102" s="2">
        <v>44575.458333333343</v>
      </c>
      <c r="D1102" s="26">
        <f>IF(input_OLD_temp_simulation!C1102&lt;&gt;"",(C1102-E1102/24-DATE(1970,1,1))*86400,"")</f>
        <v>1642154400.000001</v>
      </c>
      <c r="E1102" s="13">
        <v>1</v>
      </c>
      <c r="F1102" s="17">
        <v>6.5949621832111802</v>
      </c>
      <c r="G1102" s="17">
        <v>2.6550163835816112</v>
      </c>
      <c r="H1102" s="6">
        <v>71.134182676494603</v>
      </c>
      <c r="I1102" s="17">
        <v>4.8249512608234397</v>
      </c>
      <c r="J1102" s="17">
        <v>17.04</v>
      </c>
      <c r="K1102" s="4">
        <v>17</v>
      </c>
      <c r="L1102">
        <v>900</v>
      </c>
      <c r="M1102" s="6">
        <v>1055.1000000017059</v>
      </c>
      <c r="N1102" s="6">
        <v>55.999999996856793</v>
      </c>
      <c r="O1102" s="4">
        <v>0</v>
      </c>
      <c r="P1102" s="6">
        <v>55.999999996856793</v>
      </c>
      <c r="Q1102" s="13">
        <v>1</v>
      </c>
      <c r="R1102" s="29">
        <v>377.80534641417597</v>
      </c>
      <c r="S1102" s="29">
        <v>677.29465358752987</v>
      </c>
      <c r="T1102" s="29">
        <v>16.553426657999999</v>
      </c>
      <c r="U1102" t="s">
        <v>176</v>
      </c>
    </row>
    <row r="1103" spans="1:21">
      <c r="A1103" s="1">
        <v>1101</v>
      </c>
      <c r="B1103">
        <v>886307</v>
      </c>
      <c r="C1103" s="2">
        <v>44575.46875</v>
      </c>
      <c r="D1103" s="26">
        <f>IF(input_OLD_temp_simulation!C1103&lt;&gt;"",(C1103-E1103/24-DATE(1970,1,1))*86400,"")</f>
        <v>1642155300.0000002</v>
      </c>
      <c r="E1103" s="13">
        <v>1</v>
      </c>
      <c r="F1103" s="17">
        <v>6.6777130023902602</v>
      </c>
      <c r="G1103" s="17">
        <v>2.5561759375049502</v>
      </c>
      <c r="H1103" s="6">
        <v>77.238851821364946</v>
      </c>
      <c r="I1103" s="17">
        <v>4.9735957107202937</v>
      </c>
      <c r="J1103" s="17">
        <v>16.853333333333339</v>
      </c>
      <c r="K1103" s="4">
        <v>17</v>
      </c>
      <c r="L1103">
        <v>900</v>
      </c>
      <c r="M1103" s="6">
        <v>1055.1000000017059</v>
      </c>
      <c r="N1103" s="6">
        <v>44.000000001688022</v>
      </c>
      <c r="O1103" s="4">
        <v>0</v>
      </c>
      <c r="P1103" s="6">
        <v>44.000000001688022</v>
      </c>
      <c r="Q1103" s="13">
        <v>1</v>
      </c>
      <c r="R1103" s="29">
        <v>377.80534641417597</v>
      </c>
      <c r="S1103" s="29">
        <v>677.29465358752987</v>
      </c>
      <c r="T1103" s="29">
        <v>16.580849581999999</v>
      </c>
      <c r="U1103" t="s">
        <v>176</v>
      </c>
    </row>
    <row r="1104" spans="1:21">
      <c r="A1104" s="1">
        <v>1102</v>
      </c>
      <c r="B1104">
        <v>886307</v>
      </c>
      <c r="C1104" s="2">
        <v>44575.479166666657</v>
      </c>
      <c r="D1104" s="26">
        <f>IF(input_OLD_temp_simulation!C1104&lt;&gt;"",(C1104-E1104/24-DATE(1970,1,1))*86400,"")</f>
        <v>1642156199.9999993</v>
      </c>
      <c r="E1104" s="13">
        <v>1</v>
      </c>
      <c r="F1104" s="17">
        <v>6.7604638215693402</v>
      </c>
      <c r="G1104" s="17">
        <v>2.4573354914282892</v>
      </c>
      <c r="H1104" s="6">
        <v>83.343520966235303</v>
      </c>
      <c r="I1104" s="17">
        <v>5.1222401606171477</v>
      </c>
      <c r="J1104" s="17">
        <v>17.135000000000002</v>
      </c>
      <c r="K1104" s="4">
        <v>17</v>
      </c>
      <c r="L1104">
        <v>900</v>
      </c>
      <c r="M1104" s="6">
        <v>1055.1000000017059</v>
      </c>
      <c r="N1104" s="6">
        <v>43.999999998050043</v>
      </c>
      <c r="O1104" s="4">
        <v>0</v>
      </c>
      <c r="P1104" s="6">
        <v>43.999999998050043</v>
      </c>
      <c r="Q1104" s="13">
        <v>1</v>
      </c>
      <c r="R1104" s="29">
        <v>377.80534641417597</v>
      </c>
      <c r="S1104" s="29">
        <v>677.29465358752987</v>
      </c>
      <c r="T1104" s="29">
        <v>16.611348282000002</v>
      </c>
      <c r="U1104" t="s">
        <v>176</v>
      </c>
    </row>
    <row r="1105" spans="1:21">
      <c r="A1105" s="1">
        <v>1103</v>
      </c>
      <c r="B1105">
        <v>886307</v>
      </c>
      <c r="C1105" s="2">
        <v>44575.489583333343</v>
      </c>
      <c r="D1105" s="26">
        <f>IF(input_OLD_temp_simulation!C1105&lt;&gt;"",(C1105-E1105/24-DATE(1970,1,1))*86400,"")</f>
        <v>1642157100.000001</v>
      </c>
      <c r="E1105" s="13">
        <v>1</v>
      </c>
      <c r="F1105" s="17">
        <v>6.8432146407484202</v>
      </c>
      <c r="G1105" s="17">
        <v>2.3584950453516278</v>
      </c>
      <c r="H1105" s="6">
        <v>89.44819011110566</v>
      </c>
      <c r="I1105" s="17">
        <v>5.2708846105140017</v>
      </c>
      <c r="J1105" s="17">
        <v>17.256666666666661</v>
      </c>
      <c r="K1105" s="4">
        <v>17</v>
      </c>
      <c r="L1105">
        <v>900</v>
      </c>
      <c r="M1105" s="6">
        <v>1055.1000000017059</v>
      </c>
      <c r="N1105" s="6">
        <v>88.000000003376044</v>
      </c>
      <c r="O1105" s="4">
        <v>0</v>
      </c>
      <c r="P1105" s="6">
        <v>88.000000003376044</v>
      </c>
      <c r="Q1105" s="13">
        <v>1</v>
      </c>
      <c r="R1105" s="29">
        <v>377.80534641417597</v>
      </c>
      <c r="S1105" s="29">
        <v>677.29465358752987</v>
      </c>
      <c r="T1105" s="29">
        <v>16.648563222</v>
      </c>
      <c r="U1105" t="s">
        <v>176</v>
      </c>
    </row>
    <row r="1106" spans="1:21">
      <c r="A1106" s="1">
        <v>1104</v>
      </c>
      <c r="B1106">
        <v>886307</v>
      </c>
      <c r="C1106" s="2">
        <v>44575.5</v>
      </c>
      <c r="D1106" s="26">
        <f>IF(input_OLD_temp_simulation!C1106&lt;&gt;"",(C1106-E1106/24-DATE(1970,1,1))*86400,"")</f>
        <v>1642158000.0000002</v>
      </c>
      <c r="E1106" s="13">
        <v>1</v>
      </c>
      <c r="F1106" s="17">
        <v>6.9259654599275002</v>
      </c>
      <c r="G1106" s="17">
        <v>2.2596545992749668</v>
      </c>
      <c r="H1106" s="6">
        <v>95.552859255976045</v>
      </c>
      <c r="I1106" s="17">
        <v>5.4195290604108557</v>
      </c>
      <c r="J1106" s="17">
        <v>17.13333333333334</v>
      </c>
      <c r="K1106" s="4">
        <v>17</v>
      </c>
      <c r="L1106">
        <v>900</v>
      </c>
      <c r="M1106" s="6">
        <v>1509.3791666654049</v>
      </c>
      <c r="N1106" s="6">
        <v>155.9999999990396</v>
      </c>
      <c r="O1106" s="4">
        <v>0</v>
      </c>
      <c r="P1106" s="6">
        <v>155.9999999990396</v>
      </c>
      <c r="Q1106" s="13">
        <v>1</v>
      </c>
      <c r="R1106" s="29">
        <v>377.80534641417597</v>
      </c>
      <c r="S1106" s="29">
        <v>1131.5738202512291</v>
      </c>
      <c r="T1106" s="29">
        <v>16.73111875</v>
      </c>
      <c r="U1106" t="s">
        <v>176</v>
      </c>
    </row>
    <row r="1107" spans="1:21">
      <c r="A1107" s="1">
        <v>1105</v>
      </c>
      <c r="B1107">
        <v>886307</v>
      </c>
      <c r="C1107" s="2">
        <v>44575.510416666657</v>
      </c>
      <c r="D1107" s="26">
        <f>IF(input_OLD_temp_simulation!C1107&lt;&gt;"",(C1107-E1107/24-DATE(1970,1,1))*86400,"")</f>
        <v>1642158899.9999993</v>
      </c>
      <c r="E1107" s="13">
        <v>1</v>
      </c>
      <c r="F1107" s="17">
        <v>6.9314913649818761</v>
      </c>
      <c r="G1107" s="17">
        <v>2.280986853560826</v>
      </c>
      <c r="H1107" s="6">
        <v>89.257686784262802</v>
      </c>
      <c r="I1107" s="17">
        <v>5.4108334626079921</v>
      </c>
      <c r="J1107" s="17">
        <v>16.98</v>
      </c>
      <c r="K1107" s="4">
        <v>17</v>
      </c>
      <c r="L1107">
        <v>900</v>
      </c>
      <c r="M1107" s="6">
        <v>1509.3791666654049</v>
      </c>
      <c r="N1107" s="6">
        <v>344.00000000096043</v>
      </c>
      <c r="O1107" s="4">
        <v>0</v>
      </c>
      <c r="P1107" s="6">
        <v>344.00000000096043</v>
      </c>
      <c r="Q1107" s="13">
        <v>1</v>
      </c>
      <c r="R1107" s="29">
        <v>377.80534641417597</v>
      </c>
      <c r="S1107" s="29">
        <v>1131.5738202512291</v>
      </c>
      <c r="T1107" s="29">
        <v>16.826385131999999</v>
      </c>
      <c r="U1107" t="s">
        <v>176</v>
      </c>
    </row>
    <row r="1108" spans="1:21">
      <c r="A1108" s="1">
        <v>1106</v>
      </c>
      <c r="B1108">
        <v>886307</v>
      </c>
      <c r="C1108" s="2">
        <v>44575.520833333343</v>
      </c>
      <c r="D1108" s="26">
        <f>IF(input_OLD_temp_simulation!C1108&lt;&gt;"",(C1108-E1108/24-DATE(1970,1,1))*86400,"")</f>
        <v>1642159800.000001</v>
      </c>
      <c r="E1108" s="13">
        <v>1</v>
      </c>
      <c r="F1108" s="17">
        <v>6.937017270036252</v>
      </c>
      <c r="G1108" s="17">
        <v>2.3023191078466851</v>
      </c>
      <c r="H1108" s="6">
        <v>82.962514312549573</v>
      </c>
      <c r="I1108" s="17">
        <v>5.4021378648051286</v>
      </c>
      <c r="J1108" s="17">
        <v>17.033333333333331</v>
      </c>
      <c r="K1108" s="4">
        <v>17.5</v>
      </c>
      <c r="L1108">
        <v>900</v>
      </c>
      <c r="M1108" s="6">
        <v>1509.3791666654049</v>
      </c>
      <c r="N1108" s="6">
        <v>63.999999998486601</v>
      </c>
      <c r="O1108" s="4">
        <v>0</v>
      </c>
      <c r="P1108" s="6">
        <v>63.999999998486601</v>
      </c>
      <c r="Q1108" s="13">
        <v>1</v>
      </c>
      <c r="R1108" s="29">
        <v>377.80534641417597</v>
      </c>
      <c r="S1108" s="29">
        <v>1131.5738202512291</v>
      </c>
      <c r="T1108" s="29">
        <v>16.895323436000002</v>
      </c>
      <c r="U1108" t="s">
        <v>176</v>
      </c>
    </row>
    <row r="1109" spans="1:21">
      <c r="A1109" s="1">
        <v>1107</v>
      </c>
      <c r="B1109">
        <v>886307</v>
      </c>
      <c r="C1109" s="2">
        <v>44575.53125</v>
      </c>
      <c r="D1109" s="26">
        <f>IF(input_OLD_temp_simulation!C1109&lt;&gt;"",(C1109-E1109/24-DATE(1970,1,1))*86400,"")</f>
        <v>1642160700.0000002</v>
      </c>
      <c r="E1109" s="13">
        <v>1</v>
      </c>
      <c r="F1109" s="17">
        <v>6.9425431750906279</v>
      </c>
      <c r="G1109" s="17">
        <v>2.3236513621325439</v>
      </c>
      <c r="H1109" s="6">
        <v>76.667341840836343</v>
      </c>
      <c r="I1109" s="17">
        <v>5.393442267002265</v>
      </c>
      <c r="J1109" s="17">
        <v>17.493333333333339</v>
      </c>
      <c r="K1109" s="4">
        <v>17.5</v>
      </c>
      <c r="L1109">
        <v>900</v>
      </c>
      <c r="M1109" s="6">
        <v>1474.837202379555</v>
      </c>
      <c r="N1109" s="6">
        <v>40.000000000873108</v>
      </c>
      <c r="O1109" s="4">
        <v>0</v>
      </c>
      <c r="P1109" s="6">
        <v>40.000000000873108</v>
      </c>
      <c r="Q1109" s="13">
        <v>1</v>
      </c>
      <c r="R1109" s="29">
        <v>377.80534641417597</v>
      </c>
      <c r="S1109" s="29">
        <v>1097.031855965379</v>
      </c>
      <c r="T1109" s="29">
        <v>16.956635200000001</v>
      </c>
      <c r="U1109" t="s">
        <v>176</v>
      </c>
    </row>
    <row r="1110" spans="1:21">
      <c r="A1110" s="1">
        <v>1108</v>
      </c>
      <c r="B1110">
        <v>886307</v>
      </c>
      <c r="C1110" s="2">
        <v>44575.541666666657</v>
      </c>
      <c r="D1110" s="26">
        <f>IF(input_OLD_temp_simulation!C1110&lt;&gt;"",(C1110-E1110/24-DATE(1970,1,1))*86400,"")</f>
        <v>1642161599.9999993</v>
      </c>
      <c r="E1110" s="13">
        <v>1</v>
      </c>
      <c r="F1110" s="17">
        <v>6.9480690801450038</v>
      </c>
      <c r="G1110" s="17">
        <v>2.344983616418403</v>
      </c>
      <c r="H1110" s="6">
        <v>70.372169369123114</v>
      </c>
      <c r="I1110" s="17">
        <v>5.3847466691994006</v>
      </c>
      <c r="J1110" s="17">
        <v>17.596666666666671</v>
      </c>
      <c r="K1110" s="4">
        <v>17.5</v>
      </c>
      <c r="L1110">
        <v>900</v>
      </c>
      <c r="M1110" s="6">
        <v>1198.501488093731</v>
      </c>
      <c r="N1110" s="6">
        <v>59.999999997671686</v>
      </c>
      <c r="O1110" s="4">
        <v>0</v>
      </c>
      <c r="P1110" s="6">
        <v>59.999999997671686</v>
      </c>
      <c r="Q1110" s="13">
        <v>1</v>
      </c>
      <c r="R1110" s="29">
        <v>377.80534641417597</v>
      </c>
      <c r="S1110" s="29">
        <v>820.69614167955547</v>
      </c>
      <c r="T1110" s="29">
        <v>16.994515756999999</v>
      </c>
      <c r="U1110" t="s">
        <v>176</v>
      </c>
    </row>
    <row r="1111" spans="1:21">
      <c r="A1111" s="1">
        <v>1109</v>
      </c>
      <c r="B1111">
        <v>886307</v>
      </c>
      <c r="C1111" s="2">
        <v>44575.552083333343</v>
      </c>
      <c r="D1111" s="26">
        <f>IF(input_OLD_temp_simulation!C1111&lt;&gt;"",(C1111-E1111/24-DATE(1970,1,1))*86400,"")</f>
        <v>1642162500.000001</v>
      </c>
      <c r="E1111" s="13">
        <v>1</v>
      </c>
      <c r="F1111" s="17">
        <v>6.9045604451268767</v>
      </c>
      <c r="G1111" s="17">
        <v>2.3236513621325439</v>
      </c>
      <c r="H1111" s="6">
        <v>63.527059841845968</v>
      </c>
      <c r="I1111" s="17">
        <v>5.3554595370385139</v>
      </c>
      <c r="J1111" s="17">
        <v>17.45333333333333</v>
      </c>
      <c r="K1111" s="4">
        <v>17.5</v>
      </c>
      <c r="L1111">
        <v>900</v>
      </c>
      <c r="M1111" s="6">
        <v>887.62380952233582</v>
      </c>
      <c r="N1111" s="6">
        <v>116.00000000180439</v>
      </c>
      <c r="O1111" s="4">
        <v>0</v>
      </c>
      <c r="P1111" s="6">
        <v>116.00000000180439</v>
      </c>
      <c r="Q1111" s="13">
        <v>1</v>
      </c>
      <c r="R1111" s="29">
        <v>377.80534641417597</v>
      </c>
      <c r="S1111" s="29">
        <v>509.81846310815979</v>
      </c>
      <c r="T1111" s="29">
        <v>17.008991830999999</v>
      </c>
      <c r="U1111" t="s">
        <v>176</v>
      </c>
    </row>
    <row r="1112" spans="1:21">
      <c r="A1112" s="1">
        <v>1110</v>
      </c>
      <c r="B1112">
        <v>886307</v>
      </c>
      <c r="C1112" s="2">
        <v>44575.5625</v>
      </c>
      <c r="D1112" s="26">
        <f>IF(input_OLD_temp_simulation!C1112&lt;&gt;"",(C1112-E1112/24-DATE(1970,1,1))*86400,"")</f>
        <v>1642163400.0000002</v>
      </c>
      <c r="E1112" s="13">
        <v>1</v>
      </c>
      <c r="F1112" s="17">
        <v>6.8610518101087496</v>
      </c>
      <c r="G1112" s="17">
        <v>2.3023191078466851</v>
      </c>
      <c r="H1112" s="6">
        <v>56.68195031456883</v>
      </c>
      <c r="I1112" s="17">
        <v>5.3261724048776262</v>
      </c>
      <c r="J1112" s="17">
        <v>17.5</v>
      </c>
      <c r="K1112" s="4">
        <v>16</v>
      </c>
      <c r="L1112">
        <v>900</v>
      </c>
      <c r="M1112" s="6">
        <v>576.74613095094003</v>
      </c>
      <c r="N1112" s="6">
        <v>108.00000000017459</v>
      </c>
      <c r="O1112" s="4">
        <v>0</v>
      </c>
      <c r="P1112" s="6">
        <v>108.00000000017459</v>
      </c>
      <c r="Q1112" s="13">
        <v>1</v>
      </c>
      <c r="R1112" s="29">
        <v>377.80534641417597</v>
      </c>
      <c r="S1112" s="29">
        <v>198.94078453676411</v>
      </c>
      <c r="T1112" s="29">
        <v>16.994900566999998</v>
      </c>
      <c r="U1112" t="s">
        <v>176</v>
      </c>
    </row>
    <row r="1113" spans="1:21">
      <c r="A1113" s="1">
        <v>1111</v>
      </c>
      <c r="B1113">
        <v>886307</v>
      </c>
      <c r="C1113" s="2">
        <v>44575.572916666657</v>
      </c>
      <c r="D1113" s="26">
        <f>IF(input_OLD_temp_simulation!C1113&lt;&gt;"",(C1113-E1113/24-DATE(1970,1,1))*86400,"")</f>
        <v>1642164299.9999993</v>
      </c>
      <c r="E1113" s="13">
        <v>1</v>
      </c>
      <c r="F1113" s="17">
        <v>6.8175431750906226</v>
      </c>
      <c r="G1113" s="17">
        <v>2.280986853560826</v>
      </c>
      <c r="H1113" s="6">
        <v>49.836840787291692</v>
      </c>
      <c r="I1113" s="17">
        <v>5.2968852727167386</v>
      </c>
      <c r="J1113" s="17">
        <v>17.463333333333331</v>
      </c>
      <c r="K1113" s="4">
        <v>16</v>
      </c>
      <c r="L1113">
        <v>900</v>
      </c>
      <c r="M1113" s="6">
        <v>123.1647817455588</v>
      </c>
      <c r="N1113" s="6">
        <v>187.9999999982829</v>
      </c>
      <c r="O1113" s="4">
        <v>0</v>
      </c>
      <c r="P1113" s="6">
        <v>187.9999999982829</v>
      </c>
      <c r="Q1113" s="13">
        <v>1</v>
      </c>
      <c r="R1113" s="29">
        <v>377.80534641417597</v>
      </c>
      <c r="S1113" s="29">
        <v>0</v>
      </c>
      <c r="T1113" s="29">
        <v>16.9688023</v>
      </c>
      <c r="U1113" t="s">
        <v>176</v>
      </c>
    </row>
    <row r="1114" spans="1:21">
      <c r="A1114" s="1">
        <v>1112</v>
      </c>
      <c r="B1114">
        <v>886307</v>
      </c>
      <c r="C1114" s="2">
        <v>44575.583333333343</v>
      </c>
      <c r="D1114" s="26">
        <f>IF(input_OLD_temp_simulation!C1114&lt;&gt;"",(C1114-E1114/24-DATE(1970,1,1))*86400,"")</f>
        <v>1642165200.000001</v>
      </c>
      <c r="E1114" s="13">
        <v>1</v>
      </c>
      <c r="F1114" s="17">
        <v>6.7740345400724964</v>
      </c>
      <c r="G1114" s="17">
        <v>2.2596545992749668</v>
      </c>
      <c r="H1114" s="6">
        <v>42.991731260014546</v>
      </c>
      <c r="I1114" s="17">
        <v>5.267598140555851</v>
      </c>
      <c r="J1114" s="17">
        <v>17.266666666666669</v>
      </c>
      <c r="K1114" s="4">
        <v>16</v>
      </c>
      <c r="L1114">
        <v>900</v>
      </c>
      <c r="M1114" s="6">
        <v>58.616666665280562</v>
      </c>
      <c r="N1114" s="6">
        <v>328.00000000133878</v>
      </c>
      <c r="O1114" s="4">
        <v>0</v>
      </c>
      <c r="P1114" s="6">
        <v>328.00000000133878</v>
      </c>
      <c r="Q1114" s="13">
        <v>1</v>
      </c>
      <c r="R1114" s="29">
        <v>377.80534641417597</v>
      </c>
      <c r="S1114" s="29">
        <v>0</v>
      </c>
      <c r="T1114" s="29">
        <v>16.951835032999998</v>
      </c>
      <c r="U1114" t="s">
        <v>176</v>
      </c>
    </row>
    <row r="1115" spans="1:21">
      <c r="A1115" s="1">
        <v>1113</v>
      </c>
      <c r="B1115">
        <v>886307</v>
      </c>
      <c r="C1115" s="2">
        <v>44575.59375</v>
      </c>
      <c r="D1115" s="26">
        <f>IF(input_OLD_temp_simulation!C1115&lt;&gt;"",(C1115-E1115/24-DATE(1970,1,1))*86400,"")</f>
        <v>1642166100.0000002</v>
      </c>
      <c r="E1115" s="13">
        <v>1</v>
      </c>
      <c r="F1115" s="17">
        <v>6.7097923559115431</v>
      </c>
      <c r="G1115" s="17">
        <v>2.1947409491485228</v>
      </c>
      <c r="H1115" s="6">
        <v>38.313482751069927</v>
      </c>
      <c r="I1115" s="17">
        <v>5.2466317231458612</v>
      </c>
      <c r="J1115" s="17">
        <v>17.04</v>
      </c>
      <c r="K1115" s="4">
        <v>16.00333333333333</v>
      </c>
      <c r="L1115">
        <v>900</v>
      </c>
      <c r="M1115" s="6">
        <v>58.616666665280562</v>
      </c>
      <c r="N1115" s="6">
        <v>103.9999999993597</v>
      </c>
      <c r="O1115" s="4">
        <v>0</v>
      </c>
      <c r="P1115" s="6">
        <v>103.9999999993597</v>
      </c>
      <c r="Q1115" s="13">
        <v>1</v>
      </c>
      <c r="R1115" s="29">
        <v>377.80534641417597</v>
      </c>
      <c r="S1115" s="29">
        <v>0</v>
      </c>
      <c r="T1115" s="29">
        <v>16.914489506999999</v>
      </c>
      <c r="U1115" t="s">
        <v>176</v>
      </c>
    </row>
    <row r="1116" spans="1:21">
      <c r="A1116" s="1">
        <v>1114</v>
      </c>
      <c r="B1116">
        <v>886307</v>
      </c>
      <c r="C1116" s="2">
        <v>44575.604166666657</v>
      </c>
      <c r="D1116" s="26">
        <f>IF(input_OLD_temp_simulation!C1116&lt;&gt;"",(C1116-E1116/24-DATE(1970,1,1))*86400,"")</f>
        <v>1642166999.9999993</v>
      </c>
      <c r="E1116" s="13">
        <v>1</v>
      </c>
      <c r="F1116" s="17">
        <v>6.6455501717505907</v>
      </c>
      <c r="G1116" s="17">
        <v>2.1298272990220801</v>
      </c>
      <c r="H1116" s="6">
        <v>33.6352342421253</v>
      </c>
      <c r="I1116" s="17">
        <v>5.2256653057358706</v>
      </c>
      <c r="J1116" s="17">
        <v>16.88</v>
      </c>
      <c r="K1116" s="4">
        <v>16</v>
      </c>
      <c r="L1116">
        <v>900</v>
      </c>
      <c r="M1116" s="6">
        <v>58.616666665280562</v>
      </c>
      <c r="N1116" s="6">
        <v>108.00000000017459</v>
      </c>
      <c r="O1116" s="4">
        <v>0</v>
      </c>
      <c r="P1116" s="6">
        <v>108.00000000017459</v>
      </c>
      <c r="Q1116" s="13">
        <v>1</v>
      </c>
      <c r="R1116" s="29">
        <v>377.80534641417597</v>
      </c>
      <c r="S1116" s="29">
        <v>0</v>
      </c>
      <c r="T1116" s="29">
        <v>16.875883878</v>
      </c>
      <c r="U1116" t="s">
        <v>176</v>
      </c>
    </row>
    <row r="1117" spans="1:21">
      <c r="A1117" s="1">
        <v>1115</v>
      </c>
      <c r="B1117">
        <v>886307</v>
      </c>
      <c r="C1117" s="2">
        <v>44575.614583333343</v>
      </c>
      <c r="D1117" s="26">
        <f>IF(input_OLD_temp_simulation!C1117&lt;&gt;"",(C1117-E1117/24-DATE(1970,1,1))*86400,"")</f>
        <v>1642167900.000001</v>
      </c>
      <c r="E1117" s="13">
        <v>1</v>
      </c>
      <c r="F1117" s="17">
        <v>6.5813079875896383</v>
      </c>
      <c r="G1117" s="17">
        <v>2.064913648895637</v>
      </c>
      <c r="H1117" s="6">
        <v>28.956985733180669</v>
      </c>
      <c r="I1117" s="17">
        <v>5.2046988883258809</v>
      </c>
      <c r="J1117" s="17">
        <v>16.676666666666669</v>
      </c>
      <c r="K1117" s="4">
        <v>16</v>
      </c>
      <c r="L1117">
        <v>900</v>
      </c>
      <c r="M1117" s="6">
        <v>58.616666665280562</v>
      </c>
      <c r="N1117" s="6">
        <v>112.0000000009895</v>
      </c>
      <c r="O1117" s="4">
        <v>0</v>
      </c>
      <c r="P1117" s="6">
        <v>112.0000000009895</v>
      </c>
      <c r="Q1117" s="13">
        <v>1</v>
      </c>
      <c r="R1117" s="29">
        <v>377.80534641417597</v>
      </c>
      <c r="S1117" s="29">
        <v>0</v>
      </c>
      <c r="T1117" s="29">
        <v>16.836026957000001</v>
      </c>
      <c r="U1117" t="s">
        <v>176</v>
      </c>
    </row>
    <row r="1118" spans="1:21">
      <c r="A1118" s="1">
        <v>1116</v>
      </c>
      <c r="B1118">
        <v>886307</v>
      </c>
      <c r="C1118" s="2">
        <v>44575.625</v>
      </c>
      <c r="D1118" s="26">
        <f>IF(input_OLD_temp_simulation!C1118&lt;&gt;"",(C1118-E1118/24-DATE(1970,1,1))*86400,"")</f>
        <v>1642168800.0000002</v>
      </c>
      <c r="E1118" s="13">
        <v>1</v>
      </c>
      <c r="F1118" s="17">
        <v>6.5170658034286859</v>
      </c>
      <c r="G1118" s="17">
        <v>1.999999998769193</v>
      </c>
      <c r="H1118" s="6">
        <v>24.27873722423605</v>
      </c>
      <c r="I1118" s="17">
        <v>5.1837324709158903</v>
      </c>
      <c r="J1118" s="17">
        <v>16.59333333333333</v>
      </c>
      <c r="K1118" s="4">
        <v>16</v>
      </c>
      <c r="L1118">
        <v>900</v>
      </c>
      <c r="M1118" s="6">
        <v>0</v>
      </c>
      <c r="N1118" s="6">
        <v>255.99999999758441</v>
      </c>
      <c r="O1118" s="4">
        <v>0</v>
      </c>
      <c r="P1118" s="6">
        <v>255.99999999758441</v>
      </c>
      <c r="Q1118" s="13">
        <v>1</v>
      </c>
      <c r="R1118" s="29">
        <v>377.80534641417597</v>
      </c>
      <c r="S1118" s="29">
        <v>0</v>
      </c>
      <c r="T1118" s="29">
        <v>16.806579218</v>
      </c>
      <c r="U1118" t="s">
        <v>176</v>
      </c>
    </row>
    <row r="1119" spans="1:21">
      <c r="A1119" s="1">
        <v>1117</v>
      </c>
      <c r="B1119">
        <v>886307</v>
      </c>
      <c r="C1119" s="2">
        <v>44575.635416666657</v>
      </c>
      <c r="D1119" s="26">
        <f>IF(input_OLD_temp_simulation!C1119&lt;&gt;"",(C1119-E1119/24-DATE(1970,1,1))*86400,"")</f>
        <v>1642169699.9999993</v>
      </c>
      <c r="E1119" s="13">
        <v>1</v>
      </c>
      <c r="F1119" s="17">
        <v>6.4670658034286843</v>
      </c>
      <c r="G1119" s="17">
        <v>1.8149136488956441</v>
      </c>
      <c r="H1119" s="6">
        <v>19.5979418062112</v>
      </c>
      <c r="I1119" s="17">
        <v>5.2571233708315894</v>
      </c>
      <c r="J1119" s="17">
        <v>16.528333333333329</v>
      </c>
      <c r="K1119" s="4">
        <v>16</v>
      </c>
      <c r="L1119">
        <v>900</v>
      </c>
      <c r="M1119" s="6">
        <v>0</v>
      </c>
      <c r="N1119" s="6">
        <v>32.000000002881279</v>
      </c>
      <c r="O1119" s="4">
        <v>0</v>
      </c>
      <c r="P1119" s="6">
        <v>32.000000002881279</v>
      </c>
      <c r="Q1119" s="13">
        <v>1</v>
      </c>
      <c r="R1119" s="29">
        <v>377.80534641417597</v>
      </c>
      <c r="S1119" s="29">
        <v>0</v>
      </c>
      <c r="T1119" s="29">
        <v>16.757499322000001</v>
      </c>
      <c r="U1119" t="s">
        <v>176</v>
      </c>
    </row>
    <row r="1120" spans="1:21">
      <c r="A1120" s="1">
        <v>1118</v>
      </c>
      <c r="B1120">
        <v>886307</v>
      </c>
      <c r="C1120" s="2">
        <v>44575.645833333343</v>
      </c>
      <c r="D1120" s="26">
        <f>IF(input_OLD_temp_simulation!C1120&lt;&gt;"",(C1120-E1120/24-DATE(1970,1,1))*86400,"")</f>
        <v>1642170600.000001</v>
      </c>
      <c r="E1120" s="13">
        <v>1</v>
      </c>
      <c r="F1120" s="17">
        <v>6.4170658034286827</v>
      </c>
      <c r="G1120" s="17">
        <v>1.6298272990220939</v>
      </c>
      <c r="H1120" s="6">
        <v>14.91714638818635</v>
      </c>
      <c r="I1120" s="17">
        <v>5.3305142707472868</v>
      </c>
      <c r="J1120" s="17">
        <v>16.475000000000001</v>
      </c>
      <c r="K1120" s="4">
        <v>16</v>
      </c>
      <c r="L1120">
        <v>900</v>
      </c>
      <c r="M1120" s="6">
        <v>0</v>
      </c>
      <c r="N1120" s="6">
        <v>31.9999999992433</v>
      </c>
      <c r="O1120" s="4">
        <v>0</v>
      </c>
      <c r="P1120" s="6">
        <v>31.9999999992433</v>
      </c>
      <c r="Q1120" s="13">
        <v>1</v>
      </c>
      <c r="R1120" s="29">
        <v>377.80534641417597</v>
      </c>
      <c r="S1120" s="29">
        <v>0</v>
      </c>
      <c r="T1120" s="29">
        <v>16.707567300000001</v>
      </c>
      <c r="U1120" t="s">
        <v>176</v>
      </c>
    </row>
    <row r="1121" spans="1:21">
      <c r="A1121" s="1">
        <v>1119</v>
      </c>
      <c r="B1121">
        <v>886307</v>
      </c>
      <c r="C1121" s="2">
        <v>44575.65625</v>
      </c>
      <c r="D1121" s="26">
        <f>IF(input_OLD_temp_simulation!C1121&lt;&gt;"",(C1121-E1121/24-DATE(1970,1,1))*86400,"")</f>
        <v>1642171500.0000002</v>
      </c>
      <c r="E1121" s="13">
        <v>1</v>
      </c>
      <c r="F1121" s="17">
        <v>6.3670658034286811</v>
      </c>
      <c r="G1121" s="17">
        <v>1.444740949148545</v>
      </c>
      <c r="H1121" s="6">
        <v>10.236350970161499</v>
      </c>
      <c r="I1121" s="17">
        <v>5.403905170662985</v>
      </c>
      <c r="J1121" s="17">
        <v>16.396666666666661</v>
      </c>
      <c r="K1121" s="4">
        <v>16</v>
      </c>
      <c r="L1121">
        <v>900</v>
      </c>
      <c r="M1121" s="6">
        <v>0</v>
      </c>
      <c r="N1121" s="6">
        <v>24.000000001251461</v>
      </c>
      <c r="O1121" s="4">
        <v>0</v>
      </c>
      <c r="P1121" s="6">
        <v>24.000000001251461</v>
      </c>
      <c r="Q1121" s="13">
        <v>1</v>
      </c>
      <c r="R1121" s="29">
        <v>377.80534641417597</v>
      </c>
      <c r="S1121" s="29">
        <v>0</v>
      </c>
      <c r="T1121" s="29">
        <v>16.656123300000001</v>
      </c>
      <c r="U1121" t="s">
        <v>176</v>
      </c>
    </row>
    <row r="1122" spans="1:21">
      <c r="A1122" s="1">
        <v>1120</v>
      </c>
      <c r="B1122">
        <v>886307</v>
      </c>
      <c r="C1122" s="2">
        <v>44575.666666666657</v>
      </c>
      <c r="D1122" s="26">
        <f>IF(input_OLD_temp_simulation!C1122&lt;&gt;"",(C1122-E1122/24-DATE(1970,1,1))*86400,"")</f>
        <v>1642172399.9999993</v>
      </c>
      <c r="E1122" s="13">
        <v>1</v>
      </c>
      <c r="F1122" s="17">
        <v>6.3170658034286804</v>
      </c>
      <c r="G1122" s="17">
        <v>1.259654599274995</v>
      </c>
      <c r="H1122" s="6">
        <v>5.5555555521366484</v>
      </c>
      <c r="I1122" s="17">
        <v>5.4772960705786824</v>
      </c>
      <c r="J1122" s="17">
        <v>16.3</v>
      </c>
      <c r="K1122" s="4">
        <v>16</v>
      </c>
      <c r="L1122">
        <v>900</v>
      </c>
      <c r="M1122" s="6">
        <v>224.69722222357279</v>
      </c>
      <c r="N1122" s="6">
        <v>59.999999997671686</v>
      </c>
      <c r="O1122" s="4">
        <v>0</v>
      </c>
      <c r="P1122" s="6">
        <v>59.999999997671686</v>
      </c>
      <c r="Q1122" s="13">
        <v>1</v>
      </c>
      <c r="R1122" s="29">
        <v>377.80534641417597</v>
      </c>
      <c r="S1122" s="29">
        <v>0</v>
      </c>
      <c r="T1122" s="29">
        <v>16.606839862000001</v>
      </c>
      <c r="U1122" t="s">
        <v>176</v>
      </c>
    </row>
    <row r="1123" spans="1:21">
      <c r="A1123" s="1">
        <v>1121</v>
      </c>
      <c r="B1123">
        <v>886307</v>
      </c>
      <c r="C1123" s="2">
        <v>44575.677083333343</v>
      </c>
      <c r="D1123" s="26">
        <f>IF(input_OLD_temp_simulation!C1123&lt;&gt;"",(C1123-E1123/24-DATE(1970,1,1))*86400,"")</f>
        <v>1642173300.000001</v>
      </c>
      <c r="E1123" s="13">
        <v>1</v>
      </c>
      <c r="F1123" s="17">
        <v>6.264932578000094</v>
      </c>
      <c r="G1123" s="17">
        <v>1.1947409506095099</v>
      </c>
      <c r="H1123" s="6">
        <v>4.1666666641024861</v>
      </c>
      <c r="I1123" s="17">
        <v>5.4684386109270866</v>
      </c>
      <c r="J1123" s="17">
        <v>16.213333333333331</v>
      </c>
      <c r="K1123" s="4">
        <v>16</v>
      </c>
      <c r="L1123">
        <v>900</v>
      </c>
      <c r="M1123" s="6">
        <v>224.69722222357279</v>
      </c>
      <c r="N1123" s="6">
        <v>168.0000000014843</v>
      </c>
      <c r="O1123" s="4">
        <v>0</v>
      </c>
      <c r="P1123" s="6">
        <v>168.0000000014843</v>
      </c>
      <c r="Q1123" s="13">
        <v>1</v>
      </c>
      <c r="R1123" s="29">
        <v>377.80534641417597</v>
      </c>
      <c r="S1123" s="29">
        <v>0</v>
      </c>
      <c r="T1123" s="29">
        <v>16.566320628</v>
      </c>
      <c r="U1123" t="s">
        <v>176</v>
      </c>
    </row>
    <row r="1124" spans="1:21">
      <c r="A1124" s="1">
        <v>1122</v>
      </c>
      <c r="B1124">
        <v>886307</v>
      </c>
      <c r="C1124" s="2">
        <v>44575.6875</v>
      </c>
      <c r="D1124" s="26">
        <f>IF(input_OLD_temp_simulation!C1124&lt;&gt;"",(C1124-E1124/24-DATE(1970,1,1))*86400,"")</f>
        <v>1642174200.0000002</v>
      </c>
      <c r="E1124" s="13">
        <v>1</v>
      </c>
      <c r="F1124" s="17">
        <v>6.2127993525715093</v>
      </c>
      <c r="G1124" s="17">
        <v>1.1298273019440239</v>
      </c>
      <c r="H1124" s="6">
        <v>2.7777777760683242</v>
      </c>
      <c r="I1124" s="17">
        <v>5.4595811512754926</v>
      </c>
      <c r="J1124" s="17">
        <v>16.14</v>
      </c>
      <c r="K1124" s="4">
        <v>16</v>
      </c>
      <c r="L1124">
        <v>900</v>
      </c>
      <c r="M1124" s="6">
        <v>224.69722222357279</v>
      </c>
      <c r="N1124" s="6">
        <v>167.99999999784629</v>
      </c>
      <c r="O1124" s="4">
        <v>0</v>
      </c>
      <c r="P1124" s="6">
        <v>167.99999999784629</v>
      </c>
      <c r="Q1124" s="13">
        <v>1</v>
      </c>
      <c r="R1124" s="29">
        <v>377.80534641417597</v>
      </c>
      <c r="S1124" s="29">
        <v>0</v>
      </c>
      <c r="T1124" s="29">
        <v>16.525515842000001</v>
      </c>
      <c r="U1124" t="s">
        <v>176</v>
      </c>
    </row>
    <row r="1125" spans="1:21">
      <c r="A1125" s="1">
        <v>1123</v>
      </c>
      <c r="B1125">
        <v>886307</v>
      </c>
      <c r="C1125" s="2">
        <v>44575.697916666657</v>
      </c>
      <c r="D1125" s="26">
        <f>IF(input_OLD_temp_simulation!C1125&lt;&gt;"",(C1125-E1125/24-DATE(1970,1,1))*86400,"")</f>
        <v>1642175099.9999993</v>
      </c>
      <c r="E1125" s="13">
        <v>1</v>
      </c>
      <c r="F1125" s="17">
        <v>6.1606661271429246</v>
      </c>
      <c r="G1125" s="17">
        <v>1.064913653278539</v>
      </c>
      <c r="H1125" s="6">
        <v>1.3888888880341621</v>
      </c>
      <c r="I1125" s="17">
        <v>5.4507236916238986</v>
      </c>
      <c r="J1125" s="17">
        <v>16.096666666666671</v>
      </c>
      <c r="K1125" s="4">
        <v>16</v>
      </c>
      <c r="L1125">
        <v>900</v>
      </c>
      <c r="M1125" s="6">
        <v>224.69722222357279</v>
      </c>
      <c r="N1125" s="6">
        <v>152.00000000186259</v>
      </c>
      <c r="O1125" s="4">
        <v>0</v>
      </c>
      <c r="P1125" s="6">
        <v>152.00000000186259</v>
      </c>
      <c r="Q1125" s="13">
        <v>1</v>
      </c>
      <c r="R1125" s="29">
        <v>377.80534641417597</v>
      </c>
      <c r="S1125" s="29">
        <v>0</v>
      </c>
      <c r="T1125" s="29">
        <v>16.483095875</v>
      </c>
      <c r="U1125" t="s">
        <v>176</v>
      </c>
    </row>
    <row r="1126" spans="1:21">
      <c r="A1126" s="1">
        <v>1124</v>
      </c>
      <c r="B1126">
        <v>886307</v>
      </c>
      <c r="C1126" s="2">
        <v>44575.708333333343</v>
      </c>
      <c r="D1126" s="26">
        <f>IF(input_OLD_temp_simulation!C1126&lt;&gt;"",(C1126-E1126/24-DATE(1970,1,1))*86400,"")</f>
        <v>1642176000.000001</v>
      </c>
      <c r="E1126" s="13">
        <v>1</v>
      </c>
      <c r="F1126" s="17">
        <v>6.108532901714339</v>
      </c>
      <c r="G1126" s="17">
        <v>1.0000000046130531</v>
      </c>
      <c r="H1126" s="6">
        <v>0</v>
      </c>
      <c r="I1126" s="17">
        <v>5.4418662319723037</v>
      </c>
      <c r="J1126" s="17">
        <v>16.09</v>
      </c>
      <c r="K1126" s="4">
        <v>16.666666666666671</v>
      </c>
      <c r="L1126">
        <v>900</v>
      </c>
      <c r="M1126" s="6">
        <v>3878.4694444438051</v>
      </c>
      <c r="N1126" s="6">
        <v>115.9999999981665</v>
      </c>
      <c r="O1126" s="4">
        <v>0</v>
      </c>
      <c r="P1126" s="6">
        <v>115.9999999981665</v>
      </c>
      <c r="Q1126" s="13">
        <v>1</v>
      </c>
      <c r="R1126" s="29">
        <v>377.80534641417597</v>
      </c>
      <c r="S1126" s="29">
        <v>3500.6640980296288</v>
      </c>
      <c r="T1126" s="29">
        <v>16.720015437000001</v>
      </c>
      <c r="U1126" t="s">
        <v>176</v>
      </c>
    </row>
    <row r="1127" spans="1:21">
      <c r="A1127" s="1">
        <v>1125</v>
      </c>
      <c r="B1127">
        <v>886307</v>
      </c>
      <c r="C1127" s="2">
        <v>44575.71875</v>
      </c>
      <c r="D1127" s="26">
        <f>IF(input_OLD_temp_simulation!C1127&lt;&gt;"",(C1127-E1127/24-DATE(1970,1,1))*86400,"")</f>
        <v>1642176900.0000002</v>
      </c>
      <c r="E1127" s="13">
        <v>1</v>
      </c>
      <c r="F1127" s="17">
        <v>6.0628910412676298</v>
      </c>
      <c r="G1127" s="17">
        <v>1.064913653278539</v>
      </c>
      <c r="H1127" s="6">
        <v>0</v>
      </c>
      <c r="I1127" s="17">
        <v>5.3529486057486038</v>
      </c>
      <c r="J1127" s="17">
        <v>16.329999999999998</v>
      </c>
      <c r="K1127" s="4">
        <v>17</v>
      </c>
      <c r="L1127">
        <v>900</v>
      </c>
      <c r="M1127" s="6">
        <v>3878.4694444438051</v>
      </c>
      <c r="N1127" s="6">
        <v>103.9999999993597</v>
      </c>
      <c r="O1127" s="4">
        <v>0</v>
      </c>
      <c r="P1127" s="6">
        <v>103.9999999993597</v>
      </c>
      <c r="Q1127" s="13">
        <v>1</v>
      </c>
      <c r="R1127" s="29">
        <v>377.80534641417597</v>
      </c>
      <c r="S1127" s="29">
        <v>3500.6640980296288</v>
      </c>
      <c r="T1127" s="29">
        <v>16.953657962000001</v>
      </c>
      <c r="U1127" t="s">
        <v>176</v>
      </c>
    </row>
    <row r="1128" spans="1:21">
      <c r="A1128" s="1">
        <v>1126</v>
      </c>
      <c r="B1128">
        <v>886307</v>
      </c>
      <c r="C1128" s="2">
        <v>44575.729166666657</v>
      </c>
      <c r="D1128" s="26">
        <f>IF(input_OLD_temp_simulation!C1128&lt;&gt;"",(C1128-E1128/24-DATE(1970,1,1))*86400,"")</f>
        <v>1642177799.9999993</v>
      </c>
      <c r="E1128" s="13">
        <v>1</v>
      </c>
      <c r="F1128" s="17">
        <v>6.0172491808209196</v>
      </c>
      <c r="G1128" s="17">
        <v>1.1298273019440239</v>
      </c>
      <c r="H1128" s="6">
        <v>0</v>
      </c>
      <c r="I1128" s="17">
        <v>5.2640309795249038</v>
      </c>
      <c r="J1128" s="17">
        <v>16.733333333333331</v>
      </c>
      <c r="K1128" s="4">
        <v>17</v>
      </c>
      <c r="L1128">
        <v>900</v>
      </c>
      <c r="M1128" s="6">
        <v>3878.4694444438051</v>
      </c>
      <c r="N1128" s="6">
        <v>292.00000000128063</v>
      </c>
      <c r="O1128" s="4">
        <v>0</v>
      </c>
      <c r="P1128" s="6">
        <v>292.00000000128063</v>
      </c>
      <c r="Q1128" s="13">
        <v>1</v>
      </c>
      <c r="R1128" s="29">
        <v>377.80534641417597</v>
      </c>
      <c r="S1128" s="29">
        <v>3500.6640980296288</v>
      </c>
      <c r="T1128" s="29">
        <v>17.200691684999999</v>
      </c>
      <c r="U1128" t="s">
        <v>176</v>
      </c>
    </row>
    <row r="1129" spans="1:21">
      <c r="A1129" s="1">
        <v>1127</v>
      </c>
      <c r="B1129">
        <v>886307</v>
      </c>
      <c r="C1129" s="2">
        <v>44575.739583333343</v>
      </c>
      <c r="D1129" s="26">
        <f>IF(input_OLD_temp_simulation!C1129&lt;&gt;"",(C1129-E1129/24-DATE(1970,1,1))*86400,"")</f>
        <v>1642178700.000001</v>
      </c>
      <c r="E1129" s="13">
        <v>1</v>
      </c>
      <c r="F1129" s="17">
        <v>5.9716073203742086</v>
      </c>
      <c r="G1129" s="17">
        <v>1.1947409506095099</v>
      </c>
      <c r="H1129" s="6">
        <v>0</v>
      </c>
      <c r="I1129" s="17">
        <v>5.175113353301203</v>
      </c>
      <c r="J1129" s="17">
        <v>17.145</v>
      </c>
      <c r="K1129" s="4">
        <v>17</v>
      </c>
      <c r="L1129">
        <v>900</v>
      </c>
      <c r="M1129" s="6">
        <v>3878.4694444438051</v>
      </c>
      <c r="N1129" s="6">
        <v>87.999999999738066</v>
      </c>
      <c r="O1129" s="4">
        <v>0</v>
      </c>
      <c r="P1129" s="6">
        <v>87.999999999738066</v>
      </c>
      <c r="Q1129" s="13">
        <v>1</v>
      </c>
      <c r="R1129" s="29">
        <v>377.80534641417597</v>
      </c>
      <c r="S1129" s="29">
        <v>3500.6640980296288</v>
      </c>
      <c r="T1129" s="29">
        <v>17.428398142999999</v>
      </c>
      <c r="U1129" t="s">
        <v>176</v>
      </c>
    </row>
    <row r="1130" spans="1:21">
      <c r="A1130" s="1">
        <v>1128</v>
      </c>
      <c r="B1130">
        <v>886307</v>
      </c>
      <c r="C1130" s="2">
        <v>44575.75</v>
      </c>
      <c r="D1130" s="26">
        <f>IF(input_OLD_temp_simulation!C1130&lt;&gt;"",(C1130-E1130/24-DATE(1970,1,1))*86400,"")</f>
        <v>1642179600.0000002</v>
      </c>
      <c r="E1130" s="13">
        <v>1</v>
      </c>
      <c r="F1130" s="17">
        <v>5.9259654599275002</v>
      </c>
      <c r="G1130" s="17">
        <v>1.259654599274995</v>
      </c>
      <c r="H1130" s="6">
        <v>0</v>
      </c>
      <c r="I1130" s="17">
        <v>5.0861957270775031</v>
      </c>
      <c r="J1130" s="17">
        <v>17.173333333333339</v>
      </c>
      <c r="K1130" s="4">
        <v>17</v>
      </c>
      <c r="L1130">
        <v>900</v>
      </c>
      <c r="M1130" s="6">
        <v>1924.5805555566931</v>
      </c>
      <c r="N1130" s="6">
        <v>36.000000000058208</v>
      </c>
      <c r="O1130" s="4">
        <v>0</v>
      </c>
      <c r="P1130" s="6">
        <v>36.000000000058208</v>
      </c>
      <c r="Q1130" s="13">
        <v>1</v>
      </c>
      <c r="R1130" s="29">
        <v>377.80534641417597</v>
      </c>
      <c r="S1130" s="29">
        <v>1546.775209142517</v>
      </c>
      <c r="T1130" s="29">
        <v>17.491825841000001</v>
      </c>
      <c r="U1130" t="s">
        <v>176</v>
      </c>
    </row>
    <row r="1131" spans="1:21">
      <c r="A1131" s="1">
        <v>1129</v>
      </c>
      <c r="B1131">
        <v>886307</v>
      </c>
      <c r="C1131" s="2">
        <v>44575.760416666657</v>
      </c>
      <c r="D1131" s="26">
        <f>IF(input_OLD_temp_simulation!C1131&lt;&gt;"",(C1131-E1131/24-DATE(1970,1,1))*86400,"")</f>
        <v>1642180499.9999993</v>
      </c>
      <c r="E1131" s="13">
        <v>1</v>
      </c>
      <c r="F1131" s="17">
        <v>5.9216990090703296</v>
      </c>
      <c r="G1131" s="17">
        <v>1.444740949148545</v>
      </c>
      <c r="H1131" s="6">
        <v>0</v>
      </c>
      <c r="I1131" s="17">
        <v>4.9585383763046327</v>
      </c>
      <c r="J1131" s="17">
        <v>17.190000000000001</v>
      </c>
      <c r="K1131" s="4">
        <v>17</v>
      </c>
      <c r="L1131">
        <v>900</v>
      </c>
      <c r="M1131" s="6">
        <v>1924.5805555566931</v>
      </c>
      <c r="N1131" s="6">
        <v>119.99999999898139</v>
      </c>
      <c r="O1131" s="4">
        <v>0</v>
      </c>
      <c r="P1131" s="6">
        <v>119.99999999898139</v>
      </c>
      <c r="Q1131" s="13">
        <v>1</v>
      </c>
      <c r="R1131" s="29">
        <v>377.80534641417597</v>
      </c>
      <c r="S1131" s="29">
        <v>1546.775209142517</v>
      </c>
      <c r="T1131" s="29">
        <v>17.560908470000001</v>
      </c>
      <c r="U1131" t="s">
        <v>176</v>
      </c>
    </row>
    <row r="1132" spans="1:21">
      <c r="A1132" s="1">
        <v>1130</v>
      </c>
      <c r="B1132">
        <v>886307</v>
      </c>
      <c r="C1132" s="2">
        <v>44575.770833333343</v>
      </c>
      <c r="D1132" s="26">
        <f>IF(input_OLD_temp_simulation!C1132&lt;&gt;"",(C1132-E1132/24-DATE(1970,1,1))*86400,"")</f>
        <v>1642181400.000001</v>
      </c>
      <c r="E1132" s="13">
        <v>1</v>
      </c>
      <c r="F1132" s="17">
        <v>5.9174325582131591</v>
      </c>
      <c r="G1132" s="17">
        <v>1.6298272990220939</v>
      </c>
      <c r="H1132" s="6">
        <v>0</v>
      </c>
      <c r="I1132" s="17">
        <v>4.8308810255317631</v>
      </c>
      <c r="J1132" s="17">
        <v>17.07</v>
      </c>
      <c r="K1132" s="4">
        <v>17</v>
      </c>
      <c r="L1132">
        <v>900</v>
      </c>
      <c r="M1132" s="6">
        <v>1924.5805555566931</v>
      </c>
      <c r="N1132" s="6">
        <v>128.00000000061121</v>
      </c>
      <c r="O1132" s="4">
        <v>0</v>
      </c>
      <c r="P1132" s="6">
        <v>128.00000000061121</v>
      </c>
      <c r="Q1132" s="13">
        <v>1</v>
      </c>
      <c r="R1132" s="29">
        <v>377.80534641417597</v>
      </c>
      <c r="S1132" s="29">
        <v>1546.775209142517</v>
      </c>
      <c r="T1132" s="29">
        <v>17.629281267</v>
      </c>
      <c r="U1132" t="s">
        <v>176</v>
      </c>
    </row>
    <row r="1133" spans="1:21">
      <c r="A1133" s="1">
        <v>1131</v>
      </c>
      <c r="B1133">
        <v>886307</v>
      </c>
      <c r="C1133" s="2">
        <v>44575.78125</v>
      </c>
      <c r="D1133" s="26">
        <f>IF(input_OLD_temp_simulation!C1133&lt;&gt;"",(C1133-E1133/24-DATE(1970,1,1))*86400,"")</f>
        <v>1642182300.0000002</v>
      </c>
      <c r="E1133" s="13">
        <v>1</v>
      </c>
      <c r="F1133" s="17">
        <v>5.9131661073559876</v>
      </c>
      <c r="G1133" s="17">
        <v>1.8149136488956441</v>
      </c>
      <c r="H1133" s="6">
        <v>0</v>
      </c>
      <c r="I1133" s="17">
        <v>4.7032236747588927</v>
      </c>
      <c r="J1133" s="17">
        <v>17.166666666666671</v>
      </c>
      <c r="K1133" s="4">
        <v>17</v>
      </c>
      <c r="L1133">
        <v>900</v>
      </c>
      <c r="M1133" s="6">
        <v>1924.5805555566931</v>
      </c>
      <c r="N1133" s="6">
        <v>84.000000002561137</v>
      </c>
      <c r="O1133" s="4">
        <v>0</v>
      </c>
      <c r="P1133" s="6">
        <v>84.000000002561137</v>
      </c>
      <c r="Q1133" s="13">
        <v>1</v>
      </c>
      <c r="R1133" s="29">
        <v>377.80534641417597</v>
      </c>
      <c r="S1133" s="29">
        <v>1546.775209142517</v>
      </c>
      <c r="T1133" s="29">
        <v>17.692621412000001</v>
      </c>
      <c r="U1133" t="s">
        <v>176</v>
      </c>
    </row>
    <row r="1134" spans="1:21">
      <c r="A1134" s="1">
        <v>1132</v>
      </c>
      <c r="B1134">
        <v>886307</v>
      </c>
      <c r="C1134" s="2">
        <v>44575.791666666657</v>
      </c>
      <c r="D1134" s="26">
        <f>IF(input_OLD_temp_simulation!C1134&lt;&gt;"",(C1134-E1134/24-DATE(1970,1,1))*86400,"")</f>
        <v>1642183199.9999993</v>
      </c>
      <c r="E1134" s="13">
        <v>1</v>
      </c>
      <c r="F1134" s="17">
        <v>5.9088996564988179</v>
      </c>
      <c r="G1134" s="17">
        <v>1.999999998769193</v>
      </c>
      <c r="H1134" s="6">
        <v>0</v>
      </c>
      <c r="I1134" s="17">
        <v>4.5755663239860223</v>
      </c>
      <c r="J1134" s="17">
        <v>17.559999999999999</v>
      </c>
      <c r="K1134" s="4">
        <v>17</v>
      </c>
      <c r="L1134">
        <v>900</v>
      </c>
      <c r="M1134" s="6">
        <v>2207.894444445546</v>
      </c>
      <c r="N1134" s="6">
        <v>147.99999999740979</v>
      </c>
      <c r="O1134" s="4">
        <v>0</v>
      </c>
      <c r="P1134" s="6">
        <v>147.99999999740979</v>
      </c>
      <c r="Q1134" s="13">
        <v>1</v>
      </c>
      <c r="R1134" s="29">
        <v>377.80534641417597</v>
      </c>
      <c r="S1134" s="29">
        <v>1830.08909803137</v>
      </c>
      <c r="T1134" s="29">
        <v>17.782824443999999</v>
      </c>
      <c r="U1134" t="s">
        <v>176</v>
      </c>
    </row>
    <row r="1135" spans="1:21">
      <c r="A1135" s="1">
        <v>1133</v>
      </c>
      <c r="B1135">
        <v>886307</v>
      </c>
      <c r="C1135" s="2">
        <v>44575.802083333343</v>
      </c>
      <c r="D1135" s="26">
        <f>IF(input_OLD_temp_simulation!C1135&lt;&gt;"",(C1135-E1135/24-DATE(1970,1,1))*86400,"")</f>
        <v>1642184100.000001</v>
      </c>
      <c r="E1135" s="13">
        <v>1</v>
      </c>
      <c r="F1135" s="17">
        <v>5.8740156118911528</v>
      </c>
      <c r="G1135" s="17">
        <v>1.8362459031814959</v>
      </c>
      <c r="H1135" s="6">
        <v>0</v>
      </c>
      <c r="I1135" s="17">
        <v>4.649851676436823</v>
      </c>
      <c r="J1135" s="17">
        <v>17.49666666666667</v>
      </c>
      <c r="K1135" s="4">
        <v>17.333333333333329</v>
      </c>
      <c r="L1135">
        <v>900</v>
      </c>
      <c r="M1135" s="6">
        <v>2207.894444445546</v>
      </c>
      <c r="N1135" s="6">
        <v>324.00000000052393</v>
      </c>
      <c r="O1135" s="4">
        <v>0</v>
      </c>
      <c r="P1135" s="6">
        <v>324.00000000052393</v>
      </c>
      <c r="Q1135" s="13">
        <v>1</v>
      </c>
      <c r="R1135" s="29">
        <v>377.80534641417597</v>
      </c>
      <c r="S1135" s="29">
        <v>1830.08909803137</v>
      </c>
      <c r="T1135" s="29">
        <v>17.887564058999999</v>
      </c>
      <c r="U1135" t="s">
        <v>176</v>
      </c>
    </row>
    <row r="1136" spans="1:21">
      <c r="A1136" s="1">
        <v>1134</v>
      </c>
      <c r="B1136">
        <v>886307</v>
      </c>
      <c r="C1136" s="2">
        <v>44575.8125</v>
      </c>
      <c r="D1136" s="26">
        <f>IF(input_OLD_temp_simulation!C1136&lt;&gt;"",(C1136-E1136/24-DATE(1970,1,1))*86400,"")</f>
        <v>1642185000.0000002</v>
      </c>
      <c r="E1136" s="13">
        <v>1</v>
      </c>
      <c r="F1136" s="17">
        <v>5.8391315672834878</v>
      </c>
      <c r="G1136" s="17">
        <v>1.672491807593798</v>
      </c>
      <c r="H1136" s="6">
        <v>0</v>
      </c>
      <c r="I1136" s="17">
        <v>4.7241370288876219</v>
      </c>
      <c r="J1136" s="17">
        <v>17.47</v>
      </c>
      <c r="K1136" s="4">
        <v>18</v>
      </c>
      <c r="L1136">
        <v>900</v>
      </c>
      <c r="M1136" s="6">
        <v>2207.894444445546</v>
      </c>
      <c r="N1136" s="6">
        <v>80.00000000174623</v>
      </c>
      <c r="O1136" s="4">
        <v>0</v>
      </c>
      <c r="P1136" s="6">
        <v>80.00000000174623</v>
      </c>
      <c r="Q1136" s="13">
        <v>1</v>
      </c>
      <c r="R1136" s="29">
        <v>377.80534641417597</v>
      </c>
      <c r="S1136" s="29">
        <v>1830.08909803137</v>
      </c>
      <c r="T1136" s="29">
        <v>17.971783440999999</v>
      </c>
      <c r="U1136" t="s">
        <v>176</v>
      </c>
    </row>
    <row r="1137" spans="1:21">
      <c r="A1137" s="1">
        <v>1135</v>
      </c>
      <c r="B1137">
        <v>886307</v>
      </c>
      <c r="C1137" s="2">
        <v>44575.822916666657</v>
      </c>
      <c r="D1137" s="26">
        <f>IF(input_OLD_temp_simulation!C1137&lt;&gt;"",(C1137-E1137/24-DATE(1970,1,1))*86400,"")</f>
        <v>1642185899.9999993</v>
      </c>
      <c r="E1137" s="13">
        <v>1</v>
      </c>
      <c r="F1137" s="17">
        <v>5.8042475226758228</v>
      </c>
      <c r="G1137" s="17">
        <v>1.508737712006101</v>
      </c>
      <c r="H1137" s="6">
        <v>0</v>
      </c>
      <c r="I1137" s="17">
        <v>4.7984223813384226</v>
      </c>
      <c r="J1137" s="17">
        <v>18.045000000000002</v>
      </c>
      <c r="K1137" s="4">
        <v>18</v>
      </c>
      <c r="L1137">
        <v>900</v>
      </c>
      <c r="M1137" s="6">
        <v>2207.894444445546</v>
      </c>
      <c r="N1137" s="6">
        <v>72.000000000116415</v>
      </c>
      <c r="O1137" s="4">
        <v>0</v>
      </c>
      <c r="P1137" s="6">
        <v>72.000000000116415</v>
      </c>
      <c r="Q1137" s="13">
        <v>1</v>
      </c>
      <c r="R1137" s="29">
        <v>377.80534641417597</v>
      </c>
      <c r="S1137" s="29">
        <v>1830.08909803137</v>
      </c>
      <c r="T1137" s="29">
        <v>18.055267549</v>
      </c>
      <c r="U1137" t="s">
        <v>176</v>
      </c>
    </row>
    <row r="1138" spans="1:21">
      <c r="A1138" s="1">
        <v>1136</v>
      </c>
      <c r="B1138">
        <v>886307</v>
      </c>
      <c r="C1138" s="2">
        <v>44575.833333333343</v>
      </c>
      <c r="D1138" s="26">
        <f>IF(input_OLD_temp_simulation!C1138&lt;&gt;"",(C1138-E1138/24-DATE(1970,1,1))*86400,"")</f>
        <v>1642186800.000001</v>
      </c>
      <c r="E1138" s="13">
        <v>1</v>
      </c>
      <c r="F1138" s="17">
        <v>5.7693634780681577</v>
      </c>
      <c r="G1138" s="17">
        <v>1.344983616418403</v>
      </c>
      <c r="H1138" s="6">
        <v>0</v>
      </c>
      <c r="I1138" s="17">
        <v>4.8727077337892224</v>
      </c>
      <c r="J1138" s="17">
        <v>18.466666666666669</v>
      </c>
      <c r="K1138" s="4">
        <v>18</v>
      </c>
      <c r="L1138">
        <v>900</v>
      </c>
      <c r="M1138" s="6">
        <v>1250.488888885975</v>
      </c>
      <c r="N1138" s="6">
        <v>72.000000000116415</v>
      </c>
      <c r="O1138" s="4">
        <v>0</v>
      </c>
      <c r="P1138" s="6">
        <v>72.000000000116415</v>
      </c>
      <c r="Q1138" s="13">
        <v>1</v>
      </c>
      <c r="R1138" s="29">
        <v>377.80534641417597</v>
      </c>
      <c r="S1138" s="29">
        <v>872.68354247179855</v>
      </c>
      <c r="T1138" s="29">
        <v>18.061396168999998</v>
      </c>
      <c r="U1138" t="s">
        <v>176</v>
      </c>
    </row>
    <row r="1139" spans="1:21">
      <c r="A1139" s="1">
        <v>1137</v>
      </c>
      <c r="B1139">
        <v>886307</v>
      </c>
      <c r="C1139" s="2">
        <v>44575.84375</v>
      </c>
      <c r="D1139" s="26">
        <f>IF(input_OLD_temp_simulation!C1139&lt;&gt;"",(C1139-E1139/24-DATE(1970,1,1))*86400,"")</f>
        <v>1642187700.0000002</v>
      </c>
      <c r="E1139" s="13">
        <v>1</v>
      </c>
      <c r="F1139" s="17">
        <v>5.7607388876576966</v>
      </c>
      <c r="G1139" s="17">
        <v>1.323651362132551</v>
      </c>
      <c r="H1139" s="6">
        <v>0</v>
      </c>
      <c r="I1139" s="17">
        <v>4.8783046462359954</v>
      </c>
      <c r="J1139" s="17">
        <v>18.25333333333333</v>
      </c>
      <c r="K1139" s="4">
        <v>18</v>
      </c>
      <c r="L1139">
        <v>900</v>
      </c>
      <c r="M1139" s="6">
        <v>1250.488888885975</v>
      </c>
      <c r="N1139" s="6">
        <v>115.9999999981665</v>
      </c>
      <c r="O1139" s="4">
        <v>0</v>
      </c>
      <c r="P1139" s="6">
        <v>115.9999999981665</v>
      </c>
      <c r="Q1139" s="13">
        <v>1</v>
      </c>
      <c r="R1139" s="29">
        <v>377.80534641417597</v>
      </c>
      <c r="S1139" s="29">
        <v>872.68354247179855</v>
      </c>
      <c r="T1139" s="29">
        <v>18.071183042000001</v>
      </c>
      <c r="U1139" t="s">
        <v>176</v>
      </c>
    </row>
    <row r="1140" spans="1:21">
      <c r="A1140" s="1">
        <v>1138</v>
      </c>
      <c r="B1140">
        <v>886307</v>
      </c>
      <c r="C1140" s="2">
        <v>44575.854166666657</v>
      </c>
      <c r="D1140" s="26">
        <f>IF(input_OLD_temp_simulation!C1140&lt;&gt;"",(C1140-E1140/24-DATE(1970,1,1))*86400,"")</f>
        <v>1642188599.9999993</v>
      </c>
      <c r="E1140" s="13">
        <v>1</v>
      </c>
      <c r="F1140" s="17">
        <v>5.7521142972472354</v>
      </c>
      <c r="G1140" s="17">
        <v>1.3023191078466989</v>
      </c>
      <c r="H1140" s="6">
        <v>0</v>
      </c>
      <c r="I1140" s="17">
        <v>4.8839015586827692</v>
      </c>
      <c r="J1140" s="17">
        <v>18.04</v>
      </c>
      <c r="K1140" s="4">
        <v>18</v>
      </c>
      <c r="L1140">
        <v>900</v>
      </c>
      <c r="M1140" s="6">
        <v>1250.488888885975</v>
      </c>
      <c r="N1140" s="6">
        <v>404.0000000022701</v>
      </c>
      <c r="O1140" s="4">
        <v>0</v>
      </c>
      <c r="P1140" s="6">
        <v>404.0000000022701</v>
      </c>
      <c r="Q1140" s="13">
        <v>1</v>
      </c>
      <c r="R1140" s="29">
        <v>377.80534641417597</v>
      </c>
      <c r="S1140" s="29">
        <v>872.68354247179855</v>
      </c>
      <c r="T1140" s="29">
        <v>18.104909881000001</v>
      </c>
      <c r="U1140" t="s">
        <v>176</v>
      </c>
    </row>
    <row r="1141" spans="1:21">
      <c r="A1141" s="1">
        <v>1139</v>
      </c>
      <c r="B1141">
        <v>886307</v>
      </c>
      <c r="C1141" s="2">
        <v>44575.864583333343</v>
      </c>
      <c r="D1141" s="26">
        <f>IF(input_OLD_temp_simulation!C1141&lt;&gt;"",(C1141-E1141/24-DATE(1970,1,1))*86400,"")</f>
        <v>1642189500.000001</v>
      </c>
      <c r="E1141" s="13">
        <v>1</v>
      </c>
      <c r="F1141" s="17">
        <v>5.7434897068367743</v>
      </c>
      <c r="G1141" s="17">
        <v>1.2809868535608471</v>
      </c>
      <c r="H1141" s="6">
        <v>0</v>
      </c>
      <c r="I1141" s="17">
        <v>4.8894984711295431</v>
      </c>
      <c r="J1141" s="17">
        <v>17.89</v>
      </c>
      <c r="K1141" s="4">
        <v>18</v>
      </c>
      <c r="L1141">
        <v>900</v>
      </c>
      <c r="M1141" s="6">
        <v>1250.488888885975</v>
      </c>
      <c r="N1141" s="6">
        <v>75.999999997293344</v>
      </c>
      <c r="O1141" s="4">
        <v>0</v>
      </c>
      <c r="P1141" s="6">
        <v>75.999999997293344</v>
      </c>
      <c r="Q1141" s="13">
        <v>1</v>
      </c>
      <c r="R1141" s="29">
        <v>377.80534641417597</v>
      </c>
      <c r="S1141" s="29">
        <v>872.68354247179855</v>
      </c>
      <c r="T1141" s="29">
        <v>18.111141703000001</v>
      </c>
      <c r="U1141" t="s">
        <v>176</v>
      </c>
    </row>
    <row r="1142" spans="1:21">
      <c r="A1142" s="1">
        <v>1140</v>
      </c>
      <c r="B1142">
        <v>886307</v>
      </c>
      <c r="C1142" s="2">
        <v>44575.875</v>
      </c>
      <c r="D1142" s="26">
        <f>IF(input_OLD_temp_simulation!C1142&lt;&gt;"",(C1142-E1142/24-DATE(1970,1,1))*86400,"")</f>
        <v>1642190400.0000002</v>
      </c>
      <c r="E1142" s="13">
        <v>1</v>
      </c>
      <c r="F1142" s="17">
        <v>5.7348651164263131</v>
      </c>
      <c r="G1142" s="17">
        <v>1.259654599274995</v>
      </c>
      <c r="H1142" s="6">
        <v>0</v>
      </c>
      <c r="I1142" s="17">
        <v>4.895095383576316</v>
      </c>
      <c r="J1142" s="17">
        <v>18.184999999999999</v>
      </c>
      <c r="K1142" s="4">
        <v>18</v>
      </c>
      <c r="L1142">
        <v>900</v>
      </c>
      <c r="M1142" s="6">
        <v>78.155555558150056</v>
      </c>
      <c r="N1142" s="6">
        <v>84.000000002561137</v>
      </c>
      <c r="O1142" s="4">
        <v>0</v>
      </c>
      <c r="P1142" s="6">
        <v>84.000000002561137</v>
      </c>
      <c r="Q1142" s="13">
        <v>1</v>
      </c>
      <c r="R1142" s="29">
        <v>377.80534641417597</v>
      </c>
      <c r="S1142" s="29">
        <v>0</v>
      </c>
      <c r="T1142" s="29">
        <v>18.047583322000001</v>
      </c>
      <c r="U1142" t="s">
        <v>176</v>
      </c>
    </row>
    <row r="1143" spans="1:21">
      <c r="A1143" s="1">
        <v>1141</v>
      </c>
      <c r="B1143">
        <v>886307</v>
      </c>
      <c r="C1143" s="2">
        <v>44575.885416666657</v>
      </c>
      <c r="D1143" s="26">
        <f>IF(input_OLD_temp_simulation!C1143&lt;&gt;"",(C1143-E1143/24-DATE(1970,1,1))*86400,"")</f>
        <v>1642191299.9999993</v>
      </c>
      <c r="E1143" s="13">
        <v>1</v>
      </c>
      <c r="F1143" s="17">
        <v>5.7120900305510194</v>
      </c>
      <c r="G1143" s="17">
        <v>1.1947409506095099</v>
      </c>
      <c r="H1143" s="6">
        <v>0</v>
      </c>
      <c r="I1143" s="17">
        <v>4.9155960634780129</v>
      </c>
      <c r="J1143" s="17">
        <v>18.286666666666669</v>
      </c>
      <c r="K1143" s="4">
        <v>17</v>
      </c>
      <c r="L1143">
        <v>900</v>
      </c>
      <c r="M1143" s="6">
        <v>78.155555558150056</v>
      </c>
      <c r="N1143" s="6">
        <v>67.999999999301508</v>
      </c>
      <c r="O1143" s="4">
        <v>0</v>
      </c>
      <c r="P1143" s="6">
        <v>67.999999999301508</v>
      </c>
      <c r="Q1143" s="13">
        <v>1</v>
      </c>
      <c r="R1143" s="29">
        <v>377.80534641417597</v>
      </c>
      <c r="S1143" s="29">
        <v>0</v>
      </c>
      <c r="T1143" s="29">
        <v>17.983281073000001</v>
      </c>
      <c r="U1143" t="s">
        <v>176</v>
      </c>
    </row>
    <row r="1144" spans="1:21">
      <c r="A1144" s="1">
        <v>1142</v>
      </c>
      <c r="B1144">
        <v>886307</v>
      </c>
      <c r="C1144" s="2">
        <v>44575.895833333343</v>
      </c>
      <c r="D1144" s="26">
        <f>IF(input_OLD_temp_simulation!C1144&lt;&gt;"",(C1144-E1144/24-DATE(1970,1,1))*86400,"")</f>
        <v>1642192200.000001</v>
      </c>
      <c r="E1144" s="13">
        <v>1</v>
      </c>
      <c r="F1144" s="17">
        <v>5.6893149446757256</v>
      </c>
      <c r="G1144" s="17">
        <v>1.1298273019440239</v>
      </c>
      <c r="H1144" s="6">
        <v>0</v>
      </c>
      <c r="I1144" s="17">
        <v>4.9360967433797089</v>
      </c>
      <c r="J1144" s="17">
        <v>18.106666666666669</v>
      </c>
      <c r="K1144" s="4">
        <v>17</v>
      </c>
      <c r="L1144">
        <v>900</v>
      </c>
      <c r="M1144" s="6">
        <v>78.155555558150056</v>
      </c>
      <c r="N1144" s="6">
        <v>67.999999999301508</v>
      </c>
      <c r="O1144" s="4">
        <v>0</v>
      </c>
      <c r="P1144" s="6">
        <v>67.999999999301508</v>
      </c>
      <c r="Q1144" s="13">
        <v>1</v>
      </c>
      <c r="R1144" s="29">
        <v>377.80534641417597</v>
      </c>
      <c r="S1144" s="29">
        <v>0</v>
      </c>
      <c r="T1144" s="29">
        <v>17.919571781999998</v>
      </c>
      <c r="U1144" t="s">
        <v>176</v>
      </c>
    </row>
    <row r="1145" spans="1:21">
      <c r="A1145" s="1">
        <v>1143</v>
      </c>
      <c r="B1145">
        <v>886307</v>
      </c>
      <c r="C1145" s="2">
        <v>44575.90625</v>
      </c>
      <c r="D1145" s="26">
        <f>IF(input_OLD_temp_simulation!C1145&lt;&gt;"",(C1145-E1145/24-DATE(1970,1,1))*86400,"")</f>
        <v>1642193100.0000002</v>
      </c>
      <c r="E1145" s="13">
        <v>1</v>
      </c>
      <c r="F1145" s="17">
        <v>5.6665398588004319</v>
      </c>
      <c r="G1145" s="17">
        <v>1.064913653278539</v>
      </c>
      <c r="H1145" s="6">
        <v>0</v>
      </c>
      <c r="I1145" s="17">
        <v>4.9565974232814058</v>
      </c>
      <c r="J1145" s="17">
        <v>17.923333333333328</v>
      </c>
      <c r="K1145" s="4">
        <v>17</v>
      </c>
      <c r="L1145">
        <v>900</v>
      </c>
      <c r="M1145" s="6">
        <v>78.155555558150056</v>
      </c>
      <c r="N1145" s="6">
        <v>67.999999999301508</v>
      </c>
      <c r="O1145" s="4">
        <v>0</v>
      </c>
      <c r="P1145" s="6">
        <v>67.999999999301508</v>
      </c>
      <c r="Q1145" s="13">
        <v>1</v>
      </c>
      <c r="R1145" s="29">
        <v>377.80534641417597</v>
      </c>
      <c r="S1145" s="29">
        <v>0</v>
      </c>
      <c r="T1145" s="29">
        <v>17.856451304</v>
      </c>
      <c r="U1145" t="s">
        <v>176</v>
      </c>
    </row>
    <row r="1146" spans="1:21">
      <c r="A1146" s="1">
        <v>1144</v>
      </c>
      <c r="B1146">
        <v>886307</v>
      </c>
      <c r="C1146" s="2">
        <v>44575.916666666657</v>
      </c>
      <c r="D1146" s="26">
        <f>IF(input_OLD_temp_simulation!C1146&lt;&gt;"",(C1146-E1146/24-DATE(1970,1,1))*86400,"")</f>
        <v>1642193999.9999993</v>
      </c>
      <c r="E1146" s="13">
        <v>1</v>
      </c>
      <c r="F1146" s="17">
        <v>5.6437647729251381</v>
      </c>
      <c r="G1146" s="17">
        <v>1.0000000046130531</v>
      </c>
      <c r="H1146" s="6">
        <v>0</v>
      </c>
      <c r="I1146" s="17">
        <v>4.9770981031831028</v>
      </c>
      <c r="J1146" s="17">
        <v>17.756666666666661</v>
      </c>
      <c r="K1146" s="4">
        <v>17</v>
      </c>
      <c r="L1146">
        <v>900</v>
      </c>
      <c r="M1146" s="6">
        <v>58.616666665280562</v>
      </c>
      <c r="N1146" s="6">
        <v>83.999999998923158</v>
      </c>
      <c r="O1146" s="4">
        <v>0</v>
      </c>
      <c r="P1146" s="6">
        <v>83.999999998923158</v>
      </c>
      <c r="Q1146" s="13">
        <v>1</v>
      </c>
      <c r="R1146" s="29">
        <v>377.80534641417597</v>
      </c>
      <c r="S1146" s="29">
        <v>0</v>
      </c>
      <c r="T1146" s="29">
        <v>17.795247147000001</v>
      </c>
      <c r="U1146" t="s">
        <v>176</v>
      </c>
    </row>
    <row r="1147" spans="1:21">
      <c r="A1147" s="1">
        <v>1145</v>
      </c>
      <c r="B1147">
        <v>886307</v>
      </c>
      <c r="C1147" s="2">
        <v>44575.927083333343</v>
      </c>
      <c r="D1147" s="26">
        <f>IF(input_OLD_temp_simulation!C1147&lt;&gt;"",(C1147-E1147/24-DATE(1970,1,1))*86400,"")</f>
        <v>1642194900.000001</v>
      </c>
      <c r="E1147" s="13">
        <v>1</v>
      </c>
      <c r="F1147" s="17">
        <v>5.6330069570860921</v>
      </c>
      <c r="G1147" s="17">
        <v>1.0000000046130531</v>
      </c>
      <c r="H1147" s="6">
        <v>0</v>
      </c>
      <c r="I1147" s="17">
        <v>4.9663402873440567</v>
      </c>
      <c r="J1147" s="17">
        <v>17.646666666666661</v>
      </c>
      <c r="K1147" s="4">
        <v>17</v>
      </c>
      <c r="L1147">
        <v>900</v>
      </c>
      <c r="M1147" s="6">
        <v>58.616666665280562</v>
      </c>
      <c r="N1147" s="6">
        <v>152.00000000186259</v>
      </c>
      <c r="O1147" s="4">
        <v>0</v>
      </c>
      <c r="P1147" s="6">
        <v>152.00000000186259</v>
      </c>
      <c r="Q1147" s="13">
        <v>1</v>
      </c>
      <c r="R1147" s="29">
        <v>377.80534641417597</v>
      </c>
      <c r="S1147" s="29">
        <v>0</v>
      </c>
      <c r="T1147" s="29">
        <v>17.740055129999998</v>
      </c>
      <c r="U1147" t="s">
        <v>176</v>
      </c>
    </row>
    <row r="1148" spans="1:21">
      <c r="A1148" s="1">
        <v>1146</v>
      </c>
      <c r="B1148">
        <v>886307</v>
      </c>
      <c r="C1148" s="2">
        <v>44575.9375</v>
      </c>
      <c r="D1148" s="26">
        <f>IF(input_OLD_temp_simulation!C1148&lt;&gt;"",(C1148-E1148/24-DATE(1970,1,1))*86400,"")</f>
        <v>1642195800.0000002</v>
      </c>
      <c r="E1148" s="13">
        <v>1</v>
      </c>
      <c r="F1148" s="17">
        <v>5.6222491412470461</v>
      </c>
      <c r="G1148" s="17">
        <v>1.0000000046130531</v>
      </c>
      <c r="H1148" s="6">
        <v>0</v>
      </c>
      <c r="I1148" s="17">
        <v>4.9555824715050107</v>
      </c>
      <c r="J1148" s="17">
        <v>17.526666666666671</v>
      </c>
      <c r="K1148" s="4">
        <v>14</v>
      </c>
      <c r="L1148">
        <v>900</v>
      </c>
      <c r="M1148" s="6">
        <v>58.616666665280562</v>
      </c>
      <c r="N1148" s="6">
        <v>195.99999999991269</v>
      </c>
      <c r="O1148" s="4">
        <v>0</v>
      </c>
      <c r="P1148" s="6">
        <v>195.99999999991269</v>
      </c>
      <c r="Q1148" s="13">
        <v>1</v>
      </c>
      <c r="R1148" s="29">
        <v>377.80534641417597</v>
      </c>
      <c r="S1148" s="29">
        <v>0</v>
      </c>
      <c r="T1148" s="29">
        <v>17.688835777000001</v>
      </c>
      <c r="U1148" t="s">
        <v>176</v>
      </c>
    </row>
    <row r="1149" spans="1:21">
      <c r="A1149" s="1">
        <v>1147</v>
      </c>
      <c r="B1149">
        <v>886307</v>
      </c>
      <c r="C1149" s="2">
        <v>44575.947916666657</v>
      </c>
      <c r="D1149" s="26">
        <f>IF(input_OLD_temp_simulation!C1149&lt;&gt;"",(C1149-E1149/24-DATE(1970,1,1))*86400,"")</f>
        <v>1642196699.9999993</v>
      </c>
      <c r="E1149" s="13">
        <v>1</v>
      </c>
      <c r="F1149" s="17">
        <v>5.6114913254080001</v>
      </c>
      <c r="G1149" s="17">
        <v>1.0000000046130531</v>
      </c>
      <c r="H1149" s="6">
        <v>0</v>
      </c>
      <c r="I1149" s="17">
        <v>4.9448246556659647</v>
      </c>
      <c r="J1149" s="17">
        <v>17.47</v>
      </c>
      <c r="K1149" s="4">
        <v>12.5</v>
      </c>
      <c r="L1149">
        <v>900</v>
      </c>
      <c r="M1149" s="6">
        <v>58.616666665280562</v>
      </c>
      <c r="N1149" s="6">
        <v>104.00000000117871</v>
      </c>
      <c r="O1149" s="4">
        <v>0</v>
      </c>
      <c r="P1149" s="6">
        <v>104.00000000117871</v>
      </c>
      <c r="Q1149" s="13">
        <v>1</v>
      </c>
      <c r="R1149" s="29">
        <v>377.80534641417597</v>
      </c>
      <c r="S1149" s="29">
        <v>0</v>
      </c>
      <c r="T1149" s="29">
        <v>17.630242490000001</v>
      </c>
      <c r="U1149" t="s">
        <v>176</v>
      </c>
    </row>
    <row r="1150" spans="1:21">
      <c r="A1150" s="1">
        <v>1148</v>
      </c>
      <c r="B1150">
        <v>886307</v>
      </c>
      <c r="C1150" s="2">
        <v>44575.958333333343</v>
      </c>
      <c r="D1150" s="26">
        <f>IF(input_OLD_temp_simulation!C1150&lt;&gt;"",(C1150-E1150/24-DATE(1970,1,1))*86400,"")</f>
        <v>1642197600.000001</v>
      </c>
      <c r="E1150" s="13">
        <v>1</v>
      </c>
      <c r="F1150" s="17">
        <v>5.6007335095689541</v>
      </c>
      <c r="G1150" s="17">
        <v>1.0000000046130531</v>
      </c>
      <c r="H1150" s="6">
        <v>0</v>
      </c>
      <c r="I1150" s="17">
        <v>4.9340668398269187</v>
      </c>
      <c r="J1150" s="17">
        <v>17.37</v>
      </c>
      <c r="K1150" s="4">
        <v>12.5</v>
      </c>
      <c r="L1150">
        <v>900</v>
      </c>
      <c r="M1150" s="6">
        <v>0</v>
      </c>
      <c r="N1150" s="6">
        <v>255.9999999994034</v>
      </c>
      <c r="O1150" s="4">
        <v>0</v>
      </c>
      <c r="P1150" s="6">
        <v>255.9999999994034</v>
      </c>
      <c r="Q1150" s="13">
        <v>1</v>
      </c>
      <c r="R1150" s="29">
        <v>377.80534641417597</v>
      </c>
      <c r="S1150" s="29">
        <v>0</v>
      </c>
      <c r="T1150" s="29">
        <v>17.584634123000001</v>
      </c>
      <c r="U1150" t="s">
        <v>176</v>
      </c>
    </row>
    <row r="1151" spans="1:21">
      <c r="A1151" s="1">
        <v>1149</v>
      </c>
      <c r="B1151">
        <v>886307</v>
      </c>
      <c r="C1151" s="2">
        <v>44575.96875</v>
      </c>
      <c r="D1151" s="26">
        <f>IF(input_OLD_temp_simulation!C1151&lt;&gt;"",(C1151-E1151/24-DATE(1970,1,1))*86400,"")</f>
        <v>1642198500.0000002</v>
      </c>
      <c r="E1151" s="13">
        <v>1</v>
      </c>
      <c r="F1151" s="17">
        <v>5.577866734997535</v>
      </c>
      <c r="G1151" s="17">
        <v>1.0000000046130531</v>
      </c>
      <c r="H1151" s="6">
        <v>0</v>
      </c>
      <c r="I1151" s="17">
        <v>4.9112000652554997</v>
      </c>
      <c r="J1151" s="17">
        <v>17.223333333333329</v>
      </c>
      <c r="K1151" s="4">
        <v>12.5</v>
      </c>
      <c r="L1151">
        <v>900</v>
      </c>
      <c r="M1151" s="6">
        <v>0</v>
      </c>
      <c r="N1151" s="6">
        <v>39.999999999054133</v>
      </c>
      <c r="O1151" s="4">
        <v>0</v>
      </c>
      <c r="P1151" s="6">
        <v>39.999999999054133</v>
      </c>
      <c r="Q1151" s="13">
        <v>1</v>
      </c>
      <c r="R1151" s="29">
        <v>377.80534641417597</v>
      </c>
      <c r="S1151" s="29">
        <v>0</v>
      </c>
      <c r="T1151" s="29">
        <v>17.521207822000001</v>
      </c>
      <c r="U1151" t="s">
        <v>176</v>
      </c>
    </row>
    <row r="1152" spans="1:21">
      <c r="A1152" s="1">
        <v>1150</v>
      </c>
      <c r="B1152">
        <v>886307</v>
      </c>
      <c r="C1152" s="2">
        <v>44575.979166666657</v>
      </c>
      <c r="D1152" s="26">
        <f>IF(input_OLD_temp_simulation!C1152&lt;&gt;"",(C1152-E1152/24-DATE(1970,1,1))*86400,"")</f>
        <v>1642199399.9999993</v>
      </c>
      <c r="E1152" s="13">
        <v>1</v>
      </c>
      <c r="F1152" s="17">
        <v>5.554999960426116</v>
      </c>
      <c r="G1152" s="17">
        <v>1.0000000046130531</v>
      </c>
      <c r="H1152" s="6">
        <v>0</v>
      </c>
      <c r="I1152" s="17">
        <v>4.8883332906840806</v>
      </c>
      <c r="J1152" s="17">
        <v>17.103333333333339</v>
      </c>
      <c r="K1152" s="4">
        <v>12.5</v>
      </c>
      <c r="L1152">
        <v>900</v>
      </c>
      <c r="M1152" s="6">
        <v>0</v>
      </c>
      <c r="N1152" s="6">
        <v>28.000000000247379</v>
      </c>
      <c r="O1152" s="4">
        <v>0</v>
      </c>
      <c r="P1152" s="6">
        <v>28.000000000247379</v>
      </c>
      <c r="Q1152" s="13">
        <v>1</v>
      </c>
      <c r="R1152" s="29">
        <v>377.80534641417597</v>
      </c>
      <c r="S1152" s="29">
        <v>0</v>
      </c>
      <c r="T1152" s="29">
        <v>17.457066401999999</v>
      </c>
      <c r="U1152" t="s">
        <v>176</v>
      </c>
    </row>
    <row r="1153" spans="1:21">
      <c r="A1153" s="1">
        <v>1151</v>
      </c>
      <c r="B1153">
        <v>886307</v>
      </c>
      <c r="C1153" s="2">
        <v>44575.989583333343</v>
      </c>
      <c r="D1153" s="26">
        <f>IF(input_OLD_temp_simulation!C1153&lt;&gt;"",(C1153-E1153/24-DATE(1970,1,1))*86400,"")</f>
        <v>1642200300.000001</v>
      </c>
      <c r="E1153" s="13">
        <v>1</v>
      </c>
      <c r="F1153" s="17">
        <v>5.5321331858546969</v>
      </c>
      <c r="G1153" s="17">
        <v>1.0000000046130531</v>
      </c>
      <c r="H1153" s="6">
        <v>0</v>
      </c>
      <c r="I1153" s="17">
        <v>4.8654665161126616</v>
      </c>
      <c r="J1153" s="17">
        <v>16.973333333333329</v>
      </c>
      <c r="K1153" s="4">
        <v>12.5</v>
      </c>
      <c r="L1153">
        <v>900</v>
      </c>
      <c r="M1153" s="6">
        <v>0</v>
      </c>
      <c r="N1153" s="6">
        <v>32.00000000106229</v>
      </c>
      <c r="O1153" s="4">
        <v>0</v>
      </c>
      <c r="P1153" s="6">
        <v>32.00000000106229</v>
      </c>
      <c r="Q1153" s="13">
        <v>1</v>
      </c>
      <c r="R1153" s="29">
        <v>377.80534641417597</v>
      </c>
      <c r="S1153" s="29">
        <v>0</v>
      </c>
      <c r="T1153" s="29">
        <v>17.393546488999998</v>
      </c>
      <c r="U1153" t="s">
        <v>176</v>
      </c>
    </row>
    <row r="1154" spans="1:21">
      <c r="A1154">
        <v>1152</v>
      </c>
      <c r="B1154">
        <v>886307</v>
      </c>
      <c r="C1154" s="2">
        <v>44576</v>
      </c>
      <c r="D1154" s="26">
        <f>IF(input_OLD_temp_simulation!C1154&lt;&gt;"",(C1154-E1154/24-DATE(1970,1,1))*86400,"")</f>
        <v>1642201200.0000002</v>
      </c>
      <c r="E1154" s="13">
        <v>1</v>
      </c>
      <c r="F1154" s="17">
        <v>5.5092664112832779</v>
      </c>
      <c r="G1154" s="17">
        <v>1.0000000046130531</v>
      </c>
      <c r="H1154" s="6">
        <v>0</v>
      </c>
      <c r="I1154" s="17">
        <v>4.8425997415412434</v>
      </c>
      <c r="J1154" s="17">
        <v>16.83666666666667</v>
      </c>
      <c r="K1154" s="4">
        <v>12.5</v>
      </c>
      <c r="L1154">
        <v>900</v>
      </c>
      <c r="M1154" s="6">
        <v>0</v>
      </c>
      <c r="N1154" s="6">
        <v>31.9999999992433</v>
      </c>
      <c r="O1154" s="4">
        <v>0</v>
      </c>
      <c r="P1154" s="4">
        <v>31.9999999992433</v>
      </c>
      <c r="Q1154" s="13">
        <v>1</v>
      </c>
      <c r="R1154" s="29">
        <v>377.80534641417597</v>
      </c>
      <c r="S1154" s="29">
        <v>0</v>
      </c>
      <c r="T1154" s="29">
        <v>17.330310830999998</v>
      </c>
      <c r="U1154" t="s">
        <v>176</v>
      </c>
    </row>
    <row r="1155" spans="1:21">
      <c r="A1155">
        <v>1153</v>
      </c>
      <c r="B1155">
        <v>886307</v>
      </c>
      <c r="C1155" s="2">
        <v>44576.010416666657</v>
      </c>
      <c r="D1155" s="26">
        <f>IF(input_OLD_temp_simulation!C1155&lt;&gt;"",(C1155-E1155/24-DATE(1970,1,1))*86400,"")</f>
        <v>1642202099.9999993</v>
      </c>
      <c r="E1155" s="13">
        <v>1</v>
      </c>
      <c r="F1155" s="17">
        <v>5.465757776265157</v>
      </c>
      <c r="G1155" s="17">
        <v>1.0000000046130531</v>
      </c>
      <c r="H1155" s="6">
        <v>0</v>
      </c>
      <c r="I1155" s="17">
        <v>4.7990911065231217</v>
      </c>
      <c r="J1155" s="17">
        <v>16.743333333333339</v>
      </c>
      <c r="K1155" s="4">
        <v>12.5</v>
      </c>
      <c r="L1155">
        <v>900</v>
      </c>
      <c r="M1155" s="6">
        <v>0</v>
      </c>
      <c r="N1155" s="6">
        <v>28.000000000247379</v>
      </c>
      <c r="O1155" s="4">
        <v>0</v>
      </c>
      <c r="P1155" s="4">
        <v>28.000000000247379</v>
      </c>
      <c r="Q1155" s="13">
        <v>1</v>
      </c>
      <c r="R1155" s="29">
        <v>377.80534641417597</v>
      </c>
      <c r="S1155" s="29">
        <v>0</v>
      </c>
      <c r="T1155" s="29">
        <v>17.266880200999999</v>
      </c>
      <c r="U1155" t="s">
        <v>176</v>
      </c>
    </row>
    <row r="1156" spans="1:21">
      <c r="A1156">
        <v>1154</v>
      </c>
      <c r="B1156">
        <v>886307</v>
      </c>
      <c r="C1156" s="2">
        <v>44576.020833333343</v>
      </c>
      <c r="D1156" s="26">
        <f>IF(input_OLD_temp_simulation!C1156&lt;&gt;"",(C1156-E1156/24-DATE(1970,1,1))*86400,"")</f>
        <v>1642203000.000001</v>
      </c>
      <c r="E1156" s="13">
        <v>1</v>
      </c>
      <c r="F1156" s="17">
        <v>5.4222491412470362</v>
      </c>
      <c r="G1156" s="17">
        <v>1.0000000046130531</v>
      </c>
      <c r="H1156" s="6">
        <v>0</v>
      </c>
      <c r="I1156" s="17">
        <v>4.7555824715050008</v>
      </c>
      <c r="J1156" s="17">
        <v>16.670000000000002</v>
      </c>
      <c r="K1156" s="4">
        <v>12.5</v>
      </c>
      <c r="L1156">
        <v>900</v>
      </c>
      <c r="M1156" s="6">
        <v>0</v>
      </c>
      <c r="N1156" s="6">
        <v>31.9999999992433</v>
      </c>
      <c r="O1156" s="4">
        <v>0</v>
      </c>
      <c r="P1156" s="4">
        <v>31.9999999992433</v>
      </c>
      <c r="Q1156" s="13">
        <v>1</v>
      </c>
      <c r="R1156" s="29">
        <v>377.80534641417597</v>
      </c>
      <c r="S1156" s="29">
        <v>0</v>
      </c>
      <c r="T1156" s="29">
        <v>17.203921776000001</v>
      </c>
      <c r="U1156" t="s">
        <v>176</v>
      </c>
    </row>
    <row r="1157" spans="1:21">
      <c r="A1157">
        <v>1155</v>
      </c>
      <c r="B1157">
        <v>886307</v>
      </c>
      <c r="C1157" s="2">
        <v>44576.03125</v>
      </c>
      <c r="D1157" s="26">
        <f>IF(input_OLD_temp_simulation!C1157&lt;&gt;"",(C1157-E1157/24-DATE(1970,1,1))*86400,"")</f>
        <v>1642203900.0000002</v>
      </c>
      <c r="E1157" s="13">
        <v>1</v>
      </c>
      <c r="F1157" s="17">
        <v>5.3787405062289153</v>
      </c>
      <c r="G1157" s="17">
        <v>1.0000000046130531</v>
      </c>
      <c r="H1157" s="6">
        <v>0</v>
      </c>
      <c r="I1157" s="17">
        <v>4.7120738364868799</v>
      </c>
      <c r="J1157" s="17">
        <v>16.576666666666672</v>
      </c>
      <c r="K1157" s="4">
        <v>12.5</v>
      </c>
      <c r="L1157">
        <v>900</v>
      </c>
      <c r="M1157" s="6">
        <v>0</v>
      </c>
      <c r="N1157" s="6">
        <v>36.000000000058208</v>
      </c>
      <c r="O1157" s="4">
        <v>0</v>
      </c>
      <c r="P1157" s="4">
        <v>36.000000000058208</v>
      </c>
      <c r="Q1157" s="13">
        <v>1</v>
      </c>
      <c r="R1157" s="29">
        <v>377.80534641417597</v>
      </c>
      <c r="S1157" s="29">
        <v>0</v>
      </c>
      <c r="T1157" s="29">
        <v>17.141432254000001</v>
      </c>
      <c r="U1157" t="s">
        <v>176</v>
      </c>
    </row>
    <row r="1158" spans="1:21">
      <c r="A1158">
        <v>1156</v>
      </c>
      <c r="B1158">
        <v>886307</v>
      </c>
      <c r="C1158" s="2">
        <v>44576.041666666657</v>
      </c>
      <c r="D1158" s="26">
        <f>IF(input_OLD_temp_simulation!C1158&lt;&gt;"",(C1158-E1158/24-DATE(1970,1,1))*86400,"")</f>
        <v>1642204799.9999993</v>
      </c>
      <c r="E1158" s="13">
        <v>1</v>
      </c>
      <c r="F1158" s="17">
        <v>5.3352318712107936</v>
      </c>
      <c r="G1158" s="17">
        <v>1.0000000046130531</v>
      </c>
      <c r="H1158" s="6">
        <v>0</v>
      </c>
      <c r="I1158" s="17">
        <v>4.6685652014687591</v>
      </c>
      <c r="J1158" s="17">
        <v>16.473333333333329</v>
      </c>
      <c r="K1158" s="4">
        <v>12.5</v>
      </c>
      <c r="L1158">
        <v>900</v>
      </c>
      <c r="M1158" s="6">
        <v>0</v>
      </c>
      <c r="N1158" s="6">
        <v>112.0000000009895</v>
      </c>
      <c r="O1158" s="4">
        <v>0</v>
      </c>
      <c r="P1158" s="4">
        <v>112.0000000009895</v>
      </c>
      <c r="Q1158" s="13">
        <v>1</v>
      </c>
      <c r="R1158" s="29">
        <v>377.80534641417597</v>
      </c>
      <c r="S1158" s="29">
        <v>0</v>
      </c>
      <c r="T1158" s="29">
        <v>17.085400671999999</v>
      </c>
      <c r="U1158" t="s">
        <v>176</v>
      </c>
    </row>
    <row r="1159" spans="1:21">
      <c r="A1159">
        <v>1157</v>
      </c>
      <c r="B1159">
        <v>886307</v>
      </c>
      <c r="C1159" s="2">
        <v>44576.052083333343</v>
      </c>
      <c r="D1159" s="26">
        <f>IF(input_OLD_temp_simulation!C1159&lt;&gt;"",(C1159-E1159/24-DATE(1970,1,1))*86400,"")</f>
        <v>1642205700.000001</v>
      </c>
      <c r="E1159" s="13">
        <v>1</v>
      </c>
      <c r="F1159" s="17">
        <v>5.2731229124784242</v>
      </c>
      <c r="G1159" s="17">
        <v>1.0000000046130531</v>
      </c>
      <c r="H1159" s="6">
        <v>0</v>
      </c>
      <c r="I1159" s="17">
        <v>4.6064562427363889</v>
      </c>
      <c r="J1159" s="17">
        <v>16.411666666666669</v>
      </c>
      <c r="K1159" s="4">
        <v>12.5</v>
      </c>
      <c r="L1159">
        <v>900</v>
      </c>
      <c r="M1159" s="6">
        <v>0</v>
      </c>
      <c r="N1159" s="6">
        <v>55.999999998675783</v>
      </c>
      <c r="O1159" s="4">
        <v>0</v>
      </c>
      <c r="P1159" s="4">
        <v>55.999999998675783</v>
      </c>
      <c r="Q1159" s="13">
        <v>1</v>
      </c>
      <c r="R1159" s="29">
        <v>377.80534641417597</v>
      </c>
      <c r="S1159" s="29">
        <v>0</v>
      </c>
      <c r="T1159" s="29">
        <v>17.024665905999999</v>
      </c>
      <c r="U1159" t="s">
        <v>176</v>
      </c>
    </row>
    <row r="1160" spans="1:21">
      <c r="A1160">
        <v>1158</v>
      </c>
      <c r="B1160">
        <v>886307</v>
      </c>
      <c r="C1160" s="2">
        <v>44576.0625</v>
      </c>
      <c r="D1160" s="26">
        <f>IF(input_OLD_temp_simulation!C1160&lt;&gt;"",(C1160-E1160/24-DATE(1970,1,1))*86400,"")</f>
        <v>1642206600.0000002</v>
      </c>
      <c r="E1160" s="13">
        <v>1</v>
      </c>
      <c r="F1160" s="17">
        <v>5.211013953746054</v>
      </c>
      <c r="G1160" s="17">
        <v>1.0000000046130531</v>
      </c>
      <c r="H1160" s="6">
        <v>0</v>
      </c>
      <c r="I1160" s="17">
        <v>4.5443472840040187</v>
      </c>
      <c r="J1160" s="17">
        <v>16.33666666666667</v>
      </c>
      <c r="K1160" s="4">
        <v>12.5</v>
      </c>
      <c r="L1160">
        <v>900</v>
      </c>
      <c r="M1160" s="6">
        <v>0</v>
      </c>
      <c r="N1160" s="6">
        <v>32.00000000106229</v>
      </c>
      <c r="O1160" s="4">
        <v>0</v>
      </c>
      <c r="P1160" s="4">
        <v>32.00000000106229</v>
      </c>
      <c r="Q1160" s="13">
        <v>1</v>
      </c>
      <c r="R1160" s="29">
        <v>377.80534641417597</v>
      </c>
      <c r="S1160" s="29">
        <v>0</v>
      </c>
      <c r="T1160" s="29">
        <v>16.961924093</v>
      </c>
      <c r="U1160" t="s">
        <v>176</v>
      </c>
    </row>
    <row r="1161" spans="1:21">
      <c r="A1161">
        <v>1159</v>
      </c>
      <c r="B1161">
        <v>886307</v>
      </c>
      <c r="C1161" s="2">
        <v>44576.072916666657</v>
      </c>
      <c r="D1161" s="26">
        <f>IF(input_OLD_temp_simulation!C1161&lt;&gt;"",(C1161-E1161/24-DATE(1970,1,1))*86400,"")</f>
        <v>1642207499.9999993</v>
      </c>
      <c r="E1161" s="13">
        <v>1</v>
      </c>
      <c r="F1161" s="17">
        <v>5.1489049950136838</v>
      </c>
      <c r="G1161" s="17">
        <v>1.0000000046130531</v>
      </c>
      <c r="H1161" s="6">
        <v>0</v>
      </c>
      <c r="I1161" s="17">
        <v>4.4822383252716476</v>
      </c>
      <c r="J1161" s="17">
        <v>16.25</v>
      </c>
      <c r="K1161" s="4">
        <v>12.5</v>
      </c>
      <c r="L1161">
        <v>900</v>
      </c>
      <c r="M1161" s="6">
        <v>0</v>
      </c>
      <c r="N1161" s="6">
        <v>28.000000000247379</v>
      </c>
      <c r="O1161" s="4">
        <v>0</v>
      </c>
      <c r="P1161" s="4">
        <v>28.000000000247379</v>
      </c>
      <c r="Q1161" s="13">
        <v>1</v>
      </c>
      <c r="R1161" s="29">
        <v>377.80534641417597</v>
      </c>
      <c r="S1161" s="29">
        <v>0</v>
      </c>
      <c r="T1161" s="29">
        <v>16.898853798000001</v>
      </c>
      <c r="U1161" t="s">
        <v>176</v>
      </c>
    </row>
    <row r="1162" spans="1:21">
      <c r="A1162">
        <v>1160</v>
      </c>
      <c r="B1162">
        <v>886307</v>
      </c>
      <c r="C1162" s="2">
        <v>44576.083333333343</v>
      </c>
      <c r="D1162" s="26">
        <f>IF(input_OLD_temp_simulation!C1162&lt;&gt;"",(C1162-E1162/24-DATE(1970,1,1))*86400,"")</f>
        <v>1642208400.000001</v>
      </c>
      <c r="E1162" s="13">
        <v>1</v>
      </c>
      <c r="F1162" s="17">
        <v>5.0867960362813136</v>
      </c>
      <c r="G1162" s="17">
        <v>1.0000000046130531</v>
      </c>
      <c r="H1162" s="6">
        <v>0</v>
      </c>
      <c r="I1162" s="17">
        <v>4.4201293665392782</v>
      </c>
      <c r="J1162" s="17">
        <v>16.20333333333333</v>
      </c>
      <c r="K1162" s="4">
        <v>12.5</v>
      </c>
      <c r="L1162">
        <v>900</v>
      </c>
      <c r="M1162" s="6">
        <v>0</v>
      </c>
      <c r="N1162" s="6">
        <v>31.9999999992433</v>
      </c>
      <c r="O1162" s="4">
        <v>0</v>
      </c>
      <c r="P1162" s="4">
        <v>31.9999999992433</v>
      </c>
      <c r="Q1162" s="13">
        <v>1</v>
      </c>
      <c r="R1162" s="29">
        <v>377.80534641417597</v>
      </c>
      <c r="S1162" s="29">
        <v>0</v>
      </c>
      <c r="T1162" s="29">
        <v>16.836123131000001</v>
      </c>
      <c r="U1162" t="s">
        <v>176</v>
      </c>
    </row>
    <row r="1163" spans="1:21">
      <c r="A1163">
        <v>1161</v>
      </c>
      <c r="B1163">
        <v>886307</v>
      </c>
      <c r="C1163" s="2">
        <v>44576.09375</v>
      </c>
      <c r="D1163" s="26">
        <f>IF(input_OLD_temp_simulation!C1163&lt;&gt;"",(C1163-E1163/24-DATE(1970,1,1))*86400,"")</f>
        <v>1642209300.0000002</v>
      </c>
      <c r="E1163" s="13">
        <v>1</v>
      </c>
      <c r="F1163" s="17">
        <v>5.0695468554603913</v>
      </c>
      <c r="G1163" s="17">
        <v>1.0213322577456461</v>
      </c>
      <c r="H1163" s="6">
        <v>0</v>
      </c>
      <c r="I1163" s="17">
        <v>4.388658683629961</v>
      </c>
      <c r="J1163" s="17">
        <v>16.12</v>
      </c>
      <c r="K1163" s="4">
        <v>12.5</v>
      </c>
      <c r="L1163">
        <v>900</v>
      </c>
      <c r="M1163" s="6">
        <v>0</v>
      </c>
      <c r="N1163" s="6">
        <v>28.000000000247379</v>
      </c>
      <c r="O1163" s="4">
        <v>0</v>
      </c>
      <c r="P1163" s="4">
        <v>28.000000000247379</v>
      </c>
      <c r="Q1163" s="13">
        <v>1</v>
      </c>
      <c r="R1163" s="29">
        <v>377.80534641417597</v>
      </c>
      <c r="S1163" s="29">
        <v>0</v>
      </c>
      <c r="T1163" s="29">
        <v>16.773278134000002</v>
      </c>
      <c r="U1163" t="s">
        <v>176</v>
      </c>
    </row>
    <row r="1164" spans="1:21">
      <c r="A1164">
        <v>1162</v>
      </c>
      <c r="B1164">
        <v>886307</v>
      </c>
      <c r="C1164" s="2">
        <v>44576.104166666657</v>
      </c>
      <c r="D1164" s="26">
        <f>IF(input_OLD_temp_simulation!C1164&lt;&gt;"",(C1164-E1164/24-DATE(1970,1,1))*86400,"")</f>
        <v>1642210199.9999993</v>
      </c>
      <c r="E1164" s="13">
        <v>1</v>
      </c>
      <c r="F1164" s="17">
        <v>5.052297674639469</v>
      </c>
      <c r="G1164" s="17">
        <v>1.042664510878238</v>
      </c>
      <c r="H1164" s="6">
        <v>0</v>
      </c>
      <c r="I1164" s="17">
        <v>4.3571880007206438</v>
      </c>
      <c r="J1164" s="17">
        <v>16.043333333333329</v>
      </c>
      <c r="K1164" s="4">
        <v>12.5</v>
      </c>
      <c r="L1164">
        <v>900</v>
      </c>
      <c r="M1164" s="6">
        <v>0</v>
      </c>
      <c r="N1164" s="6">
        <v>31.9999999992433</v>
      </c>
      <c r="O1164" s="4">
        <v>0</v>
      </c>
      <c r="P1164" s="4">
        <v>31.9999999992433</v>
      </c>
      <c r="Q1164" s="13">
        <v>1</v>
      </c>
      <c r="R1164" s="29">
        <v>377.80534641417597</v>
      </c>
      <c r="S1164" s="29">
        <v>0</v>
      </c>
      <c r="T1164" s="29">
        <v>16.710985419</v>
      </c>
      <c r="U1164" t="s">
        <v>176</v>
      </c>
    </row>
    <row r="1165" spans="1:21">
      <c r="A1165">
        <v>1163</v>
      </c>
      <c r="B1165">
        <v>886307</v>
      </c>
      <c r="C1165" s="2">
        <v>44576.114583333343</v>
      </c>
      <c r="D1165" s="26">
        <f>IF(input_OLD_temp_simulation!C1165&lt;&gt;"",(C1165-E1165/24-DATE(1970,1,1))*86400,"")</f>
        <v>1642211100.000001</v>
      </c>
      <c r="E1165" s="13">
        <v>1</v>
      </c>
      <c r="F1165" s="17">
        <v>5.0350484938185467</v>
      </c>
      <c r="G1165" s="17">
        <v>1.0639967640108301</v>
      </c>
      <c r="H1165" s="6">
        <v>0</v>
      </c>
      <c r="I1165" s="17">
        <v>4.3257173178113266</v>
      </c>
      <c r="J1165" s="17">
        <v>15.994999999999999</v>
      </c>
      <c r="K1165" s="4">
        <v>12.5</v>
      </c>
      <c r="L1165">
        <v>900</v>
      </c>
      <c r="M1165" s="6">
        <v>0</v>
      </c>
      <c r="N1165" s="6">
        <v>32.00000000106229</v>
      </c>
      <c r="O1165" s="4">
        <v>0</v>
      </c>
      <c r="P1165" s="4">
        <v>32.00000000106229</v>
      </c>
      <c r="Q1165" s="13">
        <v>1</v>
      </c>
      <c r="R1165" s="29">
        <v>377.80534641417597</v>
      </c>
      <c r="S1165" s="29">
        <v>0</v>
      </c>
      <c r="T1165" s="29">
        <v>16.648908216999999</v>
      </c>
      <c r="U1165" t="s">
        <v>176</v>
      </c>
    </row>
    <row r="1166" spans="1:21">
      <c r="A1166">
        <v>1164</v>
      </c>
      <c r="B1166">
        <v>886307</v>
      </c>
      <c r="C1166" s="2">
        <v>44576.125</v>
      </c>
      <c r="D1166" s="26">
        <f>IF(input_OLD_temp_simulation!C1166&lt;&gt;"",(C1166-E1166/24-DATE(1970,1,1))*86400,"")</f>
        <v>1642212000.0000002</v>
      </c>
      <c r="E1166" s="13">
        <v>1</v>
      </c>
      <c r="F1166" s="17">
        <v>5.0177993129976244</v>
      </c>
      <c r="G1166" s="17">
        <v>1.085329017143422</v>
      </c>
      <c r="H1166" s="6">
        <v>0</v>
      </c>
      <c r="I1166" s="17">
        <v>4.2942466349020094</v>
      </c>
      <c r="J1166" s="17">
        <v>15.936666666666669</v>
      </c>
      <c r="K1166" s="4">
        <v>12.5</v>
      </c>
      <c r="L1166">
        <v>900</v>
      </c>
      <c r="M1166" s="6">
        <v>0</v>
      </c>
      <c r="N1166" s="6">
        <v>28.000000000247379</v>
      </c>
      <c r="O1166" s="4">
        <v>0</v>
      </c>
      <c r="P1166" s="4">
        <v>28.000000000247379</v>
      </c>
      <c r="Q1166" s="13">
        <v>1</v>
      </c>
      <c r="R1166" s="29">
        <v>377.80534641417597</v>
      </c>
      <c r="S1166" s="29">
        <v>0</v>
      </c>
      <c r="T1166" s="29">
        <v>16.586712115000001</v>
      </c>
      <c r="U1166" t="s">
        <v>176</v>
      </c>
    </row>
    <row r="1167" spans="1:21">
      <c r="A1167">
        <v>1165</v>
      </c>
      <c r="B1167">
        <v>886307</v>
      </c>
      <c r="C1167" s="2">
        <v>44576.135416666657</v>
      </c>
      <c r="D1167" s="26">
        <f>IF(input_OLD_temp_simulation!C1167&lt;&gt;"",(C1167-E1167/24-DATE(1970,1,1))*86400,"")</f>
        <v>1642212899.9999993</v>
      </c>
      <c r="E1167" s="13">
        <v>1</v>
      </c>
      <c r="F1167" s="17">
        <v>4.9742906779795</v>
      </c>
      <c r="G1167" s="17">
        <v>1.085329017143422</v>
      </c>
      <c r="H1167" s="6">
        <v>0</v>
      </c>
      <c r="I1167" s="17">
        <v>4.250737999883885</v>
      </c>
      <c r="J1167" s="17">
        <v>15.84</v>
      </c>
      <c r="K1167" s="4">
        <v>12.5</v>
      </c>
      <c r="L1167">
        <v>900</v>
      </c>
      <c r="M1167" s="6">
        <v>0</v>
      </c>
      <c r="N1167" s="6">
        <v>31.9999999992433</v>
      </c>
      <c r="O1167" s="4">
        <v>0</v>
      </c>
      <c r="P1167" s="4">
        <v>31.9999999992433</v>
      </c>
      <c r="Q1167" s="13">
        <v>1</v>
      </c>
      <c r="R1167" s="29">
        <v>377.80534641417597</v>
      </c>
      <c r="S1167" s="29">
        <v>0</v>
      </c>
      <c r="T1167" s="29">
        <v>16.524979586000001</v>
      </c>
      <c r="U1167" t="s">
        <v>176</v>
      </c>
    </row>
    <row r="1168" spans="1:21">
      <c r="A1168">
        <v>1166</v>
      </c>
      <c r="B1168">
        <v>886307</v>
      </c>
      <c r="C1168" s="2">
        <v>44576.145833333343</v>
      </c>
      <c r="D1168" s="26">
        <f>IF(input_OLD_temp_simulation!C1168&lt;&gt;"",(C1168-E1168/24-DATE(1970,1,1))*86400,"")</f>
        <v>1642213800.000001</v>
      </c>
      <c r="E1168" s="13">
        <v>1</v>
      </c>
      <c r="F1168" s="17">
        <v>4.9307820429613756</v>
      </c>
      <c r="G1168" s="17">
        <v>1.085329017143422</v>
      </c>
      <c r="H1168" s="6">
        <v>0</v>
      </c>
      <c r="I1168" s="17">
        <v>4.2072293648657606</v>
      </c>
      <c r="J1168" s="17">
        <v>15.785</v>
      </c>
      <c r="K1168" s="4">
        <v>12.5</v>
      </c>
      <c r="L1168">
        <v>900</v>
      </c>
      <c r="M1168" s="6">
        <v>0</v>
      </c>
      <c r="N1168" s="6">
        <v>32.00000000106229</v>
      </c>
      <c r="O1168" s="4">
        <v>0</v>
      </c>
      <c r="P1168" s="4">
        <v>32.00000000106229</v>
      </c>
      <c r="Q1168" s="13">
        <v>1</v>
      </c>
      <c r="R1168" s="29">
        <v>377.80534641417597</v>
      </c>
      <c r="S1168" s="29">
        <v>0</v>
      </c>
      <c r="T1168" s="29">
        <v>16.463374482999999</v>
      </c>
      <c r="U1168" t="s">
        <v>176</v>
      </c>
    </row>
    <row r="1169" spans="1:21">
      <c r="A1169">
        <v>1167</v>
      </c>
      <c r="B1169">
        <v>886307</v>
      </c>
      <c r="C1169" s="2">
        <v>44576.15625</v>
      </c>
      <c r="D1169" s="26">
        <f>IF(input_OLD_temp_simulation!C1169&lt;&gt;"",(C1169-E1169/24-DATE(1970,1,1))*86400,"")</f>
        <v>1642214700.0000002</v>
      </c>
      <c r="E1169" s="13">
        <v>1</v>
      </c>
      <c r="F1169" s="17">
        <v>4.8872734079432512</v>
      </c>
      <c r="G1169" s="17">
        <v>1.085329017143422</v>
      </c>
      <c r="H1169" s="6">
        <v>0</v>
      </c>
      <c r="I1169" s="17">
        <v>4.1637207298476362</v>
      </c>
      <c r="J1169" s="17">
        <v>15.715</v>
      </c>
      <c r="K1169" s="4">
        <v>12.5</v>
      </c>
      <c r="L1169">
        <v>900</v>
      </c>
      <c r="M1169" s="6">
        <v>0</v>
      </c>
      <c r="N1169" s="6">
        <v>27.99999999842839</v>
      </c>
      <c r="O1169" s="4">
        <v>0</v>
      </c>
      <c r="P1169" s="4">
        <v>27.99999999842839</v>
      </c>
      <c r="Q1169" s="13">
        <v>1</v>
      </c>
      <c r="R1169" s="29">
        <v>377.80534641417597</v>
      </c>
      <c r="S1169" s="29">
        <v>0</v>
      </c>
      <c r="T1169" s="29">
        <v>16.401563006</v>
      </c>
      <c r="U1169" t="s">
        <v>176</v>
      </c>
    </row>
    <row r="1170" spans="1:21">
      <c r="A1170">
        <v>1168</v>
      </c>
      <c r="B1170">
        <v>886307</v>
      </c>
      <c r="C1170" s="2">
        <v>44576.166666666657</v>
      </c>
      <c r="D1170" s="26">
        <f>IF(input_OLD_temp_simulation!C1170&lt;&gt;"",(C1170-E1170/24-DATE(1970,1,1))*86400,"")</f>
        <v>1642215599.9999993</v>
      </c>
      <c r="E1170" s="13">
        <v>1</v>
      </c>
      <c r="F1170" s="17">
        <v>4.8437647729251267</v>
      </c>
      <c r="G1170" s="17">
        <v>1.085329017143422</v>
      </c>
      <c r="H1170" s="6">
        <v>0</v>
      </c>
      <c r="I1170" s="17">
        <v>4.1202120948295118</v>
      </c>
      <c r="J1170" s="17">
        <v>15.63</v>
      </c>
      <c r="K1170" s="4">
        <v>12.5</v>
      </c>
      <c r="L1170">
        <v>900</v>
      </c>
      <c r="M1170" s="6">
        <v>0</v>
      </c>
      <c r="N1170" s="6">
        <v>32.00000000106229</v>
      </c>
      <c r="O1170" s="4">
        <v>0</v>
      </c>
      <c r="P1170" s="4">
        <v>32.00000000106229</v>
      </c>
      <c r="Q1170" s="13">
        <v>1</v>
      </c>
      <c r="R1170" s="29">
        <v>377.80534641417597</v>
      </c>
      <c r="S1170" s="29">
        <v>0</v>
      </c>
      <c r="T1170" s="29">
        <v>16.340212413</v>
      </c>
      <c r="U1170" t="s">
        <v>176</v>
      </c>
    </row>
    <row r="1171" spans="1:21">
      <c r="A1171">
        <v>1169</v>
      </c>
      <c r="B1171">
        <v>886307</v>
      </c>
      <c r="C1171" s="2">
        <v>44576.177083333343</v>
      </c>
      <c r="D1171" s="26">
        <f>IF(input_OLD_temp_simulation!C1171&lt;&gt;"",(C1171-E1171/24-DATE(1970,1,1))*86400,"")</f>
        <v>1642216500.000001</v>
      </c>
      <c r="E1171" s="13">
        <v>1</v>
      </c>
      <c r="F1171" s="17">
        <v>4.8166315474965424</v>
      </c>
      <c r="G1171" s="17">
        <v>1.1502426669621679</v>
      </c>
      <c r="H1171" s="6">
        <v>0</v>
      </c>
      <c r="I1171" s="17">
        <v>4.0498031028550967</v>
      </c>
      <c r="J1171" s="17">
        <v>15.573333333333331</v>
      </c>
      <c r="K1171" s="4">
        <v>12.5</v>
      </c>
      <c r="L1171">
        <v>900</v>
      </c>
      <c r="M1171" s="6">
        <v>0</v>
      </c>
      <c r="N1171" s="6">
        <v>103.9999999993597</v>
      </c>
      <c r="O1171" s="4">
        <v>0</v>
      </c>
      <c r="P1171" s="4">
        <v>103.9999999993597</v>
      </c>
      <c r="Q1171" s="13">
        <v>1</v>
      </c>
      <c r="R1171" s="29">
        <v>377.80534641417597</v>
      </c>
      <c r="S1171" s="29">
        <v>0</v>
      </c>
      <c r="T1171" s="29">
        <v>16.284790798</v>
      </c>
      <c r="U1171" t="s">
        <v>176</v>
      </c>
    </row>
    <row r="1172" spans="1:21">
      <c r="A1172">
        <v>1170</v>
      </c>
      <c r="B1172">
        <v>886307</v>
      </c>
      <c r="C1172" s="2">
        <v>44576.1875</v>
      </c>
      <c r="D1172" s="26">
        <f>IF(input_OLD_temp_simulation!C1172&lt;&gt;"",(C1172-E1172/24-DATE(1970,1,1))*86400,"")</f>
        <v>1642217400.0000002</v>
      </c>
      <c r="E1172" s="13">
        <v>1</v>
      </c>
      <c r="F1172" s="17">
        <v>4.7894983220679563</v>
      </c>
      <c r="G1172" s="17">
        <v>1.215156316780913</v>
      </c>
      <c r="H1172" s="6">
        <v>0</v>
      </c>
      <c r="I1172" s="17">
        <v>3.9793941108806812</v>
      </c>
      <c r="J1172" s="17">
        <v>15.555</v>
      </c>
      <c r="K1172" s="4">
        <v>12.5</v>
      </c>
      <c r="L1172">
        <v>900</v>
      </c>
      <c r="M1172" s="6">
        <v>0</v>
      </c>
      <c r="N1172" s="6">
        <v>87.999999999738066</v>
      </c>
      <c r="O1172" s="4">
        <v>0</v>
      </c>
      <c r="P1172" s="4">
        <v>87.999999999738066</v>
      </c>
      <c r="Q1172" s="13">
        <v>1</v>
      </c>
      <c r="R1172" s="29">
        <v>377.80534641417597</v>
      </c>
      <c r="S1172" s="29">
        <v>0</v>
      </c>
      <c r="T1172" s="29">
        <v>16.227932761999998</v>
      </c>
      <c r="U1172" t="s">
        <v>176</v>
      </c>
    </row>
    <row r="1173" spans="1:21">
      <c r="A1173">
        <v>1171</v>
      </c>
      <c r="B1173">
        <v>886307</v>
      </c>
      <c r="C1173" s="2">
        <v>44576.197916666657</v>
      </c>
      <c r="D1173" s="26">
        <f>IF(input_OLD_temp_simulation!C1173&lt;&gt;"",(C1173-E1173/24-DATE(1970,1,1))*86400,"")</f>
        <v>1642218299.9999993</v>
      </c>
      <c r="E1173" s="13">
        <v>1</v>
      </c>
      <c r="F1173" s="17">
        <v>4.7623650966393711</v>
      </c>
      <c r="G1173" s="17">
        <v>1.280069966599658</v>
      </c>
      <c r="H1173" s="6">
        <v>0</v>
      </c>
      <c r="I1173" s="17">
        <v>3.9089851189062661</v>
      </c>
      <c r="J1173" s="17">
        <v>15.494999999999999</v>
      </c>
      <c r="K1173" s="4">
        <v>12.5</v>
      </c>
      <c r="L1173">
        <v>900</v>
      </c>
      <c r="M1173" s="6">
        <v>0</v>
      </c>
      <c r="N1173" s="6">
        <v>32.00000000106229</v>
      </c>
      <c r="O1173" s="4">
        <v>0</v>
      </c>
      <c r="P1173" s="4">
        <v>32.00000000106229</v>
      </c>
      <c r="Q1173" s="13">
        <v>1</v>
      </c>
      <c r="R1173" s="29">
        <v>377.80534641417597</v>
      </c>
      <c r="S1173" s="29">
        <v>0</v>
      </c>
      <c r="T1173" s="29">
        <v>16.166319285</v>
      </c>
      <c r="U1173" t="s">
        <v>176</v>
      </c>
    </row>
    <row r="1174" spans="1:21">
      <c r="A1174">
        <v>1172</v>
      </c>
      <c r="B1174">
        <v>886307</v>
      </c>
      <c r="C1174" s="2">
        <v>44576.208333333343</v>
      </c>
      <c r="D1174" s="26">
        <f>IF(input_OLD_temp_simulation!C1174&lt;&gt;"",(C1174-E1174/24-DATE(1970,1,1))*86400,"")</f>
        <v>1642219200.000001</v>
      </c>
      <c r="E1174" s="13">
        <v>1</v>
      </c>
      <c r="F1174" s="17">
        <v>4.7352318712107859</v>
      </c>
      <c r="G1174" s="17">
        <v>1.344983616418403</v>
      </c>
      <c r="H1174" s="6">
        <v>0</v>
      </c>
      <c r="I1174" s="17">
        <v>3.838576126931851</v>
      </c>
      <c r="J1174" s="17">
        <v>15.345000000000001</v>
      </c>
      <c r="K1174" s="4">
        <v>12.5</v>
      </c>
      <c r="L1174">
        <v>900</v>
      </c>
      <c r="M1174" s="6">
        <v>0</v>
      </c>
      <c r="N1174" s="6">
        <v>28.000000000247379</v>
      </c>
      <c r="O1174" s="4">
        <v>0</v>
      </c>
      <c r="P1174" s="4">
        <v>28.000000000247379</v>
      </c>
      <c r="Q1174" s="13">
        <v>1</v>
      </c>
      <c r="R1174" s="29">
        <v>377.80534641417597</v>
      </c>
      <c r="S1174" s="29">
        <v>0</v>
      </c>
      <c r="T1174" s="29">
        <v>16.104311402</v>
      </c>
      <c r="U1174" t="s">
        <v>176</v>
      </c>
    </row>
    <row r="1175" spans="1:21">
      <c r="A1175">
        <v>1173</v>
      </c>
      <c r="B1175">
        <v>886307</v>
      </c>
      <c r="C1175" s="2">
        <v>44576.21875</v>
      </c>
      <c r="D1175" s="26">
        <f>IF(input_OLD_temp_simulation!C1175&lt;&gt;"",(C1175-E1175/24-DATE(1970,1,1))*86400,"")</f>
        <v>1642220100.0000002</v>
      </c>
      <c r="E1175" s="13">
        <v>1</v>
      </c>
      <c r="F1175" s="17">
        <v>4.6852318712107888</v>
      </c>
      <c r="G1175" s="17">
        <v>1.366315870704254</v>
      </c>
      <c r="H1175" s="6">
        <v>0</v>
      </c>
      <c r="I1175" s="17">
        <v>3.7743546240746202</v>
      </c>
      <c r="J1175" s="17">
        <v>15.26333333333333</v>
      </c>
      <c r="K1175" s="4">
        <v>12.5</v>
      </c>
      <c r="L1175">
        <v>900</v>
      </c>
      <c r="M1175" s="6">
        <v>0</v>
      </c>
      <c r="N1175" s="6">
        <v>31.9999999992433</v>
      </c>
      <c r="O1175" s="4">
        <v>0</v>
      </c>
      <c r="P1175" s="4">
        <v>31.9999999992433</v>
      </c>
      <c r="Q1175" s="13">
        <v>1</v>
      </c>
      <c r="R1175" s="29">
        <v>377.80534641417597</v>
      </c>
      <c r="S1175" s="29">
        <v>0</v>
      </c>
      <c r="T1175" s="29">
        <v>16.042620947</v>
      </c>
      <c r="U1175" t="s">
        <v>176</v>
      </c>
    </row>
    <row r="1176" spans="1:21">
      <c r="A1176">
        <v>1174</v>
      </c>
      <c r="B1176">
        <v>886307</v>
      </c>
      <c r="C1176" s="2">
        <v>44576.229166666657</v>
      </c>
      <c r="D1176" s="26">
        <f>IF(input_OLD_temp_simulation!C1176&lt;&gt;"",(C1176-E1176/24-DATE(1970,1,1))*86400,"")</f>
        <v>1642220999.9999993</v>
      </c>
      <c r="E1176" s="13">
        <v>1</v>
      </c>
      <c r="F1176" s="17">
        <v>4.6352318712107916</v>
      </c>
      <c r="G1176" s="17">
        <v>1.387648124990104</v>
      </c>
      <c r="H1176" s="6">
        <v>0</v>
      </c>
      <c r="I1176" s="17">
        <v>3.7101331212173889</v>
      </c>
      <c r="J1176" s="17">
        <v>15.15</v>
      </c>
      <c r="K1176" s="4">
        <v>12.5</v>
      </c>
      <c r="L1176">
        <v>900</v>
      </c>
      <c r="M1176" s="6">
        <v>0</v>
      </c>
      <c r="N1176" s="6">
        <v>31.9999999992433</v>
      </c>
      <c r="O1176" s="4">
        <v>0</v>
      </c>
      <c r="P1176" s="4">
        <v>31.9999999992433</v>
      </c>
      <c r="Q1176" s="13">
        <v>1</v>
      </c>
      <c r="R1176" s="29">
        <v>377.80534641417597</v>
      </c>
      <c r="S1176" s="29">
        <v>0</v>
      </c>
      <c r="T1176" s="29">
        <v>15.980912794</v>
      </c>
      <c r="U1176" t="s">
        <v>176</v>
      </c>
    </row>
    <row r="1177" spans="1:21">
      <c r="A1177">
        <v>1175</v>
      </c>
      <c r="B1177">
        <v>886307</v>
      </c>
      <c r="C1177" s="2">
        <v>44576.239583333343</v>
      </c>
      <c r="D1177" s="26">
        <f>IF(input_OLD_temp_simulation!C1177&lt;&gt;"",(C1177-E1177/24-DATE(1970,1,1))*86400,"")</f>
        <v>1642221900.000001</v>
      </c>
      <c r="E1177" s="13">
        <v>1</v>
      </c>
      <c r="F1177" s="17">
        <v>4.5852318712107936</v>
      </c>
      <c r="G1177" s="17">
        <v>1.4089803792759541</v>
      </c>
      <c r="H1177" s="6">
        <v>0</v>
      </c>
      <c r="I1177" s="17">
        <v>3.645911618360159</v>
      </c>
      <c r="J1177" s="17">
        <v>15.07666666666667</v>
      </c>
      <c r="K1177" s="4">
        <v>12.5</v>
      </c>
      <c r="L1177">
        <v>900</v>
      </c>
      <c r="M1177" s="6">
        <v>0</v>
      </c>
      <c r="N1177" s="6">
        <v>28.000000000247379</v>
      </c>
      <c r="O1177" s="4">
        <v>0</v>
      </c>
      <c r="P1177" s="4">
        <v>28.000000000247379</v>
      </c>
      <c r="Q1177" s="13">
        <v>1</v>
      </c>
      <c r="R1177" s="29">
        <v>377.80534641417597</v>
      </c>
      <c r="S1177" s="29">
        <v>0</v>
      </c>
      <c r="T1177" s="29">
        <v>15.91885416</v>
      </c>
      <c r="U1177" t="s">
        <v>176</v>
      </c>
    </row>
    <row r="1178" spans="1:21">
      <c r="A1178">
        <v>1176</v>
      </c>
      <c r="B1178">
        <v>886307</v>
      </c>
      <c r="C1178" s="2">
        <v>44576.25</v>
      </c>
      <c r="D1178" s="26">
        <f>IF(input_OLD_temp_simulation!C1178&lt;&gt;"",(C1178-E1178/24-DATE(1970,1,1))*86400,"")</f>
        <v>1642222800.0000002</v>
      </c>
      <c r="E1178" s="13">
        <v>1</v>
      </c>
      <c r="F1178" s="17">
        <v>4.5352318712107973</v>
      </c>
      <c r="G1178" s="17">
        <v>1.430312633561805</v>
      </c>
      <c r="H1178" s="6">
        <v>0</v>
      </c>
      <c r="I1178" s="17">
        <v>3.5816901155029282</v>
      </c>
      <c r="J1178" s="17">
        <v>14.991666666666671</v>
      </c>
      <c r="K1178" s="4">
        <v>12.5</v>
      </c>
      <c r="L1178">
        <v>900</v>
      </c>
      <c r="M1178" s="6">
        <v>0</v>
      </c>
      <c r="N1178" s="6">
        <v>32.00000000106229</v>
      </c>
      <c r="O1178" s="4">
        <v>0</v>
      </c>
      <c r="P1178" s="4">
        <v>32.00000000106229</v>
      </c>
      <c r="Q1178" s="13">
        <v>1</v>
      </c>
      <c r="R1178" s="29">
        <v>377.80534641417597</v>
      </c>
      <c r="S1178" s="29">
        <v>0</v>
      </c>
      <c r="T1178" s="29">
        <v>15.857113310000001</v>
      </c>
      <c r="U1178" t="s">
        <v>176</v>
      </c>
    </row>
    <row r="1179" spans="1:21">
      <c r="A1179">
        <v>1177</v>
      </c>
      <c r="B1179">
        <v>886307</v>
      </c>
      <c r="C1179" s="2">
        <v>44576.260416666657</v>
      </c>
      <c r="D1179" s="26">
        <f>IF(input_OLD_temp_simulation!C1179&lt;&gt;"",(C1179-E1179/24-DATE(1970,1,1))*86400,"")</f>
        <v>1642223699.9999993</v>
      </c>
      <c r="E1179" s="13">
        <v>1</v>
      </c>
      <c r="F1179" s="17">
        <v>4.4373650966393789</v>
      </c>
      <c r="G1179" s="17">
        <v>1.6589803792759541</v>
      </c>
      <c r="H1179" s="6">
        <v>0</v>
      </c>
      <c r="I1179" s="17">
        <v>3.3313781771220761</v>
      </c>
      <c r="J1179" s="17">
        <v>14.955</v>
      </c>
      <c r="K1179" s="4">
        <v>12.5</v>
      </c>
      <c r="L1179">
        <v>900</v>
      </c>
      <c r="M1179" s="6">
        <v>0</v>
      </c>
      <c r="N1179" s="6">
        <v>31.9999999992433</v>
      </c>
      <c r="O1179" s="4">
        <v>0</v>
      </c>
      <c r="P1179" s="4">
        <v>31.9999999992433</v>
      </c>
      <c r="Q1179" s="13">
        <v>1</v>
      </c>
      <c r="R1179" s="29">
        <v>377.80534641417597</v>
      </c>
      <c r="S1179" s="29">
        <v>0</v>
      </c>
      <c r="T1179" s="29">
        <v>15.794053934000001</v>
      </c>
      <c r="U1179" t="s">
        <v>176</v>
      </c>
    </row>
    <row r="1180" spans="1:21">
      <c r="A1180">
        <v>1178</v>
      </c>
      <c r="B1180">
        <v>886307</v>
      </c>
      <c r="C1180" s="2">
        <v>44576.270833333343</v>
      </c>
      <c r="D1180" s="26">
        <f>IF(input_OLD_temp_simulation!C1180&lt;&gt;"",(C1180-E1180/24-DATE(1970,1,1))*86400,"")</f>
        <v>1642224600.000001</v>
      </c>
      <c r="E1180" s="13">
        <v>1</v>
      </c>
      <c r="F1180" s="17">
        <v>4.3394983220679606</v>
      </c>
      <c r="G1180" s="17">
        <v>1.887648124990104</v>
      </c>
      <c r="H1180" s="6">
        <v>0</v>
      </c>
      <c r="I1180" s="17">
        <v>3.0810662387412249</v>
      </c>
      <c r="J1180" s="17">
        <v>14.86</v>
      </c>
      <c r="K1180" s="4">
        <v>12.5</v>
      </c>
      <c r="L1180">
        <v>900</v>
      </c>
      <c r="M1180" s="6">
        <v>0</v>
      </c>
      <c r="N1180" s="6">
        <v>28.000000000247379</v>
      </c>
      <c r="O1180" s="4">
        <v>0</v>
      </c>
      <c r="P1180" s="4">
        <v>28.000000000247379</v>
      </c>
      <c r="Q1180" s="13">
        <v>1</v>
      </c>
      <c r="R1180" s="29">
        <v>377.80534641417597</v>
      </c>
      <c r="S1180" s="29">
        <v>0</v>
      </c>
      <c r="T1180" s="29">
        <v>15.729352344</v>
      </c>
      <c r="U1180" t="s">
        <v>176</v>
      </c>
    </row>
    <row r="1181" spans="1:21">
      <c r="A1181">
        <v>1179</v>
      </c>
      <c r="B1181">
        <v>886307</v>
      </c>
      <c r="C1181" s="2">
        <v>44576.28125</v>
      </c>
      <c r="D1181" s="26">
        <f>IF(input_OLD_temp_simulation!C1181&lt;&gt;"",(C1181-E1181/24-DATE(1970,1,1))*86400,"")</f>
        <v>1642225500.0000002</v>
      </c>
      <c r="E1181" s="13">
        <v>1</v>
      </c>
      <c r="F1181" s="17">
        <v>4.2416315474965423</v>
      </c>
      <c r="G1181" s="17">
        <v>2.1163158707042542</v>
      </c>
      <c r="H1181" s="6">
        <v>0</v>
      </c>
      <c r="I1181" s="17">
        <v>2.8307543003603728</v>
      </c>
      <c r="J1181" s="17">
        <v>14.79666666666667</v>
      </c>
      <c r="K1181" s="4">
        <v>12.5</v>
      </c>
      <c r="L1181">
        <v>900</v>
      </c>
      <c r="M1181" s="6">
        <v>0</v>
      </c>
      <c r="N1181" s="6">
        <v>31.9999999992433</v>
      </c>
      <c r="O1181" s="4">
        <v>0</v>
      </c>
      <c r="P1181" s="4">
        <v>31.9999999992433</v>
      </c>
      <c r="Q1181" s="13">
        <v>1</v>
      </c>
      <c r="R1181" s="29">
        <v>377.80534641417597</v>
      </c>
      <c r="S1181" s="29">
        <v>0</v>
      </c>
      <c r="T1181" s="29">
        <v>15.663685836000001</v>
      </c>
      <c r="U1181" t="s">
        <v>176</v>
      </c>
    </row>
    <row r="1182" spans="1:21">
      <c r="A1182">
        <v>1180</v>
      </c>
      <c r="B1182">
        <v>886307</v>
      </c>
      <c r="C1182" s="2">
        <v>44576.291666666657</v>
      </c>
      <c r="D1182" s="26">
        <f>IF(input_OLD_temp_simulation!C1182&lt;&gt;"",(C1182-E1182/24-DATE(1970,1,1))*86400,"")</f>
        <v>1642226399.9999993</v>
      </c>
      <c r="E1182" s="13">
        <v>1</v>
      </c>
      <c r="F1182" s="17">
        <v>4.1437647729251239</v>
      </c>
      <c r="G1182" s="17">
        <v>2.344983616418403</v>
      </c>
      <c r="H1182" s="6">
        <v>0</v>
      </c>
      <c r="I1182" s="17">
        <v>2.580442361979522</v>
      </c>
      <c r="J1182" s="17">
        <v>14.74</v>
      </c>
      <c r="K1182" s="4">
        <v>12.5</v>
      </c>
      <c r="L1182">
        <v>900</v>
      </c>
      <c r="M1182" s="6">
        <v>0</v>
      </c>
      <c r="N1182" s="6">
        <v>32.00000000106229</v>
      </c>
      <c r="O1182" s="4">
        <v>0</v>
      </c>
      <c r="P1182" s="4">
        <v>32.00000000106229</v>
      </c>
      <c r="Q1182" s="13">
        <v>1</v>
      </c>
      <c r="R1182" s="29">
        <v>377.80534641417597</v>
      </c>
      <c r="S1182" s="29">
        <v>0</v>
      </c>
      <c r="T1182" s="29">
        <v>15.59672825</v>
      </c>
      <c r="U1182" t="s">
        <v>176</v>
      </c>
    </row>
    <row r="1183" spans="1:21">
      <c r="A1183">
        <v>1181</v>
      </c>
      <c r="B1183">
        <v>886307</v>
      </c>
      <c r="C1183" s="2">
        <v>44576.302083333343</v>
      </c>
      <c r="D1183" s="26">
        <f>IF(input_OLD_temp_simulation!C1183&lt;&gt;"",(C1183-E1183/24-DATE(1970,1,1))*86400,"")</f>
        <v>1642227300.000001</v>
      </c>
      <c r="E1183" s="13">
        <v>1</v>
      </c>
      <c r="F1183" s="17">
        <v>4.089498322067957</v>
      </c>
      <c r="G1183" s="17">
        <v>2.5087377096174048</v>
      </c>
      <c r="H1183" s="6">
        <v>0</v>
      </c>
      <c r="I1183" s="17">
        <v>2.4170065156563538</v>
      </c>
      <c r="J1183" s="17">
        <v>14.69333333333333</v>
      </c>
      <c r="K1183" s="4">
        <v>12.5</v>
      </c>
      <c r="L1183">
        <v>900</v>
      </c>
      <c r="M1183" s="6">
        <v>0</v>
      </c>
      <c r="N1183" s="6">
        <v>28.000000000247379</v>
      </c>
      <c r="O1183" s="4">
        <v>0</v>
      </c>
      <c r="P1183" s="4">
        <v>28.000000000247379</v>
      </c>
      <c r="Q1183" s="13">
        <v>1</v>
      </c>
      <c r="R1183" s="29">
        <v>377.80534641417597</v>
      </c>
      <c r="S1183" s="29">
        <v>0</v>
      </c>
      <c r="T1183" s="29">
        <v>15.528763163000001</v>
      </c>
      <c r="U1183" t="s">
        <v>176</v>
      </c>
    </row>
    <row r="1184" spans="1:21">
      <c r="A1184">
        <v>1182</v>
      </c>
      <c r="B1184">
        <v>886307</v>
      </c>
      <c r="C1184" s="2">
        <v>44576.3125</v>
      </c>
      <c r="D1184" s="26">
        <f>IF(input_OLD_temp_simulation!C1184&lt;&gt;"",(C1184-E1184/24-DATE(1970,1,1))*86400,"")</f>
        <v>1642228200.0000002</v>
      </c>
      <c r="E1184" s="13">
        <v>1</v>
      </c>
      <c r="F1184" s="17">
        <v>4.0352318712107902</v>
      </c>
      <c r="G1184" s="17">
        <v>2.6724918028164071</v>
      </c>
      <c r="H1184" s="6">
        <v>0</v>
      </c>
      <c r="I1184" s="17">
        <v>2.2535706693331861</v>
      </c>
      <c r="J1184" s="17">
        <v>14.63833333333333</v>
      </c>
      <c r="K1184" s="4">
        <v>12.5</v>
      </c>
      <c r="L1184">
        <v>900</v>
      </c>
      <c r="M1184" s="6">
        <v>0</v>
      </c>
      <c r="N1184" s="6">
        <v>115.99999999998541</v>
      </c>
      <c r="O1184" s="4">
        <v>0</v>
      </c>
      <c r="P1184" s="4">
        <v>115.99999999998541</v>
      </c>
      <c r="Q1184" s="13">
        <v>1</v>
      </c>
      <c r="R1184" s="29">
        <v>377.80534641417597</v>
      </c>
      <c r="S1184" s="29">
        <v>0</v>
      </c>
      <c r="T1184" s="29">
        <v>15.467454467</v>
      </c>
      <c r="U1184" t="s">
        <v>176</v>
      </c>
    </row>
    <row r="1185" spans="1:21">
      <c r="A1185">
        <v>1183</v>
      </c>
      <c r="B1185">
        <v>886307</v>
      </c>
      <c r="C1185" s="2">
        <v>44576.322916666657</v>
      </c>
      <c r="D1185" s="26">
        <f>IF(input_OLD_temp_simulation!C1185&lt;&gt;"",(C1185-E1185/24-DATE(1970,1,1))*86400,"")</f>
        <v>1642229099.9999993</v>
      </c>
      <c r="E1185" s="13">
        <v>1</v>
      </c>
      <c r="F1185" s="17">
        <v>3.9809654203536229</v>
      </c>
      <c r="G1185" s="17">
        <v>2.8362458960154089</v>
      </c>
      <c r="H1185" s="6">
        <v>0</v>
      </c>
      <c r="I1185" s="17">
        <v>2.090134823010017</v>
      </c>
      <c r="J1185" s="17">
        <v>14.553333333333329</v>
      </c>
      <c r="K1185" s="4">
        <v>12.5</v>
      </c>
      <c r="L1185">
        <v>900</v>
      </c>
      <c r="M1185" s="6">
        <v>0</v>
      </c>
      <c r="N1185" s="6">
        <v>79.99999999992724</v>
      </c>
      <c r="O1185" s="4">
        <v>0</v>
      </c>
      <c r="P1185" s="4">
        <v>79.99999999992724</v>
      </c>
      <c r="Q1185" s="13">
        <v>1</v>
      </c>
      <c r="R1185" s="29">
        <v>377.80534641417597</v>
      </c>
      <c r="S1185" s="29">
        <v>0</v>
      </c>
      <c r="T1185" s="29">
        <v>15.402435519999999</v>
      </c>
      <c r="U1185" t="s">
        <v>176</v>
      </c>
    </row>
    <row r="1186" spans="1:21">
      <c r="A1186">
        <v>1184</v>
      </c>
      <c r="B1186">
        <v>886307</v>
      </c>
      <c r="C1186" s="2">
        <v>44576.333333333343</v>
      </c>
      <c r="D1186" s="26">
        <f>IF(input_OLD_temp_simulation!C1186&lt;&gt;"",(C1186-E1186/24-DATE(1970,1,1))*86400,"")</f>
        <v>1642230000.000001</v>
      </c>
      <c r="E1186" s="13">
        <v>1</v>
      </c>
      <c r="F1186" s="17">
        <v>3.926698969496456</v>
      </c>
      <c r="G1186" s="17">
        <v>2.9999999892144111</v>
      </c>
      <c r="H1186" s="6">
        <v>0</v>
      </c>
      <c r="I1186" s="17">
        <v>1.926698976686849</v>
      </c>
      <c r="J1186" s="17">
        <v>14.493333333333331</v>
      </c>
      <c r="K1186" s="4">
        <v>12.5</v>
      </c>
      <c r="L1186">
        <v>900</v>
      </c>
      <c r="M1186" s="6">
        <v>2295.8194444456881</v>
      </c>
      <c r="N1186" s="6">
        <v>28.000000000247379</v>
      </c>
      <c r="O1186" s="4">
        <v>0</v>
      </c>
      <c r="P1186" s="4">
        <v>28.000000000247379</v>
      </c>
      <c r="Q1186" s="13">
        <v>1</v>
      </c>
      <c r="R1186" s="29">
        <v>377.80534641417597</v>
      </c>
      <c r="S1186" s="29">
        <v>1918.014098031512</v>
      </c>
      <c r="T1186" s="29">
        <v>15.487241552</v>
      </c>
      <c r="U1186" t="s">
        <v>176</v>
      </c>
    </row>
    <row r="1187" spans="1:21">
      <c r="A1187">
        <v>1185</v>
      </c>
      <c r="B1187">
        <v>886307</v>
      </c>
      <c r="C1187" s="2">
        <v>44576.34375</v>
      </c>
      <c r="D1187" s="26">
        <f>IF(input_OLD_temp_simulation!C1187&lt;&gt;"",(C1187-E1187/24-DATE(1970,1,1))*86400,"")</f>
        <v>1642230900.0000002</v>
      </c>
      <c r="E1187" s="13">
        <v>1</v>
      </c>
      <c r="F1187" s="17">
        <v>3.8723408299431661</v>
      </c>
      <c r="G1187" s="17">
        <v>3.1298272915483061</v>
      </c>
      <c r="H1187" s="6">
        <v>2.7777777782096371</v>
      </c>
      <c r="I1187" s="17">
        <v>1.7857893022442961</v>
      </c>
      <c r="J1187" s="17">
        <v>14.45333333333333</v>
      </c>
      <c r="K1187" s="4">
        <v>12.5</v>
      </c>
      <c r="L1187">
        <v>900</v>
      </c>
      <c r="M1187" s="6">
        <v>2295.8194444456881</v>
      </c>
      <c r="N1187" s="6">
        <v>31.9999999992433</v>
      </c>
      <c r="O1187" s="4">
        <v>0</v>
      </c>
      <c r="P1187" s="4">
        <v>31.9999999992433</v>
      </c>
      <c r="Q1187" s="13">
        <v>1</v>
      </c>
      <c r="R1187" s="29">
        <v>377.80534641417597</v>
      </c>
      <c r="S1187" s="29">
        <v>1918.014098031512</v>
      </c>
      <c r="T1187" s="29">
        <v>15.571816116000001</v>
      </c>
      <c r="U1187" t="s">
        <v>176</v>
      </c>
    </row>
    <row r="1188" spans="1:21">
      <c r="A1188">
        <v>1186</v>
      </c>
      <c r="B1188">
        <v>886307</v>
      </c>
      <c r="C1188" s="2">
        <v>44576.354166666657</v>
      </c>
      <c r="D1188" s="26">
        <f>IF(input_OLD_temp_simulation!C1188&lt;&gt;"",(C1188-E1188/24-DATE(1970,1,1))*86400,"")</f>
        <v>1642231799.9999993</v>
      </c>
      <c r="E1188" s="13">
        <v>1</v>
      </c>
      <c r="F1188" s="17">
        <v>3.8179826903898761</v>
      </c>
      <c r="G1188" s="17">
        <v>3.259654593882201</v>
      </c>
      <c r="H1188" s="6">
        <v>5.5555555564192742</v>
      </c>
      <c r="I1188" s="17">
        <v>1.6448796278017419</v>
      </c>
      <c r="J1188" s="17">
        <v>14.383333333333329</v>
      </c>
      <c r="K1188" s="4">
        <v>12.5</v>
      </c>
      <c r="L1188">
        <v>900</v>
      </c>
      <c r="M1188" s="6">
        <v>2295.8194444456881</v>
      </c>
      <c r="N1188" s="6">
        <v>48.00000000068394</v>
      </c>
      <c r="O1188" s="4">
        <v>0</v>
      </c>
      <c r="P1188" s="4">
        <v>48.00000000068394</v>
      </c>
      <c r="Q1188" s="13">
        <v>1</v>
      </c>
      <c r="R1188" s="29">
        <v>377.80534641417597</v>
      </c>
      <c r="S1188" s="29">
        <v>1918.014098031512</v>
      </c>
      <c r="T1188" s="29">
        <v>15.657159549999999</v>
      </c>
      <c r="U1188" t="s">
        <v>176</v>
      </c>
    </row>
    <row r="1189" spans="1:21">
      <c r="A1189">
        <v>1187</v>
      </c>
      <c r="B1189">
        <v>886307</v>
      </c>
      <c r="C1189" s="2">
        <v>44576.364583333343</v>
      </c>
      <c r="D1189" s="26">
        <f>IF(input_OLD_temp_simulation!C1189&lt;&gt;"",(C1189-E1189/24-DATE(1970,1,1))*86400,"")</f>
        <v>1642232700.000001</v>
      </c>
      <c r="E1189" s="13">
        <v>1</v>
      </c>
      <c r="F1189" s="17">
        <v>3.7636245508365849</v>
      </c>
      <c r="G1189" s="17">
        <v>3.389481896216096</v>
      </c>
      <c r="H1189" s="6">
        <v>8.3333333346289127</v>
      </c>
      <c r="I1189" s="17">
        <v>1.503969953359189</v>
      </c>
      <c r="J1189" s="17">
        <v>14.39</v>
      </c>
      <c r="K1189" s="4">
        <v>16</v>
      </c>
      <c r="L1189">
        <v>900</v>
      </c>
      <c r="M1189" s="6">
        <v>2295.8194444456881</v>
      </c>
      <c r="N1189" s="6">
        <v>608.00000000017462</v>
      </c>
      <c r="O1189" s="4">
        <v>0</v>
      </c>
      <c r="P1189" s="4">
        <v>608.00000000017462</v>
      </c>
      <c r="Q1189" s="13">
        <v>1</v>
      </c>
      <c r="R1189" s="29">
        <v>377.80534641417597</v>
      </c>
      <c r="S1189" s="29">
        <v>1918.014098031512</v>
      </c>
      <c r="T1189" s="29">
        <v>15.788541751</v>
      </c>
      <c r="U1189" t="s">
        <v>176</v>
      </c>
    </row>
    <row r="1190" spans="1:21">
      <c r="A1190">
        <v>1188</v>
      </c>
      <c r="B1190">
        <v>886307</v>
      </c>
      <c r="C1190" s="2">
        <v>44576.375</v>
      </c>
      <c r="D1190" s="26">
        <f>IF(input_OLD_temp_simulation!C1190&lt;&gt;"",(C1190-E1190/24-DATE(1970,1,1))*86400,"")</f>
        <v>1642233600.0000002</v>
      </c>
      <c r="E1190" s="13">
        <v>1</v>
      </c>
      <c r="F1190" s="17">
        <v>3.7092664112832949</v>
      </c>
      <c r="G1190" s="17">
        <v>3.51930919854999</v>
      </c>
      <c r="H1190" s="6">
        <v>11.11111111283855</v>
      </c>
      <c r="I1190" s="17">
        <v>1.3630602789166351</v>
      </c>
      <c r="J1190" s="17">
        <v>14.91</v>
      </c>
      <c r="K1190" s="4">
        <v>16</v>
      </c>
      <c r="L1190">
        <v>900</v>
      </c>
      <c r="M1190" s="6">
        <v>2051.5833333336891</v>
      </c>
      <c r="N1190" s="6">
        <v>139.99999999941789</v>
      </c>
      <c r="O1190" s="4">
        <v>0</v>
      </c>
      <c r="P1190" s="4">
        <v>139.99999999941789</v>
      </c>
      <c r="Q1190" s="13">
        <v>1</v>
      </c>
      <c r="R1190" s="29">
        <v>377.80534641417597</v>
      </c>
      <c r="S1190" s="29">
        <v>1673.7779869195131</v>
      </c>
      <c r="T1190" s="29">
        <v>15.860366721</v>
      </c>
      <c r="U1190" t="s">
        <v>176</v>
      </c>
    </row>
    <row r="1191" spans="1:21">
      <c r="A1191">
        <v>1189</v>
      </c>
      <c r="B1191">
        <v>886307</v>
      </c>
      <c r="C1191" s="2">
        <v>44576.385416666657</v>
      </c>
      <c r="D1191" s="26">
        <f>IF(input_OLD_temp_simulation!C1191&lt;&gt;"",(C1191-E1191/24-DATE(1970,1,1))*86400,"")</f>
        <v>1642234499.9999993</v>
      </c>
      <c r="E1191" s="13">
        <v>1</v>
      </c>
      <c r="F1191" s="17">
        <v>3.686307948015759</v>
      </c>
      <c r="G1191" s="17">
        <v>3.51930919854999</v>
      </c>
      <c r="H1191" s="6">
        <v>14.917146391191419</v>
      </c>
      <c r="I1191" s="17">
        <v>1.3401018156490989</v>
      </c>
      <c r="J1191" s="17">
        <v>15.743333333333331</v>
      </c>
      <c r="K1191" s="4">
        <v>16</v>
      </c>
      <c r="L1191">
        <v>900</v>
      </c>
      <c r="M1191" s="6">
        <v>2051.5833333336891</v>
      </c>
      <c r="N1191" s="6">
        <v>31.9999999992433</v>
      </c>
      <c r="O1191" s="4">
        <v>0</v>
      </c>
      <c r="P1191" s="4">
        <v>31.9999999992433</v>
      </c>
      <c r="Q1191" s="13">
        <v>1</v>
      </c>
      <c r="R1191" s="29">
        <v>377.80534641417597</v>
      </c>
      <c r="S1191" s="29">
        <v>1673.7779869195131</v>
      </c>
      <c r="T1191" s="29">
        <v>15.923929655</v>
      </c>
      <c r="U1191" t="s">
        <v>176</v>
      </c>
    </row>
    <row r="1192" spans="1:21">
      <c r="A1192">
        <v>1190</v>
      </c>
      <c r="B1192">
        <v>886307</v>
      </c>
      <c r="C1192" s="2">
        <v>44576.395833333343</v>
      </c>
      <c r="D1192" s="26">
        <f>IF(input_OLD_temp_simulation!C1192&lt;&gt;"",(C1192-E1192/24-DATE(1970,1,1))*86400,"")</f>
        <v>1642235400.000001</v>
      </c>
      <c r="E1192" s="13">
        <v>1</v>
      </c>
      <c r="F1192" s="17">
        <v>3.663349484748224</v>
      </c>
      <c r="G1192" s="17">
        <v>3.51930919854999</v>
      </c>
      <c r="H1192" s="6">
        <v>18.723181669544289</v>
      </c>
      <c r="I1192" s="17">
        <v>1.3171433523815641</v>
      </c>
      <c r="J1192" s="17">
        <v>15.89</v>
      </c>
      <c r="K1192" s="4">
        <v>16</v>
      </c>
      <c r="L1192">
        <v>900</v>
      </c>
      <c r="M1192" s="6">
        <v>2051.5833333336891</v>
      </c>
      <c r="N1192" s="6">
        <v>244.0000000005966</v>
      </c>
      <c r="O1192" s="4">
        <v>0</v>
      </c>
      <c r="P1192" s="4">
        <v>244.0000000005966</v>
      </c>
      <c r="Q1192" s="13">
        <v>1</v>
      </c>
      <c r="R1192" s="29">
        <v>377.80534641417597</v>
      </c>
      <c r="S1192" s="29">
        <v>1673.7779869195131</v>
      </c>
      <c r="T1192" s="29">
        <v>16.005920838000002</v>
      </c>
      <c r="U1192" t="s">
        <v>176</v>
      </c>
    </row>
    <row r="1193" spans="1:21">
      <c r="A1193">
        <v>1191</v>
      </c>
      <c r="B1193">
        <v>886307</v>
      </c>
      <c r="C1193" s="2">
        <v>44576.40625</v>
      </c>
      <c r="D1193" s="26">
        <f>IF(input_OLD_temp_simulation!C1193&lt;&gt;"",(C1193-E1193/24-DATE(1970,1,1))*86400,"")</f>
        <v>1642236300.0000002</v>
      </c>
      <c r="E1193" s="13">
        <v>1</v>
      </c>
      <c r="F1193" s="17">
        <v>3.640391021480688</v>
      </c>
      <c r="G1193" s="17">
        <v>3.51930919854999</v>
      </c>
      <c r="H1193" s="6">
        <v>22.529216947897162</v>
      </c>
      <c r="I1193" s="17">
        <v>1.294184889114028</v>
      </c>
      <c r="J1193" s="17">
        <v>16.096666666666671</v>
      </c>
      <c r="K1193" s="4">
        <v>16</v>
      </c>
      <c r="L1193">
        <v>900</v>
      </c>
      <c r="M1193" s="6">
        <v>2051.5833333336891</v>
      </c>
      <c r="N1193" s="6">
        <v>40.000000000873108</v>
      </c>
      <c r="O1193" s="4">
        <v>0</v>
      </c>
      <c r="P1193" s="4">
        <v>40.000000000873108</v>
      </c>
      <c r="Q1193" s="13">
        <v>1</v>
      </c>
      <c r="R1193" s="29">
        <v>377.80534641417597</v>
      </c>
      <c r="S1193" s="29">
        <v>1673.7779869195131</v>
      </c>
      <c r="T1193" s="29">
        <v>16.071589146000001</v>
      </c>
      <c r="U1193" t="s">
        <v>176</v>
      </c>
    </row>
    <row r="1194" spans="1:21">
      <c r="A1194">
        <v>1192</v>
      </c>
      <c r="B1194">
        <v>886307</v>
      </c>
      <c r="C1194" s="2">
        <v>44576.416666666657</v>
      </c>
      <c r="D1194" s="26">
        <f>IF(input_OLD_temp_simulation!C1194&lt;&gt;"",(C1194-E1194/24-DATE(1970,1,1))*86400,"")</f>
        <v>1642237199.9999993</v>
      </c>
      <c r="E1194" s="13">
        <v>1</v>
      </c>
      <c r="F1194" s="17">
        <v>3.617432558213153</v>
      </c>
      <c r="G1194" s="17">
        <v>3.51930919854999</v>
      </c>
      <c r="H1194" s="6">
        <v>26.33525222625002</v>
      </c>
      <c r="I1194" s="17">
        <v>1.2712264258464929</v>
      </c>
      <c r="J1194" s="17">
        <v>16.213333333333331</v>
      </c>
      <c r="K1194" s="4">
        <v>16</v>
      </c>
      <c r="L1194">
        <v>900</v>
      </c>
      <c r="M1194" s="6">
        <v>732.70833333155633</v>
      </c>
      <c r="N1194" s="6">
        <v>99.999999998544808</v>
      </c>
      <c r="O1194" s="4">
        <v>0</v>
      </c>
      <c r="P1194" s="4">
        <v>99.999999998544808</v>
      </c>
      <c r="Q1194" s="13">
        <v>1</v>
      </c>
      <c r="R1194" s="29">
        <v>377.80534641417597</v>
      </c>
      <c r="S1194" s="29">
        <v>354.90298691738042</v>
      </c>
      <c r="T1194" s="29">
        <v>16.036548009000001</v>
      </c>
      <c r="U1194" t="s">
        <v>176</v>
      </c>
    </row>
    <row r="1195" spans="1:21">
      <c r="A1195">
        <v>1193</v>
      </c>
      <c r="B1195">
        <v>886307</v>
      </c>
      <c r="C1195" s="2">
        <v>44576.427083333343</v>
      </c>
      <c r="D1195" s="26">
        <f>IF(input_OLD_temp_simulation!C1195&lt;&gt;"",(C1195-E1195/24-DATE(1970,1,1))*86400,"")</f>
        <v>1642238100.000001</v>
      </c>
      <c r="E1195" s="13">
        <v>1</v>
      </c>
      <c r="F1195" s="17">
        <v>3.613074420920074</v>
      </c>
      <c r="G1195" s="17">
        <v>3.5406414528358279</v>
      </c>
      <c r="H1195" s="6">
        <v>30.62043141672698</v>
      </c>
      <c r="I1195" s="17">
        <v>1.252646785696188</v>
      </c>
      <c r="J1195" s="17">
        <v>16.223333333333329</v>
      </c>
      <c r="K1195" s="4">
        <v>16</v>
      </c>
      <c r="L1195">
        <v>900</v>
      </c>
      <c r="M1195" s="6">
        <v>732.70833333155633</v>
      </c>
      <c r="N1195" s="6">
        <v>136.00000000042201</v>
      </c>
      <c r="O1195" s="4">
        <v>0</v>
      </c>
      <c r="P1195" s="4">
        <v>136.00000000042201</v>
      </c>
      <c r="Q1195" s="13">
        <v>1</v>
      </c>
      <c r="R1195" s="29">
        <v>377.80534641417597</v>
      </c>
      <c r="S1195" s="29">
        <v>354.90298691738042</v>
      </c>
      <c r="T1195" s="29">
        <v>16.006182199000001</v>
      </c>
      <c r="U1195" t="s">
        <v>176</v>
      </c>
    </row>
    <row r="1196" spans="1:21">
      <c r="A1196">
        <v>1194</v>
      </c>
      <c r="B1196">
        <v>886307</v>
      </c>
      <c r="C1196" s="2">
        <v>44576.4375</v>
      </c>
      <c r="D1196" s="26">
        <f>IF(input_OLD_temp_simulation!C1196&lt;&gt;"",(C1196-E1196/24-DATE(1970,1,1))*86400,"")</f>
        <v>1642239000.0000002</v>
      </c>
      <c r="E1196" s="13">
        <v>1</v>
      </c>
      <c r="F1196" s="17">
        <v>3.6087162836269941</v>
      </c>
      <c r="G1196" s="17">
        <v>3.5619737071216662</v>
      </c>
      <c r="H1196" s="6">
        <v>34.90561060720394</v>
      </c>
      <c r="I1196" s="17">
        <v>1.2340671455458829</v>
      </c>
      <c r="J1196" s="17">
        <v>16.04666666666667</v>
      </c>
      <c r="K1196" s="4">
        <v>16</v>
      </c>
      <c r="L1196">
        <v>900</v>
      </c>
      <c r="M1196" s="6">
        <v>732.70833333155633</v>
      </c>
      <c r="N1196" s="6">
        <v>347.99999999995629</v>
      </c>
      <c r="O1196" s="4">
        <v>0</v>
      </c>
      <c r="P1196" s="4">
        <v>347.99999999995629</v>
      </c>
      <c r="Q1196" s="13">
        <v>1</v>
      </c>
      <c r="R1196" s="29">
        <v>377.80534641417597</v>
      </c>
      <c r="S1196" s="29">
        <v>354.90298691738042</v>
      </c>
      <c r="T1196" s="29">
        <v>15.995106908</v>
      </c>
      <c r="U1196" t="s">
        <v>176</v>
      </c>
    </row>
    <row r="1197" spans="1:21">
      <c r="A1197">
        <v>1195</v>
      </c>
      <c r="B1197">
        <v>886307</v>
      </c>
      <c r="C1197" s="2">
        <v>44576.447916666657</v>
      </c>
      <c r="D1197" s="26">
        <f>IF(input_OLD_temp_simulation!C1197&lt;&gt;"",(C1197-E1197/24-DATE(1970,1,1))*86400,"")</f>
        <v>1642239899.9999993</v>
      </c>
      <c r="E1197" s="13">
        <v>1</v>
      </c>
      <c r="F1197" s="17">
        <v>3.6043581463339152</v>
      </c>
      <c r="G1197" s="17">
        <v>3.583305961407504</v>
      </c>
      <c r="H1197" s="6">
        <v>39.190789797680893</v>
      </c>
      <c r="I1197" s="17">
        <v>1.2154875053955789</v>
      </c>
      <c r="J1197" s="17">
        <v>16.04666666666667</v>
      </c>
      <c r="K1197" s="4">
        <v>16</v>
      </c>
      <c r="L1197">
        <v>900</v>
      </c>
      <c r="M1197" s="6">
        <v>732.70833333155633</v>
      </c>
      <c r="N1197" s="6">
        <v>380.00000000101858</v>
      </c>
      <c r="O1197" s="4">
        <v>0</v>
      </c>
      <c r="P1197" s="4">
        <v>380.00000000101858</v>
      </c>
      <c r="Q1197" s="13">
        <v>1</v>
      </c>
      <c r="R1197" s="29">
        <v>377.80534641417597</v>
      </c>
      <c r="S1197" s="29">
        <v>354.90298691738042</v>
      </c>
      <c r="T1197" s="29">
        <v>15.988206463999999</v>
      </c>
      <c r="U1197" t="s">
        <v>176</v>
      </c>
    </row>
    <row r="1198" spans="1:21">
      <c r="A1198">
        <v>1196</v>
      </c>
      <c r="B1198">
        <v>886307</v>
      </c>
      <c r="C1198" s="2">
        <v>44576.458333333343</v>
      </c>
      <c r="D1198" s="26">
        <f>IF(input_OLD_temp_simulation!C1198&lt;&gt;"",(C1198-E1198/24-DATE(1970,1,1))*86400,"")</f>
        <v>1642240800.000001</v>
      </c>
      <c r="E1198" s="13">
        <v>1</v>
      </c>
      <c r="F1198" s="17">
        <v>3.6000000090408362</v>
      </c>
      <c r="G1198" s="17">
        <v>3.6046382156933419</v>
      </c>
      <c r="H1198" s="6">
        <v>43.475968988157852</v>
      </c>
      <c r="I1198" s="17">
        <v>1.196907865245274</v>
      </c>
      <c r="J1198" s="17">
        <v>16.195</v>
      </c>
      <c r="K1198" s="4">
        <v>15</v>
      </c>
      <c r="L1198">
        <v>900</v>
      </c>
      <c r="M1198" s="6">
        <v>0</v>
      </c>
      <c r="N1198" s="6">
        <v>263.9999999992142</v>
      </c>
      <c r="O1198" s="4">
        <v>0</v>
      </c>
      <c r="P1198" s="4">
        <v>263.9999999992142</v>
      </c>
      <c r="Q1198" s="13">
        <v>1</v>
      </c>
      <c r="R1198" s="29">
        <v>377.80534641417597</v>
      </c>
      <c r="S1198" s="29">
        <v>0</v>
      </c>
      <c r="T1198" s="29">
        <v>15.944482885999999</v>
      </c>
      <c r="U1198" t="s">
        <v>176</v>
      </c>
    </row>
    <row r="1199" spans="1:21">
      <c r="A1199">
        <v>1197</v>
      </c>
      <c r="B1199">
        <v>886307</v>
      </c>
      <c r="C1199" s="2">
        <v>44576.46875</v>
      </c>
      <c r="D1199" s="26">
        <f>IF(input_OLD_temp_simulation!C1199&lt;&gt;"",(C1199-E1199/24-DATE(1970,1,1))*86400,"")</f>
        <v>1642241700.0000002</v>
      </c>
      <c r="E1199" s="13">
        <v>1</v>
      </c>
      <c r="F1199" s="17">
        <v>3.604266457637797</v>
      </c>
      <c r="G1199" s="17">
        <v>3.583305961407504</v>
      </c>
      <c r="H1199" s="6">
        <v>45.524317482679933</v>
      </c>
      <c r="I1199" s="17">
        <v>1.215395816699461</v>
      </c>
      <c r="J1199" s="17">
        <v>16.103333333333339</v>
      </c>
      <c r="K1199" s="4">
        <v>13</v>
      </c>
      <c r="L1199">
        <v>900</v>
      </c>
      <c r="M1199" s="6">
        <v>0</v>
      </c>
      <c r="N1199" s="6">
        <v>28.000000000247379</v>
      </c>
      <c r="O1199" s="4">
        <v>0</v>
      </c>
      <c r="P1199" s="4">
        <v>28.000000000247379</v>
      </c>
      <c r="Q1199" s="13">
        <v>1</v>
      </c>
      <c r="R1199" s="29">
        <v>377.80534641417597</v>
      </c>
      <c r="S1199" s="29">
        <v>0</v>
      </c>
      <c r="T1199" s="29">
        <v>15.88230046</v>
      </c>
      <c r="U1199" t="s">
        <v>176</v>
      </c>
    </row>
    <row r="1200" spans="1:21">
      <c r="A1200">
        <v>1198</v>
      </c>
      <c r="B1200">
        <v>886307</v>
      </c>
      <c r="C1200" s="2">
        <v>44576.479166666657</v>
      </c>
      <c r="D1200" s="26">
        <f>IF(input_OLD_temp_simulation!C1200&lt;&gt;"",(C1200-E1200/24-DATE(1970,1,1))*86400,"")</f>
        <v>1642242599.9999993</v>
      </c>
      <c r="E1200" s="13">
        <v>1</v>
      </c>
      <c r="F1200" s="17">
        <v>3.6085329062347582</v>
      </c>
      <c r="G1200" s="17">
        <v>3.5619737071216662</v>
      </c>
      <c r="H1200" s="6">
        <v>47.572665977202021</v>
      </c>
      <c r="I1200" s="17">
        <v>1.233883768153647</v>
      </c>
      <c r="J1200" s="17">
        <v>16.033333333333331</v>
      </c>
      <c r="K1200" s="4">
        <v>13</v>
      </c>
      <c r="L1200">
        <v>900</v>
      </c>
      <c r="M1200" s="6">
        <v>0</v>
      </c>
      <c r="N1200" s="6">
        <v>252.00000000040751</v>
      </c>
      <c r="O1200" s="4">
        <v>0</v>
      </c>
      <c r="P1200" s="4">
        <v>252.00000000040751</v>
      </c>
      <c r="Q1200" s="13">
        <v>1</v>
      </c>
      <c r="R1200" s="29">
        <v>377.80534641417597</v>
      </c>
      <c r="S1200" s="29">
        <v>0</v>
      </c>
      <c r="T1200" s="29">
        <v>15.840072493999999</v>
      </c>
      <c r="U1200" t="s">
        <v>176</v>
      </c>
    </row>
    <row r="1201" spans="1:21">
      <c r="A1201">
        <v>1199</v>
      </c>
      <c r="B1201">
        <v>886307</v>
      </c>
      <c r="C1201" s="2">
        <v>44576.489583333343</v>
      </c>
      <c r="D1201" s="26">
        <f>IF(input_OLD_temp_simulation!C1201&lt;&gt;"",(C1201-E1201/24-DATE(1970,1,1))*86400,"")</f>
        <v>1642243500.000001</v>
      </c>
      <c r="E1201" s="13">
        <v>1</v>
      </c>
      <c r="F1201" s="17">
        <v>3.612799354831719</v>
      </c>
      <c r="G1201" s="17">
        <v>3.5406414528358279</v>
      </c>
      <c r="H1201" s="6">
        <v>49.621014471724102</v>
      </c>
      <c r="I1201" s="17">
        <v>1.252371719607833</v>
      </c>
      <c r="J1201" s="17">
        <v>15.94333333333333</v>
      </c>
      <c r="K1201" s="4">
        <v>13</v>
      </c>
      <c r="L1201">
        <v>900</v>
      </c>
      <c r="M1201" s="6">
        <v>0</v>
      </c>
      <c r="N1201" s="6">
        <v>695.99999999991269</v>
      </c>
      <c r="O1201" s="4">
        <v>0</v>
      </c>
      <c r="P1201" s="4">
        <v>695.99999999991269</v>
      </c>
      <c r="Q1201" s="13">
        <v>1</v>
      </c>
      <c r="R1201" s="29">
        <v>377.80534641417597</v>
      </c>
      <c r="S1201" s="29">
        <v>0</v>
      </c>
      <c r="T1201" s="29">
        <v>15.835969315</v>
      </c>
      <c r="U1201" t="s">
        <v>176</v>
      </c>
    </row>
    <row r="1202" spans="1:21">
      <c r="A1202">
        <v>1200</v>
      </c>
      <c r="B1202">
        <v>886307</v>
      </c>
      <c r="C1202" s="2">
        <v>44576.5</v>
      </c>
      <c r="D1202" s="26">
        <f>IF(input_OLD_temp_simulation!C1202&lt;&gt;"",(C1202-E1202/24-DATE(1970,1,1))*86400,"")</f>
        <v>1642244400.0000002</v>
      </c>
      <c r="E1202" s="13">
        <v>1</v>
      </c>
      <c r="F1202" s="17">
        <v>3.6170658034286798</v>
      </c>
      <c r="G1202" s="17">
        <v>3.51930919854999</v>
      </c>
      <c r="H1202" s="6">
        <v>51.66936296624619</v>
      </c>
      <c r="I1202" s="17">
        <v>1.2708596710620199</v>
      </c>
      <c r="J1202" s="17">
        <v>15.96</v>
      </c>
      <c r="K1202" s="4">
        <v>13</v>
      </c>
      <c r="L1202">
        <v>900</v>
      </c>
      <c r="M1202" s="6">
        <v>5549.0444444465056</v>
      </c>
      <c r="N1202" s="6">
        <v>63.999999998486601</v>
      </c>
      <c r="O1202" s="4">
        <v>0</v>
      </c>
      <c r="P1202" s="4">
        <v>63.999999998486601</v>
      </c>
      <c r="Q1202" s="13">
        <v>1</v>
      </c>
      <c r="R1202" s="29">
        <v>377.80534641417597</v>
      </c>
      <c r="S1202" s="29">
        <v>5171.2390980323298</v>
      </c>
      <c r="T1202" s="29">
        <v>16.197645667</v>
      </c>
      <c r="U1202" t="s">
        <v>176</v>
      </c>
    </row>
    <row r="1203" spans="1:21">
      <c r="A1203">
        <v>1201</v>
      </c>
      <c r="B1203">
        <v>886307</v>
      </c>
      <c r="C1203" s="2">
        <v>44576.510416666657</v>
      </c>
      <c r="D1203" s="26">
        <f>IF(input_OLD_temp_simulation!C1203&lt;&gt;"",(C1203-E1203/24-DATE(1970,1,1))*86400,"")</f>
        <v>1642245299.9999993</v>
      </c>
      <c r="E1203" s="13">
        <v>1</v>
      </c>
      <c r="F1203" s="17">
        <v>3.6179395746600602</v>
      </c>
      <c r="G1203" s="17">
        <v>3.5406414528358279</v>
      </c>
      <c r="H1203" s="6">
        <v>51.766150975188111</v>
      </c>
      <c r="I1203" s="17">
        <v>1.257511939436174</v>
      </c>
      <c r="J1203" s="17">
        <v>15.793333333333329</v>
      </c>
      <c r="K1203" s="4">
        <v>13</v>
      </c>
      <c r="L1203">
        <v>900</v>
      </c>
      <c r="M1203" s="6">
        <v>5549.0444444465056</v>
      </c>
      <c r="N1203" s="6">
        <v>36.000000000058208</v>
      </c>
      <c r="O1203" s="4">
        <v>0</v>
      </c>
      <c r="P1203" s="4">
        <v>36.000000000058208</v>
      </c>
      <c r="Q1203" s="13">
        <v>1</v>
      </c>
      <c r="R1203" s="29">
        <v>377.80534641417597</v>
      </c>
      <c r="S1203" s="29">
        <v>5171.2390980323298</v>
      </c>
      <c r="T1203" s="29">
        <v>16.554404760000001</v>
      </c>
      <c r="U1203" t="s">
        <v>176</v>
      </c>
    </row>
    <row r="1204" spans="1:21">
      <c r="A1204">
        <v>1202</v>
      </c>
      <c r="B1204">
        <v>886307</v>
      </c>
      <c r="C1204" s="2">
        <v>44576.520833333343</v>
      </c>
      <c r="D1204" s="26">
        <f>IF(input_OLD_temp_simulation!C1204&lt;&gt;"",(C1204-E1204/24-DATE(1970,1,1))*86400,"")</f>
        <v>1642246200.000001</v>
      </c>
      <c r="E1204" s="13">
        <v>1</v>
      </c>
      <c r="F1204" s="17">
        <v>3.6188133458914402</v>
      </c>
      <c r="G1204" s="17">
        <v>3.5619737071216662</v>
      </c>
      <c r="H1204" s="6">
        <v>51.862938984130047</v>
      </c>
      <c r="I1204" s="17">
        <v>1.244164207810329</v>
      </c>
      <c r="J1204" s="17">
        <v>15.645</v>
      </c>
      <c r="K1204" s="4">
        <v>13</v>
      </c>
      <c r="L1204">
        <v>900</v>
      </c>
      <c r="M1204" s="6">
        <v>5549.0444444465056</v>
      </c>
      <c r="N1204" s="6">
        <v>112.0000000009895</v>
      </c>
      <c r="O1204" s="4">
        <v>0</v>
      </c>
      <c r="P1204" s="4">
        <v>112.0000000009895</v>
      </c>
      <c r="Q1204" s="13">
        <v>1</v>
      </c>
      <c r="R1204" s="29">
        <v>377.80534641417597</v>
      </c>
      <c r="S1204" s="29">
        <v>5171.2390980323298</v>
      </c>
      <c r="T1204" s="29">
        <v>16.914936543</v>
      </c>
      <c r="U1204" t="s">
        <v>176</v>
      </c>
    </row>
    <row r="1205" spans="1:21">
      <c r="A1205">
        <v>1203</v>
      </c>
      <c r="B1205">
        <v>886307</v>
      </c>
      <c r="C1205" s="2">
        <v>44576.53125</v>
      </c>
      <c r="D1205" s="26">
        <f>IF(input_OLD_temp_simulation!C1205&lt;&gt;"",(C1205-E1205/24-DATE(1970,1,1))*86400,"")</f>
        <v>1642247100.0000002</v>
      </c>
      <c r="E1205" s="13">
        <v>1</v>
      </c>
      <c r="F1205" s="17">
        <v>3.6196871171228202</v>
      </c>
      <c r="G1205" s="17">
        <v>3.583305961407504</v>
      </c>
      <c r="H1205" s="6">
        <v>51.959726993071968</v>
      </c>
      <c r="I1205" s="17">
        <v>1.230816476184484</v>
      </c>
      <c r="J1205" s="17">
        <v>15.55666666666667</v>
      </c>
      <c r="K1205" s="4">
        <v>17</v>
      </c>
      <c r="L1205">
        <v>900</v>
      </c>
      <c r="M1205" s="6">
        <v>5549.0444444465056</v>
      </c>
      <c r="N1205" s="6">
        <v>611.99999999917065</v>
      </c>
      <c r="O1205" s="4">
        <v>0</v>
      </c>
      <c r="P1205" s="4">
        <v>611.99999999917065</v>
      </c>
      <c r="Q1205" s="13">
        <v>1</v>
      </c>
      <c r="R1205" s="29">
        <v>377.80534641417597</v>
      </c>
      <c r="S1205" s="29">
        <v>5171.2390980323298</v>
      </c>
      <c r="T1205" s="29">
        <v>17.314502718</v>
      </c>
      <c r="U1205" t="s">
        <v>176</v>
      </c>
    </row>
    <row r="1206" spans="1:21">
      <c r="A1206">
        <v>1204</v>
      </c>
      <c r="B1206">
        <v>886307</v>
      </c>
      <c r="C1206" s="2">
        <v>44576.541666666657</v>
      </c>
      <c r="D1206" s="26">
        <f>IF(input_OLD_temp_simulation!C1206&lt;&gt;"",(C1206-E1206/24-DATE(1970,1,1))*86400,"")</f>
        <v>1642247999.9999993</v>
      </c>
      <c r="E1206" s="13">
        <v>1</v>
      </c>
      <c r="F1206" s="17">
        <v>3.6205608883541989</v>
      </c>
      <c r="G1206" s="17">
        <v>3.6046382156933419</v>
      </c>
      <c r="H1206" s="6">
        <v>52.056515002013903</v>
      </c>
      <c r="I1206" s="17">
        <v>1.2174687445586381</v>
      </c>
      <c r="J1206" s="17">
        <v>16.055</v>
      </c>
      <c r="K1206" s="4">
        <v>17</v>
      </c>
      <c r="L1206">
        <v>900</v>
      </c>
      <c r="M1206" s="6">
        <v>2071.1222222221159</v>
      </c>
      <c r="N1206" s="6">
        <v>311.99999999989808</v>
      </c>
      <c r="O1206" s="4">
        <v>0</v>
      </c>
      <c r="P1206" s="4">
        <v>311.99999999989808</v>
      </c>
      <c r="Q1206" s="13">
        <v>1</v>
      </c>
      <c r="R1206" s="29">
        <v>377.80534641417597</v>
      </c>
      <c r="S1206" s="29">
        <v>1693.3168758079401</v>
      </c>
      <c r="T1206" s="29">
        <v>17.405477062999999</v>
      </c>
      <c r="U1206" t="s">
        <v>176</v>
      </c>
    </row>
    <row r="1207" spans="1:21">
      <c r="A1207">
        <v>1205</v>
      </c>
      <c r="B1207">
        <v>886307</v>
      </c>
      <c r="C1207" s="2">
        <v>44576.552083333343</v>
      </c>
      <c r="D1207" s="26">
        <f>IF(input_OLD_temp_simulation!C1207&lt;&gt;"",(C1207-E1207/24-DATE(1970,1,1))*86400,"")</f>
        <v>1642248900.000001</v>
      </c>
      <c r="E1207" s="13">
        <v>1</v>
      </c>
      <c r="F1207" s="17">
        <v>3.62831170753328</v>
      </c>
      <c r="G1207" s="17">
        <v>3.5397245658746042</v>
      </c>
      <c r="H1207" s="6">
        <v>49.039165268390008</v>
      </c>
      <c r="I1207" s="17">
        <v>1.268495330283544</v>
      </c>
      <c r="J1207" s="17">
        <v>16.883333333333329</v>
      </c>
      <c r="K1207" s="4">
        <v>17</v>
      </c>
      <c r="L1207">
        <v>900</v>
      </c>
      <c r="M1207" s="6">
        <v>2071.1222222221159</v>
      </c>
      <c r="N1207" s="6">
        <v>36.000000000058208</v>
      </c>
      <c r="O1207" s="4">
        <v>0</v>
      </c>
      <c r="P1207" s="4">
        <v>36.000000000058208</v>
      </c>
      <c r="Q1207" s="13">
        <v>1</v>
      </c>
      <c r="R1207" s="29">
        <v>377.80534641417597</v>
      </c>
      <c r="S1207" s="29">
        <v>1693.3168758079401</v>
      </c>
      <c r="T1207" s="29">
        <v>17.472100224999998</v>
      </c>
      <c r="U1207" t="s">
        <v>176</v>
      </c>
    </row>
    <row r="1208" spans="1:21">
      <c r="A1208">
        <v>1206</v>
      </c>
      <c r="B1208">
        <v>886307</v>
      </c>
      <c r="C1208" s="2">
        <v>44576.5625</v>
      </c>
      <c r="D1208" s="26">
        <f>IF(input_OLD_temp_simulation!C1208&lt;&gt;"",(C1208-E1208/24-DATE(1970,1,1))*86400,"")</f>
        <v>1642249800.0000002</v>
      </c>
      <c r="E1208" s="13">
        <v>1</v>
      </c>
      <c r="F1208" s="17">
        <v>3.6360625267123599</v>
      </c>
      <c r="G1208" s="17">
        <v>3.474810916055866</v>
      </c>
      <c r="H1208" s="6">
        <v>46.02181553476612</v>
      </c>
      <c r="I1208" s="17">
        <v>1.3195219160084499</v>
      </c>
      <c r="J1208" s="17">
        <v>16.98</v>
      </c>
      <c r="K1208" s="4">
        <v>17</v>
      </c>
      <c r="L1208">
        <v>900</v>
      </c>
      <c r="M1208" s="6">
        <v>2071.1222222221159</v>
      </c>
      <c r="N1208" s="6">
        <v>36.000000000058208</v>
      </c>
      <c r="O1208" s="4">
        <v>0</v>
      </c>
      <c r="P1208" s="4">
        <v>36.000000000058208</v>
      </c>
      <c r="Q1208" s="13">
        <v>1</v>
      </c>
      <c r="R1208" s="29">
        <v>377.80534641417597</v>
      </c>
      <c r="S1208" s="29">
        <v>1693.3168758079401</v>
      </c>
      <c r="T1208" s="29">
        <v>17.537513016999998</v>
      </c>
      <c r="U1208" t="s">
        <v>176</v>
      </c>
    </row>
    <row r="1209" spans="1:21">
      <c r="A1209">
        <v>1207</v>
      </c>
      <c r="B1209">
        <v>886307</v>
      </c>
      <c r="C1209" s="2">
        <v>44576.572916666657</v>
      </c>
      <c r="D1209" s="26">
        <f>IF(input_OLD_temp_simulation!C1209&lt;&gt;"",(C1209-E1209/24-DATE(1970,1,1))*86400,"")</f>
        <v>1642250699.9999993</v>
      </c>
      <c r="E1209" s="13">
        <v>1</v>
      </c>
      <c r="F1209" s="17">
        <v>3.643813345891441</v>
      </c>
      <c r="G1209" s="17">
        <v>3.409897266237127</v>
      </c>
      <c r="H1209" s="6">
        <v>43.004465801142231</v>
      </c>
      <c r="I1209" s="17">
        <v>1.3705485017333561</v>
      </c>
      <c r="J1209" s="17">
        <v>17.70333333333333</v>
      </c>
      <c r="K1209" s="4">
        <v>16.833333333333329</v>
      </c>
      <c r="L1209">
        <v>900</v>
      </c>
      <c r="M1209" s="6">
        <v>2071.1222222221159</v>
      </c>
      <c r="N1209" s="6">
        <v>32.00000000106229</v>
      </c>
      <c r="O1209" s="4">
        <v>0</v>
      </c>
      <c r="P1209" s="4">
        <v>32.00000000106229</v>
      </c>
      <c r="Q1209" s="13">
        <v>1</v>
      </c>
      <c r="R1209" s="29">
        <v>377.80534641417597</v>
      </c>
      <c r="S1209" s="29">
        <v>1693.3168758079401</v>
      </c>
      <c r="T1209" s="29">
        <v>17.601390993999999</v>
      </c>
      <c r="U1209" t="s">
        <v>176</v>
      </c>
    </row>
    <row r="1210" spans="1:21">
      <c r="A1210">
        <v>1208</v>
      </c>
      <c r="B1210">
        <v>886307</v>
      </c>
      <c r="C1210" s="2">
        <v>44576.583333333343</v>
      </c>
      <c r="D1210" s="26">
        <f>IF(input_OLD_temp_simulation!C1210&lt;&gt;"",(C1210-E1210/24-DATE(1970,1,1))*86400,"")</f>
        <v>1642251600.000001</v>
      </c>
      <c r="E1210" s="13">
        <v>1</v>
      </c>
      <c r="F1210" s="17">
        <v>3.6515641650705208</v>
      </c>
      <c r="G1210" s="17">
        <v>3.3449836164183888</v>
      </c>
      <c r="H1210" s="6">
        <v>39.987116067518343</v>
      </c>
      <c r="I1210" s="17">
        <v>1.421575087458262</v>
      </c>
      <c r="J1210" s="17">
        <v>17.62</v>
      </c>
      <c r="K1210" s="4">
        <v>16.5</v>
      </c>
      <c r="L1210">
        <v>900</v>
      </c>
      <c r="M1210" s="6">
        <v>107.463888888569</v>
      </c>
      <c r="N1210" s="6">
        <v>31.9999999992433</v>
      </c>
      <c r="O1210" s="4">
        <v>0</v>
      </c>
      <c r="P1210" s="4">
        <v>31.9999999992433</v>
      </c>
      <c r="Q1210" s="13">
        <v>1</v>
      </c>
      <c r="R1210" s="29">
        <v>377.80534641417597</v>
      </c>
      <c r="S1210" s="29">
        <v>0</v>
      </c>
      <c r="T1210" s="29">
        <v>17.527376647000001</v>
      </c>
      <c r="U1210" t="s">
        <v>176</v>
      </c>
    </row>
    <row r="1211" spans="1:21">
      <c r="A1211">
        <v>1209</v>
      </c>
      <c r="B1211">
        <v>886307</v>
      </c>
      <c r="C1211" s="2">
        <v>44576.59375</v>
      </c>
      <c r="D1211" s="26">
        <f>IF(input_OLD_temp_simulation!C1211&lt;&gt;"",(C1211-E1211/24-DATE(1970,1,1))*86400,"")</f>
        <v>1642252500.0000002</v>
      </c>
      <c r="E1211" s="13">
        <v>1</v>
      </c>
      <c r="F1211" s="17">
        <v>3.6594983616418379</v>
      </c>
      <c r="G1211" s="17">
        <v>3.28006996659964</v>
      </c>
      <c r="H1211" s="6">
        <v>34.611876205903762</v>
      </c>
      <c r="I1211" s="17">
        <v>1.472785050575411</v>
      </c>
      <c r="J1211" s="17">
        <v>17.225000000000001</v>
      </c>
      <c r="K1211" s="4">
        <v>16.5</v>
      </c>
      <c r="L1211">
        <v>900</v>
      </c>
      <c r="M1211" s="6">
        <v>107.463888888569</v>
      </c>
      <c r="N1211" s="6">
        <v>28.000000000247379</v>
      </c>
      <c r="O1211" s="4">
        <v>0</v>
      </c>
      <c r="P1211" s="4">
        <v>28.000000000247379</v>
      </c>
      <c r="Q1211" s="13">
        <v>1</v>
      </c>
      <c r="R1211" s="29">
        <v>377.80534641417597</v>
      </c>
      <c r="S1211" s="29">
        <v>0</v>
      </c>
      <c r="T1211" s="29">
        <v>17.451943052000001</v>
      </c>
      <c r="U1211" t="s">
        <v>176</v>
      </c>
    </row>
    <row r="1212" spans="1:21">
      <c r="A1212">
        <v>1210</v>
      </c>
      <c r="B1212">
        <v>886307</v>
      </c>
      <c r="C1212" s="2">
        <v>44576.604166666657</v>
      </c>
      <c r="D1212" s="26">
        <f>IF(input_OLD_temp_simulation!C1212&lt;&gt;"",(C1212-E1212/24-DATE(1970,1,1))*86400,"")</f>
        <v>1642253399.9999993</v>
      </c>
      <c r="E1212" s="13">
        <v>1</v>
      </c>
      <c r="F1212" s="17">
        <v>3.6674325582131559</v>
      </c>
      <c r="G1212" s="17">
        <v>3.2151563167808921</v>
      </c>
      <c r="H1212" s="6">
        <v>29.236636344289181</v>
      </c>
      <c r="I1212" s="17">
        <v>1.5239950136925611</v>
      </c>
      <c r="J1212" s="17">
        <v>16.899999999999999</v>
      </c>
      <c r="K1212" s="4">
        <v>16.5</v>
      </c>
      <c r="L1212">
        <v>900</v>
      </c>
      <c r="M1212" s="6">
        <v>107.463888888569</v>
      </c>
      <c r="N1212" s="6">
        <v>208.00000000053839</v>
      </c>
      <c r="O1212" s="4">
        <v>0</v>
      </c>
      <c r="P1212" s="4">
        <v>208.00000000053839</v>
      </c>
      <c r="Q1212" s="13">
        <v>1</v>
      </c>
      <c r="R1212" s="29">
        <v>377.80534641417597</v>
      </c>
      <c r="S1212" s="29">
        <v>0</v>
      </c>
      <c r="T1212" s="29">
        <v>17.39041383</v>
      </c>
      <c r="U1212" t="s">
        <v>176</v>
      </c>
    </row>
    <row r="1213" spans="1:21">
      <c r="A1213">
        <v>1211</v>
      </c>
      <c r="B1213">
        <v>886307</v>
      </c>
      <c r="C1213" s="2">
        <v>44576.614583333343</v>
      </c>
      <c r="D1213" s="26">
        <f>IF(input_OLD_temp_simulation!C1213&lt;&gt;"",(C1213-E1213/24-DATE(1970,1,1))*86400,"")</f>
        <v>1642254300.000001</v>
      </c>
      <c r="E1213" s="13">
        <v>1</v>
      </c>
      <c r="F1213" s="17">
        <v>3.6753667547844731</v>
      </c>
      <c r="G1213" s="17">
        <v>3.1502426669621428</v>
      </c>
      <c r="H1213" s="6">
        <v>23.8613964826746</v>
      </c>
      <c r="I1213" s="17">
        <v>1.5752049768097109</v>
      </c>
      <c r="J1213" s="17">
        <v>16.673333333333328</v>
      </c>
      <c r="K1213" s="4">
        <v>16.5</v>
      </c>
      <c r="L1213">
        <v>900</v>
      </c>
      <c r="M1213" s="6">
        <v>107.463888888569</v>
      </c>
      <c r="N1213" s="6">
        <v>211.99999999953431</v>
      </c>
      <c r="O1213" s="4">
        <v>0</v>
      </c>
      <c r="P1213" s="4">
        <v>211.99999999953431</v>
      </c>
      <c r="Q1213" s="13">
        <v>1</v>
      </c>
      <c r="R1213" s="29">
        <v>377.80534641417597</v>
      </c>
      <c r="S1213" s="29">
        <v>0</v>
      </c>
      <c r="T1213" s="29">
        <v>17.328043875999999</v>
      </c>
      <c r="U1213" t="s">
        <v>176</v>
      </c>
    </row>
    <row r="1214" spans="1:21">
      <c r="A1214">
        <v>1212</v>
      </c>
      <c r="B1214">
        <v>886307</v>
      </c>
      <c r="C1214" s="2">
        <v>44576.625</v>
      </c>
      <c r="D1214" s="26">
        <f>IF(input_OLD_temp_simulation!C1214&lt;&gt;"",(C1214-E1214/24-DATE(1970,1,1))*86400,"")</f>
        <v>1642255200.0000002</v>
      </c>
      <c r="E1214" s="13">
        <v>1</v>
      </c>
      <c r="F1214" s="17">
        <v>3.6833009513557902</v>
      </c>
      <c r="G1214" s="17">
        <v>3.085329017143394</v>
      </c>
      <c r="H1214" s="6">
        <v>18.486156621060029</v>
      </c>
      <c r="I1214" s="17">
        <v>1.6264149399268599</v>
      </c>
      <c r="J1214" s="17">
        <v>16.594999999999999</v>
      </c>
      <c r="K1214" s="4">
        <v>16.5</v>
      </c>
      <c r="L1214">
        <v>900</v>
      </c>
      <c r="M1214" s="6">
        <v>1651.0361111098321</v>
      </c>
      <c r="N1214" s="6">
        <v>108.00000000017459</v>
      </c>
      <c r="O1214" s="4">
        <v>0</v>
      </c>
      <c r="P1214" s="4">
        <v>108.00000000017459</v>
      </c>
      <c r="Q1214" s="13">
        <v>1</v>
      </c>
      <c r="R1214" s="29">
        <v>377.80534641417597</v>
      </c>
      <c r="S1214" s="29">
        <v>1273.230764695656</v>
      </c>
      <c r="T1214" s="29">
        <v>17.358638272</v>
      </c>
      <c r="U1214" t="s">
        <v>176</v>
      </c>
    </row>
    <row r="1215" spans="1:21">
      <c r="A1215">
        <v>1213</v>
      </c>
      <c r="B1215">
        <v>886307</v>
      </c>
      <c r="C1215" s="2">
        <v>44576.635416666657</v>
      </c>
      <c r="D1215" s="26">
        <f>IF(input_OLD_temp_simulation!C1215&lt;&gt;"",(C1215-E1215/24-DATE(1970,1,1))*86400,"")</f>
        <v>1642256099.9999993</v>
      </c>
      <c r="E1215" s="13">
        <v>1</v>
      </c>
      <c r="F1215" s="17">
        <v>3.6291261891947362</v>
      </c>
      <c r="G1215" s="17">
        <v>2.9215749212479971</v>
      </c>
      <c r="H1215" s="6">
        <v>15.312762616589071</v>
      </c>
      <c r="I1215" s="17">
        <v>1.6814095750294049</v>
      </c>
      <c r="J1215" s="17">
        <v>16.52</v>
      </c>
      <c r="K1215" s="4">
        <v>16.5</v>
      </c>
      <c r="L1215">
        <v>900</v>
      </c>
      <c r="M1215" s="6">
        <v>1651.0361111098321</v>
      </c>
      <c r="N1215" s="6">
        <v>36.000000000058208</v>
      </c>
      <c r="O1215" s="4">
        <v>0</v>
      </c>
      <c r="P1215" s="4">
        <v>36.000000000058208</v>
      </c>
      <c r="Q1215" s="13">
        <v>1</v>
      </c>
      <c r="R1215" s="29">
        <v>377.80534641417597</v>
      </c>
      <c r="S1215" s="29">
        <v>1273.230764695656</v>
      </c>
      <c r="T1215" s="29">
        <v>17.382252691000001</v>
      </c>
      <c r="U1215" t="s">
        <v>176</v>
      </c>
    </row>
    <row r="1216" spans="1:21">
      <c r="A1216">
        <v>1214</v>
      </c>
      <c r="B1216">
        <v>886307</v>
      </c>
      <c r="C1216" s="2">
        <v>44576.645833333343</v>
      </c>
      <c r="D1216" s="26">
        <f>IF(input_OLD_temp_simulation!C1216&lt;&gt;"",(C1216-E1216/24-DATE(1970,1,1))*86400,"")</f>
        <v>1642257000.000001</v>
      </c>
      <c r="E1216" s="13">
        <v>1</v>
      </c>
      <c r="F1216" s="17">
        <v>3.5749514270336822</v>
      </c>
      <c r="G1216" s="17">
        <v>2.7578208253525989</v>
      </c>
      <c r="H1216" s="6">
        <v>12.139368612118099</v>
      </c>
      <c r="I1216" s="17">
        <v>1.736404210131949</v>
      </c>
      <c r="J1216" s="17">
        <v>16.45</v>
      </c>
      <c r="K1216" s="4">
        <v>16.5</v>
      </c>
      <c r="L1216">
        <v>900</v>
      </c>
      <c r="M1216" s="6">
        <v>1651.0361111098321</v>
      </c>
      <c r="N1216" s="6">
        <v>235.99999999896681</v>
      </c>
      <c r="O1216" s="4">
        <v>0</v>
      </c>
      <c r="P1216" s="4">
        <v>235.99999999896681</v>
      </c>
      <c r="Q1216" s="13">
        <v>1</v>
      </c>
      <c r="R1216" s="29">
        <v>377.80534641417597</v>
      </c>
      <c r="S1216" s="29">
        <v>1273.230764695656</v>
      </c>
      <c r="T1216" s="29">
        <v>17.421573578</v>
      </c>
      <c r="U1216" t="s">
        <v>176</v>
      </c>
    </row>
    <row r="1217" spans="1:21">
      <c r="A1217">
        <v>1215</v>
      </c>
      <c r="B1217">
        <v>886307</v>
      </c>
      <c r="C1217" s="2">
        <v>44576.65625</v>
      </c>
      <c r="D1217" s="26">
        <f>IF(input_OLD_temp_simulation!C1217&lt;&gt;"",(C1217-E1217/24-DATE(1970,1,1))*86400,"")</f>
        <v>1642257900.0000002</v>
      </c>
      <c r="E1217" s="13">
        <v>1</v>
      </c>
      <c r="F1217" s="17">
        <v>3.5207766648726282</v>
      </c>
      <c r="G1217" s="17">
        <v>2.594066729457202</v>
      </c>
      <c r="H1217" s="6">
        <v>8.9659746076471372</v>
      </c>
      <c r="I1217" s="17">
        <v>1.7913988452344931</v>
      </c>
      <c r="J1217" s="17">
        <v>16.426666666666669</v>
      </c>
      <c r="K1217" s="4">
        <v>16.833333333333329</v>
      </c>
      <c r="L1217">
        <v>900</v>
      </c>
      <c r="M1217" s="6">
        <v>1651.0361111098321</v>
      </c>
      <c r="N1217" s="6">
        <v>48.00000000068394</v>
      </c>
      <c r="O1217" s="4">
        <v>0</v>
      </c>
      <c r="P1217" s="4">
        <v>48.00000000068394</v>
      </c>
      <c r="Q1217" s="13">
        <v>1</v>
      </c>
      <c r="R1217" s="29">
        <v>377.80534641417597</v>
      </c>
      <c r="S1217" s="29">
        <v>1273.230764695656</v>
      </c>
      <c r="T1217" s="29">
        <v>17.444199184999999</v>
      </c>
      <c r="U1217" t="s">
        <v>176</v>
      </c>
    </row>
    <row r="1218" spans="1:21">
      <c r="A1218">
        <v>1216</v>
      </c>
      <c r="B1218">
        <v>886307</v>
      </c>
      <c r="C1218" s="2">
        <v>44576.666666666657</v>
      </c>
      <c r="D1218" s="26">
        <f>IF(input_OLD_temp_simulation!C1218&lt;&gt;"",(C1218-E1218/24-DATE(1970,1,1))*86400,"")</f>
        <v>1642258799.9999993</v>
      </c>
      <c r="E1218" s="13">
        <v>1</v>
      </c>
      <c r="F1218" s="17">
        <v>3.4666019027115742</v>
      </c>
      <c r="G1218" s="17">
        <v>2.430312633561805</v>
      </c>
      <c r="H1218" s="6">
        <v>5.792580603176174</v>
      </c>
      <c r="I1218" s="17">
        <v>1.846393480337037</v>
      </c>
      <c r="J1218" s="17">
        <v>16.98</v>
      </c>
      <c r="K1218" s="4">
        <v>17</v>
      </c>
      <c r="L1218">
        <v>900</v>
      </c>
      <c r="M1218" s="6">
        <v>351.70000000056871</v>
      </c>
      <c r="N1218" s="6">
        <v>67.999999999301508</v>
      </c>
      <c r="O1218" s="4">
        <v>0</v>
      </c>
      <c r="P1218" s="4">
        <v>67.999999999301508</v>
      </c>
      <c r="Q1218" s="13">
        <v>1</v>
      </c>
      <c r="R1218" s="29">
        <v>377.80534641417597</v>
      </c>
      <c r="S1218" s="29">
        <v>0</v>
      </c>
      <c r="T1218" s="29">
        <v>17.364769705</v>
      </c>
      <c r="U1218" t="s">
        <v>176</v>
      </c>
    </row>
    <row r="1219" spans="1:21">
      <c r="A1219">
        <v>1217</v>
      </c>
      <c r="B1219">
        <v>886307</v>
      </c>
      <c r="C1219" s="2">
        <v>44576.677083333343</v>
      </c>
      <c r="D1219" s="26">
        <f>IF(input_OLD_temp_simulation!C1219&lt;&gt;"",(C1219-E1219/24-DATE(1970,1,1))*86400,"")</f>
        <v>1642259700.000001</v>
      </c>
      <c r="E1219" s="13">
        <v>1</v>
      </c>
      <c r="F1219" s="17">
        <v>3.3262836417456541</v>
      </c>
      <c r="G1219" s="17">
        <v>2.430312633561805</v>
      </c>
      <c r="H1219" s="6">
        <v>4.3444354523821298</v>
      </c>
      <c r="I1219" s="17">
        <v>1.7060752193711179</v>
      </c>
      <c r="J1219" s="17">
        <v>17.579999999999998</v>
      </c>
      <c r="K1219" s="4">
        <v>17</v>
      </c>
      <c r="L1219">
        <v>900</v>
      </c>
      <c r="M1219" s="6">
        <v>351.70000000056871</v>
      </c>
      <c r="N1219" s="6">
        <v>112.0000000009895</v>
      </c>
      <c r="O1219" s="4">
        <v>0</v>
      </c>
      <c r="P1219" s="4">
        <v>112.0000000009895</v>
      </c>
      <c r="Q1219" s="13">
        <v>1</v>
      </c>
      <c r="R1219" s="29">
        <v>377.80534641417597</v>
      </c>
      <c r="S1219" s="29">
        <v>0</v>
      </c>
      <c r="T1219" s="29">
        <v>17.288047884000001</v>
      </c>
      <c r="U1219" t="s">
        <v>176</v>
      </c>
    </row>
    <row r="1220" spans="1:21">
      <c r="A1220">
        <v>1218</v>
      </c>
      <c r="B1220">
        <v>886307</v>
      </c>
      <c r="C1220" s="2">
        <v>44576.6875</v>
      </c>
      <c r="D1220" s="26">
        <f>IF(input_OLD_temp_simulation!C1220&lt;&gt;"",(C1220-E1220/24-DATE(1970,1,1))*86400,"")</f>
        <v>1642260600.0000002</v>
      </c>
      <c r="E1220" s="13">
        <v>1</v>
      </c>
      <c r="F1220" s="17">
        <v>3.1859653807797339</v>
      </c>
      <c r="G1220" s="17">
        <v>2.430312633561805</v>
      </c>
      <c r="H1220" s="6">
        <v>2.896290301588087</v>
      </c>
      <c r="I1220" s="17">
        <v>1.565756958405198</v>
      </c>
      <c r="J1220" s="17">
        <v>17.399999999999999</v>
      </c>
      <c r="K1220" s="4">
        <v>17</v>
      </c>
      <c r="L1220">
        <v>900</v>
      </c>
      <c r="M1220" s="6">
        <v>351.70000000056871</v>
      </c>
      <c r="N1220" s="6">
        <v>111.9999999991705</v>
      </c>
      <c r="O1220" s="4">
        <v>0</v>
      </c>
      <c r="P1220" s="4">
        <v>111.9999999991705</v>
      </c>
      <c r="Q1220" s="13">
        <v>1</v>
      </c>
      <c r="R1220" s="29">
        <v>377.80534641417597</v>
      </c>
      <c r="S1220" s="29">
        <v>0</v>
      </c>
      <c r="T1220" s="29">
        <v>17.210352819000001</v>
      </c>
      <c r="U1220" t="s">
        <v>176</v>
      </c>
    </row>
    <row r="1221" spans="1:21">
      <c r="A1221">
        <v>1219</v>
      </c>
      <c r="B1221">
        <v>886307</v>
      </c>
      <c r="C1221" s="2">
        <v>44576.697916666657</v>
      </c>
      <c r="D1221" s="26">
        <f>IF(input_OLD_temp_simulation!C1221&lt;&gt;"",(C1221-E1221/24-DATE(1970,1,1))*86400,"")</f>
        <v>1642261499.9999993</v>
      </c>
      <c r="E1221" s="13">
        <v>1</v>
      </c>
      <c r="F1221" s="17">
        <v>3.0456471198138151</v>
      </c>
      <c r="G1221" s="17">
        <v>2.430312633561805</v>
      </c>
      <c r="H1221" s="6">
        <v>1.448145150794043</v>
      </c>
      <c r="I1221" s="17">
        <v>1.4254386974392781</v>
      </c>
      <c r="J1221" s="17">
        <v>17.126666666666669</v>
      </c>
      <c r="K1221" s="4">
        <v>17</v>
      </c>
      <c r="L1221">
        <v>900</v>
      </c>
      <c r="M1221" s="6">
        <v>351.70000000056871</v>
      </c>
      <c r="N1221" s="6">
        <v>132.00000000142609</v>
      </c>
      <c r="O1221" s="4">
        <v>0</v>
      </c>
      <c r="P1221" s="4">
        <v>132.00000000142609</v>
      </c>
      <c r="Q1221" s="13">
        <v>1</v>
      </c>
      <c r="R1221" s="29">
        <v>377.80534641417597</v>
      </c>
      <c r="S1221" s="29">
        <v>0</v>
      </c>
      <c r="T1221" s="29">
        <v>17.133355848000001</v>
      </c>
      <c r="U1221" t="s">
        <v>176</v>
      </c>
    </row>
    <row r="1222" spans="1:21">
      <c r="A1222">
        <v>1220</v>
      </c>
      <c r="B1222">
        <v>886307</v>
      </c>
      <c r="C1222" s="2">
        <v>44576.708333333343</v>
      </c>
      <c r="D1222" s="26">
        <f>IF(input_OLD_temp_simulation!C1222&lt;&gt;"",(C1222-E1222/24-DATE(1970,1,1))*86400,"")</f>
        <v>1642262400.000001</v>
      </c>
      <c r="E1222" s="13">
        <v>1</v>
      </c>
      <c r="F1222" s="17">
        <v>2.9053288588478949</v>
      </c>
      <c r="G1222" s="17">
        <v>2.430312633561805</v>
      </c>
      <c r="H1222" s="6">
        <v>0</v>
      </c>
      <c r="I1222" s="17">
        <v>1.2851204364733591</v>
      </c>
      <c r="J1222" s="17">
        <v>16.88</v>
      </c>
      <c r="K1222" s="4">
        <v>17</v>
      </c>
      <c r="L1222">
        <v>900</v>
      </c>
      <c r="M1222" s="6">
        <v>2032.0444444452619</v>
      </c>
      <c r="N1222" s="6">
        <v>107.99999999835561</v>
      </c>
      <c r="O1222" s="4">
        <v>0</v>
      </c>
      <c r="P1222" s="4">
        <v>107.99999999835561</v>
      </c>
      <c r="Q1222" s="13">
        <v>1</v>
      </c>
      <c r="R1222" s="29">
        <v>377.80534641417597</v>
      </c>
      <c r="S1222" s="29">
        <v>1654.2390980310861</v>
      </c>
      <c r="T1222" s="29">
        <v>17.186936525</v>
      </c>
      <c r="U1222" t="s">
        <v>176</v>
      </c>
    </row>
    <row r="1223" spans="1:21">
      <c r="A1223">
        <v>1221</v>
      </c>
      <c r="B1223">
        <v>886307</v>
      </c>
      <c r="C1223" s="2">
        <v>44576.71875</v>
      </c>
      <c r="D1223" s="26">
        <f>IF(input_OLD_temp_simulation!C1223&lt;&gt;"",(C1223-E1223/24-DATE(1970,1,1))*86400,"")</f>
        <v>1642263300.0000002</v>
      </c>
      <c r="E1223" s="13">
        <v>1</v>
      </c>
      <c r="F1223" s="17">
        <v>2.7888617605622268</v>
      </c>
      <c r="G1223" s="17">
        <v>2.594066729457202</v>
      </c>
      <c r="H1223" s="6">
        <v>0</v>
      </c>
      <c r="I1223" s="17">
        <v>1.059483940924093</v>
      </c>
      <c r="J1223" s="17">
        <v>17.00333333333333</v>
      </c>
      <c r="K1223" s="4">
        <v>17</v>
      </c>
      <c r="L1223">
        <v>900</v>
      </c>
      <c r="M1223" s="6">
        <v>2032.0444444452619</v>
      </c>
      <c r="N1223" s="6">
        <v>132.00000000142609</v>
      </c>
      <c r="O1223" s="4">
        <v>0</v>
      </c>
      <c r="P1223" s="4">
        <v>132.00000000142609</v>
      </c>
      <c r="Q1223" s="13">
        <v>1</v>
      </c>
      <c r="R1223" s="29">
        <v>377.80534641417597</v>
      </c>
      <c r="S1223" s="29">
        <v>1654.2390980310861</v>
      </c>
      <c r="T1223" s="29">
        <v>17.240562300000001</v>
      </c>
      <c r="U1223" t="s">
        <v>176</v>
      </c>
    </row>
    <row r="1224" spans="1:21">
      <c r="A1224">
        <v>1222</v>
      </c>
      <c r="B1224">
        <v>886307</v>
      </c>
      <c r="C1224" s="2">
        <v>44576.729166666657</v>
      </c>
      <c r="D1224" s="26">
        <f>IF(input_OLD_temp_simulation!C1224&lt;&gt;"",(C1224-E1224/24-DATE(1970,1,1))*86400,"")</f>
        <v>1642264199.9999993</v>
      </c>
      <c r="E1224" s="13">
        <v>1</v>
      </c>
      <c r="F1224" s="17">
        <v>2.67239466227656</v>
      </c>
      <c r="G1224" s="17">
        <v>2.7578208253525989</v>
      </c>
      <c r="H1224" s="6">
        <v>0</v>
      </c>
      <c r="I1224" s="17">
        <v>0.8338474453748268</v>
      </c>
      <c r="J1224" s="17">
        <v>17.05</v>
      </c>
      <c r="K1224" s="4">
        <v>17</v>
      </c>
      <c r="L1224">
        <v>900</v>
      </c>
      <c r="M1224" s="6">
        <v>2032.0444444452619</v>
      </c>
      <c r="N1224" s="6">
        <v>123.9999999997963</v>
      </c>
      <c r="O1224" s="4">
        <v>0</v>
      </c>
      <c r="P1224" s="4">
        <v>123.9999999997963</v>
      </c>
      <c r="Q1224" s="13">
        <v>1</v>
      </c>
      <c r="R1224" s="29">
        <v>377.80534641417597</v>
      </c>
      <c r="S1224" s="29">
        <v>1654.2390980310861</v>
      </c>
      <c r="T1224" s="29">
        <v>17.291569604999999</v>
      </c>
      <c r="U1224" t="s">
        <v>176</v>
      </c>
    </row>
    <row r="1225" spans="1:21">
      <c r="A1225">
        <v>1223</v>
      </c>
      <c r="B1225">
        <v>886307</v>
      </c>
      <c r="C1225" s="2">
        <v>44576.739583333343</v>
      </c>
      <c r="D1225" s="26">
        <f>IF(input_OLD_temp_simulation!C1225&lt;&gt;"",(C1225-E1225/24-DATE(1970,1,1))*86400,"")</f>
        <v>1642265100.000001</v>
      </c>
      <c r="E1225" s="13">
        <v>1</v>
      </c>
      <c r="F1225" s="17">
        <v>2.5559275639908918</v>
      </c>
      <c r="G1225" s="17">
        <v>2.9215749212479971</v>
      </c>
      <c r="H1225" s="6">
        <v>0</v>
      </c>
      <c r="I1225" s="17">
        <v>0.60821094982556079</v>
      </c>
      <c r="J1225" s="17">
        <v>17.010000000000002</v>
      </c>
      <c r="K1225" s="4">
        <v>17</v>
      </c>
      <c r="L1225">
        <v>900</v>
      </c>
      <c r="M1225" s="6">
        <v>2032.0444444452619</v>
      </c>
      <c r="N1225" s="6">
        <v>340.00000000014552</v>
      </c>
      <c r="O1225" s="4">
        <v>0</v>
      </c>
      <c r="P1225" s="4">
        <v>340.00000000014552</v>
      </c>
      <c r="Q1225" s="13">
        <v>1</v>
      </c>
      <c r="R1225" s="29">
        <v>377.80534641417597</v>
      </c>
      <c r="S1225" s="29">
        <v>1654.2390980310861</v>
      </c>
      <c r="T1225" s="29">
        <v>17.358619509</v>
      </c>
      <c r="U1225" t="s">
        <v>176</v>
      </c>
    </row>
    <row r="1226" spans="1:21">
      <c r="A1226">
        <v>1224</v>
      </c>
      <c r="B1226">
        <v>886307</v>
      </c>
      <c r="C1226" s="2">
        <v>44576.75</v>
      </c>
      <c r="D1226" s="26">
        <f>IF(input_OLD_temp_simulation!C1226&lt;&gt;"",(C1226-E1226/24-DATE(1970,1,1))*86400,"")</f>
        <v>1642266000.0000002</v>
      </c>
      <c r="E1226" s="13">
        <v>1</v>
      </c>
      <c r="F1226" s="17">
        <v>2.4394604657052241</v>
      </c>
      <c r="G1226" s="17">
        <v>3.085329017143394</v>
      </c>
      <c r="H1226" s="6">
        <v>0</v>
      </c>
      <c r="I1226" s="17">
        <v>0.38257445427629477</v>
      </c>
      <c r="J1226" s="17">
        <v>17.033333333333331</v>
      </c>
      <c r="K1226" s="4">
        <v>17</v>
      </c>
      <c r="L1226">
        <v>900</v>
      </c>
      <c r="M1226" s="6">
        <v>1563.11111110969</v>
      </c>
      <c r="N1226" s="6">
        <v>47.999999998864951</v>
      </c>
      <c r="O1226" s="4">
        <v>0</v>
      </c>
      <c r="P1226" s="4">
        <v>47.999999998864951</v>
      </c>
      <c r="Q1226" s="13">
        <v>1</v>
      </c>
      <c r="R1226" s="29">
        <v>377.80534641417597</v>
      </c>
      <c r="S1226" s="29">
        <v>1185.305764695514</v>
      </c>
      <c r="T1226" s="29">
        <v>17.361463824000001</v>
      </c>
      <c r="U1226" t="s">
        <v>176</v>
      </c>
    </row>
    <row r="1227" spans="1:21">
      <c r="A1227">
        <v>1225</v>
      </c>
      <c r="B1227">
        <v>886307</v>
      </c>
      <c r="C1227" s="2">
        <v>44576.760416666657</v>
      </c>
      <c r="D1227" s="26">
        <f>IF(input_OLD_temp_simulation!C1227&lt;&gt;"",(C1227-E1227/24-DATE(1970,1,1))*86400,"")</f>
        <v>1642266899.9999993</v>
      </c>
      <c r="E1227" s="13">
        <v>1</v>
      </c>
      <c r="F1227" s="17">
        <v>2.3424674623652071</v>
      </c>
      <c r="G1227" s="17">
        <v>3.085329017143394</v>
      </c>
      <c r="H1227" s="6">
        <v>0</v>
      </c>
      <c r="I1227" s="17">
        <v>0.28558145093627729</v>
      </c>
      <c r="J1227" s="17">
        <v>17.004999999999999</v>
      </c>
      <c r="K1227" s="4">
        <v>17</v>
      </c>
      <c r="L1227">
        <v>900</v>
      </c>
      <c r="M1227" s="6">
        <v>1563.11111110969</v>
      </c>
      <c r="N1227" s="6">
        <v>40.000000000873108</v>
      </c>
      <c r="O1227" s="4">
        <v>0</v>
      </c>
      <c r="P1227" s="4">
        <v>40.000000000873108</v>
      </c>
      <c r="Q1227" s="13">
        <v>1</v>
      </c>
      <c r="R1227" s="29">
        <v>377.80534641417597</v>
      </c>
      <c r="S1227" s="29">
        <v>1185.305764695514</v>
      </c>
      <c r="T1227" s="29">
        <v>17.362944244000001</v>
      </c>
      <c r="U1227" t="s">
        <v>176</v>
      </c>
    </row>
    <row r="1228" spans="1:21">
      <c r="A1228">
        <v>1226</v>
      </c>
      <c r="B1228">
        <v>886307</v>
      </c>
      <c r="C1228" s="2">
        <v>44576.770833333343</v>
      </c>
      <c r="D1228" s="26">
        <f>IF(input_OLD_temp_simulation!C1228&lt;&gt;"",(C1228-E1228/24-DATE(1970,1,1))*86400,"")</f>
        <v>1642267800.000001</v>
      </c>
      <c r="E1228" s="13">
        <v>1</v>
      </c>
      <c r="F1228" s="17">
        <v>2.2454744590251892</v>
      </c>
      <c r="G1228" s="17">
        <v>3.085329017143394</v>
      </c>
      <c r="H1228" s="6">
        <v>0</v>
      </c>
      <c r="I1228" s="17">
        <v>0.18858844759625981</v>
      </c>
      <c r="J1228" s="17">
        <v>16.946666666666669</v>
      </c>
      <c r="K1228" s="4">
        <v>17</v>
      </c>
      <c r="L1228">
        <v>900</v>
      </c>
      <c r="M1228" s="6">
        <v>1563.11111110969</v>
      </c>
      <c r="N1228" s="6">
        <v>51.999999999679858</v>
      </c>
      <c r="O1228" s="4">
        <v>0</v>
      </c>
      <c r="P1228" s="4">
        <v>51.999999999679858</v>
      </c>
      <c r="Q1228" s="13">
        <v>1</v>
      </c>
      <c r="R1228" s="29">
        <v>377.80534641417597</v>
      </c>
      <c r="S1228" s="29">
        <v>1185.305764695514</v>
      </c>
      <c r="T1228" s="29">
        <v>17.364734837</v>
      </c>
      <c r="U1228" t="s">
        <v>176</v>
      </c>
    </row>
    <row r="1229" spans="1:21">
      <c r="A1229">
        <v>1227</v>
      </c>
      <c r="B1229">
        <v>886307</v>
      </c>
      <c r="C1229" s="2">
        <v>44576.78125</v>
      </c>
      <c r="D1229" s="26">
        <f>IF(input_OLD_temp_simulation!C1229&lt;&gt;"",(C1229-E1229/24-DATE(1970,1,1))*86400,"")</f>
        <v>1642268700.0000002</v>
      </c>
      <c r="E1229" s="13">
        <v>1</v>
      </c>
      <c r="F1229" s="17">
        <v>2.1484814556851721</v>
      </c>
      <c r="G1229" s="17">
        <v>3.085329017143394</v>
      </c>
      <c r="H1229" s="6">
        <v>0</v>
      </c>
      <c r="I1229" s="17">
        <v>9.1595444256242331E-2</v>
      </c>
      <c r="J1229" s="17">
        <v>16.833333333333329</v>
      </c>
      <c r="K1229" s="4">
        <v>17</v>
      </c>
      <c r="L1229">
        <v>900</v>
      </c>
      <c r="M1229" s="6">
        <v>1563.11111110969</v>
      </c>
      <c r="N1229" s="6">
        <v>224.0000000001601</v>
      </c>
      <c r="O1229" s="4">
        <v>0</v>
      </c>
      <c r="P1229" s="4">
        <v>224.0000000001601</v>
      </c>
      <c r="Q1229" s="13">
        <v>1</v>
      </c>
      <c r="R1229" s="29">
        <v>377.80534641417597</v>
      </c>
      <c r="S1229" s="29">
        <v>1185.305764695514</v>
      </c>
      <c r="T1229" s="29">
        <v>17.380149693</v>
      </c>
      <c r="U1229" t="s">
        <v>176</v>
      </c>
    </row>
    <row r="1230" spans="1:21">
      <c r="A1230">
        <v>1228</v>
      </c>
      <c r="B1230">
        <v>886307</v>
      </c>
      <c r="C1230" s="2">
        <v>44576.791666666657</v>
      </c>
      <c r="D1230" s="26">
        <f>IF(input_OLD_temp_simulation!C1230&lt;&gt;"",(C1230-E1230/24-DATE(1970,1,1))*86400,"")</f>
        <v>1642269599.9999993</v>
      </c>
      <c r="E1230" s="13">
        <v>1</v>
      </c>
      <c r="F1230" s="17">
        <v>2.0514884523451542</v>
      </c>
      <c r="G1230" s="17">
        <v>3.085329017143394</v>
      </c>
      <c r="H1230" s="6">
        <v>0</v>
      </c>
      <c r="I1230" s="17">
        <v>-5.3975590837751497E-3</v>
      </c>
      <c r="J1230" s="17">
        <v>16.766666666666669</v>
      </c>
      <c r="K1230" s="4">
        <v>17</v>
      </c>
      <c r="L1230">
        <v>900</v>
      </c>
      <c r="M1230" s="6">
        <v>2002.7361111104001</v>
      </c>
      <c r="N1230" s="6">
        <v>92.000000000552973</v>
      </c>
      <c r="O1230" s="4">
        <v>0</v>
      </c>
      <c r="P1230" s="4">
        <v>92.000000000552973</v>
      </c>
      <c r="Q1230" s="13">
        <v>1</v>
      </c>
      <c r="R1230" s="29">
        <v>377.80534641417597</v>
      </c>
      <c r="S1230" s="29">
        <v>1624.9307646962241</v>
      </c>
      <c r="T1230" s="29">
        <v>17.419283500999999</v>
      </c>
      <c r="U1230" t="s">
        <v>176</v>
      </c>
    </row>
    <row r="1231" spans="1:21">
      <c r="A1231">
        <v>1229</v>
      </c>
      <c r="B1231">
        <v>886307</v>
      </c>
      <c r="C1231" s="2">
        <v>44576.802083333343</v>
      </c>
      <c r="D1231" s="26">
        <f>IF(input_OLD_temp_simulation!C1231&lt;&gt;"",(C1231-E1231/24-DATE(1970,1,1))*86400,"")</f>
        <v>1642270500.000001</v>
      </c>
      <c r="E1231" s="13">
        <v>1</v>
      </c>
      <c r="F1231" s="17">
        <v>1.9594415770978131</v>
      </c>
      <c r="G1231" s="17">
        <v>3.1502426669621428</v>
      </c>
      <c r="H1231" s="6">
        <v>0</v>
      </c>
      <c r="I1231" s="17">
        <v>-0.14072020087694881</v>
      </c>
      <c r="J1231" s="17">
        <v>17.366666666666671</v>
      </c>
      <c r="K1231" s="4">
        <v>18</v>
      </c>
      <c r="L1231">
        <v>900</v>
      </c>
      <c r="M1231" s="6">
        <v>2002.7361111104001</v>
      </c>
      <c r="N1231" s="6">
        <v>87.999999999738066</v>
      </c>
      <c r="O1231" s="4">
        <v>0</v>
      </c>
      <c r="P1231" s="4">
        <v>87.999999999738066</v>
      </c>
      <c r="Q1231" s="13">
        <v>1</v>
      </c>
      <c r="R1231" s="29">
        <v>377.80534641417597</v>
      </c>
      <c r="S1231" s="29">
        <v>1624.9307646962241</v>
      </c>
      <c r="T1231" s="29">
        <v>17.456864569</v>
      </c>
      <c r="U1231" t="s">
        <v>176</v>
      </c>
    </row>
    <row r="1232" spans="1:21">
      <c r="A1232">
        <v>1230</v>
      </c>
      <c r="B1232">
        <v>886307</v>
      </c>
      <c r="C1232" s="2">
        <v>44576.8125</v>
      </c>
      <c r="D1232" s="26">
        <f>IF(input_OLD_temp_simulation!C1232&lt;&gt;"",(C1232-E1232/24-DATE(1970,1,1))*86400,"")</f>
        <v>1642271400.0000002</v>
      </c>
      <c r="E1232" s="13">
        <v>1</v>
      </c>
      <c r="F1232" s="17">
        <v>1.867394701850472</v>
      </c>
      <c r="G1232" s="17">
        <v>3.2151563167808921</v>
      </c>
      <c r="H1232" s="6">
        <v>0</v>
      </c>
      <c r="I1232" s="17">
        <v>-0.27604284267012252</v>
      </c>
      <c r="J1232" s="17">
        <v>18.17166666666667</v>
      </c>
      <c r="K1232" s="4">
        <v>18</v>
      </c>
      <c r="L1232">
        <v>900</v>
      </c>
      <c r="M1232" s="6">
        <v>2002.7361111104001</v>
      </c>
      <c r="N1232" s="6">
        <v>127.99999999879221</v>
      </c>
      <c r="O1232" s="4">
        <v>0</v>
      </c>
      <c r="P1232" s="4">
        <v>127.99999999879221</v>
      </c>
      <c r="Q1232" s="13">
        <v>1</v>
      </c>
      <c r="R1232" s="29">
        <v>377.80534641417597</v>
      </c>
      <c r="S1232" s="29">
        <v>1624.9307646962241</v>
      </c>
      <c r="T1232" s="29">
        <v>17.496565725</v>
      </c>
      <c r="U1232" t="s">
        <v>176</v>
      </c>
    </row>
    <row r="1233" spans="1:21">
      <c r="A1233">
        <v>1231</v>
      </c>
      <c r="B1233">
        <v>886307</v>
      </c>
      <c r="C1233" s="2">
        <v>44576.822916666657</v>
      </c>
      <c r="D1233" s="26">
        <f>IF(input_OLD_temp_simulation!C1233&lt;&gt;"",(C1233-E1233/24-DATE(1970,1,1))*86400,"")</f>
        <v>1642272299.9999993</v>
      </c>
      <c r="E1233" s="13">
        <v>1</v>
      </c>
      <c r="F1233" s="17">
        <v>1.7753478266031311</v>
      </c>
      <c r="G1233" s="17">
        <v>3.28006996659964</v>
      </c>
      <c r="H1233" s="6">
        <v>0</v>
      </c>
      <c r="I1233" s="17">
        <v>-0.41136548446329613</v>
      </c>
      <c r="J1233" s="17">
        <v>18.22</v>
      </c>
      <c r="K1233" s="4">
        <v>18</v>
      </c>
      <c r="L1233">
        <v>900</v>
      </c>
      <c r="M1233" s="6">
        <v>2002.7361111104001</v>
      </c>
      <c r="N1233" s="6">
        <v>540.00000000087311</v>
      </c>
      <c r="O1233" s="4">
        <v>0</v>
      </c>
      <c r="P1233" s="4">
        <v>540.00000000087311</v>
      </c>
      <c r="Q1233" s="13">
        <v>1</v>
      </c>
      <c r="R1233" s="29">
        <v>377.80534641417597</v>
      </c>
      <c r="S1233" s="29">
        <v>1624.9307646962241</v>
      </c>
      <c r="T1233" s="29">
        <v>17.569332442</v>
      </c>
      <c r="U1233" t="s">
        <v>176</v>
      </c>
    </row>
    <row r="1234" spans="1:21">
      <c r="A1234">
        <v>1232</v>
      </c>
      <c r="B1234">
        <v>886307</v>
      </c>
      <c r="C1234" s="2">
        <v>44576.833333333343</v>
      </c>
      <c r="D1234" s="26">
        <f>IF(input_OLD_temp_simulation!C1234&lt;&gt;"",(C1234-E1234/24-DATE(1970,1,1))*86400,"")</f>
        <v>1642273200.000001</v>
      </c>
      <c r="E1234" s="13">
        <v>1</v>
      </c>
      <c r="F1234" s="17">
        <v>1.6833009513557899</v>
      </c>
      <c r="G1234" s="17">
        <v>3.3449836164183888</v>
      </c>
      <c r="H1234" s="6">
        <v>0</v>
      </c>
      <c r="I1234" s="17">
        <v>-0.54668812625646979</v>
      </c>
      <c r="J1234" s="17">
        <v>18.00333333333333</v>
      </c>
      <c r="K1234" s="4">
        <v>18</v>
      </c>
      <c r="L1234">
        <v>900</v>
      </c>
      <c r="M1234" s="6">
        <v>1211.411111113563</v>
      </c>
      <c r="N1234" s="6">
        <v>120.0000000008004</v>
      </c>
      <c r="O1234" s="4">
        <v>0</v>
      </c>
      <c r="P1234" s="4">
        <v>120.0000000008004</v>
      </c>
      <c r="Q1234" s="13">
        <v>1</v>
      </c>
      <c r="R1234" s="29">
        <v>377.80534641417597</v>
      </c>
      <c r="S1234" s="29">
        <v>833.60576469938724</v>
      </c>
      <c r="T1234" s="29">
        <v>17.541805464999999</v>
      </c>
      <c r="U1234" t="s">
        <v>176</v>
      </c>
    </row>
    <row r="1235" spans="1:21">
      <c r="A1235">
        <v>1233</v>
      </c>
      <c r="B1235">
        <v>886307</v>
      </c>
      <c r="C1235" s="2">
        <v>44576.84375</v>
      </c>
      <c r="D1235" s="26">
        <f>IF(input_OLD_temp_simulation!C1235&lt;&gt;"",(C1235-E1235/24-DATE(1970,1,1))*86400,"")</f>
        <v>1642274100.0000002</v>
      </c>
      <c r="E1235" s="13">
        <v>1</v>
      </c>
      <c r="F1235" s="17">
        <v>1.5823354914282921</v>
      </c>
      <c r="G1235" s="17">
        <v>3.1812295205229941</v>
      </c>
      <c r="H1235" s="6">
        <v>0</v>
      </c>
      <c r="I1235" s="17">
        <v>-0.5384841889203702</v>
      </c>
      <c r="J1235" s="17">
        <v>17.806666666666668</v>
      </c>
      <c r="K1235" s="4">
        <v>18</v>
      </c>
      <c r="L1235">
        <v>900</v>
      </c>
      <c r="M1235" s="6">
        <v>1211.411111113563</v>
      </c>
      <c r="N1235" s="6">
        <v>119.99999999898139</v>
      </c>
      <c r="O1235" s="4">
        <v>0</v>
      </c>
      <c r="P1235" s="4">
        <v>119.99999999898139</v>
      </c>
      <c r="Q1235" s="13">
        <v>1</v>
      </c>
      <c r="R1235" s="29">
        <v>377.80534641417597</v>
      </c>
      <c r="S1235" s="29">
        <v>833.60576469938724</v>
      </c>
      <c r="T1235" s="29">
        <v>17.514528326000001</v>
      </c>
      <c r="U1235" t="s">
        <v>176</v>
      </c>
    </row>
    <row r="1236" spans="1:21">
      <c r="A1236">
        <v>1234</v>
      </c>
      <c r="B1236">
        <v>886307</v>
      </c>
      <c r="C1236" s="2">
        <v>44576.854166666657</v>
      </c>
      <c r="D1236" s="26">
        <f>IF(input_OLD_temp_simulation!C1236&lt;&gt;"",(C1236-E1236/24-DATE(1970,1,1))*86400,"")</f>
        <v>1642274999.9999993</v>
      </c>
      <c r="E1236" s="13">
        <v>1</v>
      </c>
      <c r="F1236" s="17">
        <v>1.481370031500794</v>
      </c>
      <c r="G1236" s="17">
        <v>3.0174754246275981</v>
      </c>
      <c r="H1236" s="6">
        <v>0</v>
      </c>
      <c r="I1236" s="17">
        <v>-0.53028025158427061</v>
      </c>
      <c r="J1236" s="17">
        <v>18.166666666666671</v>
      </c>
      <c r="K1236" s="4">
        <v>18</v>
      </c>
      <c r="L1236">
        <v>900</v>
      </c>
      <c r="M1236" s="6">
        <v>1211.411111113563</v>
      </c>
      <c r="N1236" s="6">
        <v>332.00000000033469</v>
      </c>
      <c r="O1236" s="4">
        <v>0</v>
      </c>
      <c r="P1236" s="4">
        <v>332.00000000033469</v>
      </c>
      <c r="Q1236" s="13">
        <v>1</v>
      </c>
      <c r="R1236" s="29">
        <v>377.80534641417597</v>
      </c>
      <c r="S1236" s="29">
        <v>833.60576469938724</v>
      </c>
      <c r="T1236" s="29">
        <v>17.505143318999998</v>
      </c>
      <c r="U1236" t="s">
        <v>176</v>
      </c>
    </row>
    <row r="1237" spans="1:21">
      <c r="A1237">
        <v>1235</v>
      </c>
      <c r="B1237">
        <v>886307</v>
      </c>
      <c r="C1237" s="2">
        <v>44576.864583333343</v>
      </c>
      <c r="D1237" s="26">
        <f>IF(input_OLD_temp_simulation!C1237&lt;&gt;"",(C1237-E1237/24-DATE(1970,1,1))*86400,"")</f>
        <v>1642275900.000001</v>
      </c>
      <c r="E1237" s="13">
        <v>1</v>
      </c>
      <c r="F1237" s="17">
        <v>1.3804045715732971</v>
      </c>
      <c r="G1237" s="17">
        <v>2.853721328732203</v>
      </c>
      <c r="H1237" s="6">
        <v>0</v>
      </c>
      <c r="I1237" s="17">
        <v>-0.52207631424817147</v>
      </c>
      <c r="J1237" s="17">
        <v>18.260000000000002</v>
      </c>
      <c r="K1237" s="4">
        <v>18</v>
      </c>
      <c r="L1237">
        <v>900</v>
      </c>
      <c r="M1237" s="6">
        <v>1211.411111113563</v>
      </c>
      <c r="N1237" s="6">
        <v>111.9999999991705</v>
      </c>
      <c r="O1237" s="4">
        <v>0</v>
      </c>
      <c r="P1237" s="4">
        <v>111.9999999991705</v>
      </c>
      <c r="Q1237" s="13">
        <v>1</v>
      </c>
      <c r="R1237" s="29">
        <v>377.80534641417597</v>
      </c>
      <c r="S1237" s="29">
        <v>833.60576469938724</v>
      </c>
      <c r="T1237" s="29">
        <v>17.477571442999999</v>
      </c>
      <c r="U1237" t="s">
        <v>176</v>
      </c>
    </row>
    <row r="1238" spans="1:21">
      <c r="A1238">
        <v>1236</v>
      </c>
      <c r="B1238">
        <v>886307</v>
      </c>
      <c r="C1238" s="2">
        <v>44576.875</v>
      </c>
      <c r="D1238" s="26">
        <f>IF(input_OLD_temp_simulation!C1238&lt;&gt;"",(C1238-E1238/24-DATE(1970,1,1))*86400,"")</f>
        <v>1642276800.0000002</v>
      </c>
      <c r="E1238" s="13">
        <v>1</v>
      </c>
      <c r="F1238" s="17">
        <v>1.279439111645799</v>
      </c>
      <c r="G1238" s="17">
        <v>2.6899672328368069</v>
      </c>
      <c r="H1238" s="6">
        <v>0</v>
      </c>
      <c r="I1238" s="17">
        <v>-0.51387237691207188</v>
      </c>
      <c r="J1238" s="17">
        <v>17.984999999999999</v>
      </c>
      <c r="K1238" s="4">
        <v>18</v>
      </c>
      <c r="L1238">
        <v>900</v>
      </c>
      <c r="M1238" s="6">
        <v>1055.099999997263</v>
      </c>
      <c r="N1238" s="6">
        <v>120.0000000008004</v>
      </c>
      <c r="O1238" s="4">
        <v>0</v>
      </c>
      <c r="P1238" s="4">
        <v>120.0000000008004</v>
      </c>
      <c r="Q1238" s="13">
        <v>1</v>
      </c>
      <c r="R1238" s="29">
        <v>377.80534641417597</v>
      </c>
      <c r="S1238" s="29">
        <v>677.29465358308721</v>
      </c>
      <c r="T1238" s="29">
        <v>17.438296565000002</v>
      </c>
      <c r="U1238" t="s">
        <v>176</v>
      </c>
    </row>
    <row r="1239" spans="1:21">
      <c r="A1239">
        <v>1237</v>
      </c>
      <c r="B1239">
        <v>886307</v>
      </c>
      <c r="C1239" s="2">
        <v>44576.885416666657</v>
      </c>
      <c r="D1239" s="26">
        <f>IF(input_OLD_temp_simulation!C1239&lt;&gt;"",(C1239-E1239/24-DATE(1970,1,1))*86400,"")</f>
        <v>1642277699.9999993</v>
      </c>
      <c r="E1239" s="13">
        <v>1</v>
      </c>
      <c r="F1239" s="17">
        <v>1.2901969274848439</v>
      </c>
      <c r="G1239" s="17">
        <v>2.6250535830180559</v>
      </c>
      <c r="H1239" s="6">
        <v>0</v>
      </c>
      <c r="I1239" s="17">
        <v>-0.45983879452719312</v>
      </c>
      <c r="J1239" s="17">
        <v>17.89</v>
      </c>
      <c r="K1239" s="4">
        <v>18</v>
      </c>
      <c r="L1239">
        <v>900</v>
      </c>
      <c r="M1239" s="6">
        <v>1055.099999997263</v>
      </c>
      <c r="N1239" s="6">
        <v>120.0000000008004</v>
      </c>
      <c r="O1239" s="4">
        <v>0</v>
      </c>
      <c r="P1239" s="4">
        <v>120.0000000008004</v>
      </c>
      <c r="Q1239" s="13">
        <v>1</v>
      </c>
      <c r="R1239" s="29">
        <v>377.80534641417597</v>
      </c>
      <c r="S1239" s="29">
        <v>677.29465358308721</v>
      </c>
      <c r="T1239" s="29">
        <v>17.399674118</v>
      </c>
      <c r="U1239" t="s">
        <v>176</v>
      </c>
    </row>
    <row r="1240" spans="1:21">
      <c r="A1240">
        <v>1238</v>
      </c>
      <c r="B1240">
        <v>886307</v>
      </c>
      <c r="C1240" s="2">
        <v>44576.895833333343</v>
      </c>
      <c r="D1240" s="26">
        <f>IF(input_OLD_temp_simulation!C1240&lt;&gt;"",(C1240-E1240/24-DATE(1970,1,1))*86400,"")</f>
        <v>1642278600.000001</v>
      </c>
      <c r="E1240" s="13">
        <v>1</v>
      </c>
      <c r="F1240" s="17">
        <v>1.3009547433238891</v>
      </c>
      <c r="G1240" s="17">
        <v>2.5601399331993062</v>
      </c>
      <c r="H1240" s="6">
        <v>0</v>
      </c>
      <c r="I1240" s="17">
        <v>-0.40580521214231441</v>
      </c>
      <c r="J1240" s="17">
        <v>18.23</v>
      </c>
      <c r="K1240" s="4">
        <v>16</v>
      </c>
      <c r="L1240">
        <v>900</v>
      </c>
      <c r="M1240" s="6">
        <v>1055.099999997263</v>
      </c>
      <c r="N1240" s="6">
        <v>371.99999999938882</v>
      </c>
      <c r="O1240" s="4">
        <v>0</v>
      </c>
      <c r="P1240" s="4">
        <v>371.99999999938882</v>
      </c>
      <c r="Q1240" s="13">
        <v>1</v>
      </c>
      <c r="R1240" s="29">
        <v>377.80534641417597</v>
      </c>
      <c r="S1240" s="29">
        <v>677.29465358308721</v>
      </c>
      <c r="T1240" s="29">
        <v>17.382672646</v>
      </c>
      <c r="U1240" t="s">
        <v>176</v>
      </c>
    </row>
    <row r="1241" spans="1:21">
      <c r="A1241">
        <v>1239</v>
      </c>
      <c r="B1241">
        <v>886307</v>
      </c>
      <c r="C1241" s="2">
        <v>44576.90625</v>
      </c>
      <c r="D1241" s="26">
        <f>IF(input_OLD_temp_simulation!C1241&lt;&gt;"",(C1241-E1241/24-DATE(1970,1,1))*86400,"")</f>
        <v>1642279500.0000002</v>
      </c>
      <c r="E1241" s="13">
        <v>1</v>
      </c>
      <c r="F1241" s="17">
        <v>1.3117125591629351</v>
      </c>
      <c r="G1241" s="17">
        <v>2.4952262833805552</v>
      </c>
      <c r="H1241" s="6">
        <v>0</v>
      </c>
      <c r="I1241" s="17">
        <v>-0.35177162975743542</v>
      </c>
      <c r="J1241" s="17">
        <v>18.13666666666667</v>
      </c>
      <c r="K1241" s="4">
        <v>12</v>
      </c>
      <c r="L1241">
        <v>900</v>
      </c>
      <c r="M1241" s="6">
        <v>1055.099999997263</v>
      </c>
      <c r="N1241" s="6">
        <v>136.00000000042201</v>
      </c>
      <c r="O1241" s="4">
        <v>0</v>
      </c>
      <c r="P1241" s="4">
        <v>136.00000000042201</v>
      </c>
      <c r="Q1241" s="13">
        <v>1</v>
      </c>
      <c r="R1241" s="29">
        <v>377.80534641417597</v>
      </c>
      <c r="S1241" s="29">
        <v>677.29465358308721</v>
      </c>
      <c r="T1241" s="29">
        <v>17.346526385000001</v>
      </c>
      <c r="U1241" t="s">
        <v>176</v>
      </c>
    </row>
    <row r="1242" spans="1:21">
      <c r="A1242">
        <v>1240</v>
      </c>
      <c r="B1242">
        <v>886307</v>
      </c>
      <c r="C1242" s="2">
        <v>44576.916666666657</v>
      </c>
      <c r="D1242" s="26">
        <f>IF(input_OLD_temp_simulation!C1242&lt;&gt;"",(C1242-E1242/24-DATE(1970,1,1))*86400,"")</f>
        <v>1642280399.9999993</v>
      </c>
      <c r="E1242" s="13">
        <v>1</v>
      </c>
      <c r="F1242" s="17">
        <v>1.3224703750019799</v>
      </c>
      <c r="G1242" s="17">
        <v>2.430312633561805</v>
      </c>
      <c r="H1242" s="6">
        <v>0</v>
      </c>
      <c r="I1242" s="17">
        <v>-0.2977380473725566</v>
      </c>
      <c r="J1242" s="17">
        <v>17.864999999999998</v>
      </c>
      <c r="K1242" s="4">
        <v>12</v>
      </c>
      <c r="L1242">
        <v>900</v>
      </c>
      <c r="M1242" s="6">
        <v>0</v>
      </c>
      <c r="N1242" s="6">
        <v>199.99999999890861</v>
      </c>
      <c r="O1242" s="4">
        <v>0</v>
      </c>
      <c r="P1242" s="4">
        <v>199.99999999890861</v>
      </c>
      <c r="Q1242" s="13">
        <v>1</v>
      </c>
      <c r="R1242" s="29">
        <v>377.80534641417597</v>
      </c>
      <c r="S1242" s="29">
        <v>0</v>
      </c>
      <c r="T1242" s="29">
        <v>17.261659313999999</v>
      </c>
      <c r="U1242" t="s">
        <v>176</v>
      </c>
    </row>
    <row r="1243" spans="1:21">
      <c r="A1243">
        <v>1241</v>
      </c>
      <c r="B1243">
        <v>886307</v>
      </c>
      <c r="C1243" s="2">
        <v>44576.927083333343</v>
      </c>
      <c r="D1243" s="26">
        <f>IF(input_OLD_temp_simulation!C1243&lt;&gt;"",(C1243-E1243/24-DATE(1970,1,1))*86400,"")</f>
        <v>1642281300.000001</v>
      </c>
      <c r="E1243" s="13">
        <v>1</v>
      </c>
      <c r="F1243" s="17">
        <v>1.3453371495733939</v>
      </c>
      <c r="G1243" s="17">
        <v>2.4952262833805552</v>
      </c>
      <c r="H1243" s="6">
        <v>0</v>
      </c>
      <c r="I1243" s="17">
        <v>-0.31814703934697558</v>
      </c>
      <c r="J1243" s="17">
        <v>17.646666666666661</v>
      </c>
      <c r="K1243" s="4">
        <v>12</v>
      </c>
      <c r="L1243">
        <v>900</v>
      </c>
      <c r="M1243" s="6">
        <v>0</v>
      </c>
      <c r="N1243" s="6">
        <v>128.00000000061121</v>
      </c>
      <c r="O1243" s="4">
        <v>0</v>
      </c>
      <c r="P1243" s="4">
        <v>128.00000000061121</v>
      </c>
      <c r="Q1243" s="13">
        <v>1</v>
      </c>
      <c r="R1243" s="29">
        <v>377.80534641417597</v>
      </c>
      <c r="S1243" s="29">
        <v>0</v>
      </c>
      <c r="T1243" s="29">
        <v>17.171250629999999</v>
      </c>
      <c r="U1243" t="s">
        <v>176</v>
      </c>
    </row>
    <row r="1244" spans="1:21">
      <c r="A1244">
        <v>1242</v>
      </c>
      <c r="B1244">
        <v>886307</v>
      </c>
      <c r="C1244" s="2">
        <v>44576.9375</v>
      </c>
      <c r="D1244" s="26">
        <f>IF(input_OLD_temp_simulation!C1244&lt;&gt;"",(C1244-E1244/24-DATE(1970,1,1))*86400,"")</f>
        <v>1642282200.0000002</v>
      </c>
      <c r="E1244" s="13">
        <v>1</v>
      </c>
      <c r="F1244" s="17">
        <v>1.368203924144809</v>
      </c>
      <c r="G1244" s="17">
        <v>2.5601399331993062</v>
      </c>
      <c r="H1244" s="6">
        <v>0</v>
      </c>
      <c r="I1244" s="17">
        <v>-0.33855603132139489</v>
      </c>
      <c r="J1244" s="17">
        <v>17.41</v>
      </c>
      <c r="K1244" s="4">
        <v>12</v>
      </c>
      <c r="L1244">
        <v>900</v>
      </c>
      <c r="M1244" s="6">
        <v>0</v>
      </c>
      <c r="N1244" s="6">
        <v>255.9999999994034</v>
      </c>
      <c r="O1244" s="4">
        <v>0</v>
      </c>
      <c r="P1244" s="4">
        <v>255.9999999994034</v>
      </c>
      <c r="Q1244" s="13">
        <v>1</v>
      </c>
      <c r="R1244" s="29">
        <v>377.80534641417597</v>
      </c>
      <c r="S1244" s="29">
        <v>0</v>
      </c>
      <c r="T1244" s="29">
        <v>17.091984404000002</v>
      </c>
      <c r="U1244" t="s">
        <v>176</v>
      </c>
    </row>
    <row r="1245" spans="1:21">
      <c r="A1245">
        <v>1243</v>
      </c>
      <c r="B1245">
        <v>886307</v>
      </c>
      <c r="C1245" s="2">
        <v>44576.947916666657</v>
      </c>
      <c r="D1245" s="26">
        <f>IF(input_OLD_temp_simulation!C1245&lt;&gt;"",(C1245-E1245/24-DATE(1970,1,1))*86400,"")</f>
        <v>1642283099.9999993</v>
      </c>
      <c r="E1245" s="13">
        <v>1</v>
      </c>
      <c r="F1245" s="17">
        <v>1.391070698716224</v>
      </c>
      <c r="G1245" s="17">
        <v>2.6250535830180559</v>
      </c>
      <c r="H1245" s="6">
        <v>0</v>
      </c>
      <c r="I1245" s="17">
        <v>-0.35896502329581392</v>
      </c>
      <c r="J1245" s="17">
        <v>17.146666666666661</v>
      </c>
      <c r="K1245" s="4">
        <v>12</v>
      </c>
      <c r="L1245">
        <v>900</v>
      </c>
      <c r="M1245" s="6">
        <v>0</v>
      </c>
      <c r="N1245" s="6">
        <v>43.999999999869033</v>
      </c>
      <c r="O1245" s="4">
        <v>0</v>
      </c>
      <c r="P1245" s="4">
        <v>43.999999999869033</v>
      </c>
      <c r="Q1245" s="13">
        <v>1</v>
      </c>
      <c r="R1245" s="29">
        <v>377.80534641417597</v>
      </c>
      <c r="S1245" s="29">
        <v>0</v>
      </c>
      <c r="T1245" s="29">
        <v>16.995485678000001</v>
      </c>
      <c r="U1245" t="s">
        <v>176</v>
      </c>
    </row>
    <row r="1246" spans="1:21">
      <c r="A1246">
        <v>1244</v>
      </c>
      <c r="B1246">
        <v>886307</v>
      </c>
      <c r="C1246" s="2">
        <v>44576.958333333343</v>
      </c>
      <c r="D1246" s="26">
        <f>IF(input_OLD_temp_simulation!C1246&lt;&gt;"",(C1246-E1246/24-DATE(1970,1,1))*86400,"")</f>
        <v>1642284000.000001</v>
      </c>
      <c r="E1246" s="13">
        <v>1</v>
      </c>
      <c r="F1246" s="17">
        <v>1.413937473287638</v>
      </c>
      <c r="G1246" s="17">
        <v>2.6899672328368069</v>
      </c>
      <c r="H1246" s="6">
        <v>0</v>
      </c>
      <c r="I1246" s="17">
        <v>-0.37937401527023301</v>
      </c>
      <c r="J1246" s="17">
        <v>16.973333333333329</v>
      </c>
      <c r="K1246" s="4">
        <v>12</v>
      </c>
      <c r="L1246">
        <v>900</v>
      </c>
      <c r="M1246" s="6">
        <v>0</v>
      </c>
      <c r="N1246" s="6">
        <v>32.00000000106229</v>
      </c>
      <c r="O1246" s="4">
        <v>0</v>
      </c>
      <c r="P1246" s="4">
        <v>32.00000000106229</v>
      </c>
      <c r="Q1246" s="13">
        <v>1</v>
      </c>
      <c r="R1246" s="29">
        <v>377.80534641417597</v>
      </c>
      <c r="S1246" s="29">
        <v>0</v>
      </c>
      <c r="T1246" s="29">
        <v>16.898520267999999</v>
      </c>
      <c r="U1246" t="s">
        <v>176</v>
      </c>
    </row>
    <row r="1247" spans="1:21">
      <c r="A1247">
        <v>1245</v>
      </c>
      <c r="B1247">
        <v>886307</v>
      </c>
      <c r="C1247" s="2">
        <v>44576.96875</v>
      </c>
      <c r="D1247" s="26">
        <f>IF(input_OLD_temp_simulation!C1247&lt;&gt;"",(C1247-E1247/24-DATE(1970,1,1))*86400,"")</f>
        <v>1642284900.0000002</v>
      </c>
      <c r="E1247" s="13">
        <v>1</v>
      </c>
      <c r="F1247" s="17">
        <v>1.371210920804774</v>
      </c>
      <c r="G1247" s="17">
        <v>2.7674754219312079</v>
      </c>
      <c r="H1247" s="6">
        <v>0</v>
      </c>
      <c r="I1247" s="17">
        <v>-0.47377269381603138</v>
      </c>
      <c r="J1247" s="17">
        <v>16.756666666666661</v>
      </c>
      <c r="K1247" s="4">
        <v>12</v>
      </c>
      <c r="L1247">
        <v>900</v>
      </c>
      <c r="M1247" s="6">
        <v>0</v>
      </c>
      <c r="N1247" s="6">
        <v>28.000000000247379</v>
      </c>
      <c r="O1247" s="4">
        <v>0</v>
      </c>
      <c r="P1247" s="4">
        <v>28.000000000247379</v>
      </c>
      <c r="Q1247" s="13">
        <v>1</v>
      </c>
      <c r="R1247" s="29">
        <v>377.80534641417597</v>
      </c>
      <c r="S1247" s="29">
        <v>0</v>
      </c>
      <c r="T1247" s="29">
        <v>16.801239896999999</v>
      </c>
      <c r="U1247" t="s">
        <v>176</v>
      </c>
    </row>
    <row r="1248" spans="1:21">
      <c r="A1248">
        <v>1246</v>
      </c>
      <c r="B1248">
        <v>886307</v>
      </c>
      <c r="C1248" s="2">
        <v>44576.979166666657</v>
      </c>
      <c r="D1248" s="26">
        <f>IF(input_OLD_temp_simulation!C1248&lt;&gt;"",(C1248-E1248/24-DATE(1970,1,1))*86400,"")</f>
        <v>1642285799.9999993</v>
      </c>
      <c r="E1248" s="13">
        <v>1</v>
      </c>
      <c r="F1248" s="17">
        <v>1.328484368321909</v>
      </c>
      <c r="G1248" s="17">
        <v>2.8449836110256088</v>
      </c>
      <c r="H1248" s="6">
        <v>0</v>
      </c>
      <c r="I1248" s="17">
        <v>-0.56817137236183002</v>
      </c>
      <c r="J1248" s="17">
        <v>16.61333333333333</v>
      </c>
      <c r="K1248" s="4">
        <v>12</v>
      </c>
      <c r="L1248">
        <v>900</v>
      </c>
      <c r="M1248" s="6">
        <v>0</v>
      </c>
      <c r="N1248" s="6">
        <v>31.9999999992433</v>
      </c>
      <c r="O1248" s="4">
        <v>0</v>
      </c>
      <c r="P1248" s="4">
        <v>31.9999999992433</v>
      </c>
      <c r="Q1248" s="13">
        <v>1</v>
      </c>
      <c r="R1248" s="29">
        <v>377.80534641417597</v>
      </c>
      <c r="S1248" s="29">
        <v>0</v>
      </c>
      <c r="T1248" s="29">
        <v>16.704312583</v>
      </c>
      <c r="U1248" t="s">
        <v>176</v>
      </c>
    </row>
    <row r="1249" spans="1:21">
      <c r="A1249">
        <v>1247</v>
      </c>
      <c r="B1249">
        <v>886307</v>
      </c>
      <c r="C1249" s="2">
        <v>44576.989583333343</v>
      </c>
      <c r="D1249" s="26">
        <f>IF(input_OLD_temp_simulation!C1249&lt;&gt;"",(C1249-E1249/24-DATE(1970,1,1))*86400,"")</f>
        <v>1642286700.000001</v>
      </c>
      <c r="E1249" s="13">
        <v>1</v>
      </c>
      <c r="F1249" s="17">
        <v>1.285757815839045</v>
      </c>
      <c r="G1249" s="17">
        <v>2.9224918001200102</v>
      </c>
      <c r="H1249" s="6">
        <v>0</v>
      </c>
      <c r="I1249" s="17">
        <v>-0.66257005090762888</v>
      </c>
      <c r="J1249" s="17">
        <v>16.54</v>
      </c>
      <c r="K1249" s="4">
        <v>12</v>
      </c>
      <c r="L1249">
        <v>900</v>
      </c>
      <c r="M1249" s="6">
        <v>0</v>
      </c>
      <c r="N1249" s="6">
        <v>28.000000000247379</v>
      </c>
      <c r="O1249" s="4">
        <v>0</v>
      </c>
      <c r="P1249" s="4">
        <v>28.000000000247379</v>
      </c>
      <c r="Q1249" s="13">
        <v>1</v>
      </c>
      <c r="R1249" s="29">
        <v>377.80534641417597</v>
      </c>
      <c r="S1249" s="29">
        <v>0</v>
      </c>
      <c r="T1249" s="29">
        <v>16.607070042</v>
      </c>
      <c r="U1249" t="s">
        <v>176</v>
      </c>
    </row>
    <row r="1250" spans="1:21">
      <c r="A1250">
        <v>1248</v>
      </c>
      <c r="B1250">
        <v>886307</v>
      </c>
      <c r="C1250" s="2">
        <v>44577</v>
      </c>
      <c r="D1250" s="26">
        <f>IF(input_OLD_temp_simulation!C1250&lt;&gt;"",(C1250-E1250/24-DATE(1970,1,1))*86400,"")</f>
        <v>1642287600.0000002</v>
      </c>
      <c r="E1250" s="13">
        <v>1</v>
      </c>
      <c r="F1250" s="17">
        <v>1.24303126335618</v>
      </c>
      <c r="G1250" s="17">
        <v>2.9999999892144111</v>
      </c>
      <c r="H1250" s="6">
        <v>0</v>
      </c>
      <c r="I1250" s="17">
        <v>-0.75696872945342708</v>
      </c>
      <c r="J1250" s="17">
        <v>16.40666666666667</v>
      </c>
      <c r="K1250" s="4">
        <v>12</v>
      </c>
      <c r="L1250">
        <v>900</v>
      </c>
      <c r="M1250" s="6">
        <v>0</v>
      </c>
      <c r="N1250" s="6">
        <v>31.9999999992433</v>
      </c>
      <c r="O1250" s="4">
        <v>0</v>
      </c>
      <c r="P1250" s="4">
        <v>31.9999999992433</v>
      </c>
      <c r="Q1250" s="13">
        <v>1</v>
      </c>
      <c r="R1250" s="29">
        <v>377.80534641417597</v>
      </c>
      <c r="S1250" s="29">
        <v>0</v>
      </c>
      <c r="T1250" s="29">
        <v>16.510180292000001</v>
      </c>
      <c r="U1250" t="s">
        <v>176</v>
      </c>
    </row>
    <row r="1251" spans="1:21">
      <c r="A1251">
        <v>1249</v>
      </c>
      <c r="B1251">
        <v>886307</v>
      </c>
      <c r="C1251" s="2">
        <v>44577.010416666657</v>
      </c>
      <c r="D1251" s="26">
        <f>IF(input_OLD_temp_simulation!C1251&lt;&gt;"",(C1251-E1251/24-DATE(1970,1,1))*86400,"")</f>
        <v>1642288499.9999993</v>
      </c>
      <c r="E1251" s="13">
        <v>1</v>
      </c>
      <c r="F1251" s="17">
        <v>1.2722977142133509</v>
      </c>
      <c r="G1251" s="17">
        <v>3.0649136417295568</v>
      </c>
      <c r="H1251" s="6">
        <v>0</v>
      </c>
      <c r="I1251" s="17">
        <v>-0.77097804693968675</v>
      </c>
      <c r="J1251" s="17">
        <v>16.303333333333331</v>
      </c>
      <c r="K1251" s="4">
        <v>12</v>
      </c>
      <c r="L1251">
        <v>900</v>
      </c>
      <c r="M1251" s="6">
        <v>0</v>
      </c>
      <c r="N1251" s="6">
        <v>28.000000000247379</v>
      </c>
      <c r="O1251" s="4">
        <v>0</v>
      </c>
      <c r="P1251" s="4">
        <v>28.000000000247379</v>
      </c>
      <c r="Q1251" s="13">
        <v>1</v>
      </c>
      <c r="R1251" s="29">
        <v>377.80534641417597</v>
      </c>
      <c r="S1251" s="29">
        <v>0</v>
      </c>
      <c r="T1251" s="29">
        <v>16.413537153</v>
      </c>
      <c r="U1251" t="s">
        <v>176</v>
      </c>
    </row>
    <row r="1252" spans="1:21">
      <c r="A1252">
        <v>1250</v>
      </c>
      <c r="B1252">
        <v>886307</v>
      </c>
      <c r="C1252" s="2">
        <v>44577.020833333343</v>
      </c>
      <c r="D1252" s="26">
        <f>IF(input_OLD_temp_simulation!C1252&lt;&gt;"",(C1252-E1252/24-DATE(1970,1,1))*86400,"")</f>
        <v>1642289400.000001</v>
      </c>
      <c r="E1252" s="13">
        <v>1</v>
      </c>
      <c r="F1252" s="17">
        <v>1.3015641650705221</v>
      </c>
      <c r="G1252" s="17">
        <v>3.129827294244703</v>
      </c>
      <c r="H1252" s="6">
        <v>0</v>
      </c>
      <c r="I1252" s="17">
        <v>-0.78498736442594663</v>
      </c>
      <c r="J1252" s="17">
        <v>16.173333333333328</v>
      </c>
      <c r="K1252" s="4">
        <v>12</v>
      </c>
      <c r="L1252">
        <v>900</v>
      </c>
      <c r="M1252" s="6">
        <v>0</v>
      </c>
      <c r="N1252" s="6">
        <v>32.00000000106229</v>
      </c>
      <c r="O1252" s="4">
        <v>0</v>
      </c>
      <c r="P1252" s="4">
        <v>32.00000000106229</v>
      </c>
      <c r="Q1252" s="13">
        <v>1</v>
      </c>
      <c r="R1252" s="29">
        <v>377.80534641417597</v>
      </c>
      <c r="S1252" s="29">
        <v>0</v>
      </c>
      <c r="T1252" s="29">
        <v>16.317804711000001</v>
      </c>
      <c r="U1252" t="s">
        <v>176</v>
      </c>
    </row>
    <row r="1253" spans="1:21">
      <c r="A1253">
        <v>1251</v>
      </c>
      <c r="B1253">
        <v>886307</v>
      </c>
      <c r="C1253" s="2">
        <v>44577.03125</v>
      </c>
      <c r="D1253" s="26">
        <f>IF(input_OLD_temp_simulation!C1253&lt;&gt;"",(C1253-E1253/24-DATE(1970,1,1))*86400,"")</f>
        <v>1642290300.0000002</v>
      </c>
      <c r="E1253" s="13">
        <v>1</v>
      </c>
      <c r="F1253" s="17">
        <v>1.330830615927693</v>
      </c>
      <c r="G1253" s="17">
        <v>3.1947409467598491</v>
      </c>
      <c r="H1253" s="6">
        <v>0</v>
      </c>
      <c r="I1253" s="17">
        <v>-0.79899668191220652</v>
      </c>
      <c r="J1253" s="17">
        <v>16.056666666666668</v>
      </c>
      <c r="K1253" s="4">
        <v>12</v>
      </c>
      <c r="L1253">
        <v>900</v>
      </c>
      <c r="M1253" s="6">
        <v>0</v>
      </c>
      <c r="N1253" s="6">
        <v>27.99999999842839</v>
      </c>
      <c r="O1253" s="4">
        <v>0</v>
      </c>
      <c r="P1253" s="4">
        <v>27.99999999842839</v>
      </c>
      <c r="Q1253" s="13">
        <v>1</v>
      </c>
      <c r="R1253" s="29">
        <v>377.80534641417597</v>
      </c>
      <c r="S1253" s="29">
        <v>0</v>
      </c>
      <c r="T1253" s="29">
        <v>16.222310787000001</v>
      </c>
      <c r="U1253" t="s">
        <v>176</v>
      </c>
    </row>
    <row r="1254" spans="1:21">
      <c r="A1254">
        <v>1252</v>
      </c>
      <c r="B1254">
        <v>886307</v>
      </c>
      <c r="C1254" s="2">
        <v>44577.041666666657</v>
      </c>
      <c r="D1254" s="26">
        <f>IF(input_OLD_temp_simulation!C1254&lt;&gt;"",(C1254-E1254/24-DATE(1970,1,1))*86400,"")</f>
        <v>1642291199.9999993</v>
      </c>
      <c r="E1254" s="13">
        <v>1</v>
      </c>
      <c r="F1254" s="17">
        <v>1.360097066784864</v>
      </c>
      <c r="G1254" s="17">
        <v>3.2596545992749948</v>
      </c>
      <c r="H1254" s="6">
        <v>0</v>
      </c>
      <c r="I1254" s="17">
        <v>-0.81300599939846663</v>
      </c>
      <c r="J1254" s="17">
        <v>16</v>
      </c>
      <c r="K1254" s="4">
        <v>12</v>
      </c>
      <c r="L1254">
        <v>900</v>
      </c>
      <c r="M1254" s="6">
        <v>0</v>
      </c>
      <c r="N1254" s="6">
        <v>32.00000000106229</v>
      </c>
      <c r="O1254" s="4">
        <v>0</v>
      </c>
      <c r="P1254" s="4">
        <v>32.00000000106229</v>
      </c>
      <c r="Q1254" s="13">
        <v>1</v>
      </c>
      <c r="R1254" s="29">
        <v>377.80534641417597</v>
      </c>
      <c r="S1254" s="29">
        <v>0</v>
      </c>
      <c r="T1254" s="29">
        <v>16.127719526</v>
      </c>
      <c r="U1254" t="s">
        <v>176</v>
      </c>
    </row>
    <row r="1255" spans="1:21">
      <c r="A1255">
        <v>1253</v>
      </c>
      <c r="B1255">
        <v>886307</v>
      </c>
      <c r="C1255" s="2">
        <v>44577.052083333343</v>
      </c>
      <c r="D1255" s="26">
        <f>IF(input_OLD_temp_simulation!C1255&lt;&gt;"",(C1255-E1255/24-DATE(1970,1,1))*86400,"")</f>
        <v>1642292100.000001</v>
      </c>
      <c r="E1255" s="13">
        <v>1</v>
      </c>
      <c r="F1255" s="17">
        <v>1.37085488262391</v>
      </c>
      <c r="G1255" s="17">
        <v>3.1947409467598491</v>
      </c>
      <c r="H1255" s="6">
        <v>0</v>
      </c>
      <c r="I1255" s="17">
        <v>-0.75897241521598957</v>
      </c>
      <c r="J1255" s="17">
        <v>15.91</v>
      </c>
      <c r="K1255" s="4">
        <v>12</v>
      </c>
      <c r="L1255">
        <v>900</v>
      </c>
      <c r="M1255" s="6">
        <v>0</v>
      </c>
      <c r="N1255" s="6">
        <v>79.99999999992724</v>
      </c>
      <c r="O1255" s="4">
        <v>0</v>
      </c>
      <c r="P1255" s="4">
        <v>79.99999999992724</v>
      </c>
      <c r="Q1255" s="13">
        <v>1</v>
      </c>
      <c r="R1255" s="29">
        <v>377.80534641417597</v>
      </c>
      <c r="S1255" s="29">
        <v>0</v>
      </c>
      <c r="T1255" s="29">
        <v>16.038162357000001</v>
      </c>
      <c r="U1255" t="s">
        <v>176</v>
      </c>
    </row>
    <row r="1256" spans="1:21">
      <c r="A1256">
        <v>1254</v>
      </c>
      <c r="B1256">
        <v>886307</v>
      </c>
      <c r="C1256" s="2">
        <v>44577.0625</v>
      </c>
      <c r="D1256" s="26">
        <f>IF(input_OLD_temp_simulation!C1256&lt;&gt;"",(C1256-E1256/24-DATE(1970,1,1))*86400,"")</f>
        <v>1642293000.0000002</v>
      </c>
      <c r="E1256" s="13">
        <v>1</v>
      </c>
      <c r="F1256" s="17">
        <v>1.381612698462956</v>
      </c>
      <c r="G1256" s="17">
        <v>3.129827294244703</v>
      </c>
      <c r="H1256" s="6">
        <v>0</v>
      </c>
      <c r="I1256" s="17">
        <v>-0.70493883103351296</v>
      </c>
      <c r="J1256" s="17">
        <v>15.813333333333331</v>
      </c>
      <c r="K1256" s="4">
        <v>12</v>
      </c>
      <c r="L1256">
        <v>900</v>
      </c>
      <c r="M1256" s="6">
        <v>0</v>
      </c>
      <c r="N1256" s="6">
        <v>108.00000000017459</v>
      </c>
      <c r="O1256" s="4">
        <v>0</v>
      </c>
      <c r="P1256" s="4">
        <v>108.00000000017459</v>
      </c>
      <c r="Q1256" s="13">
        <v>1</v>
      </c>
      <c r="R1256" s="29">
        <v>377.80534641417597</v>
      </c>
      <c r="S1256" s="29">
        <v>0</v>
      </c>
      <c r="T1256" s="29">
        <v>15.951939547</v>
      </c>
      <c r="U1256" t="s">
        <v>176</v>
      </c>
    </row>
    <row r="1257" spans="1:21">
      <c r="A1257">
        <v>1255</v>
      </c>
      <c r="B1257">
        <v>886307</v>
      </c>
      <c r="C1257" s="2">
        <v>44577.072916666657</v>
      </c>
      <c r="D1257" s="26">
        <f>IF(input_OLD_temp_simulation!C1257&lt;&gt;"",(C1257-E1257/24-DATE(1970,1,1))*86400,"")</f>
        <v>1642293899.9999993</v>
      </c>
      <c r="E1257" s="13">
        <v>1</v>
      </c>
      <c r="F1257" s="17">
        <v>1.392370514302002</v>
      </c>
      <c r="G1257" s="17">
        <v>3.0649136417295568</v>
      </c>
      <c r="H1257" s="6">
        <v>0</v>
      </c>
      <c r="I1257" s="17">
        <v>-0.65090524685103635</v>
      </c>
      <c r="J1257" s="17">
        <v>15.706666666666671</v>
      </c>
      <c r="K1257" s="4">
        <v>12</v>
      </c>
      <c r="L1257">
        <v>900</v>
      </c>
      <c r="M1257" s="6">
        <v>0</v>
      </c>
      <c r="N1257" s="6">
        <v>31.9999999992433</v>
      </c>
      <c r="O1257" s="4">
        <v>0</v>
      </c>
      <c r="P1257" s="4">
        <v>31.9999999992433</v>
      </c>
      <c r="Q1257" s="13">
        <v>1</v>
      </c>
      <c r="R1257" s="29">
        <v>377.80534641417597</v>
      </c>
      <c r="S1257" s="29">
        <v>0</v>
      </c>
      <c r="T1257" s="29">
        <v>15.860372215</v>
      </c>
      <c r="U1257" t="s">
        <v>176</v>
      </c>
    </row>
    <row r="1258" spans="1:21">
      <c r="A1258">
        <v>1256</v>
      </c>
      <c r="B1258">
        <v>886307</v>
      </c>
      <c r="C1258" s="2">
        <v>44577.083333333343</v>
      </c>
      <c r="D1258" s="26">
        <f>IF(input_OLD_temp_simulation!C1258&lt;&gt;"",(C1258-E1258/24-DATE(1970,1,1))*86400,"")</f>
        <v>1642294800.000001</v>
      </c>
      <c r="E1258" s="13">
        <v>1</v>
      </c>
      <c r="F1258" s="17">
        <v>1.403128330141048</v>
      </c>
      <c r="G1258" s="17">
        <v>2.9999999892144111</v>
      </c>
      <c r="H1258" s="6">
        <v>0</v>
      </c>
      <c r="I1258" s="17">
        <v>-0.59687166266855973</v>
      </c>
      <c r="J1258" s="17">
        <v>15.63</v>
      </c>
      <c r="K1258" s="4">
        <v>12</v>
      </c>
      <c r="L1258">
        <v>900</v>
      </c>
      <c r="M1258" s="6">
        <v>0</v>
      </c>
      <c r="N1258" s="6">
        <v>32.00000000106229</v>
      </c>
      <c r="O1258" s="4">
        <v>0</v>
      </c>
      <c r="P1258" s="4">
        <v>32.00000000106229</v>
      </c>
      <c r="Q1258" s="13">
        <v>1</v>
      </c>
      <c r="R1258" s="29">
        <v>377.80534641417597</v>
      </c>
      <c r="S1258" s="29">
        <v>0</v>
      </c>
      <c r="T1258" s="29">
        <v>15.769822953</v>
      </c>
      <c r="U1258" t="s">
        <v>176</v>
      </c>
    </row>
    <row r="1259" spans="1:21">
      <c r="A1259">
        <v>1257</v>
      </c>
      <c r="B1259">
        <v>886307</v>
      </c>
      <c r="C1259" s="2">
        <v>44577.09375</v>
      </c>
      <c r="D1259" s="26">
        <f>IF(input_OLD_temp_simulation!C1259&lt;&gt;"",(C1259-E1259/24-DATE(1970,1,1))*86400,"")</f>
        <v>1642295700.0000002</v>
      </c>
      <c r="E1259" s="13">
        <v>1</v>
      </c>
      <c r="F1259" s="17">
        <v>1.458360240925715</v>
      </c>
      <c r="G1259" s="17">
        <v>3.0862458960154062</v>
      </c>
      <c r="H1259" s="6">
        <v>0</v>
      </c>
      <c r="I1259" s="17">
        <v>-0.59913702308455541</v>
      </c>
      <c r="J1259" s="17">
        <v>15.58333333333333</v>
      </c>
      <c r="K1259" s="4">
        <v>12</v>
      </c>
      <c r="L1259">
        <v>900</v>
      </c>
      <c r="M1259" s="6">
        <v>0</v>
      </c>
      <c r="N1259" s="6">
        <v>27.99999999842839</v>
      </c>
      <c r="O1259" s="4">
        <v>0</v>
      </c>
      <c r="P1259" s="4">
        <v>27.99999999842839</v>
      </c>
      <c r="Q1259" s="13">
        <v>1</v>
      </c>
      <c r="R1259" s="29">
        <v>377.80534641417597</v>
      </c>
      <c r="S1259" s="29">
        <v>0</v>
      </c>
      <c r="T1259" s="29">
        <v>15.679558083</v>
      </c>
      <c r="U1259" t="s">
        <v>176</v>
      </c>
    </row>
    <row r="1260" spans="1:21">
      <c r="A1260">
        <v>1258</v>
      </c>
      <c r="B1260">
        <v>886307</v>
      </c>
      <c r="C1260" s="2">
        <v>44577.104166666657</v>
      </c>
      <c r="D1260" s="26">
        <f>IF(input_OLD_temp_simulation!C1260&lt;&gt;"",(C1260-E1260/24-DATE(1970,1,1))*86400,"")</f>
        <v>1642296599.9999993</v>
      </c>
      <c r="E1260" s="13">
        <v>1</v>
      </c>
      <c r="F1260" s="17">
        <v>1.5135921517103821</v>
      </c>
      <c r="G1260" s="17">
        <v>3.1724918028164</v>
      </c>
      <c r="H1260" s="6">
        <v>0</v>
      </c>
      <c r="I1260" s="17">
        <v>-0.60140238350055109</v>
      </c>
      <c r="J1260" s="17">
        <v>15.456666666666671</v>
      </c>
      <c r="K1260" s="4">
        <v>12</v>
      </c>
      <c r="L1260">
        <v>900</v>
      </c>
      <c r="M1260" s="6">
        <v>0</v>
      </c>
      <c r="N1260" s="6">
        <v>32.00000000106229</v>
      </c>
      <c r="O1260" s="4">
        <v>0</v>
      </c>
      <c r="P1260" s="4">
        <v>32.00000000106229</v>
      </c>
      <c r="Q1260" s="13">
        <v>1</v>
      </c>
      <c r="R1260" s="29">
        <v>377.80534641417597</v>
      </c>
      <c r="S1260" s="29">
        <v>0</v>
      </c>
      <c r="T1260" s="29">
        <v>15.590241430000001</v>
      </c>
      <c r="U1260" t="s">
        <v>176</v>
      </c>
    </row>
    <row r="1261" spans="1:21">
      <c r="A1261">
        <v>1259</v>
      </c>
      <c r="B1261">
        <v>886307</v>
      </c>
      <c r="C1261" s="2">
        <v>44577.114583333343</v>
      </c>
      <c r="D1261" s="26">
        <f>IF(input_OLD_temp_simulation!C1261&lt;&gt;"",(C1261-E1261/24-DATE(1970,1,1))*86400,"")</f>
        <v>1642297500.000001</v>
      </c>
      <c r="E1261" s="13">
        <v>1</v>
      </c>
      <c r="F1261" s="17">
        <v>1.5688240624950489</v>
      </c>
      <c r="G1261" s="17">
        <v>3.2587377096173951</v>
      </c>
      <c r="H1261" s="6">
        <v>0</v>
      </c>
      <c r="I1261" s="17">
        <v>-0.60366774391654676</v>
      </c>
      <c r="J1261" s="17">
        <v>15.36333333333334</v>
      </c>
      <c r="K1261" s="4">
        <v>12</v>
      </c>
      <c r="L1261">
        <v>900</v>
      </c>
      <c r="M1261" s="6">
        <v>0</v>
      </c>
      <c r="N1261" s="6">
        <v>28.000000000247379</v>
      </c>
      <c r="O1261" s="4">
        <v>0</v>
      </c>
      <c r="P1261" s="4">
        <v>28.000000000247379</v>
      </c>
      <c r="Q1261" s="13">
        <v>1</v>
      </c>
      <c r="R1261" s="29">
        <v>377.80534641417597</v>
      </c>
      <c r="S1261" s="29">
        <v>0</v>
      </c>
      <c r="T1261" s="29">
        <v>15.50120055</v>
      </c>
      <c r="U1261" t="s">
        <v>176</v>
      </c>
    </row>
    <row r="1262" spans="1:21">
      <c r="A1262">
        <v>1260</v>
      </c>
      <c r="B1262">
        <v>886307</v>
      </c>
      <c r="C1262" s="2">
        <v>44577.125</v>
      </c>
      <c r="D1262" s="26">
        <f>IF(input_OLD_temp_simulation!C1262&lt;&gt;"",(C1262-E1262/24-DATE(1970,1,1))*86400,"")</f>
        <v>1642298400.0000002</v>
      </c>
      <c r="E1262" s="13">
        <v>1</v>
      </c>
      <c r="F1262" s="17">
        <v>1.6240559732797171</v>
      </c>
      <c r="G1262" s="17">
        <v>3.3449836164183888</v>
      </c>
      <c r="H1262" s="6">
        <v>0</v>
      </c>
      <c r="I1262" s="17">
        <v>-0.60593310433254288</v>
      </c>
      <c r="J1262" s="17">
        <v>15.3</v>
      </c>
      <c r="K1262" s="4">
        <v>12</v>
      </c>
      <c r="L1262">
        <v>900</v>
      </c>
      <c r="M1262" s="6">
        <v>0</v>
      </c>
      <c r="N1262" s="6">
        <v>31.9999999992433</v>
      </c>
      <c r="O1262" s="4">
        <v>0</v>
      </c>
      <c r="P1262" s="4">
        <v>31.9999999992433</v>
      </c>
      <c r="Q1262" s="13">
        <v>1</v>
      </c>
      <c r="R1262" s="29">
        <v>377.80534641417597</v>
      </c>
      <c r="S1262" s="29">
        <v>0</v>
      </c>
      <c r="T1262" s="29">
        <v>15.413099326999999</v>
      </c>
      <c r="U1262" t="s">
        <v>176</v>
      </c>
    </row>
    <row r="1263" spans="1:21">
      <c r="A1263">
        <v>1261</v>
      </c>
      <c r="B1263">
        <v>886307</v>
      </c>
      <c r="C1263" s="2">
        <v>44577.135416666657</v>
      </c>
      <c r="D1263" s="26">
        <f>IF(input_OLD_temp_simulation!C1263&lt;&gt;"",(C1263-E1263/24-DATE(1970,1,1))*86400,"")</f>
        <v>1642299299.9999993</v>
      </c>
      <c r="E1263" s="13">
        <v>1</v>
      </c>
      <c r="F1263" s="17">
        <v>1.7284141128330079</v>
      </c>
      <c r="G1263" s="17">
        <v>3.4312295205229941</v>
      </c>
      <c r="H1263" s="6">
        <v>0</v>
      </c>
      <c r="I1263" s="17">
        <v>-0.5590722341823211</v>
      </c>
      <c r="J1263" s="17">
        <v>15.25333333333333</v>
      </c>
      <c r="K1263" s="4">
        <v>12</v>
      </c>
      <c r="L1263">
        <v>900</v>
      </c>
      <c r="M1263" s="6">
        <v>0</v>
      </c>
      <c r="N1263" s="6">
        <v>28.000000000247379</v>
      </c>
      <c r="O1263" s="4">
        <v>0</v>
      </c>
      <c r="P1263" s="4">
        <v>28.000000000247379</v>
      </c>
      <c r="Q1263" s="13">
        <v>1</v>
      </c>
      <c r="R1263" s="29">
        <v>377.80534641417597</v>
      </c>
      <c r="S1263" s="29">
        <v>0</v>
      </c>
      <c r="T1263" s="29">
        <v>15.325608880000001</v>
      </c>
      <c r="U1263" t="s">
        <v>176</v>
      </c>
    </row>
    <row r="1264" spans="1:21">
      <c r="A1264">
        <v>1262</v>
      </c>
      <c r="B1264">
        <v>886307</v>
      </c>
      <c r="C1264" s="2">
        <v>44577.145833333343</v>
      </c>
      <c r="D1264" s="26">
        <f>IF(input_OLD_temp_simulation!C1264&lt;&gt;"",(C1264-E1264/24-DATE(1970,1,1))*86400,"")</f>
        <v>1642300200.000001</v>
      </c>
      <c r="E1264" s="13">
        <v>1</v>
      </c>
      <c r="F1264" s="17">
        <v>1.832772252386299</v>
      </c>
      <c r="G1264" s="17">
        <v>3.5174754246275981</v>
      </c>
      <c r="H1264" s="6">
        <v>0</v>
      </c>
      <c r="I1264" s="17">
        <v>-0.51221136403209977</v>
      </c>
      <c r="J1264" s="17">
        <v>15.17</v>
      </c>
      <c r="K1264" s="4">
        <v>12</v>
      </c>
      <c r="L1264">
        <v>900</v>
      </c>
      <c r="M1264" s="6">
        <v>0</v>
      </c>
      <c r="N1264" s="6">
        <v>31.9999999992433</v>
      </c>
      <c r="O1264" s="4">
        <v>0</v>
      </c>
      <c r="P1264" s="4">
        <v>31.9999999992433</v>
      </c>
      <c r="Q1264" s="13">
        <v>1</v>
      </c>
      <c r="R1264" s="29">
        <v>377.80534641417597</v>
      </c>
      <c r="S1264" s="29">
        <v>0</v>
      </c>
      <c r="T1264" s="29">
        <v>15.23939075</v>
      </c>
      <c r="U1264" t="s">
        <v>176</v>
      </c>
    </row>
    <row r="1265" spans="1:21">
      <c r="A1265">
        <v>1263</v>
      </c>
      <c r="B1265">
        <v>886307</v>
      </c>
      <c r="C1265" s="2">
        <v>44577.15625</v>
      </c>
      <c r="D1265" s="26">
        <f>IF(input_OLD_temp_simulation!C1265&lt;&gt;"",(C1265-E1265/24-DATE(1970,1,1))*86400,"")</f>
        <v>1642301100.0000002</v>
      </c>
      <c r="E1265" s="13">
        <v>1</v>
      </c>
      <c r="F1265" s="17">
        <v>1.9371303919395899</v>
      </c>
      <c r="G1265" s="17">
        <v>3.603721328732203</v>
      </c>
      <c r="H1265" s="6">
        <v>0</v>
      </c>
      <c r="I1265" s="17">
        <v>-0.46535049388187838</v>
      </c>
      <c r="J1265" s="17">
        <v>15.09333333333333</v>
      </c>
      <c r="K1265" s="4">
        <v>12</v>
      </c>
      <c r="L1265">
        <v>900</v>
      </c>
      <c r="M1265" s="6">
        <v>0</v>
      </c>
      <c r="N1265" s="6">
        <v>28.000000000247379</v>
      </c>
      <c r="O1265" s="4">
        <v>0</v>
      </c>
      <c r="P1265" s="4">
        <v>28.000000000247379</v>
      </c>
      <c r="Q1265" s="13">
        <v>1</v>
      </c>
      <c r="R1265" s="29">
        <v>377.80534641417597</v>
      </c>
      <c r="S1265" s="29">
        <v>0</v>
      </c>
      <c r="T1265" s="29">
        <v>15.153770228000001</v>
      </c>
      <c r="U1265" t="s">
        <v>176</v>
      </c>
    </row>
    <row r="1266" spans="1:21">
      <c r="A1266">
        <v>1264</v>
      </c>
      <c r="B1266">
        <v>886307</v>
      </c>
      <c r="C1266" s="2">
        <v>44577.166666666657</v>
      </c>
      <c r="D1266" s="26">
        <f>IF(input_OLD_temp_simulation!C1266&lt;&gt;"",(C1266-E1266/24-DATE(1970,1,1))*86400,"")</f>
        <v>1642301999.9999993</v>
      </c>
      <c r="E1266" s="13">
        <v>1</v>
      </c>
      <c r="F1266" s="17">
        <v>2.041488531492881</v>
      </c>
      <c r="G1266" s="17">
        <v>3.6899672328368069</v>
      </c>
      <c r="H1266" s="6">
        <v>0</v>
      </c>
      <c r="I1266" s="17">
        <v>-0.41848962373165671</v>
      </c>
      <c r="J1266" s="17">
        <v>15.043333333333329</v>
      </c>
      <c r="K1266" s="4">
        <v>12</v>
      </c>
      <c r="L1266">
        <v>900</v>
      </c>
      <c r="M1266" s="6">
        <v>0</v>
      </c>
      <c r="N1266" s="6">
        <v>32.00000000106229</v>
      </c>
      <c r="O1266" s="4">
        <v>0</v>
      </c>
      <c r="P1266" s="4">
        <v>32.00000000106229</v>
      </c>
      <c r="Q1266" s="13">
        <v>1</v>
      </c>
      <c r="R1266" s="29">
        <v>377.80534641417597</v>
      </c>
      <c r="S1266" s="29">
        <v>0</v>
      </c>
      <c r="T1266" s="29">
        <v>15.069408949</v>
      </c>
      <c r="U1266" t="s">
        <v>176</v>
      </c>
    </row>
    <row r="1267" spans="1:21">
      <c r="A1267">
        <v>1265</v>
      </c>
      <c r="B1267">
        <v>886307</v>
      </c>
      <c r="C1267" s="2">
        <v>44577.177083333343</v>
      </c>
      <c r="D1267" s="26">
        <f>IF(input_OLD_temp_simulation!C1267&lt;&gt;"",(C1267-E1267/24-DATE(1970,1,1))*86400,"")</f>
        <v>1642302900.000001</v>
      </c>
      <c r="E1267" s="13">
        <v>1</v>
      </c>
      <c r="F1267" s="17">
        <v>2.131512798189096</v>
      </c>
      <c r="G1267" s="17">
        <v>3.6686349785509411</v>
      </c>
      <c r="H1267" s="6">
        <v>0</v>
      </c>
      <c r="I1267" s="17">
        <v>-0.31424385417819778</v>
      </c>
      <c r="J1267" s="17">
        <v>14.945</v>
      </c>
      <c r="K1267" s="4">
        <v>12</v>
      </c>
      <c r="L1267">
        <v>900</v>
      </c>
      <c r="M1267" s="6">
        <v>0</v>
      </c>
      <c r="N1267" s="6">
        <v>31.9999999992433</v>
      </c>
      <c r="O1267" s="4">
        <v>0</v>
      </c>
      <c r="P1267" s="4">
        <v>31.9999999992433</v>
      </c>
      <c r="Q1267" s="13">
        <v>1</v>
      </c>
      <c r="R1267" s="29">
        <v>377.80534641417597</v>
      </c>
      <c r="S1267" s="29">
        <v>0</v>
      </c>
      <c r="T1267" s="29">
        <v>14.986366447</v>
      </c>
      <c r="U1267" t="s">
        <v>176</v>
      </c>
    </row>
    <row r="1268" spans="1:21">
      <c r="A1268">
        <v>1266</v>
      </c>
      <c r="B1268">
        <v>886307</v>
      </c>
      <c r="C1268" s="2">
        <v>44577.1875</v>
      </c>
      <c r="D1268" s="26">
        <f>IF(input_OLD_temp_simulation!C1268&lt;&gt;"",(C1268-E1268/24-DATE(1970,1,1))*86400,"")</f>
        <v>1642303800.0000002</v>
      </c>
      <c r="E1268" s="13">
        <v>1</v>
      </c>
      <c r="F1268" s="17">
        <v>2.221537064885311</v>
      </c>
      <c r="G1268" s="17">
        <v>3.647302724265074</v>
      </c>
      <c r="H1268" s="6">
        <v>0</v>
      </c>
      <c r="I1268" s="17">
        <v>-0.20999808462473851</v>
      </c>
      <c r="J1268" s="17">
        <v>14.89</v>
      </c>
      <c r="K1268" s="4">
        <v>12</v>
      </c>
      <c r="L1268">
        <v>900</v>
      </c>
      <c r="M1268" s="6">
        <v>0</v>
      </c>
      <c r="N1268" s="6">
        <v>28.000000000247379</v>
      </c>
      <c r="O1268" s="4">
        <v>0</v>
      </c>
      <c r="P1268" s="4">
        <v>28.000000000247379</v>
      </c>
      <c r="Q1268" s="13">
        <v>1</v>
      </c>
      <c r="R1268" s="29">
        <v>377.80534641417597</v>
      </c>
      <c r="S1268" s="29">
        <v>0</v>
      </c>
      <c r="T1268" s="29">
        <v>14.904300595</v>
      </c>
      <c r="U1268" t="s">
        <v>176</v>
      </c>
    </row>
    <row r="1269" spans="1:21">
      <c r="A1269">
        <v>1267</v>
      </c>
      <c r="B1269">
        <v>886307</v>
      </c>
      <c r="C1269" s="2">
        <v>44577.197916666657</v>
      </c>
      <c r="D1269" s="26">
        <f>IF(input_OLD_temp_simulation!C1269&lt;&gt;"",(C1269-E1269/24-DATE(1970,1,1))*86400,"")</f>
        <v>1642304699.9999993</v>
      </c>
      <c r="E1269" s="13">
        <v>1</v>
      </c>
      <c r="F1269" s="17">
        <v>2.311561331581526</v>
      </c>
      <c r="G1269" s="17">
        <v>3.6259704699792081</v>
      </c>
      <c r="H1269" s="6">
        <v>0</v>
      </c>
      <c r="I1269" s="17">
        <v>-0.10575231507127909</v>
      </c>
      <c r="J1269" s="17">
        <v>14.82666666666667</v>
      </c>
      <c r="K1269" s="4">
        <v>12</v>
      </c>
      <c r="L1269">
        <v>900</v>
      </c>
      <c r="M1269" s="6">
        <v>0</v>
      </c>
      <c r="N1269" s="6">
        <v>31.9999999992433</v>
      </c>
      <c r="O1269" s="4">
        <v>0</v>
      </c>
      <c r="P1269" s="4">
        <v>31.9999999992433</v>
      </c>
      <c r="Q1269" s="13">
        <v>1</v>
      </c>
      <c r="R1269" s="29">
        <v>377.80534641417597</v>
      </c>
      <c r="S1269" s="29">
        <v>0</v>
      </c>
      <c r="T1269" s="29">
        <v>14.823870377</v>
      </c>
      <c r="U1269" t="s">
        <v>176</v>
      </c>
    </row>
    <row r="1270" spans="1:21">
      <c r="A1270">
        <v>1268</v>
      </c>
      <c r="B1270">
        <v>886307</v>
      </c>
      <c r="C1270" s="2">
        <v>44577.208333333343</v>
      </c>
      <c r="D1270" s="26">
        <f>IF(input_OLD_temp_simulation!C1270&lt;&gt;"",(C1270-E1270/24-DATE(1970,1,1))*86400,"")</f>
        <v>1642305600.000001</v>
      </c>
      <c r="E1270" s="13">
        <v>1</v>
      </c>
      <c r="F1270" s="17">
        <v>2.401585598277741</v>
      </c>
      <c r="G1270" s="17">
        <v>3.6046382156933419</v>
      </c>
      <c r="H1270" s="6">
        <v>0</v>
      </c>
      <c r="I1270" s="17">
        <v>-1.5065455178202569E-3</v>
      </c>
      <c r="J1270" s="17">
        <v>14.74</v>
      </c>
      <c r="K1270" s="4">
        <v>12</v>
      </c>
      <c r="L1270">
        <v>900</v>
      </c>
      <c r="M1270" s="6">
        <v>0</v>
      </c>
      <c r="N1270" s="6">
        <v>28.000000000247379</v>
      </c>
      <c r="O1270" s="4">
        <v>0</v>
      </c>
      <c r="P1270" s="4">
        <v>28.000000000247379</v>
      </c>
      <c r="Q1270" s="13">
        <v>1</v>
      </c>
      <c r="R1270" s="29">
        <v>377.80534641417597</v>
      </c>
      <c r="S1270" s="29">
        <v>0</v>
      </c>
      <c r="T1270" s="29">
        <v>14.744398543999999</v>
      </c>
      <c r="U1270" t="s">
        <v>176</v>
      </c>
    </row>
    <row r="1271" spans="1:21">
      <c r="A1271">
        <v>1269</v>
      </c>
      <c r="B1271">
        <v>886307</v>
      </c>
      <c r="C1271" s="2">
        <v>44577.21875</v>
      </c>
      <c r="D1271" s="26">
        <f>IF(input_OLD_temp_simulation!C1271&lt;&gt;"",(C1271-E1271/24-DATE(1970,1,1))*86400,"")</f>
        <v>1642306500.0000002</v>
      </c>
      <c r="E1271" s="13">
        <v>1</v>
      </c>
      <c r="F1271" s="17">
        <v>2.476677286973858</v>
      </c>
      <c r="G1271" s="17">
        <v>3.7897245658746068</v>
      </c>
      <c r="H1271" s="6">
        <v>0</v>
      </c>
      <c r="I1271" s="17">
        <v>-4.9805756942546082E-2</v>
      </c>
      <c r="J1271" s="17">
        <v>14.71</v>
      </c>
      <c r="K1271" s="4">
        <v>12</v>
      </c>
      <c r="L1271">
        <v>900</v>
      </c>
      <c r="M1271" s="6">
        <v>0</v>
      </c>
      <c r="N1271" s="6">
        <v>32.00000000106229</v>
      </c>
      <c r="O1271" s="4">
        <v>0</v>
      </c>
      <c r="P1271" s="4">
        <v>32.00000000106229</v>
      </c>
      <c r="Q1271" s="13">
        <v>1</v>
      </c>
      <c r="R1271" s="29">
        <v>377.80534641417597</v>
      </c>
      <c r="S1271" s="29">
        <v>0</v>
      </c>
      <c r="T1271" s="29">
        <v>14.665477581999999</v>
      </c>
      <c r="U1271" t="s">
        <v>176</v>
      </c>
    </row>
    <row r="1272" spans="1:21">
      <c r="A1272">
        <v>1270</v>
      </c>
      <c r="B1272">
        <v>886307</v>
      </c>
      <c r="C1272" s="2">
        <v>44577.229166666657</v>
      </c>
      <c r="D1272" s="26">
        <f>IF(input_OLD_temp_simulation!C1272&lt;&gt;"",(C1272-E1272/24-DATE(1970,1,1))*86400,"")</f>
        <v>1642307399.9999993</v>
      </c>
      <c r="E1272" s="13">
        <v>1</v>
      </c>
      <c r="F1272" s="17">
        <v>2.551768975669976</v>
      </c>
      <c r="G1272" s="17">
        <v>3.9748109160558731</v>
      </c>
      <c r="H1272" s="6">
        <v>0</v>
      </c>
      <c r="I1272" s="17">
        <v>-9.8104968367272338E-2</v>
      </c>
      <c r="J1272" s="17">
        <v>14.63</v>
      </c>
      <c r="K1272" s="4">
        <v>12</v>
      </c>
      <c r="L1272">
        <v>900</v>
      </c>
      <c r="M1272" s="6">
        <v>0</v>
      </c>
      <c r="N1272" s="6">
        <v>28.000000000247379</v>
      </c>
      <c r="O1272" s="4">
        <v>0</v>
      </c>
      <c r="P1272" s="4">
        <v>28.000000000247379</v>
      </c>
      <c r="Q1272" s="13">
        <v>1</v>
      </c>
      <c r="R1272" s="29">
        <v>377.80534641417597</v>
      </c>
      <c r="S1272" s="29">
        <v>0</v>
      </c>
      <c r="T1272" s="29">
        <v>14.586437826999999</v>
      </c>
      <c r="U1272" t="s">
        <v>176</v>
      </c>
    </row>
    <row r="1273" spans="1:21">
      <c r="A1273">
        <v>1271</v>
      </c>
      <c r="B1273">
        <v>886307</v>
      </c>
      <c r="C1273" s="2">
        <v>44577.239583333343</v>
      </c>
      <c r="D1273" s="26">
        <f>IF(input_OLD_temp_simulation!C1273&lt;&gt;"",(C1273-E1273/24-DATE(1970,1,1))*86400,"")</f>
        <v>1642308300.000001</v>
      </c>
      <c r="E1273" s="13">
        <v>1</v>
      </c>
      <c r="F1273" s="17">
        <v>2.626860664366093</v>
      </c>
      <c r="G1273" s="17">
        <v>4.1598972662371381</v>
      </c>
      <c r="H1273" s="6">
        <v>0</v>
      </c>
      <c r="I1273" s="17">
        <v>-0.1464041797919986</v>
      </c>
      <c r="J1273" s="17">
        <v>14.574999999999999</v>
      </c>
      <c r="K1273" s="4">
        <v>12</v>
      </c>
      <c r="L1273">
        <v>900</v>
      </c>
      <c r="M1273" s="6">
        <v>0</v>
      </c>
      <c r="N1273" s="6">
        <v>31.9999999992433</v>
      </c>
      <c r="O1273" s="4">
        <v>0</v>
      </c>
      <c r="P1273" s="4">
        <v>31.9999999992433</v>
      </c>
      <c r="Q1273" s="13">
        <v>1</v>
      </c>
      <c r="R1273" s="29">
        <v>377.80534641417597</v>
      </c>
      <c r="S1273" s="29">
        <v>0</v>
      </c>
      <c r="T1273" s="29">
        <v>14.507945921999999</v>
      </c>
      <c r="U1273" t="s">
        <v>176</v>
      </c>
    </row>
    <row r="1274" spans="1:21">
      <c r="A1274">
        <v>1272</v>
      </c>
      <c r="B1274">
        <v>886307</v>
      </c>
      <c r="C1274" s="2">
        <v>44577.25</v>
      </c>
      <c r="D1274" s="26">
        <f>IF(input_OLD_temp_simulation!C1274&lt;&gt;"",(C1274-E1274/24-DATE(1970,1,1))*86400,"")</f>
        <v>1642309200.0000002</v>
      </c>
      <c r="E1274" s="13">
        <v>1</v>
      </c>
      <c r="F1274" s="17">
        <v>2.7019523530622109</v>
      </c>
      <c r="G1274" s="17">
        <v>4.3449836164184026</v>
      </c>
      <c r="H1274" s="6">
        <v>0</v>
      </c>
      <c r="I1274" s="17">
        <v>-0.19470339121672439</v>
      </c>
      <c r="J1274" s="17">
        <v>14.51</v>
      </c>
      <c r="K1274" s="4">
        <v>12</v>
      </c>
      <c r="L1274">
        <v>900</v>
      </c>
      <c r="M1274" s="6">
        <v>0</v>
      </c>
      <c r="N1274" s="6">
        <v>28.000000000247379</v>
      </c>
      <c r="O1274" s="4">
        <v>0</v>
      </c>
      <c r="P1274" s="4">
        <v>28.000000000247379</v>
      </c>
      <c r="Q1274" s="13">
        <v>1</v>
      </c>
      <c r="R1274" s="29">
        <v>377.80534641417597</v>
      </c>
      <c r="S1274" s="29">
        <v>0</v>
      </c>
      <c r="T1274" s="29">
        <v>14.429332223999999</v>
      </c>
      <c r="U1274" t="s">
        <v>176</v>
      </c>
    </row>
    <row r="1275" spans="1:21">
      <c r="A1275">
        <v>1273</v>
      </c>
      <c r="B1275">
        <v>886307</v>
      </c>
      <c r="C1275" s="2">
        <v>44577.260416666657</v>
      </c>
      <c r="D1275" s="26">
        <f>IF(input_OLD_temp_simulation!C1275&lt;&gt;"",(C1275-E1275/24-DATE(1970,1,1))*86400,"")</f>
        <v>1642310099.9999993</v>
      </c>
      <c r="E1275" s="13">
        <v>1</v>
      </c>
      <c r="F1275" s="17">
        <v>2.774910816329744</v>
      </c>
      <c r="G1275" s="17">
        <v>4.258737712469272</v>
      </c>
      <c r="H1275" s="6">
        <v>0</v>
      </c>
      <c r="I1275" s="17">
        <v>-6.4247658649771111E-2</v>
      </c>
      <c r="J1275" s="17">
        <v>14.44333333333333</v>
      </c>
      <c r="K1275" s="4">
        <v>12</v>
      </c>
      <c r="L1275">
        <v>900</v>
      </c>
      <c r="M1275" s="6">
        <v>0</v>
      </c>
      <c r="N1275" s="6">
        <v>31.9999999992433</v>
      </c>
      <c r="O1275" s="4">
        <v>0</v>
      </c>
      <c r="P1275" s="4">
        <v>31.9999999992433</v>
      </c>
      <c r="Q1275" s="13">
        <v>1</v>
      </c>
      <c r="R1275" s="29">
        <v>377.80534641417597</v>
      </c>
      <c r="S1275" s="29">
        <v>0</v>
      </c>
      <c r="T1275" s="29">
        <v>14.352513287000001</v>
      </c>
      <c r="U1275" t="s">
        <v>176</v>
      </c>
    </row>
    <row r="1276" spans="1:21">
      <c r="A1276">
        <v>1274</v>
      </c>
      <c r="B1276">
        <v>886307</v>
      </c>
      <c r="C1276" s="2">
        <v>44577.270833333343</v>
      </c>
      <c r="D1276" s="26">
        <f>IF(input_OLD_temp_simulation!C1276&lt;&gt;"",(C1276-E1276/24-DATE(1970,1,1))*86400,"")</f>
        <v>1642311000.000001</v>
      </c>
      <c r="E1276" s="13">
        <v>1</v>
      </c>
      <c r="F1276" s="17">
        <v>2.8478692795972762</v>
      </c>
      <c r="G1276" s="17">
        <v>4.1724918085201406</v>
      </c>
      <c r="H1276" s="6">
        <v>0</v>
      </c>
      <c r="I1276" s="17">
        <v>6.6208073917182642E-2</v>
      </c>
      <c r="J1276" s="17">
        <v>14.41</v>
      </c>
      <c r="K1276" s="4">
        <v>12</v>
      </c>
      <c r="L1276">
        <v>900</v>
      </c>
      <c r="M1276" s="6">
        <v>0</v>
      </c>
      <c r="N1276" s="6">
        <v>28.000000000247379</v>
      </c>
      <c r="O1276" s="4">
        <v>0</v>
      </c>
      <c r="P1276" s="4">
        <v>28.000000000247379</v>
      </c>
      <c r="Q1276" s="13">
        <v>1</v>
      </c>
      <c r="R1276" s="29">
        <v>377.80534641417597</v>
      </c>
      <c r="S1276" s="29">
        <v>0</v>
      </c>
      <c r="T1276" s="29">
        <v>14.276810748000001</v>
      </c>
      <c r="U1276" t="s">
        <v>176</v>
      </c>
    </row>
    <row r="1277" spans="1:21">
      <c r="A1277">
        <v>1275</v>
      </c>
      <c r="B1277">
        <v>886307</v>
      </c>
      <c r="C1277" s="2">
        <v>44577.28125</v>
      </c>
      <c r="D1277" s="26">
        <f>IF(input_OLD_temp_simulation!C1277&lt;&gt;"",(C1277-E1277/24-DATE(1970,1,1))*86400,"")</f>
        <v>1642311900.0000002</v>
      </c>
      <c r="E1277" s="13">
        <v>1</v>
      </c>
      <c r="F1277" s="17">
        <v>2.9208277428648088</v>
      </c>
      <c r="G1277" s="17">
        <v>4.0862459045710091</v>
      </c>
      <c r="H1277" s="6">
        <v>0</v>
      </c>
      <c r="I1277" s="17">
        <v>0.19666380648413639</v>
      </c>
      <c r="J1277" s="17">
        <v>14.13833333333333</v>
      </c>
      <c r="K1277" s="4">
        <v>8.01</v>
      </c>
      <c r="L1277">
        <v>900</v>
      </c>
      <c r="M1277" s="6">
        <v>0</v>
      </c>
      <c r="N1277" s="6">
        <v>100.0000000003638</v>
      </c>
      <c r="O1277" s="4">
        <v>0</v>
      </c>
      <c r="P1277" s="4">
        <v>100.0000000003638</v>
      </c>
      <c r="Q1277" s="13">
        <v>1</v>
      </c>
      <c r="R1277" s="29">
        <v>377.80534641417597</v>
      </c>
      <c r="S1277" s="29">
        <v>0</v>
      </c>
      <c r="T1277" s="29">
        <v>14.208542025</v>
      </c>
      <c r="U1277" t="s">
        <v>176</v>
      </c>
    </row>
    <row r="1278" spans="1:21">
      <c r="A1278">
        <v>1276</v>
      </c>
      <c r="B1278">
        <v>886307</v>
      </c>
      <c r="C1278" s="2">
        <v>44577.291666666657</v>
      </c>
      <c r="D1278" s="26">
        <f>IF(input_OLD_temp_simulation!C1278&lt;&gt;"",(C1278-E1278/24-DATE(1970,1,1))*86400,"")</f>
        <v>1642312799.9999993</v>
      </c>
      <c r="E1278" s="13">
        <v>1</v>
      </c>
      <c r="F1278" s="17">
        <v>2.993786206132341</v>
      </c>
      <c r="G1278" s="17">
        <v>4.0000000006218777</v>
      </c>
      <c r="H1278" s="6">
        <v>0</v>
      </c>
      <c r="I1278" s="17">
        <v>0.3271195390510897</v>
      </c>
      <c r="J1278" s="17">
        <v>13.926666666666669</v>
      </c>
      <c r="K1278" s="4">
        <v>12</v>
      </c>
      <c r="L1278">
        <v>900</v>
      </c>
      <c r="M1278" s="6">
        <v>3419.30555555911</v>
      </c>
      <c r="N1278" s="6">
        <v>115.99999999998541</v>
      </c>
      <c r="O1278" s="4">
        <v>0</v>
      </c>
      <c r="P1278" s="4">
        <v>115.99999999998541</v>
      </c>
      <c r="Q1278" s="13">
        <v>1</v>
      </c>
      <c r="R1278" s="29">
        <v>377.80534641417597</v>
      </c>
      <c r="S1278" s="29">
        <v>3041.5002091449342</v>
      </c>
      <c r="T1278" s="29">
        <v>14.388534183000001</v>
      </c>
      <c r="U1278" t="s">
        <v>176</v>
      </c>
    </row>
    <row r="1279" spans="1:21">
      <c r="A1279">
        <v>1277</v>
      </c>
      <c r="B1279">
        <v>886307</v>
      </c>
      <c r="C1279" s="2">
        <v>44577.302083333343</v>
      </c>
      <c r="D1279" s="26">
        <f>IF(input_OLD_temp_simulation!C1279&lt;&gt;"",(C1279-E1279/24-DATE(1970,1,1))*86400,"")</f>
        <v>1642313700.000001</v>
      </c>
      <c r="E1279" s="13">
        <v>1</v>
      </c>
      <c r="F1279" s="17">
        <v>3.1130769236857279</v>
      </c>
      <c r="G1279" s="17">
        <v>3.8701727008289111</v>
      </c>
      <c r="H1279" s="6">
        <v>0.4548724885983309</v>
      </c>
      <c r="I1279" s="17">
        <v>0.53296178979978803</v>
      </c>
      <c r="J1279" s="17">
        <v>13.84333333333333</v>
      </c>
      <c r="K1279" s="4">
        <v>12</v>
      </c>
      <c r="L1279">
        <v>900</v>
      </c>
      <c r="M1279" s="6">
        <v>3419.30555555911</v>
      </c>
      <c r="N1279" s="6">
        <v>56.000000000494772</v>
      </c>
      <c r="O1279" s="4">
        <v>0</v>
      </c>
      <c r="P1279" s="4">
        <v>56.000000000494772</v>
      </c>
      <c r="Q1279" s="13">
        <v>1</v>
      </c>
      <c r="R1279" s="29">
        <v>377.80534641417597</v>
      </c>
      <c r="S1279" s="29">
        <v>3041.5002091449342</v>
      </c>
      <c r="T1279" s="29">
        <v>14.563879519</v>
      </c>
      <c r="U1279" t="s">
        <v>176</v>
      </c>
    </row>
    <row r="1280" spans="1:21">
      <c r="A1280">
        <v>1278</v>
      </c>
      <c r="B1280">
        <v>886307</v>
      </c>
      <c r="C1280" s="2">
        <v>44577.3125</v>
      </c>
      <c r="D1280" s="26">
        <f>IF(input_OLD_temp_simulation!C1280&lt;&gt;"",(C1280-E1280/24-DATE(1970,1,1))*86400,"")</f>
        <v>1642314600.0000002</v>
      </c>
      <c r="E1280" s="13">
        <v>1</v>
      </c>
      <c r="F1280" s="17">
        <v>3.2323676412391151</v>
      </c>
      <c r="G1280" s="17">
        <v>3.740345401035944</v>
      </c>
      <c r="H1280" s="6">
        <v>0.90974497719666181</v>
      </c>
      <c r="I1280" s="17">
        <v>0.73880404054848636</v>
      </c>
      <c r="J1280" s="17">
        <v>13.918333333333329</v>
      </c>
      <c r="K1280" s="4">
        <v>15.5</v>
      </c>
      <c r="L1280">
        <v>900</v>
      </c>
      <c r="M1280" s="6">
        <v>3419.30555555911</v>
      </c>
      <c r="N1280" s="6">
        <v>699.99999999890849</v>
      </c>
      <c r="O1280" s="4">
        <v>0</v>
      </c>
      <c r="P1280" s="4">
        <v>699.99999999890849</v>
      </c>
      <c r="Q1280" s="13">
        <v>1</v>
      </c>
      <c r="R1280" s="29">
        <v>377.80534641417597</v>
      </c>
      <c r="S1280" s="29">
        <v>3041.5002091449342</v>
      </c>
      <c r="T1280" s="29">
        <v>14.793202058</v>
      </c>
      <c r="U1280" t="s">
        <v>176</v>
      </c>
    </row>
    <row r="1281" spans="1:21">
      <c r="A1281">
        <v>1279</v>
      </c>
      <c r="B1281">
        <v>886307</v>
      </c>
      <c r="C1281" s="2">
        <v>44577.322916666657</v>
      </c>
      <c r="D1281" s="26">
        <f>IF(input_OLD_temp_simulation!C1281&lt;&gt;"",(C1281-E1281/24-DATE(1970,1,1))*86400,"")</f>
        <v>1642315499.9999993</v>
      </c>
      <c r="E1281" s="13">
        <v>1</v>
      </c>
      <c r="F1281" s="17">
        <v>3.351658358792502</v>
      </c>
      <c r="G1281" s="17">
        <v>3.610518101242977</v>
      </c>
      <c r="H1281" s="6">
        <v>1.364617465794993</v>
      </c>
      <c r="I1281" s="17">
        <v>0.94464629129718425</v>
      </c>
      <c r="J1281" s="17">
        <v>14.53</v>
      </c>
      <c r="K1281" s="4">
        <v>15.5</v>
      </c>
      <c r="L1281">
        <v>900</v>
      </c>
      <c r="M1281" s="6">
        <v>3419.30555555911</v>
      </c>
      <c r="N1281" s="6">
        <v>40.000000000873108</v>
      </c>
      <c r="O1281" s="4">
        <v>0</v>
      </c>
      <c r="P1281" s="4">
        <v>40.000000000873108</v>
      </c>
      <c r="Q1281" s="13">
        <v>1</v>
      </c>
      <c r="R1281" s="29">
        <v>377.80534641417597</v>
      </c>
      <c r="S1281" s="29">
        <v>3041.5002091449342</v>
      </c>
      <c r="T1281" s="29">
        <v>14.967596884000001</v>
      </c>
      <c r="U1281" t="s">
        <v>176</v>
      </c>
    </row>
    <row r="1282" spans="1:21">
      <c r="A1282">
        <v>1280</v>
      </c>
      <c r="B1282">
        <v>886307</v>
      </c>
      <c r="C1282" s="2">
        <v>44577.333333333343</v>
      </c>
      <c r="D1282" s="26">
        <f>IF(input_OLD_temp_simulation!C1282&lt;&gt;"",(C1282-E1282/24-DATE(1970,1,1))*86400,"")</f>
        <v>1642316400.000001</v>
      </c>
      <c r="E1282" s="13">
        <v>1</v>
      </c>
      <c r="F1282" s="17">
        <v>3.4709490763458888</v>
      </c>
      <c r="G1282" s="17">
        <v>3.48069080145001</v>
      </c>
      <c r="H1282" s="6">
        <v>1.8194899543933241</v>
      </c>
      <c r="I1282" s="17">
        <v>1.150488542045883</v>
      </c>
      <c r="J1282" s="17">
        <v>15.234999999999999</v>
      </c>
      <c r="K1282" s="4">
        <v>15.5</v>
      </c>
      <c r="L1282">
        <v>900</v>
      </c>
      <c r="M1282" s="6">
        <v>889.01944444341382</v>
      </c>
      <c r="N1282" s="6">
        <v>46.000000000276493</v>
      </c>
      <c r="O1282" s="4">
        <v>0</v>
      </c>
      <c r="P1282" s="4">
        <v>46.000000000276493</v>
      </c>
      <c r="Q1282" s="13">
        <v>1</v>
      </c>
      <c r="R1282" s="29">
        <v>377.80534641417597</v>
      </c>
      <c r="S1282" s="29">
        <v>511.21409802923779</v>
      </c>
      <c r="T1282" s="29">
        <v>14.938607465</v>
      </c>
      <c r="U1282" t="s">
        <v>176</v>
      </c>
    </row>
    <row r="1283" spans="1:21">
      <c r="A1283">
        <v>1281</v>
      </c>
      <c r="B1283">
        <v>886307</v>
      </c>
      <c r="C1283" s="2">
        <v>44577.34375</v>
      </c>
      <c r="D1283" s="26">
        <f>IF(input_OLD_temp_simulation!C1283&lt;&gt;"",(C1283-E1283/24-DATE(1970,1,1))*86400,"")</f>
        <v>1642317300.0000002</v>
      </c>
      <c r="E1283" s="13">
        <v>1</v>
      </c>
      <c r="F1283" s="17">
        <v>3.5649647278109211</v>
      </c>
      <c r="G1283" s="17">
        <v>3.48069080145001</v>
      </c>
      <c r="H1283" s="6">
        <v>6.6213448035992943</v>
      </c>
      <c r="I1283" s="17">
        <v>1.244504193510914</v>
      </c>
      <c r="J1283" s="17">
        <v>15.41666666666667</v>
      </c>
      <c r="K1283" s="4">
        <v>14.83333333333333</v>
      </c>
      <c r="L1283">
        <v>900</v>
      </c>
      <c r="M1283" s="6">
        <v>889.01944444341382</v>
      </c>
      <c r="N1283" s="6">
        <v>65.999999998894054</v>
      </c>
      <c r="O1283" s="4">
        <v>0</v>
      </c>
      <c r="P1283" s="4">
        <v>65.999999998894054</v>
      </c>
      <c r="Q1283" s="13">
        <v>1</v>
      </c>
      <c r="R1283" s="29">
        <v>377.80534641417597</v>
      </c>
      <c r="S1283" s="29">
        <v>511.21409802923779</v>
      </c>
      <c r="T1283" s="29">
        <v>14.913895304</v>
      </c>
      <c r="U1283" t="s">
        <v>176</v>
      </c>
    </row>
    <row r="1284" spans="1:21">
      <c r="A1284">
        <v>1282</v>
      </c>
      <c r="B1284">
        <v>886307</v>
      </c>
      <c r="C1284" s="2">
        <v>44577.354166666657</v>
      </c>
      <c r="D1284" s="26">
        <f>IF(input_OLD_temp_simulation!C1284&lt;&gt;"",(C1284-E1284/24-DATE(1970,1,1))*86400,"")</f>
        <v>1642318199.9999993</v>
      </c>
      <c r="E1284" s="13">
        <v>1</v>
      </c>
      <c r="F1284" s="17">
        <v>3.658980379275953</v>
      </c>
      <c r="G1284" s="17">
        <v>3.48069080145001</v>
      </c>
      <c r="H1284" s="6">
        <v>11.423199652805261</v>
      </c>
      <c r="I1284" s="17">
        <v>1.3385198449759459</v>
      </c>
      <c r="J1284" s="17">
        <v>15.465</v>
      </c>
      <c r="K1284" s="4">
        <v>13.5</v>
      </c>
      <c r="L1284">
        <v>900</v>
      </c>
      <c r="M1284" s="6">
        <v>889.01944444341382</v>
      </c>
      <c r="N1284" s="6">
        <v>68.000000001120497</v>
      </c>
      <c r="O1284" s="4">
        <v>0</v>
      </c>
      <c r="P1284" s="4">
        <v>68.000000001120497</v>
      </c>
      <c r="Q1284" s="13">
        <v>1</v>
      </c>
      <c r="R1284" s="29">
        <v>377.80534641417597</v>
      </c>
      <c r="S1284" s="29">
        <v>511.21409802923779</v>
      </c>
      <c r="T1284" s="29">
        <v>14.891932417</v>
      </c>
      <c r="U1284" t="s">
        <v>176</v>
      </c>
    </row>
    <row r="1285" spans="1:21">
      <c r="A1285">
        <v>1283</v>
      </c>
      <c r="B1285">
        <v>886307</v>
      </c>
      <c r="C1285" s="2">
        <v>44577.364583333343</v>
      </c>
      <c r="D1285" s="26">
        <f>IF(input_OLD_temp_simulation!C1285&lt;&gt;"",(C1285-E1285/24-DATE(1970,1,1))*86400,"")</f>
        <v>1642319100.000001</v>
      </c>
      <c r="E1285" s="13">
        <v>1</v>
      </c>
      <c r="F1285" s="17">
        <v>3.752996030740984</v>
      </c>
      <c r="G1285" s="17">
        <v>3.48069080145001</v>
      </c>
      <c r="H1285" s="6">
        <v>16.225054502011229</v>
      </c>
      <c r="I1285" s="17">
        <v>1.432535496440978</v>
      </c>
      <c r="J1285" s="17">
        <v>15.38</v>
      </c>
      <c r="K1285" s="4">
        <v>13.5</v>
      </c>
      <c r="L1285">
        <v>900</v>
      </c>
      <c r="M1285" s="6">
        <v>889.01944444341382</v>
      </c>
      <c r="N1285" s="6">
        <v>43.999999999869033</v>
      </c>
      <c r="O1285" s="4">
        <v>0</v>
      </c>
      <c r="P1285" s="4">
        <v>43.999999999869033</v>
      </c>
      <c r="Q1285" s="13">
        <v>1</v>
      </c>
      <c r="R1285" s="29">
        <v>377.80534641417597</v>
      </c>
      <c r="S1285" s="29">
        <v>511.21409802923779</v>
      </c>
      <c r="T1285" s="29">
        <v>14.870535686</v>
      </c>
      <c r="U1285" t="s">
        <v>176</v>
      </c>
    </row>
    <row r="1286" spans="1:21">
      <c r="A1286">
        <v>1284</v>
      </c>
      <c r="B1286">
        <v>886307</v>
      </c>
      <c r="C1286" s="2">
        <v>44577.375</v>
      </c>
      <c r="D1286" s="26">
        <f>IF(input_OLD_temp_simulation!C1286&lt;&gt;"",(C1286-E1286/24-DATE(1970,1,1))*86400,"")</f>
        <v>1642320000.0000002</v>
      </c>
      <c r="E1286" s="13">
        <v>1</v>
      </c>
      <c r="F1286" s="17">
        <v>3.8470116822060159</v>
      </c>
      <c r="G1286" s="17">
        <v>3.48069080145001</v>
      </c>
      <c r="H1286" s="6">
        <v>21.02690935121721</v>
      </c>
      <c r="I1286" s="17">
        <v>1.5265511479060101</v>
      </c>
      <c r="J1286" s="17">
        <v>15.196666666666671</v>
      </c>
      <c r="K1286" s="4">
        <v>13.5</v>
      </c>
      <c r="L1286">
        <v>900</v>
      </c>
      <c r="M1286" s="6">
        <v>0</v>
      </c>
      <c r="N1286" s="6">
        <v>91.999999998733983</v>
      </c>
      <c r="O1286" s="4">
        <v>0</v>
      </c>
      <c r="P1286" s="4">
        <v>91.999999998733983</v>
      </c>
      <c r="Q1286" s="13">
        <v>1</v>
      </c>
      <c r="R1286" s="29">
        <v>377.80534641417597</v>
      </c>
      <c r="S1286" s="29">
        <v>0</v>
      </c>
      <c r="T1286" s="29">
        <v>14.814423252999999</v>
      </c>
      <c r="U1286" t="s">
        <v>176</v>
      </c>
    </row>
    <row r="1287" spans="1:21">
      <c r="A1287">
        <v>1285</v>
      </c>
      <c r="B1287">
        <v>886307</v>
      </c>
      <c r="C1287" s="2">
        <v>44577.385416666657</v>
      </c>
      <c r="D1287" s="26">
        <f>IF(input_OLD_temp_simulation!C1287&lt;&gt;"",(C1287-E1287/24-DATE(1970,1,1))*86400,"")</f>
        <v>1642320899.9999993</v>
      </c>
      <c r="E1287" s="13">
        <v>1</v>
      </c>
      <c r="F1287" s="17">
        <v>4.1188023799724647</v>
      </c>
      <c r="G1287" s="17">
        <v>3.3818503553733561</v>
      </c>
      <c r="H1287" s="6">
        <v>29.010324712385948</v>
      </c>
      <c r="I1287" s="17">
        <v>1.864235476390228</v>
      </c>
      <c r="J1287" s="17">
        <v>15.06</v>
      </c>
      <c r="K1287" s="4">
        <v>13.5</v>
      </c>
      <c r="L1287">
        <v>900</v>
      </c>
      <c r="M1287" s="6">
        <v>0</v>
      </c>
      <c r="N1287" s="6">
        <v>96.00000000136788</v>
      </c>
      <c r="O1287" s="4">
        <v>0</v>
      </c>
      <c r="P1287" s="4">
        <v>96.00000000136788</v>
      </c>
      <c r="Q1287" s="13">
        <v>1</v>
      </c>
      <c r="R1287" s="29">
        <v>377.80534641417597</v>
      </c>
      <c r="S1287" s="29">
        <v>0</v>
      </c>
      <c r="T1287" s="29">
        <v>14.764311134</v>
      </c>
      <c r="U1287" t="s">
        <v>176</v>
      </c>
    </row>
    <row r="1288" spans="1:21">
      <c r="A1288">
        <v>1286</v>
      </c>
      <c r="B1288">
        <v>886307</v>
      </c>
      <c r="C1288" s="2">
        <v>44577.395833333343</v>
      </c>
      <c r="D1288" s="26">
        <f>IF(input_OLD_temp_simulation!C1288&lt;&gt;"",(C1288-E1288/24-DATE(1970,1,1))*86400,"")</f>
        <v>1642321800.000001</v>
      </c>
      <c r="E1288" s="13">
        <v>1</v>
      </c>
      <c r="F1288" s="17">
        <v>4.3905930777389131</v>
      </c>
      <c r="G1288" s="17">
        <v>3.2830099092967018</v>
      </c>
      <c r="H1288" s="6">
        <v>36.993740073554697</v>
      </c>
      <c r="I1288" s="17">
        <v>2.2019198048744451</v>
      </c>
      <c r="J1288" s="17">
        <v>14.926666666666669</v>
      </c>
      <c r="K1288" s="4">
        <v>13.5</v>
      </c>
      <c r="L1288">
        <v>900</v>
      </c>
      <c r="M1288" s="6">
        <v>0</v>
      </c>
      <c r="N1288" s="6">
        <v>27.99999999842839</v>
      </c>
      <c r="O1288" s="4">
        <v>0</v>
      </c>
      <c r="P1288" s="4">
        <v>27.99999999842839</v>
      </c>
      <c r="Q1288" s="13">
        <v>1</v>
      </c>
      <c r="R1288" s="29">
        <v>377.80534641417597</v>
      </c>
      <c r="S1288" s="29">
        <v>0</v>
      </c>
      <c r="T1288" s="29">
        <v>14.714165059000001</v>
      </c>
      <c r="U1288" t="s">
        <v>176</v>
      </c>
    </row>
    <row r="1289" spans="1:21">
      <c r="A1289">
        <v>1287</v>
      </c>
      <c r="B1289">
        <v>886307</v>
      </c>
      <c r="C1289" s="2">
        <v>44577.40625</v>
      </c>
      <c r="D1289" s="26">
        <f>IF(input_OLD_temp_simulation!C1289&lt;&gt;"",(C1289-E1289/24-DATE(1970,1,1))*86400,"")</f>
        <v>1642322700.0000002</v>
      </c>
      <c r="E1289" s="13">
        <v>1</v>
      </c>
      <c r="F1289" s="17">
        <v>4.6623837755053614</v>
      </c>
      <c r="G1289" s="17">
        <v>3.1841694632200479</v>
      </c>
      <c r="H1289" s="6">
        <v>44.977155434723429</v>
      </c>
      <c r="I1289" s="17">
        <v>2.539604133358663</v>
      </c>
      <c r="J1289" s="17">
        <v>14.79</v>
      </c>
      <c r="K1289" s="4">
        <v>13.5</v>
      </c>
      <c r="L1289">
        <v>900</v>
      </c>
      <c r="M1289" s="6">
        <v>0</v>
      </c>
      <c r="N1289" s="6">
        <v>28.000000000247379</v>
      </c>
      <c r="O1289" s="4">
        <v>0</v>
      </c>
      <c r="P1289" s="4">
        <v>28.000000000247379</v>
      </c>
      <c r="Q1289" s="13">
        <v>1</v>
      </c>
      <c r="R1289" s="29">
        <v>377.80534641417597</v>
      </c>
      <c r="S1289" s="29">
        <v>0</v>
      </c>
      <c r="T1289" s="29">
        <v>14.669644673000001</v>
      </c>
      <c r="U1289" t="s">
        <v>176</v>
      </c>
    </row>
    <row r="1290" spans="1:21">
      <c r="A1290">
        <v>1288</v>
      </c>
      <c r="B1290">
        <v>886307</v>
      </c>
      <c r="C1290" s="2">
        <v>44577.416666666657</v>
      </c>
      <c r="D1290" s="26">
        <f>IF(input_OLD_temp_simulation!C1290&lt;&gt;"",(C1290-E1290/24-DATE(1970,1,1))*86400,"")</f>
        <v>1642323599.9999993</v>
      </c>
      <c r="E1290" s="13">
        <v>1</v>
      </c>
      <c r="F1290" s="17">
        <v>4.9341744732718098</v>
      </c>
      <c r="G1290" s="17">
        <v>3.085329017143394</v>
      </c>
      <c r="H1290" s="6">
        <v>52.960570795892181</v>
      </c>
      <c r="I1290" s="17">
        <v>2.87728846184288</v>
      </c>
      <c r="J1290" s="17">
        <v>14.72833333333333</v>
      </c>
      <c r="K1290" s="4">
        <v>13.5</v>
      </c>
      <c r="L1290">
        <v>900</v>
      </c>
      <c r="M1290" s="6">
        <v>0</v>
      </c>
      <c r="N1290" s="6">
        <v>28.000000000247379</v>
      </c>
      <c r="O1290" s="4">
        <v>0</v>
      </c>
      <c r="P1290" s="4">
        <v>28.000000000247379</v>
      </c>
      <c r="Q1290" s="13">
        <v>1</v>
      </c>
      <c r="R1290" s="29">
        <v>377.80534641417597</v>
      </c>
      <c r="S1290" s="29">
        <v>0</v>
      </c>
      <c r="T1290" s="29">
        <v>14.630710642</v>
      </c>
      <c r="U1290" t="s">
        <v>176</v>
      </c>
    </row>
    <row r="1291" spans="1:21">
      <c r="A1291">
        <v>1289</v>
      </c>
      <c r="B1291">
        <v>886307</v>
      </c>
      <c r="C1291" s="2">
        <v>44577.427083333343</v>
      </c>
      <c r="D1291" s="26">
        <f>IF(input_OLD_temp_simulation!C1291&lt;&gt;"",(C1291-E1291/24-DATE(1970,1,1))*86400,"")</f>
        <v>1642324500.000001</v>
      </c>
      <c r="E1291" s="13">
        <v>1</v>
      </c>
      <c r="F1291" s="17">
        <v>5.1703179720766776</v>
      </c>
      <c r="G1291" s="17">
        <v>3.3353290171434011</v>
      </c>
      <c r="H1291" s="6">
        <v>53.42900129186706</v>
      </c>
      <c r="I1291" s="17">
        <v>2.9467652939810769</v>
      </c>
      <c r="J1291" s="17">
        <v>14.676666666666669</v>
      </c>
      <c r="K1291" s="4">
        <v>13.5</v>
      </c>
      <c r="L1291">
        <v>900</v>
      </c>
      <c r="M1291" s="6">
        <v>0</v>
      </c>
      <c r="N1291" s="6">
        <v>30.00000000065484</v>
      </c>
      <c r="O1291" s="4">
        <v>0</v>
      </c>
      <c r="P1291" s="4">
        <v>30.00000000065484</v>
      </c>
      <c r="Q1291" s="13">
        <v>1</v>
      </c>
      <c r="R1291" s="29">
        <v>377.80534641417597</v>
      </c>
      <c r="S1291" s="29">
        <v>0</v>
      </c>
      <c r="T1291" s="29">
        <v>14.592872068</v>
      </c>
      <c r="U1291" t="s">
        <v>176</v>
      </c>
    </row>
    <row r="1292" spans="1:21">
      <c r="A1292">
        <v>1290</v>
      </c>
      <c r="B1292">
        <v>886307</v>
      </c>
      <c r="C1292" s="2">
        <v>44577.4375</v>
      </c>
      <c r="D1292" s="26">
        <f>IF(input_OLD_temp_simulation!C1292&lt;&gt;"",(C1292-E1292/24-DATE(1970,1,1))*86400,"")</f>
        <v>1642325400.0000002</v>
      </c>
      <c r="E1292" s="13">
        <v>1</v>
      </c>
      <c r="F1292" s="17">
        <v>5.4064614708815464</v>
      </c>
      <c r="G1292" s="17">
        <v>3.5853290171434078</v>
      </c>
      <c r="H1292" s="6">
        <v>53.897431787841931</v>
      </c>
      <c r="I1292" s="17">
        <v>3.0162421261192738</v>
      </c>
      <c r="J1292" s="17">
        <v>14.63666666666666</v>
      </c>
      <c r="K1292" s="4">
        <v>13.5</v>
      </c>
      <c r="L1292">
        <v>900</v>
      </c>
      <c r="M1292" s="6">
        <v>0</v>
      </c>
      <c r="N1292" s="6">
        <v>29.99999999883585</v>
      </c>
      <c r="O1292" s="4">
        <v>0</v>
      </c>
      <c r="P1292" s="4">
        <v>29.99999999883585</v>
      </c>
      <c r="Q1292" s="13">
        <v>1</v>
      </c>
      <c r="R1292" s="29">
        <v>377.80534641417597</v>
      </c>
      <c r="S1292" s="29">
        <v>0</v>
      </c>
      <c r="T1292" s="29">
        <v>14.555954839</v>
      </c>
      <c r="U1292" t="s">
        <v>176</v>
      </c>
    </row>
    <row r="1293" spans="1:21">
      <c r="A1293">
        <v>1291</v>
      </c>
      <c r="B1293">
        <v>886307</v>
      </c>
      <c r="C1293" s="2">
        <v>44577.447916666657</v>
      </c>
      <c r="D1293" s="26">
        <f>IF(input_OLD_temp_simulation!C1293&lt;&gt;"",(C1293-E1293/24-DATE(1970,1,1))*86400,"")</f>
        <v>1642326299.9999993</v>
      </c>
      <c r="E1293" s="13">
        <v>1</v>
      </c>
      <c r="F1293" s="17">
        <v>5.6426049696864151</v>
      </c>
      <c r="G1293" s="17">
        <v>3.8353290171434149</v>
      </c>
      <c r="H1293" s="6">
        <v>54.36586228381681</v>
      </c>
      <c r="I1293" s="17">
        <v>3.085718958257472</v>
      </c>
      <c r="J1293" s="17">
        <v>14.585000000000001</v>
      </c>
      <c r="K1293" s="4">
        <v>13.5</v>
      </c>
      <c r="L1293">
        <v>900</v>
      </c>
      <c r="M1293" s="6">
        <v>0</v>
      </c>
      <c r="N1293" s="6">
        <v>28.000000000247379</v>
      </c>
      <c r="O1293" s="4">
        <v>0</v>
      </c>
      <c r="P1293" s="4">
        <v>28.000000000247379</v>
      </c>
      <c r="Q1293" s="13">
        <v>1</v>
      </c>
      <c r="R1293" s="29">
        <v>377.80534641417597</v>
      </c>
      <c r="S1293" s="29">
        <v>0</v>
      </c>
      <c r="T1293" s="29">
        <v>14.519786059999999</v>
      </c>
      <c r="U1293" t="s">
        <v>176</v>
      </c>
    </row>
    <row r="1294" spans="1:21">
      <c r="A1294">
        <v>1292</v>
      </c>
      <c r="B1294">
        <v>886307</v>
      </c>
      <c r="C1294" s="2">
        <v>44577.458333333343</v>
      </c>
      <c r="D1294" s="26">
        <f>IF(input_OLD_temp_simulation!C1294&lt;&gt;"",(C1294-E1294/24-DATE(1970,1,1))*86400,"")</f>
        <v>1642327200.000001</v>
      </c>
      <c r="E1294" s="13">
        <v>1</v>
      </c>
      <c r="F1294" s="17">
        <v>5.878748468491283</v>
      </c>
      <c r="G1294" s="17">
        <v>4.0853290171434216</v>
      </c>
      <c r="H1294" s="6">
        <v>54.834292779791681</v>
      </c>
      <c r="I1294" s="17">
        <v>3.155195790395668</v>
      </c>
      <c r="J1294" s="17">
        <v>14.55</v>
      </c>
      <c r="K1294" s="4">
        <v>13.5</v>
      </c>
      <c r="L1294">
        <v>900</v>
      </c>
      <c r="M1294" s="6">
        <v>0</v>
      </c>
      <c r="N1294" s="6">
        <v>28.000000000247379</v>
      </c>
      <c r="O1294" s="4">
        <v>0</v>
      </c>
      <c r="P1294" s="4">
        <v>28.000000000247379</v>
      </c>
      <c r="Q1294" s="13">
        <v>1</v>
      </c>
      <c r="R1294" s="29">
        <v>377.80534641417597</v>
      </c>
      <c r="S1294" s="29">
        <v>0</v>
      </c>
      <c r="T1294" s="29">
        <v>14.484526949999999</v>
      </c>
      <c r="U1294" t="s">
        <v>176</v>
      </c>
    </row>
    <row r="1295" spans="1:21">
      <c r="A1295">
        <v>1293</v>
      </c>
      <c r="B1295">
        <v>886307</v>
      </c>
      <c r="C1295" s="2">
        <v>44577.46875</v>
      </c>
      <c r="D1295" s="26">
        <f>IF(input_OLD_temp_simulation!C1295&lt;&gt;"",(C1295-E1295/24-DATE(1970,1,1))*86400,"")</f>
        <v>1642328100.0000002</v>
      </c>
      <c r="E1295" s="13">
        <v>1</v>
      </c>
      <c r="F1295" s="17">
        <v>6.0009248492235532</v>
      </c>
      <c r="G1295" s="17">
        <v>4.3139967634693912</v>
      </c>
      <c r="H1295" s="6">
        <v>58.395136503464087</v>
      </c>
      <c r="I1295" s="17">
        <v>3.1249270069106259</v>
      </c>
      <c r="J1295" s="17">
        <v>14.48666666666667</v>
      </c>
      <c r="K1295" s="4">
        <v>13.5</v>
      </c>
      <c r="L1295">
        <v>900</v>
      </c>
      <c r="M1295" s="6">
        <v>0</v>
      </c>
      <c r="N1295" s="6">
        <v>32.00000000106229</v>
      </c>
      <c r="O1295" s="4">
        <v>0</v>
      </c>
      <c r="P1295" s="4">
        <v>32.00000000106229</v>
      </c>
      <c r="Q1295" s="13">
        <v>1</v>
      </c>
      <c r="R1295" s="29">
        <v>377.80534641417597</v>
      </c>
      <c r="S1295" s="29">
        <v>0</v>
      </c>
      <c r="T1295" s="29">
        <v>14.450935328</v>
      </c>
      <c r="U1295" t="s">
        <v>176</v>
      </c>
    </row>
    <row r="1296" spans="1:21">
      <c r="A1296">
        <v>1294</v>
      </c>
      <c r="B1296">
        <v>886307</v>
      </c>
      <c r="C1296" s="2">
        <v>44577.479166666657</v>
      </c>
      <c r="D1296" s="26">
        <f>IF(input_OLD_temp_simulation!C1296&lt;&gt;"",(C1296-E1296/24-DATE(1970,1,1))*86400,"")</f>
        <v>1642328999.9999993</v>
      </c>
      <c r="E1296" s="13">
        <v>1</v>
      </c>
      <c r="F1296" s="17">
        <v>6.1231012299558234</v>
      </c>
      <c r="G1296" s="17">
        <v>4.54266450979536</v>
      </c>
      <c r="H1296" s="6">
        <v>61.9559802271365</v>
      </c>
      <c r="I1296" s="17">
        <v>3.0946582234255828</v>
      </c>
      <c r="J1296" s="17">
        <v>14.44333333333333</v>
      </c>
      <c r="K1296" s="4">
        <v>13.5</v>
      </c>
      <c r="L1296">
        <v>900</v>
      </c>
      <c r="M1296" s="6">
        <v>0</v>
      </c>
      <c r="N1296" s="6">
        <v>28.000000000247379</v>
      </c>
      <c r="O1296" s="4">
        <v>0</v>
      </c>
      <c r="P1296" s="4">
        <v>28.000000000247379</v>
      </c>
      <c r="Q1296" s="13">
        <v>1</v>
      </c>
      <c r="R1296" s="29">
        <v>377.80534641417597</v>
      </c>
      <c r="S1296" s="29">
        <v>0</v>
      </c>
      <c r="T1296" s="29">
        <v>14.418333723</v>
      </c>
      <c r="U1296" t="s">
        <v>176</v>
      </c>
    </row>
    <row r="1297" spans="1:21">
      <c r="A1297">
        <v>1295</v>
      </c>
      <c r="B1297">
        <v>886307</v>
      </c>
      <c r="C1297" s="2">
        <v>44577.489583333343</v>
      </c>
      <c r="D1297" s="26">
        <f>IF(input_OLD_temp_simulation!C1297&lt;&gt;"",(C1297-E1297/24-DATE(1970,1,1))*86400,"")</f>
        <v>1642329900.000001</v>
      </c>
      <c r="E1297" s="13">
        <v>1</v>
      </c>
      <c r="F1297" s="17">
        <v>6.2452776106880918</v>
      </c>
      <c r="G1297" s="17">
        <v>4.7713322561213296</v>
      </c>
      <c r="H1297" s="6">
        <v>65.516823950808913</v>
      </c>
      <c r="I1297" s="17">
        <v>3.0643894399405389</v>
      </c>
      <c r="J1297" s="17">
        <v>14.37333333333333</v>
      </c>
      <c r="K1297" s="4">
        <v>13.5</v>
      </c>
      <c r="L1297">
        <v>900</v>
      </c>
      <c r="M1297" s="6">
        <v>0</v>
      </c>
      <c r="N1297" s="6">
        <v>59.999999999490683</v>
      </c>
      <c r="O1297" s="4">
        <v>0</v>
      </c>
      <c r="P1297" s="4">
        <v>59.999999999490683</v>
      </c>
      <c r="Q1297" s="13">
        <v>1</v>
      </c>
      <c r="R1297" s="29">
        <v>377.80534641417597</v>
      </c>
      <c r="S1297" s="29">
        <v>0</v>
      </c>
      <c r="T1297" s="29">
        <v>14.389711368</v>
      </c>
      <c r="U1297" t="s">
        <v>176</v>
      </c>
    </row>
    <row r="1298" spans="1:21">
      <c r="A1298">
        <v>1296</v>
      </c>
      <c r="B1298">
        <v>886307</v>
      </c>
      <c r="C1298" s="2">
        <v>44577.5</v>
      </c>
      <c r="D1298" s="26">
        <f>IF(input_OLD_temp_simulation!C1298&lt;&gt;"",(C1298-E1298/24-DATE(1970,1,1))*86400,"")</f>
        <v>1642330800.0000002</v>
      </c>
      <c r="E1298" s="13">
        <v>1</v>
      </c>
      <c r="F1298" s="17">
        <v>6.3674539914203621</v>
      </c>
      <c r="G1298" s="17">
        <v>5.0000000024472984</v>
      </c>
      <c r="H1298" s="6">
        <v>69.077667674481333</v>
      </c>
      <c r="I1298" s="17">
        <v>3.0341206564554968</v>
      </c>
      <c r="J1298" s="17">
        <v>14.40666666666667</v>
      </c>
      <c r="K1298" s="4">
        <v>13.5</v>
      </c>
      <c r="L1298">
        <v>900</v>
      </c>
      <c r="M1298" s="6">
        <v>0</v>
      </c>
      <c r="N1298" s="6">
        <v>108.00000000017459</v>
      </c>
      <c r="O1298" s="4">
        <v>0</v>
      </c>
      <c r="P1298" s="4">
        <v>108.00000000017459</v>
      </c>
      <c r="Q1298" s="13">
        <v>1</v>
      </c>
      <c r="R1298" s="29">
        <v>377.80534641417597</v>
      </c>
      <c r="S1298" s="29">
        <v>0</v>
      </c>
      <c r="T1298" s="29">
        <v>14.366372068</v>
      </c>
      <c r="U1298" t="s">
        <v>176</v>
      </c>
    </row>
    <row r="1299" spans="1:21">
      <c r="A1299">
        <v>1297</v>
      </c>
      <c r="B1299">
        <v>886307</v>
      </c>
      <c r="C1299" s="2">
        <v>44577.510416666657</v>
      </c>
      <c r="D1299" s="26">
        <f>IF(input_OLD_temp_simulation!C1299&lt;&gt;"",(C1299-E1299/24-DATE(1970,1,1))*86400,"")</f>
        <v>1642331699.9999993</v>
      </c>
      <c r="E1299" s="13">
        <v>1</v>
      </c>
      <c r="F1299" s="17">
        <v>6.4188051343136863</v>
      </c>
      <c r="G1299" s="17">
        <v>5.0213322561213296</v>
      </c>
      <c r="H1299" s="6">
        <v>68.329586567397868</v>
      </c>
      <c r="I1299" s="17">
        <v>3.0712502968994668</v>
      </c>
      <c r="J1299" s="17">
        <v>14.365</v>
      </c>
      <c r="K1299" s="4">
        <v>13.5</v>
      </c>
      <c r="L1299">
        <v>900</v>
      </c>
      <c r="M1299" s="6">
        <v>0</v>
      </c>
      <c r="N1299" s="6">
        <v>47.999999998864951</v>
      </c>
      <c r="O1299" s="4">
        <v>0</v>
      </c>
      <c r="P1299" s="4">
        <v>47.999999998864951</v>
      </c>
      <c r="Q1299" s="13">
        <v>1</v>
      </c>
      <c r="R1299" s="29">
        <v>377.80534641417597</v>
      </c>
      <c r="S1299" s="29">
        <v>0</v>
      </c>
      <c r="T1299" s="29">
        <v>14.338188936</v>
      </c>
      <c r="U1299" t="s">
        <v>176</v>
      </c>
    </row>
    <row r="1300" spans="1:21">
      <c r="A1300">
        <v>1298</v>
      </c>
      <c r="B1300">
        <v>886307</v>
      </c>
      <c r="C1300" s="2">
        <v>44577.520833333343</v>
      </c>
      <c r="D1300" s="26">
        <f>IF(input_OLD_temp_simulation!C1300&lt;&gt;"",(C1300-E1300/24-DATE(1970,1,1))*86400,"")</f>
        <v>1642332600.000001</v>
      </c>
      <c r="E1300" s="13">
        <v>1</v>
      </c>
      <c r="F1300" s="17">
        <v>6.4701562772070096</v>
      </c>
      <c r="G1300" s="17">
        <v>5.04266450979536</v>
      </c>
      <c r="H1300" s="6">
        <v>67.581505460314403</v>
      </c>
      <c r="I1300" s="17">
        <v>3.1083799373434369</v>
      </c>
      <c r="J1300" s="17">
        <v>14.35</v>
      </c>
      <c r="K1300" s="4">
        <v>13.5</v>
      </c>
      <c r="L1300">
        <v>900</v>
      </c>
      <c r="M1300" s="6">
        <v>0</v>
      </c>
      <c r="N1300" s="6">
        <v>28.000000000247379</v>
      </c>
      <c r="O1300" s="4">
        <v>0</v>
      </c>
      <c r="P1300" s="4">
        <v>28.000000000247379</v>
      </c>
      <c r="Q1300" s="13">
        <v>1</v>
      </c>
      <c r="R1300" s="29">
        <v>377.80534641417597</v>
      </c>
      <c r="S1300" s="29">
        <v>0</v>
      </c>
      <c r="T1300" s="29">
        <v>14.308524905000001</v>
      </c>
      <c r="U1300" t="s">
        <v>176</v>
      </c>
    </row>
    <row r="1301" spans="1:21">
      <c r="A1301">
        <v>1299</v>
      </c>
      <c r="B1301">
        <v>886307</v>
      </c>
      <c r="C1301" s="2">
        <v>44577.53125</v>
      </c>
      <c r="D1301" s="26">
        <f>IF(input_OLD_temp_simulation!C1301&lt;&gt;"",(C1301-E1301/24-DATE(1970,1,1))*86400,"")</f>
        <v>1642333500.0000002</v>
      </c>
      <c r="E1301" s="13">
        <v>1</v>
      </c>
      <c r="F1301" s="17">
        <v>6.5215074201003347</v>
      </c>
      <c r="G1301" s="17">
        <v>5.0639967634693912</v>
      </c>
      <c r="H1301" s="6">
        <v>66.833424353230939</v>
      </c>
      <c r="I1301" s="17">
        <v>3.1455095777874069</v>
      </c>
      <c r="J1301" s="17">
        <v>14.33</v>
      </c>
      <c r="K1301" s="4">
        <v>13.5</v>
      </c>
      <c r="L1301">
        <v>900</v>
      </c>
      <c r="M1301" s="6">
        <v>0</v>
      </c>
      <c r="N1301" s="6">
        <v>28.000000000247379</v>
      </c>
      <c r="O1301" s="4">
        <v>0</v>
      </c>
      <c r="P1301" s="4">
        <v>28.000000000247379</v>
      </c>
      <c r="Q1301" s="13">
        <v>1</v>
      </c>
      <c r="R1301" s="29">
        <v>377.80534641417597</v>
      </c>
      <c r="S1301" s="29">
        <v>0</v>
      </c>
      <c r="T1301" s="29">
        <v>14.279054864000001</v>
      </c>
      <c r="U1301" t="s">
        <v>176</v>
      </c>
    </row>
    <row r="1302" spans="1:21">
      <c r="A1302">
        <v>1300</v>
      </c>
      <c r="B1302">
        <v>886307</v>
      </c>
      <c r="C1302" s="2">
        <v>44577.541666666657</v>
      </c>
      <c r="D1302" s="26">
        <f>IF(input_OLD_temp_simulation!C1302&lt;&gt;"",(C1302-E1302/24-DATE(1970,1,1))*86400,"")</f>
        <v>1642334399.9999993</v>
      </c>
      <c r="E1302" s="13">
        <v>1</v>
      </c>
      <c r="F1302" s="17">
        <v>6.5728585629936589</v>
      </c>
      <c r="G1302" s="17">
        <v>5.0853290171434216</v>
      </c>
      <c r="H1302" s="6">
        <v>66.08534324614746</v>
      </c>
      <c r="I1302" s="17">
        <v>3.182639218231377</v>
      </c>
      <c r="J1302" s="17">
        <v>14.276666666666671</v>
      </c>
      <c r="K1302" s="4">
        <v>13.5</v>
      </c>
      <c r="L1302">
        <v>900</v>
      </c>
      <c r="M1302" s="6">
        <v>0</v>
      </c>
      <c r="N1302" s="6">
        <v>31.9999999992433</v>
      </c>
      <c r="O1302" s="4">
        <v>0</v>
      </c>
      <c r="P1302" s="4">
        <v>31.9999999992433</v>
      </c>
      <c r="Q1302" s="13">
        <v>1</v>
      </c>
      <c r="R1302" s="29">
        <v>377.80534641417597</v>
      </c>
      <c r="S1302" s="29">
        <v>0</v>
      </c>
      <c r="T1302" s="29">
        <v>14.250110361000001</v>
      </c>
      <c r="U1302" t="s">
        <v>176</v>
      </c>
    </row>
    <row r="1303" spans="1:21">
      <c r="A1303">
        <v>1301</v>
      </c>
      <c r="B1303">
        <v>886307</v>
      </c>
      <c r="C1303" s="2">
        <v>44577.552083333343</v>
      </c>
      <c r="D1303" s="26">
        <f>IF(input_OLD_temp_simulation!C1303&lt;&gt;"",(C1303-E1303/24-DATE(1970,1,1))*86400,"")</f>
        <v>1642335300.000001</v>
      </c>
      <c r="E1303" s="13">
        <v>1</v>
      </c>
      <c r="F1303" s="17">
        <v>6.5412755093156703</v>
      </c>
      <c r="G1303" s="17">
        <v>5.0853290171434216</v>
      </c>
      <c r="H1303" s="6">
        <v>60.947128432153541</v>
      </c>
      <c r="I1303" s="17">
        <v>3.1510561645533892</v>
      </c>
      <c r="J1303" s="17">
        <v>14.29</v>
      </c>
      <c r="K1303" s="4">
        <v>13.5</v>
      </c>
      <c r="L1303">
        <v>900</v>
      </c>
      <c r="M1303" s="6">
        <v>0</v>
      </c>
      <c r="N1303" s="6">
        <v>28.000000000247379</v>
      </c>
      <c r="O1303" s="4">
        <v>0</v>
      </c>
      <c r="P1303" s="4">
        <v>28.000000000247379</v>
      </c>
      <c r="Q1303" s="13">
        <v>1</v>
      </c>
      <c r="R1303" s="29">
        <v>377.80534641417597</v>
      </c>
      <c r="S1303" s="29">
        <v>0</v>
      </c>
      <c r="T1303" s="29">
        <v>14.218939083</v>
      </c>
      <c r="U1303" t="s">
        <v>176</v>
      </c>
    </row>
    <row r="1304" spans="1:21">
      <c r="A1304">
        <v>1302</v>
      </c>
      <c r="B1304">
        <v>886307</v>
      </c>
      <c r="C1304" s="2">
        <v>44577.5625</v>
      </c>
      <c r="D1304" s="26">
        <f>IF(input_OLD_temp_simulation!C1304&lt;&gt;"",(C1304-E1304/24-DATE(1970,1,1))*86400,"")</f>
        <v>1642336200.0000002</v>
      </c>
      <c r="E1304" s="13">
        <v>1</v>
      </c>
      <c r="F1304" s="17">
        <v>6.5096924556376816</v>
      </c>
      <c r="G1304" s="17">
        <v>5.0853290171434216</v>
      </c>
      <c r="H1304" s="6">
        <v>55.808913618159607</v>
      </c>
      <c r="I1304" s="17">
        <v>3.1194731108754001</v>
      </c>
      <c r="J1304" s="17">
        <v>14.27333333333333</v>
      </c>
      <c r="K1304" s="4">
        <v>13.5</v>
      </c>
      <c r="L1304">
        <v>900</v>
      </c>
      <c r="M1304" s="6">
        <v>0</v>
      </c>
      <c r="N1304" s="6">
        <v>28.000000000247379</v>
      </c>
      <c r="O1304" s="4">
        <v>0</v>
      </c>
      <c r="P1304" s="4">
        <v>28.000000000247379</v>
      </c>
      <c r="Q1304" s="13">
        <v>1</v>
      </c>
      <c r="R1304" s="29">
        <v>377.80534641417597</v>
      </c>
      <c r="S1304" s="29">
        <v>0</v>
      </c>
      <c r="T1304" s="29">
        <v>14.185889504</v>
      </c>
      <c r="U1304" t="s">
        <v>176</v>
      </c>
    </row>
    <row r="1305" spans="1:21">
      <c r="A1305">
        <v>1303</v>
      </c>
      <c r="B1305">
        <v>886307</v>
      </c>
      <c r="C1305" s="2">
        <v>44577.572916666657</v>
      </c>
      <c r="D1305" s="26">
        <f>IF(input_OLD_temp_simulation!C1305&lt;&gt;"",(C1305-E1305/24-DATE(1970,1,1))*86400,"")</f>
        <v>1642337099.9999993</v>
      </c>
      <c r="E1305" s="13">
        <v>1</v>
      </c>
      <c r="F1305" s="17">
        <v>6.478109401959693</v>
      </c>
      <c r="G1305" s="17">
        <v>5.0853290171434216</v>
      </c>
      <c r="H1305" s="6">
        <v>50.670698804165681</v>
      </c>
      <c r="I1305" s="17">
        <v>3.0878900571974111</v>
      </c>
      <c r="J1305" s="17">
        <v>14.255000000000001</v>
      </c>
      <c r="K1305" s="4">
        <v>13.5</v>
      </c>
      <c r="L1305">
        <v>900</v>
      </c>
      <c r="M1305" s="6">
        <v>0</v>
      </c>
      <c r="N1305" s="6">
        <v>32.00000000106229</v>
      </c>
      <c r="O1305" s="4">
        <v>0</v>
      </c>
      <c r="P1305" s="4">
        <v>32.00000000106229</v>
      </c>
      <c r="Q1305" s="13">
        <v>1</v>
      </c>
      <c r="R1305" s="29">
        <v>377.80534641417597</v>
      </c>
      <c r="S1305" s="29">
        <v>0</v>
      </c>
      <c r="T1305" s="29">
        <v>14.151307664999999</v>
      </c>
      <c r="U1305" t="s">
        <v>176</v>
      </c>
    </row>
    <row r="1306" spans="1:21">
      <c r="A1306">
        <v>1304</v>
      </c>
      <c r="B1306">
        <v>886307</v>
      </c>
      <c r="C1306" s="2">
        <v>44577.583333333343</v>
      </c>
      <c r="D1306" s="26">
        <f>IF(input_OLD_temp_simulation!C1306&lt;&gt;"",(C1306-E1306/24-DATE(1970,1,1))*86400,"")</f>
        <v>1642338000.000001</v>
      </c>
      <c r="E1306" s="13">
        <v>1</v>
      </c>
      <c r="F1306" s="17">
        <v>6.4465263482817043</v>
      </c>
      <c r="G1306" s="17">
        <v>5.0853290171434216</v>
      </c>
      <c r="H1306" s="6">
        <v>45.532483990171748</v>
      </c>
      <c r="I1306" s="17">
        <v>3.0563070035194229</v>
      </c>
      <c r="J1306" s="17">
        <v>14.213333333333329</v>
      </c>
      <c r="K1306" s="4">
        <v>13.5</v>
      </c>
      <c r="L1306">
        <v>900</v>
      </c>
      <c r="M1306" s="6">
        <v>3155.53055555424</v>
      </c>
      <c r="N1306" s="6">
        <v>27.99999999842839</v>
      </c>
      <c r="O1306" s="4">
        <v>0</v>
      </c>
      <c r="P1306" s="4">
        <v>27.99999999842839</v>
      </c>
      <c r="Q1306" s="13">
        <v>1</v>
      </c>
      <c r="R1306" s="29">
        <v>377.80534641417597</v>
      </c>
      <c r="S1306" s="29">
        <v>2777.7252091400651</v>
      </c>
      <c r="T1306" s="29">
        <v>14.338783695</v>
      </c>
      <c r="U1306" t="s">
        <v>176</v>
      </c>
    </row>
    <row r="1307" spans="1:21">
      <c r="A1307">
        <v>1305</v>
      </c>
      <c r="B1307">
        <v>886307</v>
      </c>
      <c r="C1307" s="2">
        <v>44577.59375</v>
      </c>
      <c r="D1307" s="26">
        <f>IF(input_OLD_temp_simulation!C1307&lt;&gt;"",(C1307-E1307/24-DATE(1970,1,1))*86400,"")</f>
        <v>1642338900.0000002</v>
      </c>
      <c r="E1307" s="13">
        <v>1</v>
      </c>
      <c r="F1307" s="17">
        <v>6.4150349832998286</v>
      </c>
      <c r="G1307" s="17">
        <v>4.9002426669621677</v>
      </c>
      <c r="H1307" s="6">
        <v>40.278303560593031</v>
      </c>
      <c r="I1307" s="17">
        <v>3.1482065386583842</v>
      </c>
      <c r="J1307" s="17">
        <v>14.185</v>
      </c>
      <c r="K1307" s="4">
        <v>13.5</v>
      </c>
      <c r="L1307">
        <v>900</v>
      </c>
      <c r="M1307" s="6">
        <v>3155.53055555424</v>
      </c>
      <c r="N1307" s="6">
        <v>28.000000000247379</v>
      </c>
      <c r="O1307" s="4">
        <v>0</v>
      </c>
      <c r="P1307" s="4">
        <v>28.000000000247379</v>
      </c>
      <c r="Q1307" s="13">
        <v>1</v>
      </c>
      <c r="R1307" s="29">
        <v>377.80534641417597</v>
      </c>
      <c r="S1307" s="29">
        <v>2777.7252091400651</v>
      </c>
      <c r="T1307" s="29">
        <v>14.523673689000001</v>
      </c>
      <c r="U1307" t="s">
        <v>176</v>
      </c>
    </row>
    <row r="1308" spans="1:21">
      <c r="A1308">
        <v>1306</v>
      </c>
      <c r="B1308">
        <v>886307</v>
      </c>
      <c r="C1308" s="2">
        <v>44577.604166666657</v>
      </c>
      <c r="D1308" s="26">
        <f>IF(input_OLD_temp_simulation!C1308&lt;&gt;"",(C1308-E1308/24-DATE(1970,1,1))*86400,"")</f>
        <v>1642339799.9999993</v>
      </c>
      <c r="E1308" s="13">
        <v>1</v>
      </c>
      <c r="F1308" s="17">
        <v>6.3835436183179528</v>
      </c>
      <c r="G1308" s="17">
        <v>4.715156316780913</v>
      </c>
      <c r="H1308" s="6">
        <v>35.024123131014314</v>
      </c>
      <c r="I1308" s="17">
        <v>3.2401060737973442</v>
      </c>
      <c r="J1308" s="17">
        <v>14.14</v>
      </c>
      <c r="K1308" s="4">
        <v>14.33333333333333</v>
      </c>
      <c r="L1308">
        <v>900</v>
      </c>
      <c r="M1308" s="6">
        <v>3155.53055555424</v>
      </c>
      <c r="N1308" s="6">
        <v>40.000000000873108</v>
      </c>
      <c r="O1308" s="4">
        <v>0</v>
      </c>
      <c r="P1308" s="4">
        <v>40.000000000873108</v>
      </c>
      <c r="Q1308" s="13">
        <v>1</v>
      </c>
      <c r="R1308" s="29">
        <v>377.80534641417597</v>
      </c>
      <c r="S1308" s="29">
        <v>2777.7252091400651</v>
      </c>
      <c r="T1308" s="29">
        <v>14.706994448</v>
      </c>
      <c r="U1308" t="s">
        <v>176</v>
      </c>
    </row>
    <row r="1309" spans="1:21">
      <c r="A1309">
        <v>1307</v>
      </c>
      <c r="B1309">
        <v>886307</v>
      </c>
      <c r="C1309" s="2">
        <v>44577.614583333343</v>
      </c>
      <c r="D1309" s="26">
        <f>IF(input_OLD_temp_simulation!C1309&lt;&gt;"",(C1309-E1309/24-DATE(1970,1,1))*86400,"")</f>
        <v>1642340700.000001</v>
      </c>
      <c r="E1309" s="13">
        <v>1</v>
      </c>
      <c r="F1309" s="17">
        <v>6.352052253336077</v>
      </c>
      <c r="G1309" s="17">
        <v>4.5300699665996582</v>
      </c>
      <c r="H1309" s="6">
        <v>29.769942701435578</v>
      </c>
      <c r="I1309" s="17">
        <v>3.332005608936305</v>
      </c>
      <c r="J1309" s="17">
        <v>14.383333333333329</v>
      </c>
      <c r="K1309" s="4">
        <v>16</v>
      </c>
      <c r="L1309">
        <v>900</v>
      </c>
      <c r="M1309" s="6">
        <v>3155.53055555424</v>
      </c>
      <c r="N1309" s="6">
        <v>51.999999999679858</v>
      </c>
      <c r="O1309" s="4">
        <v>0</v>
      </c>
      <c r="P1309" s="4">
        <v>51.999999999679858</v>
      </c>
      <c r="Q1309" s="13">
        <v>1</v>
      </c>
      <c r="R1309" s="29">
        <v>377.80534641417597</v>
      </c>
      <c r="S1309" s="29">
        <v>2777.7252091400651</v>
      </c>
      <c r="T1309" s="29">
        <v>14.888756944000001</v>
      </c>
      <c r="U1309" t="s">
        <v>176</v>
      </c>
    </row>
    <row r="1310" spans="1:21">
      <c r="A1310">
        <v>1308</v>
      </c>
      <c r="B1310">
        <v>886307</v>
      </c>
      <c r="C1310" s="2">
        <v>44577.625</v>
      </c>
      <c r="D1310" s="26">
        <f>IF(input_OLD_temp_simulation!C1310&lt;&gt;"",(C1310-E1310/24-DATE(1970,1,1))*86400,"")</f>
        <v>1642341600.0000002</v>
      </c>
      <c r="E1310" s="13">
        <v>1</v>
      </c>
      <c r="F1310" s="17">
        <v>6.3205608883542013</v>
      </c>
      <c r="G1310" s="17">
        <v>4.3449836164184026</v>
      </c>
      <c r="H1310" s="6">
        <v>24.515762271856861</v>
      </c>
      <c r="I1310" s="17">
        <v>3.4239051440752659</v>
      </c>
      <c r="J1310" s="17">
        <v>15.805</v>
      </c>
      <c r="K1310" s="4">
        <v>16</v>
      </c>
      <c r="L1310">
        <v>900</v>
      </c>
      <c r="M1310" s="6">
        <v>136.77222222343059</v>
      </c>
      <c r="N1310" s="6">
        <v>111.9999999991705</v>
      </c>
      <c r="O1310" s="4">
        <v>0</v>
      </c>
      <c r="P1310" s="4">
        <v>111.9999999991705</v>
      </c>
      <c r="Q1310" s="13">
        <v>1</v>
      </c>
      <c r="R1310" s="29">
        <v>377.80534641417597</v>
      </c>
      <c r="S1310" s="29">
        <v>0</v>
      </c>
      <c r="T1310" s="29">
        <v>14.848721721</v>
      </c>
      <c r="U1310" t="s">
        <v>176</v>
      </c>
    </row>
    <row r="1311" spans="1:21">
      <c r="A1311">
        <v>1309</v>
      </c>
      <c r="B1311">
        <v>886307</v>
      </c>
      <c r="C1311" s="2">
        <v>44577.635416666657</v>
      </c>
      <c r="D1311" s="26">
        <f>IF(input_OLD_temp_simulation!C1311&lt;&gt;"",(C1311-E1311/24-DATE(1970,1,1))*86400,"")</f>
        <v>1642342499.9999993</v>
      </c>
      <c r="E1311" s="13">
        <v>1</v>
      </c>
      <c r="F1311" s="17">
        <v>6.2813187041932466</v>
      </c>
      <c r="G1311" s="17">
        <v>4.4224918082092053</v>
      </c>
      <c r="H1311" s="6">
        <v>20.470155029735981</v>
      </c>
      <c r="I1311" s="17">
        <v>3.3329908320537771</v>
      </c>
      <c r="J1311" s="17">
        <v>16.86666666666666</v>
      </c>
      <c r="K1311" s="4">
        <v>16</v>
      </c>
      <c r="L1311">
        <v>900</v>
      </c>
      <c r="M1311" s="6">
        <v>136.77222222343059</v>
      </c>
      <c r="N1311" s="6">
        <v>120.0000000008004</v>
      </c>
      <c r="O1311" s="4">
        <v>0</v>
      </c>
      <c r="P1311" s="4">
        <v>120.0000000008004</v>
      </c>
      <c r="Q1311" s="13">
        <v>1</v>
      </c>
      <c r="R1311" s="29">
        <v>377.80534641417597</v>
      </c>
      <c r="S1311" s="29">
        <v>0</v>
      </c>
      <c r="T1311" s="29">
        <v>14.807519929</v>
      </c>
      <c r="U1311" t="s">
        <v>176</v>
      </c>
    </row>
    <row r="1312" spans="1:21">
      <c r="A1312">
        <v>1310</v>
      </c>
      <c r="B1312">
        <v>886307</v>
      </c>
      <c r="C1312" s="2">
        <v>44577.645833333343</v>
      </c>
      <c r="D1312" s="26">
        <f>IF(input_OLD_temp_simulation!C1312&lt;&gt;"",(C1312-E1312/24-DATE(1970,1,1))*86400,"")</f>
        <v>1642343400.000001</v>
      </c>
      <c r="E1312" s="13">
        <v>1</v>
      </c>
      <c r="F1312" s="17">
        <v>6.242076520032291</v>
      </c>
      <c r="G1312" s="17">
        <v>4.5000000000000071</v>
      </c>
      <c r="H1312" s="6">
        <v>16.424547787615111</v>
      </c>
      <c r="I1312" s="17">
        <v>3.242076520032287</v>
      </c>
      <c r="J1312" s="17">
        <v>16.536666666666669</v>
      </c>
      <c r="K1312" s="4">
        <v>16</v>
      </c>
      <c r="L1312">
        <v>900</v>
      </c>
      <c r="M1312" s="6">
        <v>136.77222222343059</v>
      </c>
      <c r="N1312" s="6">
        <v>360.00000000058208</v>
      </c>
      <c r="O1312" s="4">
        <v>0</v>
      </c>
      <c r="P1312" s="4">
        <v>360.00000000058208</v>
      </c>
      <c r="Q1312" s="13">
        <v>1</v>
      </c>
      <c r="R1312" s="29">
        <v>377.80534641417597</v>
      </c>
      <c r="S1312" s="29">
        <v>0</v>
      </c>
      <c r="T1312" s="29">
        <v>14.784468299</v>
      </c>
      <c r="U1312" t="s">
        <v>176</v>
      </c>
    </row>
    <row r="1313" spans="1:21">
      <c r="A1313">
        <v>1311</v>
      </c>
      <c r="B1313">
        <v>886307</v>
      </c>
      <c r="C1313" s="2">
        <v>44577.65625</v>
      </c>
      <c r="D1313" s="26">
        <f>IF(input_OLD_temp_simulation!C1313&lt;&gt;"",(C1313-E1313/24-DATE(1970,1,1))*86400,"")</f>
        <v>1642344300.0000002</v>
      </c>
      <c r="E1313" s="13">
        <v>1</v>
      </c>
      <c r="F1313" s="17">
        <v>6.2028343358713354</v>
      </c>
      <c r="G1313" s="17">
        <v>4.5775081917908089</v>
      </c>
      <c r="H1313" s="6">
        <v>12.37894054549424</v>
      </c>
      <c r="I1313" s="17">
        <v>3.1511622080107959</v>
      </c>
      <c r="J1313" s="17">
        <v>16.175000000000001</v>
      </c>
      <c r="K1313" s="4">
        <v>16</v>
      </c>
      <c r="L1313">
        <v>900</v>
      </c>
      <c r="M1313" s="6">
        <v>136.77222222343059</v>
      </c>
      <c r="N1313" s="6">
        <v>131.9999999996071</v>
      </c>
      <c r="O1313" s="4">
        <v>0</v>
      </c>
      <c r="P1313" s="4">
        <v>131.9999999996071</v>
      </c>
      <c r="Q1313" s="13">
        <v>1</v>
      </c>
      <c r="R1313" s="29">
        <v>377.80534641417597</v>
      </c>
      <c r="S1313" s="29">
        <v>0</v>
      </c>
      <c r="T1313" s="29">
        <v>14.740489868999999</v>
      </c>
      <c r="U1313" t="s">
        <v>176</v>
      </c>
    </row>
    <row r="1314" spans="1:21">
      <c r="A1314">
        <v>1312</v>
      </c>
      <c r="B1314">
        <v>886307</v>
      </c>
      <c r="C1314" s="2">
        <v>44577.666666666657</v>
      </c>
      <c r="D1314" s="26">
        <f>IF(input_OLD_temp_simulation!C1314&lt;&gt;"",(C1314-E1314/24-DATE(1970,1,1))*86400,"")</f>
        <v>1642345199.9999993</v>
      </c>
      <c r="E1314" s="13">
        <v>1</v>
      </c>
      <c r="F1314" s="17">
        <v>6.1635921517103807</v>
      </c>
      <c r="G1314" s="17">
        <v>4.6550163835816107</v>
      </c>
      <c r="H1314" s="6">
        <v>8.3333333033733634</v>
      </c>
      <c r="I1314" s="17">
        <v>3.0602478959893071</v>
      </c>
      <c r="J1314" s="17">
        <v>15.973333333333329</v>
      </c>
      <c r="K1314" s="4">
        <v>16</v>
      </c>
      <c r="L1314">
        <v>900</v>
      </c>
      <c r="M1314" s="6">
        <v>1182.1027777787019</v>
      </c>
      <c r="N1314" s="6">
        <v>87.999999999738066</v>
      </c>
      <c r="O1314" s="4">
        <v>0</v>
      </c>
      <c r="P1314" s="4">
        <v>87.999999999738066</v>
      </c>
      <c r="Q1314" s="13">
        <v>1</v>
      </c>
      <c r="R1314" s="29">
        <v>377.80534641417597</v>
      </c>
      <c r="S1314" s="29">
        <v>804.29743136452589</v>
      </c>
      <c r="T1314" s="29">
        <v>14.755975436</v>
      </c>
      <c r="U1314" t="s">
        <v>176</v>
      </c>
    </row>
    <row r="1315" spans="1:21">
      <c r="A1315">
        <v>1313</v>
      </c>
      <c r="B1315">
        <v>886307</v>
      </c>
      <c r="C1315" s="2">
        <v>44577.677083333343</v>
      </c>
      <c r="D1315" s="26">
        <f>IF(input_OLD_temp_simulation!C1315&lt;&gt;"",(C1315-E1315/24-DATE(1970,1,1))*86400,"")</f>
        <v>1642346100.000001</v>
      </c>
      <c r="E1315" s="13">
        <v>1</v>
      </c>
      <c r="F1315" s="17">
        <v>6.1398516059075856</v>
      </c>
      <c r="G1315" s="17">
        <v>4.4476808921533264</v>
      </c>
      <c r="H1315" s="6">
        <v>6.2499999775300239</v>
      </c>
      <c r="I1315" s="17">
        <v>3.1747310111387019</v>
      </c>
      <c r="J1315" s="17">
        <v>15.82833333333333</v>
      </c>
      <c r="K1315" s="4">
        <v>16</v>
      </c>
      <c r="L1315">
        <v>900</v>
      </c>
      <c r="M1315" s="6">
        <v>1182.1027777787019</v>
      </c>
      <c r="N1315" s="6">
        <v>43.999999999869033</v>
      </c>
      <c r="O1315" s="4">
        <v>0</v>
      </c>
      <c r="P1315" s="4">
        <v>43.999999999869033</v>
      </c>
      <c r="Q1315" s="13">
        <v>1</v>
      </c>
      <c r="R1315" s="29">
        <v>377.80534641417597</v>
      </c>
      <c r="S1315" s="29">
        <v>804.29743136452589</v>
      </c>
      <c r="T1315" s="29">
        <v>14.767730838</v>
      </c>
      <c r="U1315" t="s">
        <v>176</v>
      </c>
    </row>
    <row r="1316" spans="1:21">
      <c r="A1316">
        <v>1314</v>
      </c>
      <c r="B1316">
        <v>886307</v>
      </c>
      <c r="C1316" s="2">
        <v>44577.6875</v>
      </c>
      <c r="D1316" s="26">
        <f>IF(input_OLD_temp_simulation!C1316&lt;&gt;"",(C1316-E1316/24-DATE(1970,1,1))*86400,"")</f>
        <v>1642347000.0000002</v>
      </c>
      <c r="E1316" s="13">
        <v>1</v>
      </c>
      <c r="F1316" s="17">
        <v>6.1161110601047914</v>
      </c>
      <c r="G1316" s="17">
        <v>4.2403454007250403</v>
      </c>
      <c r="H1316" s="6">
        <v>4.1666666516866817</v>
      </c>
      <c r="I1316" s="17">
        <v>3.2892141262880981</v>
      </c>
      <c r="J1316" s="17">
        <v>15.99</v>
      </c>
      <c r="K1316" s="4">
        <v>16</v>
      </c>
      <c r="L1316">
        <v>900</v>
      </c>
      <c r="M1316" s="6">
        <v>1182.1027777787019</v>
      </c>
      <c r="N1316" s="6">
        <v>48.00000000068394</v>
      </c>
      <c r="O1316" s="4">
        <v>0</v>
      </c>
      <c r="P1316" s="4">
        <v>48.00000000068394</v>
      </c>
      <c r="Q1316" s="13">
        <v>1</v>
      </c>
      <c r="R1316" s="29">
        <v>377.80534641417597</v>
      </c>
      <c r="S1316" s="29">
        <v>804.29743136452589</v>
      </c>
      <c r="T1316" s="29">
        <v>14.779777034</v>
      </c>
      <c r="U1316" t="s">
        <v>176</v>
      </c>
    </row>
    <row r="1317" spans="1:21">
      <c r="A1317">
        <v>1315</v>
      </c>
      <c r="B1317">
        <v>886307</v>
      </c>
      <c r="C1317" s="2">
        <v>44577.697916666657</v>
      </c>
      <c r="D1317" s="26">
        <f>IF(input_OLD_temp_simulation!C1317&lt;&gt;"",(C1317-E1317/24-DATE(1970,1,1))*86400,"")</f>
        <v>1642347899.9999993</v>
      </c>
      <c r="E1317" s="13">
        <v>1</v>
      </c>
      <c r="F1317" s="17">
        <v>6.0923705143019973</v>
      </c>
      <c r="G1317" s="17">
        <v>4.0330099092967551</v>
      </c>
      <c r="H1317" s="6">
        <v>2.0833333258433409</v>
      </c>
      <c r="I1317" s="17">
        <v>3.4036972414374942</v>
      </c>
      <c r="J1317" s="17">
        <v>16.02</v>
      </c>
      <c r="K1317" s="4">
        <v>16</v>
      </c>
      <c r="L1317">
        <v>900</v>
      </c>
      <c r="M1317" s="6">
        <v>1182.1027777787019</v>
      </c>
      <c r="N1317" s="6">
        <v>47.999999998864951</v>
      </c>
      <c r="O1317" s="4">
        <v>0</v>
      </c>
      <c r="P1317" s="4">
        <v>47.999999998864951</v>
      </c>
      <c r="Q1317" s="13">
        <v>1</v>
      </c>
      <c r="R1317" s="29">
        <v>377.80534641417597</v>
      </c>
      <c r="S1317" s="29">
        <v>804.29743136452589</v>
      </c>
      <c r="T1317" s="29">
        <v>14.791779084</v>
      </c>
      <c r="U1317" t="s">
        <v>176</v>
      </c>
    </row>
    <row r="1318" spans="1:21">
      <c r="A1318">
        <v>1316</v>
      </c>
      <c r="B1318">
        <v>886307</v>
      </c>
      <c r="C1318" s="2">
        <v>44577.708333333343</v>
      </c>
      <c r="D1318" s="26">
        <f>IF(input_OLD_temp_simulation!C1318&lt;&gt;"",(C1318-E1318/24-DATE(1970,1,1))*86400,"")</f>
        <v>1642348800.000001</v>
      </c>
      <c r="E1318" s="13">
        <v>1</v>
      </c>
      <c r="F1318" s="17">
        <v>6.0686299684992022</v>
      </c>
      <c r="G1318" s="17">
        <v>3.8256744178684698</v>
      </c>
      <c r="H1318" s="6">
        <v>0</v>
      </c>
      <c r="I1318" s="17">
        <v>3.518180356586889</v>
      </c>
      <c r="J1318" s="17">
        <v>16.100000000000001</v>
      </c>
      <c r="K1318" s="4">
        <v>16.166666666666671</v>
      </c>
      <c r="L1318">
        <v>900</v>
      </c>
      <c r="M1318" s="6">
        <v>3302.0722222196632</v>
      </c>
      <c r="N1318" s="6">
        <v>115.99999999998541</v>
      </c>
      <c r="O1318" s="4">
        <v>0</v>
      </c>
      <c r="P1318" s="4">
        <v>115.99999999998541</v>
      </c>
      <c r="Q1318" s="13">
        <v>1</v>
      </c>
      <c r="R1318" s="29">
        <v>377.80534641417597</v>
      </c>
      <c r="S1318" s="29">
        <v>2924.266875805487</v>
      </c>
      <c r="T1318" s="29">
        <v>14.980541435999999</v>
      </c>
      <c r="U1318" t="s">
        <v>176</v>
      </c>
    </row>
    <row r="1319" spans="1:21">
      <c r="A1319">
        <v>1317</v>
      </c>
      <c r="B1319">
        <v>886307</v>
      </c>
      <c r="C1319" s="2">
        <v>44577.71875</v>
      </c>
      <c r="D1319" s="26">
        <f>IF(input_OLD_temp_simulation!C1319&lt;&gt;"",(C1319-E1319/24-DATE(1970,1,1))*86400,"")</f>
        <v>1642349700.0000002</v>
      </c>
      <c r="E1319" s="13">
        <v>1</v>
      </c>
      <c r="F1319" s="17">
        <v>6.1221143368211131</v>
      </c>
      <c r="G1319" s="17">
        <v>3.8043421635826111</v>
      </c>
      <c r="H1319" s="6">
        <v>0</v>
      </c>
      <c r="I1319" s="17">
        <v>3.5858862277660388</v>
      </c>
      <c r="J1319" s="17">
        <v>16.153333333333329</v>
      </c>
      <c r="K1319" s="4">
        <v>16.5</v>
      </c>
      <c r="L1319">
        <v>900</v>
      </c>
      <c r="M1319" s="6">
        <v>3302.0722222196632</v>
      </c>
      <c r="N1319" s="6">
        <v>579.99999999992724</v>
      </c>
      <c r="O1319" s="4">
        <v>0</v>
      </c>
      <c r="P1319" s="4">
        <v>579.99999999992724</v>
      </c>
      <c r="Q1319" s="13">
        <v>1</v>
      </c>
      <c r="R1319" s="29">
        <v>377.80534641417597</v>
      </c>
      <c r="S1319" s="29">
        <v>2924.266875805487</v>
      </c>
      <c r="T1319" s="29">
        <v>15.207074484</v>
      </c>
      <c r="U1319" t="s">
        <v>176</v>
      </c>
    </row>
    <row r="1320" spans="1:21">
      <c r="A1320">
        <v>1318</v>
      </c>
      <c r="B1320">
        <v>886307</v>
      </c>
      <c r="C1320" s="2">
        <v>44577.729166666657</v>
      </c>
      <c r="D1320" s="26">
        <f>IF(input_OLD_temp_simulation!C1320&lt;&gt;"",(C1320-E1320/24-DATE(1970,1,1))*86400,"")</f>
        <v>1642350599.9999993</v>
      </c>
      <c r="E1320" s="13">
        <v>1</v>
      </c>
      <c r="F1320" s="17">
        <v>6.1755987051430239</v>
      </c>
      <c r="G1320" s="17">
        <v>3.783009909296752</v>
      </c>
      <c r="H1320" s="6">
        <v>0</v>
      </c>
      <c r="I1320" s="17">
        <v>3.65359209894519</v>
      </c>
      <c r="J1320" s="17">
        <v>16.344999999999999</v>
      </c>
      <c r="K1320" s="4">
        <v>16.5</v>
      </c>
      <c r="L1320">
        <v>900</v>
      </c>
      <c r="M1320" s="6">
        <v>3302.0722222196632</v>
      </c>
      <c r="N1320" s="6">
        <v>128.00000000061121</v>
      </c>
      <c r="O1320" s="4">
        <v>0</v>
      </c>
      <c r="P1320" s="4">
        <v>128.00000000061121</v>
      </c>
      <c r="Q1320" s="13">
        <v>1</v>
      </c>
      <c r="R1320" s="29">
        <v>377.80534641417597</v>
      </c>
      <c r="S1320" s="29">
        <v>2924.266875805487</v>
      </c>
      <c r="T1320" s="29">
        <v>15.394878554</v>
      </c>
      <c r="U1320" t="s">
        <v>176</v>
      </c>
    </row>
    <row r="1321" spans="1:21">
      <c r="A1321">
        <v>1319</v>
      </c>
      <c r="B1321">
        <v>886307</v>
      </c>
      <c r="C1321" s="2">
        <v>44577.739583333343</v>
      </c>
      <c r="D1321" s="26">
        <f>IF(input_OLD_temp_simulation!C1321&lt;&gt;"",(C1321-E1321/24-DATE(1970,1,1))*86400,"")</f>
        <v>1642351500.000001</v>
      </c>
      <c r="E1321" s="13">
        <v>1</v>
      </c>
      <c r="F1321" s="17">
        <v>6.2290830734649347</v>
      </c>
      <c r="G1321" s="17">
        <v>3.7616776550108919</v>
      </c>
      <c r="H1321" s="6">
        <v>0</v>
      </c>
      <c r="I1321" s="17">
        <v>3.7212979701243398</v>
      </c>
      <c r="J1321" s="17">
        <v>16.315000000000001</v>
      </c>
      <c r="K1321" s="4">
        <v>16.5</v>
      </c>
      <c r="L1321">
        <v>900</v>
      </c>
      <c r="M1321" s="6">
        <v>3302.0722222196632</v>
      </c>
      <c r="N1321" s="6">
        <v>1703.999999999724</v>
      </c>
      <c r="O1321" s="4">
        <v>0</v>
      </c>
      <c r="P1321" s="4">
        <v>1703.999999999724</v>
      </c>
      <c r="Q1321" s="13">
        <v>1</v>
      </c>
      <c r="R1321" s="29">
        <v>377.80534641417597</v>
      </c>
      <c r="S1321" s="29">
        <v>2924.266875805487</v>
      </c>
      <c r="T1321" s="29">
        <v>15.713008009999999</v>
      </c>
      <c r="U1321" t="s">
        <v>176</v>
      </c>
    </row>
    <row r="1322" spans="1:21">
      <c r="A1322">
        <v>1320</v>
      </c>
      <c r="B1322">
        <v>886307</v>
      </c>
      <c r="C1322" s="2">
        <v>44577.75</v>
      </c>
      <c r="D1322" s="26">
        <f>IF(input_OLD_temp_simulation!C1322&lt;&gt;"",(C1322-E1322/24-DATE(1970,1,1))*86400,"")</f>
        <v>1642352400.0000002</v>
      </c>
      <c r="E1322" s="13">
        <v>1</v>
      </c>
      <c r="F1322" s="17">
        <v>6.2825674417868456</v>
      </c>
      <c r="G1322" s="17">
        <v>3.7403454007250332</v>
      </c>
      <c r="H1322" s="6">
        <v>0</v>
      </c>
      <c r="I1322" s="17">
        <v>3.7890038413034901</v>
      </c>
      <c r="J1322" s="17">
        <v>16.563333333333329</v>
      </c>
      <c r="K1322" s="4">
        <v>16.5</v>
      </c>
      <c r="L1322">
        <v>900</v>
      </c>
      <c r="M1322" s="6">
        <v>1660.805555556266</v>
      </c>
      <c r="N1322" s="6">
        <v>700.0000000007276</v>
      </c>
      <c r="O1322" s="4">
        <v>0</v>
      </c>
      <c r="P1322" s="4">
        <v>700.0000000007276</v>
      </c>
      <c r="Q1322" s="13">
        <v>1</v>
      </c>
      <c r="R1322" s="29">
        <v>377.80534641417597</v>
      </c>
      <c r="S1322" s="29">
        <v>1283.0002091420899</v>
      </c>
      <c r="T1322" s="29">
        <v>15.813327793999999</v>
      </c>
      <c r="U1322" t="s">
        <v>176</v>
      </c>
    </row>
    <row r="1323" spans="1:21">
      <c r="A1323">
        <v>1321</v>
      </c>
      <c r="B1323">
        <v>886307</v>
      </c>
      <c r="C1323" s="2">
        <v>44577.760416666657</v>
      </c>
      <c r="D1323" s="26">
        <f>IF(input_OLD_temp_simulation!C1323&lt;&gt;"",(C1323-E1323/24-DATE(1970,1,1))*86400,"")</f>
        <v>1642353299.9999993</v>
      </c>
      <c r="E1323" s="13">
        <v>1</v>
      </c>
      <c r="F1323" s="17">
        <v>6.3106661271429294</v>
      </c>
      <c r="G1323" s="17">
        <v>3.8265913048296309</v>
      </c>
      <c r="H1323" s="6">
        <v>0</v>
      </c>
      <c r="I1323" s="17">
        <v>3.7596052572565082</v>
      </c>
      <c r="J1323" s="17">
        <v>16.62</v>
      </c>
      <c r="K1323" s="4">
        <v>16.5</v>
      </c>
      <c r="L1323">
        <v>900</v>
      </c>
      <c r="M1323" s="6">
        <v>1660.805555556266</v>
      </c>
      <c r="N1323" s="6">
        <v>75.999999999112333</v>
      </c>
      <c r="O1323" s="4">
        <v>0</v>
      </c>
      <c r="P1323" s="4">
        <v>75.999999999112333</v>
      </c>
      <c r="Q1323" s="13">
        <v>1</v>
      </c>
      <c r="R1323" s="29">
        <v>377.80534641417597</v>
      </c>
      <c r="S1323" s="29">
        <v>1283.0002091420899</v>
      </c>
      <c r="T1323" s="29">
        <v>15.860807158</v>
      </c>
      <c r="U1323" t="s">
        <v>176</v>
      </c>
    </row>
    <row r="1324" spans="1:21">
      <c r="A1324">
        <v>1322</v>
      </c>
      <c r="B1324">
        <v>886307</v>
      </c>
      <c r="C1324" s="2">
        <v>44577.770833333343</v>
      </c>
      <c r="D1324" s="26">
        <f>IF(input_OLD_temp_simulation!C1324&lt;&gt;"",(C1324-E1324/24-DATE(1970,1,1))*86400,"")</f>
        <v>1642354200.000001</v>
      </c>
      <c r="E1324" s="13">
        <v>1</v>
      </c>
      <c r="F1324" s="17">
        <v>6.3387648124990106</v>
      </c>
      <c r="G1324" s="17">
        <v>3.9128372089342278</v>
      </c>
      <c r="H1324" s="6">
        <v>0</v>
      </c>
      <c r="I1324" s="17">
        <v>3.7302066732095258</v>
      </c>
      <c r="J1324" s="17">
        <v>16.676666666666669</v>
      </c>
      <c r="K1324" s="4">
        <v>16.5</v>
      </c>
      <c r="L1324">
        <v>900</v>
      </c>
      <c r="M1324" s="6">
        <v>1660.805555556266</v>
      </c>
      <c r="N1324" s="6">
        <v>36.000000000058208</v>
      </c>
      <c r="O1324" s="4">
        <v>0</v>
      </c>
      <c r="P1324" s="4">
        <v>36.000000000058208</v>
      </c>
      <c r="Q1324" s="13">
        <v>1</v>
      </c>
      <c r="R1324" s="29">
        <v>377.80534641417597</v>
      </c>
      <c r="S1324" s="29">
        <v>1283.0002091420899</v>
      </c>
      <c r="T1324" s="29">
        <v>15.904419912</v>
      </c>
      <c r="U1324" t="s">
        <v>176</v>
      </c>
    </row>
    <row r="1325" spans="1:21">
      <c r="A1325">
        <v>1323</v>
      </c>
      <c r="B1325">
        <v>886307</v>
      </c>
      <c r="C1325" s="2">
        <v>44577.78125</v>
      </c>
      <c r="D1325" s="26">
        <f>IF(input_OLD_temp_simulation!C1325&lt;&gt;"",(C1325-E1325/24-DATE(1970,1,1))*86400,"")</f>
        <v>1642355100.0000002</v>
      </c>
      <c r="E1325" s="13">
        <v>1</v>
      </c>
      <c r="F1325" s="17">
        <v>6.3668634978550944</v>
      </c>
      <c r="G1325" s="17">
        <v>3.9990831130388251</v>
      </c>
      <c r="H1325" s="6">
        <v>0</v>
      </c>
      <c r="I1325" s="17">
        <v>3.7008080891625439</v>
      </c>
      <c r="J1325" s="17">
        <v>16.594999999999999</v>
      </c>
      <c r="K1325" s="4">
        <v>16.5</v>
      </c>
      <c r="L1325">
        <v>900</v>
      </c>
      <c r="M1325" s="6">
        <v>1660.805555556266</v>
      </c>
      <c r="N1325" s="6">
        <v>60.000000001309672</v>
      </c>
      <c r="O1325" s="4">
        <v>0</v>
      </c>
      <c r="P1325" s="4">
        <v>60.000000001309672</v>
      </c>
      <c r="Q1325" s="13">
        <v>1</v>
      </c>
      <c r="R1325" s="29">
        <v>377.80534641417597</v>
      </c>
      <c r="S1325" s="29">
        <v>1283.0002091420899</v>
      </c>
      <c r="T1325" s="29">
        <v>15.949519595</v>
      </c>
      <c r="U1325" t="s">
        <v>176</v>
      </c>
    </row>
    <row r="1326" spans="1:21">
      <c r="A1326">
        <v>1324</v>
      </c>
      <c r="B1326">
        <v>886307</v>
      </c>
      <c r="C1326" s="2">
        <v>44577.791666666657</v>
      </c>
      <c r="D1326" s="26">
        <f>IF(input_OLD_temp_simulation!C1326&lt;&gt;"",(C1326-E1326/24-DATE(1970,1,1))*86400,"")</f>
        <v>1642355999.9999993</v>
      </c>
      <c r="E1326" s="13">
        <v>1</v>
      </c>
      <c r="F1326" s="17">
        <v>6.3949621832111774</v>
      </c>
      <c r="G1326" s="17">
        <v>4.0853290171434216</v>
      </c>
      <c r="H1326" s="6">
        <v>0</v>
      </c>
      <c r="I1326" s="17">
        <v>3.671409505115562</v>
      </c>
      <c r="J1326" s="17">
        <v>16.62</v>
      </c>
      <c r="K1326" s="4">
        <v>17.5</v>
      </c>
      <c r="L1326">
        <v>900</v>
      </c>
      <c r="M1326" s="6">
        <v>1709.652777779555</v>
      </c>
      <c r="N1326" s="6">
        <v>115.99999999998541</v>
      </c>
      <c r="O1326" s="4">
        <v>0</v>
      </c>
      <c r="P1326" s="4">
        <v>115.99999999998541</v>
      </c>
      <c r="Q1326" s="13">
        <v>1</v>
      </c>
      <c r="R1326" s="29">
        <v>377.80534641417597</v>
      </c>
      <c r="S1326" s="29">
        <v>1331.847431365379</v>
      </c>
      <c r="T1326" s="29">
        <v>16.002702489000001</v>
      </c>
      <c r="U1326" t="s">
        <v>176</v>
      </c>
    </row>
    <row r="1327" spans="1:21">
      <c r="A1327">
        <v>1325</v>
      </c>
      <c r="B1327">
        <v>886307</v>
      </c>
      <c r="C1327" s="2">
        <v>44577.802083333343</v>
      </c>
      <c r="D1327" s="26">
        <f>IF(input_OLD_temp_simulation!C1327&lt;&gt;"",(C1327-E1327/24-DATE(1970,1,1))*86400,"")</f>
        <v>1642356900.000001</v>
      </c>
      <c r="E1327" s="13">
        <v>1</v>
      </c>
      <c r="F1327" s="17">
        <v>6.4078532244788091</v>
      </c>
      <c r="G1327" s="17">
        <v>4.1289104126763094</v>
      </c>
      <c r="H1327" s="6">
        <v>0</v>
      </c>
      <c r="I1327" s="17">
        <v>3.6552462826946042</v>
      </c>
      <c r="J1327" s="17">
        <v>17.321666666666669</v>
      </c>
      <c r="K1327" s="4">
        <v>17.5</v>
      </c>
      <c r="L1327">
        <v>900</v>
      </c>
      <c r="M1327" s="6">
        <v>1709.652777779555</v>
      </c>
      <c r="N1327" s="6">
        <v>119.99999999898139</v>
      </c>
      <c r="O1327" s="4">
        <v>0</v>
      </c>
      <c r="P1327" s="4">
        <v>119.99999999898139</v>
      </c>
      <c r="Q1327" s="13">
        <v>1</v>
      </c>
      <c r="R1327" s="29">
        <v>377.80534641417597</v>
      </c>
      <c r="S1327" s="29">
        <v>1331.847431365379</v>
      </c>
      <c r="T1327" s="29">
        <v>16.055733407999998</v>
      </c>
      <c r="U1327" t="s">
        <v>176</v>
      </c>
    </row>
    <row r="1328" spans="1:21">
      <c r="A1328">
        <v>1326</v>
      </c>
      <c r="B1328">
        <v>886307</v>
      </c>
      <c r="C1328" s="2">
        <v>44577.8125</v>
      </c>
      <c r="D1328" s="26">
        <f>IF(input_OLD_temp_simulation!C1328&lt;&gt;"",(C1328-E1328/24-DATE(1970,1,1))*86400,"")</f>
        <v>1642357800.0000002</v>
      </c>
      <c r="E1328" s="13">
        <v>1</v>
      </c>
      <c r="F1328" s="17">
        <v>6.4207442657464409</v>
      </c>
      <c r="G1328" s="17">
        <v>4.1724918082091946</v>
      </c>
      <c r="H1328" s="6">
        <v>0</v>
      </c>
      <c r="I1328" s="17">
        <v>3.639083060273645</v>
      </c>
      <c r="J1328" s="17">
        <v>18.114999999999998</v>
      </c>
      <c r="K1328" s="4">
        <v>17.5</v>
      </c>
      <c r="L1328">
        <v>900</v>
      </c>
      <c r="M1328" s="6">
        <v>1709.652777779555</v>
      </c>
      <c r="N1328" s="6">
        <v>115.99999999998541</v>
      </c>
      <c r="O1328" s="4">
        <v>0</v>
      </c>
      <c r="P1328" s="4">
        <v>115.99999999998541</v>
      </c>
      <c r="Q1328" s="13">
        <v>1</v>
      </c>
      <c r="R1328" s="29">
        <v>377.80534641417597</v>
      </c>
      <c r="S1328" s="29">
        <v>1331.847431365379</v>
      </c>
      <c r="T1328" s="29">
        <v>16.107947600999999</v>
      </c>
      <c r="U1328" t="s">
        <v>176</v>
      </c>
    </row>
    <row r="1329" spans="1:21">
      <c r="A1329">
        <v>1327</v>
      </c>
      <c r="B1329">
        <v>886307</v>
      </c>
      <c r="C1329" s="2">
        <v>44577.822916666657</v>
      </c>
      <c r="D1329" s="26">
        <f>IF(input_OLD_temp_simulation!C1329&lt;&gt;"",(C1329-E1329/24-DATE(1970,1,1))*86400,"")</f>
        <v>1642358699.9999993</v>
      </c>
      <c r="E1329" s="13">
        <v>1</v>
      </c>
      <c r="F1329" s="17">
        <v>6.4336353070140726</v>
      </c>
      <c r="G1329" s="17">
        <v>4.2160732037420807</v>
      </c>
      <c r="H1329" s="6">
        <v>0</v>
      </c>
      <c r="I1329" s="17">
        <v>3.622919837852685</v>
      </c>
      <c r="J1329" s="17">
        <v>17.97666666666667</v>
      </c>
      <c r="K1329" s="4">
        <v>17.666666666666671</v>
      </c>
      <c r="L1329">
        <v>900</v>
      </c>
      <c r="M1329" s="6">
        <v>1709.652777779555</v>
      </c>
      <c r="N1329" s="6">
        <v>112.0000000009895</v>
      </c>
      <c r="O1329" s="4">
        <v>0</v>
      </c>
      <c r="P1329" s="4">
        <v>112.0000000009895</v>
      </c>
      <c r="Q1329" s="13">
        <v>1</v>
      </c>
      <c r="R1329" s="29">
        <v>377.80534641417597</v>
      </c>
      <c r="S1329" s="29">
        <v>1331.847431365379</v>
      </c>
      <c r="T1329" s="29">
        <v>16.15935078</v>
      </c>
      <c r="U1329" t="s">
        <v>176</v>
      </c>
    </row>
    <row r="1330" spans="1:21">
      <c r="A1330">
        <v>1328</v>
      </c>
      <c r="B1330">
        <v>886307</v>
      </c>
      <c r="C1330" s="2">
        <v>44577.833333333343</v>
      </c>
      <c r="D1330" s="26">
        <f>IF(input_OLD_temp_simulation!C1330&lt;&gt;"",(C1330-E1330/24-DATE(1970,1,1))*86400,"")</f>
        <v>1642359600.000001</v>
      </c>
      <c r="E1330" s="13">
        <v>1</v>
      </c>
      <c r="F1330" s="17">
        <v>6.4465263482817043</v>
      </c>
      <c r="G1330" s="17">
        <v>4.2596545992749668</v>
      </c>
      <c r="H1330" s="6">
        <v>0</v>
      </c>
      <c r="I1330" s="17">
        <v>3.6067566154317272</v>
      </c>
      <c r="J1330" s="17">
        <v>17.686666666666671</v>
      </c>
      <c r="K1330" s="4">
        <v>18</v>
      </c>
      <c r="L1330">
        <v>900</v>
      </c>
      <c r="M1330" s="6">
        <v>1309.1055555556979</v>
      </c>
      <c r="N1330" s="6">
        <v>183.99999999928701</v>
      </c>
      <c r="O1330" s="4">
        <v>0</v>
      </c>
      <c r="P1330" s="4">
        <v>183.99999999928701</v>
      </c>
      <c r="Q1330" s="13">
        <v>1</v>
      </c>
      <c r="R1330" s="29">
        <v>377.80534641417597</v>
      </c>
      <c r="S1330" s="29">
        <v>931.30020914152192</v>
      </c>
      <c r="T1330" s="29">
        <v>16.183937735000001</v>
      </c>
      <c r="U1330" t="s">
        <v>176</v>
      </c>
    </row>
    <row r="1331" spans="1:21">
      <c r="A1331">
        <v>1329</v>
      </c>
      <c r="B1331">
        <v>886307</v>
      </c>
      <c r="C1331" s="2">
        <v>44577.84375</v>
      </c>
      <c r="D1331" s="26">
        <f>IF(input_OLD_temp_simulation!C1331&lt;&gt;"",(C1331-E1331/24-DATE(1970,1,1))*86400,"")</f>
        <v>1642360500.0000002</v>
      </c>
      <c r="E1331" s="13">
        <v>1</v>
      </c>
      <c r="F1331" s="17">
        <v>6.4805366216579889</v>
      </c>
      <c r="G1331" s="17">
        <v>4.2596545992749668</v>
      </c>
      <c r="H1331" s="6">
        <v>0</v>
      </c>
      <c r="I1331" s="17">
        <v>3.6407668888080109</v>
      </c>
      <c r="J1331" s="17">
        <v>17.965</v>
      </c>
      <c r="K1331" s="4">
        <v>18</v>
      </c>
      <c r="L1331">
        <v>900</v>
      </c>
      <c r="M1331" s="6">
        <v>1309.1055555556979</v>
      </c>
      <c r="N1331" s="6">
        <v>180.00000000029101</v>
      </c>
      <c r="O1331" s="4">
        <v>0</v>
      </c>
      <c r="P1331" s="4">
        <v>180.00000000029101</v>
      </c>
      <c r="Q1331" s="13">
        <v>1</v>
      </c>
      <c r="R1331" s="29">
        <v>377.80534641417597</v>
      </c>
      <c r="S1331" s="29">
        <v>931.30020914152192</v>
      </c>
      <c r="T1331" s="29">
        <v>16.208257673999999</v>
      </c>
      <c r="U1331" t="s">
        <v>176</v>
      </c>
    </row>
    <row r="1332" spans="1:21">
      <c r="A1332">
        <v>1330</v>
      </c>
      <c r="B1332">
        <v>886307</v>
      </c>
      <c r="C1332" s="2">
        <v>44577.854166666657</v>
      </c>
      <c r="D1332" s="26">
        <f>IF(input_OLD_temp_simulation!C1332&lt;&gt;"",(C1332-E1332/24-DATE(1970,1,1))*86400,"")</f>
        <v>1642361399.9999993</v>
      </c>
      <c r="E1332" s="13">
        <v>1</v>
      </c>
      <c r="F1332" s="17">
        <v>6.5145468950342744</v>
      </c>
      <c r="G1332" s="17">
        <v>4.2596545992749668</v>
      </c>
      <c r="H1332" s="6">
        <v>0</v>
      </c>
      <c r="I1332" s="17">
        <v>3.674777162184296</v>
      </c>
      <c r="J1332" s="17">
        <v>18.143333333333331</v>
      </c>
      <c r="K1332" s="4">
        <v>18</v>
      </c>
      <c r="L1332">
        <v>900</v>
      </c>
      <c r="M1332" s="6">
        <v>1309.1055555556979</v>
      </c>
      <c r="N1332" s="6">
        <v>115.99999999998541</v>
      </c>
      <c r="O1332" s="4">
        <v>0</v>
      </c>
      <c r="P1332" s="4">
        <v>115.99999999998541</v>
      </c>
      <c r="Q1332" s="13">
        <v>1</v>
      </c>
      <c r="R1332" s="29">
        <v>377.80534641417597</v>
      </c>
      <c r="S1332" s="29">
        <v>931.30020914152192</v>
      </c>
      <c r="T1332" s="29">
        <v>16.227318867000001</v>
      </c>
      <c r="U1332" t="s">
        <v>176</v>
      </c>
    </row>
    <row r="1333" spans="1:21">
      <c r="A1333">
        <v>1331</v>
      </c>
      <c r="B1333">
        <v>886307</v>
      </c>
      <c r="C1333" s="2">
        <v>44577.864583333343</v>
      </c>
      <c r="D1333" s="26">
        <f>IF(input_OLD_temp_simulation!C1333&lt;&gt;"",(C1333-E1333/24-DATE(1970,1,1))*86400,"")</f>
        <v>1642362300.000001</v>
      </c>
      <c r="E1333" s="13">
        <v>1</v>
      </c>
      <c r="F1333" s="17">
        <v>6.5485571684105581</v>
      </c>
      <c r="G1333" s="17">
        <v>4.2596545992749668</v>
      </c>
      <c r="H1333" s="6">
        <v>0</v>
      </c>
      <c r="I1333" s="17">
        <v>3.708787435560581</v>
      </c>
      <c r="J1333" s="17">
        <v>17.926666666666669</v>
      </c>
      <c r="K1333" s="4">
        <v>18</v>
      </c>
      <c r="L1333">
        <v>900</v>
      </c>
      <c r="M1333" s="6">
        <v>1309.1055555556979</v>
      </c>
      <c r="N1333" s="6">
        <v>391.99999999982538</v>
      </c>
      <c r="O1333" s="4">
        <v>0</v>
      </c>
      <c r="P1333" s="4">
        <v>391.99999999982538</v>
      </c>
      <c r="Q1333" s="13">
        <v>1</v>
      </c>
      <c r="R1333" s="29">
        <v>377.80534641417597</v>
      </c>
      <c r="S1333" s="29">
        <v>931.30020914152192</v>
      </c>
      <c r="T1333" s="29">
        <v>16.269455131000001</v>
      </c>
      <c r="U1333" t="s">
        <v>176</v>
      </c>
    </row>
    <row r="1334" spans="1:21">
      <c r="A1334">
        <v>1332</v>
      </c>
      <c r="B1334">
        <v>886307</v>
      </c>
      <c r="C1334" s="2">
        <v>44577.875</v>
      </c>
      <c r="D1334" s="26">
        <f>IF(input_OLD_temp_simulation!C1334&lt;&gt;"",(C1334-E1334/24-DATE(1970,1,1))*86400,"")</f>
        <v>1642363200.0000002</v>
      </c>
      <c r="E1334" s="13">
        <v>1</v>
      </c>
      <c r="F1334" s="17">
        <v>6.5825674417868427</v>
      </c>
      <c r="G1334" s="17">
        <v>4.2596545992749668</v>
      </c>
      <c r="H1334" s="6">
        <v>0</v>
      </c>
      <c r="I1334" s="17">
        <v>3.7427977089368651</v>
      </c>
      <c r="J1334" s="17">
        <v>17.786666666666669</v>
      </c>
      <c r="K1334" s="4">
        <v>18</v>
      </c>
      <c r="L1334">
        <v>900</v>
      </c>
      <c r="M1334" s="6">
        <v>967.17499999712118</v>
      </c>
      <c r="N1334" s="6">
        <v>123.9999999997963</v>
      </c>
      <c r="O1334" s="4">
        <v>0</v>
      </c>
      <c r="P1334" s="4">
        <v>123.9999999997963</v>
      </c>
      <c r="Q1334" s="13">
        <v>1</v>
      </c>
      <c r="R1334" s="29">
        <v>377.80534641417597</v>
      </c>
      <c r="S1334" s="29">
        <v>589.36965358294515</v>
      </c>
      <c r="T1334" s="29">
        <v>16.261625856999999</v>
      </c>
      <c r="U1334" t="s">
        <v>176</v>
      </c>
    </row>
    <row r="1335" spans="1:21">
      <c r="A1335">
        <v>1333</v>
      </c>
      <c r="B1335">
        <v>886307</v>
      </c>
      <c r="C1335" s="2">
        <v>44577.885416666657</v>
      </c>
      <c r="D1335" s="26">
        <f>IF(input_OLD_temp_simulation!C1335&lt;&gt;"",(C1335-E1335/24-DATE(1970,1,1))*86400,"")</f>
        <v>1642364099.9999993</v>
      </c>
      <c r="E1335" s="13">
        <v>1</v>
      </c>
      <c r="F1335" s="17">
        <v>6.5794687564307583</v>
      </c>
      <c r="G1335" s="17">
        <v>4.1947409496116954</v>
      </c>
      <c r="H1335" s="6">
        <v>0</v>
      </c>
      <c r="I1335" s="17">
        <v>3.782974790022962</v>
      </c>
      <c r="J1335" s="17">
        <v>18.266666666666669</v>
      </c>
      <c r="K1335" s="4">
        <v>18</v>
      </c>
      <c r="L1335">
        <v>900</v>
      </c>
      <c r="M1335" s="6">
        <v>967.17499999712118</v>
      </c>
      <c r="N1335" s="6">
        <v>260.00000000021828</v>
      </c>
      <c r="O1335" s="4">
        <v>0</v>
      </c>
      <c r="P1335" s="4">
        <v>260.00000000021828</v>
      </c>
      <c r="Q1335" s="13">
        <v>1</v>
      </c>
      <c r="R1335" s="29">
        <v>377.80534641417597</v>
      </c>
      <c r="S1335" s="29">
        <v>589.36965358294515</v>
      </c>
      <c r="T1335" s="29">
        <v>16.265451071000001</v>
      </c>
      <c r="U1335" t="s">
        <v>176</v>
      </c>
    </row>
    <row r="1336" spans="1:21">
      <c r="A1336">
        <v>1334</v>
      </c>
      <c r="B1336">
        <v>886307</v>
      </c>
      <c r="C1336" s="2">
        <v>44577.895833333343</v>
      </c>
      <c r="D1336" s="26">
        <f>IF(input_OLD_temp_simulation!C1336&lt;&gt;"",(C1336-E1336/24-DATE(1970,1,1))*86400,"")</f>
        <v>1642365000.000001</v>
      </c>
      <c r="E1336" s="13">
        <v>1</v>
      </c>
      <c r="F1336" s="17">
        <v>6.576370071074674</v>
      </c>
      <c r="G1336" s="17">
        <v>4.1298272999484222</v>
      </c>
      <c r="H1336" s="6">
        <v>0</v>
      </c>
      <c r="I1336" s="17">
        <v>3.8231518711090589</v>
      </c>
      <c r="J1336" s="17">
        <v>18.184444444444441</v>
      </c>
      <c r="K1336" s="4">
        <v>12.5</v>
      </c>
      <c r="L1336">
        <v>900</v>
      </c>
      <c r="M1336" s="6">
        <v>967.17499999712118</v>
      </c>
      <c r="N1336" s="6">
        <v>111.9999999991705</v>
      </c>
      <c r="O1336" s="4">
        <v>0</v>
      </c>
      <c r="P1336" s="4">
        <v>111.9999999991705</v>
      </c>
      <c r="Q1336" s="13">
        <v>1</v>
      </c>
      <c r="R1336" s="29">
        <v>377.80534641417597</v>
      </c>
      <c r="S1336" s="29">
        <v>589.36965358294515</v>
      </c>
      <c r="T1336" s="29">
        <v>16.257212927000001</v>
      </c>
      <c r="U1336" t="s">
        <v>176</v>
      </c>
    </row>
    <row r="1337" spans="1:21">
      <c r="A1337">
        <v>1335</v>
      </c>
      <c r="B1337">
        <v>886307</v>
      </c>
      <c r="C1337" s="2">
        <v>44577.90625</v>
      </c>
      <c r="D1337" s="26">
        <f>IF(input_OLD_temp_simulation!C1337&lt;&gt;"",(C1337-E1337/24-DATE(1970,1,1))*86400,"")</f>
        <v>1642365900.0000002</v>
      </c>
      <c r="E1337" s="13">
        <v>1</v>
      </c>
      <c r="F1337" s="17">
        <v>6.5732713857185896</v>
      </c>
      <c r="G1337" s="17">
        <v>4.0649136502851499</v>
      </c>
      <c r="H1337" s="6">
        <v>0</v>
      </c>
      <c r="I1337" s="17">
        <v>3.863328952195157</v>
      </c>
      <c r="J1337" s="17">
        <v>17.91555555555556</v>
      </c>
      <c r="K1337" s="4">
        <v>12.5</v>
      </c>
      <c r="L1337">
        <v>900</v>
      </c>
      <c r="M1337" s="6">
        <v>967.17499999712118</v>
      </c>
      <c r="N1337" s="6">
        <v>96.00000000136788</v>
      </c>
      <c r="O1337" s="4">
        <v>0</v>
      </c>
      <c r="P1337" s="4">
        <v>96.00000000136788</v>
      </c>
      <c r="Q1337" s="13">
        <v>1</v>
      </c>
      <c r="R1337" s="29">
        <v>377.80534641417597</v>
      </c>
      <c r="S1337" s="29">
        <v>589.36965358294515</v>
      </c>
      <c r="T1337" s="29">
        <v>16.247981685999999</v>
      </c>
      <c r="U1337" t="s">
        <v>176</v>
      </c>
    </row>
    <row r="1338" spans="1:21">
      <c r="A1338">
        <v>1336</v>
      </c>
      <c r="B1338">
        <v>886307</v>
      </c>
      <c r="C1338" s="2">
        <v>44577.916666666657</v>
      </c>
      <c r="D1338" s="26">
        <f>IF(input_OLD_temp_simulation!C1338&lt;&gt;"",(C1338-E1338/24-DATE(1970,1,1))*86400,"")</f>
        <v>1642366799.9999993</v>
      </c>
      <c r="E1338" s="13">
        <v>1</v>
      </c>
      <c r="F1338" s="17">
        <v>6.5701727003625052</v>
      </c>
      <c r="G1338" s="17">
        <v>4.0000000006218777</v>
      </c>
      <c r="H1338" s="6">
        <v>0</v>
      </c>
      <c r="I1338" s="17">
        <v>3.903506033281253</v>
      </c>
      <c r="J1338" s="17">
        <v>17.65666666666667</v>
      </c>
      <c r="K1338" s="4">
        <v>12.5</v>
      </c>
      <c r="L1338">
        <v>900</v>
      </c>
      <c r="M1338" s="6">
        <v>0</v>
      </c>
      <c r="N1338" s="6">
        <v>111.9999999991705</v>
      </c>
      <c r="O1338" s="4">
        <v>0</v>
      </c>
      <c r="P1338" s="4">
        <v>111.9999999991705</v>
      </c>
      <c r="Q1338" s="13">
        <v>1</v>
      </c>
      <c r="R1338" s="29">
        <v>377.80534641417597</v>
      </c>
      <c r="S1338" s="29">
        <v>0</v>
      </c>
      <c r="T1338" s="29">
        <v>16.192847842999999</v>
      </c>
      <c r="U1338" t="s">
        <v>176</v>
      </c>
    </row>
    <row r="1339" spans="1:21">
      <c r="A1339">
        <v>1337</v>
      </c>
      <c r="B1339">
        <v>886307</v>
      </c>
      <c r="C1339" s="2">
        <v>44577.927083333343</v>
      </c>
      <c r="D1339" s="26">
        <f>IF(input_OLD_temp_simulation!C1339&lt;&gt;"",(C1339-E1339/24-DATE(1970,1,1))*86400,"")</f>
        <v>1642367700.000001</v>
      </c>
      <c r="E1339" s="13">
        <v>1</v>
      </c>
      <c r="F1339" s="17">
        <v>6.5461381602900044</v>
      </c>
      <c r="G1339" s="17">
        <v>3.836245904571006</v>
      </c>
      <c r="H1339" s="6">
        <v>0</v>
      </c>
      <c r="I1339" s="17">
        <v>3.9886408905759998</v>
      </c>
      <c r="J1339" s="17">
        <v>17.425000000000001</v>
      </c>
      <c r="K1339" s="4">
        <v>12.5</v>
      </c>
      <c r="L1339">
        <v>900</v>
      </c>
      <c r="M1339" s="6">
        <v>0</v>
      </c>
      <c r="N1339" s="6">
        <v>144.0000000002328</v>
      </c>
      <c r="O1339" s="4">
        <v>0</v>
      </c>
      <c r="P1339" s="4">
        <v>144.0000000002328</v>
      </c>
      <c r="Q1339" s="13">
        <v>1</v>
      </c>
      <c r="R1339" s="29">
        <v>377.80534641417597</v>
      </c>
      <c r="S1339" s="29">
        <v>0</v>
      </c>
      <c r="T1339" s="29">
        <v>16.141358038</v>
      </c>
      <c r="U1339" t="s">
        <v>176</v>
      </c>
    </row>
    <row r="1340" spans="1:21">
      <c r="A1340">
        <v>1338</v>
      </c>
      <c r="B1340">
        <v>886307</v>
      </c>
      <c r="C1340" s="2">
        <v>44577.9375</v>
      </c>
      <c r="D1340" s="26">
        <f>IF(input_OLD_temp_simulation!C1340&lt;&gt;"",(C1340-E1340/24-DATE(1970,1,1))*86400,"")</f>
        <v>1642368600.0000002</v>
      </c>
      <c r="E1340" s="13">
        <v>1</v>
      </c>
      <c r="F1340" s="17">
        <v>6.5221036202175018</v>
      </c>
      <c r="G1340" s="17">
        <v>3.672491808520133</v>
      </c>
      <c r="H1340" s="6">
        <v>0</v>
      </c>
      <c r="I1340" s="17">
        <v>4.0737757478707461</v>
      </c>
      <c r="J1340" s="17">
        <v>17.16</v>
      </c>
      <c r="K1340" s="4">
        <v>12.5</v>
      </c>
      <c r="L1340">
        <v>900</v>
      </c>
      <c r="M1340" s="6">
        <v>0</v>
      </c>
      <c r="N1340" s="6">
        <v>43.999999999869033</v>
      </c>
      <c r="O1340" s="4">
        <v>0</v>
      </c>
      <c r="P1340" s="4">
        <v>43.999999999869033</v>
      </c>
      <c r="Q1340" s="13">
        <v>1</v>
      </c>
      <c r="R1340" s="29">
        <v>377.80534641417597</v>
      </c>
      <c r="S1340" s="29">
        <v>0</v>
      </c>
      <c r="T1340" s="29">
        <v>16.082500878000001</v>
      </c>
      <c r="U1340" t="s">
        <v>176</v>
      </c>
    </row>
    <row r="1341" spans="1:21">
      <c r="A1341">
        <v>1339</v>
      </c>
      <c r="B1341">
        <v>886307</v>
      </c>
      <c r="C1341" s="2">
        <v>44577.947916666657</v>
      </c>
      <c r="D1341" s="26">
        <f>IF(input_OLD_temp_simulation!C1341&lt;&gt;"",(C1341-E1341/24-DATE(1970,1,1))*86400,"")</f>
        <v>1642369499.9999993</v>
      </c>
      <c r="E1341" s="13">
        <v>1</v>
      </c>
      <c r="F1341" s="17">
        <v>6.4980690801450001</v>
      </c>
      <c r="G1341" s="17">
        <v>3.5087377124692609</v>
      </c>
      <c r="H1341" s="6">
        <v>0</v>
      </c>
      <c r="I1341" s="17">
        <v>4.1589106051654916</v>
      </c>
      <c r="J1341" s="17">
        <v>16.920000000000002</v>
      </c>
      <c r="K1341" s="4">
        <v>12.5</v>
      </c>
      <c r="L1341">
        <v>900</v>
      </c>
      <c r="M1341" s="6">
        <v>0</v>
      </c>
      <c r="N1341" s="6">
        <v>28.000000000247379</v>
      </c>
      <c r="O1341" s="4">
        <v>0</v>
      </c>
      <c r="P1341" s="4">
        <v>28.000000000247379</v>
      </c>
      <c r="Q1341" s="13">
        <v>1</v>
      </c>
      <c r="R1341" s="29">
        <v>377.80534641417597</v>
      </c>
      <c r="S1341" s="29">
        <v>0</v>
      </c>
      <c r="T1341" s="29">
        <v>16.023318914000001</v>
      </c>
      <c r="U1341" t="s">
        <v>176</v>
      </c>
    </row>
    <row r="1342" spans="1:21">
      <c r="A1342">
        <v>1340</v>
      </c>
      <c r="B1342">
        <v>886307</v>
      </c>
      <c r="C1342" s="2">
        <v>44577.958333333343</v>
      </c>
      <c r="D1342" s="26">
        <f>IF(input_OLD_temp_simulation!C1342&lt;&gt;"",(C1342-E1342/24-DATE(1970,1,1))*86400,"")</f>
        <v>1642370400.000001</v>
      </c>
      <c r="E1342" s="13">
        <v>1</v>
      </c>
      <c r="F1342" s="17">
        <v>6.4740345400724983</v>
      </c>
      <c r="G1342" s="17">
        <v>3.3449836164183888</v>
      </c>
      <c r="H1342" s="6">
        <v>0</v>
      </c>
      <c r="I1342" s="17">
        <v>4.2440454624602388</v>
      </c>
      <c r="J1342" s="17">
        <v>16.75</v>
      </c>
      <c r="K1342" s="4">
        <v>12.5</v>
      </c>
      <c r="L1342">
        <v>900</v>
      </c>
      <c r="M1342" s="6">
        <v>0</v>
      </c>
      <c r="N1342" s="6">
        <v>31.9999999992433</v>
      </c>
      <c r="O1342" s="4">
        <v>0</v>
      </c>
      <c r="P1342" s="4">
        <v>31.9999999992433</v>
      </c>
      <c r="Q1342" s="13">
        <v>1</v>
      </c>
      <c r="R1342" s="29">
        <v>377.80534641417597</v>
      </c>
      <c r="S1342" s="29">
        <v>0</v>
      </c>
      <c r="T1342" s="29">
        <v>15.965478947999999</v>
      </c>
      <c r="U1342" t="s">
        <v>176</v>
      </c>
    </row>
    <row r="1343" spans="1:21">
      <c r="A1343">
        <v>1341</v>
      </c>
      <c r="B1343">
        <v>886307</v>
      </c>
      <c r="C1343" s="2">
        <v>44577.96875</v>
      </c>
      <c r="D1343" s="26">
        <f>IF(input_OLD_temp_simulation!C1343&lt;&gt;"",(C1343-E1343/24-DATE(1970,1,1))*86400,"")</f>
        <v>1642371300.0000002</v>
      </c>
      <c r="E1343" s="13">
        <v>1</v>
      </c>
      <c r="F1343" s="17">
        <v>6.4054342163582527</v>
      </c>
      <c r="G1343" s="17">
        <v>3.5087377124692609</v>
      </c>
      <c r="H1343" s="6">
        <v>0</v>
      </c>
      <c r="I1343" s="17">
        <v>4.0662757413787451</v>
      </c>
      <c r="J1343" s="17">
        <v>16.61666666666666</v>
      </c>
      <c r="K1343" s="4">
        <v>12.5</v>
      </c>
      <c r="L1343">
        <v>900</v>
      </c>
      <c r="M1343" s="6">
        <v>0</v>
      </c>
      <c r="N1343" s="6">
        <v>32.00000000106229</v>
      </c>
      <c r="O1343" s="4">
        <v>0</v>
      </c>
      <c r="P1343" s="4">
        <v>32.00000000106229</v>
      </c>
      <c r="Q1343" s="13">
        <v>1</v>
      </c>
      <c r="R1343" s="29">
        <v>377.80534641417597</v>
      </c>
      <c r="S1343" s="29">
        <v>0</v>
      </c>
      <c r="T1343" s="29">
        <v>15.906800408000001</v>
      </c>
      <c r="U1343" t="s">
        <v>176</v>
      </c>
    </row>
    <row r="1344" spans="1:21">
      <c r="A1344">
        <v>1342</v>
      </c>
      <c r="B1344">
        <v>886307</v>
      </c>
      <c r="C1344" s="2">
        <v>44577.979166666657</v>
      </c>
      <c r="D1344" s="26">
        <f>IF(input_OLD_temp_simulation!C1344&lt;&gt;"",(C1344-E1344/24-DATE(1970,1,1))*86400,"")</f>
        <v>1642372199.9999993</v>
      </c>
      <c r="E1344" s="13">
        <v>1</v>
      </c>
      <c r="F1344" s="17">
        <v>6.3368338926440071</v>
      </c>
      <c r="G1344" s="17">
        <v>3.672491808520133</v>
      </c>
      <c r="H1344" s="6">
        <v>0</v>
      </c>
      <c r="I1344" s="17">
        <v>3.888506020297251</v>
      </c>
      <c r="J1344" s="17">
        <v>16.486666666666672</v>
      </c>
      <c r="K1344" s="4">
        <v>12.5</v>
      </c>
      <c r="L1344">
        <v>900</v>
      </c>
      <c r="M1344" s="6">
        <v>0</v>
      </c>
      <c r="N1344" s="6">
        <v>31.9999999992433</v>
      </c>
      <c r="O1344" s="4">
        <v>0</v>
      </c>
      <c r="P1344" s="4">
        <v>31.9999999992433</v>
      </c>
      <c r="Q1344" s="13">
        <v>1</v>
      </c>
      <c r="R1344" s="29">
        <v>377.80534641417597</v>
      </c>
      <c r="S1344" s="29">
        <v>0</v>
      </c>
      <c r="T1344" s="29">
        <v>15.847289160000001</v>
      </c>
      <c r="U1344" t="s">
        <v>176</v>
      </c>
    </row>
    <row r="1345" spans="1:21">
      <c r="A1345">
        <v>1343</v>
      </c>
      <c r="B1345">
        <v>886307</v>
      </c>
      <c r="C1345" s="2">
        <v>44577.989583333343</v>
      </c>
      <c r="D1345" s="26">
        <f>IF(input_OLD_temp_simulation!C1345&lt;&gt;"",(C1345-E1345/24-DATE(1970,1,1))*86400,"")</f>
        <v>1642373100.000001</v>
      </c>
      <c r="E1345" s="13">
        <v>1</v>
      </c>
      <c r="F1345" s="17">
        <v>6.2682335689297606</v>
      </c>
      <c r="G1345" s="17">
        <v>3.836245904571006</v>
      </c>
      <c r="H1345" s="6">
        <v>0</v>
      </c>
      <c r="I1345" s="17">
        <v>3.7107362992157582</v>
      </c>
      <c r="J1345" s="17">
        <v>16.399999999999999</v>
      </c>
      <c r="K1345" s="4">
        <v>12.5</v>
      </c>
      <c r="L1345">
        <v>900</v>
      </c>
      <c r="M1345" s="6">
        <v>0</v>
      </c>
      <c r="N1345" s="6">
        <v>28.000000000247379</v>
      </c>
      <c r="O1345" s="4">
        <v>0</v>
      </c>
      <c r="P1345" s="4">
        <v>28.000000000247379</v>
      </c>
      <c r="Q1345" s="13">
        <v>1</v>
      </c>
      <c r="R1345" s="29">
        <v>377.80534641417597</v>
      </c>
      <c r="S1345" s="29">
        <v>0</v>
      </c>
      <c r="T1345" s="29">
        <v>15.786618119</v>
      </c>
      <c r="U1345" t="s">
        <v>176</v>
      </c>
    </row>
    <row r="1346" spans="1:21">
      <c r="A1346">
        <v>1344</v>
      </c>
      <c r="B1346">
        <v>886307</v>
      </c>
      <c r="C1346" s="2">
        <v>44578</v>
      </c>
      <c r="D1346" s="26">
        <f>IF(input_OLD_temp_simulation!C1346&lt;&gt;"",(C1346-E1346/24-DATE(1970,1,1))*86400,"")</f>
        <v>1642374000.0000002</v>
      </c>
      <c r="E1346" s="13">
        <v>1</v>
      </c>
      <c r="F1346" s="17">
        <v>6.1996332452155158</v>
      </c>
      <c r="G1346" s="17">
        <v>4.0000000006218777</v>
      </c>
      <c r="H1346" s="6">
        <v>0</v>
      </c>
      <c r="I1346" s="17">
        <v>3.5329665781342641</v>
      </c>
      <c r="J1346" s="17">
        <v>16.268888888888888</v>
      </c>
      <c r="K1346" s="4">
        <v>12.5</v>
      </c>
      <c r="L1346">
        <v>900</v>
      </c>
      <c r="M1346" s="6">
        <v>0</v>
      </c>
      <c r="N1346" s="6">
        <v>31.9999999992433</v>
      </c>
      <c r="O1346" s="4">
        <v>0</v>
      </c>
      <c r="P1346" s="4">
        <v>31.9999999992433</v>
      </c>
      <c r="Q1346" s="13">
        <v>1</v>
      </c>
      <c r="R1346" s="29">
        <v>377.80534641417597</v>
      </c>
      <c r="S1346" s="29">
        <v>0</v>
      </c>
      <c r="T1346" s="29">
        <v>16.268888888999999</v>
      </c>
      <c r="U1346" t="s">
        <v>176</v>
      </c>
    </row>
    <row r="1347" spans="1:21">
      <c r="A1347">
        <v>1345</v>
      </c>
      <c r="B1347">
        <v>886307</v>
      </c>
      <c r="C1347" s="2">
        <v>44578.010416666657</v>
      </c>
      <c r="D1347" s="26">
        <f>IF(input_OLD_temp_simulation!C1347&lt;&gt;"",(C1347-E1347/24-DATE(1970,1,1))*86400,"")</f>
        <v>1642374899.9999993</v>
      </c>
      <c r="E1347" s="13">
        <v>1</v>
      </c>
      <c r="F1347" s="17">
        <v>6.22162624855555</v>
      </c>
      <c r="G1347" s="17">
        <v>4.0000000006218777</v>
      </c>
      <c r="H1347" s="6">
        <v>0</v>
      </c>
      <c r="I1347" s="17">
        <v>3.5549595814742978</v>
      </c>
      <c r="J1347" s="17">
        <v>16.17444444444444</v>
      </c>
      <c r="K1347" s="4">
        <v>12.5</v>
      </c>
      <c r="L1347">
        <v>900</v>
      </c>
      <c r="M1347" s="6">
        <v>0</v>
      </c>
      <c r="N1347" s="6">
        <v>96.00000000136788</v>
      </c>
      <c r="O1347" s="4">
        <v>0</v>
      </c>
      <c r="P1347" s="4">
        <v>96.00000000136788</v>
      </c>
      <c r="Q1347" s="13">
        <v>1</v>
      </c>
      <c r="R1347" s="29">
        <v>377.80534641417597</v>
      </c>
      <c r="S1347" s="29">
        <v>0</v>
      </c>
      <c r="T1347" s="29">
        <v>16.242945329000001</v>
      </c>
      <c r="U1347" t="s">
        <v>176</v>
      </c>
    </row>
    <row r="1348" spans="1:21">
      <c r="A1348">
        <v>1346</v>
      </c>
      <c r="B1348">
        <v>886307</v>
      </c>
      <c r="C1348" s="2">
        <v>44578.020833333343</v>
      </c>
      <c r="D1348" s="26">
        <f>IF(input_OLD_temp_simulation!C1348&lt;&gt;"",(C1348-E1348/24-DATE(1970,1,1))*86400,"")</f>
        <v>1642375800.000001</v>
      </c>
      <c r="E1348" s="13">
        <v>1</v>
      </c>
      <c r="F1348" s="17">
        <v>6.2436192518955842</v>
      </c>
      <c r="G1348" s="17">
        <v>4.0000000006218777</v>
      </c>
      <c r="H1348" s="6">
        <v>0</v>
      </c>
      <c r="I1348" s="17">
        <v>3.576952584814332</v>
      </c>
      <c r="J1348" s="17">
        <v>16.09</v>
      </c>
      <c r="K1348" s="4">
        <v>12.5</v>
      </c>
      <c r="L1348">
        <v>900</v>
      </c>
      <c r="M1348" s="6">
        <v>0</v>
      </c>
      <c r="N1348" s="6">
        <v>79.99999999992724</v>
      </c>
      <c r="O1348" s="4">
        <v>0</v>
      </c>
      <c r="P1348" s="4">
        <v>79.99999999992724</v>
      </c>
      <c r="Q1348" s="13">
        <v>1</v>
      </c>
      <c r="R1348" s="29">
        <v>377.80534641417597</v>
      </c>
      <c r="S1348" s="29">
        <v>0</v>
      </c>
      <c r="T1348" s="29">
        <v>16.216542746999998</v>
      </c>
      <c r="U1348" t="s">
        <v>176</v>
      </c>
    </row>
    <row r="1349" spans="1:21">
      <c r="A1349">
        <v>1347</v>
      </c>
      <c r="B1349">
        <v>886307</v>
      </c>
      <c r="C1349" s="2">
        <v>44578.03125</v>
      </c>
      <c r="D1349" s="26">
        <f>IF(input_OLD_temp_simulation!C1349&lt;&gt;"",(C1349-E1349/24-DATE(1970,1,1))*86400,"")</f>
        <v>1642376700.0000002</v>
      </c>
      <c r="E1349" s="13">
        <v>1</v>
      </c>
      <c r="F1349" s="17">
        <v>6.2656122552356184</v>
      </c>
      <c r="G1349" s="17">
        <v>4.0000000006218777</v>
      </c>
      <c r="H1349" s="6">
        <v>0</v>
      </c>
      <c r="I1349" s="17">
        <v>3.598945588154367</v>
      </c>
      <c r="J1349" s="17">
        <v>15.993333333333331</v>
      </c>
      <c r="K1349" s="4">
        <v>12.5</v>
      </c>
      <c r="L1349">
        <v>900</v>
      </c>
      <c r="M1349" s="6">
        <v>0</v>
      </c>
      <c r="N1349" s="6">
        <v>31.9999999992433</v>
      </c>
      <c r="O1349" s="4">
        <v>0</v>
      </c>
      <c r="P1349" s="4">
        <v>31.9999999992433</v>
      </c>
      <c r="Q1349" s="13">
        <v>1</v>
      </c>
      <c r="R1349" s="29">
        <v>377.80534641417597</v>
      </c>
      <c r="S1349" s="29">
        <v>0</v>
      </c>
      <c r="T1349" s="29">
        <v>16.188466080000001</v>
      </c>
      <c r="U1349" t="s">
        <v>176</v>
      </c>
    </row>
    <row r="1350" spans="1:21">
      <c r="A1350">
        <v>1348</v>
      </c>
      <c r="B1350">
        <v>886307</v>
      </c>
      <c r="C1350" s="2">
        <v>44578.041666666657</v>
      </c>
      <c r="D1350" s="26">
        <f>IF(input_OLD_temp_simulation!C1350&lt;&gt;"",(C1350-E1350/24-DATE(1970,1,1))*86400,"")</f>
        <v>1642377599.9999993</v>
      </c>
      <c r="E1350" s="13">
        <v>1</v>
      </c>
      <c r="F1350" s="17">
        <v>6.2876052585756526</v>
      </c>
      <c r="G1350" s="17">
        <v>4.0000000006218777</v>
      </c>
      <c r="H1350" s="6">
        <v>0</v>
      </c>
      <c r="I1350" s="17">
        <v>3.6209385914944008</v>
      </c>
      <c r="J1350" s="17">
        <v>15.91666666666667</v>
      </c>
      <c r="K1350" s="4">
        <v>12.5</v>
      </c>
      <c r="L1350">
        <v>900</v>
      </c>
      <c r="M1350" s="6">
        <v>0</v>
      </c>
      <c r="N1350" s="6">
        <v>32.00000000106229</v>
      </c>
      <c r="O1350" s="4">
        <v>0</v>
      </c>
      <c r="P1350" s="4">
        <v>32.00000000106229</v>
      </c>
      <c r="Q1350" s="13">
        <v>1</v>
      </c>
      <c r="R1350" s="29">
        <v>377.80534641417597</v>
      </c>
      <c r="S1350" s="29">
        <v>0</v>
      </c>
      <c r="T1350" s="29">
        <v>16.160545278000001</v>
      </c>
      <c r="U1350" t="s">
        <v>176</v>
      </c>
    </row>
    <row r="1351" spans="1:21">
      <c r="A1351">
        <v>1349</v>
      </c>
      <c r="B1351">
        <v>886307</v>
      </c>
      <c r="C1351" s="2">
        <v>44578.052083333343</v>
      </c>
      <c r="D1351" s="26">
        <f>IF(input_OLD_temp_simulation!C1351&lt;&gt;"",(C1351-E1351/24-DATE(1970,1,1))*86400,"")</f>
        <v>1642378500.000001</v>
      </c>
      <c r="E1351" s="13">
        <v>1</v>
      </c>
      <c r="F1351" s="17">
        <v>6.1853803444509481</v>
      </c>
      <c r="G1351" s="17">
        <v>4.0213322547522639</v>
      </c>
      <c r="H1351" s="6">
        <v>0</v>
      </c>
      <c r="I1351" s="17">
        <v>3.504492174616106</v>
      </c>
      <c r="J1351" s="17">
        <v>15.868333333333331</v>
      </c>
      <c r="K1351" s="4">
        <v>12.5</v>
      </c>
      <c r="L1351">
        <v>900</v>
      </c>
      <c r="M1351" s="6">
        <v>0</v>
      </c>
      <c r="N1351" s="6">
        <v>31.9999999992433</v>
      </c>
      <c r="O1351" s="4">
        <v>0</v>
      </c>
      <c r="P1351" s="4">
        <v>31.9999999992433</v>
      </c>
      <c r="Q1351" s="13">
        <v>1</v>
      </c>
      <c r="R1351" s="29">
        <v>377.80534641417597</v>
      </c>
      <c r="S1351" s="29">
        <v>0</v>
      </c>
      <c r="T1351" s="29">
        <v>16.1323489</v>
      </c>
      <c r="U1351" t="s">
        <v>176</v>
      </c>
    </row>
    <row r="1352" spans="1:21">
      <c r="A1352">
        <v>1350</v>
      </c>
      <c r="B1352">
        <v>886307</v>
      </c>
      <c r="C1352" s="2">
        <v>44578.0625</v>
      </c>
      <c r="D1352" s="26">
        <f>IF(input_OLD_temp_simulation!C1352&lt;&gt;"",(C1352-E1352/24-DATE(1970,1,1))*86400,"")</f>
        <v>1642379400.0000002</v>
      </c>
      <c r="E1352" s="13">
        <v>1</v>
      </c>
      <c r="F1352" s="17">
        <v>6.0831554303262436</v>
      </c>
      <c r="G1352" s="17">
        <v>4.0426645088826501</v>
      </c>
      <c r="H1352" s="6">
        <v>0</v>
      </c>
      <c r="I1352" s="17">
        <v>3.3880457577378098</v>
      </c>
      <c r="J1352" s="17">
        <v>15.78333333333333</v>
      </c>
      <c r="K1352" s="4">
        <v>12.5</v>
      </c>
      <c r="L1352">
        <v>900</v>
      </c>
      <c r="M1352" s="6">
        <v>0</v>
      </c>
      <c r="N1352" s="6">
        <v>28.000000000247379</v>
      </c>
      <c r="O1352" s="4">
        <v>0</v>
      </c>
      <c r="P1352" s="4">
        <v>28.000000000247379</v>
      </c>
      <c r="Q1352" s="13">
        <v>1</v>
      </c>
      <c r="R1352" s="29">
        <v>377.80534641417597</v>
      </c>
      <c r="S1352" s="29">
        <v>0</v>
      </c>
      <c r="T1352" s="29">
        <v>16.103725741000002</v>
      </c>
      <c r="U1352" t="s">
        <v>176</v>
      </c>
    </row>
    <row r="1353" spans="1:21">
      <c r="A1353">
        <v>1351</v>
      </c>
      <c r="B1353">
        <v>886307</v>
      </c>
      <c r="C1353" s="2">
        <v>44578.072916666657</v>
      </c>
      <c r="D1353" s="26">
        <f>IF(input_OLD_temp_simulation!C1353&lt;&gt;"",(C1353-E1353/24-DATE(1970,1,1))*86400,"")</f>
        <v>1642380299.9999993</v>
      </c>
      <c r="E1353" s="13">
        <v>1</v>
      </c>
      <c r="F1353" s="17">
        <v>5.9809305162015391</v>
      </c>
      <c r="G1353" s="17">
        <v>4.0639967630130363</v>
      </c>
      <c r="H1353" s="6">
        <v>0</v>
      </c>
      <c r="I1353" s="17">
        <v>3.271599340859515</v>
      </c>
      <c r="J1353" s="17">
        <v>15.706666666666671</v>
      </c>
      <c r="K1353" s="4">
        <v>12.5</v>
      </c>
      <c r="L1353">
        <v>900</v>
      </c>
      <c r="M1353" s="6">
        <v>0</v>
      </c>
      <c r="N1353" s="6">
        <v>31.9999999992433</v>
      </c>
      <c r="O1353" s="4">
        <v>0</v>
      </c>
      <c r="P1353" s="4">
        <v>31.9999999992433</v>
      </c>
      <c r="Q1353" s="13">
        <v>1</v>
      </c>
      <c r="R1353" s="29">
        <v>377.80534641417597</v>
      </c>
      <c r="S1353" s="29">
        <v>0</v>
      </c>
      <c r="T1353" s="29">
        <v>16.074981254000001</v>
      </c>
      <c r="U1353" t="s">
        <v>176</v>
      </c>
    </row>
    <row r="1354" spans="1:21">
      <c r="A1354">
        <v>1352</v>
      </c>
      <c r="B1354">
        <v>886307</v>
      </c>
      <c r="C1354" s="2">
        <v>44578.083333333343</v>
      </c>
      <c r="D1354" s="26">
        <f>IF(input_OLD_temp_simulation!C1354&lt;&gt;"",(C1354-E1354/24-DATE(1970,1,1))*86400,"")</f>
        <v>1642381200.000001</v>
      </c>
      <c r="E1354" s="13">
        <v>1</v>
      </c>
      <c r="F1354" s="17">
        <v>5.8787056020768347</v>
      </c>
      <c r="G1354" s="17">
        <v>4.0853290171434216</v>
      </c>
      <c r="H1354" s="6">
        <v>0</v>
      </c>
      <c r="I1354" s="17">
        <v>3.1551529239812202</v>
      </c>
      <c r="J1354" s="17">
        <v>15.64</v>
      </c>
      <c r="K1354" s="4">
        <v>12.5</v>
      </c>
      <c r="L1354">
        <v>900</v>
      </c>
      <c r="M1354" s="6">
        <v>0</v>
      </c>
      <c r="N1354" s="6">
        <v>28.000000000247379</v>
      </c>
      <c r="O1354" s="4">
        <v>0</v>
      </c>
      <c r="P1354" s="4">
        <v>28.000000000247379</v>
      </c>
      <c r="Q1354" s="13">
        <v>1</v>
      </c>
      <c r="R1354" s="29">
        <v>377.80534641417597</v>
      </c>
      <c r="S1354" s="29">
        <v>0</v>
      </c>
      <c r="T1354" s="29">
        <v>16.045811693000001</v>
      </c>
      <c r="U1354" t="s">
        <v>176</v>
      </c>
    </row>
    <row r="1355" spans="1:21">
      <c r="A1355">
        <v>1353</v>
      </c>
      <c r="B1355">
        <v>886307</v>
      </c>
      <c r="C1355" s="2">
        <v>44578.09375</v>
      </c>
      <c r="D1355" s="26">
        <f>IF(input_OLD_temp_simulation!C1355&lt;&gt;"",(C1355-E1355/24-DATE(1970,1,1))*86400,"")</f>
        <v>1642382100.0000002</v>
      </c>
      <c r="E1355" s="13">
        <v>1</v>
      </c>
      <c r="F1355" s="17">
        <v>5.7128075641492408</v>
      </c>
      <c r="G1355" s="17">
        <v>4.0853290171434216</v>
      </c>
      <c r="H1355" s="6">
        <v>0</v>
      </c>
      <c r="I1355" s="17">
        <v>2.9892548860536259</v>
      </c>
      <c r="J1355" s="17">
        <v>15.573333333333331</v>
      </c>
      <c r="K1355" s="4">
        <v>12.5</v>
      </c>
      <c r="L1355">
        <v>900</v>
      </c>
      <c r="M1355" s="6">
        <v>0</v>
      </c>
      <c r="N1355" s="6">
        <v>32.00000000106229</v>
      </c>
      <c r="O1355" s="4">
        <v>0</v>
      </c>
      <c r="P1355" s="4">
        <v>32.00000000106229</v>
      </c>
      <c r="Q1355" s="13">
        <v>1</v>
      </c>
      <c r="R1355" s="29">
        <v>377.80534641417597</v>
      </c>
      <c r="S1355" s="29">
        <v>0</v>
      </c>
      <c r="T1355" s="29">
        <v>16.016368563</v>
      </c>
      <c r="U1355" t="s">
        <v>176</v>
      </c>
    </row>
    <row r="1356" spans="1:21">
      <c r="A1356">
        <v>1354</v>
      </c>
      <c r="B1356">
        <v>886307</v>
      </c>
      <c r="C1356" s="2">
        <v>44578.104166666657</v>
      </c>
      <c r="D1356" s="26">
        <f>IF(input_OLD_temp_simulation!C1356&lt;&gt;"",(C1356-E1356/24-DATE(1970,1,1))*86400,"")</f>
        <v>1642382999.9999993</v>
      </c>
      <c r="E1356" s="13">
        <v>1</v>
      </c>
      <c r="F1356" s="17">
        <v>5.546909526221647</v>
      </c>
      <c r="G1356" s="17">
        <v>4.0853290171434216</v>
      </c>
      <c r="H1356" s="6">
        <v>0</v>
      </c>
      <c r="I1356" s="17">
        <v>2.823356848126032</v>
      </c>
      <c r="J1356" s="17">
        <v>15.49</v>
      </c>
      <c r="K1356" s="4">
        <v>12.5</v>
      </c>
      <c r="L1356">
        <v>900</v>
      </c>
      <c r="M1356" s="6">
        <v>0</v>
      </c>
      <c r="N1356" s="6">
        <v>27.99999999842839</v>
      </c>
      <c r="O1356" s="4">
        <v>0</v>
      </c>
      <c r="P1356" s="4">
        <v>27.99999999842839</v>
      </c>
      <c r="Q1356" s="13">
        <v>1</v>
      </c>
      <c r="R1356" s="29">
        <v>377.80534641417597</v>
      </c>
      <c r="S1356" s="29">
        <v>0</v>
      </c>
      <c r="T1356" s="29">
        <v>15.986348594000001</v>
      </c>
      <c r="U1356" t="s">
        <v>176</v>
      </c>
    </row>
    <row r="1357" spans="1:21">
      <c r="A1357">
        <v>1355</v>
      </c>
      <c r="B1357">
        <v>886307</v>
      </c>
      <c r="C1357" s="2">
        <v>44578.114583333343</v>
      </c>
      <c r="D1357" s="26">
        <f>IF(input_OLD_temp_simulation!C1357&lt;&gt;"",(C1357-E1357/24-DATE(1970,1,1))*86400,"")</f>
        <v>1642383900.000001</v>
      </c>
      <c r="E1357" s="13">
        <v>1</v>
      </c>
      <c r="F1357" s="17">
        <v>5.3810114882940532</v>
      </c>
      <c r="G1357" s="17">
        <v>4.0853290171434216</v>
      </c>
      <c r="H1357" s="6">
        <v>0</v>
      </c>
      <c r="I1357" s="17">
        <v>2.6574588101984382</v>
      </c>
      <c r="J1357" s="17">
        <v>15.403333333333331</v>
      </c>
      <c r="K1357" s="4">
        <v>12.5</v>
      </c>
      <c r="L1357">
        <v>900</v>
      </c>
      <c r="M1357" s="6">
        <v>0</v>
      </c>
      <c r="N1357" s="6">
        <v>60.000000001309672</v>
      </c>
      <c r="O1357" s="4">
        <v>0</v>
      </c>
      <c r="P1357" s="4">
        <v>60.000000001309672</v>
      </c>
      <c r="Q1357" s="13">
        <v>1</v>
      </c>
      <c r="R1357" s="29">
        <v>377.80534641417597</v>
      </c>
      <c r="S1357" s="29">
        <v>0</v>
      </c>
      <c r="T1357" s="29">
        <v>15.957122134</v>
      </c>
      <c r="U1357" t="s">
        <v>176</v>
      </c>
    </row>
    <row r="1358" spans="1:21">
      <c r="A1358">
        <v>1356</v>
      </c>
      <c r="B1358">
        <v>886307</v>
      </c>
      <c r="C1358" s="2">
        <v>44578.125</v>
      </c>
      <c r="D1358" s="26">
        <f>IF(input_OLD_temp_simulation!C1358&lt;&gt;"",(C1358-E1358/24-DATE(1970,1,1))*86400,"")</f>
        <v>1642384800.0000002</v>
      </c>
      <c r="E1358" s="13">
        <v>1</v>
      </c>
      <c r="F1358" s="17">
        <v>5.2151134503664593</v>
      </c>
      <c r="G1358" s="17">
        <v>4.0853290171434216</v>
      </c>
      <c r="H1358" s="6">
        <v>0</v>
      </c>
      <c r="I1358" s="17">
        <v>2.4915607722708439</v>
      </c>
      <c r="J1358" s="17">
        <v>15.33</v>
      </c>
      <c r="K1358" s="4">
        <v>12.5</v>
      </c>
      <c r="L1358">
        <v>900</v>
      </c>
      <c r="M1358" s="6">
        <v>0</v>
      </c>
      <c r="N1358" s="6">
        <v>111.9999999991705</v>
      </c>
      <c r="O1358" s="4">
        <v>0</v>
      </c>
      <c r="P1358" s="4">
        <v>111.9999999991705</v>
      </c>
      <c r="Q1358" s="13">
        <v>1</v>
      </c>
      <c r="R1358" s="29">
        <v>377.80534641417597</v>
      </c>
      <c r="S1358" s="29">
        <v>0</v>
      </c>
      <c r="T1358" s="29">
        <v>15.929447021</v>
      </c>
      <c r="U1358" t="s">
        <v>176</v>
      </c>
    </row>
    <row r="1359" spans="1:21">
      <c r="A1359">
        <v>1357</v>
      </c>
      <c r="B1359">
        <v>886307</v>
      </c>
      <c r="C1359" s="2">
        <v>44578.135416666657</v>
      </c>
      <c r="D1359" s="26">
        <f>IF(input_OLD_temp_simulation!C1359&lt;&gt;"",(C1359-E1359/24-DATE(1970,1,1))*86400,"")</f>
        <v>1642385699.9999993</v>
      </c>
      <c r="E1359" s="13">
        <v>1</v>
      </c>
      <c r="F1359" s="17">
        <v>5.0514510431671802</v>
      </c>
      <c r="G1359" s="17">
        <v>4.0639967630130363</v>
      </c>
      <c r="H1359" s="6">
        <v>0</v>
      </c>
      <c r="I1359" s="17">
        <v>2.342119867825156</v>
      </c>
      <c r="J1359" s="17">
        <v>15.305</v>
      </c>
      <c r="K1359" s="4">
        <v>12.5</v>
      </c>
      <c r="L1359">
        <v>900</v>
      </c>
      <c r="M1359" s="6">
        <v>0</v>
      </c>
      <c r="N1359" s="6">
        <v>40.000000000873108</v>
      </c>
      <c r="O1359" s="4">
        <v>0</v>
      </c>
      <c r="P1359" s="4">
        <v>40.000000000873108</v>
      </c>
      <c r="Q1359" s="13">
        <v>1</v>
      </c>
      <c r="R1359" s="29">
        <v>377.80534641417597</v>
      </c>
      <c r="S1359" s="29">
        <v>0</v>
      </c>
      <c r="T1359" s="29">
        <v>15.898655749</v>
      </c>
      <c r="U1359" t="s">
        <v>176</v>
      </c>
    </row>
    <row r="1360" spans="1:21">
      <c r="A1360">
        <v>1358</v>
      </c>
      <c r="B1360">
        <v>886307</v>
      </c>
      <c r="C1360" s="2">
        <v>44578.145833333343</v>
      </c>
      <c r="D1360" s="26">
        <f>IF(input_OLD_temp_simulation!C1360&lt;&gt;"",(C1360-E1360/24-DATE(1970,1,1))*86400,"")</f>
        <v>1642386600.000001</v>
      </c>
      <c r="E1360" s="13">
        <v>1</v>
      </c>
      <c r="F1360" s="17">
        <v>4.887788635967901</v>
      </c>
      <c r="G1360" s="17">
        <v>4.0426645088826501</v>
      </c>
      <c r="H1360" s="6">
        <v>0</v>
      </c>
      <c r="I1360" s="17">
        <v>2.1926789633794681</v>
      </c>
      <c r="J1360" s="17">
        <v>15.186666666666669</v>
      </c>
      <c r="K1360" s="4">
        <v>12.5</v>
      </c>
      <c r="L1360">
        <v>900</v>
      </c>
      <c r="M1360" s="6">
        <v>0</v>
      </c>
      <c r="N1360" s="6">
        <v>31.9999999992433</v>
      </c>
      <c r="O1360" s="4">
        <v>0</v>
      </c>
      <c r="P1360" s="4">
        <v>31.9999999992433</v>
      </c>
      <c r="Q1360" s="13">
        <v>1</v>
      </c>
      <c r="R1360" s="29">
        <v>377.80534641417597</v>
      </c>
      <c r="S1360" s="29">
        <v>0</v>
      </c>
      <c r="T1360" s="29">
        <v>15.867191003</v>
      </c>
      <c r="U1360" t="s">
        <v>176</v>
      </c>
    </row>
    <row r="1361" spans="1:21">
      <c r="A1361">
        <v>1359</v>
      </c>
      <c r="B1361">
        <v>886307</v>
      </c>
      <c r="C1361" s="2">
        <v>44578.15625</v>
      </c>
      <c r="D1361" s="26">
        <f>IF(input_OLD_temp_simulation!C1361&lt;&gt;"",(C1361-E1361/24-DATE(1970,1,1))*86400,"")</f>
        <v>1642387500.0000002</v>
      </c>
      <c r="E1361" s="13">
        <v>1</v>
      </c>
      <c r="F1361" s="17">
        <v>4.7241262287686219</v>
      </c>
      <c r="G1361" s="17">
        <v>4.0213322547522639</v>
      </c>
      <c r="H1361" s="6">
        <v>0</v>
      </c>
      <c r="I1361" s="17">
        <v>2.0432380589337789</v>
      </c>
      <c r="J1361" s="17">
        <v>15.153333333333331</v>
      </c>
      <c r="K1361" s="4">
        <v>12.54</v>
      </c>
      <c r="L1361">
        <v>900</v>
      </c>
      <c r="M1361" s="6">
        <v>0</v>
      </c>
      <c r="N1361" s="6">
        <v>32.00000000106229</v>
      </c>
      <c r="O1361" s="4">
        <v>0</v>
      </c>
      <c r="P1361" s="4">
        <v>32.00000000106229</v>
      </c>
      <c r="Q1361" s="13">
        <v>1</v>
      </c>
      <c r="R1361" s="29">
        <v>377.80534641417597</v>
      </c>
      <c r="S1361" s="29">
        <v>0</v>
      </c>
      <c r="T1361" s="29">
        <v>15.835359001</v>
      </c>
      <c r="U1361" t="s">
        <v>176</v>
      </c>
    </row>
    <row r="1362" spans="1:21">
      <c r="A1362">
        <v>1360</v>
      </c>
      <c r="B1362">
        <v>886307</v>
      </c>
      <c r="C1362" s="2">
        <v>44578.166666666657</v>
      </c>
      <c r="D1362" s="26">
        <f>IF(input_OLD_temp_simulation!C1362&lt;&gt;"",(C1362-E1362/24-DATE(1970,1,1))*86400,"")</f>
        <v>1642388399.9999993</v>
      </c>
      <c r="E1362" s="13">
        <v>1</v>
      </c>
      <c r="F1362" s="17">
        <v>4.5604638215693427</v>
      </c>
      <c r="G1362" s="17">
        <v>4.0000000006218777</v>
      </c>
      <c r="H1362" s="6">
        <v>0</v>
      </c>
      <c r="I1362" s="17">
        <v>1.8937971544880909</v>
      </c>
      <c r="J1362" s="17">
        <v>15.115</v>
      </c>
      <c r="K1362" s="4">
        <v>12.5</v>
      </c>
      <c r="L1362">
        <v>900</v>
      </c>
      <c r="M1362" s="6">
        <v>0</v>
      </c>
      <c r="N1362" s="6">
        <v>27.99999999842839</v>
      </c>
      <c r="O1362" s="4">
        <v>0</v>
      </c>
      <c r="P1362" s="4">
        <v>27.99999999842839</v>
      </c>
      <c r="Q1362" s="13">
        <v>1</v>
      </c>
      <c r="R1362" s="29">
        <v>377.80534641417597</v>
      </c>
      <c r="S1362" s="29">
        <v>0</v>
      </c>
      <c r="T1362" s="29">
        <v>15.803008826999999</v>
      </c>
      <c r="U1362" t="s">
        <v>176</v>
      </c>
    </row>
    <row r="1363" spans="1:21">
      <c r="A1363">
        <v>1361</v>
      </c>
      <c r="B1363">
        <v>886307</v>
      </c>
      <c r="C1363" s="2">
        <v>44578.177083333343</v>
      </c>
      <c r="D1363" s="26">
        <f>IF(input_OLD_temp_simulation!C1363&lt;&gt;"",(C1363-E1363/24-DATE(1970,1,1))*86400,"")</f>
        <v>1642389300.000001</v>
      </c>
      <c r="E1363" s="13">
        <v>1</v>
      </c>
      <c r="F1363" s="17">
        <v>4.6953478668064603</v>
      </c>
      <c r="G1363" s="17">
        <v>4.0213322547522639</v>
      </c>
      <c r="H1363" s="6">
        <v>0</v>
      </c>
      <c r="I1363" s="17">
        <v>2.0144596969716182</v>
      </c>
      <c r="J1363" s="17">
        <v>15.03333333333333</v>
      </c>
      <c r="K1363" s="4">
        <v>12.5</v>
      </c>
      <c r="L1363">
        <v>900</v>
      </c>
      <c r="M1363" s="6">
        <v>0</v>
      </c>
      <c r="N1363" s="6">
        <v>32.00000000106229</v>
      </c>
      <c r="O1363" s="4">
        <v>0</v>
      </c>
      <c r="P1363" s="4">
        <v>32.00000000106229</v>
      </c>
      <c r="Q1363" s="13">
        <v>1</v>
      </c>
      <c r="R1363" s="29">
        <v>377.80534641417597</v>
      </c>
      <c r="S1363" s="29">
        <v>0</v>
      </c>
      <c r="T1363" s="29">
        <v>15.771287037</v>
      </c>
      <c r="U1363" t="s">
        <v>176</v>
      </c>
    </row>
    <row r="1364" spans="1:21">
      <c r="A1364">
        <v>1362</v>
      </c>
      <c r="B1364">
        <v>886307</v>
      </c>
      <c r="C1364" s="2">
        <v>44578.1875</v>
      </c>
      <c r="D1364" s="26">
        <f>IF(input_OLD_temp_simulation!C1364&lt;&gt;"",(C1364-E1364/24-DATE(1970,1,1))*86400,"")</f>
        <v>1642390200.0000002</v>
      </c>
      <c r="E1364" s="13">
        <v>1</v>
      </c>
      <c r="F1364" s="17">
        <v>4.8302319120435779</v>
      </c>
      <c r="G1364" s="17">
        <v>4.0426645088826501</v>
      </c>
      <c r="H1364" s="6">
        <v>0</v>
      </c>
      <c r="I1364" s="17">
        <v>2.135122239455145</v>
      </c>
      <c r="J1364" s="17">
        <v>14.983333333333331</v>
      </c>
      <c r="K1364" s="4">
        <v>12.5</v>
      </c>
      <c r="L1364">
        <v>900</v>
      </c>
      <c r="M1364" s="6">
        <v>0</v>
      </c>
      <c r="N1364" s="6">
        <v>28.000000000247379</v>
      </c>
      <c r="O1364" s="4">
        <v>0</v>
      </c>
      <c r="P1364" s="4">
        <v>28.000000000247379</v>
      </c>
      <c r="Q1364" s="13">
        <v>1</v>
      </c>
      <c r="R1364" s="29">
        <v>377.80534641417597</v>
      </c>
      <c r="S1364" s="29">
        <v>0</v>
      </c>
      <c r="T1364" s="29">
        <v>15.739887550000001</v>
      </c>
      <c r="U1364" t="s">
        <v>176</v>
      </c>
    </row>
    <row r="1365" spans="1:21">
      <c r="A1365">
        <v>1363</v>
      </c>
      <c r="B1365">
        <v>886307</v>
      </c>
      <c r="C1365" s="2">
        <v>44578.197916666657</v>
      </c>
      <c r="D1365" s="26">
        <f>IF(input_OLD_temp_simulation!C1365&lt;&gt;"",(C1365-E1365/24-DATE(1970,1,1))*86400,"")</f>
        <v>1642391099.9999993</v>
      </c>
      <c r="E1365" s="13">
        <v>1</v>
      </c>
      <c r="F1365" s="17">
        <v>4.9651159572806947</v>
      </c>
      <c r="G1365" s="17">
        <v>4.0639967630130363</v>
      </c>
      <c r="H1365" s="6">
        <v>0</v>
      </c>
      <c r="I1365" s="17">
        <v>2.25578478193867</v>
      </c>
      <c r="J1365" s="17">
        <v>14.89666666666667</v>
      </c>
      <c r="K1365" s="4">
        <v>12.5</v>
      </c>
      <c r="L1365">
        <v>900</v>
      </c>
      <c r="M1365" s="6">
        <v>0</v>
      </c>
      <c r="N1365" s="6">
        <v>31.9999999992433</v>
      </c>
      <c r="O1365" s="4">
        <v>0</v>
      </c>
      <c r="P1365" s="4">
        <v>31.9999999992433</v>
      </c>
      <c r="Q1365" s="13">
        <v>1</v>
      </c>
      <c r="R1365" s="29">
        <v>377.80534641417597</v>
      </c>
      <c r="S1365" s="29">
        <v>0</v>
      </c>
      <c r="T1365" s="29">
        <v>15.709113489</v>
      </c>
      <c r="U1365" t="s">
        <v>176</v>
      </c>
    </row>
    <row r="1366" spans="1:21">
      <c r="A1366">
        <v>1364</v>
      </c>
      <c r="B1366">
        <v>886307</v>
      </c>
      <c r="C1366" s="2">
        <v>44578.208333333343</v>
      </c>
      <c r="D1366" s="26">
        <f>IF(input_OLD_temp_simulation!C1366&lt;&gt;"",(C1366-E1366/24-DATE(1970,1,1))*86400,"")</f>
        <v>1642392000.000001</v>
      </c>
      <c r="E1366" s="13">
        <v>1</v>
      </c>
      <c r="F1366" s="17">
        <v>5.1000000025178123</v>
      </c>
      <c r="G1366" s="17">
        <v>4.0853290171434216</v>
      </c>
      <c r="H1366" s="6">
        <v>0</v>
      </c>
      <c r="I1366" s="17">
        <v>2.3764473244221969</v>
      </c>
      <c r="J1366" s="17">
        <v>14.83333333333333</v>
      </c>
      <c r="K1366" s="4">
        <v>12.5</v>
      </c>
      <c r="L1366">
        <v>900</v>
      </c>
      <c r="M1366" s="6">
        <v>0</v>
      </c>
      <c r="N1366" s="6">
        <v>31.9999999992433</v>
      </c>
      <c r="O1366" s="4">
        <v>0</v>
      </c>
      <c r="P1366" s="4">
        <v>31.9999999992433</v>
      </c>
      <c r="Q1366" s="13">
        <v>1</v>
      </c>
      <c r="R1366" s="29">
        <v>377.80534641417597</v>
      </c>
      <c r="S1366" s="29">
        <v>0</v>
      </c>
      <c r="T1366" s="29">
        <v>15.678810842000001</v>
      </c>
      <c r="U1366" t="s">
        <v>176</v>
      </c>
    </row>
    <row r="1367" spans="1:21">
      <c r="A1367">
        <v>1365</v>
      </c>
      <c r="B1367">
        <v>886307</v>
      </c>
      <c r="C1367" s="2">
        <v>44578.21875</v>
      </c>
      <c r="D1367" s="26">
        <f>IF(input_OLD_temp_simulation!C1367&lt;&gt;"",(C1367-E1367/24-DATE(1970,1,1))*86400,"")</f>
        <v>1642392900.0000002</v>
      </c>
      <c r="E1367" s="13">
        <v>1</v>
      </c>
      <c r="F1367" s="17">
        <v>5.3086245922988189</v>
      </c>
      <c r="G1367" s="17">
        <v>4.249083113038818</v>
      </c>
      <c r="H1367" s="6">
        <v>0</v>
      </c>
      <c r="I1367" s="17">
        <v>2.4759025169396072</v>
      </c>
      <c r="J1367" s="17">
        <v>14.77</v>
      </c>
      <c r="K1367" s="4">
        <v>12.5</v>
      </c>
      <c r="L1367">
        <v>900</v>
      </c>
      <c r="M1367" s="6">
        <v>0</v>
      </c>
      <c r="N1367" s="6">
        <v>28.000000000247379</v>
      </c>
      <c r="O1367" s="4">
        <v>0</v>
      </c>
      <c r="P1367" s="4">
        <v>28.000000000247379</v>
      </c>
      <c r="Q1367" s="13">
        <v>1</v>
      </c>
      <c r="R1367" s="29">
        <v>377.80534641417597</v>
      </c>
      <c r="S1367" s="29">
        <v>0</v>
      </c>
      <c r="T1367" s="29">
        <v>15.648760064999999</v>
      </c>
      <c r="U1367" t="s">
        <v>176</v>
      </c>
    </row>
    <row r="1368" spans="1:21">
      <c r="A1368">
        <v>1366</v>
      </c>
      <c r="B1368">
        <v>886307</v>
      </c>
      <c r="C1368" s="2">
        <v>44578.229166666657</v>
      </c>
      <c r="D1368" s="26">
        <f>IF(input_OLD_temp_simulation!C1368&lt;&gt;"",(C1368-E1368/24-DATE(1970,1,1))*86400,"")</f>
        <v>1642393799.9999993</v>
      </c>
      <c r="E1368" s="13">
        <v>1</v>
      </c>
      <c r="F1368" s="17">
        <v>5.5172491820798264</v>
      </c>
      <c r="G1368" s="17">
        <v>4.4128372089342136</v>
      </c>
      <c r="H1368" s="6">
        <v>0</v>
      </c>
      <c r="I1368" s="17">
        <v>2.575357709457017</v>
      </c>
      <c r="J1368" s="17">
        <v>14.696666666666671</v>
      </c>
      <c r="K1368" s="4">
        <v>12.5</v>
      </c>
      <c r="L1368">
        <v>900</v>
      </c>
      <c r="M1368" s="6">
        <v>0</v>
      </c>
      <c r="N1368" s="6">
        <v>32.00000000106229</v>
      </c>
      <c r="O1368" s="4">
        <v>0</v>
      </c>
      <c r="P1368" s="4">
        <v>32.00000000106229</v>
      </c>
      <c r="Q1368" s="13">
        <v>1</v>
      </c>
      <c r="R1368" s="29">
        <v>377.80534641417597</v>
      </c>
      <c r="S1368" s="29">
        <v>0</v>
      </c>
      <c r="T1368" s="29">
        <v>15.619264496</v>
      </c>
      <c r="U1368" t="s">
        <v>176</v>
      </c>
    </row>
    <row r="1369" spans="1:21">
      <c r="A1369">
        <v>1367</v>
      </c>
      <c r="B1369">
        <v>886307</v>
      </c>
      <c r="C1369" s="2">
        <v>44578.239583333343</v>
      </c>
      <c r="D1369" s="26">
        <f>IF(input_OLD_temp_simulation!C1369&lt;&gt;"",(C1369-E1369/24-DATE(1970,1,1))*86400,"")</f>
        <v>1642394700.000001</v>
      </c>
      <c r="E1369" s="13">
        <v>1</v>
      </c>
      <c r="F1369" s="17">
        <v>5.725873771860833</v>
      </c>
      <c r="G1369" s="17">
        <v>4.5765913048296092</v>
      </c>
      <c r="H1369" s="6">
        <v>0</v>
      </c>
      <c r="I1369" s="17">
        <v>2.6748129019744269</v>
      </c>
      <c r="J1369" s="17">
        <v>14.62333333333333</v>
      </c>
      <c r="K1369" s="4">
        <v>12.5</v>
      </c>
      <c r="L1369">
        <v>900</v>
      </c>
      <c r="M1369" s="6">
        <v>0</v>
      </c>
      <c r="N1369" s="6">
        <v>28.000000000247379</v>
      </c>
      <c r="O1369" s="4">
        <v>0</v>
      </c>
      <c r="P1369" s="4">
        <v>28.000000000247379</v>
      </c>
      <c r="Q1369" s="13">
        <v>1</v>
      </c>
      <c r="R1369" s="29">
        <v>377.80534641417597</v>
      </c>
      <c r="S1369" s="29">
        <v>0</v>
      </c>
      <c r="T1369" s="29">
        <v>15.590018283999999</v>
      </c>
      <c r="U1369" t="s">
        <v>176</v>
      </c>
    </row>
    <row r="1370" spans="1:21">
      <c r="A1370">
        <v>1368</v>
      </c>
      <c r="B1370">
        <v>886307</v>
      </c>
      <c r="C1370" s="2">
        <v>44578.25</v>
      </c>
      <c r="D1370" s="26">
        <f>IF(input_OLD_temp_simulation!C1370&lt;&gt;"",(C1370-E1370/24-DATE(1970,1,1))*86400,"")</f>
        <v>1642395600.0000002</v>
      </c>
      <c r="E1370" s="13">
        <v>1</v>
      </c>
      <c r="F1370" s="17">
        <v>5.9344983616418396</v>
      </c>
      <c r="G1370" s="17">
        <v>4.7403454007250048</v>
      </c>
      <c r="H1370" s="6">
        <v>0</v>
      </c>
      <c r="I1370" s="17">
        <v>2.7742680944918372</v>
      </c>
      <c r="J1370" s="17">
        <v>14.6</v>
      </c>
      <c r="K1370" s="4">
        <v>12.5</v>
      </c>
      <c r="L1370">
        <v>900</v>
      </c>
      <c r="M1370" s="6">
        <v>0</v>
      </c>
      <c r="N1370" s="6">
        <v>31.9999999992433</v>
      </c>
      <c r="O1370" s="4">
        <v>0</v>
      </c>
      <c r="P1370" s="4">
        <v>31.9999999992433</v>
      </c>
      <c r="Q1370" s="13">
        <v>1</v>
      </c>
      <c r="R1370" s="29">
        <v>377.80534641417597</v>
      </c>
      <c r="S1370" s="29">
        <v>0</v>
      </c>
      <c r="T1370" s="29">
        <v>15.561324774999999</v>
      </c>
      <c r="U1370" t="s">
        <v>176</v>
      </c>
    </row>
    <row r="1371" spans="1:21">
      <c r="A1371">
        <v>1369</v>
      </c>
      <c r="B1371">
        <v>886307</v>
      </c>
      <c r="C1371" s="2">
        <v>44578.260416666657</v>
      </c>
      <c r="D1371" s="26">
        <f>IF(input_OLD_temp_simulation!C1371&lt;&gt;"",(C1371-E1371/24-DATE(1970,1,1))*86400,"")</f>
        <v>1642396499.9999993</v>
      </c>
      <c r="E1371" s="13">
        <v>1</v>
      </c>
      <c r="F1371" s="17">
        <v>5.9878910412676314</v>
      </c>
      <c r="G1371" s="17">
        <v>4.8701727003625024</v>
      </c>
      <c r="H1371" s="6">
        <v>0</v>
      </c>
      <c r="I1371" s="17">
        <v>2.741109241025963</v>
      </c>
      <c r="J1371" s="17">
        <v>14.545</v>
      </c>
      <c r="K1371" s="4">
        <v>12.5</v>
      </c>
      <c r="L1371">
        <v>900</v>
      </c>
      <c r="M1371" s="6">
        <v>0</v>
      </c>
      <c r="N1371" s="6">
        <v>31.9999999992433</v>
      </c>
      <c r="O1371" s="4">
        <v>0</v>
      </c>
      <c r="P1371" s="4">
        <v>31.9999999992433</v>
      </c>
      <c r="Q1371" s="13">
        <v>1</v>
      </c>
      <c r="R1371" s="29">
        <v>377.80534641417597</v>
      </c>
      <c r="S1371" s="29">
        <v>0</v>
      </c>
      <c r="T1371" s="29">
        <v>15.532617366</v>
      </c>
      <c r="U1371" t="s">
        <v>176</v>
      </c>
    </row>
    <row r="1372" spans="1:21">
      <c r="A1372">
        <v>1370</v>
      </c>
      <c r="B1372">
        <v>886307</v>
      </c>
      <c r="C1372" s="2">
        <v>44578.270833333343</v>
      </c>
      <c r="D1372" s="26">
        <f>IF(input_OLD_temp_simulation!C1372&lt;&gt;"",(C1372-E1372/24-DATE(1970,1,1))*86400,"")</f>
        <v>1642397400.000001</v>
      </c>
      <c r="E1372" s="13">
        <v>1</v>
      </c>
      <c r="F1372" s="17">
        <v>6.0412837208934231</v>
      </c>
      <c r="G1372" s="17">
        <v>5</v>
      </c>
      <c r="H1372" s="6">
        <v>0</v>
      </c>
      <c r="I1372" s="17">
        <v>2.7079503875600901</v>
      </c>
      <c r="J1372" s="17">
        <v>14.508333333333329</v>
      </c>
      <c r="K1372" s="4">
        <v>12.5</v>
      </c>
      <c r="L1372">
        <v>900</v>
      </c>
      <c r="M1372" s="6">
        <v>0</v>
      </c>
      <c r="N1372" s="6">
        <v>96.00000000136788</v>
      </c>
      <c r="O1372" s="4">
        <v>0</v>
      </c>
      <c r="P1372" s="4">
        <v>96.00000000136788</v>
      </c>
      <c r="Q1372" s="13">
        <v>1</v>
      </c>
      <c r="R1372" s="29">
        <v>377.80534641417597</v>
      </c>
      <c r="S1372" s="29">
        <v>0</v>
      </c>
      <c r="T1372" s="29">
        <v>15.506329084000001</v>
      </c>
      <c r="U1372" t="s">
        <v>176</v>
      </c>
    </row>
    <row r="1373" spans="1:21">
      <c r="A1373">
        <v>1371</v>
      </c>
      <c r="B1373">
        <v>886307</v>
      </c>
      <c r="C1373" s="2">
        <v>44578.28125</v>
      </c>
      <c r="D1373" s="26">
        <f>IF(input_OLD_temp_simulation!C1373&lt;&gt;"",(C1373-E1373/24-DATE(1970,1,1))*86400,"")</f>
        <v>1642398300.0000002</v>
      </c>
      <c r="E1373" s="13">
        <v>1</v>
      </c>
      <c r="F1373" s="17">
        <v>6.0946764005192149</v>
      </c>
      <c r="G1373" s="17">
        <v>5.1298272996374976</v>
      </c>
      <c r="H1373" s="6">
        <v>0</v>
      </c>
      <c r="I1373" s="17">
        <v>2.6747915340942172</v>
      </c>
      <c r="J1373" s="17">
        <v>14.47666666666667</v>
      </c>
      <c r="K1373" s="4">
        <v>12.5</v>
      </c>
      <c r="L1373">
        <v>900</v>
      </c>
      <c r="M1373" s="6">
        <v>0</v>
      </c>
      <c r="N1373" s="6">
        <v>95.999999999548891</v>
      </c>
      <c r="O1373" s="4">
        <v>0</v>
      </c>
      <c r="P1373" s="4">
        <v>95.999999999548891</v>
      </c>
      <c r="Q1373" s="13">
        <v>1</v>
      </c>
      <c r="R1373" s="29">
        <v>377.80534641417597</v>
      </c>
      <c r="S1373" s="29">
        <v>0</v>
      </c>
      <c r="T1373" s="29">
        <v>15.480019413999999</v>
      </c>
      <c r="U1373" t="s">
        <v>176</v>
      </c>
    </row>
    <row r="1374" spans="1:21">
      <c r="A1374">
        <v>1372</v>
      </c>
      <c r="B1374">
        <v>886307</v>
      </c>
      <c r="C1374" s="2">
        <v>44578.291666666657</v>
      </c>
      <c r="D1374" s="26">
        <f>IF(input_OLD_temp_simulation!C1374&lt;&gt;"",(C1374-E1374/24-DATE(1970,1,1))*86400,"")</f>
        <v>1642399199.9999993</v>
      </c>
      <c r="E1374" s="13">
        <v>1</v>
      </c>
      <c r="F1374" s="17">
        <v>6.1480690801450066</v>
      </c>
      <c r="G1374" s="17">
        <v>5.2596545992749952</v>
      </c>
      <c r="H1374" s="6">
        <v>0</v>
      </c>
      <c r="I1374" s="17">
        <v>2.641632680628343</v>
      </c>
      <c r="J1374" s="17">
        <v>14.44</v>
      </c>
      <c r="K1374" s="4">
        <v>12.5</v>
      </c>
      <c r="L1374">
        <v>900</v>
      </c>
      <c r="M1374" s="6">
        <v>3653.7722222246748</v>
      </c>
      <c r="N1374" s="6">
        <v>27.99999999842839</v>
      </c>
      <c r="O1374" s="4">
        <v>0</v>
      </c>
      <c r="P1374" s="4">
        <v>27.99999999842839</v>
      </c>
      <c r="Q1374" s="13">
        <v>1</v>
      </c>
      <c r="R1374" s="29">
        <v>377.80534641417597</v>
      </c>
      <c r="S1374" s="29">
        <v>3275.966875810499</v>
      </c>
      <c r="T1374" s="29">
        <v>15.571904398999999</v>
      </c>
      <c r="U1374" t="s">
        <v>176</v>
      </c>
    </row>
    <row r="1375" spans="1:21">
      <c r="A1375">
        <v>1373</v>
      </c>
      <c r="B1375">
        <v>886307</v>
      </c>
      <c r="C1375" s="2">
        <v>44578.302083333343</v>
      </c>
      <c r="D1375" s="26">
        <f>IF(input_OLD_temp_simulation!C1375&lt;&gt;"",(C1375-E1375/24-DATE(1970,1,1))*86400,"")</f>
        <v>1642400100.000001</v>
      </c>
      <c r="E1375" s="13">
        <v>1</v>
      </c>
      <c r="F1375" s="17">
        <v>6.1696764005192151</v>
      </c>
      <c r="G1375" s="17">
        <v>5.3584950453516491</v>
      </c>
      <c r="H1375" s="6">
        <v>0.4548724885983309</v>
      </c>
      <c r="I1375" s="17">
        <v>2.5973463702847819</v>
      </c>
      <c r="J1375" s="17">
        <v>14.39666666666667</v>
      </c>
      <c r="K1375" s="4">
        <v>12.5</v>
      </c>
      <c r="L1375">
        <v>900</v>
      </c>
      <c r="M1375" s="6">
        <v>3653.7722222246748</v>
      </c>
      <c r="N1375" s="6">
        <v>31.9999999992433</v>
      </c>
      <c r="O1375" s="4">
        <v>0</v>
      </c>
      <c r="P1375" s="4">
        <v>31.9999999992433</v>
      </c>
      <c r="Q1375" s="13">
        <v>1</v>
      </c>
      <c r="R1375" s="29">
        <v>377.80534641417597</v>
      </c>
      <c r="S1375" s="29">
        <v>3275.966875810499</v>
      </c>
      <c r="T1375" s="29">
        <v>15.663667339</v>
      </c>
      <c r="U1375" t="s">
        <v>176</v>
      </c>
    </row>
    <row r="1376" spans="1:21">
      <c r="A1376">
        <v>1374</v>
      </c>
      <c r="B1376">
        <v>886307</v>
      </c>
      <c r="C1376" s="2">
        <v>44578.3125</v>
      </c>
      <c r="D1376" s="26">
        <f>IF(input_OLD_temp_simulation!C1376&lt;&gt;"",(C1376-E1376/24-DATE(1970,1,1))*86400,"")</f>
        <v>1642401000.0000002</v>
      </c>
      <c r="E1376" s="13">
        <v>1</v>
      </c>
      <c r="F1376" s="17">
        <v>6.1912837208934226</v>
      </c>
      <c r="G1376" s="17">
        <v>5.457335491428303</v>
      </c>
      <c r="H1376" s="6">
        <v>0.90974497719666181</v>
      </c>
      <c r="I1376" s="17">
        <v>2.5530600599412212</v>
      </c>
      <c r="J1376" s="17">
        <v>14.33</v>
      </c>
      <c r="K1376" s="4">
        <v>14.83333333333333</v>
      </c>
      <c r="L1376">
        <v>900</v>
      </c>
      <c r="M1376" s="6">
        <v>3653.7722222246748</v>
      </c>
      <c r="N1376" s="6">
        <v>652.00000000186265</v>
      </c>
      <c r="O1376" s="4">
        <v>0</v>
      </c>
      <c r="P1376" s="4">
        <v>652.00000000186265</v>
      </c>
      <c r="Q1376" s="13">
        <v>1</v>
      </c>
      <c r="R1376" s="29">
        <v>377.80534641417597</v>
      </c>
      <c r="S1376" s="29">
        <v>3275.966875810499</v>
      </c>
      <c r="T1376" s="29">
        <v>15.778726088999999</v>
      </c>
      <c r="U1376" t="s">
        <v>176</v>
      </c>
    </row>
    <row r="1377" spans="1:21">
      <c r="A1377">
        <v>1375</v>
      </c>
      <c r="B1377">
        <v>886307</v>
      </c>
      <c r="C1377" s="2">
        <v>44578.322916666657</v>
      </c>
      <c r="D1377" s="26">
        <f>IF(input_OLD_temp_simulation!C1377&lt;&gt;"",(C1377-E1377/24-DATE(1970,1,1))*86400,"")</f>
        <v>1642401899.9999993</v>
      </c>
      <c r="E1377" s="13">
        <v>1</v>
      </c>
      <c r="F1377" s="17">
        <v>6.2128910412676301</v>
      </c>
      <c r="G1377" s="17">
        <v>5.5561759375049569</v>
      </c>
      <c r="H1377" s="6">
        <v>1.364617465794993</v>
      </c>
      <c r="I1377" s="17">
        <v>2.5087737495976592</v>
      </c>
      <c r="J1377" s="17">
        <v>14.805</v>
      </c>
      <c r="K1377" s="4">
        <v>16</v>
      </c>
      <c r="L1377">
        <v>900</v>
      </c>
      <c r="M1377" s="6">
        <v>3653.7722222246748</v>
      </c>
      <c r="N1377" s="6">
        <v>47.999999998864951</v>
      </c>
      <c r="O1377" s="4">
        <v>0</v>
      </c>
      <c r="P1377" s="4">
        <v>47.999999998864951</v>
      </c>
      <c r="Q1377" s="13">
        <v>1</v>
      </c>
      <c r="R1377" s="29">
        <v>377.80534641417597</v>
      </c>
      <c r="S1377" s="29">
        <v>3275.966875810499</v>
      </c>
      <c r="T1377" s="29">
        <v>15.870477301999999</v>
      </c>
      <c r="U1377" t="s">
        <v>176</v>
      </c>
    </row>
    <row r="1378" spans="1:21">
      <c r="A1378">
        <v>1376</v>
      </c>
      <c r="B1378">
        <v>886307</v>
      </c>
      <c r="C1378" s="2">
        <v>44578.333333333343</v>
      </c>
      <c r="D1378" s="26">
        <f>IF(input_OLD_temp_simulation!C1378&lt;&gt;"",(C1378-E1378/24-DATE(1970,1,1))*86400,"")</f>
        <v>1642402800.000001</v>
      </c>
      <c r="E1378" s="13">
        <v>1</v>
      </c>
      <c r="F1378" s="17">
        <v>6.2344983616418386</v>
      </c>
      <c r="G1378" s="17">
        <v>5.6550163835816107</v>
      </c>
      <c r="H1378" s="6">
        <v>1.8194899543933241</v>
      </c>
      <c r="I1378" s="17">
        <v>2.4644874392540981</v>
      </c>
      <c r="J1378" s="17">
        <v>15.723333333333329</v>
      </c>
      <c r="K1378" s="4">
        <v>16</v>
      </c>
      <c r="L1378">
        <v>900</v>
      </c>
      <c r="M1378" s="6">
        <v>1348.183333332551</v>
      </c>
      <c r="N1378" s="6">
        <v>40.000000000873108</v>
      </c>
      <c r="O1378" s="4">
        <v>0</v>
      </c>
      <c r="P1378" s="4">
        <v>40.000000000873108</v>
      </c>
      <c r="Q1378" s="13">
        <v>1</v>
      </c>
      <c r="R1378" s="29">
        <v>377.80534641417597</v>
      </c>
      <c r="S1378" s="29">
        <v>970.37798691837543</v>
      </c>
      <c r="T1378" s="29">
        <v>15.876632293</v>
      </c>
      <c r="U1378" t="s">
        <v>176</v>
      </c>
    </row>
    <row r="1379" spans="1:21">
      <c r="A1379">
        <v>1377</v>
      </c>
      <c r="B1379">
        <v>886307</v>
      </c>
      <c r="C1379" s="2">
        <v>44578.34375</v>
      </c>
      <c r="D1379" s="26">
        <f>IF(input_OLD_temp_simulation!C1379&lt;&gt;"",(C1379-E1379/24-DATE(1970,1,1))*86400,"")</f>
        <v>1642403700.0000002</v>
      </c>
      <c r="E1379" s="13">
        <v>1</v>
      </c>
      <c r="F1379" s="17">
        <v>6.3048462278188406</v>
      </c>
      <c r="G1379" s="17">
        <v>5.6424218416095577</v>
      </c>
      <c r="H1379" s="6">
        <v>5.197471075899192</v>
      </c>
      <c r="I1379" s="17">
        <v>2.5432316667458021</v>
      </c>
      <c r="J1379" s="17">
        <v>15.88666666666666</v>
      </c>
      <c r="K1379" s="4">
        <v>16</v>
      </c>
      <c r="L1379">
        <v>900</v>
      </c>
      <c r="M1379" s="6">
        <v>1348.183333332551</v>
      </c>
      <c r="N1379" s="6">
        <v>72.000000000116415</v>
      </c>
      <c r="O1379" s="4">
        <v>0</v>
      </c>
      <c r="P1379" s="4">
        <v>72.000000000116415</v>
      </c>
      <c r="Q1379" s="13">
        <v>1</v>
      </c>
      <c r="R1379" s="29">
        <v>377.80534641417597</v>
      </c>
      <c r="S1379" s="29">
        <v>970.37798691837543</v>
      </c>
      <c r="T1379" s="29">
        <v>15.885342108</v>
      </c>
      <c r="U1379" t="s">
        <v>176</v>
      </c>
    </row>
    <row r="1380" spans="1:21">
      <c r="A1380">
        <v>1378</v>
      </c>
      <c r="B1380">
        <v>886307</v>
      </c>
      <c r="C1380" s="2">
        <v>44578.354166666657</v>
      </c>
      <c r="D1380" s="26">
        <f>IF(input_OLD_temp_simulation!C1380&lt;&gt;"",(C1380-E1380/24-DATE(1970,1,1))*86400,"")</f>
        <v>1642404599.9999993</v>
      </c>
      <c r="E1380" s="13">
        <v>1</v>
      </c>
      <c r="F1380" s="17">
        <v>6.3751940939958436</v>
      </c>
      <c r="G1380" s="17">
        <v>5.6298272996375047</v>
      </c>
      <c r="H1380" s="6">
        <v>8.5754521974050615</v>
      </c>
      <c r="I1380" s="17">
        <v>2.6219758942375071</v>
      </c>
      <c r="J1380" s="17">
        <v>16.22666666666667</v>
      </c>
      <c r="K1380" s="4">
        <v>16</v>
      </c>
      <c r="L1380">
        <v>900</v>
      </c>
      <c r="M1380" s="6">
        <v>1348.183333332551</v>
      </c>
      <c r="N1380" s="6">
        <v>47.999999998864951</v>
      </c>
      <c r="O1380" s="4">
        <v>0</v>
      </c>
      <c r="P1380" s="4">
        <v>47.999999998864951</v>
      </c>
      <c r="Q1380" s="13">
        <v>1</v>
      </c>
      <c r="R1380" s="29">
        <v>377.80534641417597</v>
      </c>
      <c r="S1380" s="29">
        <v>970.37798691837543</v>
      </c>
      <c r="T1380" s="29">
        <v>15.894469932</v>
      </c>
      <c r="U1380" t="s">
        <v>176</v>
      </c>
    </row>
    <row r="1381" spans="1:21">
      <c r="A1381">
        <v>1379</v>
      </c>
      <c r="B1381">
        <v>886307</v>
      </c>
      <c r="C1381" s="2">
        <v>44578.364583333343</v>
      </c>
      <c r="D1381" s="26">
        <f>IF(input_OLD_temp_simulation!C1381&lt;&gt;"",(C1381-E1381/24-DATE(1970,1,1))*86400,"")</f>
        <v>1642405500.000001</v>
      </c>
      <c r="E1381" s="13">
        <v>1</v>
      </c>
      <c r="F1381" s="17">
        <v>6.4455419601728474</v>
      </c>
      <c r="G1381" s="17">
        <v>5.6172327576654517</v>
      </c>
      <c r="H1381" s="6">
        <v>11.95343331891093</v>
      </c>
      <c r="I1381" s="17">
        <v>2.7007201217292121</v>
      </c>
      <c r="J1381" s="17">
        <v>16.695</v>
      </c>
      <c r="K1381" s="4">
        <v>16</v>
      </c>
      <c r="L1381">
        <v>900</v>
      </c>
      <c r="M1381" s="6">
        <v>1348.183333332551</v>
      </c>
      <c r="N1381" s="6">
        <v>44.000000001688022</v>
      </c>
      <c r="O1381" s="4">
        <v>0</v>
      </c>
      <c r="P1381" s="4">
        <v>44.000000001688022</v>
      </c>
      <c r="Q1381" s="13">
        <v>1</v>
      </c>
      <c r="R1381" s="29">
        <v>377.80534641417597</v>
      </c>
      <c r="S1381" s="29">
        <v>970.37798691837543</v>
      </c>
      <c r="T1381" s="29">
        <v>15.904774772</v>
      </c>
      <c r="U1381" t="s">
        <v>176</v>
      </c>
    </row>
    <row r="1382" spans="1:21">
      <c r="A1382">
        <v>1380</v>
      </c>
      <c r="B1382">
        <v>886307</v>
      </c>
      <c r="C1382" s="2">
        <v>44578.375</v>
      </c>
      <c r="D1382" s="26">
        <f>IF(input_OLD_temp_simulation!C1382&lt;&gt;"",(C1382-E1382/24-DATE(1970,1,1))*86400,"")</f>
        <v>1642406400.0000002</v>
      </c>
      <c r="E1382" s="13">
        <v>1</v>
      </c>
      <c r="F1382" s="17">
        <v>6.5158898263498486</v>
      </c>
      <c r="G1382" s="17">
        <v>5.6046382156933987</v>
      </c>
      <c r="H1382" s="6">
        <v>15.3314144404168</v>
      </c>
      <c r="I1382" s="17">
        <v>2.7794643492209161</v>
      </c>
      <c r="J1382" s="17">
        <v>16.676666666666669</v>
      </c>
      <c r="K1382" s="4">
        <v>16</v>
      </c>
      <c r="L1382">
        <v>900</v>
      </c>
      <c r="M1382" s="6">
        <v>762.0166666664179</v>
      </c>
      <c r="N1382" s="6">
        <v>39.999999997235143</v>
      </c>
      <c r="O1382" s="4">
        <v>0</v>
      </c>
      <c r="P1382" s="4">
        <v>39.999999997235143</v>
      </c>
      <c r="Q1382" s="13">
        <v>1</v>
      </c>
      <c r="R1382" s="29">
        <v>377.80534641417597</v>
      </c>
      <c r="S1382" s="29">
        <v>384.21132025224188</v>
      </c>
      <c r="T1382" s="29">
        <v>15.894638112999999</v>
      </c>
      <c r="U1382" t="s">
        <v>176</v>
      </c>
    </row>
    <row r="1383" spans="1:21">
      <c r="A1383">
        <v>1381</v>
      </c>
      <c r="B1383">
        <v>886307</v>
      </c>
      <c r="C1383" s="2">
        <v>44578.385416666657</v>
      </c>
      <c r="D1383" s="26">
        <f>IF(input_OLD_temp_simulation!C1383&lt;&gt;"",(C1383-E1383/24-DATE(1970,1,1))*86400,"")</f>
        <v>1642407299.9999993</v>
      </c>
      <c r="E1383" s="13">
        <v>1</v>
      </c>
      <c r="F1383" s="17">
        <v>6.6562997760118918</v>
      </c>
      <c r="G1383" s="17">
        <v>5.6046382156933987</v>
      </c>
      <c r="H1383" s="6">
        <v>23.634856751389989</v>
      </c>
      <c r="I1383" s="17">
        <v>2.9198742988829589</v>
      </c>
      <c r="J1383" s="17">
        <v>16.24666666666667</v>
      </c>
      <c r="K1383" s="4">
        <v>16</v>
      </c>
      <c r="L1383">
        <v>900</v>
      </c>
      <c r="M1383" s="6">
        <v>762.0166666664179</v>
      </c>
      <c r="N1383" s="6">
        <v>56.000000000494772</v>
      </c>
      <c r="O1383" s="4">
        <v>0</v>
      </c>
      <c r="P1383" s="4">
        <v>56.000000000494772</v>
      </c>
      <c r="Q1383" s="13">
        <v>1</v>
      </c>
      <c r="R1383" s="29">
        <v>377.80534641417597</v>
      </c>
      <c r="S1383" s="29">
        <v>384.21132025224188</v>
      </c>
      <c r="T1383" s="29">
        <v>15.888312658</v>
      </c>
      <c r="U1383" t="s">
        <v>176</v>
      </c>
    </row>
    <row r="1384" spans="1:21">
      <c r="A1384">
        <v>1382</v>
      </c>
      <c r="B1384">
        <v>886307</v>
      </c>
      <c r="C1384" s="2">
        <v>44578.395833333343</v>
      </c>
      <c r="D1384" s="26">
        <f>IF(input_OLD_temp_simulation!C1384&lt;&gt;"",(C1384-E1384/24-DATE(1970,1,1))*86400,"")</f>
        <v>1642408200.000001</v>
      </c>
      <c r="E1384" s="13">
        <v>1</v>
      </c>
      <c r="F1384" s="17">
        <v>6.7967097256739351</v>
      </c>
      <c r="G1384" s="17">
        <v>5.6046382156933987</v>
      </c>
      <c r="H1384" s="6">
        <v>31.938299062363189</v>
      </c>
      <c r="I1384" s="17">
        <v>3.060284248545003</v>
      </c>
      <c r="J1384" s="17">
        <v>16.061666666666671</v>
      </c>
      <c r="K1384" s="4">
        <v>16</v>
      </c>
      <c r="L1384">
        <v>900</v>
      </c>
      <c r="M1384" s="6">
        <v>762.0166666664179</v>
      </c>
      <c r="N1384" s="6">
        <v>139.99999999941789</v>
      </c>
      <c r="O1384" s="4">
        <v>0</v>
      </c>
      <c r="P1384" s="4">
        <v>139.99999999941789</v>
      </c>
      <c r="Q1384" s="13">
        <v>1</v>
      </c>
      <c r="R1384" s="29">
        <v>377.80534641417597</v>
      </c>
      <c r="S1384" s="29">
        <v>384.21132025224188</v>
      </c>
      <c r="T1384" s="29">
        <v>15.888371587</v>
      </c>
      <c r="U1384" t="s">
        <v>176</v>
      </c>
    </row>
    <row r="1385" spans="1:21">
      <c r="A1385">
        <v>1383</v>
      </c>
      <c r="B1385">
        <v>886307</v>
      </c>
      <c r="C1385" s="2">
        <v>44578.40625</v>
      </c>
      <c r="D1385" s="26">
        <f>IF(input_OLD_temp_simulation!C1385&lt;&gt;"",(C1385-E1385/24-DATE(1970,1,1))*86400,"")</f>
        <v>1642409100.0000002</v>
      </c>
      <c r="E1385" s="13">
        <v>1</v>
      </c>
      <c r="F1385" s="17">
        <v>6.9371196753359774</v>
      </c>
      <c r="G1385" s="17">
        <v>5.6046382156933987</v>
      </c>
      <c r="H1385" s="6">
        <v>40.241741373336382</v>
      </c>
      <c r="I1385" s="17">
        <v>3.2006941982070449</v>
      </c>
      <c r="J1385" s="17">
        <v>15.92</v>
      </c>
      <c r="K1385" s="4">
        <v>16</v>
      </c>
      <c r="L1385">
        <v>900</v>
      </c>
      <c r="M1385" s="6">
        <v>762.0166666664179</v>
      </c>
      <c r="N1385" s="6">
        <v>96.00000000136788</v>
      </c>
      <c r="O1385" s="4">
        <v>0</v>
      </c>
      <c r="P1385" s="4">
        <v>96.00000000136788</v>
      </c>
      <c r="Q1385" s="13">
        <v>1</v>
      </c>
      <c r="R1385" s="29">
        <v>377.80534641417597</v>
      </c>
      <c r="S1385" s="29">
        <v>384.21132025224188</v>
      </c>
      <c r="T1385" s="29">
        <v>15.889929058</v>
      </c>
      <c r="U1385" t="s">
        <v>176</v>
      </c>
    </row>
    <row r="1386" spans="1:21">
      <c r="A1386">
        <v>1384</v>
      </c>
      <c r="B1386">
        <v>886307</v>
      </c>
      <c r="C1386" s="2">
        <v>44578.416666666657</v>
      </c>
      <c r="D1386" s="26">
        <f>IF(input_OLD_temp_simulation!C1386&lt;&gt;"",(C1386-E1386/24-DATE(1970,1,1))*86400,"")</f>
        <v>1642409999.9999993</v>
      </c>
      <c r="E1386" s="13">
        <v>1</v>
      </c>
      <c r="F1386" s="17">
        <v>7.0775296249980206</v>
      </c>
      <c r="G1386" s="17">
        <v>5.6046382156933987</v>
      </c>
      <c r="H1386" s="6">
        <v>48.545183684309578</v>
      </c>
      <c r="I1386" s="17">
        <v>3.3411041478690882</v>
      </c>
      <c r="J1386" s="17">
        <v>16.04666666666667</v>
      </c>
      <c r="K1386" s="4">
        <v>16</v>
      </c>
      <c r="L1386">
        <v>900</v>
      </c>
      <c r="M1386" s="6">
        <v>185.6194444422764</v>
      </c>
      <c r="N1386" s="6">
        <v>44.000000001688022</v>
      </c>
      <c r="O1386" s="4">
        <v>0</v>
      </c>
      <c r="P1386" s="4">
        <v>44.000000001688022</v>
      </c>
      <c r="Q1386" s="13">
        <v>1</v>
      </c>
      <c r="R1386" s="29">
        <v>377.80534641417597</v>
      </c>
      <c r="S1386" s="29">
        <v>0</v>
      </c>
      <c r="T1386" s="29">
        <v>15.878508521000001</v>
      </c>
      <c r="U1386" t="s">
        <v>176</v>
      </c>
    </row>
    <row r="1387" spans="1:21">
      <c r="A1387">
        <v>1385</v>
      </c>
      <c r="B1387">
        <v>886307</v>
      </c>
      <c r="C1387" s="2">
        <v>44578.427083333343</v>
      </c>
      <c r="D1387" s="26">
        <f>IF(input_OLD_temp_simulation!C1387&lt;&gt;"",(C1387-E1387/24-DATE(1970,1,1))*86400,"")</f>
        <v>1642410900.000001</v>
      </c>
      <c r="E1387" s="13">
        <v>1</v>
      </c>
      <c r="F1387" s="17">
        <v>7.2787890791952243</v>
      </c>
      <c r="G1387" s="17">
        <v>5.7034786616243416</v>
      </c>
      <c r="H1387" s="6">
        <v>58.060271881271319</v>
      </c>
      <c r="I1387" s="17">
        <v>3.4764699714456628</v>
      </c>
      <c r="J1387" s="17">
        <v>16.164999999999999</v>
      </c>
      <c r="K1387" s="4">
        <v>16</v>
      </c>
      <c r="L1387">
        <v>900</v>
      </c>
      <c r="M1387" s="6">
        <v>185.6194444422764</v>
      </c>
      <c r="N1387" s="6">
        <v>235.9999999971478</v>
      </c>
      <c r="O1387" s="4">
        <v>0</v>
      </c>
      <c r="P1387" s="4">
        <v>235.9999999971478</v>
      </c>
      <c r="Q1387" s="13">
        <v>1</v>
      </c>
      <c r="R1387" s="29">
        <v>377.80534641417597</v>
      </c>
      <c r="S1387" s="29">
        <v>0</v>
      </c>
      <c r="T1387" s="29">
        <v>15.877977181</v>
      </c>
      <c r="U1387" t="s">
        <v>176</v>
      </c>
    </row>
    <row r="1388" spans="1:21">
      <c r="A1388">
        <v>1386</v>
      </c>
      <c r="B1388">
        <v>886307</v>
      </c>
      <c r="C1388" s="2">
        <v>44578.4375</v>
      </c>
      <c r="D1388" s="26">
        <f>IF(input_OLD_temp_simulation!C1388&lt;&gt;"",(C1388-E1388/24-DATE(1970,1,1))*86400,"")</f>
        <v>1642411800.0000002</v>
      </c>
      <c r="E1388" s="13">
        <v>1</v>
      </c>
      <c r="F1388" s="17">
        <v>7.4800485333924289</v>
      </c>
      <c r="G1388" s="17">
        <v>5.8023191075552862</v>
      </c>
      <c r="H1388" s="6">
        <v>67.575360078233061</v>
      </c>
      <c r="I1388" s="17">
        <v>3.6118357950222379</v>
      </c>
      <c r="J1388" s="17">
        <v>16.073333333333331</v>
      </c>
      <c r="K1388" s="4">
        <v>16</v>
      </c>
      <c r="L1388">
        <v>900</v>
      </c>
      <c r="M1388" s="6">
        <v>185.6194444422764</v>
      </c>
      <c r="N1388" s="6">
        <v>64.00000000212458</v>
      </c>
      <c r="O1388" s="4">
        <v>0</v>
      </c>
      <c r="P1388" s="4">
        <v>64.00000000212458</v>
      </c>
      <c r="Q1388" s="13">
        <v>1</v>
      </c>
      <c r="R1388" s="29">
        <v>377.80534641417597</v>
      </c>
      <c r="S1388" s="29">
        <v>0</v>
      </c>
      <c r="T1388" s="29">
        <v>15.874463542999999</v>
      </c>
      <c r="U1388" t="s">
        <v>176</v>
      </c>
    </row>
    <row r="1389" spans="1:21">
      <c r="A1389">
        <v>1387</v>
      </c>
      <c r="B1389">
        <v>886307</v>
      </c>
      <c r="C1389" s="2">
        <v>44578.447916666657</v>
      </c>
      <c r="D1389" s="26">
        <f>IF(input_OLD_temp_simulation!C1389&lt;&gt;"",(C1389-E1389/24-DATE(1970,1,1))*86400,"")</f>
        <v>1642412699.9999993</v>
      </c>
      <c r="E1389" s="13">
        <v>1</v>
      </c>
      <c r="F1389" s="17">
        <v>7.6813079875896326</v>
      </c>
      <c r="G1389" s="17">
        <v>5.90115955348623</v>
      </c>
      <c r="H1389" s="6">
        <v>77.090448275194817</v>
      </c>
      <c r="I1389" s="17">
        <v>3.7472016185988131</v>
      </c>
      <c r="J1389" s="17">
        <v>16.03</v>
      </c>
      <c r="K1389" s="4">
        <v>16</v>
      </c>
      <c r="L1389">
        <v>900</v>
      </c>
      <c r="M1389" s="6">
        <v>185.6194444422764</v>
      </c>
      <c r="N1389" s="6">
        <v>231.9999999999709</v>
      </c>
      <c r="O1389" s="4">
        <v>0</v>
      </c>
      <c r="P1389" s="4">
        <v>231.9999999999709</v>
      </c>
      <c r="Q1389" s="13">
        <v>1</v>
      </c>
      <c r="R1389" s="29">
        <v>377.80534641417597</v>
      </c>
      <c r="S1389" s="29">
        <v>0</v>
      </c>
      <c r="T1389" s="29">
        <v>15.88090212</v>
      </c>
      <c r="U1389" t="s">
        <v>176</v>
      </c>
    </row>
    <row r="1390" spans="1:21">
      <c r="A1390">
        <v>1388</v>
      </c>
      <c r="B1390">
        <v>886307</v>
      </c>
      <c r="C1390" s="2">
        <v>44578.458333333343</v>
      </c>
      <c r="D1390" s="26">
        <f>IF(input_OLD_temp_simulation!C1390&lt;&gt;"",(C1390-E1390/24-DATE(1970,1,1))*86400,"")</f>
        <v>1642413600.000001</v>
      </c>
      <c r="E1390" s="13">
        <v>1</v>
      </c>
      <c r="F1390" s="17">
        <v>7.8825674417868363</v>
      </c>
      <c r="G1390" s="17">
        <v>5.9999999994171738</v>
      </c>
      <c r="H1390" s="6">
        <v>86.605536472156544</v>
      </c>
      <c r="I1390" s="17">
        <v>3.8825674421753869</v>
      </c>
      <c r="J1390" s="17">
        <v>15.91666666666667</v>
      </c>
      <c r="K1390" s="4">
        <v>16</v>
      </c>
      <c r="L1390">
        <v>900</v>
      </c>
      <c r="M1390" s="6">
        <v>869.48055555942949</v>
      </c>
      <c r="N1390" s="6">
        <v>47.999999998864951</v>
      </c>
      <c r="O1390" s="4">
        <v>0</v>
      </c>
      <c r="P1390" s="4">
        <v>47.999999998864951</v>
      </c>
      <c r="Q1390" s="13">
        <v>1</v>
      </c>
      <c r="R1390" s="29">
        <v>377.80534641417597</v>
      </c>
      <c r="S1390" s="29">
        <v>491.67520914525352</v>
      </c>
      <c r="T1390" s="29">
        <v>15.902011001</v>
      </c>
      <c r="U1390" t="s">
        <v>176</v>
      </c>
    </row>
    <row r="1391" spans="1:21">
      <c r="A1391">
        <v>1389</v>
      </c>
      <c r="B1391">
        <v>886307</v>
      </c>
      <c r="C1391" s="2">
        <v>44578.46875</v>
      </c>
      <c r="D1391" s="26">
        <f>IF(input_OLD_temp_simulation!C1391&lt;&gt;"",(C1391-E1391/24-DATE(1970,1,1))*86400,"")</f>
        <v>1642414500.0000002</v>
      </c>
      <c r="E1391" s="13">
        <v>1</v>
      </c>
      <c r="F1391" s="17">
        <v>8.002133225428576</v>
      </c>
      <c r="G1391" s="17">
        <v>5.8362459036674812</v>
      </c>
      <c r="H1391" s="6">
        <v>92.155472428445904</v>
      </c>
      <c r="I1391" s="17">
        <v>4.1113026229835894</v>
      </c>
      <c r="J1391" s="17">
        <v>15.866666666666671</v>
      </c>
      <c r="K1391" s="4">
        <v>16</v>
      </c>
      <c r="L1391">
        <v>900</v>
      </c>
      <c r="M1391" s="6">
        <v>869.48055555942949</v>
      </c>
      <c r="N1391" s="6">
        <v>67.999999999301508</v>
      </c>
      <c r="O1391" s="4">
        <v>0</v>
      </c>
      <c r="P1391" s="4">
        <v>67.999999999301508</v>
      </c>
      <c r="Q1391" s="13">
        <v>1</v>
      </c>
      <c r="R1391" s="29">
        <v>377.80534641417597</v>
      </c>
      <c r="S1391" s="29">
        <v>491.67520914525352</v>
      </c>
      <c r="T1391" s="29">
        <v>15.926354107</v>
      </c>
      <c r="U1391" t="s">
        <v>176</v>
      </c>
    </row>
    <row r="1392" spans="1:21">
      <c r="A1392">
        <v>1390</v>
      </c>
      <c r="B1392">
        <v>886307</v>
      </c>
      <c r="C1392" s="2">
        <v>44578.479166666657</v>
      </c>
      <c r="D1392" s="26">
        <f>IF(input_OLD_temp_simulation!C1392&lt;&gt;"",(C1392-E1392/24-DATE(1970,1,1))*86400,"")</f>
        <v>1642415399.9999993</v>
      </c>
      <c r="E1392" s="13">
        <v>1</v>
      </c>
      <c r="F1392" s="17">
        <v>8.1216990090703138</v>
      </c>
      <c r="G1392" s="17">
        <v>5.6724918079177886</v>
      </c>
      <c r="H1392" s="6">
        <v>97.70540838473525</v>
      </c>
      <c r="I1392" s="17">
        <v>4.3400378037917884</v>
      </c>
      <c r="J1392" s="17">
        <v>16.076666666666672</v>
      </c>
      <c r="K1392" s="4">
        <v>16</v>
      </c>
      <c r="L1392">
        <v>900</v>
      </c>
      <c r="M1392" s="6">
        <v>869.48055555942949</v>
      </c>
      <c r="N1392" s="6">
        <v>64.00000000212458</v>
      </c>
      <c r="O1392" s="4">
        <v>0</v>
      </c>
      <c r="P1392" s="4">
        <v>64.00000000212458</v>
      </c>
      <c r="Q1392" s="13">
        <v>1</v>
      </c>
      <c r="R1392" s="29">
        <v>377.80534641417597</v>
      </c>
      <c r="S1392" s="29">
        <v>491.67520914525352</v>
      </c>
      <c r="T1392" s="29">
        <v>15.953009002</v>
      </c>
      <c r="U1392" t="s">
        <v>176</v>
      </c>
    </row>
    <row r="1393" spans="1:21">
      <c r="A1393">
        <v>1391</v>
      </c>
      <c r="B1393">
        <v>886307</v>
      </c>
      <c r="C1393" s="2">
        <v>44578.489583333343</v>
      </c>
      <c r="D1393" s="26">
        <f>IF(input_OLD_temp_simulation!C1393&lt;&gt;"",(C1393-E1393/24-DATE(1970,1,1))*86400,"")</f>
        <v>1642416300.000001</v>
      </c>
      <c r="E1393" s="13">
        <v>1</v>
      </c>
      <c r="F1393" s="17">
        <v>8.2412647927120517</v>
      </c>
      <c r="G1393" s="17">
        <v>5.508737712168096</v>
      </c>
      <c r="H1393" s="6">
        <v>103.2553443410246</v>
      </c>
      <c r="I1393" s="17">
        <v>4.5687729845999883</v>
      </c>
      <c r="J1393" s="17">
        <v>16.256666666666671</v>
      </c>
      <c r="K1393" s="4">
        <v>16</v>
      </c>
      <c r="L1393">
        <v>900</v>
      </c>
      <c r="M1393" s="6">
        <v>869.48055555942949</v>
      </c>
      <c r="N1393" s="6">
        <v>56.000000000494772</v>
      </c>
      <c r="O1393" s="4">
        <v>0</v>
      </c>
      <c r="P1393" s="4">
        <v>56.000000000494772</v>
      </c>
      <c r="Q1393" s="13">
        <v>1</v>
      </c>
      <c r="R1393" s="29">
        <v>377.80534641417597</v>
      </c>
      <c r="S1393" s="29">
        <v>491.67520914525352</v>
      </c>
      <c r="T1393" s="29">
        <v>15.981816427</v>
      </c>
      <c r="U1393" t="s">
        <v>176</v>
      </c>
    </row>
    <row r="1394" spans="1:21">
      <c r="A1394">
        <v>1392</v>
      </c>
      <c r="B1394">
        <v>886307</v>
      </c>
      <c r="C1394" s="2">
        <v>44578.5</v>
      </c>
      <c r="D1394" s="26">
        <f>IF(input_OLD_temp_simulation!C1394&lt;&gt;"",(C1394-E1394/24-DATE(1970,1,1))*86400,"")</f>
        <v>1642417200.0000002</v>
      </c>
      <c r="E1394" s="13">
        <v>1</v>
      </c>
      <c r="F1394" s="17">
        <v>8.3608305763537913</v>
      </c>
      <c r="G1394" s="17">
        <v>5.3449836164184026</v>
      </c>
      <c r="H1394" s="6">
        <v>108.805280297314</v>
      </c>
      <c r="I1394" s="17">
        <v>4.797508165408189</v>
      </c>
      <c r="J1394" s="17">
        <v>16.149999999999999</v>
      </c>
      <c r="K1394" s="4">
        <v>16</v>
      </c>
      <c r="L1394">
        <v>900</v>
      </c>
      <c r="M1394" s="6">
        <v>4005.4722222208002</v>
      </c>
      <c r="N1394" s="6">
        <v>71.999999996478437</v>
      </c>
      <c r="O1394" s="4">
        <v>0</v>
      </c>
      <c r="P1394" s="4">
        <v>71.999999996478437</v>
      </c>
      <c r="Q1394" s="13">
        <v>1</v>
      </c>
      <c r="R1394" s="29">
        <v>377.80534641417597</v>
      </c>
      <c r="S1394" s="29">
        <v>3627.6668758066239</v>
      </c>
      <c r="T1394" s="29">
        <v>16.129321497999999</v>
      </c>
      <c r="U1394" t="s">
        <v>176</v>
      </c>
    </row>
    <row r="1395" spans="1:21">
      <c r="A1395">
        <v>1393</v>
      </c>
      <c r="B1395">
        <v>886307</v>
      </c>
      <c r="C1395" s="2">
        <v>44578.510416666657</v>
      </c>
      <c r="D1395" s="26">
        <f>IF(input_OLD_temp_simulation!C1395&lt;&gt;"",(C1395-E1395/24-DATE(1970,1,1))*86400,"")</f>
        <v>1642418099.9999993</v>
      </c>
      <c r="E1395" s="13">
        <v>1</v>
      </c>
      <c r="F1395" s="17">
        <v>8.4382577960520901</v>
      </c>
      <c r="G1395" s="17">
        <v>5.3449836164184026</v>
      </c>
      <c r="H1395" s="6">
        <v>123.7946455896241</v>
      </c>
      <c r="I1395" s="17">
        <v>4.8749353851064878</v>
      </c>
      <c r="J1395" s="17">
        <v>16.079999999999998</v>
      </c>
      <c r="K1395" s="4">
        <v>16.333333333333329</v>
      </c>
      <c r="L1395">
        <v>900</v>
      </c>
      <c r="M1395" s="6">
        <v>4005.4722222208002</v>
      </c>
      <c r="N1395" s="6">
        <v>272.00000000084401</v>
      </c>
      <c r="O1395" s="4">
        <v>0</v>
      </c>
      <c r="P1395" s="4">
        <v>272.00000000084401</v>
      </c>
      <c r="Q1395" s="13">
        <v>1</v>
      </c>
      <c r="R1395" s="29">
        <v>377.80534641417597</v>
      </c>
      <c r="S1395" s="29">
        <v>3627.6668758066239</v>
      </c>
      <c r="T1395" s="29">
        <v>16.289147472</v>
      </c>
      <c r="U1395" t="s">
        <v>176</v>
      </c>
    </row>
    <row r="1396" spans="1:21">
      <c r="A1396">
        <v>1394</v>
      </c>
      <c r="B1396">
        <v>886307</v>
      </c>
      <c r="C1396" s="2">
        <v>44578.520833333343</v>
      </c>
      <c r="D1396" s="26">
        <f>IF(input_OLD_temp_simulation!C1396&lt;&gt;"",(C1396-E1396/24-DATE(1970,1,1))*86400,"")</f>
        <v>1642419000.000001</v>
      </c>
      <c r="E1396" s="13">
        <v>1</v>
      </c>
      <c r="F1396" s="17">
        <v>8.5156850157503889</v>
      </c>
      <c r="G1396" s="17">
        <v>5.3449836164184026</v>
      </c>
      <c r="H1396" s="6">
        <v>138.78401088193419</v>
      </c>
      <c r="I1396" s="17">
        <v>4.9523626048047866</v>
      </c>
      <c r="J1396" s="17">
        <v>16.07</v>
      </c>
      <c r="K1396" s="4">
        <v>17</v>
      </c>
      <c r="L1396">
        <v>900</v>
      </c>
      <c r="M1396" s="6">
        <v>4005.4722222208002</v>
      </c>
      <c r="N1396" s="6">
        <v>360.00000000058208</v>
      </c>
      <c r="O1396" s="4">
        <v>0</v>
      </c>
      <c r="P1396" s="4">
        <v>360.00000000058208</v>
      </c>
      <c r="Q1396" s="13">
        <v>1</v>
      </c>
      <c r="R1396" s="29">
        <v>377.80534641417597</v>
      </c>
      <c r="S1396" s="29">
        <v>3627.6668758066239</v>
      </c>
      <c r="T1396" s="29">
        <v>16.456998273</v>
      </c>
      <c r="U1396" t="s">
        <v>176</v>
      </c>
    </row>
    <row r="1397" spans="1:21">
      <c r="A1397">
        <v>1395</v>
      </c>
      <c r="B1397">
        <v>886307</v>
      </c>
      <c r="C1397" s="2">
        <v>44578.53125</v>
      </c>
      <c r="D1397" s="26">
        <f>IF(input_OLD_temp_simulation!C1397&lt;&gt;"",(C1397-E1397/24-DATE(1970,1,1))*86400,"")</f>
        <v>1642419900.0000002</v>
      </c>
      <c r="E1397" s="13">
        <v>1</v>
      </c>
      <c r="F1397" s="17">
        <v>8.5931122354486877</v>
      </c>
      <c r="G1397" s="17">
        <v>5.3449836164184026</v>
      </c>
      <c r="H1397" s="6">
        <v>153.77337617424439</v>
      </c>
      <c r="I1397" s="17">
        <v>5.0297898245030854</v>
      </c>
      <c r="J1397" s="17">
        <v>16.805</v>
      </c>
      <c r="K1397" s="4">
        <v>17</v>
      </c>
      <c r="L1397">
        <v>900</v>
      </c>
      <c r="M1397" s="6">
        <v>4005.4722222208002</v>
      </c>
      <c r="N1397" s="6">
        <v>31.9999999992433</v>
      </c>
      <c r="O1397" s="4">
        <v>0</v>
      </c>
      <c r="P1397" s="4">
        <v>31.9999999992433</v>
      </c>
      <c r="Q1397" s="13">
        <v>1</v>
      </c>
      <c r="R1397" s="29">
        <v>377.80534641417597</v>
      </c>
      <c r="S1397" s="29">
        <v>3627.6668758066239</v>
      </c>
      <c r="T1397" s="29">
        <v>16.617034520000001</v>
      </c>
      <c r="U1397" t="s">
        <v>176</v>
      </c>
    </row>
    <row r="1398" spans="1:21">
      <c r="A1398">
        <v>1396</v>
      </c>
      <c r="B1398">
        <v>886307</v>
      </c>
      <c r="C1398" s="2">
        <v>44578.541666666657</v>
      </c>
      <c r="D1398" s="26">
        <f>IF(input_OLD_temp_simulation!C1398&lt;&gt;"",(C1398-E1398/24-DATE(1970,1,1))*86400,"")</f>
        <v>1642420799.9999993</v>
      </c>
      <c r="E1398" s="13">
        <v>1</v>
      </c>
      <c r="F1398" s="17">
        <v>8.6705394551469865</v>
      </c>
      <c r="G1398" s="17">
        <v>5.3449836164184026</v>
      </c>
      <c r="H1398" s="6">
        <v>168.7627414665545</v>
      </c>
      <c r="I1398" s="17">
        <v>5.1072170442013842</v>
      </c>
      <c r="J1398" s="17">
        <v>17.125</v>
      </c>
      <c r="K1398" s="4">
        <v>17</v>
      </c>
      <c r="L1398">
        <v>900</v>
      </c>
      <c r="M1398" s="6">
        <v>937.86666666670226</v>
      </c>
      <c r="N1398" s="6">
        <v>120.0000000026193</v>
      </c>
      <c r="O1398" s="4">
        <v>0</v>
      </c>
      <c r="P1398" s="4">
        <v>120.0000000026193</v>
      </c>
      <c r="Q1398" s="13">
        <v>1</v>
      </c>
      <c r="R1398" s="29">
        <v>377.80534641417597</v>
      </c>
      <c r="S1398" s="29">
        <v>560.06132025252623</v>
      </c>
      <c r="T1398" s="29">
        <v>16.671977223999999</v>
      </c>
      <c r="U1398" t="s">
        <v>176</v>
      </c>
    </row>
    <row r="1399" spans="1:21">
      <c r="A1399">
        <v>1397</v>
      </c>
      <c r="B1399">
        <v>886307</v>
      </c>
      <c r="C1399" s="2">
        <v>44578.552083333343</v>
      </c>
      <c r="D1399" s="26">
        <f>IF(input_OLD_temp_simulation!C1399&lt;&gt;"",(C1399-E1399/24-DATE(1970,1,1))*86400,"")</f>
        <v>1642421700.000001</v>
      </c>
      <c r="E1399" s="13">
        <v>1</v>
      </c>
      <c r="F1399" s="17">
        <v>8.6662730042898151</v>
      </c>
      <c r="G1399" s="17">
        <v>5.3449836164184026</v>
      </c>
      <c r="H1399" s="6">
        <v>146.4047737298105</v>
      </c>
      <c r="I1399" s="17">
        <v>5.1029505933442127</v>
      </c>
      <c r="J1399" s="17">
        <v>17.32</v>
      </c>
      <c r="K1399" s="4">
        <v>17</v>
      </c>
      <c r="L1399">
        <v>900</v>
      </c>
      <c r="M1399" s="6">
        <v>937.86666666670226</v>
      </c>
      <c r="N1399" s="6">
        <v>31.9999999992433</v>
      </c>
      <c r="O1399" s="4">
        <v>0</v>
      </c>
      <c r="P1399" s="4">
        <v>31.9999999992433</v>
      </c>
      <c r="Q1399" s="13">
        <v>1</v>
      </c>
      <c r="R1399" s="29">
        <v>377.80534641417597</v>
      </c>
      <c r="S1399" s="29">
        <v>560.06132025252623</v>
      </c>
      <c r="T1399" s="29">
        <v>16.716027812</v>
      </c>
      <c r="U1399" t="s">
        <v>176</v>
      </c>
    </row>
    <row r="1400" spans="1:21">
      <c r="A1400">
        <v>1398</v>
      </c>
      <c r="B1400">
        <v>886307</v>
      </c>
      <c r="C1400" s="2">
        <v>44578.5625</v>
      </c>
      <c r="D1400" s="26">
        <f>IF(input_OLD_temp_simulation!C1400&lt;&gt;"",(C1400-E1400/24-DATE(1970,1,1))*86400,"")</f>
        <v>1642422600.0000002</v>
      </c>
      <c r="E1400" s="13">
        <v>1</v>
      </c>
      <c r="F1400" s="17">
        <v>8.6620065534326436</v>
      </c>
      <c r="G1400" s="17">
        <v>5.3449836164184026</v>
      </c>
      <c r="H1400" s="6">
        <v>124.0468059930665</v>
      </c>
      <c r="I1400" s="17">
        <v>5.0986841424870413</v>
      </c>
      <c r="J1400" s="17">
        <v>17.606666666666669</v>
      </c>
      <c r="K1400" s="4">
        <v>17</v>
      </c>
      <c r="L1400">
        <v>900</v>
      </c>
      <c r="M1400" s="6">
        <v>937.86666666670226</v>
      </c>
      <c r="N1400" s="6">
        <v>27.99999999842839</v>
      </c>
      <c r="O1400" s="4">
        <v>0</v>
      </c>
      <c r="P1400" s="4">
        <v>27.99999999842839</v>
      </c>
      <c r="Q1400" s="13">
        <v>1</v>
      </c>
      <c r="R1400" s="29">
        <v>377.80534641417597</v>
      </c>
      <c r="S1400" s="29">
        <v>560.06132025252623</v>
      </c>
      <c r="T1400" s="29">
        <v>16.752413484000002</v>
      </c>
      <c r="U1400" t="s">
        <v>176</v>
      </c>
    </row>
    <row r="1401" spans="1:21">
      <c r="A1401">
        <v>1399</v>
      </c>
      <c r="B1401">
        <v>886307</v>
      </c>
      <c r="C1401" s="2">
        <v>44578.572916666657</v>
      </c>
      <c r="D1401" s="26">
        <f>IF(input_OLD_temp_simulation!C1401&lt;&gt;"",(C1401-E1401/24-DATE(1970,1,1))*86400,"")</f>
        <v>1642423499.9999993</v>
      </c>
      <c r="E1401" s="13">
        <v>1</v>
      </c>
      <c r="F1401" s="17">
        <v>8.6577401025754721</v>
      </c>
      <c r="G1401" s="17">
        <v>5.3449836164184026</v>
      </c>
      <c r="H1401" s="6">
        <v>101.6888382563224</v>
      </c>
      <c r="I1401" s="17">
        <v>5.0944176916298698</v>
      </c>
      <c r="J1401" s="17">
        <v>17.486666666666661</v>
      </c>
      <c r="K1401" s="4">
        <v>16.333333333333329</v>
      </c>
      <c r="L1401">
        <v>900</v>
      </c>
      <c r="M1401" s="6">
        <v>937.86666666670226</v>
      </c>
      <c r="N1401" s="6">
        <v>123.9999999997963</v>
      </c>
      <c r="O1401" s="4">
        <v>0</v>
      </c>
      <c r="P1401" s="4">
        <v>123.9999999997963</v>
      </c>
      <c r="Q1401" s="13">
        <v>1</v>
      </c>
      <c r="R1401" s="29">
        <v>377.80534641417597</v>
      </c>
      <c r="S1401" s="29">
        <v>560.06132025252623</v>
      </c>
      <c r="T1401" s="29">
        <v>16.784959636</v>
      </c>
      <c r="U1401" t="s">
        <v>176</v>
      </c>
    </row>
    <row r="1402" spans="1:21">
      <c r="A1402">
        <v>1400</v>
      </c>
      <c r="B1402">
        <v>886307</v>
      </c>
      <c r="C1402" s="2">
        <v>44578.583333333343</v>
      </c>
      <c r="D1402" s="26">
        <f>IF(input_OLD_temp_simulation!C1402&lt;&gt;"",(C1402-E1402/24-DATE(1970,1,1))*86400,"")</f>
        <v>1642424400.000001</v>
      </c>
      <c r="E1402" s="13">
        <v>1</v>
      </c>
      <c r="F1402" s="17">
        <v>8.6534736517183006</v>
      </c>
      <c r="G1402" s="17">
        <v>5.3449836164184026</v>
      </c>
      <c r="H1402" s="6">
        <v>79.330870519578411</v>
      </c>
      <c r="I1402" s="17">
        <v>5.0901512407726983</v>
      </c>
      <c r="J1402" s="17">
        <v>17.105</v>
      </c>
      <c r="K1402" s="4">
        <v>16</v>
      </c>
      <c r="L1402">
        <v>900</v>
      </c>
      <c r="M1402" s="6">
        <v>48.847222223288448</v>
      </c>
      <c r="N1402" s="6">
        <v>108.00000000017459</v>
      </c>
      <c r="O1402" s="4">
        <v>0</v>
      </c>
      <c r="P1402" s="4">
        <v>108.00000000017459</v>
      </c>
      <c r="Q1402" s="13">
        <v>1</v>
      </c>
      <c r="R1402" s="29">
        <v>377.80534641417597</v>
      </c>
      <c r="S1402" s="29">
        <v>0</v>
      </c>
      <c r="T1402" s="29">
        <v>16.788768283</v>
      </c>
      <c r="U1402" t="s">
        <v>176</v>
      </c>
    </row>
    <row r="1403" spans="1:21">
      <c r="A1403">
        <v>1401</v>
      </c>
      <c r="B1403">
        <v>886307</v>
      </c>
      <c r="C1403" s="2">
        <v>44578.59375</v>
      </c>
      <c r="D1403" s="26">
        <f>IF(input_OLD_temp_simulation!C1403&lt;&gt;"",(C1403-E1403/24-DATE(1970,1,1))*86400,"")</f>
        <v>1642425300.0000002</v>
      </c>
      <c r="E1403" s="13">
        <v>1</v>
      </c>
      <c r="F1403" s="17">
        <v>8.5879720133601403</v>
      </c>
      <c r="G1403" s="17">
        <v>5.3885650119513144</v>
      </c>
      <c r="H1403" s="6">
        <v>69.398967363870184</v>
      </c>
      <c r="I1403" s="17">
        <v>4.9955953387259306</v>
      </c>
      <c r="J1403" s="17">
        <v>16.856666666666669</v>
      </c>
      <c r="K1403" s="4">
        <v>16</v>
      </c>
      <c r="L1403">
        <v>900</v>
      </c>
      <c r="M1403" s="6">
        <v>48.847222223288448</v>
      </c>
      <c r="N1403" s="6">
        <v>144.0000000002328</v>
      </c>
      <c r="O1403" s="4">
        <v>0</v>
      </c>
      <c r="P1403" s="4">
        <v>144.0000000002328</v>
      </c>
      <c r="Q1403" s="13">
        <v>1</v>
      </c>
      <c r="R1403" s="29">
        <v>377.80534641417597</v>
      </c>
      <c r="S1403" s="29">
        <v>0</v>
      </c>
      <c r="T1403" s="29">
        <v>16.790368717</v>
      </c>
      <c r="U1403" t="s">
        <v>176</v>
      </c>
    </row>
    <row r="1404" spans="1:21">
      <c r="A1404">
        <v>1402</v>
      </c>
      <c r="B1404">
        <v>886307</v>
      </c>
      <c r="C1404" s="2">
        <v>44578.604166666657</v>
      </c>
      <c r="D1404" s="26">
        <f>IF(input_OLD_temp_simulation!C1404&lt;&gt;"",(C1404-E1404/24-DATE(1970,1,1))*86400,"")</f>
        <v>1642426199.9999993</v>
      </c>
      <c r="E1404" s="13">
        <v>1</v>
      </c>
      <c r="F1404" s="17">
        <v>8.5224703750019799</v>
      </c>
      <c r="G1404" s="17">
        <v>5.4321464074842254</v>
      </c>
      <c r="H1404" s="6">
        <v>59.467064208161943</v>
      </c>
      <c r="I1404" s="17">
        <v>4.901039436679163</v>
      </c>
      <c r="J1404" s="17">
        <v>16.66333333333333</v>
      </c>
      <c r="K1404" s="4">
        <v>16</v>
      </c>
      <c r="L1404">
        <v>900</v>
      </c>
      <c r="M1404" s="6">
        <v>48.847222223288448</v>
      </c>
      <c r="N1404" s="6">
        <v>184.00000000110589</v>
      </c>
      <c r="O1404" s="4">
        <v>0</v>
      </c>
      <c r="P1404" s="4">
        <v>184.00000000110589</v>
      </c>
      <c r="Q1404" s="13">
        <v>1</v>
      </c>
      <c r="R1404" s="29">
        <v>377.80534641417597</v>
      </c>
      <c r="S1404" s="29">
        <v>0</v>
      </c>
      <c r="T1404" s="29">
        <v>16.789919874999999</v>
      </c>
      <c r="U1404" t="s">
        <v>176</v>
      </c>
    </row>
    <row r="1405" spans="1:21">
      <c r="A1405">
        <v>1403</v>
      </c>
      <c r="B1405">
        <v>886307</v>
      </c>
      <c r="C1405" s="2">
        <v>44578.614583333343</v>
      </c>
      <c r="D1405" s="26">
        <f>IF(input_OLD_temp_simulation!C1405&lt;&gt;"",(C1405-E1405/24-DATE(1970,1,1))*86400,"")</f>
        <v>1642427100.000001</v>
      </c>
      <c r="E1405" s="13">
        <v>1</v>
      </c>
      <c r="F1405" s="17">
        <v>8.4569687366438213</v>
      </c>
      <c r="G1405" s="17">
        <v>5.4757278030171364</v>
      </c>
      <c r="H1405" s="6">
        <v>49.535161052453702</v>
      </c>
      <c r="I1405" s="17">
        <v>4.8064835346323971</v>
      </c>
      <c r="J1405" s="17">
        <v>16.526666666666671</v>
      </c>
      <c r="K1405" s="4">
        <v>16</v>
      </c>
      <c r="L1405">
        <v>900</v>
      </c>
      <c r="M1405" s="6">
        <v>48.847222223288448</v>
      </c>
      <c r="N1405" s="6">
        <v>99.999999998544808</v>
      </c>
      <c r="O1405" s="4">
        <v>0</v>
      </c>
      <c r="P1405" s="4">
        <v>99.999999998544808</v>
      </c>
      <c r="Q1405" s="13">
        <v>1</v>
      </c>
      <c r="R1405" s="29">
        <v>377.80534641417597</v>
      </c>
      <c r="S1405" s="29">
        <v>0</v>
      </c>
      <c r="T1405" s="29">
        <v>16.782714227</v>
      </c>
      <c r="U1405" t="s">
        <v>176</v>
      </c>
    </row>
    <row r="1406" spans="1:21">
      <c r="A1406">
        <v>1404</v>
      </c>
      <c r="B1406">
        <v>886307</v>
      </c>
      <c r="C1406" s="2">
        <v>44578.625</v>
      </c>
      <c r="D1406" s="26">
        <f>IF(input_OLD_temp_simulation!C1406&lt;&gt;"",(C1406-E1406/24-DATE(1970,1,1))*86400,"")</f>
        <v>1642428000.0000002</v>
      </c>
      <c r="E1406" s="13">
        <v>1</v>
      </c>
      <c r="F1406" s="17">
        <v>8.391467098285661</v>
      </c>
      <c r="G1406" s="17">
        <v>5.5193091985500473</v>
      </c>
      <c r="H1406" s="6">
        <v>39.603257896745468</v>
      </c>
      <c r="I1406" s="17">
        <v>4.7119276325856294</v>
      </c>
      <c r="J1406" s="17">
        <v>16.376666666666669</v>
      </c>
      <c r="K1406" s="4">
        <v>16</v>
      </c>
      <c r="L1406">
        <v>900</v>
      </c>
      <c r="M1406" s="6">
        <v>127.0027777769959</v>
      </c>
      <c r="N1406" s="6">
        <v>31.9999999992433</v>
      </c>
      <c r="O1406" s="4">
        <v>0</v>
      </c>
      <c r="P1406" s="4">
        <v>31.9999999992433</v>
      </c>
      <c r="Q1406" s="13">
        <v>1</v>
      </c>
      <c r="R1406" s="29">
        <v>377.80534641417597</v>
      </c>
      <c r="S1406" s="29">
        <v>0</v>
      </c>
      <c r="T1406" s="29">
        <v>16.769381055</v>
      </c>
      <c r="U1406" t="s">
        <v>176</v>
      </c>
    </row>
    <row r="1407" spans="1:21">
      <c r="A1407">
        <v>1405</v>
      </c>
      <c r="B1407">
        <v>886307</v>
      </c>
      <c r="C1407" s="2">
        <v>44578.635416666657</v>
      </c>
      <c r="D1407" s="26">
        <f>IF(input_OLD_temp_simulation!C1407&lt;&gt;"",(C1407-E1407/24-DATE(1970,1,1))*86400,"")</f>
        <v>1642428899.9999993</v>
      </c>
      <c r="E1407" s="13">
        <v>1</v>
      </c>
      <c r="F1407" s="17">
        <v>8.3306175937504978</v>
      </c>
      <c r="G1407" s="17">
        <v>5.2693091985500331</v>
      </c>
      <c r="H1407" s="6">
        <v>33.809853827320623</v>
      </c>
      <c r="I1407" s="17">
        <v>4.817744794717143</v>
      </c>
      <c r="J1407" s="17">
        <v>16.240833333333331</v>
      </c>
      <c r="K1407" s="4">
        <v>16</v>
      </c>
      <c r="L1407">
        <v>900</v>
      </c>
      <c r="M1407" s="6">
        <v>127.0027777769959</v>
      </c>
      <c r="N1407" s="6">
        <v>32.000000002881279</v>
      </c>
      <c r="O1407" s="4">
        <v>0</v>
      </c>
      <c r="P1407" s="4">
        <v>32.000000002881279</v>
      </c>
      <c r="Q1407" s="13">
        <v>1</v>
      </c>
      <c r="R1407" s="29">
        <v>377.80534641417597</v>
      </c>
      <c r="S1407" s="29">
        <v>0</v>
      </c>
      <c r="T1407" s="29">
        <v>16.754511033</v>
      </c>
      <c r="U1407" t="s">
        <v>176</v>
      </c>
    </row>
    <row r="1408" spans="1:21">
      <c r="A1408">
        <v>1406</v>
      </c>
      <c r="B1408">
        <v>886307</v>
      </c>
      <c r="C1408" s="2">
        <v>44578.645833333343</v>
      </c>
      <c r="D1408" s="26">
        <f>IF(input_OLD_temp_simulation!C1408&lt;&gt;"",(C1408-E1408/24-DATE(1970,1,1))*86400,"")</f>
        <v>1642429800.000001</v>
      </c>
      <c r="E1408" s="13">
        <v>1</v>
      </c>
      <c r="F1408" s="17">
        <v>8.2697680892153329</v>
      </c>
      <c r="G1408" s="17">
        <v>5.0193091985500189</v>
      </c>
      <c r="H1408" s="6">
        <v>28.016449757895781</v>
      </c>
      <c r="I1408" s="17">
        <v>4.9235619568486539</v>
      </c>
      <c r="J1408" s="17">
        <v>16.197500000000002</v>
      </c>
      <c r="K1408" s="4">
        <v>16</v>
      </c>
      <c r="L1408">
        <v>900</v>
      </c>
      <c r="M1408" s="6">
        <v>127.0027777769959</v>
      </c>
      <c r="N1408" s="6">
        <v>31.9999999992433</v>
      </c>
      <c r="O1408" s="4">
        <v>0</v>
      </c>
      <c r="P1408" s="4">
        <v>31.9999999992433</v>
      </c>
      <c r="Q1408" s="13">
        <v>1</v>
      </c>
      <c r="R1408" s="29">
        <v>377.80534641417597</v>
      </c>
      <c r="S1408" s="29">
        <v>0</v>
      </c>
      <c r="T1408" s="29">
        <v>16.738108945</v>
      </c>
      <c r="U1408" t="s">
        <v>176</v>
      </c>
    </row>
    <row r="1409" spans="1:21">
      <c r="A1409">
        <v>1407</v>
      </c>
      <c r="B1409">
        <v>886307</v>
      </c>
      <c r="C1409" s="2">
        <v>44578.65625</v>
      </c>
      <c r="D1409" s="26">
        <f>IF(input_OLD_temp_simulation!C1409&lt;&gt;"",(C1409-E1409/24-DATE(1970,1,1))*86400,"")</f>
        <v>1642430700.0000002</v>
      </c>
      <c r="E1409" s="13">
        <v>1</v>
      </c>
      <c r="F1409" s="17">
        <v>8.2089185846801698</v>
      </c>
      <c r="G1409" s="17">
        <v>4.7693091985500047</v>
      </c>
      <c r="H1409" s="6">
        <v>22.223045688470929</v>
      </c>
      <c r="I1409" s="17">
        <v>5.0293791189801667</v>
      </c>
      <c r="J1409" s="17">
        <v>16.170000000000002</v>
      </c>
      <c r="K1409" s="4">
        <v>16</v>
      </c>
      <c r="L1409">
        <v>900</v>
      </c>
      <c r="M1409" s="6">
        <v>127.0027777769959</v>
      </c>
      <c r="N1409" s="6">
        <v>31.9999999992433</v>
      </c>
      <c r="O1409" s="4">
        <v>0</v>
      </c>
      <c r="P1409" s="4">
        <v>31.9999999992433</v>
      </c>
      <c r="Q1409" s="13">
        <v>1</v>
      </c>
      <c r="R1409" s="29">
        <v>377.80534641417597</v>
      </c>
      <c r="S1409" s="29">
        <v>0</v>
      </c>
      <c r="T1409" s="29">
        <v>16.720179559999998</v>
      </c>
      <c r="U1409" t="s">
        <v>176</v>
      </c>
    </row>
    <row r="1410" spans="1:21">
      <c r="A1410">
        <v>1408</v>
      </c>
      <c r="B1410">
        <v>886307</v>
      </c>
      <c r="C1410" s="2">
        <v>44578.666666666657</v>
      </c>
      <c r="D1410" s="26">
        <f>IF(input_OLD_temp_simulation!C1410&lt;&gt;"",(C1410-E1410/24-DATE(1970,1,1))*86400,"")</f>
        <v>1642431599.9999993</v>
      </c>
      <c r="E1410" s="13">
        <v>1</v>
      </c>
      <c r="F1410" s="17">
        <v>8.1480690801450066</v>
      </c>
      <c r="G1410" s="17">
        <v>4.5193091985499896</v>
      </c>
      <c r="H1410" s="6">
        <v>16.429641619046091</v>
      </c>
      <c r="I1410" s="17">
        <v>5.1351962811116802</v>
      </c>
      <c r="J1410" s="17">
        <v>16.11333333333333</v>
      </c>
      <c r="K1410" s="4">
        <v>16</v>
      </c>
      <c r="L1410">
        <v>900</v>
      </c>
      <c r="M1410" s="6">
        <v>244.23611111199969</v>
      </c>
      <c r="N1410" s="6">
        <v>252.00000000040751</v>
      </c>
      <c r="O1410" s="4">
        <v>0</v>
      </c>
      <c r="P1410" s="4">
        <v>252.00000000040751</v>
      </c>
      <c r="Q1410" s="13">
        <v>1</v>
      </c>
      <c r="R1410" s="29">
        <v>377.80534641417597</v>
      </c>
      <c r="S1410" s="29">
        <v>0</v>
      </c>
      <c r="T1410" s="29">
        <v>16.709091018999999</v>
      </c>
      <c r="U1410" t="s">
        <v>176</v>
      </c>
    </row>
    <row r="1411" spans="1:21">
      <c r="A1411">
        <v>1409</v>
      </c>
      <c r="B1411">
        <v>886307</v>
      </c>
      <c r="C1411" s="2">
        <v>44578.677083333343</v>
      </c>
      <c r="D1411" s="26">
        <f>IF(input_OLD_temp_simulation!C1411&lt;&gt;"",(C1411-E1411/24-DATE(1970,1,1))*86400,"")</f>
        <v>1642432500.000001</v>
      </c>
      <c r="E1411" s="13">
        <v>1</v>
      </c>
      <c r="F1411" s="17">
        <v>8.010269727573494</v>
      </c>
      <c r="G1411" s="17">
        <v>4.2043955487312417</v>
      </c>
      <c r="H1411" s="6">
        <v>12.322231214284569</v>
      </c>
      <c r="I1411" s="17">
        <v>5.2073393617526662</v>
      </c>
      <c r="J1411" s="17">
        <v>16.08666666666667</v>
      </c>
      <c r="K1411" s="4">
        <v>16</v>
      </c>
      <c r="L1411">
        <v>900</v>
      </c>
      <c r="M1411" s="6">
        <v>244.23611111199969</v>
      </c>
      <c r="N1411" s="6">
        <v>31.9999999992433</v>
      </c>
      <c r="O1411" s="4">
        <v>0</v>
      </c>
      <c r="P1411" s="4">
        <v>31.9999999992433</v>
      </c>
      <c r="Q1411" s="13">
        <v>1</v>
      </c>
      <c r="R1411" s="29">
        <v>377.80534641417597</v>
      </c>
      <c r="S1411" s="29">
        <v>0</v>
      </c>
      <c r="T1411" s="29">
        <v>16.688545625</v>
      </c>
      <c r="U1411" t="s">
        <v>176</v>
      </c>
    </row>
    <row r="1412" spans="1:21">
      <c r="A1412">
        <v>1410</v>
      </c>
      <c r="B1412">
        <v>886307</v>
      </c>
      <c r="C1412" s="2">
        <v>44578.6875</v>
      </c>
      <c r="D1412" s="26">
        <f>IF(input_OLD_temp_simulation!C1412&lt;&gt;"",(C1412-E1412/24-DATE(1970,1,1))*86400,"")</f>
        <v>1642433400.0000002</v>
      </c>
      <c r="E1412" s="13">
        <v>1</v>
      </c>
      <c r="F1412" s="17">
        <v>7.8724703750019813</v>
      </c>
      <c r="G1412" s="17">
        <v>3.8894818989124929</v>
      </c>
      <c r="H1412" s="6">
        <v>8.2148208095230437</v>
      </c>
      <c r="I1412" s="17">
        <v>5.2794824423936531</v>
      </c>
      <c r="J1412" s="17">
        <v>16.056666666666668</v>
      </c>
      <c r="K1412" s="4">
        <v>16</v>
      </c>
      <c r="L1412">
        <v>900</v>
      </c>
      <c r="M1412" s="6">
        <v>244.23611111199969</v>
      </c>
      <c r="N1412" s="6">
        <v>116.00000000180439</v>
      </c>
      <c r="O1412" s="4">
        <v>0</v>
      </c>
      <c r="P1412" s="4">
        <v>116.00000000180439</v>
      </c>
      <c r="Q1412" s="13">
        <v>1</v>
      </c>
      <c r="R1412" s="29">
        <v>377.80534641417597</v>
      </c>
      <c r="S1412" s="29">
        <v>0</v>
      </c>
      <c r="T1412" s="29">
        <v>16.670129494000001</v>
      </c>
      <c r="U1412" t="s">
        <v>176</v>
      </c>
    </row>
    <row r="1413" spans="1:21">
      <c r="A1413">
        <v>1411</v>
      </c>
      <c r="B1413">
        <v>886307</v>
      </c>
      <c r="C1413" s="2">
        <v>44578.697916666657</v>
      </c>
      <c r="D1413" s="26">
        <f>IF(input_OLD_temp_simulation!C1413&lt;&gt;"",(C1413-E1413/24-DATE(1970,1,1))*86400,"")</f>
        <v>1642434299.9999993</v>
      </c>
      <c r="E1413" s="13">
        <v>1</v>
      </c>
      <c r="F1413" s="17">
        <v>7.7346710224304687</v>
      </c>
      <c r="G1413" s="17">
        <v>3.574568249093744</v>
      </c>
      <c r="H1413" s="6">
        <v>4.1074104047615219</v>
      </c>
      <c r="I1413" s="17">
        <v>5.3516255230346399</v>
      </c>
      <c r="J1413" s="17">
        <v>16.035</v>
      </c>
      <c r="K1413" s="4">
        <v>16</v>
      </c>
      <c r="L1413">
        <v>900</v>
      </c>
      <c r="M1413" s="6">
        <v>244.23611111199969</v>
      </c>
      <c r="N1413" s="6">
        <v>195.99999999991269</v>
      </c>
      <c r="O1413" s="4">
        <v>0</v>
      </c>
      <c r="P1413" s="4">
        <v>195.99999999991269</v>
      </c>
      <c r="Q1413" s="13">
        <v>1</v>
      </c>
      <c r="R1413" s="29">
        <v>377.80534641417597</v>
      </c>
      <c r="S1413" s="29">
        <v>0</v>
      </c>
      <c r="T1413" s="29">
        <v>16.653683936</v>
      </c>
      <c r="U1413" t="s">
        <v>176</v>
      </c>
    </row>
    <row r="1414" spans="1:21">
      <c r="A1414">
        <v>1412</v>
      </c>
      <c r="B1414">
        <v>886307</v>
      </c>
      <c r="C1414" s="2">
        <v>44578.708333333343</v>
      </c>
      <c r="D1414" s="26">
        <f>IF(input_OLD_temp_simulation!C1414&lt;&gt;"",(C1414-E1414/24-DATE(1970,1,1))*86400,"")</f>
        <v>1642435200.000001</v>
      </c>
      <c r="E1414" s="13">
        <v>1</v>
      </c>
      <c r="F1414" s="17">
        <v>7.596871669858956</v>
      </c>
      <c r="G1414" s="17">
        <v>3.2596545992749948</v>
      </c>
      <c r="H1414" s="6">
        <v>0</v>
      </c>
      <c r="I1414" s="17">
        <v>5.4237686036756259</v>
      </c>
      <c r="J1414" s="17">
        <v>16.006666666666661</v>
      </c>
      <c r="K1414" s="4">
        <v>16</v>
      </c>
      <c r="L1414">
        <v>900</v>
      </c>
      <c r="M1414" s="6">
        <v>2315.3583333296729</v>
      </c>
      <c r="N1414" s="6">
        <v>144.0000000002328</v>
      </c>
      <c r="O1414" s="4">
        <v>0</v>
      </c>
      <c r="P1414" s="4">
        <v>144.0000000002328</v>
      </c>
      <c r="Q1414" s="13">
        <v>1</v>
      </c>
      <c r="R1414" s="29">
        <v>377.80534641417597</v>
      </c>
      <c r="S1414" s="29">
        <v>1937.5529869154971</v>
      </c>
      <c r="T1414" s="29">
        <v>16.705631901</v>
      </c>
      <c r="U1414" t="s">
        <v>176</v>
      </c>
    </row>
    <row r="1415" spans="1:21">
      <c r="A1415">
        <v>1413</v>
      </c>
      <c r="B1415">
        <v>886307</v>
      </c>
      <c r="C1415" s="2">
        <v>44578.71875</v>
      </c>
      <c r="D1415" s="26">
        <f>IF(input_OLD_temp_simulation!C1415&lt;&gt;"",(C1415-E1415/24-DATE(1970,1,1))*86400,"")</f>
        <v>1642436100.0000002</v>
      </c>
      <c r="E1415" s="13">
        <v>1</v>
      </c>
      <c r="F1415" s="17">
        <v>7.5689563618951086</v>
      </c>
      <c r="G1415" s="17">
        <v>3.2596545992749948</v>
      </c>
      <c r="H1415" s="6">
        <v>0</v>
      </c>
      <c r="I1415" s="17">
        <v>5.3958532957117793</v>
      </c>
      <c r="J1415" s="17">
        <v>16.126666666666669</v>
      </c>
      <c r="K1415" s="4">
        <v>16.5</v>
      </c>
      <c r="L1415">
        <v>900</v>
      </c>
      <c r="M1415" s="6">
        <v>2315.3583333296729</v>
      </c>
      <c r="N1415" s="6">
        <v>79.999999998108251</v>
      </c>
      <c r="O1415" s="4">
        <v>0</v>
      </c>
      <c r="P1415" s="4">
        <v>79.999999998108251</v>
      </c>
      <c r="Q1415" s="13">
        <v>1</v>
      </c>
      <c r="R1415" s="29">
        <v>377.80534641417597</v>
      </c>
      <c r="S1415" s="29">
        <v>1937.5529869154971</v>
      </c>
      <c r="T1415" s="29">
        <v>16.754898270999998</v>
      </c>
      <c r="U1415" t="s">
        <v>176</v>
      </c>
    </row>
    <row r="1416" spans="1:21">
      <c r="A1416">
        <v>1414</v>
      </c>
      <c r="B1416">
        <v>886307</v>
      </c>
      <c r="C1416" s="2">
        <v>44578.729166666657</v>
      </c>
      <c r="D1416" s="26">
        <f>IF(input_OLD_temp_simulation!C1416&lt;&gt;"",(C1416-E1416/24-DATE(1970,1,1))*86400,"")</f>
        <v>1642436999.9999993</v>
      </c>
      <c r="E1416" s="13">
        <v>1</v>
      </c>
      <c r="F1416" s="17">
        <v>7.5410410539312629</v>
      </c>
      <c r="G1416" s="17">
        <v>3.2596545992749948</v>
      </c>
      <c r="H1416" s="6">
        <v>0</v>
      </c>
      <c r="I1416" s="17">
        <v>5.3679379877479327</v>
      </c>
      <c r="J1416" s="17">
        <v>16.463333333333331</v>
      </c>
      <c r="K1416" s="4">
        <v>16.5</v>
      </c>
      <c r="L1416">
        <v>900</v>
      </c>
      <c r="M1416" s="6">
        <v>2315.3583333296729</v>
      </c>
      <c r="N1416" s="6">
        <v>72.000000000116415</v>
      </c>
      <c r="O1416" s="4">
        <v>0</v>
      </c>
      <c r="P1416" s="4">
        <v>72.000000000116415</v>
      </c>
      <c r="Q1416" s="13">
        <v>1</v>
      </c>
      <c r="R1416" s="29">
        <v>377.80534641417597</v>
      </c>
      <c r="S1416" s="29">
        <v>1937.5529869154971</v>
      </c>
      <c r="T1416" s="29">
        <v>16.803620253999998</v>
      </c>
      <c r="U1416" t="s">
        <v>176</v>
      </c>
    </row>
    <row r="1417" spans="1:21">
      <c r="A1417">
        <v>1415</v>
      </c>
      <c r="B1417">
        <v>886307</v>
      </c>
      <c r="C1417" s="2">
        <v>44578.739583333343</v>
      </c>
      <c r="D1417" s="26">
        <f>IF(input_OLD_temp_simulation!C1417&lt;&gt;"",(C1417-E1417/24-DATE(1970,1,1))*86400,"")</f>
        <v>1642437900.000001</v>
      </c>
      <c r="E1417" s="13">
        <v>1</v>
      </c>
      <c r="F1417" s="17">
        <v>7.5131257459674163</v>
      </c>
      <c r="G1417" s="17">
        <v>3.2596545992749948</v>
      </c>
      <c r="H1417" s="6">
        <v>0</v>
      </c>
      <c r="I1417" s="17">
        <v>5.3400226797840862</v>
      </c>
      <c r="J1417" s="17">
        <v>16.49666666666667</v>
      </c>
      <c r="K1417" s="4">
        <v>16.5</v>
      </c>
      <c r="L1417">
        <v>900</v>
      </c>
      <c r="M1417" s="6">
        <v>2315.3583333296729</v>
      </c>
      <c r="N1417" s="6">
        <v>256.00000000122242</v>
      </c>
      <c r="O1417" s="4">
        <v>0</v>
      </c>
      <c r="P1417" s="4">
        <v>256.00000000122242</v>
      </c>
      <c r="Q1417" s="13">
        <v>1</v>
      </c>
      <c r="R1417" s="29">
        <v>377.80534641417597</v>
      </c>
      <c r="S1417" s="29">
        <v>1937.5529869154971</v>
      </c>
      <c r="T1417" s="29">
        <v>16.859098499000002</v>
      </c>
      <c r="U1417" t="s">
        <v>176</v>
      </c>
    </row>
    <row r="1418" spans="1:21">
      <c r="A1418">
        <v>1416</v>
      </c>
      <c r="B1418">
        <v>886307</v>
      </c>
      <c r="C1418" s="2">
        <v>44578.75</v>
      </c>
      <c r="D1418" s="26">
        <f>IF(input_OLD_temp_simulation!C1418&lt;&gt;"",(C1418-E1418/24-DATE(1970,1,1))*86400,"")</f>
        <v>1642438800.0000002</v>
      </c>
      <c r="E1418" s="13">
        <v>1</v>
      </c>
      <c r="F1418" s="17">
        <v>7.4852104380035698</v>
      </c>
      <c r="G1418" s="17">
        <v>3.2596545992749948</v>
      </c>
      <c r="H1418" s="6">
        <v>0</v>
      </c>
      <c r="I1418" s="17">
        <v>5.3121073718202396</v>
      </c>
      <c r="J1418" s="17">
        <v>16.45</v>
      </c>
      <c r="K1418" s="4">
        <v>16.5</v>
      </c>
      <c r="L1418">
        <v>900</v>
      </c>
      <c r="M1418" s="6">
        <v>1992.9666666684079</v>
      </c>
      <c r="N1418" s="6">
        <v>47.999999998864951</v>
      </c>
      <c r="O1418" s="4">
        <v>0</v>
      </c>
      <c r="P1418" s="4">
        <v>47.999999998864951</v>
      </c>
      <c r="Q1418" s="13">
        <v>1</v>
      </c>
      <c r="R1418" s="29">
        <v>377.80534641417597</v>
      </c>
      <c r="S1418" s="29">
        <v>1615.1613202542319</v>
      </c>
      <c r="T1418" s="29">
        <v>16.894521777000001</v>
      </c>
      <c r="U1418" t="s">
        <v>176</v>
      </c>
    </row>
    <row r="1419" spans="1:21">
      <c r="A1419">
        <v>1417</v>
      </c>
      <c r="B1419">
        <v>886307</v>
      </c>
      <c r="C1419" s="2">
        <v>44578.760416666657</v>
      </c>
      <c r="D1419" s="26">
        <f>IF(input_OLD_temp_simulation!C1419&lt;&gt;"",(C1419-E1419/24-DATE(1970,1,1))*86400,"")</f>
        <v>1642439699.9999993</v>
      </c>
      <c r="E1419" s="13">
        <v>1</v>
      </c>
      <c r="F1419" s="17">
        <v>7.4742692447722892</v>
      </c>
      <c r="G1419" s="17">
        <v>3.1947409467598491</v>
      </c>
      <c r="H1419" s="6">
        <v>0</v>
      </c>
      <c r="I1419" s="17">
        <v>5.3444419469323901</v>
      </c>
      <c r="J1419" s="17">
        <v>16.47666666666667</v>
      </c>
      <c r="K1419" s="4">
        <v>16.5</v>
      </c>
      <c r="L1419">
        <v>900</v>
      </c>
      <c r="M1419" s="6">
        <v>1992.9666666684079</v>
      </c>
      <c r="N1419" s="6">
        <v>40.000000000873108</v>
      </c>
      <c r="O1419" s="4">
        <v>0</v>
      </c>
      <c r="P1419" s="4">
        <v>40.000000000873108</v>
      </c>
      <c r="Q1419" s="13">
        <v>1</v>
      </c>
      <c r="R1419" s="29">
        <v>377.80534641417597</v>
      </c>
      <c r="S1419" s="29">
        <v>1615.1613202542319</v>
      </c>
      <c r="T1419" s="29">
        <v>16.929631315999998</v>
      </c>
      <c r="U1419" t="s">
        <v>176</v>
      </c>
    </row>
    <row r="1420" spans="1:21">
      <c r="A1420">
        <v>1418</v>
      </c>
      <c r="B1420">
        <v>886307</v>
      </c>
      <c r="C1420" s="2">
        <v>44578.770833333343</v>
      </c>
      <c r="D1420" s="26">
        <f>IF(input_OLD_temp_simulation!C1420&lt;&gt;"",(C1420-E1420/24-DATE(1970,1,1))*86400,"")</f>
        <v>1642440600.000001</v>
      </c>
      <c r="E1420" s="13">
        <v>1</v>
      </c>
      <c r="F1420" s="17">
        <v>7.4633280515410094</v>
      </c>
      <c r="G1420" s="17">
        <v>3.129827294244703</v>
      </c>
      <c r="H1420" s="6">
        <v>0</v>
      </c>
      <c r="I1420" s="17">
        <v>5.3767765220445396</v>
      </c>
      <c r="J1420" s="17">
        <v>16.61333333333333</v>
      </c>
      <c r="K1420" s="4">
        <v>16.5</v>
      </c>
      <c r="L1420">
        <v>900</v>
      </c>
      <c r="M1420" s="6">
        <v>1992.9666666684079</v>
      </c>
      <c r="N1420" s="6">
        <v>87.999999999738066</v>
      </c>
      <c r="O1420" s="4">
        <v>0</v>
      </c>
      <c r="P1420" s="4">
        <v>87.999999999738066</v>
      </c>
      <c r="Q1420" s="13">
        <v>1</v>
      </c>
      <c r="R1420" s="29">
        <v>377.80534641417597</v>
      </c>
      <c r="S1420" s="29">
        <v>1615.1613202542319</v>
      </c>
      <c r="T1420" s="29">
        <v>16.966556956000002</v>
      </c>
      <c r="U1420" t="s">
        <v>176</v>
      </c>
    </row>
    <row r="1421" spans="1:21">
      <c r="A1421">
        <v>1419</v>
      </c>
      <c r="B1421">
        <v>886307</v>
      </c>
      <c r="C1421" s="2">
        <v>44578.78125</v>
      </c>
      <c r="D1421" s="26">
        <f>IF(input_OLD_temp_simulation!C1421&lt;&gt;"",(C1421-E1421/24-DATE(1970,1,1))*86400,"")</f>
        <v>1642441500.0000002</v>
      </c>
      <c r="E1421" s="13">
        <v>1</v>
      </c>
      <c r="F1421" s="17">
        <v>7.4523868583097279</v>
      </c>
      <c r="G1421" s="17">
        <v>3.0649136417295568</v>
      </c>
      <c r="H1421" s="6">
        <v>0</v>
      </c>
      <c r="I1421" s="17">
        <v>5.40911109715669</v>
      </c>
      <c r="J1421" s="17">
        <v>16.693333333333332</v>
      </c>
      <c r="K1421" s="4">
        <v>16.5</v>
      </c>
      <c r="L1421">
        <v>900</v>
      </c>
      <c r="M1421" s="6">
        <v>1992.9666666684079</v>
      </c>
      <c r="N1421" s="6">
        <v>204.0000000015425</v>
      </c>
      <c r="O1421" s="4">
        <v>0</v>
      </c>
      <c r="P1421" s="4">
        <v>204.0000000015425</v>
      </c>
      <c r="Q1421" s="13">
        <v>1</v>
      </c>
      <c r="R1421" s="29">
        <v>377.80534641417597</v>
      </c>
      <c r="S1421" s="29">
        <v>1615.1613202542319</v>
      </c>
      <c r="T1421" s="29">
        <v>17.007878087999998</v>
      </c>
      <c r="U1421" t="s">
        <v>176</v>
      </c>
    </row>
    <row r="1422" spans="1:21">
      <c r="A1422">
        <v>1420</v>
      </c>
      <c r="B1422">
        <v>886307</v>
      </c>
      <c r="C1422" s="2">
        <v>44578.791666666657</v>
      </c>
      <c r="D1422" s="26">
        <f>IF(input_OLD_temp_simulation!C1422&lt;&gt;"",(C1422-E1422/24-DATE(1970,1,1))*86400,"")</f>
        <v>1642442399.9999993</v>
      </c>
      <c r="E1422" s="13">
        <v>1</v>
      </c>
      <c r="F1422" s="17">
        <v>7.4414456650784473</v>
      </c>
      <c r="G1422" s="17">
        <v>2.9999999892144111</v>
      </c>
      <c r="H1422" s="6">
        <v>0</v>
      </c>
      <c r="I1422" s="17">
        <v>5.4414456722688396</v>
      </c>
      <c r="J1422" s="17">
        <v>16.776666666666671</v>
      </c>
      <c r="K1422" s="4">
        <v>17.5</v>
      </c>
      <c r="L1422">
        <v>900</v>
      </c>
      <c r="M1422" s="6">
        <v>1856.194444444978</v>
      </c>
      <c r="N1422" s="6">
        <v>95.999999997729901</v>
      </c>
      <c r="O1422" s="4">
        <v>0</v>
      </c>
      <c r="P1422" s="4">
        <v>95.999999997729901</v>
      </c>
      <c r="Q1422" s="13">
        <v>1</v>
      </c>
      <c r="R1422" s="29">
        <v>377.80534641417597</v>
      </c>
      <c r="S1422" s="29">
        <v>1478.389098030802</v>
      </c>
      <c r="T1422" s="29">
        <v>17.040022119</v>
      </c>
      <c r="U1422" t="s">
        <v>176</v>
      </c>
    </row>
    <row r="1423" spans="1:21">
      <c r="A1423">
        <v>1421</v>
      </c>
      <c r="B1423">
        <v>886307</v>
      </c>
      <c r="C1423" s="2">
        <v>44578.802083333343</v>
      </c>
      <c r="D1423" s="26">
        <f>IF(input_OLD_temp_simulation!C1423&lt;&gt;"",(C1423-E1423/24-DATE(1970,1,1))*86400,"")</f>
        <v>1642443300.000001</v>
      </c>
      <c r="E1423" s="13">
        <v>1</v>
      </c>
      <c r="F1423" s="17">
        <v>7.2926861910942966</v>
      </c>
      <c r="G1423" s="17">
        <v>3.043581387443691</v>
      </c>
      <c r="H1423" s="6">
        <v>0</v>
      </c>
      <c r="I1423" s="17">
        <v>5.2636319327985026</v>
      </c>
      <c r="J1423" s="17">
        <v>17.71833333333333</v>
      </c>
      <c r="K1423" s="4">
        <v>17.5</v>
      </c>
      <c r="L1423">
        <v>900</v>
      </c>
      <c r="M1423" s="6">
        <v>1856.194444444978</v>
      </c>
      <c r="N1423" s="6">
        <v>67.999999999301508</v>
      </c>
      <c r="O1423" s="4">
        <v>0</v>
      </c>
      <c r="P1423" s="4">
        <v>67.999999999301508</v>
      </c>
      <c r="Q1423" s="13">
        <v>1</v>
      </c>
      <c r="R1423" s="29">
        <v>377.80534641417597</v>
      </c>
      <c r="S1423" s="29">
        <v>1478.389098030802</v>
      </c>
      <c r="T1423" s="29">
        <v>17.070448128999999</v>
      </c>
      <c r="U1423" t="s">
        <v>176</v>
      </c>
    </row>
    <row r="1424" spans="1:21">
      <c r="A1424">
        <v>1422</v>
      </c>
      <c r="B1424">
        <v>886307</v>
      </c>
      <c r="C1424" s="2">
        <v>44578.8125</v>
      </c>
      <c r="D1424" s="26">
        <f>IF(input_OLD_temp_simulation!C1424&lt;&gt;"",(C1424-E1424/24-DATE(1970,1,1))*86400,"")</f>
        <v>1642444200.0000002</v>
      </c>
      <c r="E1424" s="13">
        <v>1</v>
      </c>
      <c r="F1424" s="17">
        <v>7.1439267171101477</v>
      </c>
      <c r="G1424" s="17">
        <v>3.08716278567297</v>
      </c>
      <c r="H1424" s="6">
        <v>0</v>
      </c>
      <c r="I1424" s="17">
        <v>5.0858181933281674</v>
      </c>
      <c r="J1424" s="17">
        <v>18.213333333333331</v>
      </c>
      <c r="K1424" s="4">
        <v>17.5</v>
      </c>
      <c r="L1424">
        <v>900</v>
      </c>
      <c r="M1424" s="6">
        <v>1856.194444444978</v>
      </c>
      <c r="N1424" s="6">
        <v>56.000000000494772</v>
      </c>
      <c r="O1424" s="4">
        <v>0</v>
      </c>
      <c r="P1424" s="4">
        <v>56.000000000494772</v>
      </c>
      <c r="Q1424" s="13">
        <v>1</v>
      </c>
      <c r="R1424" s="29">
        <v>377.80534641417597</v>
      </c>
      <c r="S1424" s="29">
        <v>1478.389098030802</v>
      </c>
      <c r="T1424" s="29">
        <v>17.099769714000001</v>
      </c>
      <c r="U1424" t="s">
        <v>176</v>
      </c>
    </row>
    <row r="1425" spans="1:21">
      <c r="A1425">
        <v>1423</v>
      </c>
      <c r="B1425">
        <v>886307</v>
      </c>
      <c r="C1425" s="2">
        <v>44578.822916666657</v>
      </c>
      <c r="D1425" s="26">
        <f>IF(input_OLD_temp_simulation!C1425&lt;&gt;"",(C1425-E1425/24-DATE(1970,1,1))*86400,"")</f>
        <v>1642445099.9999993</v>
      </c>
      <c r="E1425" s="13">
        <v>1</v>
      </c>
      <c r="F1425" s="17">
        <v>6.9951672431259979</v>
      </c>
      <c r="G1425" s="17">
        <v>3.1307441839022498</v>
      </c>
      <c r="H1425" s="6">
        <v>0</v>
      </c>
      <c r="I1425" s="17">
        <v>4.9080044538578314</v>
      </c>
      <c r="J1425" s="17">
        <v>18.03</v>
      </c>
      <c r="K1425" s="4">
        <v>17.5</v>
      </c>
      <c r="L1425">
        <v>900</v>
      </c>
      <c r="M1425" s="6">
        <v>1856.194444444978</v>
      </c>
      <c r="N1425" s="6">
        <v>268.0000000000291</v>
      </c>
      <c r="O1425" s="4">
        <v>0</v>
      </c>
      <c r="P1425" s="4">
        <v>268.0000000000291</v>
      </c>
      <c r="Q1425" s="13">
        <v>1</v>
      </c>
      <c r="R1425" s="29">
        <v>377.80534641417597</v>
      </c>
      <c r="S1425" s="29">
        <v>1478.389098030802</v>
      </c>
      <c r="T1425" s="29">
        <v>17.136505755999998</v>
      </c>
      <c r="U1425" t="s">
        <v>176</v>
      </c>
    </row>
    <row r="1426" spans="1:21">
      <c r="A1426">
        <v>1424</v>
      </c>
      <c r="B1426">
        <v>886307</v>
      </c>
      <c r="C1426" s="2">
        <v>44578.833333333343</v>
      </c>
      <c r="D1426" s="26">
        <f>IF(input_OLD_temp_simulation!C1426&lt;&gt;"",(C1426-E1426/24-DATE(1970,1,1))*86400,"")</f>
        <v>1642446000.000001</v>
      </c>
      <c r="E1426" s="13">
        <v>1</v>
      </c>
      <c r="F1426" s="17">
        <v>6.8464077691418481</v>
      </c>
      <c r="G1426" s="17">
        <v>3.1743255821315302</v>
      </c>
      <c r="H1426" s="6">
        <v>0</v>
      </c>
      <c r="I1426" s="17">
        <v>4.7301907143874953</v>
      </c>
      <c r="J1426" s="17">
        <v>17.686666666666671</v>
      </c>
      <c r="K1426" s="4">
        <v>17.5</v>
      </c>
      <c r="L1426">
        <v>900</v>
      </c>
      <c r="M1426" s="6">
        <v>840.17222222012538</v>
      </c>
      <c r="N1426" s="6">
        <v>116.00000000180439</v>
      </c>
      <c r="O1426" s="4">
        <v>0</v>
      </c>
      <c r="P1426" s="4">
        <v>116.00000000180439</v>
      </c>
      <c r="Q1426" s="13">
        <v>1</v>
      </c>
      <c r="R1426" s="29">
        <v>377.80534641417597</v>
      </c>
      <c r="S1426" s="29">
        <v>462.36687580594941</v>
      </c>
      <c r="T1426" s="29">
        <v>17.129329836</v>
      </c>
      <c r="U1426" t="s">
        <v>176</v>
      </c>
    </row>
    <row r="1427" spans="1:21">
      <c r="A1427">
        <v>1425</v>
      </c>
      <c r="B1427">
        <v>886307</v>
      </c>
      <c r="C1427" s="2">
        <v>44578.84375</v>
      </c>
      <c r="D1427" s="26">
        <f>IF(input_OLD_temp_simulation!C1427&lt;&gt;"",(C1427-E1427/24-DATE(1970,1,1))*86400,"")</f>
        <v>1642446900.0000002</v>
      </c>
      <c r="E1427" s="13">
        <v>1</v>
      </c>
      <c r="F1427" s="17">
        <v>6.7141343216247122</v>
      </c>
      <c r="G1427" s="17">
        <v>2.8807441862909462</v>
      </c>
      <c r="H1427" s="6">
        <v>0</v>
      </c>
      <c r="I1427" s="17">
        <v>4.7936381974307487</v>
      </c>
      <c r="J1427" s="17">
        <v>17.506666666666661</v>
      </c>
      <c r="K1427" s="4">
        <v>17.5</v>
      </c>
      <c r="L1427">
        <v>900</v>
      </c>
      <c r="M1427" s="6">
        <v>840.17222222012538</v>
      </c>
      <c r="N1427" s="6">
        <v>119.99999999898139</v>
      </c>
      <c r="O1427" s="4">
        <v>0</v>
      </c>
      <c r="P1427" s="4">
        <v>119.99999999898139</v>
      </c>
      <c r="Q1427" s="13">
        <v>1</v>
      </c>
      <c r="R1427" s="29">
        <v>377.80534641417597</v>
      </c>
      <c r="S1427" s="29">
        <v>462.36687580594941</v>
      </c>
      <c r="T1427" s="29">
        <v>17.122525825</v>
      </c>
      <c r="U1427" t="s">
        <v>176</v>
      </c>
    </row>
    <row r="1428" spans="1:21">
      <c r="A1428">
        <v>1426</v>
      </c>
      <c r="B1428">
        <v>886307</v>
      </c>
      <c r="C1428" s="2">
        <v>44578.854166666657</v>
      </c>
      <c r="D1428" s="26">
        <f>IF(input_OLD_temp_simulation!C1428&lt;&gt;"",(C1428-E1428/24-DATE(1970,1,1))*86400,"")</f>
        <v>1642447799.9999993</v>
      </c>
      <c r="E1428" s="13">
        <v>1</v>
      </c>
      <c r="F1428" s="17">
        <v>6.5818608741075764</v>
      </c>
      <c r="G1428" s="17">
        <v>2.5871627904503618</v>
      </c>
      <c r="H1428" s="6">
        <v>0</v>
      </c>
      <c r="I1428" s="17">
        <v>4.8570856804740021</v>
      </c>
      <c r="J1428" s="17">
        <v>17.420000000000002</v>
      </c>
      <c r="K1428" s="4">
        <v>17.5</v>
      </c>
      <c r="L1428">
        <v>900</v>
      </c>
      <c r="M1428" s="6">
        <v>840.17222222012538</v>
      </c>
      <c r="N1428" s="6">
        <v>119.99999999898139</v>
      </c>
      <c r="O1428" s="4">
        <v>0</v>
      </c>
      <c r="P1428" s="4">
        <v>119.99999999898139</v>
      </c>
      <c r="Q1428" s="13">
        <v>1</v>
      </c>
      <c r="R1428" s="29">
        <v>377.80534641417597</v>
      </c>
      <c r="S1428" s="29">
        <v>462.36687580594941</v>
      </c>
      <c r="T1428" s="29">
        <v>17.115940504000001</v>
      </c>
      <c r="U1428" t="s">
        <v>176</v>
      </c>
    </row>
    <row r="1429" spans="1:21">
      <c r="A1429">
        <v>1427</v>
      </c>
      <c r="B1429">
        <v>886307</v>
      </c>
      <c r="C1429" s="2">
        <v>44578.864583333343</v>
      </c>
      <c r="D1429" s="26">
        <f>IF(input_OLD_temp_simulation!C1429&lt;&gt;"",(C1429-E1429/24-DATE(1970,1,1))*86400,"")</f>
        <v>1642448700.000001</v>
      </c>
      <c r="E1429" s="13">
        <v>1</v>
      </c>
      <c r="F1429" s="17">
        <v>6.4495874265904396</v>
      </c>
      <c r="G1429" s="17">
        <v>2.2935813946097769</v>
      </c>
      <c r="H1429" s="6">
        <v>0</v>
      </c>
      <c r="I1429" s="17">
        <v>4.9205331635172556</v>
      </c>
      <c r="J1429" s="17">
        <v>17.61</v>
      </c>
      <c r="K1429" s="4">
        <v>17.5</v>
      </c>
      <c r="L1429">
        <v>900</v>
      </c>
      <c r="M1429" s="6">
        <v>840.17222222012538</v>
      </c>
      <c r="N1429" s="6">
        <v>404.0000000022701</v>
      </c>
      <c r="O1429" s="4">
        <v>0</v>
      </c>
      <c r="P1429" s="4">
        <v>404.0000000022701</v>
      </c>
      <c r="Q1429" s="13">
        <v>1</v>
      </c>
      <c r="R1429" s="29">
        <v>377.80534641417597</v>
      </c>
      <c r="S1429" s="29">
        <v>462.36687580594941</v>
      </c>
      <c r="T1429" s="29">
        <v>17.120369561</v>
      </c>
      <c r="U1429" t="s">
        <v>176</v>
      </c>
    </row>
    <row r="1430" spans="1:21">
      <c r="A1430">
        <v>1428</v>
      </c>
      <c r="B1430">
        <v>886307</v>
      </c>
      <c r="C1430" s="2">
        <v>44578.875</v>
      </c>
      <c r="D1430" s="26">
        <f>IF(input_OLD_temp_simulation!C1430&lt;&gt;"",(C1430-E1430/24-DATE(1970,1,1))*86400,"")</f>
        <v>1642449600.0000002</v>
      </c>
      <c r="E1430" s="13">
        <v>1</v>
      </c>
      <c r="F1430" s="17">
        <v>6.3173139790733046</v>
      </c>
      <c r="G1430" s="17">
        <v>1.999999998769193</v>
      </c>
      <c r="H1430" s="6">
        <v>0</v>
      </c>
      <c r="I1430" s="17">
        <v>4.983980646560509</v>
      </c>
      <c r="J1430" s="17">
        <v>17.576666666666672</v>
      </c>
      <c r="K1430" s="4">
        <v>17.5</v>
      </c>
      <c r="L1430">
        <v>900</v>
      </c>
      <c r="M1430" s="6">
        <v>791.32500000127948</v>
      </c>
      <c r="N1430" s="6">
        <v>223.99999999834111</v>
      </c>
      <c r="O1430" s="4">
        <v>0</v>
      </c>
      <c r="P1430" s="4">
        <v>223.99999999834111</v>
      </c>
      <c r="Q1430" s="13">
        <v>1</v>
      </c>
      <c r="R1430" s="29">
        <v>377.80534641417597</v>
      </c>
      <c r="S1430" s="29">
        <v>413.51965358710351</v>
      </c>
      <c r="T1430" s="29">
        <v>17.116338334000002</v>
      </c>
      <c r="U1430" t="s">
        <v>176</v>
      </c>
    </row>
    <row r="1431" spans="1:21">
      <c r="A1431">
        <v>1429</v>
      </c>
      <c r="B1431">
        <v>886307</v>
      </c>
      <c r="C1431" s="2">
        <v>44578.885416666657</v>
      </c>
      <c r="D1431" s="26">
        <f>IF(input_OLD_temp_simulation!C1431&lt;&gt;"",(C1431-E1431/24-DATE(1970,1,1))*86400,"")</f>
        <v>1642450499.9999993</v>
      </c>
      <c r="E1431" s="13">
        <v>1</v>
      </c>
      <c r="F1431" s="17">
        <v>6.2648032822566329</v>
      </c>
      <c r="G1431" s="17">
        <v>1.978667744791043</v>
      </c>
      <c r="H1431" s="6">
        <v>0</v>
      </c>
      <c r="I1431" s="17">
        <v>4.9456914523959377</v>
      </c>
      <c r="J1431" s="17">
        <v>17.440000000000001</v>
      </c>
      <c r="K1431" s="4">
        <v>17.5</v>
      </c>
      <c r="L1431">
        <v>900</v>
      </c>
      <c r="M1431" s="6">
        <v>791.32500000127948</v>
      </c>
      <c r="N1431" s="6">
        <v>106.0000000015862</v>
      </c>
      <c r="O1431" s="4">
        <v>0</v>
      </c>
      <c r="P1431" s="4">
        <v>106.0000000015862</v>
      </c>
      <c r="Q1431" s="13">
        <v>1</v>
      </c>
      <c r="R1431" s="29">
        <v>377.80534641417597</v>
      </c>
      <c r="S1431" s="29">
        <v>413.51965358710351</v>
      </c>
      <c r="T1431" s="29">
        <v>17.107714647000002</v>
      </c>
      <c r="U1431" t="s">
        <v>176</v>
      </c>
    </row>
    <row r="1432" spans="1:21">
      <c r="A1432">
        <v>1430</v>
      </c>
      <c r="B1432">
        <v>886307</v>
      </c>
      <c r="C1432" s="2">
        <v>44578.895833333343</v>
      </c>
      <c r="D1432" s="26">
        <f>IF(input_OLD_temp_simulation!C1432&lt;&gt;"",(C1432-E1432/24-DATE(1970,1,1))*86400,"")</f>
        <v>1642451400.000001</v>
      </c>
      <c r="E1432" s="13">
        <v>1</v>
      </c>
      <c r="F1432" s="17">
        <v>6.2122925854399611</v>
      </c>
      <c r="G1432" s="17">
        <v>1.957335490812893</v>
      </c>
      <c r="H1432" s="6">
        <v>0</v>
      </c>
      <c r="I1432" s="17">
        <v>4.9074022582313663</v>
      </c>
      <c r="J1432" s="17">
        <v>17.493333333333339</v>
      </c>
      <c r="K1432" s="4">
        <v>17.5</v>
      </c>
      <c r="L1432">
        <v>900</v>
      </c>
      <c r="M1432" s="6">
        <v>791.32500000127948</v>
      </c>
      <c r="N1432" s="6">
        <v>101.9999999971333</v>
      </c>
      <c r="O1432" s="4">
        <v>0</v>
      </c>
      <c r="P1432" s="4">
        <v>101.9999999971333</v>
      </c>
      <c r="Q1432" s="13">
        <v>1</v>
      </c>
      <c r="R1432" s="29">
        <v>377.80534641417597</v>
      </c>
      <c r="S1432" s="29">
        <v>413.51965358710351</v>
      </c>
      <c r="T1432" s="29">
        <v>17.098846552000001</v>
      </c>
      <c r="U1432" t="s">
        <v>176</v>
      </c>
    </row>
    <row r="1433" spans="1:21">
      <c r="A1433">
        <v>1431</v>
      </c>
      <c r="B1433">
        <v>886307</v>
      </c>
      <c r="C1433" s="2">
        <v>44578.90625</v>
      </c>
      <c r="D1433" s="26">
        <f>IF(input_OLD_temp_simulation!C1433&lt;&gt;"",(C1433-E1433/24-DATE(1970,1,1))*86400,"")</f>
        <v>1642452300.0000002</v>
      </c>
      <c r="E1433" s="13">
        <v>1</v>
      </c>
      <c r="F1433" s="17">
        <v>6.1597818886232893</v>
      </c>
      <c r="G1433" s="17">
        <v>1.936003236834742</v>
      </c>
      <c r="H1433" s="6">
        <v>0</v>
      </c>
      <c r="I1433" s="17">
        <v>4.869113064066795</v>
      </c>
      <c r="J1433" s="17">
        <v>17.600000000000001</v>
      </c>
      <c r="K1433" s="4">
        <v>15.83333333333333</v>
      </c>
      <c r="L1433">
        <v>900</v>
      </c>
      <c r="M1433" s="6">
        <v>791.32500000127948</v>
      </c>
      <c r="N1433" s="6">
        <v>128.00000000061121</v>
      </c>
      <c r="O1433" s="4">
        <v>0</v>
      </c>
      <c r="P1433" s="4">
        <v>128.00000000061121</v>
      </c>
      <c r="Q1433" s="13">
        <v>1</v>
      </c>
      <c r="R1433" s="29">
        <v>377.80534641417597</v>
      </c>
      <c r="S1433" s="29">
        <v>413.51965358710351</v>
      </c>
      <c r="T1433" s="29">
        <v>17.090875270000002</v>
      </c>
      <c r="U1433" t="s">
        <v>176</v>
      </c>
    </row>
    <row r="1434" spans="1:21">
      <c r="A1434">
        <v>1432</v>
      </c>
      <c r="B1434">
        <v>886307</v>
      </c>
      <c r="C1434" s="2">
        <v>44578.916666666657</v>
      </c>
      <c r="D1434" s="26">
        <f>IF(input_OLD_temp_simulation!C1434&lt;&gt;"",(C1434-E1434/24-DATE(1970,1,1))*86400,"")</f>
        <v>1642453199.9999993</v>
      </c>
      <c r="E1434" s="13">
        <v>1</v>
      </c>
      <c r="F1434" s="17">
        <v>6.1072711918066176</v>
      </c>
      <c r="G1434" s="17">
        <v>1.914670982856592</v>
      </c>
      <c r="H1434" s="6">
        <v>0</v>
      </c>
      <c r="I1434" s="17">
        <v>4.8308238699022237</v>
      </c>
      <c r="J1434" s="17">
        <v>17.486666666666672</v>
      </c>
      <c r="K1434" s="4">
        <v>12.5</v>
      </c>
      <c r="L1434">
        <v>900</v>
      </c>
      <c r="M1434" s="6">
        <v>0</v>
      </c>
      <c r="N1434" s="6">
        <v>100.0000000021828</v>
      </c>
      <c r="O1434" s="4">
        <v>0</v>
      </c>
      <c r="P1434" s="4">
        <v>100.0000000021828</v>
      </c>
      <c r="Q1434" s="13">
        <v>1</v>
      </c>
      <c r="R1434" s="29">
        <v>377.80534641417597</v>
      </c>
      <c r="S1434" s="29">
        <v>0</v>
      </c>
      <c r="T1434" s="29">
        <v>17.066496674</v>
      </c>
      <c r="U1434" t="s">
        <v>176</v>
      </c>
    </row>
    <row r="1435" spans="1:21">
      <c r="A1435">
        <v>1433</v>
      </c>
      <c r="B1435">
        <v>886307</v>
      </c>
      <c r="C1435" s="2">
        <v>44578.927083333343</v>
      </c>
      <c r="D1435" s="26">
        <f>IF(input_OLD_temp_simulation!C1435&lt;&gt;"",(C1435-E1435/24-DATE(1970,1,1))*86400,"")</f>
        <v>1642454100.000001</v>
      </c>
      <c r="E1435" s="13">
        <v>1</v>
      </c>
      <c r="F1435" s="17">
        <v>6.1052485832555128</v>
      </c>
      <c r="G1435" s="17">
        <v>1.8710895873237019</v>
      </c>
      <c r="H1435" s="6">
        <v>0</v>
      </c>
      <c r="I1435" s="17">
        <v>4.857855525039712</v>
      </c>
      <c r="J1435" s="17">
        <v>17.32833333333333</v>
      </c>
      <c r="K1435" s="4">
        <v>12.5</v>
      </c>
      <c r="L1435">
        <v>900</v>
      </c>
      <c r="M1435" s="6">
        <v>0</v>
      </c>
      <c r="N1435" s="6">
        <v>47.999999998864951</v>
      </c>
      <c r="O1435" s="4">
        <v>0</v>
      </c>
      <c r="P1435" s="4">
        <v>47.999999998864951</v>
      </c>
      <c r="Q1435" s="13">
        <v>1</v>
      </c>
      <c r="R1435" s="29">
        <v>377.80534641417597</v>
      </c>
      <c r="S1435" s="29">
        <v>0</v>
      </c>
      <c r="T1435" s="29">
        <v>17.040301316000001</v>
      </c>
      <c r="U1435" t="s">
        <v>176</v>
      </c>
    </row>
    <row r="1436" spans="1:21">
      <c r="A1436">
        <v>1434</v>
      </c>
      <c r="B1436">
        <v>886307</v>
      </c>
      <c r="C1436" s="2">
        <v>44578.9375</v>
      </c>
      <c r="D1436" s="26">
        <f>IF(input_OLD_temp_simulation!C1436&lt;&gt;"",(C1436-E1436/24-DATE(1970,1,1))*86400,"")</f>
        <v>1642455000.0000002</v>
      </c>
      <c r="E1436" s="13">
        <v>1</v>
      </c>
      <c r="F1436" s="17">
        <v>6.103225974704408</v>
      </c>
      <c r="G1436" s="17">
        <v>1.827508191790812</v>
      </c>
      <c r="H1436" s="6">
        <v>0</v>
      </c>
      <c r="I1436" s="17">
        <v>4.8848871801772002</v>
      </c>
      <c r="J1436" s="17">
        <v>17.11</v>
      </c>
      <c r="K1436" s="4">
        <v>12.5</v>
      </c>
      <c r="L1436">
        <v>900</v>
      </c>
      <c r="M1436" s="6">
        <v>0</v>
      </c>
      <c r="N1436" s="6">
        <v>204.0000000015425</v>
      </c>
      <c r="O1436" s="4">
        <v>0</v>
      </c>
      <c r="P1436" s="4">
        <v>204.0000000015425</v>
      </c>
      <c r="Q1436" s="13">
        <v>1</v>
      </c>
      <c r="R1436" s="29">
        <v>377.80534641417597</v>
      </c>
      <c r="S1436" s="29">
        <v>0</v>
      </c>
      <c r="T1436" s="29">
        <v>17.020202050999998</v>
      </c>
      <c r="U1436" t="s">
        <v>176</v>
      </c>
    </row>
    <row r="1437" spans="1:21">
      <c r="A1437">
        <v>1435</v>
      </c>
      <c r="B1437">
        <v>886307</v>
      </c>
      <c r="C1437" s="2">
        <v>44578.947916666657</v>
      </c>
      <c r="D1437" s="26">
        <f>IF(input_OLD_temp_simulation!C1437&lt;&gt;"",(C1437-E1437/24-DATE(1970,1,1))*86400,"")</f>
        <v>1642455899.9999993</v>
      </c>
      <c r="E1437" s="13">
        <v>1</v>
      </c>
      <c r="F1437" s="17">
        <v>6.1012033661533032</v>
      </c>
      <c r="G1437" s="17">
        <v>1.7839267962579231</v>
      </c>
      <c r="H1437" s="6">
        <v>0</v>
      </c>
      <c r="I1437" s="17">
        <v>4.9119188353146894</v>
      </c>
      <c r="J1437" s="17">
        <v>16.88</v>
      </c>
      <c r="K1437" s="4">
        <v>12.5</v>
      </c>
      <c r="L1437">
        <v>900</v>
      </c>
      <c r="M1437" s="6">
        <v>0</v>
      </c>
      <c r="N1437" s="6">
        <v>31.9999999992433</v>
      </c>
      <c r="O1437" s="4">
        <v>0</v>
      </c>
      <c r="P1437" s="4">
        <v>31.9999999992433</v>
      </c>
      <c r="Q1437" s="13">
        <v>1</v>
      </c>
      <c r="R1437" s="29">
        <v>377.80534641417597</v>
      </c>
      <c r="S1437" s="29">
        <v>0</v>
      </c>
      <c r="T1437" s="29">
        <v>16.993710857</v>
      </c>
      <c r="U1437" t="s">
        <v>176</v>
      </c>
    </row>
    <row r="1438" spans="1:21">
      <c r="A1438">
        <v>1436</v>
      </c>
      <c r="B1438">
        <v>886307</v>
      </c>
      <c r="C1438" s="2">
        <v>44578.958333333343</v>
      </c>
      <c r="D1438" s="26">
        <f>IF(input_OLD_temp_simulation!C1438&lt;&gt;"",(C1438-E1438/24-DATE(1970,1,1))*86400,"")</f>
        <v>1642456800.000001</v>
      </c>
      <c r="E1438" s="13">
        <v>1</v>
      </c>
      <c r="F1438" s="17">
        <v>6.0991807576021984</v>
      </c>
      <c r="G1438" s="17">
        <v>1.740345400725033</v>
      </c>
      <c r="H1438" s="6">
        <v>0</v>
      </c>
      <c r="I1438" s="17">
        <v>4.9389504904521768</v>
      </c>
      <c r="J1438" s="17">
        <v>16.805</v>
      </c>
      <c r="K1438" s="4">
        <v>12.5</v>
      </c>
      <c r="L1438">
        <v>900</v>
      </c>
      <c r="M1438" s="6">
        <v>0</v>
      </c>
      <c r="N1438" s="6">
        <v>27.99999999842839</v>
      </c>
      <c r="O1438" s="4">
        <v>0</v>
      </c>
      <c r="P1438" s="4">
        <v>27.99999999842839</v>
      </c>
      <c r="Q1438" s="13">
        <v>1</v>
      </c>
      <c r="R1438" s="29">
        <v>377.80534641417597</v>
      </c>
      <c r="S1438" s="29">
        <v>0</v>
      </c>
      <c r="T1438" s="29">
        <v>16.967234216000001</v>
      </c>
      <c r="U1438" t="s">
        <v>176</v>
      </c>
    </row>
    <row r="1439" spans="1:21">
      <c r="A1439">
        <v>1437</v>
      </c>
      <c r="B1439">
        <v>886307</v>
      </c>
      <c r="C1439" s="2">
        <v>44578.96875</v>
      </c>
      <c r="D1439" s="26">
        <f>IF(input_OLD_temp_simulation!C1439&lt;&gt;"",(C1439-E1439/24-DATE(1970,1,1))*86400,"")</f>
        <v>1642457700.0000002</v>
      </c>
      <c r="E1439" s="13">
        <v>1</v>
      </c>
      <c r="F1439" s="17">
        <v>6.0177810813164294</v>
      </c>
      <c r="G1439" s="17">
        <v>1.805259050236073</v>
      </c>
      <c r="H1439" s="6">
        <v>0</v>
      </c>
      <c r="I1439" s="17">
        <v>4.8142750478257126</v>
      </c>
      <c r="J1439" s="17">
        <v>16.673333333333328</v>
      </c>
      <c r="K1439" s="4">
        <v>12.5</v>
      </c>
      <c r="L1439">
        <v>900</v>
      </c>
      <c r="M1439" s="6">
        <v>0</v>
      </c>
      <c r="N1439" s="6">
        <v>112.0000000009895</v>
      </c>
      <c r="O1439" s="4">
        <v>0</v>
      </c>
      <c r="P1439" s="4">
        <v>112.0000000009895</v>
      </c>
      <c r="Q1439" s="13">
        <v>1</v>
      </c>
      <c r="R1439" s="29">
        <v>377.80534641417597</v>
      </c>
      <c r="S1439" s="29">
        <v>0</v>
      </c>
      <c r="T1439" s="29">
        <v>16.943645178000001</v>
      </c>
      <c r="U1439" t="s">
        <v>176</v>
      </c>
    </row>
    <row r="1440" spans="1:21">
      <c r="A1440">
        <v>1438</v>
      </c>
      <c r="B1440">
        <v>886307</v>
      </c>
      <c r="C1440" s="2">
        <v>44578.979166666657</v>
      </c>
      <c r="D1440" s="26">
        <f>IF(input_OLD_temp_simulation!C1440&lt;&gt;"",(C1440-E1440/24-DATE(1970,1,1))*86400,"")</f>
        <v>1642458599.9999993</v>
      </c>
      <c r="E1440" s="13">
        <v>1</v>
      </c>
      <c r="F1440" s="17">
        <v>5.9363814050306587</v>
      </c>
      <c r="G1440" s="17">
        <v>1.8701726997471131</v>
      </c>
      <c r="H1440" s="6">
        <v>0</v>
      </c>
      <c r="I1440" s="17">
        <v>4.6895996051992501</v>
      </c>
      <c r="J1440" s="17">
        <v>16.524999999999999</v>
      </c>
      <c r="K1440" s="4">
        <v>12.5</v>
      </c>
      <c r="L1440">
        <v>900</v>
      </c>
      <c r="M1440" s="6">
        <v>0</v>
      </c>
      <c r="N1440" s="6">
        <v>307.99999999908317</v>
      </c>
      <c r="O1440" s="4">
        <v>0</v>
      </c>
      <c r="P1440" s="4">
        <v>307.99999999908317</v>
      </c>
      <c r="Q1440" s="13">
        <v>1</v>
      </c>
      <c r="R1440" s="29">
        <v>377.80534641417597</v>
      </c>
      <c r="S1440" s="29">
        <v>0</v>
      </c>
      <c r="T1440" s="29">
        <v>16.927192476999998</v>
      </c>
      <c r="U1440" t="s">
        <v>176</v>
      </c>
    </row>
    <row r="1441" spans="1:21">
      <c r="A1441">
        <v>1439</v>
      </c>
      <c r="B1441">
        <v>886307</v>
      </c>
      <c r="C1441" s="2">
        <v>44578.989583333343</v>
      </c>
      <c r="D1441" s="26">
        <f>IF(input_OLD_temp_simulation!C1441&lt;&gt;"",(C1441-E1441/24-DATE(1970,1,1))*86400,"")</f>
        <v>1642459500.000001</v>
      </c>
      <c r="E1441" s="13">
        <v>1</v>
      </c>
      <c r="F1441" s="17">
        <v>5.8549817287448889</v>
      </c>
      <c r="G1441" s="17">
        <v>1.9350863492581529</v>
      </c>
      <c r="H1441" s="6">
        <v>0</v>
      </c>
      <c r="I1441" s="17">
        <v>4.5649241625727868</v>
      </c>
      <c r="J1441" s="17">
        <v>16.50333333333333</v>
      </c>
      <c r="K1441" s="4">
        <v>12.5</v>
      </c>
      <c r="L1441">
        <v>900</v>
      </c>
      <c r="M1441" s="6">
        <v>0</v>
      </c>
      <c r="N1441" s="6">
        <v>115.99999999998541</v>
      </c>
      <c r="O1441" s="4">
        <v>0</v>
      </c>
      <c r="P1441" s="4">
        <v>115.99999999998541</v>
      </c>
      <c r="Q1441" s="13">
        <v>1</v>
      </c>
      <c r="R1441" s="29">
        <v>377.80534641417597</v>
      </c>
      <c r="S1441" s="29">
        <v>0</v>
      </c>
      <c r="T1441" s="29">
        <v>16.903103931</v>
      </c>
      <c r="U1441" t="s">
        <v>176</v>
      </c>
    </row>
    <row r="1442" spans="1:21">
      <c r="A1442">
        <v>1440</v>
      </c>
      <c r="B1442">
        <v>886307</v>
      </c>
      <c r="C1442" s="2">
        <v>44579</v>
      </c>
      <c r="D1442" s="26">
        <f>IF(input_OLD_temp_simulation!C1442&lt;&gt;"",(C1442-E1442/24-DATE(1970,1,1))*86400,"")</f>
        <v>1642460400.0000002</v>
      </c>
      <c r="E1442" s="13">
        <v>1</v>
      </c>
      <c r="F1442" s="17">
        <v>5.773582052459119</v>
      </c>
      <c r="G1442" s="17">
        <v>1.999999998769193</v>
      </c>
      <c r="H1442" s="6">
        <v>0</v>
      </c>
      <c r="I1442" s="17">
        <v>4.4402487199463234</v>
      </c>
      <c r="J1442" s="17">
        <v>16.486666666666672</v>
      </c>
      <c r="K1442" s="4">
        <v>12.5</v>
      </c>
      <c r="L1442">
        <v>900</v>
      </c>
      <c r="M1442" s="6">
        <v>0</v>
      </c>
      <c r="N1442" s="6">
        <v>112.0000000009895</v>
      </c>
      <c r="O1442" s="4">
        <v>0</v>
      </c>
      <c r="P1442" s="4">
        <v>112.0000000009895</v>
      </c>
      <c r="Q1442" s="13">
        <v>1</v>
      </c>
      <c r="R1442" s="29">
        <v>377.80534641417597</v>
      </c>
      <c r="S1442" s="29">
        <v>0</v>
      </c>
      <c r="T1442" s="29">
        <v>16.878550199999999</v>
      </c>
      <c r="U1442" t="s">
        <v>176</v>
      </c>
    </row>
    <row r="1443" spans="1:21">
      <c r="A1443">
        <v>1441</v>
      </c>
      <c r="B1443">
        <v>886307</v>
      </c>
      <c r="C1443" s="2">
        <v>44579.010416666657</v>
      </c>
      <c r="D1443" s="26">
        <f>IF(input_OLD_temp_simulation!C1443&lt;&gt;"",(C1443-E1443/24-DATE(1970,1,1))*86400,"")</f>
        <v>1642461299.9999993</v>
      </c>
      <c r="E1443" s="13">
        <v>1</v>
      </c>
      <c r="F1443" s="17">
        <v>5.8001272893482962</v>
      </c>
      <c r="G1443" s="17">
        <v>2.064913648895637</v>
      </c>
      <c r="H1443" s="6">
        <v>0</v>
      </c>
      <c r="I1443" s="17">
        <v>4.4235181900845388</v>
      </c>
      <c r="J1443" s="17">
        <v>16.486666666666672</v>
      </c>
      <c r="K1443" s="4">
        <v>12.5</v>
      </c>
      <c r="L1443">
        <v>900</v>
      </c>
      <c r="M1443" s="6">
        <v>0</v>
      </c>
      <c r="N1443" s="6">
        <v>115.99999999998541</v>
      </c>
      <c r="O1443" s="4">
        <v>0</v>
      </c>
      <c r="P1443" s="4">
        <v>115.99999999998541</v>
      </c>
      <c r="Q1443" s="13">
        <v>1</v>
      </c>
      <c r="R1443" s="29">
        <v>377.80534641417597</v>
      </c>
      <c r="S1443" s="29">
        <v>0</v>
      </c>
      <c r="T1443" s="29">
        <v>16.854172883</v>
      </c>
      <c r="U1443" t="s">
        <v>176</v>
      </c>
    </row>
    <row r="1444" spans="1:21">
      <c r="A1444">
        <v>1442</v>
      </c>
      <c r="B1444">
        <v>886307</v>
      </c>
      <c r="C1444" s="2">
        <v>44579.020833333343</v>
      </c>
      <c r="D1444" s="26">
        <f>IF(input_OLD_temp_simulation!C1444&lt;&gt;"",(C1444-E1444/24-DATE(1970,1,1))*86400,"")</f>
        <v>1642462200.000001</v>
      </c>
      <c r="E1444" s="13">
        <v>1</v>
      </c>
      <c r="F1444" s="17">
        <v>5.8266725262374726</v>
      </c>
      <c r="G1444" s="17">
        <v>2.1298272990220801</v>
      </c>
      <c r="H1444" s="6">
        <v>0</v>
      </c>
      <c r="I1444" s="17">
        <v>4.4067876602227534</v>
      </c>
      <c r="J1444" s="17">
        <v>16.45</v>
      </c>
      <c r="K1444" s="4">
        <v>12.5</v>
      </c>
      <c r="L1444">
        <v>900</v>
      </c>
      <c r="M1444" s="6">
        <v>0</v>
      </c>
      <c r="N1444" s="6">
        <v>111.9999999991705</v>
      </c>
      <c r="O1444" s="4">
        <v>0</v>
      </c>
      <c r="P1444" s="4">
        <v>111.9999999991705</v>
      </c>
      <c r="Q1444" s="13">
        <v>1</v>
      </c>
      <c r="R1444" s="29">
        <v>377.80534641417597</v>
      </c>
      <c r="S1444" s="29">
        <v>0</v>
      </c>
      <c r="T1444" s="29">
        <v>16.829667310000001</v>
      </c>
      <c r="U1444" t="s">
        <v>176</v>
      </c>
    </row>
    <row r="1445" spans="1:21">
      <c r="A1445">
        <v>1443</v>
      </c>
      <c r="B1445">
        <v>886307</v>
      </c>
      <c r="C1445" s="2">
        <v>44579.03125</v>
      </c>
      <c r="D1445" s="26">
        <f>IF(input_OLD_temp_simulation!C1445&lt;&gt;"",(C1445-E1445/24-DATE(1970,1,1))*86400,"")</f>
        <v>1642463100.0000002</v>
      </c>
      <c r="E1445" s="13">
        <v>1</v>
      </c>
      <c r="F1445" s="17">
        <v>5.8532177631266507</v>
      </c>
      <c r="G1445" s="17">
        <v>2.1947409491485228</v>
      </c>
      <c r="H1445" s="6">
        <v>0</v>
      </c>
      <c r="I1445" s="17">
        <v>4.3900571303609688</v>
      </c>
      <c r="J1445" s="17">
        <v>16.426666666666669</v>
      </c>
      <c r="K1445" s="4">
        <v>12.5</v>
      </c>
      <c r="L1445">
        <v>900</v>
      </c>
      <c r="M1445" s="6">
        <v>0</v>
      </c>
      <c r="N1445" s="6">
        <v>108.00000000017459</v>
      </c>
      <c r="O1445" s="4">
        <v>0</v>
      </c>
      <c r="P1445" s="4">
        <v>108.00000000017459</v>
      </c>
      <c r="Q1445" s="13">
        <v>1</v>
      </c>
      <c r="R1445" s="29">
        <v>377.80534641417597</v>
      </c>
      <c r="S1445" s="29">
        <v>0</v>
      </c>
      <c r="T1445" s="29">
        <v>16.805033878</v>
      </c>
      <c r="U1445" t="s">
        <v>176</v>
      </c>
    </row>
    <row r="1446" spans="1:21">
      <c r="A1446">
        <v>1444</v>
      </c>
      <c r="B1446">
        <v>886307</v>
      </c>
      <c r="C1446" s="2">
        <v>44579.041666666657</v>
      </c>
      <c r="D1446" s="26">
        <f>IF(input_OLD_temp_simulation!C1446&lt;&gt;"",(C1446-E1446/24-DATE(1970,1,1))*86400,"")</f>
        <v>1642463999.9999993</v>
      </c>
      <c r="E1446" s="13">
        <v>1</v>
      </c>
      <c r="F1446" s="17">
        <v>5.8797630000158279</v>
      </c>
      <c r="G1446" s="17">
        <v>2.2596545992749668</v>
      </c>
      <c r="H1446" s="6">
        <v>0</v>
      </c>
      <c r="I1446" s="17">
        <v>4.3733266004991833</v>
      </c>
      <c r="J1446" s="17">
        <v>16.399999999999999</v>
      </c>
      <c r="K1446" s="4">
        <v>12.5</v>
      </c>
      <c r="L1446">
        <v>900</v>
      </c>
      <c r="M1446" s="6">
        <v>0</v>
      </c>
      <c r="N1446" s="6">
        <v>48.00000000068394</v>
      </c>
      <c r="O1446" s="4">
        <v>0</v>
      </c>
      <c r="P1446" s="4">
        <v>48.00000000068394</v>
      </c>
      <c r="Q1446" s="13">
        <v>1</v>
      </c>
      <c r="R1446" s="29">
        <v>377.80534641417597</v>
      </c>
      <c r="S1446" s="29">
        <v>0</v>
      </c>
      <c r="T1446" s="29">
        <v>16.778144125000001</v>
      </c>
      <c r="U1446" t="s">
        <v>176</v>
      </c>
    </row>
    <row r="1447" spans="1:21">
      <c r="A1447">
        <v>1445</v>
      </c>
      <c r="B1447">
        <v>886307</v>
      </c>
      <c r="C1447" s="2">
        <v>44579.052083333343</v>
      </c>
      <c r="D1447" s="26">
        <f>IF(input_OLD_temp_simulation!C1447&lt;&gt;"",(C1447-E1447/24-DATE(1970,1,1))*86400,"")</f>
        <v>1642464900.000001</v>
      </c>
      <c r="E1447" s="13">
        <v>1</v>
      </c>
      <c r="F1447" s="17">
        <v>5.7691885615690222</v>
      </c>
      <c r="G1447" s="17">
        <v>2.3032359948078711</v>
      </c>
      <c r="H1447" s="6">
        <v>0</v>
      </c>
      <c r="I1447" s="17">
        <v>4.2336978983637756</v>
      </c>
      <c r="J1447" s="17">
        <v>16.24666666666667</v>
      </c>
      <c r="K1447" s="4">
        <v>12.5</v>
      </c>
      <c r="L1447">
        <v>900</v>
      </c>
      <c r="M1447" s="6">
        <v>0</v>
      </c>
      <c r="N1447" s="6">
        <v>36.000000000058208</v>
      </c>
      <c r="O1447" s="4">
        <v>0</v>
      </c>
      <c r="P1447" s="4">
        <v>36.000000000058208</v>
      </c>
      <c r="Q1447" s="13">
        <v>1</v>
      </c>
      <c r="R1447" s="29">
        <v>377.80534641417597</v>
      </c>
      <c r="S1447" s="29">
        <v>0</v>
      </c>
      <c r="T1447" s="29">
        <v>16.750447234999999</v>
      </c>
      <c r="U1447" t="s">
        <v>176</v>
      </c>
    </row>
    <row r="1448" spans="1:21">
      <c r="A1448">
        <v>1446</v>
      </c>
      <c r="B1448">
        <v>886307</v>
      </c>
      <c r="C1448" s="2">
        <v>44579.0625</v>
      </c>
      <c r="D1448" s="26">
        <f>IF(input_OLD_temp_simulation!C1448&lt;&gt;"",(C1448-E1448/24-DATE(1970,1,1))*86400,"")</f>
        <v>1642465800.0000002</v>
      </c>
      <c r="E1448" s="13">
        <v>1</v>
      </c>
      <c r="F1448" s="17">
        <v>5.6586141231222156</v>
      </c>
      <c r="G1448" s="17">
        <v>2.346817390340775</v>
      </c>
      <c r="H1448" s="6">
        <v>0</v>
      </c>
      <c r="I1448" s="17">
        <v>4.0940691962283671</v>
      </c>
      <c r="J1448" s="17">
        <v>16.166666666666671</v>
      </c>
      <c r="K1448" s="4">
        <v>12.5</v>
      </c>
      <c r="L1448">
        <v>900</v>
      </c>
      <c r="M1448" s="6">
        <v>0</v>
      </c>
      <c r="N1448" s="6">
        <v>28.000000000247379</v>
      </c>
      <c r="O1448" s="4">
        <v>0</v>
      </c>
      <c r="P1448" s="4">
        <v>28.000000000247379</v>
      </c>
      <c r="Q1448" s="13">
        <v>1</v>
      </c>
      <c r="R1448" s="29">
        <v>377.80534641417597</v>
      </c>
      <c r="S1448" s="29">
        <v>0</v>
      </c>
      <c r="T1448" s="29">
        <v>16.722097783999999</v>
      </c>
      <c r="U1448" t="s">
        <v>176</v>
      </c>
    </row>
    <row r="1449" spans="1:21">
      <c r="A1449">
        <v>1447</v>
      </c>
      <c r="B1449">
        <v>886307</v>
      </c>
      <c r="C1449" s="2">
        <v>44579.072916666657</v>
      </c>
      <c r="D1449" s="26">
        <f>IF(input_OLD_temp_simulation!C1449&lt;&gt;"",(C1449-E1449/24-DATE(1970,1,1))*86400,"")</f>
        <v>1642466699.9999993</v>
      </c>
      <c r="E1449" s="13">
        <v>1</v>
      </c>
      <c r="F1449" s="17">
        <v>5.5480396846754108</v>
      </c>
      <c r="G1449" s="17">
        <v>2.3903987858736779</v>
      </c>
      <c r="H1449" s="6">
        <v>0</v>
      </c>
      <c r="I1449" s="17">
        <v>3.9544404940929589</v>
      </c>
      <c r="J1449" s="17">
        <v>16.074999999999999</v>
      </c>
      <c r="K1449" s="4">
        <v>12.5</v>
      </c>
      <c r="L1449">
        <v>900</v>
      </c>
      <c r="M1449" s="6">
        <v>0</v>
      </c>
      <c r="N1449" s="6">
        <v>75.999999999112333</v>
      </c>
      <c r="O1449" s="4">
        <v>0</v>
      </c>
      <c r="P1449" s="4">
        <v>75.999999999112333</v>
      </c>
      <c r="Q1449" s="13">
        <v>1</v>
      </c>
      <c r="R1449" s="29">
        <v>377.80534641417597</v>
      </c>
      <c r="S1449" s="29">
        <v>0</v>
      </c>
      <c r="T1449" s="29">
        <v>16.695226663</v>
      </c>
      <c r="U1449" t="s">
        <v>176</v>
      </c>
    </row>
    <row r="1450" spans="1:21">
      <c r="A1450">
        <v>1448</v>
      </c>
      <c r="B1450">
        <v>886307</v>
      </c>
      <c r="C1450" s="2">
        <v>44579.083333333343</v>
      </c>
      <c r="D1450" s="26">
        <f>IF(input_OLD_temp_simulation!C1450&lt;&gt;"",(C1450-E1450/24-DATE(1970,1,1))*86400,"")</f>
        <v>1642467600.000001</v>
      </c>
      <c r="E1450" s="13">
        <v>1</v>
      </c>
      <c r="F1450" s="17">
        <v>5.4374652462286051</v>
      </c>
      <c r="G1450" s="17">
        <v>2.4339801814065818</v>
      </c>
      <c r="H1450" s="6">
        <v>0</v>
      </c>
      <c r="I1450" s="17">
        <v>3.8148117919575499</v>
      </c>
      <c r="J1450" s="17">
        <v>16.026666666666671</v>
      </c>
      <c r="K1450" s="4">
        <v>12.5</v>
      </c>
      <c r="L1450">
        <v>900</v>
      </c>
      <c r="M1450" s="6">
        <v>0</v>
      </c>
      <c r="N1450" s="6">
        <v>108.00000000017459</v>
      </c>
      <c r="O1450" s="4">
        <v>0</v>
      </c>
      <c r="P1450" s="4">
        <v>108.00000000017459</v>
      </c>
      <c r="Q1450" s="13">
        <v>1</v>
      </c>
      <c r="R1450" s="29">
        <v>377.80534641417597</v>
      </c>
      <c r="S1450" s="29">
        <v>0</v>
      </c>
      <c r="T1450" s="29">
        <v>16.669221024999999</v>
      </c>
      <c r="U1450" t="s">
        <v>176</v>
      </c>
    </row>
    <row r="1451" spans="1:21">
      <c r="A1451">
        <v>1449</v>
      </c>
      <c r="B1451">
        <v>886307</v>
      </c>
      <c r="C1451" s="2">
        <v>44579.09375</v>
      </c>
      <c r="D1451" s="26">
        <f>IF(input_OLD_temp_simulation!C1451&lt;&gt;"",(C1451-E1451/24-DATE(1970,1,1))*86400,"")</f>
        <v>1642468500.0000002</v>
      </c>
      <c r="E1451" s="13">
        <v>1</v>
      </c>
      <c r="F1451" s="17">
        <v>5.2728077343168804</v>
      </c>
      <c r="G1451" s="17">
        <v>2.3903987858736779</v>
      </c>
      <c r="H1451" s="6">
        <v>0</v>
      </c>
      <c r="I1451" s="17">
        <v>3.6792085437344269</v>
      </c>
      <c r="J1451" s="17">
        <v>15.956666666666671</v>
      </c>
      <c r="K1451" s="4">
        <v>12.5</v>
      </c>
      <c r="L1451">
        <v>900</v>
      </c>
      <c r="M1451" s="6">
        <v>0</v>
      </c>
      <c r="N1451" s="6">
        <v>28.000000000247379</v>
      </c>
      <c r="O1451" s="4">
        <v>0</v>
      </c>
      <c r="P1451" s="4">
        <v>28.000000000247379</v>
      </c>
      <c r="Q1451" s="13">
        <v>1</v>
      </c>
      <c r="R1451" s="29">
        <v>377.80534641417597</v>
      </c>
      <c r="S1451" s="29">
        <v>0</v>
      </c>
      <c r="T1451" s="29">
        <v>16.639832983000002</v>
      </c>
      <c r="U1451" t="s">
        <v>176</v>
      </c>
    </row>
    <row r="1452" spans="1:21">
      <c r="A1452">
        <v>1450</v>
      </c>
      <c r="B1452">
        <v>886307</v>
      </c>
      <c r="C1452" s="2">
        <v>44579.104166666657</v>
      </c>
      <c r="D1452" s="26">
        <f>IF(input_OLD_temp_simulation!C1452&lt;&gt;"",(C1452-E1452/24-DATE(1970,1,1))*86400,"")</f>
        <v>1642469399.9999993</v>
      </c>
      <c r="E1452" s="13">
        <v>1</v>
      </c>
      <c r="F1452" s="17">
        <v>5.108150222405154</v>
      </c>
      <c r="G1452" s="17">
        <v>2.346817390340775</v>
      </c>
      <c r="H1452" s="6">
        <v>0</v>
      </c>
      <c r="I1452" s="17">
        <v>3.5436052955113051</v>
      </c>
      <c r="J1452" s="17">
        <v>15.893333333333331</v>
      </c>
      <c r="K1452" s="4">
        <v>12.5</v>
      </c>
      <c r="L1452">
        <v>900</v>
      </c>
      <c r="M1452" s="6">
        <v>0</v>
      </c>
      <c r="N1452" s="6">
        <v>31.9999999992433</v>
      </c>
      <c r="O1452" s="4">
        <v>0</v>
      </c>
      <c r="P1452" s="4">
        <v>31.9999999992433</v>
      </c>
      <c r="Q1452" s="13">
        <v>1</v>
      </c>
      <c r="R1452" s="29">
        <v>377.80534641417597</v>
      </c>
      <c r="S1452" s="29">
        <v>0</v>
      </c>
      <c r="T1452" s="29">
        <v>16.610266360000001</v>
      </c>
      <c r="U1452" t="s">
        <v>176</v>
      </c>
    </row>
    <row r="1453" spans="1:21">
      <c r="A1453">
        <v>1451</v>
      </c>
      <c r="B1453">
        <v>886307</v>
      </c>
      <c r="C1453" s="2">
        <v>44579.114583333343</v>
      </c>
      <c r="D1453" s="26">
        <f>IF(input_OLD_temp_simulation!C1453&lt;&gt;"",(C1453-E1453/24-DATE(1970,1,1))*86400,"")</f>
        <v>1642470300.000001</v>
      </c>
      <c r="E1453" s="13">
        <v>1</v>
      </c>
      <c r="F1453" s="17">
        <v>4.9434927104934294</v>
      </c>
      <c r="G1453" s="17">
        <v>2.3032359948078711</v>
      </c>
      <c r="H1453" s="6">
        <v>0</v>
      </c>
      <c r="I1453" s="17">
        <v>3.408002047288182</v>
      </c>
      <c r="J1453" s="17">
        <v>15.831666666666671</v>
      </c>
      <c r="K1453" s="4">
        <v>12.5</v>
      </c>
      <c r="L1453">
        <v>900</v>
      </c>
      <c r="M1453" s="6">
        <v>0</v>
      </c>
      <c r="N1453" s="6">
        <v>28.000000000247379</v>
      </c>
      <c r="O1453" s="4">
        <v>0</v>
      </c>
      <c r="P1453" s="4">
        <v>28.000000000247379</v>
      </c>
      <c r="Q1453" s="13">
        <v>1</v>
      </c>
      <c r="R1453" s="29">
        <v>377.80534641417597</v>
      </c>
      <c r="S1453" s="29">
        <v>0</v>
      </c>
      <c r="T1453" s="29">
        <v>16.580217588</v>
      </c>
      <c r="U1453" t="s">
        <v>176</v>
      </c>
    </row>
    <row r="1454" spans="1:21">
      <c r="A1454">
        <v>1452</v>
      </c>
      <c r="B1454">
        <v>886307</v>
      </c>
      <c r="C1454" s="2">
        <v>44579.125</v>
      </c>
      <c r="D1454" s="26">
        <f>IF(input_OLD_temp_simulation!C1454&lt;&gt;"",(C1454-E1454/24-DATE(1970,1,1))*86400,"")</f>
        <v>1642471200.0000002</v>
      </c>
      <c r="E1454" s="13">
        <v>1</v>
      </c>
      <c r="F1454" s="17">
        <v>4.778835198581703</v>
      </c>
      <c r="G1454" s="17">
        <v>2.2596545992749668</v>
      </c>
      <c r="H1454" s="6">
        <v>0</v>
      </c>
      <c r="I1454" s="17">
        <v>3.272398799065058</v>
      </c>
      <c r="J1454" s="17">
        <v>15.76</v>
      </c>
      <c r="K1454" s="4">
        <v>12.5</v>
      </c>
      <c r="L1454">
        <v>900</v>
      </c>
      <c r="M1454" s="6">
        <v>0</v>
      </c>
      <c r="N1454" s="6">
        <v>32.00000000106229</v>
      </c>
      <c r="O1454" s="4">
        <v>0</v>
      </c>
      <c r="P1454" s="4">
        <v>32.00000000106229</v>
      </c>
      <c r="Q1454" s="13">
        <v>1</v>
      </c>
      <c r="R1454" s="29">
        <v>377.80534641417597</v>
      </c>
      <c r="S1454" s="29">
        <v>0</v>
      </c>
      <c r="T1454" s="29">
        <v>16.549992289999999</v>
      </c>
      <c r="U1454" t="s">
        <v>176</v>
      </c>
    </row>
    <row r="1455" spans="1:21">
      <c r="A1455">
        <v>1453</v>
      </c>
      <c r="B1455">
        <v>886307</v>
      </c>
      <c r="C1455" s="2">
        <v>44579.135416666657</v>
      </c>
      <c r="D1455" s="26">
        <f>IF(input_OLD_temp_simulation!C1455&lt;&gt;"",(C1455-E1455/24-DATE(1970,1,1))*86400,"")</f>
        <v>1642472099.9999993</v>
      </c>
      <c r="E1455" s="13">
        <v>1</v>
      </c>
      <c r="F1455" s="17">
        <v>4.710925268706589</v>
      </c>
      <c r="G1455" s="17">
        <v>2.1084950453516238</v>
      </c>
      <c r="H1455" s="6">
        <v>0</v>
      </c>
      <c r="I1455" s="17">
        <v>3.3052619051388401</v>
      </c>
      <c r="J1455" s="17">
        <v>15.71666666666667</v>
      </c>
      <c r="K1455" s="4">
        <v>12.5</v>
      </c>
      <c r="L1455">
        <v>900</v>
      </c>
      <c r="M1455" s="6">
        <v>0</v>
      </c>
      <c r="N1455" s="6">
        <v>27.99999999842839</v>
      </c>
      <c r="O1455" s="4">
        <v>0</v>
      </c>
      <c r="P1455" s="4">
        <v>27.99999999842839</v>
      </c>
      <c r="Q1455" s="13">
        <v>1</v>
      </c>
      <c r="R1455" s="29">
        <v>377.80534641417597</v>
      </c>
      <c r="S1455" s="29">
        <v>0</v>
      </c>
      <c r="T1455" s="29">
        <v>16.519811322999999</v>
      </c>
      <c r="U1455" t="s">
        <v>176</v>
      </c>
    </row>
    <row r="1456" spans="1:21">
      <c r="A1456">
        <v>1454</v>
      </c>
      <c r="B1456">
        <v>886307</v>
      </c>
      <c r="C1456" s="2">
        <v>44579.145833333343</v>
      </c>
      <c r="D1456" s="26">
        <f>IF(input_OLD_temp_simulation!C1456&lt;&gt;"",(C1456-E1456/24-DATE(1970,1,1))*86400,"")</f>
        <v>1642473000.000001</v>
      </c>
      <c r="E1456" s="13">
        <v>1</v>
      </c>
      <c r="F1456" s="17">
        <v>4.643015338831475</v>
      </c>
      <c r="G1456" s="17">
        <v>1.9573354914282819</v>
      </c>
      <c r="H1456" s="6">
        <v>0</v>
      </c>
      <c r="I1456" s="17">
        <v>3.3381250112126208</v>
      </c>
      <c r="J1456" s="17">
        <v>15.676666666666669</v>
      </c>
      <c r="K1456" s="4">
        <v>12.5</v>
      </c>
      <c r="L1456">
        <v>900</v>
      </c>
      <c r="M1456" s="6">
        <v>0</v>
      </c>
      <c r="N1456" s="6">
        <v>32.00000000106229</v>
      </c>
      <c r="O1456" s="4">
        <v>0</v>
      </c>
      <c r="P1456" s="4">
        <v>32.00000000106229</v>
      </c>
      <c r="Q1456" s="13">
        <v>1</v>
      </c>
      <c r="R1456" s="29">
        <v>377.80534641417597</v>
      </c>
      <c r="S1456" s="29">
        <v>0</v>
      </c>
      <c r="T1456" s="29">
        <v>16.489978669999999</v>
      </c>
      <c r="U1456" t="s">
        <v>176</v>
      </c>
    </row>
    <row r="1457" spans="1:21">
      <c r="A1457">
        <v>1455</v>
      </c>
      <c r="B1457">
        <v>886307</v>
      </c>
      <c r="C1457" s="2">
        <v>44579.15625</v>
      </c>
      <c r="D1457" s="26">
        <f>IF(input_OLD_temp_simulation!C1457&lt;&gt;"",(C1457-E1457/24-DATE(1970,1,1))*86400,"")</f>
        <v>1642473900.0000002</v>
      </c>
      <c r="E1457" s="13">
        <v>1</v>
      </c>
      <c r="F1457" s="17">
        <v>4.575105408956361</v>
      </c>
      <c r="G1457" s="17">
        <v>1.8061759375049391</v>
      </c>
      <c r="H1457" s="6">
        <v>0</v>
      </c>
      <c r="I1457" s="17">
        <v>3.370988117286402</v>
      </c>
      <c r="J1457" s="17">
        <v>15.64666666666667</v>
      </c>
      <c r="K1457" s="4">
        <v>12.5</v>
      </c>
      <c r="L1457">
        <v>900</v>
      </c>
      <c r="M1457" s="6">
        <v>0</v>
      </c>
      <c r="N1457" s="6">
        <v>31.9999999992433</v>
      </c>
      <c r="O1457" s="4">
        <v>0</v>
      </c>
      <c r="P1457" s="4">
        <v>31.9999999992433</v>
      </c>
      <c r="Q1457" s="13">
        <v>1</v>
      </c>
      <c r="R1457" s="29">
        <v>377.80534641417597</v>
      </c>
      <c r="S1457" s="29">
        <v>0</v>
      </c>
      <c r="T1457" s="29">
        <v>16.460341187000001</v>
      </c>
      <c r="U1457" t="s">
        <v>176</v>
      </c>
    </row>
    <row r="1458" spans="1:21">
      <c r="A1458">
        <v>1456</v>
      </c>
      <c r="B1458">
        <v>886307</v>
      </c>
      <c r="C1458" s="2">
        <v>44579.166666666657</v>
      </c>
      <c r="D1458" s="26">
        <f>IF(input_OLD_temp_simulation!C1458&lt;&gt;"",(C1458-E1458/24-DATE(1970,1,1))*86400,"")</f>
        <v>1642474799.9999993</v>
      </c>
      <c r="E1458" s="13">
        <v>1</v>
      </c>
      <c r="F1458" s="17">
        <v>4.507195479081247</v>
      </c>
      <c r="G1458" s="17">
        <v>1.655016383581597</v>
      </c>
      <c r="H1458" s="6">
        <v>0</v>
      </c>
      <c r="I1458" s="17">
        <v>3.4038512233601832</v>
      </c>
      <c r="J1458" s="17">
        <v>15.58666666666667</v>
      </c>
      <c r="K1458" s="4">
        <v>12.5</v>
      </c>
      <c r="L1458">
        <v>900</v>
      </c>
      <c r="M1458" s="6">
        <v>0</v>
      </c>
      <c r="N1458" s="6">
        <v>28.000000000247379</v>
      </c>
      <c r="O1458" s="4">
        <v>0</v>
      </c>
      <c r="P1458" s="4">
        <v>28.000000000247379</v>
      </c>
      <c r="Q1458" s="13">
        <v>1</v>
      </c>
      <c r="R1458" s="29">
        <v>377.80534641417597</v>
      </c>
      <c r="S1458" s="29">
        <v>0</v>
      </c>
      <c r="T1458" s="29">
        <v>16.430746203999998</v>
      </c>
      <c r="U1458" t="s">
        <v>176</v>
      </c>
    </row>
    <row r="1459" spans="1:21">
      <c r="A1459">
        <v>1457</v>
      </c>
      <c r="B1459">
        <v>886307</v>
      </c>
      <c r="C1459" s="2">
        <v>44579.177083333343</v>
      </c>
      <c r="D1459" s="26">
        <f>IF(input_OLD_temp_simulation!C1459&lt;&gt;"",(C1459-E1459/24-DATE(1970,1,1))*86400,"")</f>
        <v>1642475700.000001</v>
      </c>
      <c r="E1459" s="13">
        <v>1</v>
      </c>
      <c r="F1459" s="17">
        <v>4.5207769141880156</v>
      </c>
      <c r="G1459" s="17">
        <v>1.6763486378674559</v>
      </c>
      <c r="H1459" s="6">
        <v>0</v>
      </c>
      <c r="I1459" s="17">
        <v>3.403211155609712</v>
      </c>
      <c r="J1459" s="17">
        <v>15.53333333333333</v>
      </c>
      <c r="K1459" s="4">
        <v>12.5</v>
      </c>
      <c r="L1459">
        <v>900</v>
      </c>
      <c r="M1459" s="6">
        <v>0</v>
      </c>
      <c r="N1459" s="6">
        <v>32.00000000106229</v>
      </c>
      <c r="O1459" s="4">
        <v>0</v>
      </c>
      <c r="P1459" s="4">
        <v>32.00000000106229</v>
      </c>
      <c r="Q1459" s="13">
        <v>1</v>
      </c>
      <c r="R1459" s="29">
        <v>377.80534641417597</v>
      </c>
      <c r="S1459" s="29">
        <v>0</v>
      </c>
      <c r="T1459" s="29">
        <v>16.401393418000001</v>
      </c>
      <c r="U1459" t="s">
        <v>176</v>
      </c>
    </row>
    <row r="1460" spans="1:21">
      <c r="A1460">
        <v>1458</v>
      </c>
      <c r="B1460">
        <v>886307</v>
      </c>
      <c r="C1460" s="2">
        <v>44579.1875</v>
      </c>
      <c r="D1460" s="26">
        <f>IF(input_OLD_temp_simulation!C1460&lt;&gt;"",(C1460-E1460/24-DATE(1970,1,1))*86400,"")</f>
        <v>1642476600.0000002</v>
      </c>
      <c r="E1460" s="13">
        <v>1</v>
      </c>
      <c r="F1460" s="17">
        <v>4.5343583492947843</v>
      </c>
      <c r="G1460" s="17">
        <v>1.6976808921533151</v>
      </c>
      <c r="H1460" s="6">
        <v>0</v>
      </c>
      <c r="I1460" s="17">
        <v>3.4025710878592408</v>
      </c>
      <c r="J1460" s="17">
        <v>15.49</v>
      </c>
      <c r="K1460" s="4">
        <v>12.5</v>
      </c>
      <c r="L1460">
        <v>900</v>
      </c>
      <c r="M1460" s="6">
        <v>0</v>
      </c>
      <c r="N1460" s="6">
        <v>83.999999998923158</v>
      </c>
      <c r="O1460" s="4">
        <v>0</v>
      </c>
      <c r="P1460" s="4">
        <v>83.999999998923158</v>
      </c>
      <c r="Q1460" s="13">
        <v>1</v>
      </c>
      <c r="R1460" s="29">
        <v>377.80534641417597</v>
      </c>
      <c r="S1460" s="29">
        <v>0</v>
      </c>
      <c r="T1460" s="29">
        <v>16.374106814000001</v>
      </c>
      <c r="U1460" t="s">
        <v>176</v>
      </c>
    </row>
    <row r="1461" spans="1:21">
      <c r="A1461">
        <v>1459</v>
      </c>
      <c r="B1461">
        <v>886307</v>
      </c>
      <c r="C1461" s="2">
        <v>44579.197916666657</v>
      </c>
      <c r="D1461" s="26">
        <f>IF(input_OLD_temp_simulation!C1461&lt;&gt;"",(C1461-E1461/24-DATE(1970,1,1))*86400,"")</f>
        <v>1642477499.9999993</v>
      </c>
      <c r="E1461" s="13">
        <v>1</v>
      </c>
      <c r="F1461" s="17">
        <v>4.547939784401553</v>
      </c>
      <c r="G1461" s="17">
        <v>1.719013146439174</v>
      </c>
      <c r="H1461" s="6">
        <v>0</v>
      </c>
      <c r="I1461" s="17">
        <v>3.40193102010877</v>
      </c>
      <c r="J1461" s="17">
        <v>15.436666666666669</v>
      </c>
      <c r="K1461" s="4">
        <v>12.5</v>
      </c>
      <c r="L1461">
        <v>900</v>
      </c>
      <c r="M1461" s="6">
        <v>0</v>
      </c>
      <c r="N1461" s="6">
        <v>100.0000000003638</v>
      </c>
      <c r="O1461" s="4">
        <v>0</v>
      </c>
      <c r="P1461" s="4">
        <v>100.0000000003638</v>
      </c>
      <c r="Q1461" s="13">
        <v>1</v>
      </c>
      <c r="R1461" s="29">
        <v>377.80534641417597</v>
      </c>
      <c r="S1461" s="29">
        <v>0</v>
      </c>
      <c r="T1461" s="29">
        <v>16.347511404999999</v>
      </c>
      <c r="U1461" t="s">
        <v>176</v>
      </c>
    </row>
    <row r="1462" spans="1:21">
      <c r="A1462">
        <v>1460</v>
      </c>
      <c r="B1462">
        <v>886307</v>
      </c>
      <c r="C1462" s="2">
        <v>44579.208333333343</v>
      </c>
      <c r="D1462" s="26">
        <f>IF(input_OLD_temp_simulation!C1462&lt;&gt;"",(C1462-E1462/24-DATE(1970,1,1))*86400,"")</f>
        <v>1642478400.000001</v>
      </c>
      <c r="E1462" s="13">
        <v>1</v>
      </c>
      <c r="F1462" s="17">
        <v>4.5615212195083217</v>
      </c>
      <c r="G1462" s="17">
        <v>1.740345400725033</v>
      </c>
      <c r="H1462" s="6">
        <v>0</v>
      </c>
      <c r="I1462" s="17">
        <v>3.4012909523583001</v>
      </c>
      <c r="J1462" s="17">
        <v>15.40555555555556</v>
      </c>
      <c r="K1462" s="4">
        <v>12.5</v>
      </c>
      <c r="L1462">
        <v>900</v>
      </c>
      <c r="M1462" s="6">
        <v>0</v>
      </c>
      <c r="N1462" s="6">
        <v>31.9999999992433</v>
      </c>
      <c r="O1462" s="4">
        <v>0</v>
      </c>
      <c r="P1462" s="4">
        <v>31.9999999992433</v>
      </c>
      <c r="Q1462" s="13">
        <v>1</v>
      </c>
      <c r="R1462" s="29">
        <v>377.80534641417597</v>
      </c>
      <c r="S1462" s="29">
        <v>0</v>
      </c>
      <c r="T1462" s="29">
        <v>16.318411746999999</v>
      </c>
      <c r="U1462" t="s">
        <v>176</v>
      </c>
    </row>
    <row r="1463" spans="1:21">
      <c r="A1463">
        <v>1461</v>
      </c>
      <c r="B1463">
        <v>886307</v>
      </c>
      <c r="C1463" s="2">
        <v>44579.21875</v>
      </c>
      <c r="D1463" s="26">
        <f>IF(input_OLD_temp_simulation!C1463&lt;&gt;"",(C1463-E1463/24-DATE(1970,1,1))*86400,"")</f>
        <v>1642479300.0000002</v>
      </c>
      <c r="E1463" s="13">
        <v>1</v>
      </c>
      <c r="F1463" s="17">
        <v>4.5156959816693751</v>
      </c>
      <c r="G1463" s="17">
        <v>1.5765913048296309</v>
      </c>
      <c r="H1463" s="6">
        <v>0</v>
      </c>
      <c r="I1463" s="17">
        <v>3.4646351117829548</v>
      </c>
      <c r="J1463" s="17">
        <v>15.34611111111111</v>
      </c>
      <c r="K1463" s="4">
        <v>12.5</v>
      </c>
      <c r="L1463">
        <v>900</v>
      </c>
      <c r="M1463" s="6">
        <v>0</v>
      </c>
      <c r="N1463" s="6">
        <v>28.000000000247379</v>
      </c>
      <c r="O1463" s="4">
        <v>0</v>
      </c>
      <c r="P1463" s="4">
        <v>28.000000000247379</v>
      </c>
      <c r="Q1463" s="13">
        <v>1</v>
      </c>
      <c r="R1463" s="29">
        <v>377.80534641417597</v>
      </c>
      <c r="S1463" s="29">
        <v>0</v>
      </c>
      <c r="T1463" s="29">
        <v>16.289447802000002</v>
      </c>
      <c r="U1463" t="s">
        <v>176</v>
      </c>
    </row>
    <row r="1464" spans="1:21">
      <c r="A1464">
        <v>1462</v>
      </c>
      <c r="B1464">
        <v>886307</v>
      </c>
      <c r="C1464" s="2">
        <v>44579.229166666657</v>
      </c>
      <c r="D1464" s="26">
        <f>IF(input_OLD_temp_simulation!C1464&lt;&gt;"",(C1464-E1464/24-DATE(1970,1,1))*86400,"")</f>
        <v>1642480199.9999993</v>
      </c>
      <c r="E1464" s="13">
        <v>1</v>
      </c>
      <c r="F1464" s="17">
        <v>4.4698707438304286</v>
      </c>
      <c r="G1464" s="17">
        <v>1.412837208934228</v>
      </c>
      <c r="H1464" s="6">
        <v>0</v>
      </c>
      <c r="I1464" s="17">
        <v>3.5279792712076099</v>
      </c>
      <c r="J1464" s="17">
        <v>15.293333333333329</v>
      </c>
      <c r="K1464" s="4">
        <v>12.5</v>
      </c>
      <c r="L1464">
        <v>900</v>
      </c>
      <c r="M1464" s="6">
        <v>0</v>
      </c>
      <c r="N1464" s="6">
        <v>32.00000000106229</v>
      </c>
      <c r="O1464" s="4">
        <v>0</v>
      </c>
      <c r="P1464" s="4">
        <v>32.00000000106229</v>
      </c>
      <c r="Q1464" s="13">
        <v>1</v>
      </c>
      <c r="R1464" s="29">
        <v>377.80534641417597</v>
      </c>
      <c r="S1464" s="29">
        <v>0</v>
      </c>
      <c r="T1464" s="29">
        <v>16.260923269999999</v>
      </c>
      <c r="U1464" t="s">
        <v>176</v>
      </c>
    </row>
    <row r="1465" spans="1:21">
      <c r="A1465">
        <v>1463</v>
      </c>
      <c r="B1465">
        <v>886307</v>
      </c>
      <c r="C1465" s="2">
        <v>44579.239583333343</v>
      </c>
      <c r="D1465" s="26">
        <f>IF(input_OLD_temp_simulation!C1465&lt;&gt;"",(C1465-E1465/24-DATE(1970,1,1))*86400,"")</f>
        <v>1642481100.000001</v>
      </c>
      <c r="E1465" s="13">
        <v>1</v>
      </c>
      <c r="F1465" s="17">
        <v>4.4240455059914812</v>
      </c>
      <c r="G1465" s="17">
        <v>1.2490831130388249</v>
      </c>
      <c r="H1465" s="6">
        <v>0</v>
      </c>
      <c r="I1465" s="17">
        <v>3.591323430632265</v>
      </c>
      <c r="J1465" s="17">
        <v>15.26</v>
      </c>
      <c r="K1465" s="4">
        <v>12.5</v>
      </c>
      <c r="L1465">
        <v>900</v>
      </c>
      <c r="M1465" s="6">
        <v>0</v>
      </c>
      <c r="N1465" s="6">
        <v>27.99999999842839</v>
      </c>
      <c r="O1465" s="4">
        <v>0</v>
      </c>
      <c r="P1465" s="4">
        <v>27.99999999842839</v>
      </c>
      <c r="Q1465" s="13">
        <v>1</v>
      </c>
      <c r="R1465" s="29">
        <v>377.80534641417597</v>
      </c>
      <c r="S1465" s="29">
        <v>0</v>
      </c>
      <c r="T1465" s="29">
        <v>16.23253266</v>
      </c>
      <c r="U1465" t="s">
        <v>176</v>
      </c>
    </row>
    <row r="1466" spans="1:21">
      <c r="A1466">
        <v>1464</v>
      </c>
      <c r="B1466">
        <v>886307</v>
      </c>
      <c r="C1466" s="2">
        <v>44579.25</v>
      </c>
      <c r="D1466" s="26">
        <f>IF(input_OLD_temp_simulation!C1466&lt;&gt;"",(C1466-E1466/24-DATE(1970,1,1))*86400,"")</f>
        <v>1642482000.0000002</v>
      </c>
      <c r="E1466" s="13">
        <v>1</v>
      </c>
      <c r="F1466" s="17">
        <v>4.3782202681525346</v>
      </c>
      <c r="G1466" s="17">
        <v>1.085329017143422</v>
      </c>
      <c r="H1466" s="6">
        <v>0</v>
      </c>
      <c r="I1466" s="17">
        <v>3.6546675900569201</v>
      </c>
      <c r="J1466" s="17">
        <v>15.24666666666667</v>
      </c>
      <c r="K1466" s="4">
        <v>12.5</v>
      </c>
      <c r="L1466">
        <v>900</v>
      </c>
      <c r="M1466" s="6">
        <v>0</v>
      </c>
      <c r="N1466" s="6">
        <v>32.00000000106229</v>
      </c>
      <c r="O1466" s="4">
        <v>0</v>
      </c>
      <c r="P1466" s="4">
        <v>32.00000000106229</v>
      </c>
      <c r="Q1466" s="13">
        <v>1</v>
      </c>
      <c r="R1466" s="29">
        <v>377.80534641417597</v>
      </c>
      <c r="S1466" s="29">
        <v>0</v>
      </c>
      <c r="T1466" s="29">
        <v>16.204579677000002</v>
      </c>
      <c r="U1466" t="s">
        <v>176</v>
      </c>
    </row>
    <row r="1467" spans="1:21">
      <c r="A1467">
        <v>1465</v>
      </c>
      <c r="B1467">
        <v>886307</v>
      </c>
      <c r="C1467" s="2">
        <v>44579.260416666657</v>
      </c>
      <c r="D1467" s="26">
        <f>IF(input_OLD_temp_simulation!C1467&lt;&gt;"",(C1467-E1467/24-DATE(1970,1,1))*86400,"")</f>
        <v>1642482899.9999993</v>
      </c>
      <c r="E1467" s="13">
        <v>1</v>
      </c>
      <c r="F1467" s="17">
        <v>4.3462515315087149</v>
      </c>
      <c r="G1467" s="17">
        <v>1.1502426669621679</v>
      </c>
      <c r="H1467" s="6">
        <v>0</v>
      </c>
      <c r="I1467" s="17">
        <v>3.5794230868672701</v>
      </c>
      <c r="J1467" s="17">
        <v>15.20833333333333</v>
      </c>
      <c r="K1467" s="4">
        <v>12.5</v>
      </c>
      <c r="L1467">
        <v>900</v>
      </c>
      <c r="M1467" s="6">
        <v>0</v>
      </c>
      <c r="N1467" s="6">
        <v>31.9999999992433</v>
      </c>
      <c r="O1467" s="4">
        <v>0</v>
      </c>
      <c r="P1467" s="4">
        <v>31.9999999992433</v>
      </c>
      <c r="Q1467" s="13">
        <v>1</v>
      </c>
      <c r="R1467" s="29">
        <v>377.80534641417597</v>
      </c>
      <c r="S1467" s="29">
        <v>0</v>
      </c>
      <c r="T1467" s="29">
        <v>16.176479478000001</v>
      </c>
      <c r="U1467" t="s">
        <v>176</v>
      </c>
    </row>
    <row r="1468" spans="1:21">
      <c r="A1468">
        <v>1466</v>
      </c>
      <c r="B1468">
        <v>886307</v>
      </c>
      <c r="C1468" s="2">
        <v>44579.270833333343</v>
      </c>
      <c r="D1468" s="26">
        <f>IF(input_OLD_temp_simulation!C1468&lt;&gt;"",(C1468-E1468/24-DATE(1970,1,1))*86400,"")</f>
        <v>1642483800.000001</v>
      </c>
      <c r="E1468" s="13">
        <v>1</v>
      </c>
      <c r="F1468" s="17">
        <v>4.3142827948648961</v>
      </c>
      <c r="G1468" s="17">
        <v>1.215156316780913</v>
      </c>
      <c r="H1468" s="6">
        <v>0</v>
      </c>
      <c r="I1468" s="17">
        <v>3.5041785836776209</v>
      </c>
      <c r="J1468" s="17">
        <v>15.161666666666671</v>
      </c>
      <c r="K1468" s="4">
        <v>12.5</v>
      </c>
      <c r="L1468">
        <v>900</v>
      </c>
      <c r="M1468" s="6">
        <v>0</v>
      </c>
      <c r="N1468" s="6">
        <v>30.00000000065484</v>
      </c>
      <c r="O1468" s="4">
        <v>0</v>
      </c>
      <c r="P1468" s="4">
        <v>30.00000000065484</v>
      </c>
      <c r="Q1468" s="13">
        <v>1</v>
      </c>
      <c r="R1468" s="29">
        <v>377.80534641417597</v>
      </c>
      <c r="S1468" s="29">
        <v>0</v>
      </c>
      <c r="T1468" s="29">
        <v>16.148156490000002</v>
      </c>
      <c r="U1468" t="s">
        <v>176</v>
      </c>
    </row>
    <row r="1469" spans="1:21">
      <c r="A1469">
        <v>1467</v>
      </c>
      <c r="B1469">
        <v>886307</v>
      </c>
      <c r="C1469" s="2">
        <v>44579.28125</v>
      </c>
      <c r="D1469" s="26">
        <f>IF(input_OLD_temp_simulation!C1469&lt;&gt;"",(C1469-E1469/24-DATE(1970,1,1))*86400,"")</f>
        <v>1642484700.0000002</v>
      </c>
      <c r="E1469" s="13">
        <v>1</v>
      </c>
      <c r="F1469" s="17">
        <v>4.2823140582210772</v>
      </c>
      <c r="G1469" s="17">
        <v>1.280069966599658</v>
      </c>
      <c r="H1469" s="6">
        <v>0</v>
      </c>
      <c r="I1469" s="17">
        <v>3.4289340804879722</v>
      </c>
      <c r="J1469" s="17">
        <v>15.13</v>
      </c>
      <c r="K1469" s="4">
        <v>12.5</v>
      </c>
      <c r="L1469">
        <v>900</v>
      </c>
      <c r="M1469" s="6">
        <v>0</v>
      </c>
      <c r="N1469" s="6">
        <v>30.000000002473829</v>
      </c>
      <c r="O1469" s="4">
        <v>0</v>
      </c>
      <c r="P1469" s="4">
        <v>30.000000002473829</v>
      </c>
      <c r="Q1469" s="13">
        <v>1</v>
      </c>
      <c r="R1469" s="29">
        <v>377.80534641417597</v>
      </c>
      <c r="S1469" s="29">
        <v>0</v>
      </c>
      <c r="T1469" s="29">
        <v>16.119687438</v>
      </c>
      <c r="U1469" t="s">
        <v>176</v>
      </c>
    </row>
    <row r="1470" spans="1:21">
      <c r="A1470">
        <v>1468</v>
      </c>
      <c r="B1470">
        <v>886307</v>
      </c>
      <c r="C1470" s="2">
        <v>44579.291666666657</v>
      </c>
      <c r="D1470" s="26">
        <f>IF(input_OLD_temp_simulation!C1470&lt;&gt;"",(C1470-E1470/24-DATE(1970,1,1))*86400,"")</f>
        <v>1642485599.9999993</v>
      </c>
      <c r="E1470" s="13">
        <v>1</v>
      </c>
      <c r="F1470" s="17">
        <v>4.2503453215772584</v>
      </c>
      <c r="G1470" s="17">
        <v>1.344983616418403</v>
      </c>
      <c r="H1470" s="6">
        <v>0</v>
      </c>
      <c r="I1470" s="17">
        <v>3.3536895772983222</v>
      </c>
      <c r="J1470" s="17">
        <v>15.09333333333333</v>
      </c>
      <c r="K1470" s="4">
        <v>12.5</v>
      </c>
      <c r="L1470">
        <v>900</v>
      </c>
      <c r="M1470" s="6">
        <v>0</v>
      </c>
      <c r="N1470" s="6">
        <v>27.99999999842839</v>
      </c>
      <c r="O1470" s="4">
        <v>0</v>
      </c>
      <c r="P1470" s="4">
        <v>27.99999999842839</v>
      </c>
      <c r="Q1470" s="13">
        <v>1</v>
      </c>
      <c r="R1470" s="29">
        <v>377.80534641417597</v>
      </c>
      <c r="S1470" s="29">
        <v>0</v>
      </c>
      <c r="T1470" s="29">
        <v>16.090996744000002</v>
      </c>
      <c r="U1470" t="s">
        <v>176</v>
      </c>
    </row>
    <row r="1471" spans="1:21">
      <c r="A1471">
        <v>1469</v>
      </c>
      <c r="B1471">
        <v>886307</v>
      </c>
      <c r="C1471" s="2">
        <v>44579.302083333343</v>
      </c>
      <c r="D1471" s="26">
        <f>IF(input_OLD_temp_simulation!C1471&lt;&gt;"",(C1471-E1471/24-DATE(1970,1,1))*86400,"")</f>
        <v>1642486500.000001</v>
      </c>
      <c r="E1471" s="13">
        <v>1</v>
      </c>
      <c r="F1471" s="17">
        <v>4.2620685973438004</v>
      </c>
      <c r="G1471" s="17">
        <v>1.344983616418403</v>
      </c>
      <c r="H1471" s="6">
        <v>0.69444444764795388</v>
      </c>
      <c r="I1471" s="17">
        <v>3.3654128530648642</v>
      </c>
      <c r="J1471" s="17">
        <v>15.02333333333333</v>
      </c>
      <c r="K1471" s="4">
        <v>12.5</v>
      </c>
      <c r="L1471">
        <v>900</v>
      </c>
      <c r="M1471" s="6">
        <v>0</v>
      </c>
      <c r="N1471" s="6">
        <v>31.9999999992433</v>
      </c>
      <c r="O1471" s="4">
        <v>0</v>
      </c>
      <c r="P1471" s="4">
        <v>31.9999999992433</v>
      </c>
      <c r="Q1471" s="13">
        <v>1</v>
      </c>
      <c r="R1471" s="29">
        <v>377.80534641417597</v>
      </c>
      <c r="S1471" s="29">
        <v>0</v>
      </c>
      <c r="T1471" s="29">
        <v>16.062812599000001</v>
      </c>
      <c r="U1471" t="s">
        <v>176</v>
      </c>
    </row>
    <row r="1472" spans="1:21">
      <c r="A1472">
        <v>1470</v>
      </c>
      <c r="B1472">
        <v>886307</v>
      </c>
      <c r="C1472" s="2">
        <v>44579.3125</v>
      </c>
      <c r="D1472" s="26">
        <f>IF(input_OLD_temp_simulation!C1472&lt;&gt;"",(C1472-E1472/24-DATE(1970,1,1))*86400,"")</f>
        <v>1642487400.0000002</v>
      </c>
      <c r="E1472" s="13">
        <v>1</v>
      </c>
      <c r="F1472" s="17">
        <v>4.2737918731103406</v>
      </c>
      <c r="G1472" s="17">
        <v>1.344983616418403</v>
      </c>
      <c r="H1472" s="6">
        <v>1.388888895295908</v>
      </c>
      <c r="I1472" s="17">
        <v>3.3771361288314048</v>
      </c>
      <c r="J1472" s="17">
        <v>15.00333333333333</v>
      </c>
      <c r="K1472" s="4">
        <v>12.5</v>
      </c>
      <c r="L1472">
        <v>900</v>
      </c>
      <c r="M1472" s="6">
        <v>0</v>
      </c>
      <c r="N1472" s="6">
        <v>112.0000000009895</v>
      </c>
      <c r="O1472" s="4">
        <v>0</v>
      </c>
      <c r="P1472" s="4">
        <v>112.0000000009895</v>
      </c>
      <c r="Q1472" s="13">
        <v>1</v>
      </c>
      <c r="R1472" s="29">
        <v>377.80534641417597</v>
      </c>
      <c r="S1472" s="29">
        <v>0</v>
      </c>
      <c r="T1472" s="29">
        <v>16.038022594000001</v>
      </c>
      <c r="U1472" t="s">
        <v>176</v>
      </c>
    </row>
    <row r="1473" spans="1:21">
      <c r="A1473">
        <v>1471</v>
      </c>
      <c r="B1473">
        <v>886307</v>
      </c>
      <c r="C1473" s="2">
        <v>44579.322916666657</v>
      </c>
      <c r="D1473" s="26">
        <f>IF(input_OLD_temp_simulation!C1473&lt;&gt;"",(C1473-E1473/24-DATE(1970,1,1))*86400,"")</f>
        <v>1642488299.9999993</v>
      </c>
      <c r="E1473" s="13">
        <v>1</v>
      </c>
      <c r="F1473" s="17">
        <v>4.2855151488768826</v>
      </c>
      <c r="G1473" s="17">
        <v>1.344983616418403</v>
      </c>
      <c r="H1473" s="6">
        <v>2.083333342943861</v>
      </c>
      <c r="I1473" s="17">
        <v>3.3888594045979472</v>
      </c>
      <c r="J1473" s="17">
        <v>14.96222222222222</v>
      </c>
      <c r="K1473" s="4">
        <v>12.5</v>
      </c>
      <c r="L1473">
        <v>900</v>
      </c>
      <c r="M1473" s="6">
        <v>0</v>
      </c>
      <c r="N1473" s="6">
        <v>72.000000000116415</v>
      </c>
      <c r="O1473" s="4">
        <v>0</v>
      </c>
      <c r="P1473" s="4">
        <v>72.000000000116415</v>
      </c>
      <c r="Q1473" s="13">
        <v>1</v>
      </c>
      <c r="R1473" s="29">
        <v>377.80534641417597</v>
      </c>
      <c r="S1473" s="29">
        <v>0</v>
      </c>
      <c r="T1473" s="29">
        <v>16.012054317</v>
      </c>
      <c r="U1473" t="s">
        <v>176</v>
      </c>
    </row>
    <row r="1474" spans="1:21">
      <c r="A1474">
        <v>1472</v>
      </c>
      <c r="B1474">
        <v>886307</v>
      </c>
      <c r="C1474" s="2">
        <v>44579.333333333343</v>
      </c>
      <c r="D1474" s="26">
        <f>IF(input_OLD_temp_simulation!C1474&lt;&gt;"",(C1474-E1474/24-DATE(1970,1,1))*86400,"")</f>
        <v>1642489200.000001</v>
      </c>
      <c r="E1474" s="13">
        <v>1</v>
      </c>
      <c r="F1474" s="17">
        <v>4.2972384246434254</v>
      </c>
      <c r="G1474" s="17">
        <v>1.344983616418403</v>
      </c>
      <c r="H1474" s="6">
        <v>2.777777790591816</v>
      </c>
      <c r="I1474" s="17">
        <v>3.4005826803644892</v>
      </c>
      <c r="J1474" s="17">
        <v>14.931111111111109</v>
      </c>
      <c r="K1474" s="4">
        <v>12.5</v>
      </c>
      <c r="L1474">
        <v>900</v>
      </c>
      <c r="M1474" s="6">
        <v>3262.9944444428088</v>
      </c>
      <c r="N1474" s="6">
        <v>31.9999999992433</v>
      </c>
      <c r="O1474" s="4">
        <v>0</v>
      </c>
      <c r="P1474" s="4">
        <v>31.9999999992433</v>
      </c>
      <c r="Q1474" s="13">
        <v>1</v>
      </c>
      <c r="R1474" s="29">
        <v>377.80534641417597</v>
      </c>
      <c r="S1474" s="29">
        <v>2885.189098028633</v>
      </c>
      <c r="T1474" s="29">
        <v>16.091302558999999</v>
      </c>
      <c r="U1474" t="s">
        <v>176</v>
      </c>
    </row>
    <row r="1475" spans="1:21">
      <c r="A1475">
        <v>1473</v>
      </c>
      <c r="B1475">
        <v>886307</v>
      </c>
      <c r="C1475" s="2">
        <v>44579.34375</v>
      </c>
      <c r="D1475" s="26">
        <f>IF(input_OLD_temp_simulation!C1475&lt;&gt;"",(C1475-E1475/24-DATE(1970,1,1))*86400,"")</f>
        <v>1642490100.0000002</v>
      </c>
      <c r="E1475" s="13">
        <v>1</v>
      </c>
      <c r="F1475" s="17">
        <v>4.3437540563215187</v>
      </c>
      <c r="G1475" s="17">
        <v>1.344983616418403</v>
      </c>
      <c r="H1475" s="6">
        <v>7.124760147995941</v>
      </c>
      <c r="I1475" s="17">
        <v>3.4470983120425829</v>
      </c>
      <c r="J1475" s="17">
        <v>14.883333333333329</v>
      </c>
      <c r="K1475" s="4">
        <v>12.5</v>
      </c>
      <c r="L1475">
        <v>900</v>
      </c>
      <c r="M1475" s="6">
        <v>3262.9944444428088</v>
      </c>
      <c r="N1475" s="6">
        <v>28.000000002066368</v>
      </c>
      <c r="O1475" s="4">
        <v>0</v>
      </c>
      <c r="P1475" s="4">
        <v>28.000000002066368</v>
      </c>
      <c r="Q1475" s="13">
        <v>1</v>
      </c>
      <c r="R1475" s="29">
        <v>377.80534641417597</v>
      </c>
      <c r="S1475" s="29">
        <v>2885.189098028633</v>
      </c>
      <c r="T1475" s="29">
        <v>16.171728299000002</v>
      </c>
      <c r="U1475" t="s">
        <v>176</v>
      </c>
    </row>
    <row r="1476" spans="1:21">
      <c r="A1476">
        <v>1474</v>
      </c>
      <c r="B1476">
        <v>886307</v>
      </c>
      <c r="C1476" s="2">
        <v>44579.354166666657</v>
      </c>
      <c r="D1476" s="26">
        <f>IF(input_OLD_temp_simulation!C1476&lt;&gt;"",(C1476-E1476/24-DATE(1970,1,1))*86400,"")</f>
        <v>1642490999.9999993</v>
      </c>
      <c r="E1476" s="13">
        <v>1</v>
      </c>
      <c r="F1476" s="17">
        <v>4.3902696879996128</v>
      </c>
      <c r="G1476" s="17">
        <v>1.344983616418403</v>
      </c>
      <c r="H1476" s="6">
        <v>11.471742505400069</v>
      </c>
      <c r="I1476" s="17">
        <v>3.493613943720677</v>
      </c>
      <c r="J1476" s="17">
        <v>14.84</v>
      </c>
      <c r="K1476" s="4">
        <v>13.66666666666667</v>
      </c>
      <c r="L1476">
        <v>900</v>
      </c>
      <c r="M1476" s="6">
        <v>3262.9944444428088</v>
      </c>
      <c r="N1476" s="6">
        <v>615.99999999816646</v>
      </c>
      <c r="O1476" s="4">
        <v>0</v>
      </c>
      <c r="P1476" s="4">
        <v>615.99999999816646</v>
      </c>
      <c r="Q1476" s="13">
        <v>1</v>
      </c>
      <c r="R1476" s="29">
        <v>377.80534641417597</v>
      </c>
      <c r="S1476" s="29">
        <v>2885.189098028633</v>
      </c>
      <c r="T1476" s="29">
        <v>16.275832978</v>
      </c>
      <c r="U1476" t="s">
        <v>176</v>
      </c>
    </row>
    <row r="1477" spans="1:21">
      <c r="A1477">
        <v>1475</v>
      </c>
      <c r="B1477">
        <v>886307</v>
      </c>
      <c r="C1477" s="2">
        <v>44579.364583333343</v>
      </c>
      <c r="D1477" s="26">
        <f>IF(input_OLD_temp_simulation!C1477&lt;&gt;"",(C1477-E1477/24-DATE(1970,1,1))*86400,"")</f>
        <v>1642491900.000001</v>
      </c>
      <c r="E1477" s="13">
        <v>1</v>
      </c>
      <c r="F1477" s="17">
        <v>4.436785319677707</v>
      </c>
      <c r="G1477" s="17">
        <v>1.344983616418403</v>
      </c>
      <c r="H1477" s="6">
        <v>15.818724862804199</v>
      </c>
      <c r="I1477" s="17">
        <v>3.540129575398772</v>
      </c>
      <c r="J1477" s="17">
        <v>15</v>
      </c>
      <c r="K1477" s="4">
        <v>16</v>
      </c>
      <c r="L1477">
        <v>900</v>
      </c>
      <c r="M1477" s="6">
        <v>3262.9944444428088</v>
      </c>
      <c r="N1477" s="6">
        <v>40.000000000873108</v>
      </c>
      <c r="O1477" s="4">
        <v>0</v>
      </c>
      <c r="P1477" s="4">
        <v>40.000000000873108</v>
      </c>
      <c r="Q1477" s="13">
        <v>1</v>
      </c>
      <c r="R1477" s="29">
        <v>377.80534641417597</v>
      </c>
      <c r="S1477" s="29">
        <v>2885.189098028633</v>
      </c>
      <c r="T1477" s="29">
        <v>16.359292979999999</v>
      </c>
      <c r="U1477" t="s">
        <v>176</v>
      </c>
    </row>
    <row r="1478" spans="1:21">
      <c r="A1478">
        <v>1476</v>
      </c>
      <c r="B1478">
        <v>886307</v>
      </c>
      <c r="C1478" s="2">
        <v>44579.375</v>
      </c>
      <c r="D1478" s="26">
        <f>IF(input_OLD_temp_simulation!C1478&lt;&gt;"",(C1478-E1478/24-DATE(1970,1,1))*86400,"")</f>
        <v>1642492800.0000002</v>
      </c>
      <c r="E1478" s="13">
        <v>1</v>
      </c>
      <c r="F1478" s="17">
        <v>4.4833009513558011</v>
      </c>
      <c r="G1478" s="17">
        <v>1.344983616418403</v>
      </c>
      <c r="H1478" s="6">
        <v>20.165707220208319</v>
      </c>
      <c r="I1478" s="17">
        <v>3.5866452070768662</v>
      </c>
      <c r="J1478" s="17">
        <v>15.723333333333329</v>
      </c>
      <c r="K1478" s="4">
        <v>16</v>
      </c>
      <c r="L1478">
        <v>900</v>
      </c>
      <c r="M1478" s="6">
        <v>1299.336111113706</v>
      </c>
      <c r="N1478" s="6">
        <v>32.00000000106229</v>
      </c>
      <c r="O1478" s="4">
        <v>0</v>
      </c>
      <c r="P1478" s="4">
        <v>32.00000000106229</v>
      </c>
      <c r="Q1478" s="13">
        <v>1</v>
      </c>
      <c r="R1478" s="29">
        <v>377.80534641417597</v>
      </c>
      <c r="S1478" s="29">
        <v>921.53076469952953</v>
      </c>
      <c r="T1478" s="29">
        <v>16.371355560000001</v>
      </c>
      <c r="U1478" t="s">
        <v>176</v>
      </c>
    </row>
    <row r="1479" spans="1:21">
      <c r="A1479">
        <v>1477</v>
      </c>
      <c r="B1479">
        <v>886307</v>
      </c>
      <c r="C1479" s="2">
        <v>44579.385416666657</v>
      </c>
      <c r="D1479" s="26">
        <f>IF(input_OLD_temp_simulation!C1479&lt;&gt;"",(C1479-E1479/24-DATE(1970,1,1))*86400,"")</f>
        <v>1642493699.9999993</v>
      </c>
      <c r="E1479" s="13">
        <v>1</v>
      </c>
      <c r="F1479" s="17">
        <v>4.5299082717300081</v>
      </c>
      <c r="G1479" s="17">
        <v>1.366315870704254</v>
      </c>
      <c r="H1479" s="6">
        <v>28.582568238540649</v>
      </c>
      <c r="I1479" s="17">
        <v>3.6190310245938391</v>
      </c>
      <c r="J1479" s="17">
        <v>16.09333333333333</v>
      </c>
      <c r="K1479" s="4">
        <v>16</v>
      </c>
      <c r="L1479">
        <v>900</v>
      </c>
      <c r="M1479" s="6">
        <v>1299.336111113706</v>
      </c>
      <c r="N1479" s="6">
        <v>35.999999998239218</v>
      </c>
      <c r="O1479" s="4">
        <v>0</v>
      </c>
      <c r="P1479" s="4">
        <v>35.999999998239218</v>
      </c>
      <c r="Q1479" s="13">
        <v>1</v>
      </c>
      <c r="R1479" s="29">
        <v>377.80534641417597</v>
      </c>
      <c r="S1479" s="29">
        <v>921.53076469952953</v>
      </c>
      <c r="T1479" s="29">
        <v>16.386405128</v>
      </c>
      <c r="U1479" t="s">
        <v>176</v>
      </c>
    </row>
    <row r="1480" spans="1:21">
      <c r="A1480">
        <v>1478</v>
      </c>
      <c r="B1480">
        <v>886307</v>
      </c>
      <c r="C1480" s="2">
        <v>44579.395833333343</v>
      </c>
      <c r="D1480" s="26">
        <f>IF(input_OLD_temp_simulation!C1480&lt;&gt;"",(C1480-E1480/24-DATE(1970,1,1))*86400,"")</f>
        <v>1642494600.000001</v>
      </c>
      <c r="E1480" s="13">
        <v>1</v>
      </c>
      <c r="F1480" s="17">
        <v>4.5765155921042151</v>
      </c>
      <c r="G1480" s="17">
        <v>1.387648124990104</v>
      </c>
      <c r="H1480" s="6">
        <v>36.999429256872993</v>
      </c>
      <c r="I1480" s="17">
        <v>3.651416842110812</v>
      </c>
      <c r="J1480" s="17">
        <v>16.25333333333333</v>
      </c>
      <c r="K1480" s="4">
        <v>16</v>
      </c>
      <c r="L1480">
        <v>900</v>
      </c>
      <c r="M1480" s="6">
        <v>1299.336111113706</v>
      </c>
      <c r="N1480" s="6">
        <v>44.000000001688022</v>
      </c>
      <c r="O1480" s="4">
        <v>0</v>
      </c>
      <c r="P1480" s="4">
        <v>44.000000001688022</v>
      </c>
      <c r="Q1480" s="13">
        <v>1</v>
      </c>
      <c r="R1480" s="29">
        <v>377.80534641417597</v>
      </c>
      <c r="S1480" s="29">
        <v>921.53076469952953</v>
      </c>
      <c r="T1480" s="29">
        <v>16.404584446000001</v>
      </c>
      <c r="U1480" t="s">
        <v>176</v>
      </c>
    </row>
    <row r="1481" spans="1:21">
      <c r="A1481">
        <v>1479</v>
      </c>
      <c r="B1481">
        <v>886307</v>
      </c>
      <c r="C1481" s="2">
        <v>44579.40625</v>
      </c>
      <c r="D1481" s="26">
        <f>IF(input_OLD_temp_simulation!C1481&lt;&gt;"",(C1481-E1481/24-DATE(1970,1,1))*86400,"")</f>
        <v>1642495500.0000002</v>
      </c>
      <c r="E1481" s="13">
        <v>1</v>
      </c>
      <c r="F1481" s="17">
        <v>4.6231229124784221</v>
      </c>
      <c r="G1481" s="17">
        <v>1.4089803792759541</v>
      </c>
      <c r="H1481" s="6">
        <v>45.416290275205327</v>
      </c>
      <c r="I1481" s="17">
        <v>3.6838026596277862</v>
      </c>
      <c r="J1481" s="17">
        <v>16.20333333333333</v>
      </c>
      <c r="K1481" s="4">
        <v>16</v>
      </c>
      <c r="L1481">
        <v>900</v>
      </c>
      <c r="M1481" s="6">
        <v>1299.336111113706</v>
      </c>
      <c r="N1481" s="6">
        <v>36.000000000058208</v>
      </c>
      <c r="O1481" s="4">
        <v>0</v>
      </c>
      <c r="P1481" s="4">
        <v>36.000000000058208</v>
      </c>
      <c r="Q1481" s="13">
        <v>1</v>
      </c>
      <c r="R1481" s="29">
        <v>377.80534641417597</v>
      </c>
      <c r="S1481" s="29">
        <v>921.53076469952953</v>
      </c>
      <c r="T1481" s="29">
        <v>16.425275525</v>
      </c>
      <c r="U1481" t="s">
        <v>176</v>
      </c>
    </row>
    <row r="1482" spans="1:21">
      <c r="A1482">
        <v>1480</v>
      </c>
      <c r="B1482">
        <v>886307</v>
      </c>
      <c r="C1482" s="2">
        <v>44579.416666666657</v>
      </c>
      <c r="D1482" s="26">
        <f>IF(input_OLD_temp_simulation!C1482&lt;&gt;"",(C1482-E1482/24-DATE(1970,1,1))*86400,"")</f>
        <v>1642496399.9999993</v>
      </c>
      <c r="E1482" s="13">
        <v>1</v>
      </c>
      <c r="F1482" s="17">
        <v>4.6697302328526291</v>
      </c>
      <c r="G1482" s="17">
        <v>1.430312633561805</v>
      </c>
      <c r="H1482" s="6">
        <v>53.833151293537661</v>
      </c>
      <c r="I1482" s="17">
        <v>3.71618847714476</v>
      </c>
      <c r="J1482" s="17">
        <v>16.324999999999999</v>
      </c>
      <c r="K1482" s="4">
        <v>16</v>
      </c>
      <c r="L1482">
        <v>900</v>
      </c>
      <c r="M1482" s="6">
        <v>556.85833333127198</v>
      </c>
      <c r="N1482" s="6">
        <v>115.9999999981665</v>
      </c>
      <c r="O1482" s="4">
        <v>0</v>
      </c>
      <c r="P1482" s="4">
        <v>115.9999999981665</v>
      </c>
      <c r="Q1482" s="13">
        <v>1</v>
      </c>
      <c r="R1482" s="29">
        <v>377.80534641417597</v>
      </c>
      <c r="S1482" s="29">
        <v>179.05298691709601</v>
      </c>
      <c r="T1482" s="29">
        <v>16.424437091000001</v>
      </c>
      <c r="U1482" t="s">
        <v>176</v>
      </c>
    </row>
    <row r="1483" spans="1:21">
      <c r="A1483">
        <v>1481</v>
      </c>
      <c r="B1483">
        <v>886307</v>
      </c>
      <c r="C1483" s="2">
        <v>44579.427083333343</v>
      </c>
      <c r="D1483" s="26">
        <f>IF(input_OLD_temp_simulation!C1483&lt;&gt;"",(C1483-E1483/24-DATE(1970,1,1))*86400,"")</f>
        <v>1642497300.000001</v>
      </c>
      <c r="E1483" s="13">
        <v>1</v>
      </c>
      <c r="F1483" s="17">
        <v>4.679705966156412</v>
      </c>
      <c r="G1483" s="17">
        <v>1.4952262833805481</v>
      </c>
      <c r="H1483" s="6">
        <v>58.51394671070782</v>
      </c>
      <c r="I1483" s="17">
        <v>3.682888443902713</v>
      </c>
      <c r="J1483" s="17">
        <v>16.309999999999999</v>
      </c>
      <c r="K1483" s="4">
        <v>16</v>
      </c>
      <c r="L1483">
        <v>900</v>
      </c>
      <c r="M1483" s="6">
        <v>556.85833333127198</v>
      </c>
      <c r="N1483" s="6">
        <v>72.000000000116415</v>
      </c>
      <c r="O1483" s="4">
        <v>0</v>
      </c>
      <c r="P1483" s="4">
        <v>72.000000000116415</v>
      </c>
      <c r="Q1483" s="13">
        <v>1</v>
      </c>
      <c r="R1483" s="29">
        <v>377.80534641417597</v>
      </c>
      <c r="S1483" s="29">
        <v>179.05298691709601</v>
      </c>
      <c r="T1483" s="29">
        <v>16.423366307999999</v>
      </c>
      <c r="U1483" t="s">
        <v>176</v>
      </c>
    </row>
    <row r="1484" spans="1:21">
      <c r="A1484">
        <v>1482</v>
      </c>
      <c r="B1484">
        <v>886307</v>
      </c>
      <c r="C1484" s="2">
        <v>44579.4375</v>
      </c>
      <c r="D1484" s="26">
        <f>IF(input_OLD_temp_simulation!C1484&lt;&gt;"",(C1484-E1484/24-DATE(1970,1,1))*86400,"")</f>
        <v>1642498200.0000002</v>
      </c>
      <c r="E1484" s="13">
        <v>1</v>
      </c>
      <c r="F1484" s="17">
        <v>4.6896816994601949</v>
      </c>
      <c r="G1484" s="17">
        <v>1.560139933199292</v>
      </c>
      <c r="H1484" s="6">
        <v>63.19474212787798</v>
      </c>
      <c r="I1484" s="17">
        <v>3.6495884106606669</v>
      </c>
      <c r="J1484" s="17">
        <v>16.16</v>
      </c>
      <c r="K1484" s="4">
        <v>16</v>
      </c>
      <c r="L1484">
        <v>900</v>
      </c>
      <c r="M1484" s="6">
        <v>556.85833333127198</v>
      </c>
      <c r="N1484" s="6">
        <v>31.9999999992433</v>
      </c>
      <c r="O1484" s="4">
        <v>0</v>
      </c>
      <c r="P1484" s="4">
        <v>31.9999999992433</v>
      </c>
      <c r="Q1484" s="13">
        <v>1</v>
      </c>
      <c r="R1484" s="29">
        <v>377.80534641417597</v>
      </c>
      <c r="S1484" s="29">
        <v>179.05298691709601</v>
      </c>
      <c r="T1484" s="29">
        <v>16.422215959999999</v>
      </c>
      <c r="U1484" t="s">
        <v>176</v>
      </c>
    </row>
    <row r="1485" spans="1:21">
      <c r="A1485">
        <v>1483</v>
      </c>
      <c r="B1485">
        <v>886307</v>
      </c>
      <c r="C1485" s="2">
        <v>44579.447916666657</v>
      </c>
      <c r="D1485" s="26">
        <f>IF(input_OLD_temp_simulation!C1485&lt;&gt;"",(C1485-E1485/24-DATE(1970,1,1))*86400,"")</f>
        <v>1642499099.9999993</v>
      </c>
      <c r="E1485" s="13">
        <v>1</v>
      </c>
      <c r="F1485" s="17">
        <v>4.6996574327639777</v>
      </c>
      <c r="G1485" s="17">
        <v>1.625053583018035</v>
      </c>
      <c r="H1485" s="6">
        <v>67.875537545048147</v>
      </c>
      <c r="I1485" s="17">
        <v>3.6162883774186212</v>
      </c>
      <c r="J1485" s="17">
        <v>16.076666666666672</v>
      </c>
      <c r="K1485" s="4">
        <v>16</v>
      </c>
      <c r="L1485">
        <v>900</v>
      </c>
      <c r="M1485" s="6">
        <v>556.85833333127198</v>
      </c>
      <c r="N1485" s="6">
        <v>40.000000000873108</v>
      </c>
      <c r="O1485" s="4">
        <v>0</v>
      </c>
      <c r="P1485" s="4">
        <v>40.000000000873108</v>
      </c>
      <c r="Q1485" s="13">
        <v>1</v>
      </c>
      <c r="R1485" s="29">
        <v>377.80534641417597</v>
      </c>
      <c r="S1485" s="29">
        <v>179.05298691709601</v>
      </c>
      <c r="T1485" s="29">
        <v>16.422811033999999</v>
      </c>
      <c r="U1485" t="s">
        <v>176</v>
      </c>
    </row>
    <row r="1486" spans="1:21">
      <c r="A1486">
        <v>1484</v>
      </c>
      <c r="B1486">
        <v>886307</v>
      </c>
      <c r="C1486" s="2">
        <v>44579.458333333343</v>
      </c>
      <c r="D1486" s="26">
        <f>IF(input_OLD_temp_simulation!C1486&lt;&gt;"",(C1486-E1486/24-DATE(1970,1,1))*86400,"")</f>
        <v>1642500000.000001</v>
      </c>
      <c r="E1486" s="13">
        <v>1</v>
      </c>
      <c r="F1486" s="17">
        <v>4.7096331660677606</v>
      </c>
      <c r="G1486" s="17">
        <v>1.689967232836779</v>
      </c>
      <c r="H1486" s="6">
        <v>72.556332962218306</v>
      </c>
      <c r="I1486" s="17">
        <v>3.5829883441765751</v>
      </c>
      <c r="J1486" s="17">
        <v>16.16</v>
      </c>
      <c r="K1486" s="4">
        <v>16</v>
      </c>
      <c r="L1486">
        <v>900</v>
      </c>
      <c r="M1486" s="6">
        <v>78.155555558150056</v>
      </c>
      <c r="N1486" s="6">
        <v>315.99999999889411</v>
      </c>
      <c r="O1486" s="4">
        <v>0</v>
      </c>
      <c r="P1486" s="4">
        <v>315.99999999889411</v>
      </c>
      <c r="Q1486" s="13">
        <v>1</v>
      </c>
      <c r="R1486" s="29">
        <v>377.80534641417597</v>
      </c>
      <c r="S1486" s="29">
        <v>0</v>
      </c>
      <c r="T1486" s="29">
        <v>16.428731653</v>
      </c>
      <c r="U1486" t="s">
        <v>176</v>
      </c>
    </row>
    <row r="1487" spans="1:21">
      <c r="A1487">
        <v>1485</v>
      </c>
      <c r="B1487">
        <v>886307</v>
      </c>
      <c r="C1487" s="2">
        <v>44579.46875</v>
      </c>
      <c r="D1487" s="26">
        <f>IF(input_OLD_temp_simulation!C1487&lt;&gt;"",(C1487-E1487/24-DATE(1970,1,1))*86400,"")</f>
        <v>1642500900.0000002</v>
      </c>
      <c r="E1487" s="13">
        <v>1</v>
      </c>
      <c r="F1487" s="17">
        <v>4.7828856236050008</v>
      </c>
      <c r="G1487" s="17">
        <v>1.754880882655534</v>
      </c>
      <c r="H1487" s="6">
        <v>75.452623263806373</v>
      </c>
      <c r="I1487" s="17">
        <v>3.6129650351679778</v>
      </c>
      <c r="J1487" s="17">
        <v>16.266666666666669</v>
      </c>
      <c r="K1487" s="4">
        <v>16</v>
      </c>
      <c r="L1487">
        <v>900</v>
      </c>
      <c r="M1487" s="6">
        <v>78.155555558150056</v>
      </c>
      <c r="N1487" s="6">
        <v>32.000000002881279</v>
      </c>
      <c r="O1487" s="4">
        <v>0</v>
      </c>
      <c r="P1487" s="4">
        <v>32.000000002881279</v>
      </c>
      <c r="Q1487" s="13">
        <v>1</v>
      </c>
      <c r="R1487" s="29">
        <v>377.80534641417597</v>
      </c>
      <c r="S1487" s="29">
        <v>0</v>
      </c>
      <c r="T1487" s="29">
        <v>16.424884534</v>
      </c>
      <c r="U1487" t="s">
        <v>176</v>
      </c>
    </row>
    <row r="1488" spans="1:21">
      <c r="A1488">
        <v>1486</v>
      </c>
      <c r="B1488">
        <v>886307</v>
      </c>
      <c r="C1488" s="2">
        <v>44579.479166666657</v>
      </c>
      <c r="D1488" s="26">
        <f>IF(input_OLD_temp_simulation!C1488&lt;&gt;"",(C1488-E1488/24-DATE(1970,1,1))*86400,"")</f>
        <v>1642501799.9999993</v>
      </c>
      <c r="E1488" s="13">
        <v>1</v>
      </c>
      <c r="F1488" s="17">
        <v>4.856138081142241</v>
      </c>
      <c r="G1488" s="17">
        <v>1.8197945324742899</v>
      </c>
      <c r="H1488" s="6">
        <v>78.348913565394454</v>
      </c>
      <c r="I1488" s="17">
        <v>3.6429417261593811</v>
      </c>
      <c r="J1488" s="17">
        <v>16.233333333333331</v>
      </c>
      <c r="K1488" s="4">
        <v>16</v>
      </c>
      <c r="L1488">
        <v>900</v>
      </c>
      <c r="M1488" s="6">
        <v>78.155555558150056</v>
      </c>
      <c r="N1488" s="6">
        <v>27.99999999842839</v>
      </c>
      <c r="O1488" s="4">
        <v>0</v>
      </c>
      <c r="P1488" s="4">
        <v>27.99999999842839</v>
      </c>
      <c r="Q1488" s="13">
        <v>1</v>
      </c>
      <c r="R1488" s="29">
        <v>377.80534641417597</v>
      </c>
      <c r="S1488" s="29">
        <v>0</v>
      </c>
      <c r="T1488" s="29">
        <v>16.42194439</v>
      </c>
      <c r="U1488" t="s">
        <v>176</v>
      </c>
    </row>
    <row r="1489" spans="1:21">
      <c r="A1489">
        <v>1487</v>
      </c>
      <c r="B1489">
        <v>886307</v>
      </c>
      <c r="C1489" s="2">
        <v>44579.489583333343</v>
      </c>
      <c r="D1489" s="26">
        <f>IF(input_OLD_temp_simulation!C1489&lt;&gt;"",(C1489-E1489/24-DATE(1970,1,1))*86400,"")</f>
        <v>1642502700.000001</v>
      </c>
      <c r="E1489" s="13">
        <v>1</v>
      </c>
      <c r="F1489" s="17">
        <v>4.9293905386794812</v>
      </c>
      <c r="G1489" s="17">
        <v>1.884708182293046</v>
      </c>
      <c r="H1489" s="6">
        <v>81.245203866982536</v>
      </c>
      <c r="I1489" s="17">
        <v>3.6729184171507838</v>
      </c>
      <c r="J1489" s="17">
        <v>16.083333333333329</v>
      </c>
      <c r="K1489" s="4">
        <v>16</v>
      </c>
      <c r="L1489">
        <v>900</v>
      </c>
      <c r="M1489" s="6">
        <v>78.155555558150056</v>
      </c>
      <c r="N1489" s="6">
        <v>31.9999999992433</v>
      </c>
      <c r="O1489" s="4">
        <v>0</v>
      </c>
      <c r="P1489" s="4">
        <v>31.9999999992433</v>
      </c>
      <c r="Q1489" s="13">
        <v>1</v>
      </c>
      <c r="R1489" s="29">
        <v>377.80534641417597</v>
      </c>
      <c r="S1489" s="29">
        <v>0</v>
      </c>
      <c r="T1489" s="29">
        <v>16.42021252</v>
      </c>
      <c r="U1489" t="s">
        <v>176</v>
      </c>
    </row>
    <row r="1490" spans="1:21">
      <c r="A1490">
        <v>1488</v>
      </c>
      <c r="B1490">
        <v>886307</v>
      </c>
      <c r="C1490" s="2">
        <v>44579.5</v>
      </c>
      <c r="D1490" s="26">
        <f>IF(input_OLD_temp_simulation!C1490&lt;&gt;"",(C1490-E1490/24-DATE(1970,1,1))*86400,"")</f>
        <v>1642503600.0000002</v>
      </c>
      <c r="E1490" s="13">
        <v>1</v>
      </c>
      <c r="F1490" s="17">
        <v>5.0026429962167214</v>
      </c>
      <c r="G1490" s="17">
        <v>1.949621832111802</v>
      </c>
      <c r="H1490" s="6">
        <v>84.141494168570588</v>
      </c>
      <c r="I1490" s="17">
        <v>3.702895108142187</v>
      </c>
      <c r="J1490" s="17">
        <v>15.993333333333331</v>
      </c>
      <c r="K1490" s="4">
        <v>16.333333333333329</v>
      </c>
      <c r="L1490">
        <v>900</v>
      </c>
      <c r="M1490" s="6">
        <v>3819.8527777785239</v>
      </c>
      <c r="N1490" s="6">
        <v>252.00000000040751</v>
      </c>
      <c r="O1490" s="4">
        <v>0</v>
      </c>
      <c r="P1490" s="4">
        <v>252.00000000040751</v>
      </c>
      <c r="Q1490" s="13">
        <v>1</v>
      </c>
      <c r="R1490" s="29">
        <v>377.80534641417597</v>
      </c>
      <c r="S1490" s="29">
        <v>3442.047431364349</v>
      </c>
      <c r="T1490" s="29">
        <v>16.554821714999999</v>
      </c>
      <c r="U1490" t="s">
        <v>176</v>
      </c>
    </row>
    <row r="1491" spans="1:21">
      <c r="A1491">
        <v>1489</v>
      </c>
      <c r="B1491">
        <v>886307</v>
      </c>
      <c r="C1491" s="2">
        <v>44579.510416666657</v>
      </c>
      <c r="D1491" s="26">
        <f>IF(input_OLD_temp_simulation!C1491&lt;&gt;"",(C1491-E1491/24-DATE(1970,1,1))*86400,"")</f>
        <v>1642504499.9999993</v>
      </c>
      <c r="E1491" s="13">
        <v>1</v>
      </c>
      <c r="F1491" s="17">
        <v>4.9546845329491909</v>
      </c>
      <c r="G1491" s="17">
        <v>2.1347081822930529</v>
      </c>
      <c r="H1491" s="6">
        <v>83.689168588197816</v>
      </c>
      <c r="I1491" s="17">
        <v>3.5315457447538221</v>
      </c>
      <c r="J1491" s="17">
        <v>15.94</v>
      </c>
      <c r="K1491" s="4">
        <v>17</v>
      </c>
      <c r="L1491">
        <v>900</v>
      </c>
      <c r="M1491" s="6">
        <v>3819.8527777785239</v>
      </c>
      <c r="N1491" s="6">
        <v>103.9999999993597</v>
      </c>
      <c r="O1491" s="4">
        <v>0</v>
      </c>
      <c r="P1491" s="4">
        <v>103.9999999993597</v>
      </c>
      <c r="Q1491" s="13">
        <v>1</v>
      </c>
      <c r="R1491" s="29">
        <v>377.80534641417597</v>
      </c>
      <c r="S1491" s="29">
        <v>3442.047431364349</v>
      </c>
      <c r="T1491" s="29">
        <v>16.682703247999999</v>
      </c>
      <c r="U1491" t="s">
        <v>176</v>
      </c>
    </row>
    <row r="1492" spans="1:21">
      <c r="A1492">
        <v>1490</v>
      </c>
      <c r="B1492">
        <v>886307</v>
      </c>
      <c r="C1492" s="2">
        <v>44579.520833333343</v>
      </c>
      <c r="D1492" s="26">
        <f>IF(input_OLD_temp_simulation!C1492&lt;&gt;"",(C1492-E1492/24-DATE(1970,1,1))*86400,"")</f>
        <v>1642505400.000001</v>
      </c>
      <c r="E1492" s="13">
        <v>1</v>
      </c>
      <c r="F1492" s="17">
        <v>4.9067260696816604</v>
      </c>
      <c r="G1492" s="17">
        <v>2.319794532474305</v>
      </c>
      <c r="H1492" s="6">
        <v>83.23684300782503</v>
      </c>
      <c r="I1492" s="17">
        <v>3.3601963813654581</v>
      </c>
      <c r="J1492" s="17">
        <v>16.533333333333331</v>
      </c>
      <c r="K1492" s="4">
        <v>17</v>
      </c>
      <c r="L1492">
        <v>900</v>
      </c>
      <c r="M1492" s="6">
        <v>3819.8527777785239</v>
      </c>
      <c r="N1492" s="6">
        <v>112.0000000009895</v>
      </c>
      <c r="O1492" s="4">
        <v>0</v>
      </c>
      <c r="P1492" s="4">
        <v>112.0000000009895</v>
      </c>
      <c r="Q1492" s="13">
        <v>1</v>
      </c>
      <c r="R1492" s="29">
        <v>377.80534641417597</v>
      </c>
      <c r="S1492" s="29">
        <v>3442.047431364349</v>
      </c>
      <c r="T1492" s="29">
        <v>16.809808459999999</v>
      </c>
      <c r="U1492" t="s">
        <v>176</v>
      </c>
    </row>
    <row r="1493" spans="1:21">
      <c r="A1493">
        <v>1491</v>
      </c>
      <c r="B1493">
        <v>886307</v>
      </c>
      <c r="C1493" s="2">
        <v>44579.53125</v>
      </c>
      <c r="D1493" s="26">
        <f>IF(input_OLD_temp_simulation!C1493&lt;&gt;"",(C1493-E1493/24-DATE(1970,1,1))*86400,"")</f>
        <v>1642506300.0000002</v>
      </c>
      <c r="E1493" s="13">
        <v>1</v>
      </c>
      <c r="F1493" s="17">
        <v>4.8587676064141299</v>
      </c>
      <c r="G1493" s="17">
        <v>2.5048808826555562</v>
      </c>
      <c r="H1493" s="6">
        <v>82.784517427452244</v>
      </c>
      <c r="I1493" s="17">
        <v>3.1888470179770931</v>
      </c>
      <c r="J1493" s="17">
        <v>17.168333333333329</v>
      </c>
      <c r="K1493" s="4">
        <v>17</v>
      </c>
      <c r="L1493">
        <v>900</v>
      </c>
      <c r="M1493" s="6">
        <v>3819.8527777785239</v>
      </c>
      <c r="N1493" s="6">
        <v>67.999999999301508</v>
      </c>
      <c r="O1493" s="4">
        <v>0</v>
      </c>
      <c r="P1493" s="4">
        <v>67.999999999301508</v>
      </c>
      <c r="Q1493" s="13">
        <v>1</v>
      </c>
      <c r="R1493" s="29">
        <v>377.80534641417597</v>
      </c>
      <c r="S1493" s="29">
        <v>3442.047431364349</v>
      </c>
      <c r="T1493" s="29">
        <v>16.934162967999999</v>
      </c>
      <c r="U1493" t="s">
        <v>176</v>
      </c>
    </row>
    <row r="1494" spans="1:21">
      <c r="A1494">
        <v>1492</v>
      </c>
      <c r="B1494">
        <v>886307</v>
      </c>
      <c r="C1494" s="2">
        <v>44579.541666666657</v>
      </c>
      <c r="D1494" s="26">
        <f>IF(input_OLD_temp_simulation!C1494&lt;&gt;"",(C1494-E1494/24-DATE(1970,1,1))*86400,"")</f>
        <v>1642507199.9999993</v>
      </c>
      <c r="E1494" s="13">
        <v>1</v>
      </c>
      <c r="F1494" s="17">
        <v>4.8108091431465994</v>
      </c>
      <c r="G1494" s="17">
        <v>2.6899672328368069</v>
      </c>
      <c r="H1494" s="6">
        <v>82.332191847079471</v>
      </c>
      <c r="I1494" s="17">
        <v>3.0174976545887282</v>
      </c>
      <c r="J1494" s="17">
        <v>17.62</v>
      </c>
      <c r="K1494" s="4">
        <v>17</v>
      </c>
      <c r="L1494">
        <v>900</v>
      </c>
      <c r="M1494" s="6">
        <v>156.31111110741489</v>
      </c>
      <c r="N1494" s="6">
        <v>92.000000000552973</v>
      </c>
      <c r="O1494" s="4">
        <v>0</v>
      </c>
      <c r="P1494" s="4">
        <v>92.000000000552973</v>
      </c>
      <c r="Q1494" s="13">
        <v>1</v>
      </c>
      <c r="R1494" s="29">
        <v>377.80534641417597</v>
      </c>
      <c r="S1494" s="29">
        <v>0</v>
      </c>
      <c r="T1494" s="29">
        <v>16.931435152999999</v>
      </c>
      <c r="U1494" t="s">
        <v>176</v>
      </c>
    </row>
    <row r="1495" spans="1:21">
      <c r="A1495">
        <v>1493</v>
      </c>
      <c r="B1495">
        <v>886307</v>
      </c>
      <c r="C1495" s="2">
        <v>44579.552083333343</v>
      </c>
      <c r="D1495" s="26">
        <f>IF(input_OLD_temp_simulation!C1495&lt;&gt;"",(C1495-E1495/24-DATE(1970,1,1))*86400,"")</f>
        <v>1642508100.000001</v>
      </c>
      <c r="E1495" s="13">
        <v>1</v>
      </c>
      <c r="F1495" s="17">
        <v>4.8073247748246892</v>
      </c>
      <c r="G1495" s="17">
        <v>2.6899672328368069</v>
      </c>
      <c r="H1495" s="6">
        <v>76.477808073772579</v>
      </c>
      <c r="I1495" s="17">
        <v>3.0140132862668181</v>
      </c>
      <c r="J1495" s="17">
        <v>17.568333333333332</v>
      </c>
      <c r="K1495" s="4">
        <v>17</v>
      </c>
      <c r="L1495">
        <v>900</v>
      </c>
      <c r="M1495" s="6">
        <v>156.31111110741489</v>
      </c>
      <c r="N1495" s="6">
        <v>51.999999999679858</v>
      </c>
      <c r="O1495" s="4">
        <v>0</v>
      </c>
      <c r="P1495" s="4">
        <v>51.999999999679858</v>
      </c>
      <c r="Q1495" s="13">
        <v>1</v>
      </c>
      <c r="R1495" s="29">
        <v>377.80534641417597</v>
      </c>
      <c r="S1495" s="29">
        <v>0</v>
      </c>
      <c r="T1495" s="29">
        <v>16.925256527999998</v>
      </c>
      <c r="U1495" t="s">
        <v>176</v>
      </c>
    </row>
    <row r="1496" spans="1:21">
      <c r="A1496">
        <v>1494</v>
      </c>
      <c r="B1496">
        <v>886307</v>
      </c>
      <c r="C1496" s="2">
        <v>44579.5625</v>
      </c>
      <c r="D1496" s="26">
        <f>IF(input_OLD_temp_simulation!C1496&lt;&gt;"",(C1496-E1496/24-DATE(1970,1,1))*86400,"")</f>
        <v>1642509000.0000002</v>
      </c>
      <c r="E1496" s="13">
        <v>1</v>
      </c>
      <c r="F1496" s="17">
        <v>4.8038404065027791</v>
      </c>
      <c r="G1496" s="17">
        <v>2.6899672328368069</v>
      </c>
      <c r="H1496" s="6">
        <v>70.623424300465686</v>
      </c>
      <c r="I1496" s="17">
        <v>3.010528917944908</v>
      </c>
      <c r="J1496" s="17">
        <v>17.350000000000001</v>
      </c>
      <c r="K1496" s="4">
        <v>17</v>
      </c>
      <c r="L1496">
        <v>900</v>
      </c>
      <c r="M1496" s="6">
        <v>156.31111110741489</v>
      </c>
      <c r="N1496" s="6">
        <v>31.9999999992433</v>
      </c>
      <c r="O1496" s="4">
        <v>0</v>
      </c>
      <c r="P1496" s="4">
        <v>31.9999999992433</v>
      </c>
      <c r="Q1496" s="13">
        <v>1</v>
      </c>
      <c r="R1496" s="29">
        <v>377.80534641417597</v>
      </c>
      <c r="S1496" s="29">
        <v>0</v>
      </c>
      <c r="T1496" s="29">
        <v>16.916398140999998</v>
      </c>
      <c r="U1496" t="s">
        <v>176</v>
      </c>
    </row>
    <row r="1497" spans="1:21">
      <c r="A1497">
        <v>1495</v>
      </c>
      <c r="B1497">
        <v>886307</v>
      </c>
      <c r="C1497" s="2">
        <v>44579.572916666657</v>
      </c>
      <c r="D1497" s="26">
        <f>IF(input_OLD_temp_simulation!C1497&lt;&gt;"",(C1497-E1497/24-DATE(1970,1,1))*86400,"")</f>
        <v>1642509899.9999993</v>
      </c>
      <c r="E1497" s="13">
        <v>1</v>
      </c>
      <c r="F1497" s="17">
        <v>4.800356038180869</v>
      </c>
      <c r="G1497" s="17">
        <v>2.6899672328368069</v>
      </c>
      <c r="H1497" s="6">
        <v>64.769040527158793</v>
      </c>
      <c r="I1497" s="17">
        <v>3.0070445496229978</v>
      </c>
      <c r="J1497" s="17">
        <v>17.176666666666669</v>
      </c>
      <c r="K1497" s="4">
        <v>17</v>
      </c>
      <c r="L1497">
        <v>900</v>
      </c>
      <c r="M1497" s="6">
        <v>156.31111110741489</v>
      </c>
      <c r="N1497" s="6">
        <v>36.000000000058208</v>
      </c>
      <c r="O1497" s="4">
        <v>0</v>
      </c>
      <c r="P1497" s="4">
        <v>36.000000000058208</v>
      </c>
      <c r="Q1497" s="13">
        <v>1</v>
      </c>
      <c r="R1497" s="29">
        <v>377.80534641417597</v>
      </c>
      <c r="S1497" s="29">
        <v>0</v>
      </c>
      <c r="T1497" s="29">
        <v>16.905780705000002</v>
      </c>
      <c r="U1497" t="s">
        <v>176</v>
      </c>
    </row>
    <row r="1498" spans="1:21">
      <c r="A1498">
        <v>1496</v>
      </c>
      <c r="B1498">
        <v>886307</v>
      </c>
      <c r="C1498" s="2">
        <v>44579.583333333343</v>
      </c>
      <c r="D1498" s="26">
        <f>IF(input_OLD_temp_simulation!C1498&lt;&gt;"",(C1498-E1498/24-DATE(1970,1,1))*86400,"")</f>
        <v>1642510800.000001</v>
      </c>
      <c r="E1498" s="13">
        <v>1</v>
      </c>
      <c r="F1498" s="17">
        <v>4.7968716698589589</v>
      </c>
      <c r="G1498" s="17">
        <v>2.6899672328368069</v>
      </c>
      <c r="H1498" s="6">
        <v>58.914656753851901</v>
      </c>
      <c r="I1498" s="17">
        <v>3.0035601813010882</v>
      </c>
      <c r="J1498" s="17">
        <v>17.061666666666671</v>
      </c>
      <c r="K1498" s="4">
        <v>17</v>
      </c>
      <c r="L1498">
        <v>900</v>
      </c>
      <c r="M1498" s="6">
        <v>556.85833333571463</v>
      </c>
      <c r="N1498" s="6">
        <v>32.000000002881279</v>
      </c>
      <c r="O1498" s="4">
        <v>0</v>
      </c>
      <c r="P1498" s="4">
        <v>32.000000002881279</v>
      </c>
      <c r="Q1498" s="13">
        <v>1</v>
      </c>
      <c r="R1498" s="29">
        <v>377.80534641417597</v>
      </c>
      <c r="S1498" s="29">
        <v>179.05298692153869</v>
      </c>
      <c r="T1498" s="29">
        <v>16.899708138000001</v>
      </c>
      <c r="U1498" t="s">
        <v>176</v>
      </c>
    </row>
    <row r="1499" spans="1:21">
      <c r="A1499">
        <v>1497</v>
      </c>
      <c r="B1499">
        <v>886307</v>
      </c>
      <c r="C1499" s="2">
        <v>44579.59375</v>
      </c>
      <c r="D1499" s="26">
        <f>IF(input_OLD_temp_simulation!C1499&lt;&gt;"",(C1499-E1499/24-DATE(1970,1,1))*86400,"")</f>
        <v>1642511700.0000002</v>
      </c>
      <c r="E1499" s="13">
        <v>1</v>
      </c>
      <c r="F1499" s="17">
        <v>4.7056068771468951</v>
      </c>
      <c r="G1499" s="17">
        <v>2.7888076789134542</v>
      </c>
      <c r="H1499" s="6">
        <v>52.064453410123903</v>
      </c>
      <c r="I1499" s="17">
        <v>2.8464017578712588</v>
      </c>
      <c r="J1499" s="17">
        <v>17.076666666666672</v>
      </c>
      <c r="K1499" s="4">
        <v>17</v>
      </c>
      <c r="L1499">
        <v>900</v>
      </c>
      <c r="M1499" s="6">
        <v>556.85833333571463</v>
      </c>
      <c r="N1499" s="6">
        <v>31.9999999992433</v>
      </c>
      <c r="O1499" s="4">
        <v>0</v>
      </c>
      <c r="P1499" s="4">
        <v>31.9999999992433</v>
      </c>
      <c r="Q1499" s="13">
        <v>1</v>
      </c>
      <c r="R1499" s="29">
        <v>377.80534641417597</v>
      </c>
      <c r="S1499" s="29">
        <v>179.05298692153869</v>
      </c>
      <c r="T1499" s="29">
        <v>16.890909484000002</v>
      </c>
      <c r="U1499" t="s">
        <v>176</v>
      </c>
    </row>
    <row r="1500" spans="1:21">
      <c r="A1500">
        <v>1498</v>
      </c>
      <c r="B1500">
        <v>886307</v>
      </c>
      <c r="C1500" s="2">
        <v>44579.604166666657</v>
      </c>
      <c r="D1500" s="26">
        <f>IF(input_OLD_temp_simulation!C1500&lt;&gt;"",(C1500-E1500/24-DATE(1970,1,1))*86400,"")</f>
        <v>1642512599.9999993</v>
      </c>
      <c r="E1500" s="13">
        <v>1</v>
      </c>
      <c r="F1500" s="17">
        <v>4.6143420844348313</v>
      </c>
      <c r="G1500" s="17">
        <v>2.8876481249901</v>
      </c>
      <c r="H1500" s="6">
        <v>45.214250066395913</v>
      </c>
      <c r="I1500" s="17">
        <v>2.6892433344414308</v>
      </c>
      <c r="J1500" s="17">
        <v>17.173333333333339</v>
      </c>
      <c r="K1500" s="4">
        <v>17</v>
      </c>
      <c r="L1500">
        <v>900</v>
      </c>
      <c r="M1500" s="6">
        <v>556.85833333571463</v>
      </c>
      <c r="N1500" s="6">
        <v>31.9999999992433</v>
      </c>
      <c r="O1500" s="4">
        <v>0</v>
      </c>
      <c r="P1500" s="4">
        <v>31.9999999992433</v>
      </c>
      <c r="Q1500" s="13">
        <v>1</v>
      </c>
      <c r="R1500" s="29">
        <v>377.80534641417597</v>
      </c>
      <c r="S1500" s="29">
        <v>179.05298692153869</v>
      </c>
      <c r="T1500" s="29">
        <v>16.879393230000002</v>
      </c>
      <c r="U1500" t="s">
        <v>176</v>
      </c>
    </row>
    <row r="1501" spans="1:21">
      <c r="A1501">
        <v>1499</v>
      </c>
      <c r="B1501">
        <v>886307</v>
      </c>
      <c r="C1501" s="2">
        <v>44579.614583333343</v>
      </c>
      <c r="D1501" s="26">
        <f>IF(input_OLD_temp_simulation!C1501&lt;&gt;"",(C1501-E1501/24-DATE(1970,1,1))*86400,"")</f>
        <v>1642513500.000001</v>
      </c>
      <c r="E1501" s="13">
        <v>1</v>
      </c>
      <c r="F1501" s="17">
        <v>4.5230772917227684</v>
      </c>
      <c r="G1501" s="17">
        <v>2.9864885710667468</v>
      </c>
      <c r="H1501" s="6">
        <v>38.364046722667922</v>
      </c>
      <c r="I1501" s="17">
        <v>2.5320849110116028</v>
      </c>
      <c r="J1501" s="17">
        <v>17.166666666666671</v>
      </c>
      <c r="K1501" s="4">
        <v>17</v>
      </c>
      <c r="L1501">
        <v>900</v>
      </c>
      <c r="M1501" s="6">
        <v>556.85833333571463</v>
      </c>
      <c r="N1501" s="6">
        <v>99.999999998544808</v>
      </c>
      <c r="O1501" s="4">
        <v>0</v>
      </c>
      <c r="P1501" s="4">
        <v>99.999999998544808</v>
      </c>
      <c r="Q1501" s="13">
        <v>1</v>
      </c>
      <c r="R1501" s="29">
        <v>377.80534641417597</v>
      </c>
      <c r="S1501" s="29">
        <v>179.05298692153869</v>
      </c>
      <c r="T1501" s="29">
        <v>16.867752882000001</v>
      </c>
      <c r="U1501" t="s">
        <v>176</v>
      </c>
    </row>
    <row r="1502" spans="1:21">
      <c r="A1502">
        <v>1500</v>
      </c>
      <c r="B1502">
        <v>886307</v>
      </c>
      <c r="C1502" s="2">
        <v>44579.625</v>
      </c>
      <c r="D1502" s="26">
        <f>IF(input_OLD_temp_simulation!C1502&lt;&gt;"",(C1502-E1502/24-DATE(1970,1,1))*86400,"")</f>
        <v>1642514400.0000002</v>
      </c>
      <c r="E1502" s="13">
        <v>1</v>
      </c>
      <c r="F1502" s="17">
        <v>4.4318124990107037</v>
      </c>
      <c r="G1502" s="17">
        <v>3.085329017143394</v>
      </c>
      <c r="H1502" s="6">
        <v>31.513843378939931</v>
      </c>
      <c r="I1502" s="17">
        <v>2.3749264875817739</v>
      </c>
      <c r="J1502" s="17">
        <v>17.063333333333329</v>
      </c>
      <c r="K1502" s="4">
        <v>17</v>
      </c>
      <c r="L1502">
        <v>900</v>
      </c>
      <c r="M1502" s="6">
        <v>371.23888888899552</v>
      </c>
      <c r="N1502" s="6">
        <v>84.000000002561137</v>
      </c>
      <c r="O1502" s="4">
        <v>0</v>
      </c>
      <c r="P1502" s="4">
        <v>84.000000002561137</v>
      </c>
      <c r="Q1502" s="13">
        <v>1</v>
      </c>
      <c r="R1502" s="29">
        <v>377.80534641417597</v>
      </c>
      <c r="S1502" s="29">
        <v>0</v>
      </c>
      <c r="T1502" s="29">
        <v>16.846192970000001</v>
      </c>
      <c r="U1502" t="s">
        <v>176</v>
      </c>
    </row>
    <row r="1503" spans="1:21">
      <c r="A1503">
        <v>1501</v>
      </c>
      <c r="B1503">
        <v>886307</v>
      </c>
      <c r="C1503" s="2">
        <v>44579.635416666657</v>
      </c>
      <c r="D1503" s="26">
        <f>IF(input_OLD_temp_simulation!C1503&lt;&gt;"",(C1503-E1503/24-DATE(1970,1,1))*86400,"")</f>
        <v>1642515299.9999993</v>
      </c>
      <c r="E1503" s="13">
        <v>1</v>
      </c>
      <c r="F1503" s="17">
        <v>4.4577779589381947</v>
      </c>
      <c r="G1503" s="17">
        <v>2.9002426669621459</v>
      </c>
      <c r="H1503" s="6">
        <v>25.538400173597331</v>
      </c>
      <c r="I1503" s="17">
        <v>2.5242828476300971</v>
      </c>
      <c r="J1503" s="17">
        <v>16.93</v>
      </c>
      <c r="K1503" s="4">
        <v>17</v>
      </c>
      <c r="L1503">
        <v>900</v>
      </c>
      <c r="M1503" s="6">
        <v>371.23888888899552</v>
      </c>
      <c r="N1503" s="6">
        <v>259.99999999839929</v>
      </c>
      <c r="O1503" s="4">
        <v>0</v>
      </c>
      <c r="P1503" s="4">
        <v>259.99999999839929</v>
      </c>
      <c r="Q1503" s="13">
        <v>1</v>
      </c>
      <c r="R1503" s="29">
        <v>377.80534641417597</v>
      </c>
      <c r="S1503" s="29">
        <v>0</v>
      </c>
      <c r="T1503" s="29">
        <v>16.829888114999999</v>
      </c>
      <c r="U1503" t="s">
        <v>176</v>
      </c>
    </row>
    <row r="1504" spans="1:21">
      <c r="A1504">
        <v>1502</v>
      </c>
      <c r="B1504">
        <v>886307</v>
      </c>
      <c r="C1504" s="2">
        <v>44579.645833333343</v>
      </c>
      <c r="D1504" s="26">
        <f>IF(input_OLD_temp_simulation!C1504&lt;&gt;"",(C1504-E1504/24-DATE(1970,1,1))*86400,"")</f>
        <v>1642516200.000001</v>
      </c>
      <c r="E1504" s="13">
        <v>1</v>
      </c>
      <c r="F1504" s="17">
        <v>4.4837434188656857</v>
      </c>
      <c r="G1504" s="17">
        <v>2.7151563167808992</v>
      </c>
      <c r="H1504" s="6">
        <v>19.562956968254731</v>
      </c>
      <c r="I1504" s="17">
        <v>2.6736392076784199</v>
      </c>
      <c r="J1504" s="17">
        <v>16.87833333333333</v>
      </c>
      <c r="K1504" s="4">
        <v>17</v>
      </c>
      <c r="L1504">
        <v>900</v>
      </c>
      <c r="M1504" s="6">
        <v>371.23888888899552</v>
      </c>
      <c r="N1504" s="6">
        <v>31.9999999992433</v>
      </c>
      <c r="O1504" s="4">
        <v>0</v>
      </c>
      <c r="P1504" s="4">
        <v>31.9999999992433</v>
      </c>
      <c r="Q1504" s="13">
        <v>1</v>
      </c>
      <c r="R1504" s="29">
        <v>377.80534641417597</v>
      </c>
      <c r="S1504" s="29">
        <v>0</v>
      </c>
      <c r="T1504" s="29">
        <v>16.803463744999998</v>
      </c>
      <c r="U1504" t="s">
        <v>176</v>
      </c>
    </row>
    <row r="1505" spans="1:21">
      <c r="A1505">
        <v>1503</v>
      </c>
      <c r="B1505">
        <v>886307</v>
      </c>
      <c r="C1505" s="2">
        <v>44579.65625</v>
      </c>
      <c r="D1505" s="26">
        <f>IF(input_OLD_temp_simulation!C1505&lt;&gt;"",(C1505-E1505/24-DATE(1970,1,1))*86400,"")</f>
        <v>1642517100.0000002</v>
      </c>
      <c r="E1505" s="13">
        <v>1</v>
      </c>
      <c r="F1505" s="17">
        <v>4.5097088787931767</v>
      </c>
      <c r="G1505" s="17">
        <v>2.5300699665996511</v>
      </c>
      <c r="H1505" s="6">
        <v>13.587513762912129</v>
      </c>
      <c r="I1505" s="17">
        <v>2.8229955677267431</v>
      </c>
      <c r="J1505" s="17">
        <v>16.84333333333333</v>
      </c>
      <c r="K1505" s="4">
        <v>17</v>
      </c>
      <c r="L1505">
        <v>900</v>
      </c>
      <c r="M1505" s="6">
        <v>371.23888888899552</v>
      </c>
      <c r="N1505" s="6">
        <v>208.00000000235741</v>
      </c>
      <c r="O1505" s="4">
        <v>0</v>
      </c>
      <c r="P1505" s="4">
        <v>208.00000000235741</v>
      </c>
      <c r="Q1505" s="13">
        <v>1</v>
      </c>
      <c r="R1505" s="29">
        <v>377.80534641417597</v>
      </c>
      <c r="S1505" s="29">
        <v>0</v>
      </c>
      <c r="T1505" s="29">
        <v>16.782309573999999</v>
      </c>
      <c r="U1505" t="s">
        <v>176</v>
      </c>
    </row>
    <row r="1506" spans="1:21">
      <c r="A1506">
        <v>1504</v>
      </c>
      <c r="B1506">
        <v>886307</v>
      </c>
      <c r="C1506" s="2">
        <v>44579.666666666657</v>
      </c>
      <c r="D1506" s="26">
        <f>IF(input_OLD_temp_simulation!C1506&lt;&gt;"",(C1506-E1506/24-DATE(1970,1,1))*86400,"")</f>
        <v>1642517999.9999993</v>
      </c>
      <c r="E1506" s="13">
        <v>1</v>
      </c>
      <c r="F1506" s="17">
        <v>4.5356743387206677</v>
      </c>
      <c r="G1506" s="17">
        <v>2.344983616418403</v>
      </c>
      <c r="H1506" s="6">
        <v>7.6120705575695373</v>
      </c>
      <c r="I1506" s="17">
        <v>2.972351927775065</v>
      </c>
      <c r="J1506" s="17">
        <v>16.785</v>
      </c>
      <c r="K1506" s="4">
        <v>17</v>
      </c>
      <c r="L1506">
        <v>900</v>
      </c>
      <c r="M1506" s="6">
        <v>928.09722222026744</v>
      </c>
      <c r="N1506" s="6">
        <v>40.000000000873108</v>
      </c>
      <c r="O1506" s="4">
        <v>0</v>
      </c>
      <c r="P1506" s="4">
        <v>40.000000000873108</v>
      </c>
      <c r="Q1506" s="13">
        <v>1</v>
      </c>
      <c r="R1506" s="29">
        <v>377.80534641417597</v>
      </c>
      <c r="S1506" s="29">
        <v>550.29187580609141</v>
      </c>
      <c r="T1506" s="29">
        <v>16.773623876999999</v>
      </c>
      <c r="U1506" t="s">
        <v>176</v>
      </c>
    </row>
    <row r="1507" spans="1:21">
      <c r="A1507">
        <v>1505</v>
      </c>
      <c r="B1507">
        <v>886307</v>
      </c>
      <c r="C1507" s="2">
        <v>44579.677083333343</v>
      </c>
      <c r="D1507" s="26">
        <f>IF(input_OLD_temp_simulation!C1507&lt;&gt;"",(C1507-E1507/24-DATE(1970,1,1))*86400,"")</f>
        <v>1642518900.000001</v>
      </c>
      <c r="E1507" s="13">
        <v>1</v>
      </c>
      <c r="F1507" s="17">
        <v>4.4352886557548423</v>
      </c>
      <c r="G1507" s="17">
        <v>2.2800699665996582</v>
      </c>
      <c r="H1507" s="6">
        <v>5.7090529181771519</v>
      </c>
      <c r="I1507" s="17">
        <v>2.9152420113550699</v>
      </c>
      <c r="J1507" s="17">
        <v>17.03</v>
      </c>
      <c r="K1507" s="4">
        <v>17</v>
      </c>
      <c r="L1507">
        <v>900</v>
      </c>
      <c r="M1507" s="6">
        <v>928.09722222026744</v>
      </c>
      <c r="N1507" s="6">
        <v>39.999999997235143</v>
      </c>
      <c r="O1507" s="4">
        <v>0</v>
      </c>
      <c r="P1507" s="4">
        <v>39.999999997235143</v>
      </c>
      <c r="Q1507" s="13">
        <v>1</v>
      </c>
      <c r="R1507" s="29">
        <v>377.80534641417597</v>
      </c>
      <c r="S1507" s="29">
        <v>550.29187580609141</v>
      </c>
      <c r="T1507" s="29">
        <v>16.764160776000001</v>
      </c>
      <c r="U1507" t="s">
        <v>176</v>
      </c>
    </row>
    <row r="1508" spans="1:21">
      <c r="A1508">
        <v>1506</v>
      </c>
      <c r="B1508">
        <v>886307</v>
      </c>
      <c r="C1508" s="2">
        <v>44579.6875</v>
      </c>
      <c r="D1508" s="26">
        <f>IF(input_OLD_temp_simulation!C1508&lt;&gt;"",(C1508-E1508/24-DATE(1970,1,1))*86400,"")</f>
        <v>1642519800.0000002</v>
      </c>
      <c r="E1508" s="13">
        <v>1</v>
      </c>
      <c r="F1508" s="17">
        <v>4.3349029727890169</v>
      </c>
      <c r="G1508" s="17">
        <v>2.215156316780913</v>
      </c>
      <c r="H1508" s="6">
        <v>3.8060352787847691</v>
      </c>
      <c r="I1508" s="17">
        <v>2.8581320949350748</v>
      </c>
      <c r="J1508" s="17">
        <v>17.13666666666667</v>
      </c>
      <c r="K1508" s="4">
        <v>17</v>
      </c>
      <c r="L1508">
        <v>900</v>
      </c>
      <c r="M1508" s="6">
        <v>928.09722222026744</v>
      </c>
      <c r="N1508" s="6">
        <v>72.000000000116415</v>
      </c>
      <c r="O1508" s="4">
        <v>0</v>
      </c>
      <c r="P1508" s="4">
        <v>72.000000000116415</v>
      </c>
      <c r="Q1508" s="13">
        <v>1</v>
      </c>
      <c r="R1508" s="29">
        <v>377.80534641417597</v>
      </c>
      <c r="S1508" s="29">
        <v>550.29187580609141</v>
      </c>
      <c r="T1508" s="29">
        <v>16.755139183000001</v>
      </c>
      <c r="U1508" t="s">
        <v>176</v>
      </c>
    </row>
    <row r="1509" spans="1:21">
      <c r="A1509">
        <v>1507</v>
      </c>
      <c r="B1509">
        <v>886307</v>
      </c>
      <c r="C1509" s="2">
        <v>44579.697916666657</v>
      </c>
      <c r="D1509" s="26">
        <f>IF(input_OLD_temp_simulation!C1509&lt;&gt;"",(C1509-E1509/24-DATE(1970,1,1))*86400,"")</f>
        <v>1642520699.9999993</v>
      </c>
      <c r="E1509" s="13">
        <v>1</v>
      </c>
      <c r="F1509" s="17">
        <v>4.2345172898231924</v>
      </c>
      <c r="G1509" s="17">
        <v>2.1502426669621681</v>
      </c>
      <c r="H1509" s="6">
        <v>1.9030176393923841</v>
      </c>
      <c r="I1509" s="17">
        <v>2.8010221785150802</v>
      </c>
      <c r="J1509" s="17">
        <v>17.081666666666671</v>
      </c>
      <c r="K1509" s="4">
        <v>17</v>
      </c>
      <c r="L1509">
        <v>900</v>
      </c>
      <c r="M1509" s="6">
        <v>928.09722222026744</v>
      </c>
      <c r="N1509" s="6">
        <v>123.9999999997963</v>
      </c>
      <c r="O1509" s="4">
        <v>0</v>
      </c>
      <c r="P1509" s="4">
        <v>123.9999999997963</v>
      </c>
      <c r="Q1509" s="13">
        <v>1</v>
      </c>
      <c r="R1509" s="29">
        <v>377.80534641417597</v>
      </c>
      <c r="S1509" s="29">
        <v>550.29187580609141</v>
      </c>
      <c r="T1509" s="29">
        <v>16.747318032999999</v>
      </c>
      <c r="U1509" t="s">
        <v>176</v>
      </c>
    </row>
    <row r="1510" spans="1:21">
      <c r="A1510">
        <v>1508</v>
      </c>
      <c r="B1510">
        <v>886307</v>
      </c>
      <c r="C1510" s="2">
        <v>44579.708333333343</v>
      </c>
      <c r="D1510" s="26">
        <f>IF(input_OLD_temp_simulation!C1510&lt;&gt;"",(C1510-E1510/24-DATE(1970,1,1))*86400,"")</f>
        <v>1642521600.000001</v>
      </c>
      <c r="E1510" s="13">
        <v>1</v>
      </c>
      <c r="F1510" s="17">
        <v>4.1341316068573661</v>
      </c>
      <c r="G1510" s="17">
        <v>2.085329017143422</v>
      </c>
      <c r="H1510" s="6">
        <v>0</v>
      </c>
      <c r="I1510" s="17">
        <v>2.7439122620950851</v>
      </c>
      <c r="J1510" s="17">
        <v>16.899999999999999</v>
      </c>
      <c r="K1510" s="4">
        <v>17</v>
      </c>
      <c r="L1510">
        <v>900</v>
      </c>
      <c r="M1510" s="6">
        <v>1572.8805555561239</v>
      </c>
      <c r="N1510" s="6">
        <v>1508.00000000163</v>
      </c>
      <c r="O1510" s="4">
        <v>0</v>
      </c>
      <c r="P1510" s="4">
        <v>1508.00000000163</v>
      </c>
      <c r="Q1510" s="13">
        <v>1</v>
      </c>
      <c r="R1510" s="29">
        <v>377.80534641417597</v>
      </c>
      <c r="S1510" s="29">
        <v>1195.0752091419481</v>
      </c>
      <c r="T1510" s="29">
        <v>16.815106411999999</v>
      </c>
      <c r="U1510" t="s">
        <v>176</v>
      </c>
    </row>
    <row r="1511" spans="1:21">
      <c r="A1511">
        <v>1509</v>
      </c>
      <c r="B1511">
        <v>886307</v>
      </c>
      <c r="C1511" s="2">
        <v>44579.71875</v>
      </c>
      <c r="D1511" s="26">
        <f>IF(input_OLD_temp_simulation!C1511&lt;&gt;"",(C1511-E1511/24-DATE(1970,1,1))*86400,"")</f>
        <v>1642522500.0000002</v>
      </c>
      <c r="E1511" s="13">
        <v>1</v>
      </c>
      <c r="F1511" s="17">
        <v>4.1298651560001964</v>
      </c>
      <c r="G1511" s="17">
        <v>1.921574921248018</v>
      </c>
      <c r="H1511" s="6">
        <v>0</v>
      </c>
      <c r="I1511" s="17">
        <v>2.848815208501517</v>
      </c>
      <c r="J1511" s="17">
        <v>16.793333333333329</v>
      </c>
      <c r="K1511" s="4">
        <v>17</v>
      </c>
      <c r="L1511">
        <v>900</v>
      </c>
      <c r="M1511" s="6">
        <v>1572.8805555561239</v>
      </c>
      <c r="N1511" s="6">
        <v>1247.999999999593</v>
      </c>
      <c r="O1511" s="4">
        <v>0</v>
      </c>
      <c r="P1511" s="4">
        <v>1247.999999999593</v>
      </c>
      <c r="Q1511" s="13">
        <v>1</v>
      </c>
      <c r="R1511" s="29">
        <v>377.80534641417597</v>
      </c>
      <c r="S1511" s="29">
        <v>1195.0752091419481</v>
      </c>
      <c r="T1511" s="29">
        <v>16.873126329000002</v>
      </c>
      <c r="U1511" t="s">
        <v>176</v>
      </c>
    </row>
    <row r="1512" spans="1:21">
      <c r="A1512">
        <v>1510</v>
      </c>
      <c r="B1512">
        <v>886307</v>
      </c>
      <c r="C1512" s="2">
        <v>44579.729166666657</v>
      </c>
      <c r="D1512" s="26">
        <f>IF(input_OLD_temp_simulation!C1512&lt;&gt;"",(C1512-E1512/24-DATE(1970,1,1))*86400,"")</f>
        <v>1642523399.9999993</v>
      </c>
      <c r="E1512" s="13">
        <v>1</v>
      </c>
      <c r="F1512" s="17">
        <v>4.125598705143025</v>
      </c>
      <c r="G1512" s="17">
        <v>1.757820825352614</v>
      </c>
      <c r="H1512" s="6">
        <v>0</v>
      </c>
      <c r="I1512" s="17">
        <v>2.953718154907949</v>
      </c>
      <c r="J1512" s="17">
        <v>17.175000000000001</v>
      </c>
      <c r="K1512" s="4">
        <v>17</v>
      </c>
      <c r="L1512">
        <v>900</v>
      </c>
      <c r="M1512" s="6">
        <v>1572.8805555561239</v>
      </c>
      <c r="N1512" s="6">
        <v>1387.99999999901</v>
      </c>
      <c r="O1512" s="4">
        <v>0</v>
      </c>
      <c r="P1512" s="4">
        <v>1387.99999999901</v>
      </c>
      <c r="Q1512" s="13">
        <v>1</v>
      </c>
      <c r="R1512" s="29">
        <v>377.80534641417597</v>
      </c>
      <c r="S1512" s="29">
        <v>1195.0752091419481</v>
      </c>
      <c r="T1512" s="29">
        <v>16.936614343999999</v>
      </c>
      <c r="U1512" t="s">
        <v>176</v>
      </c>
    </row>
    <row r="1513" spans="1:21">
      <c r="A1513">
        <v>1511</v>
      </c>
      <c r="B1513">
        <v>886307</v>
      </c>
      <c r="C1513" s="2">
        <v>44579.739583333343</v>
      </c>
      <c r="D1513" s="26">
        <f>IF(input_OLD_temp_simulation!C1513&lt;&gt;"",(C1513-E1513/24-DATE(1970,1,1))*86400,"")</f>
        <v>1642524300.000001</v>
      </c>
      <c r="E1513" s="13">
        <v>1</v>
      </c>
      <c r="F1513" s="17">
        <v>4.1213322542858544</v>
      </c>
      <c r="G1513" s="17">
        <v>1.5940667294572091</v>
      </c>
      <c r="H1513" s="6">
        <v>0</v>
      </c>
      <c r="I1513" s="17">
        <v>3.0586211013143818</v>
      </c>
      <c r="J1513" s="17">
        <v>17.75</v>
      </c>
      <c r="K1513" s="4">
        <v>12</v>
      </c>
      <c r="L1513">
        <v>900</v>
      </c>
      <c r="M1513" s="6">
        <v>1572.8805555561239</v>
      </c>
      <c r="N1513" s="6">
        <v>204.0000000015425</v>
      </c>
      <c r="O1513" s="4">
        <v>0</v>
      </c>
      <c r="P1513" s="4">
        <v>204.0000000015425</v>
      </c>
      <c r="Q1513" s="13">
        <v>1</v>
      </c>
      <c r="R1513" s="29">
        <v>377.80534641417597</v>
      </c>
      <c r="S1513" s="29">
        <v>1195.0752091419481</v>
      </c>
      <c r="T1513" s="29">
        <v>16.955221068</v>
      </c>
      <c r="U1513" t="s">
        <v>176</v>
      </c>
    </row>
    <row r="1514" spans="1:21">
      <c r="A1514">
        <v>1512</v>
      </c>
      <c r="B1514">
        <v>886307</v>
      </c>
      <c r="C1514" s="2">
        <v>44579.75</v>
      </c>
      <c r="D1514" s="26">
        <f>IF(input_OLD_temp_simulation!C1514&lt;&gt;"",(C1514-E1514/24-DATE(1970,1,1))*86400,"")</f>
        <v>1642525200.0000002</v>
      </c>
      <c r="E1514" s="13">
        <v>1</v>
      </c>
      <c r="F1514" s="17">
        <v>4.1170658034286838</v>
      </c>
      <c r="G1514" s="17">
        <v>1.430312633561805</v>
      </c>
      <c r="H1514" s="6">
        <v>0</v>
      </c>
      <c r="I1514" s="17">
        <v>3.1635240477208142</v>
      </c>
      <c r="J1514" s="17">
        <v>17.211111111111109</v>
      </c>
      <c r="K1514" s="4">
        <v>17</v>
      </c>
      <c r="L1514">
        <v>900</v>
      </c>
      <c r="M1514" s="6">
        <v>1143.025000001848</v>
      </c>
      <c r="N1514" s="6">
        <v>47.999999998864951</v>
      </c>
      <c r="O1514" s="4">
        <v>0</v>
      </c>
      <c r="P1514" s="4">
        <v>47.999999998864951</v>
      </c>
      <c r="Q1514" s="13">
        <v>1</v>
      </c>
      <c r="R1514" s="29">
        <v>377.80534641417597</v>
      </c>
      <c r="S1514" s="29">
        <v>765.21965358767216</v>
      </c>
      <c r="T1514" s="29">
        <v>16.952315139</v>
      </c>
      <c r="U1514" t="s">
        <v>176</v>
      </c>
    </row>
    <row r="1515" spans="1:21">
      <c r="A1515">
        <v>1513</v>
      </c>
      <c r="B1515">
        <v>886307</v>
      </c>
      <c r="C1515" s="2">
        <v>44579.760416666657</v>
      </c>
      <c r="D1515" s="26">
        <f>IF(input_OLD_temp_simulation!C1515&lt;&gt;"",(C1515-E1515/24-DATE(1970,1,1))*86400,"")</f>
        <v>1642526099.9999993</v>
      </c>
      <c r="E1515" s="13">
        <v>1</v>
      </c>
      <c r="F1515" s="17">
        <v>4.1934169463220083</v>
      </c>
      <c r="G1515" s="17">
        <v>1.5940667294572091</v>
      </c>
      <c r="H1515" s="6">
        <v>0</v>
      </c>
      <c r="I1515" s="17">
        <v>3.1307057933505358</v>
      </c>
      <c r="J1515" s="17">
        <v>17.162222222222219</v>
      </c>
      <c r="K1515" s="4">
        <v>17</v>
      </c>
      <c r="L1515">
        <v>900</v>
      </c>
      <c r="M1515" s="6">
        <v>1143.025000001848</v>
      </c>
      <c r="N1515" s="6">
        <v>60.000000001309672</v>
      </c>
      <c r="O1515" s="4">
        <v>0</v>
      </c>
      <c r="P1515" s="4">
        <v>60.000000001309672</v>
      </c>
      <c r="Q1515" s="13">
        <v>1</v>
      </c>
      <c r="R1515" s="29">
        <v>377.80534641417597</v>
      </c>
      <c r="S1515" s="29">
        <v>765.21965358767216</v>
      </c>
      <c r="T1515" s="29">
        <v>16.949772278000001</v>
      </c>
      <c r="U1515" t="s">
        <v>176</v>
      </c>
    </row>
    <row r="1516" spans="1:21">
      <c r="A1516">
        <v>1514</v>
      </c>
      <c r="B1516">
        <v>886307</v>
      </c>
      <c r="C1516" s="2">
        <v>44579.770833333343</v>
      </c>
      <c r="D1516" s="26">
        <f>IF(input_OLD_temp_simulation!C1516&lt;&gt;"",(C1516-E1516/24-DATE(1970,1,1))*86400,"")</f>
        <v>1642527000.000001</v>
      </c>
      <c r="E1516" s="13">
        <v>1</v>
      </c>
      <c r="F1516" s="17">
        <v>4.269768089215332</v>
      </c>
      <c r="G1516" s="17">
        <v>1.757820825352614</v>
      </c>
      <c r="H1516" s="6">
        <v>0</v>
      </c>
      <c r="I1516" s="17">
        <v>3.097887538980256</v>
      </c>
      <c r="J1516" s="17">
        <v>17.25</v>
      </c>
      <c r="K1516" s="4">
        <v>17.5</v>
      </c>
      <c r="L1516">
        <v>900</v>
      </c>
      <c r="M1516" s="6">
        <v>1143.025000001848</v>
      </c>
      <c r="N1516" s="6">
        <v>63.999999998486601</v>
      </c>
      <c r="O1516" s="4">
        <v>0</v>
      </c>
      <c r="P1516" s="4">
        <v>63.999999998486601</v>
      </c>
      <c r="Q1516" s="13">
        <v>1</v>
      </c>
      <c r="R1516" s="29">
        <v>377.80534641417597</v>
      </c>
      <c r="S1516" s="29">
        <v>765.21965358767216</v>
      </c>
      <c r="T1516" s="29">
        <v>16.947287234000001</v>
      </c>
      <c r="U1516" t="s">
        <v>176</v>
      </c>
    </row>
    <row r="1517" spans="1:21">
      <c r="A1517">
        <v>1515</v>
      </c>
      <c r="B1517">
        <v>886307</v>
      </c>
      <c r="C1517" s="2">
        <v>44579.78125</v>
      </c>
      <c r="D1517" s="26">
        <f>IF(input_OLD_temp_simulation!C1517&lt;&gt;"",(C1517-E1517/24-DATE(1970,1,1))*86400,"")</f>
        <v>1642527900.0000002</v>
      </c>
      <c r="E1517" s="13">
        <v>1</v>
      </c>
      <c r="F1517" s="17">
        <v>4.3461192321086557</v>
      </c>
      <c r="G1517" s="17">
        <v>1.921574921248018</v>
      </c>
      <c r="H1517" s="6">
        <v>0</v>
      </c>
      <c r="I1517" s="17">
        <v>3.0650692846099772</v>
      </c>
      <c r="J1517" s="17">
        <v>17.736666666666672</v>
      </c>
      <c r="K1517" s="4">
        <v>17.5</v>
      </c>
      <c r="L1517">
        <v>900</v>
      </c>
      <c r="M1517" s="6">
        <v>1143.025000001848</v>
      </c>
      <c r="N1517" s="6">
        <v>67.999999999301508</v>
      </c>
      <c r="O1517" s="4">
        <v>0</v>
      </c>
      <c r="P1517" s="4">
        <v>67.999999999301508</v>
      </c>
      <c r="Q1517" s="13">
        <v>1</v>
      </c>
      <c r="R1517" s="29">
        <v>377.80534641417597</v>
      </c>
      <c r="S1517" s="29">
        <v>765.21965358767216</v>
      </c>
      <c r="T1517" s="29">
        <v>16.944859825000002</v>
      </c>
      <c r="U1517" t="s">
        <v>176</v>
      </c>
    </row>
    <row r="1518" spans="1:21">
      <c r="A1518">
        <v>1516</v>
      </c>
      <c r="B1518">
        <v>886307</v>
      </c>
      <c r="C1518" s="2">
        <v>44579.791666666657</v>
      </c>
      <c r="D1518" s="26">
        <f>IF(input_OLD_temp_simulation!C1518&lt;&gt;"",(C1518-E1518/24-DATE(1970,1,1))*86400,"")</f>
        <v>1642528799.9999993</v>
      </c>
      <c r="E1518" s="13">
        <v>1</v>
      </c>
      <c r="F1518" s="17">
        <v>4.4224703750019803</v>
      </c>
      <c r="G1518" s="17">
        <v>2.085329017143422</v>
      </c>
      <c r="H1518" s="6">
        <v>0</v>
      </c>
      <c r="I1518" s="17">
        <v>3.0322510302396992</v>
      </c>
      <c r="J1518" s="17">
        <v>17.86666666666666</v>
      </c>
      <c r="K1518" s="4">
        <v>17.5</v>
      </c>
      <c r="L1518">
        <v>900</v>
      </c>
      <c r="M1518" s="6">
        <v>1270.027777774402</v>
      </c>
      <c r="N1518" s="6">
        <v>64.00000000212458</v>
      </c>
      <c r="O1518" s="4">
        <v>0</v>
      </c>
      <c r="P1518" s="4">
        <v>64.00000000212458</v>
      </c>
      <c r="Q1518" s="13">
        <v>1</v>
      </c>
      <c r="R1518" s="29">
        <v>377.80534641417597</v>
      </c>
      <c r="S1518" s="29">
        <v>892.22243136022553</v>
      </c>
      <c r="T1518" s="29">
        <v>16.946868966</v>
      </c>
      <c r="U1518" t="s">
        <v>176</v>
      </c>
    </row>
    <row r="1519" spans="1:21">
      <c r="A1519">
        <v>1517</v>
      </c>
      <c r="B1519">
        <v>886307</v>
      </c>
      <c r="C1519" s="2">
        <v>44579.802083333343</v>
      </c>
      <c r="D1519" s="26">
        <f>IF(input_OLD_temp_simulation!C1519&lt;&gt;"",(C1519-E1519/24-DATE(1970,1,1))*86400,"")</f>
        <v>1642529700.000001</v>
      </c>
      <c r="E1519" s="13">
        <v>1</v>
      </c>
      <c r="F1519" s="17">
        <v>4.4573544196096453</v>
      </c>
      <c r="G1519" s="17">
        <v>2.171574921248018</v>
      </c>
      <c r="H1519" s="6">
        <v>0</v>
      </c>
      <c r="I1519" s="17">
        <v>3.0096378054442998</v>
      </c>
      <c r="J1519" s="17">
        <v>17.776666666666671</v>
      </c>
      <c r="K1519" s="4">
        <v>17.5</v>
      </c>
      <c r="L1519">
        <v>900</v>
      </c>
      <c r="M1519" s="6">
        <v>1270.027777774402</v>
      </c>
      <c r="N1519" s="6">
        <v>59.999999997671686</v>
      </c>
      <c r="O1519" s="4">
        <v>0</v>
      </c>
      <c r="P1519" s="4">
        <v>59.999999997671686</v>
      </c>
      <c r="Q1519" s="13">
        <v>1</v>
      </c>
      <c r="R1519" s="29">
        <v>377.80534641417597</v>
      </c>
      <c r="S1519" s="29">
        <v>892.22243136022553</v>
      </c>
      <c r="T1519" s="29">
        <v>16.948649397000001</v>
      </c>
      <c r="U1519" t="s">
        <v>176</v>
      </c>
    </row>
    <row r="1520" spans="1:21">
      <c r="A1520">
        <v>1518</v>
      </c>
      <c r="B1520">
        <v>886307</v>
      </c>
      <c r="C1520" s="2">
        <v>44579.8125</v>
      </c>
      <c r="D1520" s="26">
        <f>IF(input_OLD_temp_simulation!C1520&lt;&gt;"",(C1520-E1520/24-DATE(1970,1,1))*86400,"")</f>
        <v>1642530600.0000002</v>
      </c>
      <c r="E1520" s="13">
        <v>1</v>
      </c>
      <c r="F1520" s="17">
        <v>4.4922384642173094</v>
      </c>
      <c r="G1520" s="17">
        <v>2.257820825352614</v>
      </c>
      <c r="H1520" s="6">
        <v>0</v>
      </c>
      <c r="I1520" s="17">
        <v>2.9870245806489</v>
      </c>
      <c r="J1520" s="17">
        <v>17.64</v>
      </c>
      <c r="K1520" s="4">
        <v>17.5</v>
      </c>
      <c r="L1520">
        <v>900</v>
      </c>
      <c r="M1520" s="6">
        <v>1270.027777774402</v>
      </c>
      <c r="N1520" s="6">
        <v>136.00000000224099</v>
      </c>
      <c r="O1520" s="4">
        <v>0</v>
      </c>
      <c r="P1520" s="4">
        <v>136.00000000224099</v>
      </c>
      <c r="Q1520" s="13">
        <v>1</v>
      </c>
      <c r="R1520" s="29">
        <v>377.80534641417597</v>
      </c>
      <c r="S1520" s="29">
        <v>892.22243136022553</v>
      </c>
      <c r="T1520" s="29">
        <v>16.953243061999999</v>
      </c>
      <c r="U1520" t="s">
        <v>176</v>
      </c>
    </row>
    <row r="1521" spans="1:21">
      <c r="A1521">
        <v>1519</v>
      </c>
      <c r="B1521">
        <v>886307</v>
      </c>
      <c r="C1521" s="2">
        <v>44579.822916666657</v>
      </c>
      <c r="D1521" s="26">
        <f>IF(input_OLD_temp_simulation!C1521&lt;&gt;"",(C1521-E1521/24-DATE(1970,1,1))*86400,"")</f>
        <v>1642531499.9999993</v>
      </c>
      <c r="E1521" s="13">
        <v>1</v>
      </c>
      <c r="F1521" s="17">
        <v>4.5271225088249736</v>
      </c>
      <c r="G1521" s="17">
        <v>2.3440667294572091</v>
      </c>
      <c r="H1521" s="6">
        <v>0</v>
      </c>
      <c r="I1521" s="17">
        <v>2.964411355853501</v>
      </c>
      <c r="J1521" s="17">
        <v>17.583333333333329</v>
      </c>
      <c r="K1521" s="4">
        <v>17.833333333333329</v>
      </c>
      <c r="L1521">
        <v>900</v>
      </c>
      <c r="M1521" s="6">
        <v>1270.027777774402</v>
      </c>
      <c r="N1521" s="6">
        <v>171.9999999986612</v>
      </c>
      <c r="O1521" s="4">
        <v>0</v>
      </c>
      <c r="P1521" s="4">
        <v>171.9999999986612</v>
      </c>
      <c r="Q1521" s="13">
        <v>1</v>
      </c>
      <c r="R1521" s="29">
        <v>377.80534641417597</v>
      </c>
      <c r="S1521" s="29">
        <v>892.22243136022553</v>
      </c>
      <c r="T1521" s="29">
        <v>16.959120586000001</v>
      </c>
      <c r="U1521" t="s">
        <v>176</v>
      </c>
    </row>
    <row r="1522" spans="1:21">
      <c r="A1522">
        <v>1520</v>
      </c>
      <c r="B1522">
        <v>886307</v>
      </c>
      <c r="C1522" s="2">
        <v>44579.833333333343</v>
      </c>
      <c r="D1522" s="26">
        <f>IF(input_OLD_temp_simulation!C1522&lt;&gt;"",(C1522-E1522/24-DATE(1970,1,1))*86400,"")</f>
        <v>1642532400.000001</v>
      </c>
      <c r="E1522" s="13">
        <v>1</v>
      </c>
      <c r="F1522" s="17">
        <v>4.5620065534326386</v>
      </c>
      <c r="G1522" s="17">
        <v>2.430312633561805</v>
      </c>
      <c r="H1522" s="6">
        <v>0</v>
      </c>
      <c r="I1522" s="17">
        <v>2.9417981310581029</v>
      </c>
      <c r="J1522" s="17">
        <v>17.96</v>
      </c>
      <c r="K1522" s="4">
        <v>18</v>
      </c>
      <c r="L1522">
        <v>900</v>
      </c>
      <c r="M1522" s="6">
        <v>381.00833333543022</v>
      </c>
      <c r="N1522" s="6">
        <v>116.00000000180439</v>
      </c>
      <c r="O1522" s="4">
        <v>0</v>
      </c>
      <c r="P1522" s="4">
        <v>116.00000000180439</v>
      </c>
      <c r="Q1522" s="13">
        <v>1</v>
      </c>
      <c r="R1522" s="29">
        <v>377.80534641417597</v>
      </c>
      <c r="S1522" s="29">
        <v>3.2029869212542512</v>
      </c>
      <c r="T1522" s="29">
        <v>16.929998035000001</v>
      </c>
      <c r="U1522" t="s">
        <v>176</v>
      </c>
    </row>
    <row r="1523" spans="1:21">
      <c r="A1523">
        <v>1521</v>
      </c>
      <c r="B1523">
        <v>886307</v>
      </c>
      <c r="C1523" s="2">
        <v>44579.84375</v>
      </c>
      <c r="D1523" s="26">
        <f>IF(input_OLD_temp_simulation!C1523&lt;&gt;"",(C1523-E1523/24-DATE(1970,1,1))*86400,"")</f>
        <v>1642533300.0000002</v>
      </c>
      <c r="E1523" s="13">
        <v>1</v>
      </c>
      <c r="F1523" s="17">
        <v>4.5796414172193849</v>
      </c>
      <c r="G1523" s="17">
        <v>2.6376481249901018</v>
      </c>
      <c r="H1523" s="6">
        <v>0</v>
      </c>
      <c r="I1523" s="17">
        <v>2.8212093338926501</v>
      </c>
      <c r="J1523" s="17">
        <v>18.45</v>
      </c>
      <c r="K1523" s="4">
        <v>18</v>
      </c>
      <c r="L1523">
        <v>900</v>
      </c>
      <c r="M1523" s="6">
        <v>381.00833333543022</v>
      </c>
      <c r="N1523" s="6">
        <v>340.00000000014552</v>
      </c>
      <c r="O1523" s="4">
        <v>0</v>
      </c>
      <c r="P1523" s="4">
        <v>340.00000000014552</v>
      </c>
      <c r="Q1523" s="13">
        <v>1</v>
      </c>
      <c r="R1523" s="29">
        <v>377.80534641417597</v>
      </c>
      <c r="S1523" s="29">
        <v>3.2029869212542512</v>
      </c>
      <c r="T1523" s="29">
        <v>16.909106201</v>
      </c>
      <c r="U1523" t="s">
        <v>176</v>
      </c>
    </row>
    <row r="1524" spans="1:21">
      <c r="A1524">
        <v>1522</v>
      </c>
      <c r="B1524">
        <v>886307</v>
      </c>
      <c r="C1524" s="2">
        <v>44579.854166666657</v>
      </c>
      <c r="D1524" s="26">
        <f>IF(input_OLD_temp_simulation!C1524&lt;&gt;"",(C1524-E1524/24-DATE(1970,1,1))*86400,"")</f>
        <v>1642534199.9999993</v>
      </c>
      <c r="E1524" s="13">
        <v>1</v>
      </c>
      <c r="F1524" s="17">
        <v>4.5972762810061312</v>
      </c>
      <c r="G1524" s="17">
        <v>2.8449836164183999</v>
      </c>
      <c r="H1524" s="6">
        <v>0</v>
      </c>
      <c r="I1524" s="17">
        <v>2.700620536727198</v>
      </c>
      <c r="J1524" s="17">
        <v>18.236666666666661</v>
      </c>
      <c r="K1524" s="4">
        <v>18</v>
      </c>
      <c r="L1524">
        <v>900</v>
      </c>
      <c r="M1524" s="6">
        <v>381.00833333543022</v>
      </c>
      <c r="N1524" s="6">
        <v>91.999999996914994</v>
      </c>
      <c r="O1524" s="4">
        <v>0</v>
      </c>
      <c r="P1524" s="4">
        <v>91.999999996914994</v>
      </c>
      <c r="Q1524" s="13">
        <v>1</v>
      </c>
      <c r="R1524" s="29">
        <v>377.80534641417597</v>
      </c>
      <c r="S1524" s="29">
        <v>3.2029869212542512</v>
      </c>
      <c r="T1524" s="29">
        <v>16.878476198000001</v>
      </c>
      <c r="U1524" t="s">
        <v>176</v>
      </c>
    </row>
    <row r="1525" spans="1:21">
      <c r="A1525">
        <v>1523</v>
      </c>
      <c r="B1525">
        <v>886307</v>
      </c>
      <c r="C1525" s="2">
        <v>44579.864583333343</v>
      </c>
      <c r="D1525" s="26">
        <f>IF(input_OLD_temp_simulation!C1525&lt;&gt;"",(C1525-E1525/24-DATE(1970,1,1))*86400,"")</f>
        <v>1642535100.000001</v>
      </c>
      <c r="E1525" s="13">
        <v>1</v>
      </c>
      <c r="F1525" s="17">
        <v>4.6149111447928766</v>
      </c>
      <c r="G1525" s="17">
        <v>3.052319107846698</v>
      </c>
      <c r="H1525" s="6">
        <v>0</v>
      </c>
      <c r="I1525" s="17">
        <v>2.580031739561746</v>
      </c>
      <c r="J1525" s="17">
        <v>18.033333333333331</v>
      </c>
      <c r="K1525" s="4">
        <v>18</v>
      </c>
      <c r="L1525">
        <v>900</v>
      </c>
      <c r="M1525" s="6">
        <v>381.00833333543022</v>
      </c>
      <c r="N1525" s="6">
        <v>100.0000000021828</v>
      </c>
      <c r="O1525" s="4">
        <v>0</v>
      </c>
      <c r="P1525" s="4">
        <v>100.0000000021828</v>
      </c>
      <c r="Q1525" s="13">
        <v>1</v>
      </c>
      <c r="R1525" s="29">
        <v>377.80534641417597</v>
      </c>
      <c r="S1525" s="29">
        <v>3.2029869212542512</v>
      </c>
      <c r="T1525" s="29">
        <v>16.847870280999999</v>
      </c>
      <c r="U1525" t="s">
        <v>176</v>
      </c>
    </row>
    <row r="1526" spans="1:21">
      <c r="A1526">
        <v>1524</v>
      </c>
      <c r="B1526">
        <v>886307</v>
      </c>
      <c r="C1526" s="2">
        <v>44579.875</v>
      </c>
      <c r="D1526" s="26">
        <f>IF(input_OLD_temp_simulation!C1526&lt;&gt;"",(C1526-E1526/24-DATE(1970,1,1))*86400,"")</f>
        <v>1642536000.0000002</v>
      </c>
      <c r="E1526" s="13">
        <v>1</v>
      </c>
      <c r="F1526" s="17">
        <v>4.6325460085796237</v>
      </c>
      <c r="G1526" s="17">
        <v>3.2596545992749948</v>
      </c>
      <c r="H1526" s="6">
        <v>0</v>
      </c>
      <c r="I1526" s="17">
        <v>2.459442942396294</v>
      </c>
      <c r="J1526" s="17">
        <v>17.88</v>
      </c>
      <c r="K1526" s="4">
        <v>18</v>
      </c>
      <c r="L1526">
        <v>900</v>
      </c>
      <c r="M1526" s="6">
        <v>879.25000000142165</v>
      </c>
      <c r="N1526" s="6">
        <v>96.00000000136788</v>
      </c>
      <c r="O1526" s="4">
        <v>0</v>
      </c>
      <c r="P1526" s="4">
        <v>96.00000000136788</v>
      </c>
      <c r="Q1526" s="13">
        <v>1</v>
      </c>
      <c r="R1526" s="29">
        <v>377.80534641417597</v>
      </c>
      <c r="S1526" s="29">
        <v>501.44465358724568</v>
      </c>
      <c r="T1526" s="29">
        <v>16.835204812000001</v>
      </c>
      <c r="U1526" t="s">
        <v>176</v>
      </c>
    </row>
    <row r="1527" spans="1:21">
      <c r="A1527">
        <v>1525</v>
      </c>
      <c r="B1527">
        <v>886307</v>
      </c>
      <c r="C1527" s="2">
        <v>44579.885416666657</v>
      </c>
      <c r="D1527" s="26">
        <f>IF(input_OLD_temp_simulation!C1527&lt;&gt;"",(C1527-E1527/24-DATE(1970,1,1))*86400,"")</f>
        <v>1642536899.9999993</v>
      </c>
      <c r="E1527" s="13">
        <v>1</v>
      </c>
      <c r="F1527" s="17">
        <v>4.6205287385433724</v>
      </c>
      <c r="G1527" s="17">
        <v>2.9108141531983591</v>
      </c>
      <c r="H1527" s="6">
        <v>0</v>
      </c>
      <c r="I1527" s="17">
        <v>2.6799859697444659</v>
      </c>
      <c r="J1527" s="17">
        <v>18.09</v>
      </c>
      <c r="K1527" s="4">
        <v>18</v>
      </c>
      <c r="L1527">
        <v>900</v>
      </c>
      <c r="M1527" s="6">
        <v>879.25000000142165</v>
      </c>
      <c r="N1527" s="6">
        <v>271.99999999720598</v>
      </c>
      <c r="O1527" s="4">
        <v>0</v>
      </c>
      <c r="P1527" s="4">
        <v>271.99999999720598</v>
      </c>
      <c r="Q1527" s="13">
        <v>1</v>
      </c>
      <c r="R1527" s="29">
        <v>377.80534641417597</v>
      </c>
      <c r="S1527" s="29">
        <v>501.44465358724568</v>
      </c>
      <c r="T1527" s="29">
        <v>16.829956018000001</v>
      </c>
      <c r="U1527" t="s">
        <v>176</v>
      </c>
    </row>
    <row r="1528" spans="1:21">
      <c r="A1528">
        <v>1526</v>
      </c>
      <c r="B1528">
        <v>886307</v>
      </c>
      <c r="C1528" s="2">
        <v>44579.895833333343</v>
      </c>
      <c r="D1528" s="26">
        <f>IF(input_OLD_temp_simulation!C1528&lt;&gt;"",(C1528-E1528/24-DATE(1970,1,1))*86400,"")</f>
        <v>1642537800.000001</v>
      </c>
      <c r="E1528" s="13">
        <v>1</v>
      </c>
      <c r="F1528" s="17">
        <v>4.6085114685071211</v>
      </c>
      <c r="G1528" s="17">
        <v>2.561973707121723</v>
      </c>
      <c r="H1528" s="6">
        <v>0</v>
      </c>
      <c r="I1528" s="17">
        <v>2.9005289970926391</v>
      </c>
      <c r="J1528" s="17">
        <v>18.149999999999999</v>
      </c>
      <c r="K1528" s="4">
        <v>18</v>
      </c>
      <c r="L1528">
        <v>900</v>
      </c>
      <c r="M1528" s="6">
        <v>879.25000000142165</v>
      </c>
      <c r="N1528" s="6">
        <v>87.999999999738066</v>
      </c>
      <c r="O1528" s="4">
        <v>0</v>
      </c>
      <c r="P1528" s="4">
        <v>87.999999999738066</v>
      </c>
      <c r="Q1528" s="13">
        <v>1</v>
      </c>
      <c r="R1528" s="29">
        <v>377.80534641417597</v>
      </c>
      <c r="S1528" s="29">
        <v>501.44465358724568</v>
      </c>
      <c r="T1528" s="29">
        <v>16.818415273999999</v>
      </c>
      <c r="U1528" t="s">
        <v>176</v>
      </c>
    </row>
    <row r="1529" spans="1:21">
      <c r="A1529">
        <v>1527</v>
      </c>
      <c r="B1529">
        <v>886307</v>
      </c>
      <c r="C1529" s="2">
        <v>44579.90625</v>
      </c>
      <c r="D1529" s="26">
        <f>IF(input_OLD_temp_simulation!C1529&lt;&gt;"",(C1529-E1529/24-DATE(1970,1,1))*86400,"")</f>
        <v>1642538700.0000002</v>
      </c>
      <c r="E1529" s="13">
        <v>1</v>
      </c>
      <c r="F1529" s="17">
        <v>4.5964941984708698</v>
      </c>
      <c r="G1529" s="17">
        <v>2.2131332610450869</v>
      </c>
      <c r="H1529" s="6">
        <v>0</v>
      </c>
      <c r="I1529" s="17">
        <v>3.1210720244408119</v>
      </c>
      <c r="J1529" s="17">
        <v>18.006666666666661</v>
      </c>
      <c r="K1529" s="4">
        <v>14</v>
      </c>
      <c r="L1529">
        <v>900</v>
      </c>
      <c r="M1529" s="6">
        <v>879.25000000142165</v>
      </c>
      <c r="N1529" s="6">
        <v>92.000000000552973</v>
      </c>
      <c r="O1529" s="4">
        <v>0</v>
      </c>
      <c r="P1529" s="4">
        <v>92.000000000552973</v>
      </c>
      <c r="Q1529" s="13">
        <v>1</v>
      </c>
      <c r="R1529" s="29">
        <v>377.80534641417597</v>
      </c>
      <c r="S1529" s="29">
        <v>501.44465358724568</v>
      </c>
      <c r="T1529" s="29">
        <v>16.807749058999999</v>
      </c>
      <c r="U1529" t="s">
        <v>176</v>
      </c>
    </row>
    <row r="1530" spans="1:21">
      <c r="A1530">
        <v>1528</v>
      </c>
      <c r="B1530">
        <v>886307</v>
      </c>
      <c r="C1530" s="2">
        <v>44579.916666666657</v>
      </c>
      <c r="D1530" s="26">
        <f>IF(input_OLD_temp_simulation!C1530&lt;&gt;"",(C1530-E1530/24-DATE(1970,1,1))*86400,"")</f>
        <v>1642539599.9999993</v>
      </c>
      <c r="E1530" s="13">
        <v>1</v>
      </c>
      <c r="F1530" s="17">
        <v>4.5844769284346194</v>
      </c>
      <c r="G1530" s="17">
        <v>1.864292814968451</v>
      </c>
      <c r="H1530" s="6">
        <v>0</v>
      </c>
      <c r="I1530" s="17">
        <v>3.3416150517889851</v>
      </c>
      <c r="J1530" s="17">
        <v>17.829999999999998</v>
      </c>
      <c r="K1530" s="4">
        <v>12</v>
      </c>
      <c r="L1530">
        <v>900</v>
      </c>
      <c r="M1530" s="6">
        <v>0</v>
      </c>
      <c r="N1530" s="6">
        <v>139.99999999941789</v>
      </c>
      <c r="O1530" s="4">
        <v>0</v>
      </c>
      <c r="P1530" s="4">
        <v>139.99999999941789</v>
      </c>
      <c r="Q1530" s="13">
        <v>1</v>
      </c>
      <c r="R1530" s="29">
        <v>377.80534641417597</v>
      </c>
      <c r="S1530" s="29">
        <v>0</v>
      </c>
      <c r="T1530" s="29">
        <v>16.781136593999999</v>
      </c>
      <c r="U1530" t="s">
        <v>176</v>
      </c>
    </row>
    <row r="1531" spans="1:21">
      <c r="A1531">
        <v>1529</v>
      </c>
      <c r="B1531">
        <v>886307</v>
      </c>
      <c r="C1531" s="2">
        <v>44579.927083333343</v>
      </c>
      <c r="D1531" s="26">
        <f>IF(input_OLD_temp_simulation!C1531&lt;&gt;"",(C1531-E1531/24-DATE(1970,1,1))*86400,"")</f>
        <v>1642540500.000001</v>
      </c>
      <c r="E1531" s="13">
        <v>1</v>
      </c>
      <c r="F1531" s="17">
        <v>4.3055879489655364</v>
      </c>
      <c r="G1531" s="17">
        <v>1.799379165149688</v>
      </c>
      <c r="H1531" s="6">
        <v>0</v>
      </c>
      <c r="I1531" s="17">
        <v>3.1060018388657449</v>
      </c>
      <c r="J1531" s="17">
        <v>17.63</v>
      </c>
      <c r="K1531" s="4">
        <v>12</v>
      </c>
      <c r="L1531">
        <v>900</v>
      </c>
      <c r="M1531" s="6">
        <v>0</v>
      </c>
      <c r="N1531" s="6">
        <v>276.00000000165892</v>
      </c>
      <c r="O1531" s="4">
        <v>0</v>
      </c>
      <c r="P1531" s="4">
        <v>276.00000000165892</v>
      </c>
      <c r="Q1531" s="13">
        <v>1</v>
      </c>
      <c r="R1531" s="29">
        <v>377.80534641417597</v>
      </c>
      <c r="S1531" s="29">
        <v>0</v>
      </c>
      <c r="T1531" s="29">
        <v>16.759043610999999</v>
      </c>
      <c r="U1531" t="s">
        <v>176</v>
      </c>
    </row>
    <row r="1532" spans="1:21">
      <c r="A1532">
        <v>1530</v>
      </c>
      <c r="B1532">
        <v>886307</v>
      </c>
      <c r="C1532" s="2">
        <v>44579.9375</v>
      </c>
      <c r="D1532" s="26">
        <f>IF(input_OLD_temp_simulation!C1532&lt;&gt;"",(C1532-E1532/24-DATE(1970,1,1))*86400,"")</f>
        <v>1642541400.0000002</v>
      </c>
      <c r="E1532" s="13">
        <v>1</v>
      </c>
      <c r="F1532" s="17">
        <v>4.0266989694964543</v>
      </c>
      <c r="G1532" s="17">
        <v>1.734465515330925</v>
      </c>
      <c r="H1532" s="6">
        <v>0</v>
      </c>
      <c r="I1532" s="17">
        <v>2.8703886259425051</v>
      </c>
      <c r="J1532" s="17">
        <v>17.399999999999999</v>
      </c>
      <c r="K1532" s="4">
        <v>12</v>
      </c>
      <c r="L1532">
        <v>900</v>
      </c>
      <c r="M1532" s="6">
        <v>0</v>
      </c>
      <c r="N1532" s="6">
        <v>47.999999998864951</v>
      </c>
      <c r="O1532" s="4">
        <v>0</v>
      </c>
      <c r="P1532" s="4">
        <v>47.999999998864951</v>
      </c>
      <c r="Q1532" s="13">
        <v>1</v>
      </c>
      <c r="R1532" s="29">
        <v>377.80534641417597</v>
      </c>
      <c r="S1532" s="29">
        <v>0</v>
      </c>
      <c r="T1532" s="29">
        <v>16.727618442000001</v>
      </c>
      <c r="U1532" t="s">
        <v>176</v>
      </c>
    </row>
    <row r="1533" spans="1:21">
      <c r="A1533">
        <v>1531</v>
      </c>
      <c r="B1533">
        <v>886307</v>
      </c>
      <c r="C1533" s="2">
        <v>44579.947916666657</v>
      </c>
      <c r="D1533" s="26">
        <f>IF(input_OLD_temp_simulation!C1533&lt;&gt;"",(C1533-E1533/24-DATE(1970,1,1))*86400,"")</f>
        <v>1642542299.9999993</v>
      </c>
      <c r="E1533" s="13">
        <v>1</v>
      </c>
      <c r="F1533" s="17">
        <v>3.7478099900273718</v>
      </c>
      <c r="G1533" s="17">
        <v>1.6695518655121619</v>
      </c>
      <c r="H1533" s="6">
        <v>0</v>
      </c>
      <c r="I1533" s="17">
        <v>2.634775413019264</v>
      </c>
      <c r="J1533" s="17">
        <v>17.186666666666671</v>
      </c>
      <c r="K1533" s="4">
        <v>12</v>
      </c>
      <c r="L1533">
        <v>900</v>
      </c>
      <c r="M1533" s="6">
        <v>0</v>
      </c>
      <c r="N1533" s="6">
        <v>35.999999998239218</v>
      </c>
      <c r="O1533" s="4">
        <v>0</v>
      </c>
      <c r="P1533" s="4">
        <v>35.999999998239218</v>
      </c>
      <c r="Q1533" s="13">
        <v>1</v>
      </c>
      <c r="R1533" s="29">
        <v>377.80534641417597</v>
      </c>
      <c r="S1533" s="29">
        <v>0</v>
      </c>
      <c r="T1533" s="29">
        <v>16.695101459</v>
      </c>
      <c r="U1533" t="s">
        <v>176</v>
      </c>
    </row>
    <row r="1534" spans="1:21">
      <c r="A1534">
        <v>1532</v>
      </c>
      <c r="B1534">
        <v>886307</v>
      </c>
      <c r="C1534" s="2">
        <v>44579.958333333343</v>
      </c>
      <c r="D1534" s="26">
        <f>IF(input_OLD_temp_simulation!C1534&lt;&gt;"",(C1534-E1534/24-DATE(1970,1,1))*86400,"")</f>
        <v>1642543200.000001</v>
      </c>
      <c r="E1534" s="13">
        <v>1</v>
      </c>
      <c r="F1534" s="17">
        <v>3.4689210105582902</v>
      </c>
      <c r="G1534" s="17">
        <v>1.6046382156933989</v>
      </c>
      <c r="H1534" s="6">
        <v>0</v>
      </c>
      <c r="I1534" s="17">
        <v>2.3991622000960251</v>
      </c>
      <c r="J1534" s="17">
        <v>17.015000000000001</v>
      </c>
      <c r="K1534" s="4">
        <v>12</v>
      </c>
      <c r="L1534">
        <v>900</v>
      </c>
      <c r="M1534" s="6">
        <v>0</v>
      </c>
      <c r="N1534" s="6">
        <v>31.9999999992433</v>
      </c>
      <c r="O1534" s="4">
        <v>0</v>
      </c>
      <c r="P1534" s="4">
        <v>31.9999999992433</v>
      </c>
      <c r="Q1534" s="13">
        <v>1</v>
      </c>
      <c r="R1534" s="29">
        <v>377.80534641417597</v>
      </c>
      <c r="S1534" s="29">
        <v>0</v>
      </c>
      <c r="T1534" s="29">
        <v>16.661800184000001</v>
      </c>
      <c r="U1534" t="s">
        <v>176</v>
      </c>
    </row>
    <row r="1535" spans="1:21">
      <c r="A1535">
        <v>1533</v>
      </c>
      <c r="B1535">
        <v>886307</v>
      </c>
      <c r="C1535" s="2">
        <v>44579.96875</v>
      </c>
      <c r="D1535" s="26">
        <f>IF(input_OLD_temp_simulation!C1535&lt;&gt;"",(C1535-E1535/24-DATE(1970,1,1))*86400,"")</f>
        <v>1642544100.0000002</v>
      </c>
      <c r="E1535" s="13">
        <v>1</v>
      </c>
      <c r="F1535" s="17">
        <v>3.0849214537856109</v>
      </c>
      <c r="G1535" s="17">
        <v>1.3759704699792441</v>
      </c>
      <c r="H1535" s="6">
        <v>0</v>
      </c>
      <c r="I1535" s="17">
        <v>2.1676078071327818</v>
      </c>
      <c r="J1535" s="17">
        <v>16.864999999999998</v>
      </c>
      <c r="K1535" s="4">
        <v>12</v>
      </c>
      <c r="L1535">
        <v>900</v>
      </c>
      <c r="M1535" s="6">
        <v>0</v>
      </c>
      <c r="N1535" s="6">
        <v>36.000000000058208</v>
      </c>
      <c r="O1535" s="4">
        <v>0</v>
      </c>
      <c r="P1535" s="4">
        <v>36.000000000058208</v>
      </c>
      <c r="Q1535" s="13">
        <v>1</v>
      </c>
      <c r="R1535" s="29">
        <v>377.80534641417597</v>
      </c>
      <c r="S1535" s="29">
        <v>0</v>
      </c>
      <c r="T1535" s="29">
        <v>16.628033817999999</v>
      </c>
      <c r="U1535" t="s">
        <v>176</v>
      </c>
    </row>
    <row r="1536" spans="1:21">
      <c r="A1536">
        <v>1534</v>
      </c>
      <c r="B1536">
        <v>886307</v>
      </c>
      <c r="C1536" s="2">
        <v>44579.979166666657</v>
      </c>
      <c r="D1536" s="26">
        <f>IF(input_OLD_temp_simulation!C1536&lt;&gt;"",(C1536-E1536/24-DATE(1970,1,1))*86400,"")</f>
        <v>1642544999.9999993</v>
      </c>
      <c r="E1536" s="13">
        <v>1</v>
      </c>
      <c r="F1536" s="17">
        <v>2.7009218970129329</v>
      </c>
      <c r="G1536" s="17">
        <v>1.1473027242650891</v>
      </c>
      <c r="H1536" s="6">
        <v>0</v>
      </c>
      <c r="I1536" s="17">
        <v>1.93605341416954</v>
      </c>
      <c r="J1536" s="17">
        <v>16.74666666666667</v>
      </c>
      <c r="K1536" s="4">
        <v>12</v>
      </c>
      <c r="L1536">
        <v>900</v>
      </c>
      <c r="M1536" s="6">
        <v>0</v>
      </c>
      <c r="N1536" s="6">
        <v>36.000000000058208</v>
      </c>
      <c r="O1536" s="4">
        <v>0</v>
      </c>
      <c r="P1536" s="4">
        <v>36.000000000058208</v>
      </c>
      <c r="Q1536" s="13">
        <v>1</v>
      </c>
      <c r="R1536" s="29">
        <v>377.80534641417597</v>
      </c>
      <c r="S1536" s="29">
        <v>0</v>
      </c>
      <c r="T1536" s="29">
        <v>16.593651744999999</v>
      </c>
      <c r="U1536" t="s">
        <v>176</v>
      </c>
    </row>
    <row r="1537" spans="1:21">
      <c r="A1537">
        <v>1535</v>
      </c>
      <c r="B1537">
        <v>886307</v>
      </c>
      <c r="C1537" s="2">
        <v>44579.989583333343</v>
      </c>
      <c r="D1537" s="26">
        <f>IF(input_OLD_temp_simulation!C1537&lt;&gt;"",(C1537-E1537/24-DATE(1970,1,1))*86400,"")</f>
        <v>1642545900.000001</v>
      </c>
      <c r="E1537" s="13">
        <v>1</v>
      </c>
      <c r="F1537" s="17">
        <v>2.3169223402402541</v>
      </c>
      <c r="G1537" s="17">
        <v>0.91863497855093357</v>
      </c>
      <c r="H1537" s="6">
        <v>0</v>
      </c>
      <c r="I1537" s="17">
        <v>1.704499021206298</v>
      </c>
      <c r="J1537" s="17">
        <v>16.661666666666669</v>
      </c>
      <c r="K1537" s="4">
        <v>12</v>
      </c>
      <c r="L1537">
        <v>900</v>
      </c>
      <c r="M1537" s="6">
        <v>0</v>
      </c>
      <c r="N1537" s="6">
        <v>32.00000000106229</v>
      </c>
      <c r="O1537" s="4">
        <v>0</v>
      </c>
      <c r="P1537" s="4">
        <v>32.00000000106229</v>
      </c>
      <c r="Q1537" s="13">
        <v>1</v>
      </c>
      <c r="R1537" s="29">
        <v>377.80534641417597</v>
      </c>
      <c r="S1537" s="29">
        <v>0</v>
      </c>
      <c r="T1537" s="29">
        <v>16.558503821999999</v>
      </c>
      <c r="U1537" t="s">
        <v>176</v>
      </c>
    </row>
    <row r="1538" spans="1:21">
      <c r="A1538">
        <v>1536</v>
      </c>
      <c r="B1538">
        <v>886307</v>
      </c>
      <c r="C1538" s="2">
        <v>44580</v>
      </c>
      <c r="D1538" s="26">
        <f>IF(input_OLD_temp_simulation!C1538&lt;&gt;"",(C1538-E1538/24-DATE(1970,1,1))*86400,"")</f>
        <v>1642546800.0000002</v>
      </c>
      <c r="E1538" s="13">
        <v>1</v>
      </c>
      <c r="F1538" s="17">
        <v>1.9329227834675751</v>
      </c>
      <c r="G1538" s="17">
        <v>0.68996723283677852</v>
      </c>
      <c r="H1538" s="6">
        <v>0</v>
      </c>
      <c r="I1538" s="17">
        <v>1.4729446282430561</v>
      </c>
      <c r="J1538" s="17">
        <v>16.55</v>
      </c>
      <c r="K1538" s="4">
        <v>12</v>
      </c>
      <c r="L1538">
        <v>900</v>
      </c>
      <c r="M1538" s="6">
        <v>0</v>
      </c>
      <c r="N1538" s="6">
        <v>36.000000000058208</v>
      </c>
      <c r="O1538" s="4">
        <v>0</v>
      </c>
      <c r="P1538" s="4">
        <v>36.000000000058208</v>
      </c>
      <c r="Q1538" s="13">
        <v>1</v>
      </c>
      <c r="R1538" s="29">
        <v>377.80534641417597</v>
      </c>
      <c r="S1538" s="29">
        <v>0</v>
      </c>
      <c r="T1538" s="29">
        <v>16.522896555999999</v>
      </c>
      <c r="U1538" t="s">
        <v>176</v>
      </c>
    </row>
    <row r="1539" spans="1:21">
      <c r="A1539">
        <v>1537</v>
      </c>
      <c r="B1539">
        <v>886307</v>
      </c>
      <c r="C1539" s="2">
        <v>44580.010416666657</v>
      </c>
      <c r="D1539" s="26">
        <f>IF(input_OLD_temp_simulation!C1539&lt;&gt;"",(C1539-E1539/24-DATE(1970,1,1))*86400,"")</f>
        <v>1642547699.9999993</v>
      </c>
      <c r="E1539" s="13">
        <v>1</v>
      </c>
      <c r="F1539" s="17">
        <v>2.0012373244898498</v>
      </c>
      <c r="G1539" s="17">
        <v>0.8323890744463327</v>
      </c>
      <c r="H1539" s="6">
        <v>0</v>
      </c>
      <c r="I1539" s="17">
        <v>1.446311274858961</v>
      </c>
      <c r="J1539" s="17">
        <v>16.420000000000002</v>
      </c>
      <c r="K1539" s="4">
        <v>12</v>
      </c>
      <c r="L1539">
        <v>900</v>
      </c>
      <c r="M1539" s="6">
        <v>0</v>
      </c>
      <c r="N1539" s="6">
        <v>31.9999999992433</v>
      </c>
      <c r="O1539" s="4">
        <v>0</v>
      </c>
      <c r="P1539" s="4">
        <v>31.9999999992433</v>
      </c>
      <c r="Q1539" s="13">
        <v>1</v>
      </c>
      <c r="R1539" s="29">
        <v>377.80534641417597</v>
      </c>
      <c r="S1539" s="29">
        <v>0</v>
      </c>
      <c r="T1539" s="29">
        <v>16.487165164</v>
      </c>
      <c r="U1539" t="s">
        <v>176</v>
      </c>
    </row>
    <row r="1540" spans="1:21">
      <c r="A1540">
        <v>1538</v>
      </c>
      <c r="B1540">
        <v>886307</v>
      </c>
      <c r="C1540" s="2">
        <v>44580.020833333343</v>
      </c>
      <c r="D1540" s="26">
        <f>IF(input_OLD_temp_simulation!C1540&lt;&gt;"",(C1540-E1540/24-DATE(1970,1,1))*86400,"")</f>
        <v>1642548600.000001</v>
      </c>
      <c r="E1540" s="13">
        <v>1</v>
      </c>
      <c r="F1540" s="17">
        <v>2.0695518655121252</v>
      </c>
      <c r="G1540" s="17">
        <v>0.97481091605588688</v>
      </c>
      <c r="H1540" s="6">
        <v>0</v>
      </c>
      <c r="I1540" s="17">
        <v>1.4196779214748669</v>
      </c>
      <c r="J1540" s="17">
        <v>16.32</v>
      </c>
      <c r="K1540" s="4">
        <v>12</v>
      </c>
      <c r="L1540">
        <v>900</v>
      </c>
      <c r="M1540" s="6">
        <v>0</v>
      </c>
      <c r="N1540" s="6">
        <v>36.000000000058208</v>
      </c>
      <c r="O1540" s="4">
        <v>0</v>
      </c>
      <c r="P1540" s="4">
        <v>36.000000000058208</v>
      </c>
      <c r="Q1540" s="13">
        <v>1</v>
      </c>
      <c r="R1540" s="29">
        <v>377.80534641417597</v>
      </c>
      <c r="S1540" s="29">
        <v>0</v>
      </c>
      <c r="T1540" s="29">
        <v>16.451614155000001</v>
      </c>
      <c r="U1540" t="s">
        <v>176</v>
      </c>
    </row>
    <row r="1541" spans="1:21">
      <c r="A1541">
        <v>1539</v>
      </c>
      <c r="B1541">
        <v>886307</v>
      </c>
      <c r="C1541" s="2">
        <v>44580.03125</v>
      </c>
      <c r="D1541" s="26">
        <f>IF(input_OLD_temp_simulation!C1541&lt;&gt;"",(C1541-E1541/24-DATE(1970,1,1))*86400,"")</f>
        <v>1642549500.0000002</v>
      </c>
      <c r="E1541" s="13">
        <v>1</v>
      </c>
      <c r="F1541" s="17">
        <v>2.1378664065344002</v>
      </c>
      <c r="G1541" s="17">
        <v>1.1172327576654411</v>
      </c>
      <c r="H1541" s="6">
        <v>0</v>
      </c>
      <c r="I1541" s="17">
        <v>1.3930445680907719</v>
      </c>
      <c r="J1541" s="17">
        <v>16.2</v>
      </c>
      <c r="K1541" s="4">
        <v>12</v>
      </c>
      <c r="L1541">
        <v>900</v>
      </c>
      <c r="M1541" s="6">
        <v>0</v>
      </c>
      <c r="N1541" s="6">
        <v>32.00000000106229</v>
      </c>
      <c r="O1541" s="4">
        <v>0</v>
      </c>
      <c r="P1541" s="4">
        <v>32.00000000106229</v>
      </c>
      <c r="Q1541" s="13">
        <v>1</v>
      </c>
      <c r="R1541" s="29">
        <v>377.80534641417597</v>
      </c>
      <c r="S1541" s="29">
        <v>0</v>
      </c>
      <c r="T1541" s="29">
        <v>16.415938843999999</v>
      </c>
      <c r="U1541" t="s">
        <v>176</v>
      </c>
    </row>
    <row r="1542" spans="1:21">
      <c r="A1542">
        <v>1540</v>
      </c>
      <c r="B1542">
        <v>886307</v>
      </c>
      <c r="C1542" s="2">
        <v>44580.041666666657</v>
      </c>
      <c r="D1542" s="26">
        <f>IF(input_OLD_temp_simulation!C1542&lt;&gt;"",(C1542-E1542/24-DATE(1970,1,1))*86400,"")</f>
        <v>1642550399.9999993</v>
      </c>
      <c r="E1542" s="13">
        <v>1</v>
      </c>
      <c r="F1542" s="17">
        <v>2.2061809475566752</v>
      </c>
      <c r="G1542" s="17">
        <v>1.259654599274995</v>
      </c>
      <c r="H1542" s="6">
        <v>0</v>
      </c>
      <c r="I1542" s="17">
        <v>1.366411214706678</v>
      </c>
      <c r="J1542" s="17">
        <v>16.103333333333339</v>
      </c>
      <c r="K1542" s="4">
        <v>12</v>
      </c>
      <c r="L1542">
        <v>900</v>
      </c>
      <c r="M1542" s="6">
        <v>0</v>
      </c>
      <c r="N1542" s="6">
        <v>83.999999998923158</v>
      </c>
      <c r="O1542" s="4">
        <v>0</v>
      </c>
      <c r="P1542" s="4">
        <v>83.999999998923158</v>
      </c>
      <c r="Q1542" s="13">
        <v>1</v>
      </c>
      <c r="R1542" s="29">
        <v>377.80534641417597</v>
      </c>
      <c r="S1542" s="29">
        <v>0</v>
      </c>
      <c r="T1542" s="29">
        <v>16.382268481000001</v>
      </c>
      <c r="U1542" t="s">
        <v>176</v>
      </c>
    </row>
    <row r="1543" spans="1:21">
      <c r="A1543">
        <v>1541</v>
      </c>
      <c r="B1543">
        <v>886307</v>
      </c>
      <c r="C1543" s="2">
        <v>44580.052083333343</v>
      </c>
      <c r="D1543" s="26">
        <f>IF(input_OLD_temp_simulation!C1543&lt;&gt;"",(C1543-E1543/24-DATE(1970,1,1))*86400,"")</f>
        <v>1642551300.000001</v>
      </c>
      <c r="E1543" s="13">
        <v>1</v>
      </c>
      <c r="F1543" s="17">
        <v>2.1489991887356581</v>
      </c>
      <c r="G1543" s="17">
        <v>1.3459005033795961</v>
      </c>
      <c r="H1543" s="6">
        <v>0</v>
      </c>
      <c r="I1543" s="17">
        <v>1.2517321864825941</v>
      </c>
      <c r="J1543" s="17">
        <v>16.04</v>
      </c>
      <c r="K1543" s="4">
        <v>12</v>
      </c>
      <c r="L1543">
        <v>900</v>
      </c>
      <c r="M1543" s="6">
        <v>0</v>
      </c>
      <c r="N1543" s="6">
        <v>120.0000000008004</v>
      </c>
      <c r="O1543" s="4">
        <v>0</v>
      </c>
      <c r="P1543" s="4">
        <v>120.0000000008004</v>
      </c>
      <c r="Q1543" s="13">
        <v>1</v>
      </c>
      <c r="R1543" s="29">
        <v>377.80534641417597</v>
      </c>
      <c r="S1543" s="29">
        <v>0</v>
      </c>
      <c r="T1543" s="29">
        <v>16.349714495000001</v>
      </c>
      <c r="U1543" t="s">
        <v>176</v>
      </c>
    </row>
    <row r="1544" spans="1:21">
      <c r="A1544">
        <v>1542</v>
      </c>
      <c r="B1544">
        <v>886307</v>
      </c>
      <c r="C1544" s="2">
        <v>44580.0625</v>
      </c>
      <c r="D1544" s="26">
        <f>IF(input_OLD_temp_simulation!C1544&lt;&gt;"",(C1544-E1544/24-DATE(1970,1,1))*86400,"")</f>
        <v>1642552200.0000002</v>
      </c>
      <c r="E1544" s="13">
        <v>1</v>
      </c>
      <c r="F1544" s="17">
        <v>2.091817429914641</v>
      </c>
      <c r="G1544" s="17">
        <v>1.432146407484197</v>
      </c>
      <c r="H1544" s="6">
        <v>0</v>
      </c>
      <c r="I1544" s="17">
        <v>1.1370531582585099</v>
      </c>
      <c r="J1544" s="17">
        <v>15.98</v>
      </c>
      <c r="K1544" s="4">
        <v>12</v>
      </c>
      <c r="L1544">
        <v>900</v>
      </c>
      <c r="M1544" s="6">
        <v>0</v>
      </c>
      <c r="N1544" s="6">
        <v>31.9999999992433</v>
      </c>
      <c r="O1544" s="4">
        <v>0</v>
      </c>
      <c r="P1544" s="4">
        <v>31.9999999992433</v>
      </c>
      <c r="Q1544" s="13">
        <v>1</v>
      </c>
      <c r="R1544" s="29">
        <v>377.80534641417597</v>
      </c>
      <c r="S1544" s="29">
        <v>0</v>
      </c>
      <c r="T1544" s="29">
        <v>16.313559503</v>
      </c>
      <c r="U1544" t="s">
        <v>176</v>
      </c>
    </row>
    <row r="1545" spans="1:21">
      <c r="A1545">
        <v>1543</v>
      </c>
      <c r="B1545">
        <v>886307</v>
      </c>
      <c r="C1545" s="2">
        <v>44580.072916666657</v>
      </c>
      <c r="D1545" s="26">
        <f>IF(input_OLD_temp_simulation!C1545&lt;&gt;"",(C1545-E1545/24-DATE(1970,1,1))*86400,"")</f>
        <v>1642553099.9999993</v>
      </c>
      <c r="E1545" s="13">
        <v>1</v>
      </c>
      <c r="F1545" s="17">
        <v>2.0346356710936249</v>
      </c>
      <c r="G1545" s="17">
        <v>1.5183923115887981</v>
      </c>
      <c r="H1545" s="6">
        <v>0</v>
      </c>
      <c r="I1545" s="17">
        <v>1.022374130034426</v>
      </c>
      <c r="J1545" s="17">
        <v>15.883333333333329</v>
      </c>
      <c r="K1545" s="4">
        <v>12</v>
      </c>
      <c r="L1545">
        <v>900</v>
      </c>
      <c r="M1545" s="6">
        <v>0</v>
      </c>
      <c r="N1545" s="6">
        <v>32.00000000106229</v>
      </c>
      <c r="O1545" s="4">
        <v>0</v>
      </c>
      <c r="P1545" s="4">
        <v>32.00000000106229</v>
      </c>
      <c r="Q1545" s="13">
        <v>1</v>
      </c>
      <c r="R1545" s="29">
        <v>377.80534641417597</v>
      </c>
      <c r="S1545" s="29">
        <v>0</v>
      </c>
      <c r="T1545" s="29">
        <v>16.277160070000001</v>
      </c>
      <c r="U1545" t="s">
        <v>176</v>
      </c>
    </row>
    <row r="1546" spans="1:21">
      <c r="A1546">
        <v>1544</v>
      </c>
      <c r="B1546">
        <v>886307</v>
      </c>
      <c r="C1546" s="2">
        <v>44580.083333333343</v>
      </c>
      <c r="D1546" s="26">
        <f>IF(input_OLD_temp_simulation!C1546&lt;&gt;"",(C1546-E1546/24-DATE(1970,1,1))*86400,"")</f>
        <v>1642554000.000001</v>
      </c>
      <c r="E1546" s="13">
        <v>1</v>
      </c>
      <c r="F1546" s="17">
        <v>1.977453912272608</v>
      </c>
      <c r="G1546" s="17">
        <v>1.6046382156933989</v>
      </c>
      <c r="H1546" s="6">
        <v>0</v>
      </c>
      <c r="I1546" s="17">
        <v>0.90769510181034252</v>
      </c>
      <c r="J1546" s="17">
        <v>15.79</v>
      </c>
      <c r="K1546" s="4">
        <v>12</v>
      </c>
      <c r="L1546">
        <v>900</v>
      </c>
      <c r="M1546" s="6">
        <v>0</v>
      </c>
      <c r="N1546" s="6">
        <v>31.9999999992433</v>
      </c>
      <c r="O1546" s="4">
        <v>0</v>
      </c>
      <c r="P1546" s="4">
        <v>31.9999999992433</v>
      </c>
      <c r="Q1546" s="13">
        <v>1</v>
      </c>
      <c r="R1546" s="29">
        <v>377.80534641417597</v>
      </c>
      <c r="S1546" s="29">
        <v>0</v>
      </c>
      <c r="T1546" s="29">
        <v>16.240516956</v>
      </c>
      <c r="U1546" t="s">
        <v>176</v>
      </c>
    </row>
    <row r="1547" spans="1:21">
      <c r="A1547">
        <v>1545</v>
      </c>
      <c r="B1547">
        <v>886307</v>
      </c>
      <c r="C1547" s="2">
        <v>44580.09375</v>
      </c>
      <c r="D1547" s="26">
        <f>IF(input_OLD_temp_simulation!C1547&lt;&gt;"",(C1547-E1547/24-DATE(1970,1,1))*86400,"")</f>
        <v>1642554900.0000002</v>
      </c>
      <c r="E1547" s="13">
        <v>1</v>
      </c>
      <c r="F1547" s="17">
        <v>1.841696096433566</v>
      </c>
      <c r="G1547" s="17">
        <v>1.583305961407532</v>
      </c>
      <c r="H1547" s="6">
        <v>0</v>
      </c>
      <c r="I1547" s="17">
        <v>0.78615878882854417</v>
      </c>
      <c r="J1547" s="17">
        <v>15.70166666666667</v>
      </c>
      <c r="K1547" s="4">
        <v>12</v>
      </c>
      <c r="L1547">
        <v>900</v>
      </c>
      <c r="M1547" s="6">
        <v>0</v>
      </c>
      <c r="N1547" s="6">
        <v>31.9999999992433</v>
      </c>
      <c r="O1547" s="4">
        <v>0</v>
      </c>
      <c r="P1547" s="4">
        <v>31.9999999992433</v>
      </c>
      <c r="Q1547" s="13">
        <v>1</v>
      </c>
      <c r="R1547" s="29">
        <v>377.80534641417597</v>
      </c>
      <c r="S1547" s="29">
        <v>0</v>
      </c>
      <c r="T1547" s="29">
        <v>16.203609572000001</v>
      </c>
      <c r="U1547" t="s">
        <v>176</v>
      </c>
    </row>
    <row r="1548" spans="1:21">
      <c r="A1548">
        <v>1546</v>
      </c>
      <c r="B1548">
        <v>886307</v>
      </c>
      <c r="C1548" s="2">
        <v>44580.104166666657</v>
      </c>
      <c r="D1548" s="26">
        <f>IF(input_OLD_temp_simulation!C1548&lt;&gt;"",(C1548-E1548/24-DATE(1970,1,1))*86400,"")</f>
        <v>1642555799.9999993</v>
      </c>
      <c r="E1548" s="13">
        <v>1</v>
      </c>
      <c r="F1548" s="17">
        <v>1.7059382805945229</v>
      </c>
      <c r="G1548" s="17">
        <v>1.5619737071216659</v>
      </c>
      <c r="H1548" s="6">
        <v>0</v>
      </c>
      <c r="I1548" s="17">
        <v>0.66462247584674605</v>
      </c>
      <c r="J1548" s="17">
        <v>15.67</v>
      </c>
      <c r="K1548" s="4">
        <v>12</v>
      </c>
      <c r="L1548">
        <v>900</v>
      </c>
      <c r="M1548" s="6">
        <v>0</v>
      </c>
      <c r="N1548" s="6">
        <v>32.00000000106229</v>
      </c>
      <c r="O1548" s="4">
        <v>0</v>
      </c>
      <c r="P1548" s="4">
        <v>32.00000000106229</v>
      </c>
      <c r="Q1548" s="13">
        <v>1</v>
      </c>
      <c r="R1548" s="29">
        <v>377.80534641417597</v>
      </c>
      <c r="S1548" s="29">
        <v>0</v>
      </c>
      <c r="T1548" s="29">
        <v>16.166438742</v>
      </c>
      <c r="U1548" t="s">
        <v>176</v>
      </c>
    </row>
    <row r="1549" spans="1:21">
      <c r="A1549">
        <v>1547</v>
      </c>
      <c r="B1549">
        <v>886307</v>
      </c>
      <c r="C1549" s="2">
        <v>44580.114583333343</v>
      </c>
      <c r="D1549" s="26">
        <f>IF(input_OLD_temp_simulation!C1549&lt;&gt;"",(C1549-E1549/24-DATE(1970,1,1))*86400,"")</f>
        <v>1642556700.000001</v>
      </c>
      <c r="E1549" s="13">
        <v>1</v>
      </c>
      <c r="F1549" s="17">
        <v>1.5701804647554809</v>
      </c>
      <c r="G1549" s="17">
        <v>1.5406414528357999</v>
      </c>
      <c r="H1549" s="6">
        <v>0</v>
      </c>
      <c r="I1549" s="17">
        <v>0.54308616286494771</v>
      </c>
      <c r="J1549" s="17">
        <v>15.59333333333333</v>
      </c>
      <c r="K1549" s="4">
        <v>12</v>
      </c>
      <c r="L1549">
        <v>900</v>
      </c>
      <c r="M1549" s="6">
        <v>0</v>
      </c>
      <c r="N1549" s="6">
        <v>28.000000000247379</v>
      </c>
      <c r="O1549" s="4">
        <v>0</v>
      </c>
      <c r="P1549" s="4">
        <v>28.000000000247379</v>
      </c>
      <c r="Q1549" s="13">
        <v>1</v>
      </c>
      <c r="R1549" s="29">
        <v>377.80534641417597</v>
      </c>
      <c r="S1549" s="29">
        <v>0</v>
      </c>
      <c r="T1549" s="29">
        <v>16.128853225</v>
      </c>
      <c r="U1549" t="s">
        <v>176</v>
      </c>
    </row>
    <row r="1550" spans="1:21">
      <c r="A1550">
        <v>1548</v>
      </c>
      <c r="B1550">
        <v>886307</v>
      </c>
      <c r="C1550" s="2">
        <v>44580.125</v>
      </c>
      <c r="D1550" s="26">
        <f>IF(input_OLD_temp_simulation!C1550&lt;&gt;"",(C1550-E1550/24-DATE(1970,1,1))*86400,"")</f>
        <v>1642557600.0000002</v>
      </c>
      <c r="E1550" s="13">
        <v>1</v>
      </c>
      <c r="F1550" s="17">
        <v>1.434422648916438</v>
      </c>
      <c r="G1550" s="17">
        <v>1.5193091985499341</v>
      </c>
      <c r="H1550" s="6">
        <v>0</v>
      </c>
      <c r="I1550" s="17">
        <v>0.42154984988314942</v>
      </c>
      <c r="J1550" s="17">
        <v>15.48</v>
      </c>
      <c r="K1550" s="4">
        <v>12</v>
      </c>
      <c r="L1550">
        <v>900</v>
      </c>
      <c r="M1550" s="6">
        <v>0</v>
      </c>
      <c r="N1550" s="6">
        <v>31.9999999992433</v>
      </c>
      <c r="O1550" s="4">
        <v>0</v>
      </c>
      <c r="P1550" s="4">
        <v>31.9999999992433</v>
      </c>
      <c r="Q1550" s="13">
        <v>1</v>
      </c>
      <c r="R1550" s="29">
        <v>377.80534641417597</v>
      </c>
      <c r="S1550" s="29">
        <v>0</v>
      </c>
      <c r="T1550" s="29">
        <v>16.091158434</v>
      </c>
      <c r="U1550" t="s">
        <v>176</v>
      </c>
    </row>
    <row r="1551" spans="1:21">
      <c r="A1551">
        <v>1549</v>
      </c>
      <c r="B1551">
        <v>886307</v>
      </c>
      <c r="C1551" s="2">
        <v>44580.135416666657</v>
      </c>
      <c r="D1551" s="26">
        <f>IF(input_OLD_temp_simulation!C1551&lt;&gt;"",(C1551-E1551/24-DATE(1970,1,1))*86400,"")</f>
        <v>1642558499.9999993</v>
      </c>
      <c r="E1551" s="13">
        <v>1</v>
      </c>
      <c r="F1551" s="17">
        <v>1.174935003878204</v>
      </c>
      <c r="G1551" s="17">
        <v>1.454395548731199</v>
      </c>
      <c r="H1551" s="6">
        <v>0</v>
      </c>
      <c r="I1551" s="17">
        <v>0.20533797139073809</v>
      </c>
      <c r="J1551" s="17">
        <v>15.45</v>
      </c>
      <c r="K1551" s="4">
        <v>12</v>
      </c>
      <c r="L1551">
        <v>900</v>
      </c>
      <c r="M1551" s="6">
        <v>0</v>
      </c>
      <c r="N1551" s="6">
        <v>32.00000000106229</v>
      </c>
      <c r="O1551" s="4">
        <v>0</v>
      </c>
      <c r="P1551" s="4">
        <v>32.00000000106229</v>
      </c>
      <c r="Q1551" s="13">
        <v>1</v>
      </c>
      <c r="R1551" s="29">
        <v>377.80534641417597</v>
      </c>
      <c r="S1551" s="29">
        <v>0</v>
      </c>
      <c r="T1551" s="29">
        <v>16.052907927</v>
      </c>
      <c r="U1551" t="s">
        <v>176</v>
      </c>
    </row>
    <row r="1552" spans="1:21">
      <c r="A1552">
        <v>1550</v>
      </c>
      <c r="B1552">
        <v>886307</v>
      </c>
      <c r="C1552" s="2">
        <v>44580.145833333343</v>
      </c>
      <c r="D1552" s="26">
        <f>IF(input_OLD_temp_simulation!C1552&lt;&gt;"",(C1552-E1552/24-DATE(1970,1,1))*86400,"")</f>
        <v>1642559400.000001</v>
      </c>
      <c r="E1552" s="13">
        <v>1</v>
      </c>
      <c r="F1552" s="17">
        <v>0.91544735883996964</v>
      </c>
      <c r="G1552" s="17">
        <v>1.389481898912464</v>
      </c>
      <c r="H1552" s="6">
        <v>0</v>
      </c>
      <c r="I1552" s="17">
        <v>-1.087390710167324E-2</v>
      </c>
      <c r="J1552" s="17">
        <v>15.32</v>
      </c>
      <c r="K1552" s="4">
        <v>12</v>
      </c>
      <c r="L1552">
        <v>900</v>
      </c>
      <c r="M1552" s="6">
        <v>0</v>
      </c>
      <c r="N1552" s="6">
        <v>27.99999999842839</v>
      </c>
      <c r="O1552" s="4">
        <v>0</v>
      </c>
      <c r="P1552" s="4">
        <v>27.99999999842839</v>
      </c>
      <c r="Q1552" s="13">
        <v>1</v>
      </c>
      <c r="R1552" s="29">
        <v>377.80534641417597</v>
      </c>
      <c r="S1552" s="29">
        <v>0</v>
      </c>
      <c r="T1552" s="29">
        <v>16.013951372000001</v>
      </c>
      <c r="U1552" t="s">
        <v>176</v>
      </c>
    </row>
    <row r="1553" spans="1:21">
      <c r="A1553">
        <v>1551</v>
      </c>
      <c r="B1553">
        <v>886307</v>
      </c>
      <c r="C1553" s="2">
        <v>44580.15625</v>
      </c>
      <c r="D1553" s="26">
        <f>IF(input_OLD_temp_simulation!C1553&lt;&gt;"",(C1553-E1553/24-DATE(1970,1,1))*86400,"")</f>
        <v>1642560300.0000002</v>
      </c>
      <c r="E1553" s="13">
        <v>1</v>
      </c>
      <c r="F1553" s="17">
        <v>0.65595971380173523</v>
      </c>
      <c r="G1553" s="17">
        <v>1.3245682490937301</v>
      </c>
      <c r="H1553" s="6">
        <v>0</v>
      </c>
      <c r="I1553" s="17">
        <v>-0.22708578559408471</v>
      </c>
      <c r="J1553" s="17">
        <v>15.14666666666667</v>
      </c>
      <c r="K1553" s="4">
        <v>12</v>
      </c>
      <c r="L1553">
        <v>900</v>
      </c>
      <c r="M1553" s="6">
        <v>0</v>
      </c>
      <c r="N1553" s="6">
        <v>32.00000000106229</v>
      </c>
      <c r="O1553" s="4">
        <v>0</v>
      </c>
      <c r="P1553" s="4">
        <v>32.00000000106229</v>
      </c>
      <c r="Q1553" s="13">
        <v>1</v>
      </c>
      <c r="R1553" s="29">
        <v>377.80534641417597</v>
      </c>
      <c r="S1553" s="29">
        <v>0</v>
      </c>
      <c r="T1553" s="29">
        <v>15.974595089999999</v>
      </c>
      <c r="U1553" t="s">
        <v>176</v>
      </c>
    </row>
    <row r="1554" spans="1:21">
      <c r="A1554">
        <v>1552</v>
      </c>
      <c r="B1554">
        <v>886307</v>
      </c>
      <c r="C1554" s="2">
        <v>44580.166666666657</v>
      </c>
      <c r="D1554" s="26">
        <f>IF(input_OLD_temp_simulation!C1554&lt;&gt;"",(C1554-E1554/24-DATE(1970,1,1))*86400,"")</f>
        <v>1642561199.9999993</v>
      </c>
      <c r="E1554" s="13">
        <v>1</v>
      </c>
      <c r="F1554" s="17">
        <v>0.39647206876350077</v>
      </c>
      <c r="G1554" s="17">
        <v>1.259654599274995</v>
      </c>
      <c r="H1554" s="6">
        <v>0</v>
      </c>
      <c r="I1554" s="17">
        <v>-0.44329766408649601</v>
      </c>
      <c r="J1554" s="17">
        <v>15.06</v>
      </c>
      <c r="K1554" s="4">
        <v>12</v>
      </c>
      <c r="L1554">
        <v>900</v>
      </c>
      <c r="M1554" s="6">
        <v>0</v>
      </c>
      <c r="N1554" s="6">
        <v>31.9999999992433</v>
      </c>
      <c r="O1554" s="4">
        <v>0</v>
      </c>
      <c r="P1554" s="4">
        <v>31.9999999992433</v>
      </c>
      <c r="Q1554" s="13">
        <v>1</v>
      </c>
      <c r="R1554" s="29">
        <v>377.80534641417597</v>
      </c>
      <c r="S1554" s="29">
        <v>0</v>
      </c>
      <c r="T1554" s="29">
        <v>15.934688264</v>
      </c>
      <c r="U1554" t="s">
        <v>176</v>
      </c>
    </row>
    <row r="1555" spans="1:21">
      <c r="A1555">
        <v>1553</v>
      </c>
      <c r="B1555">
        <v>886307</v>
      </c>
      <c r="C1555" s="2">
        <v>44580.177083333343</v>
      </c>
      <c r="D1555" s="26">
        <f>IF(input_OLD_temp_simulation!C1555&lt;&gt;"",(C1555-E1555/24-DATE(1970,1,1))*86400,"")</f>
        <v>1642562100.000001</v>
      </c>
      <c r="E1555" s="13">
        <v>1</v>
      </c>
      <c r="F1555" s="17">
        <v>0.31886147167297452</v>
      </c>
      <c r="G1555" s="17">
        <v>1.259654599274995</v>
      </c>
      <c r="H1555" s="6">
        <v>0</v>
      </c>
      <c r="I1555" s="17">
        <v>-0.52090826117702227</v>
      </c>
      <c r="J1555" s="17">
        <v>14.993333333333331</v>
      </c>
      <c r="K1555" s="4">
        <v>12</v>
      </c>
      <c r="L1555">
        <v>900</v>
      </c>
      <c r="M1555" s="6">
        <v>0</v>
      </c>
      <c r="N1555" s="6">
        <v>28.000000000247379</v>
      </c>
      <c r="O1555" s="4">
        <v>0</v>
      </c>
      <c r="P1555" s="4">
        <v>28.000000000247379</v>
      </c>
      <c r="Q1555" s="13">
        <v>1</v>
      </c>
      <c r="R1555" s="29">
        <v>377.80534641417597</v>
      </c>
      <c r="S1555" s="29">
        <v>0</v>
      </c>
      <c r="T1555" s="29">
        <v>15.894512006999999</v>
      </c>
      <c r="U1555" t="s">
        <v>176</v>
      </c>
    </row>
    <row r="1556" spans="1:21">
      <c r="A1556">
        <v>1554</v>
      </c>
      <c r="B1556">
        <v>886307</v>
      </c>
      <c r="C1556" s="2">
        <v>44580.1875</v>
      </c>
      <c r="D1556" s="26">
        <f>IF(input_OLD_temp_simulation!C1556&lt;&gt;"",(C1556-E1556/24-DATE(1970,1,1))*86400,"")</f>
        <v>1642563000.0000002</v>
      </c>
      <c r="E1556" s="13">
        <v>1</v>
      </c>
      <c r="F1556" s="17">
        <v>0.2412508745824482</v>
      </c>
      <c r="G1556" s="17">
        <v>1.259654599274995</v>
      </c>
      <c r="H1556" s="6">
        <v>0</v>
      </c>
      <c r="I1556" s="17">
        <v>-0.59851885826754858</v>
      </c>
      <c r="J1556" s="17">
        <v>14.93333333333333</v>
      </c>
      <c r="K1556" s="4">
        <v>12</v>
      </c>
      <c r="L1556">
        <v>900</v>
      </c>
      <c r="M1556" s="6">
        <v>0</v>
      </c>
      <c r="N1556" s="6">
        <v>67.999999999301508</v>
      </c>
      <c r="O1556" s="4">
        <v>0</v>
      </c>
      <c r="P1556" s="4">
        <v>67.999999999301508</v>
      </c>
      <c r="Q1556" s="13">
        <v>1</v>
      </c>
      <c r="R1556" s="29">
        <v>377.80534641417597</v>
      </c>
      <c r="S1556" s="29">
        <v>0</v>
      </c>
      <c r="T1556" s="29">
        <v>15.855739832999999</v>
      </c>
      <c r="U1556" t="s">
        <v>176</v>
      </c>
    </row>
    <row r="1557" spans="1:21">
      <c r="A1557">
        <v>1555</v>
      </c>
      <c r="B1557">
        <v>886307</v>
      </c>
      <c r="C1557" s="2">
        <v>44580.197916666657</v>
      </c>
      <c r="D1557" s="26">
        <f>IF(input_OLD_temp_simulation!C1557&lt;&gt;"",(C1557-E1557/24-DATE(1970,1,1))*86400,"")</f>
        <v>1642563899.9999993</v>
      </c>
      <c r="E1557" s="13">
        <v>1</v>
      </c>
      <c r="F1557" s="17">
        <v>0.16364027749192189</v>
      </c>
      <c r="G1557" s="17">
        <v>1.259654599274995</v>
      </c>
      <c r="H1557" s="6">
        <v>0</v>
      </c>
      <c r="I1557" s="17">
        <v>-0.67612945535807489</v>
      </c>
      <c r="J1557" s="17">
        <v>14.856666666666669</v>
      </c>
      <c r="K1557" s="4">
        <v>12</v>
      </c>
      <c r="L1557">
        <v>900</v>
      </c>
      <c r="M1557" s="6">
        <v>0</v>
      </c>
      <c r="N1557" s="6">
        <v>112.0000000009895</v>
      </c>
      <c r="O1557" s="4">
        <v>0</v>
      </c>
      <c r="P1557" s="4">
        <v>112.0000000009895</v>
      </c>
      <c r="Q1557" s="13">
        <v>1</v>
      </c>
      <c r="R1557" s="29">
        <v>377.80534641417597</v>
      </c>
      <c r="S1557" s="29">
        <v>0</v>
      </c>
      <c r="T1557" s="29">
        <v>15.818519434000001</v>
      </c>
      <c r="U1557" t="s">
        <v>176</v>
      </c>
    </row>
    <row r="1558" spans="1:21">
      <c r="A1558">
        <v>1556</v>
      </c>
      <c r="B1558">
        <v>886307</v>
      </c>
      <c r="C1558" s="2">
        <v>44580.208333333343</v>
      </c>
      <c r="D1558" s="26">
        <f>IF(input_OLD_temp_simulation!C1558&lt;&gt;"",(C1558-E1558/24-DATE(1970,1,1))*86400,"")</f>
        <v>1642564800.000001</v>
      </c>
      <c r="E1558" s="13">
        <v>1</v>
      </c>
      <c r="F1558" s="17">
        <v>8.6029680401395581E-2</v>
      </c>
      <c r="G1558" s="17">
        <v>1.259654599274995</v>
      </c>
      <c r="H1558" s="6">
        <v>0</v>
      </c>
      <c r="I1558" s="17">
        <v>-0.75374005244860121</v>
      </c>
      <c r="J1558" s="17">
        <v>14.77</v>
      </c>
      <c r="K1558" s="4">
        <v>12</v>
      </c>
      <c r="L1558">
        <v>900</v>
      </c>
      <c r="M1558" s="6">
        <v>0</v>
      </c>
      <c r="N1558" s="6">
        <v>48.00000000068394</v>
      </c>
      <c r="O1558" s="4">
        <v>0</v>
      </c>
      <c r="P1558" s="4">
        <v>48.00000000068394</v>
      </c>
      <c r="Q1558" s="13">
        <v>1</v>
      </c>
      <c r="R1558" s="29">
        <v>377.80534641417597</v>
      </c>
      <c r="S1558" s="29">
        <v>0</v>
      </c>
      <c r="T1558" s="29">
        <v>15.778740317</v>
      </c>
      <c r="U1558" t="s">
        <v>176</v>
      </c>
    </row>
    <row r="1559" spans="1:21">
      <c r="A1559">
        <v>1557</v>
      </c>
      <c r="B1559">
        <v>886307</v>
      </c>
      <c r="C1559" s="2">
        <v>44580.21875</v>
      </c>
      <c r="D1559" s="26">
        <f>IF(input_OLD_temp_simulation!C1559&lt;&gt;"",(C1559-E1559/24-DATE(1970,1,1))*86400,"")</f>
        <v>1642565700.0000002</v>
      </c>
      <c r="E1559" s="13">
        <v>1</v>
      </c>
      <c r="F1559" s="17">
        <v>0.19552804204322169</v>
      </c>
      <c r="G1559" s="17">
        <v>1.259654599274995</v>
      </c>
      <c r="H1559" s="6">
        <v>0</v>
      </c>
      <c r="I1559" s="17">
        <v>-0.64424169080677507</v>
      </c>
      <c r="J1559" s="17">
        <v>14.72666666666667</v>
      </c>
      <c r="K1559" s="4">
        <v>12</v>
      </c>
      <c r="L1559">
        <v>900</v>
      </c>
      <c r="M1559" s="6">
        <v>0</v>
      </c>
      <c r="N1559" s="6">
        <v>27.99999999842839</v>
      </c>
      <c r="O1559" s="4">
        <v>0</v>
      </c>
      <c r="P1559" s="4">
        <v>27.99999999842839</v>
      </c>
      <c r="Q1559" s="13">
        <v>1</v>
      </c>
      <c r="R1559" s="29">
        <v>377.80534641417597</v>
      </c>
      <c r="S1559" s="29">
        <v>0</v>
      </c>
      <c r="T1559" s="29">
        <v>15.738665587</v>
      </c>
      <c r="U1559" t="s">
        <v>176</v>
      </c>
    </row>
    <row r="1560" spans="1:21">
      <c r="A1560">
        <v>1558</v>
      </c>
      <c r="B1560">
        <v>886307</v>
      </c>
      <c r="C1560" s="2">
        <v>44580.229166666657</v>
      </c>
      <c r="D1560" s="26">
        <f>IF(input_OLD_temp_simulation!C1560&lt;&gt;"",(C1560-E1560/24-DATE(1970,1,1))*86400,"")</f>
        <v>1642566599.9999993</v>
      </c>
      <c r="E1560" s="13">
        <v>1</v>
      </c>
      <c r="F1560" s="17">
        <v>0.30502640368504791</v>
      </c>
      <c r="G1560" s="17">
        <v>1.259654599274995</v>
      </c>
      <c r="H1560" s="6">
        <v>0</v>
      </c>
      <c r="I1560" s="17">
        <v>-0.53474332916494893</v>
      </c>
      <c r="J1560" s="17">
        <v>14.628888888888889</v>
      </c>
      <c r="K1560" s="4">
        <v>12</v>
      </c>
      <c r="L1560">
        <v>900</v>
      </c>
      <c r="M1560" s="6">
        <v>0</v>
      </c>
      <c r="N1560" s="6">
        <v>32.000000000152802</v>
      </c>
      <c r="O1560" s="4">
        <v>0</v>
      </c>
      <c r="P1560" s="4">
        <v>32.000000000152802</v>
      </c>
      <c r="Q1560" s="13">
        <v>1</v>
      </c>
      <c r="R1560" s="29">
        <v>377.80534641417597</v>
      </c>
      <c r="S1560" s="29">
        <v>0</v>
      </c>
      <c r="T1560" s="29">
        <v>15.699208534</v>
      </c>
      <c r="U1560" t="s">
        <v>176</v>
      </c>
    </row>
    <row r="1561" spans="1:21">
      <c r="A1561">
        <v>1559</v>
      </c>
      <c r="B1561">
        <v>886307</v>
      </c>
      <c r="C1561" s="2">
        <v>44580.239583333343</v>
      </c>
      <c r="D1561" s="26">
        <f>IF(input_OLD_temp_simulation!C1561&lt;&gt;"",(C1561-E1561/24-DATE(1970,1,1))*86400,"")</f>
        <v>1642567500.000001</v>
      </c>
      <c r="E1561" s="13">
        <v>1</v>
      </c>
      <c r="F1561" s="17">
        <v>0.41452476532687399</v>
      </c>
      <c r="G1561" s="17">
        <v>1.259654599274995</v>
      </c>
      <c r="H1561" s="6">
        <v>0</v>
      </c>
      <c r="I1561" s="17">
        <v>-0.4252449675231228</v>
      </c>
      <c r="J1561" s="17">
        <v>14.601111111111109</v>
      </c>
      <c r="K1561" s="4">
        <v>12</v>
      </c>
      <c r="L1561">
        <v>900</v>
      </c>
      <c r="M1561" s="6">
        <v>0</v>
      </c>
      <c r="N1561" s="6">
        <v>32.000000000152802</v>
      </c>
      <c r="O1561" s="4">
        <v>0</v>
      </c>
      <c r="P1561" s="4">
        <v>32.000000000152802</v>
      </c>
      <c r="Q1561" s="13">
        <v>1</v>
      </c>
      <c r="R1561" s="29">
        <v>377.80534641417597</v>
      </c>
      <c r="S1561" s="29">
        <v>0</v>
      </c>
      <c r="T1561" s="29">
        <v>15.660215171999999</v>
      </c>
      <c r="U1561" t="s">
        <v>176</v>
      </c>
    </row>
    <row r="1562" spans="1:21">
      <c r="A1562">
        <v>1560</v>
      </c>
      <c r="B1562">
        <v>886307</v>
      </c>
      <c r="C1562" s="2">
        <v>44580.25</v>
      </c>
      <c r="D1562" s="26">
        <f>IF(input_OLD_temp_simulation!C1562&lt;&gt;"",(C1562-E1562/24-DATE(1970,1,1))*86400,"")</f>
        <v>1642568400.0000002</v>
      </c>
      <c r="E1562" s="13">
        <v>1</v>
      </c>
      <c r="F1562" s="17">
        <v>0.52402312696870013</v>
      </c>
      <c r="G1562" s="17">
        <v>1.259654599274995</v>
      </c>
      <c r="H1562" s="6">
        <v>0</v>
      </c>
      <c r="I1562" s="17">
        <v>-0.31574660588129672</v>
      </c>
      <c r="J1562" s="17">
        <v>14.52</v>
      </c>
      <c r="K1562" s="4">
        <v>12</v>
      </c>
      <c r="L1562">
        <v>900</v>
      </c>
      <c r="M1562" s="6">
        <v>0</v>
      </c>
      <c r="N1562" s="6">
        <v>28.000000000247379</v>
      </c>
      <c r="O1562" s="4">
        <v>0</v>
      </c>
      <c r="P1562" s="4">
        <v>28.000000000247379</v>
      </c>
      <c r="Q1562" s="13">
        <v>1</v>
      </c>
      <c r="R1562" s="29">
        <v>377.80534641417597</v>
      </c>
      <c r="S1562" s="29">
        <v>0</v>
      </c>
      <c r="T1562" s="29">
        <v>15.621531997</v>
      </c>
      <c r="U1562" t="s">
        <v>176</v>
      </c>
    </row>
    <row r="1563" spans="1:21">
      <c r="A1563">
        <v>1561</v>
      </c>
      <c r="B1563">
        <v>886307</v>
      </c>
      <c r="C1563" s="2">
        <v>44580.260416666657</v>
      </c>
      <c r="D1563" s="26">
        <f>IF(input_OLD_temp_simulation!C1563&lt;&gt;"",(C1563-E1563/24-DATE(1970,1,1))*86400,"")</f>
        <v>1642569299.9999993</v>
      </c>
      <c r="E1563" s="13">
        <v>1</v>
      </c>
      <c r="F1563" s="17">
        <v>0.87043635334707403</v>
      </c>
      <c r="G1563" s="17">
        <v>1.444740949148545</v>
      </c>
      <c r="H1563" s="6">
        <v>0</v>
      </c>
      <c r="I1563" s="17">
        <v>-9.2724279418622491E-2</v>
      </c>
      <c r="J1563" s="17">
        <v>14.46666666666667</v>
      </c>
      <c r="K1563" s="4">
        <v>12</v>
      </c>
      <c r="L1563">
        <v>900</v>
      </c>
      <c r="M1563" s="6">
        <v>0</v>
      </c>
      <c r="N1563" s="6">
        <v>32.00000000106229</v>
      </c>
      <c r="O1563" s="4">
        <v>0</v>
      </c>
      <c r="P1563" s="4">
        <v>32.00000000106229</v>
      </c>
      <c r="Q1563" s="13">
        <v>1</v>
      </c>
      <c r="R1563" s="29">
        <v>377.80534641417597</v>
      </c>
      <c r="S1563" s="29">
        <v>0</v>
      </c>
      <c r="T1563" s="29">
        <v>15.583815562</v>
      </c>
      <c r="U1563" t="s">
        <v>176</v>
      </c>
    </row>
    <row r="1564" spans="1:21">
      <c r="A1564">
        <v>1562</v>
      </c>
      <c r="B1564">
        <v>886307</v>
      </c>
      <c r="C1564" s="2">
        <v>44580.270833333343</v>
      </c>
      <c r="D1564" s="26">
        <f>IF(input_OLD_temp_simulation!C1564&lt;&gt;"",(C1564-E1564/24-DATE(1970,1,1))*86400,"")</f>
        <v>1642570200.000001</v>
      </c>
      <c r="E1564" s="13">
        <v>1</v>
      </c>
      <c r="F1564" s="17">
        <v>1.2168495797254479</v>
      </c>
      <c r="G1564" s="17">
        <v>1.6298272990220939</v>
      </c>
      <c r="H1564" s="6">
        <v>0</v>
      </c>
      <c r="I1564" s="17">
        <v>0.13029804704405179</v>
      </c>
      <c r="J1564" s="17">
        <v>14.40666666666667</v>
      </c>
      <c r="K1564" s="4">
        <v>12</v>
      </c>
      <c r="L1564">
        <v>900</v>
      </c>
      <c r="M1564" s="6">
        <v>0</v>
      </c>
      <c r="N1564" s="6">
        <v>27.99999999842839</v>
      </c>
      <c r="O1564" s="4">
        <v>0</v>
      </c>
      <c r="P1564" s="4">
        <v>27.99999999842839</v>
      </c>
      <c r="Q1564" s="13">
        <v>1</v>
      </c>
      <c r="R1564" s="29">
        <v>377.80534641417597</v>
      </c>
      <c r="S1564" s="29">
        <v>0</v>
      </c>
      <c r="T1564" s="29">
        <v>15.546758734000001</v>
      </c>
      <c r="U1564" t="s">
        <v>176</v>
      </c>
    </row>
    <row r="1565" spans="1:21">
      <c r="A1565">
        <v>1563</v>
      </c>
      <c r="B1565">
        <v>886307</v>
      </c>
      <c r="C1565" s="2">
        <v>44580.28125</v>
      </c>
      <c r="D1565" s="26">
        <f>IF(input_OLD_temp_simulation!C1565&lt;&gt;"",(C1565-E1565/24-DATE(1970,1,1))*86400,"")</f>
        <v>1642571100.0000002</v>
      </c>
      <c r="E1565" s="13">
        <v>1</v>
      </c>
      <c r="F1565" s="17">
        <v>1.5632628061038221</v>
      </c>
      <c r="G1565" s="17">
        <v>1.8149136488956441</v>
      </c>
      <c r="H1565" s="6">
        <v>0</v>
      </c>
      <c r="I1565" s="17">
        <v>0.35332037350672613</v>
      </c>
      <c r="J1565" s="17">
        <v>14.346666666666669</v>
      </c>
      <c r="K1565" s="4">
        <v>12</v>
      </c>
      <c r="L1565">
        <v>900</v>
      </c>
      <c r="M1565" s="6">
        <v>0</v>
      </c>
      <c r="N1565" s="6">
        <v>32.000000002881279</v>
      </c>
      <c r="O1565" s="4">
        <v>0</v>
      </c>
      <c r="P1565" s="4">
        <v>32.000000002881279</v>
      </c>
      <c r="Q1565" s="13">
        <v>1</v>
      </c>
      <c r="R1565" s="29">
        <v>377.80534641417597</v>
      </c>
      <c r="S1565" s="29">
        <v>0</v>
      </c>
      <c r="T1565" s="29">
        <v>15.510663582999999</v>
      </c>
      <c r="U1565" t="s">
        <v>176</v>
      </c>
    </row>
    <row r="1566" spans="1:21">
      <c r="A1566">
        <v>1564</v>
      </c>
      <c r="B1566">
        <v>886307</v>
      </c>
      <c r="C1566" s="2">
        <v>44580.291666666657</v>
      </c>
      <c r="D1566" s="26">
        <f>IF(input_OLD_temp_simulation!C1566&lt;&gt;"",(C1566-E1566/24-DATE(1970,1,1))*86400,"")</f>
        <v>1642571999.9999993</v>
      </c>
      <c r="E1566" s="13">
        <v>1</v>
      </c>
      <c r="F1566" s="17">
        <v>1.909676032482196</v>
      </c>
      <c r="G1566" s="17">
        <v>1.999999998769193</v>
      </c>
      <c r="H1566" s="6">
        <v>0</v>
      </c>
      <c r="I1566" s="17">
        <v>0.57634269996940035</v>
      </c>
      <c r="J1566" s="17">
        <v>14.28833333333333</v>
      </c>
      <c r="K1566" s="4">
        <v>12</v>
      </c>
      <c r="L1566">
        <v>900</v>
      </c>
      <c r="M1566" s="6">
        <v>3976.1638888859388</v>
      </c>
      <c r="N1566" s="6">
        <v>31.9999999992433</v>
      </c>
      <c r="O1566" s="4">
        <v>0</v>
      </c>
      <c r="P1566" s="4">
        <v>31.9999999992433</v>
      </c>
      <c r="Q1566" s="13">
        <v>1</v>
      </c>
      <c r="R1566" s="29">
        <v>377.80534641417597</v>
      </c>
      <c r="S1566" s="29">
        <v>3598.358542471763</v>
      </c>
      <c r="T1566" s="29">
        <v>15.608064241999999</v>
      </c>
      <c r="U1566" t="s">
        <v>176</v>
      </c>
    </row>
    <row r="1567" spans="1:21">
      <c r="A1567">
        <v>1565</v>
      </c>
      <c r="B1567">
        <v>886307</v>
      </c>
      <c r="C1567" s="2">
        <v>44580.302083333343</v>
      </c>
      <c r="D1567" s="26">
        <f>IF(input_OLD_temp_simulation!C1567&lt;&gt;"",(C1567-E1567/24-DATE(1970,1,1))*86400,"")</f>
        <v>1642572900.000001</v>
      </c>
      <c r="E1567" s="13">
        <v>1</v>
      </c>
      <c r="F1567" s="17">
        <v>2.01511024884045</v>
      </c>
      <c r="G1567" s="17">
        <v>2.0862459031814962</v>
      </c>
      <c r="H1567" s="6">
        <v>0.51412875050347551</v>
      </c>
      <c r="I1567" s="17">
        <v>0.62427964671945335</v>
      </c>
      <c r="J1567" s="17">
        <v>14.23666666666667</v>
      </c>
      <c r="K1567" s="4">
        <v>12</v>
      </c>
      <c r="L1567">
        <v>900</v>
      </c>
      <c r="M1567" s="6">
        <v>3976.1638888859388</v>
      </c>
      <c r="N1567" s="6">
        <v>351.99999999895232</v>
      </c>
      <c r="O1567" s="4">
        <v>0</v>
      </c>
      <c r="P1567" s="4">
        <v>351.99999999895232</v>
      </c>
      <c r="Q1567" s="13">
        <v>1</v>
      </c>
      <c r="R1567" s="29">
        <v>377.80534641417597</v>
      </c>
      <c r="S1567" s="29">
        <v>3598.358542471763</v>
      </c>
      <c r="T1567" s="29">
        <v>15.717645148000001</v>
      </c>
      <c r="U1567" t="s">
        <v>176</v>
      </c>
    </row>
    <row r="1568" spans="1:21">
      <c r="A1568">
        <v>1566</v>
      </c>
      <c r="B1568">
        <v>886307</v>
      </c>
      <c r="C1568" s="2">
        <v>44580.3125</v>
      </c>
      <c r="D1568" s="26">
        <f>IF(input_OLD_temp_simulation!C1568&lt;&gt;"",(C1568-E1568/24-DATE(1970,1,1))*86400,"")</f>
        <v>1642573800.0000002</v>
      </c>
      <c r="E1568" s="13">
        <v>1</v>
      </c>
      <c r="F1568" s="17">
        <v>2.1205444651987051</v>
      </c>
      <c r="G1568" s="17">
        <v>2.172491807593798</v>
      </c>
      <c r="H1568" s="6">
        <v>1.028257501006951</v>
      </c>
      <c r="I1568" s="17">
        <v>0.67221659346950613</v>
      </c>
      <c r="J1568" s="17">
        <v>14.223333333333329</v>
      </c>
      <c r="K1568" s="4">
        <v>14.66666666666667</v>
      </c>
      <c r="L1568">
        <v>900</v>
      </c>
      <c r="M1568" s="6">
        <v>3976.1638888859388</v>
      </c>
      <c r="N1568" s="6">
        <v>332.00000000215368</v>
      </c>
      <c r="O1568" s="4">
        <v>0</v>
      </c>
      <c r="P1568" s="4">
        <v>332.00000000215368</v>
      </c>
      <c r="Q1568" s="13">
        <v>1</v>
      </c>
      <c r="R1568" s="29">
        <v>377.80534641417597</v>
      </c>
      <c r="S1568" s="29">
        <v>3598.358542471763</v>
      </c>
      <c r="T1568" s="29">
        <v>15.826443152</v>
      </c>
      <c r="U1568" t="s">
        <v>176</v>
      </c>
    </row>
    <row r="1569" spans="1:21">
      <c r="A1569">
        <v>1567</v>
      </c>
      <c r="B1569">
        <v>886307</v>
      </c>
      <c r="C1569" s="2">
        <v>44580.322916666657</v>
      </c>
      <c r="D1569" s="26">
        <f>IF(input_OLD_temp_simulation!C1569&lt;&gt;"",(C1569-E1569/24-DATE(1970,1,1))*86400,"")</f>
        <v>1642574699.9999993</v>
      </c>
      <c r="E1569" s="13">
        <v>1</v>
      </c>
      <c r="F1569" s="17">
        <v>2.2259786815569602</v>
      </c>
      <c r="G1569" s="17">
        <v>2.2587377120061012</v>
      </c>
      <c r="H1569" s="6">
        <v>1.542386251510427</v>
      </c>
      <c r="I1569" s="17">
        <v>0.72015354021955935</v>
      </c>
      <c r="J1569" s="17">
        <v>14.845000000000001</v>
      </c>
      <c r="K1569" s="4">
        <v>16</v>
      </c>
      <c r="L1569">
        <v>900</v>
      </c>
      <c r="M1569" s="6">
        <v>3976.1638888859388</v>
      </c>
      <c r="N1569" s="6">
        <v>47.999999998864951</v>
      </c>
      <c r="O1569" s="4">
        <v>0</v>
      </c>
      <c r="P1569" s="4">
        <v>47.999999998864951</v>
      </c>
      <c r="Q1569" s="13">
        <v>1</v>
      </c>
      <c r="R1569" s="29">
        <v>377.80534641417597</v>
      </c>
      <c r="S1569" s="29">
        <v>3598.358542471763</v>
      </c>
      <c r="T1569" s="29">
        <v>15.924424631999999</v>
      </c>
      <c r="U1569" t="s">
        <v>176</v>
      </c>
    </row>
    <row r="1570" spans="1:21">
      <c r="A1570">
        <v>1568</v>
      </c>
      <c r="B1570">
        <v>886307</v>
      </c>
      <c r="C1570" s="2">
        <v>44580.333333333343</v>
      </c>
      <c r="D1570" s="26">
        <f>IF(input_OLD_temp_simulation!C1570&lt;&gt;"",(C1570-E1570/24-DATE(1970,1,1))*86400,"")</f>
        <v>1642575600.000001</v>
      </c>
      <c r="E1570" s="13">
        <v>1</v>
      </c>
      <c r="F1570" s="17">
        <v>2.331412897915214</v>
      </c>
      <c r="G1570" s="17">
        <v>2.344983616418403</v>
      </c>
      <c r="H1570" s="6">
        <v>2.056515002013902</v>
      </c>
      <c r="I1570" s="17">
        <v>0.76809048696961213</v>
      </c>
      <c r="J1570" s="17">
        <v>15.875</v>
      </c>
      <c r="K1570" s="4">
        <v>16</v>
      </c>
      <c r="L1570">
        <v>900</v>
      </c>
      <c r="M1570" s="6">
        <v>1953.8888888915551</v>
      </c>
      <c r="N1570" s="6">
        <v>123.9999999997963</v>
      </c>
      <c r="O1570" s="4">
        <v>0</v>
      </c>
      <c r="P1570" s="4">
        <v>123.9999999997963</v>
      </c>
      <c r="Q1570" s="13">
        <v>1</v>
      </c>
      <c r="R1570" s="29">
        <v>377.80534641417597</v>
      </c>
      <c r="S1570" s="29">
        <v>1576.0835424773791</v>
      </c>
      <c r="T1570" s="29">
        <v>15.950737565000001</v>
      </c>
      <c r="U1570" t="s">
        <v>176</v>
      </c>
    </row>
    <row r="1571" spans="1:21">
      <c r="A1571">
        <v>1569</v>
      </c>
      <c r="B1571">
        <v>886307</v>
      </c>
      <c r="C1571" s="2">
        <v>44580.34375</v>
      </c>
      <c r="D1571" s="26">
        <f>IF(input_OLD_temp_simulation!C1571&lt;&gt;"",(C1571-E1571/24-DATE(1970,1,1))*86400,"")</f>
        <v>1642576500.0000002</v>
      </c>
      <c r="E1571" s="13">
        <v>1</v>
      </c>
      <c r="F1571" s="17">
        <v>2.457672352112422</v>
      </c>
      <c r="G1571" s="17">
        <v>2.5949836164183999</v>
      </c>
      <c r="H1571" s="6">
        <v>4.9553522118275044</v>
      </c>
      <c r="I1571" s="17">
        <v>0.72768327450015491</v>
      </c>
      <c r="J1571" s="17">
        <v>15.99666666666667</v>
      </c>
      <c r="K1571" s="4">
        <v>16</v>
      </c>
      <c r="L1571">
        <v>900</v>
      </c>
      <c r="M1571" s="6">
        <v>1953.8888888915551</v>
      </c>
      <c r="N1571" s="6">
        <v>100.0000000021828</v>
      </c>
      <c r="O1571" s="4">
        <v>0</v>
      </c>
      <c r="P1571" s="4">
        <v>100.0000000021828</v>
      </c>
      <c r="Q1571" s="13">
        <v>1</v>
      </c>
      <c r="R1571" s="29">
        <v>377.80534641417597</v>
      </c>
      <c r="S1571" s="29">
        <v>1576.0835424773791</v>
      </c>
      <c r="T1571" s="29">
        <v>15.976885014</v>
      </c>
      <c r="U1571" t="s">
        <v>176</v>
      </c>
    </row>
    <row r="1572" spans="1:21">
      <c r="A1572">
        <v>1570</v>
      </c>
      <c r="B1572">
        <v>886307</v>
      </c>
      <c r="C1572" s="2">
        <v>44580.354166666657</v>
      </c>
      <c r="D1572" s="26">
        <f>IF(input_OLD_temp_simulation!C1572&lt;&gt;"",(C1572-E1572/24-DATE(1970,1,1))*86400,"")</f>
        <v>1642577399.9999993</v>
      </c>
      <c r="E1572" s="13">
        <v>1</v>
      </c>
      <c r="F1572" s="17">
        <v>2.583931806309629</v>
      </c>
      <c r="G1572" s="17">
        <v>2.8449836164183959</v>
      </c>
      <c r="H1572" s="6">
        <v>7.8541894216411068</v>
      </c>
      <c r="I1572" s="17">
        <v>0.68727606203069769</v>
      </c>
      <c r="J1572" s="17">
        <v>16.126666666666669</v>
      </c>
      <c r="K1572" s="4">
        <v>16.333333333333329</v>
      </c>
      <c r="L1572">
        <v>900</v>
      </c>
      <c r="M1572" s="6">
        <v>1953.8888888915551</v>
      </c>
      <c r="N1572" s="6">
        <v>47.999999998864951</v>
      </c>
      <c r="O1572" s="4">
        <v>0</v>
      </c>
      <c r="P1572" s="4">
        <v>47.999999998864951</v>
      </c>
      <c r="Q1572" s="13">
        <v>1</v>
      </c>
      <c r="R1572" s="29">
        <v>377.80534641417597</v>
      </c>
      <c r="S1572" s="29">
        <v>1576.0835424773791</v>
      </c>
      <c r="T1572" s="29">
        <v>16.001803064000001</v>
      </c>
      <c r="U1572" t="s">
        <v>176</v>
      </c>
    </row>
    <row r="1573" spans="1:21">
      <c r="A1573">
        <v>1571</v>
      </c>
      <c r="B1573">
        <v>886307</v>
      </c>
      <c r="C1573" s="2">
        <v>44580.364583333343</v>
      </c>
      <c r="D1573" s="26">
        <f>IF(input_OLD_temp_simulation!C1573&lt;&gt;"",(C1573-E1573/24-DATE(1970,1,1))*86400,"")</f>
        <v>1642578300.000001</v>
      </c>
      <c r="E1573" s="13">
        <v>1</v>
      </c>
      <c r="F1573" s="17">
        <v>2.7101912605068361</v>
      </c>
      <c r="G1573" s="17">
        <v>3.0949836164183928</v>
      </c>
      <c r="H1573" s="6">
        <v>10.753026631454709</v>
      </c>
      <c r="I1573" s="17">
        <v>0.64686884956124047</v>
      </c>
      <c r="J1573" s="17">
        <v>16.543333333333329</v>
      </c>
      <c r="K1573" s="4">
        <v>17</v>
      </c>
      <c r="L1573">
        <v>900</v>
      </c>
      <c r="M1573" s="6">
        <v>1953.8888888915551</v>
      </c>
      <c r="N1573" s="6">
        <v>43.999999998050043</v>
      </c>
      <c r="O1573" s="4">
        <v>0</v>
      </c>
      <c r="P1573" s="4">
        <v>43.999999998050043</v>
      </c>
      <c r="Q1573" s="13">
        <v>1</v>
      </c>
      <c r="R1573" s="29">
        <v>377.80534641417597</v>
      </c>
      <c r="S1573" s="29">
        <v>1576.0835424773791</v>
      </c>
      <c r="T1573" s="29">
        <v>16.027320281000002</v>
      </c>
      <c r="U1573" t="s">
        <v>176</v>
      </c>
    </row>
    <row r="1574" spans="1:21">
      <c r="A1574">
        <v>1572</v>
      </c>
      <c r="B1574">
        <v>886307</v>
      </c>
      <c r="C1574" s="2">
        <v>44580.375</v>
      </c>
      <c r="D1574" s="26">
        <f>IF(input_OLD_temp_simulation!C1574&lt;&gt;"",(C1574-E1574/24-DATE(1970,1,1))*86400,"")</f>
        <v>1642579200.0000002</v>
      </c>
      <c r="E1574" s="13">
        <v>1</v>
      </c>
      <c r="F1574" s="17">
        <v>2.8364507147040432</v>
      </c>
      <c r="G1574" s="17">
        <v>3.3449836164183888</v>
      </c>
      <c r="H1574" s="6">
        <v>13.651863841268311</v>
      </c>
      <c r="I1574" s="17">
        <v>0.60646163709178325</v>
      </c>
      <c r="J1574" s="17">
        <v>16.903333333333329</v>
      </c>
      <c r="K1574" s="4">
        <v>17</v>
      </c>
      <c r="L1574">
        <v>900</v>
      </c>
      <c r="M1574" s="6">
        <v>1230.949999997548</v>
      </c>
      <c r="N1574" s="6">
        <v>48.000000002502929</v>
      </c>
      <c r="O1574" s="4">
        <v>0</v>
      </c>
      <c r="P1574" s="4">
        <v>48.000000002502929</v>
      </c>
      <c r="Q1574" s="13">
        <v>1</v>
      </c>
      <c r="R1574" s="29">
        <v>377.80534641417597</v>
      </c>
      <c r="S1574" s="29">
        <v>853.14465358337179</v>
      </c>
      <c r="T1574" s="29">
        <v>16.027080607999999</v>
      </c>
      <c r="U1574" t="s">
        <v>176</v>
      </c>
    </row>
    <row r="1575" spans="1:21">
      <c r="A1575">
        <v>1573</v>
      </c>
      <c r="B1575">
        <v>886307</v>
      </c>
      <c r="C1575" s="2">
        <v>44580.385416666657</v>
      </c>
      <c r="D1575" s="26">
        <f>IF(input_OLD_temp_simulation!C1575&lt;&gt;"",(C1575-E1575/24-DATE(1970,1,1))*86400,"")</f>
        <v>1642580099.9999993</v>
      </c>
      <c r="E1575" s="13">
        <v>1</v>
      </c>
      <c r="F1575" s="17">
        <v>2.9614507147040499</v>
      </c>
      <c r="G1575" s="17">
        <v>3.4312295205229941</v>
      </c>
      <c r="H1575" s="6">
        <v>15.94795079912833</v>
      </c>
      <c r="I1575" s="17">
        <v>0.67396436768872103</v>
      </c>
      <c r="J1575" s="17">
        <v>16.82</v>
      </c>
      <c r="K1575" s="4">
        <v>17</v>
      </c>
      <c r="L1575">
        <v>900</v>
      </c>
      <c r="M1575" s="6">
        <v>1230.949999997548</v>
      </c>
      <c r="N1575" s="6">
        <v>36.000000000058208</v>
      </c>
      <c r="O1575" s="4">
        <v>0</v>
      </c>
      <c r="P1575" s="4">
        <v>36.000000000058208</v>
      </c>
      <c r="Q1575" s="13">
        <v>1</v>
      </c>
      <c r="R1575" s="29">
        <v>377.80534641417597</v>
      </c>
      <c r="S1575" s="29">
        <v>853.14465358337179</v>
      </c>
      <c r="T1575" s="29">
        <v>16.027351726999999</v>
      </c>
      <c r="U1575" t="s">
        <v>176</v>
      </c>
    </row>
    <row r="1576" spans="1:21">
      <c r="A1576">
        <v>1574</v>
      </c>
      <c r="B1576">
        <v>886307</v>
      </c>
      <c r="C1576" s="2">
        <v>44580.395833333343</v>
      </c>
      <c r="D1576" s="26">
        <f>IF(input_OLD_temp_simulation!C1576&lt;&gt;"",(C1576-E1576/24-DATE(1970,1,1))*86400,"")</f>
        <v>1642581000.000001</v>
      </c>
      <c r="E1576" s="13">
        <v>1</v>
      </c>
      <c r="F1576" s="17">
        <v>3.086450714704057</v>
      </c>
      <c r="G1576" s="17">
        <v>3.5174754246275981</v>
      </c>
      <c r="H1576" s="6">
        <v>18.244037756988341</v>
      </c>
      <c r="I1576" s="17">
        <v>0.74146709828565838</v>
      </c>
      <c r="J1576" s="17">
        <v>17.125</v>
      </c>
      <c r="K1576" s="4">
        <v>17</v>
      </c>
      <c r="L1576">
        <v>900</v>
      </c>
      <c r="M1576" s="6">
        <v>1230.949999997548</v>
      </c>
      <c r="N1576" s="6">
        <v>40.000000000873108</v>
      </c>
      <c r="O1576" s="4">
        <v>0</v>
      </c>
      <c r="P1576" s="4">
        <v>40.000000000873108</v>
      </c>
      <c r="Q1576" s="13">
        <v>1</v>
      </c>
      <c r="R1576" s="29">
        <v>377.80534641417597</v>
      </c>
      <c r="S1576" s="29">
        <v>853.14465358337179</v>
      </c>
      <c r="T1576" s="29">
        <v>16.028740295999999</v>
      </c>
      <c r="U1576" t="s">
        <v>176</v>
      </c>
    </row>
    <row r="1577" spans="1:21">
      <c r="A1577">
        <v>1575</v>
      </c>
      <c r="B1577">
        <v>886307</v>
      </c>
      <c r="C1577" s="2">
        <v>44580.40625</v>
      </c>
      <c r="D1577" s="26">
        <f>IF(input_OLD_temp_simulation!C1577&lt;&gt;"",(C1577-E1577/24-DATE(1970,1,1))*86400,"")</f>
        <v>1642581900.0000002</v>
      </c>
      <c r="E1577" s="13">
        <v>1</v>
      </c>
      <c r="F1577" s="17">
        <v>3.2114507147040641</v>
      </c>
      <c r="G1577" s="17">
        <v>3.603721328732203</v>
      </c>
      <c r="H1577" s="6">
        <v>20.540124714848361</v>
      </c>
      <c r="I1577" s="17">
        <v>0.80896982888259572</v>
      </c>
      <c r="J1577" s="17">
        <v>17.053333333333331</v>
      </c>
      <c r="K1577" s="4">
        <v>17</v>
      </c>
      <c r="L1577">
        <v>900</v>
      </c>
      <c r="M1577" s="6">
        <v>1230.949999997548</v>
      </c>
      <c r="N1577" s="6">
        <v>55.999999996856793</v>
      </c>
      <c r="O1577" s="4">
        <v>0</v>
      </c>
      <c r="P1577" s="4">
        <v>55.999999996856793</v>
      </c>
      <c r="Q1577" s="13">
        <v>1</v>
      </c>
      <c r="R1577" s="29">
        <v>377.80534641417597</v>
      </c>
      <c r="S1577" s="29">
        <v>853.14465358337179</v>
      </c>
      <c r="T1577" s="29">
        <v>16.031699019000001</v>
      </c>
      <c r="U1577" t="s">
        <v>176</v>
      </c>
    </row>
    <row r="1578" spans="1:21">
      <c r="A1578">
        <v>1576</v>
      </c>
      <c r="B1578">
        <v>886307</v>
      </c>
      <c r="C1578" s="2">
        <v>44580.416666666657</v>
      </c>
      <c r="D1578" s="26">
        <f>IF(input_OLD_temp_simulation!C1578&lt;&gt;"",(C1578-E1578/24-DATE(1970,1,1))*86400,"")</f>
        <v>1642582799.9999993</v>
      </c>
      <c r="E1578" s="13">
        <v>1</v>
      </c>
      <c r="F1578" s="17">
        <v>3.3364507147040712</v>
      </c>
      <c r="G1578" s="17">
        <v>3.6899672328368069</v>
      </c>
      <c r="H1578" s="6">
        <v>22.836211672708369</v>
      </c>
      <c r="I1578" s="17">
        <v>0.87647255947953351</v>
      </c>
      <c r="J1578" s="17">
        <v>16.83666666666667</v>
      </c>
      <c r="K1578" s="4">
        <v>17</v>
      </c>
      <c r="L1578">
        <v>900</v>
      </c>
      <c r="M1578" s="6">
        <v>1680.344444444693</v>
      </c>
      <c r="N1578" s="6">
        <v>44.000000001688022</v>
      </c>
      <c r="O1578" s="4">
        <v>0</v>
      </c>
      <c r="P1578" s="4">
        <v>44.000000001688022</v>
      </c>
      <c r="Q1578" s="13">
        <v>1</v>
      </c>
      <c r="R1578" s="29">
        <v>377.80534641417597</v>
      </c>
      <c r="S1578" s="29">
        <v>1302.5390980305169</v>
      </c>
      <c r="T1578" s="29">
        <v>16.051729963</v>
      </c>
      <c r="U1578" t="s">
        <v>176</v>
      </c>
    </row>
    <row r="1579" spans="1:21">
      <c r="A1579">
        <v>1577</v>
      </c>
      <c r="B1579">
        <v>886307</v>
      </c>
      <c r="C1579" s="2">
        <v>44580.427083333343</v>
      </c>
      <c r="D1579" s="26">
        <f>IF(input_OLD_temp_simulation!C1579&lt;&gt;"",(C1579-E1579/24-DATE(1970,1,1))*86400,"")</f>
        <v>1642583700.000001</v>
      </c>
      <c r="E1579" s="13">
        <v>1</v>
      </c>
      <c r="F1579" s="17">
        <v>3.3713347593117331</v>
      </c>
      <c r="G1579" s="17">
        <v>3.9399672328368069</v>
      </c>
      <c r="H1579" s="6">
        <v>24.706791381515021</v>
      </c>
      <c r="I1579" s="17">
        <v>0.74468993742052803</v>
      </c>
      <c r="J1579" s="17">
        <v>17.158333333333331</v>
      </c>
      <c r="K1579" s="4">
        <v>17</v>
      </c>
      <c r="L1579">
        <v>900</v>
      </c>
      <c r="M1579" s="6">
        <v>1680.344444444693</v>
      </c>
      <c r="N1579" s="6">
        <v>304.00000000008731</v>
      </c>
      <c r="O1579" s="4">
        <v>0</v>
      </c>
      <c r="P1579" s="4">
        <v>304.00000000008731</v>
      </c>
      <c r="Q1579" s="13">
        <v>1</v>
      </c>
      <c r="R1579" s="29">
        <v>377.80534641417597</v>
      </c>
      <c r="S1579" s="29">
        <v>1302.5390980305169</v>
      </c>
      <c r="T1579" s="29">
        <v>16.081788296999999</v>
      </c>
      <c r="U1579" t="s">
        <v>176</v>
      </c>
    </row>
    <row r="1580" spans="1:21">
      <c r="A1580">
        <v>1578</v>
      </c>
      <c r="B1580">
        <v>886307</v>
      </c>
      <c r="C1580" s="2">
        <v>44580.4375</v>
      </c>
      <c r="D1580" s="26">
        <f>IF(input_OLD_temp_simulation!C1580&lt;&gt;"",(C1580-E1580/24-DATE(1970,1,1))*86400,"")</f>
        <v>1642584600.0000002</v>
      </c>
      <c r="E1580" s="13">
        <v>1</v>
      </c>
      <c r="F1580" s="17">
        <v>3.4062188039193941</v>
      </c>
      <c r="G1580" s="17">
        <v>4.1899672328368069</v>
      </c>
      <c r="H1580" s="6">
        <v>26.57737109032168</v>
      </c>
      <c r="I1580" s="17">
        <v>0.61290731536152299</v>
      </c>
      <c r="J1580" s="17">
        <v>17.11333333333333</v>
      </c>
      <c r="K1580" s="4">
        <v>17</v>
      </c>
      <c r="L1580">
        <v>900</v>
      </c>
      <c r="M1580" s="6">
        <v>1680.344444444693</v>
      </c>
      <c r="N1580" s="6">
        <v>47.999999998864951</v>
      </c>
      <c r="O1580" s="4">
        <v>0</v>
      </c>
      <c r="P1580" s="4">
        <v>47.999999998864951</v>
      </c>
      <c r="Q1580" s="13">
        <v>1</v>
      </c>
      <c r="R1580" s="29">
        <v>377.80534641417597</v>
      </c>
      <c r="S1580" s="29">
        <v>1302.5390980305169</v>
      </c>
      <c r="T1580" s="29">
        <v>16.102226867999999</v>
      </c>
      <c r="U1580" t="s">
        <v>176</v>
      </c>
    </row>
    <row r="1581" spans="1:21">
      <c r="A1581">
        <v>1579</v>
      </c>
      <c r="B1581">
        <v>886307</v>
      </c>
      <c r="C1581" s="2">
        <v>44580.447916666657</v>
      </c>
      <c r="D1581" s="26">
        <f>IF(input_OLD_temp_simulation!C1581&lt;&gt;"",(C1581-E1581/24-DATE(1970,1,1))*86400,"")</f>
        <v>1642585499.9999993</v>
      </c>
      <c r="E1581" s="13">
        <v>1</v>
      </c>
      <c r="F1581" s="17">
        <v>3.4411028485270561</v>
      </c>
      <c r="G1581" s="17">
        <v>4.4399672328368069</v>
      </c>
      <c r="H1581" s="6">
        <v>28.447950799128328</v>
      </c>
      <c r="I1581" s="17">
        <v>0.48112469330251789</v>
      </c>
      <c r="J1581" s="17">
        <v>16.97</v>
      </c>
      <c r="K1581" s="4">
        <v>17</v>
      </c>
      <c r="L1581">
        <v>900</v>
      </c>
      <c r="M1581" s="6">
        <v>1680.344444444693</v>
      </c>
      <c r="N1581" s="6">
        <v>120.0000000026193</v>
      </c>
      <c r="O1581" s="4">
        <v>0</v>
      </c>
      <c r="P1581" s="4">
        <v>120.0000000026193</v>
      </c>
      <c r="Q1581" s="13">
        <v>1</v>
      </c>
      <c r="R1581" s="29">
        <v>377.80534641417597</v>
      </c>
      <c r="S1581" s="29">
        <v>1302.5390980305169</v>
      </c>
      <c r="T1581" s="29">
        <v>16.125544668</v>
      </c>
      <c r="U1581" t="s">
        <v>176</v>
      </c>
    </row>
    <row r="1582" spans="1:21">
      <c r="A1582">
        <v>1580</v>
      </c>
      <c r="B1582">
        <v>886307</v>
      </c>
      <c r="C1582" s="2">
        <v>44580.458333333343</v>
      </c>
      <c r="D1582" s="26">
        <f>IF(input_OLD_temp_simulation!C1582&lt;&gt;"",(C1582-E1582/24-DATE(1970,1,1))*86400,"")</f>
        <v>1642586400.000001</v>
      </c>
      <c r="E1582" s="13">
        <v>1</v>
      </c>
      <c r="F1582" s="17">
        <v>3.4759868931347171</v>
      </c>
      <c r="G1582" s="17">
        <v>4.6899672328368069</v>
      </c>
      <c r="H1582" s="6">
        <v>30.31853050793498</v>
      </c>
      <c r="I1582" s="17">
        <v>0.34934207124351252</v>
      </c>
      <c r="J1582" s="17">
        <v>16.97</v>
      </c>
      <c r="K1582" s="4">
        <v>17</v>
      </c>
      <c r="L1582">
        <v>900</v>
      </c>
      <c r="M1582" s="6">
        <v>1572.8805555561239</v>
      </c>
      <c r="N1582" s="6">
        <v>75.999999997293344</v>
      </c>
      <c r="O1582" s="4">
        <v>0</v>
      </c>
      <c r="P1582" s="4">
        <v>75.999999997293344</v>
      </c>
      <c r="Q1582" s="13">
        <v>1</v>
      </c>
      <c r="R1582" s="29">
        <v>377.80534641417597</v>
      </c>
      <c r="S1582" s="29">
        <v>1195.0752091419481</v>
      </c>
      <c r="T1582" s="29">
        <v>16.143360225999999</v>
      </c>
      <c r="U1582" t="s">
        <v>176</v>
      </c>
    </row>
    <row r="1583" spans="1:21">
      <c r="A1583">
        <v>1581</v>
      </c>
      <c r="B1583">
        <v>886307</v>
      </c>
      <c r="C1583" s="2">
        <v>44580.46875</v>
      </c>
      <c r="D1583" s="26">
        <f>IF(input_OLD_temp_simulation!C1583&lt;&gt;"",(C1583-E1583/24-DATE(1970,1,1))*86400,"")</f>
        <v>1642587300.0000002</v>
      </c>
      <c r="E1583" s="13">
        <v>1</v>
      </c>
      <c r="F1583" s="17">
        <v>3.5596114835451762</v>
      </c>
      <c r="G1583" s="17">
        <v>4.6899672328368069</v>
      </c>
      <c r="H1583" s="6">
        <v>33.325166825841443</v>
      </c>
      <c r="I1583" s="17">
        <v>0.43296666165397107</v>
      </c>
      <c r="J1583" s="17">
        <v>17.309999999999999</v>
      </c>
      <c r="K1583" s="4">
        <v>17</v>
      </c>
      <c r="L1583">
        <v>900</v>
      </c>
      <c r="M1583" s="6">
        <v>1572.8805555561239</v>
      </c>
      <c r="N1583" s="6">
        <v>48.000000002502929</v>
      </c>
      <c r="O1583" s="4">
        <v>0</v>
      </c>
      <c r="P1583" s="4">
        <v>48.000000002502929</v>
      </c>
      <c r="Q1583" s="13">
        <v>1</v>
      </c>
      <c r="R1583" s="29">
        <v>377.80534641417597</v>
      </c>
      <c r="S1583" s="29">
        <v>1195.0752091419481</v>
      </c>
      <c r="T1583" s="29">
        <v>16.161306295999999</v>
      </c>
      <c r="U1583" t="s">
        <v>176</v>
      </c>
    </row>
    <row r="1584" spans="1:21">
      <c r="A1584">
        <v>1582</v>
      </c>
      <c r="B1584">
        <v>886307</v>
      </c>
      <c r="C1584" s="2">
        <v>44580.479166666657</v>
      </c>
      <c r="D1584" s="26">
        <f>IF(input_OLD_temp_simulation!C1584&lt;&gt;"",(C1584-E1584/24-DATE(1970,1,1))*86400,"")</f>
        <v>1642588199.9999993</v>
      </c>
      <c r="E1584" s="13">
        <v>1</v>
      </c>
      <c r="F1584" s="17">
        <v>3.643236073955634</v>
      </c>
      <c r="G1584" s="17">
        <v>4.6899672328368069</v>
      </c>
      <c r="H1584" s="6">
        <v>36.331803143747898</v>
      </c>
      <c r="I1584" s="17">
        <v>0.5165912520644298</v>
      </c>
      <c r="J1584" s="17">
        <v>17.965</v>
      </c>
      <c r="K1584" s="4">
        <v>17</v>
      </c>
      <c r="L1584">
        <v>900</v>
      </c>
      <c r="M1584" s="6">
        <v>1572.8805555561239</v>
      </c>
      <c r="N1584" s="6">
        <v>75.999999997293344</v>
      </c>
      <c r="O1584" s="4">
        <v>0</v>
      </c>
      <c r="P1584" s="4">
        <v>75.999999997293344</v>
      </c>
      <c r="Q1584" s="13">
        <v>1</v>
      </c>
      <c r="R1584" s="29">
        <v>377.80534641417597</v>
      </c>
      <c r="S1584" s="29">
        <v>1195.0752091419481</v>
      </c>
      <c r="T1584" s="29">
        <v>16.181511331999999</v>
      </c>
      <c r="U1584" t="s">
        <v>176</v>
      </c>
    </row>
    <row r="1585" spans="1:21">
      <c r="A1585">
        <v>1583</v>
      </c>
      <c r="B1585">
        <v>886307</v>
      </c>
      <c r="C1585" s="2">
        <v>44580.489583333343</v>
      </c>
      <c r="D1585" s="26">
        <f>IF(input_OLD_temp_simulation!C1585&lt;&gt;"",(C1585-E1585/24-DATE(1970,1,1))*86400,"")</f>
        <v>1642589100.000001</v>
      </c>
      <c r="E1585" s="13">
        <v>1</v>
      </c>
      <c r="F1585" s="17">
        <v>3.7268606643660931</v>
      </c>
      <c r="G1585" s="17">
        <v>4.6899672328368069</v>
      </c>
      <c r="H1585" s="6">
        <v>39.33843946165436</v>
      </c>
      <c r="I1585" s="17">
        <v>0.60021584247488846</v>
      </c>
      <c r="J1585" s="17">
        <v>18.34333333333333</v>
      </c>
      <c r="K1585" s="4">
        <v>17</v>
      </c>
      <c r="L1585">
        <v>900</v>
      </c>
      <c r="M1585" s="6">
        <v>1572.8805555561239</v>
      </c>
      <c r="N1585" s="6">
        <v>120.0000000026193</v>
      </c>
      <c r="O1585" s="4">
        <v>0</v>
      </c>
      <c r="P1585" s="4">
        <v>120.0000000026193</v>
      </c>
      <c r="Q1585" s="13">
        <v>1</v>
      </c>
      <c r="R1585" s="29">
        <v>377.80534641417597</v>
      </c>
      <c r="S1585" s="29">
        <v>1195.0752091419481</v>
      </c>
      <c r="T1585" s="29">
        <v>16.204576547999999</v>
      </c>
      <c r="U1585" t="s">
        <v>176</v>
      </c>
    </row>
    <row r="1586" spans="1:21">
      <c r="A1586">
        <v>1584</v>
      </c>
      <c r="B1586">
        <v>886307</v>
      </c>
      <c r="C1586" s="2">
        <v>44580.5</v>
      </c>
      <c r="D1586" s="26">
        <f>IF(input_OLD_temp_simulation!C1586&lt;&gt;"",(C1586-E1586/24-DATE(1970,1,1))*86400,"")</f>
        <v>1642590000.0000002</v>
      </c>
      <c r="E1586" s="13">
        <v>1</v>
      </c>
      <c r="F1586" s="17">
        <v>3.8104852547765522</v>
      </c>
      <c r="G1586" s="17">
        <v>4.6899672328368069</v>
      </c>
      <c r="H1586" s="6">
        <v>42.345075779560823</v>
      </c>
      <c r="I1586" s="17">
        <v>0.68384043288534713</v>
      </c>
      <c r="J1586" s="17">
        <v>19.143333333333331</v>
      </c>
      <c r="K1586" s="4">
        <v>17</v>
      </c>
      <c r="L1586">
        <v>900</v>
      </c>
      <c r="M1586" s="6">
        <v>3858.9305555553779</v>
      </c>
      <c r="N1586" s="6">
        <v>111.99999999735159</v>
      </c>
      <c r="O1586" s="4">
        <v>0</v>
      </c>
      <c r="P1586" s="4">
        <v>111.99999999735159</v>
      </c>
      <c r="Q1586" s="13">
        <v>1</v>
      </c>
      <c r="R1586" s="29">
        <v>377.80534641417597</v>
      </c>
      <c r="S1586" s="29">
        <v>3481.125209141203</v>
      </c>
      <c r="T1586" s="29">
        <v>16.312814155000002</v>
      </c>
      <c r="U1586" t="s">
        <v>176</v>
      </c>
    </row>
    <row r="1587" spans="1:21">
      <c r="A1587">
        <v>1585</v>
      </c>
      <c r="B1587">
        <v>886307</v>
      </c>
      <c r="C1587" s="2">
        <v>44580.510416666657</v>
      </c>
      <c r="D1587" s="26">
        <f>IF(input_OLD_temp_simulation!C1587&lt;&gt;"",(C1587-E1587/24-DATE(1970,1,1))*86400,"")</f>
        <v>1642590899.9999993</v>
      </c>
      <c r="E1587" s="13">
        <v>1</v>
      </c>
      <c r="F1587" s="17">
        <v>3.941011159830929</v>
      </c>
      <c r="G1587" s="17">
        <v>4.8537213287322061</v>
      </c>
      <c r="H1587" s="6">
        <v>45.410670675938917</v>
      </c>
      <c r="I1587" s="17">
        <v>0.70519694067612537</v>
      </c>
      <c r="J1587" s="17">
        <v>19.16333333333333</v>
      </c>
      <c r="K1587" s="4">
        <v>17.333333333333329</v>
      </c>
      <c r="L1587">
        <v>900</v>
      </c>
      <c r="M1587" s="6">
        <v>3858.9305555553779</v>
      </c>
      <c r="N1587" s="6">
        <v>280.00000000247383</v>
      </c>
      <c r="O1587" s="4">
        <v>0</v>
      </c>
      <c r="P1587" s="4">
        <v>280.00000000247383</v>
      </c>
      <c r="Q1587" s="13">
        <v>1</v>
      </c>
      <c r="R1587" s="29">
        <v>377.80534641417597</v>
      </c>
      <c r="S1587" s="29">
        <v>3481.125209141203</v>
      </c>
      <c r="T1587" s="29">
        <v>16.428177386000002</v>
      </c>
      <c r="U1587" t="s">
        <v>176</v>
      </c>
    </row>
    <row r="1588" spans="1:21">
      <c r="A1588">
        <v>1586</v>
      </c>
      <c r="B1588">
        <v>886307</v>
      </c>
      <c r="C1588" s="2">
        <v>44580.520833333343</v>
      </c>
      <c r="D1588" s="26">
        <f>IF(input_OLD_temp_simulation!C1588&lt;&gt;"",(C1588-E1588/24-DATE(1970,1,1))*86400,"")</f>
        <v>1642591800.000001</v>
      </c>
      <c r="E1588" s="13">
        <v>1</v>
      </c>
      <c r="F1588" s="17">
        <v>4.0715370648853071</v>
      </c>
      <c r="G1588" s="17">
        <v>5.0174754246276052</v>
      </c>
      <c r="H1588" s="6">
        <v>48.476265572317033</v>
      </c>
      <c r="I1588" s="17">
        <v>0.72655344846690362</v>
      </c>
      <c r="J1588" s="17">
        <v>18.813333333333329</v>
      </c>
      <c r="K1588" s="4">
        <v>18</v>
      </c>
      <c r="L1588">
        <v>900</v>
      </c>
      <c r="M1588" s="6">
        <v>3858.9305555553779</v>
      </c>
      <c r="N1588" s="6">
        <v>43.999999998050043</v>
      </c>
      <c r="O1588" s="4">
        <v>0</v>
      </c>
      <c r="P1588" s="4">
        <v>43.999999998050043</v>
      </c>
      <c r="Q1588" s="13">
        <v>1</v>
      </c>
      <c r="R1588" s="29">
        <v>377.80534641417597</v>
      </c>
      <c r="S1588" s="29">
        <v>3481.125209141203</v>
      </c>
      <c r="T1588" s="29">
        <v>16.535285843</v>
      </c>
      <c r="U1588" t="s">
        <v>176</v>
      </c>
    </row>
    <row r="1589" spans="1:21">
      <c r="A1589">
        <v>1587</v>
      </c>
      <c r="B1589">
        <v>886307</v>
      </c>
      <c r="C1589" s="2">
        <v>44580.53125</v>
      </c>
      <c r="D1589" s="26">
        <f>IF(input_OLD_temp_simulation!C1589&lt;&gt;"",(C1589-E1589/24-DATE(1970,1,1))*86400,"")</f>
        <v>1642592700.0000002</v>
      </c>
      <c r="E1589" s="13">
        <v>1</v>
      </c>
      <c r="F1589" s="17">
        <v>4.2020629699396848</v>
      </c>
      <c r="G1589" s="17">
        <v>5.1812295205230043</v>
      </c>
      <c r="H1589" s="6">
        <v>51.541860468695127</v>
      </c>
      <c r="I1589" s="17">
        <v>0.74790995625768186</v>
      </c>
      <c r="J1589" s="17">
        <v>17.793333333333329</v>
      </c>
      <c r="K1589" s="4">
        <v>17.99666666666667</v>
      </c>
      <c r="L1589">
        <v>900</v>
      </c>
      <c r="M1589" s="6">
        <v>3858.9305555553779</v>
      </c>
      <c r="N1589" s="6">
        <v>87.999999999738066</v>
      </c>
      <c r="O1589" s="4">
        <v>0</v>
      </c>
      <c r="P1589" s="4">
        <v>87.999999999738066</v>
      </c>
      <c r="Q1589" s="13">
        <v>1</v>
      </c>
      <c r="R1589" s="29">
        <v>377.80534641417597</v>
      </c>
      <c r="S1589" s="29">
        <v>3481.125209141203</v>
      </c>
      <c r="T1589" s="29">
        <v>16.644809531</v>
      </c>
      <c r="U1589" t="s">
        <v>176</v>
      </c>
    </row>
    <row r="1590" spans="1:21">
      <c r="A1590">
        <v>1588</v>
      </c>
      <c r="B1590">
        <v>886307</v>
      </c>
      <c r="C1590" s="2">
        <v>44580.541666666657</v>
      </c>
      <c r="D1590" s="26">
        <f>IF(input_OLD_temp_simulation!C1590&lt;&gt;"",(C1590-E1590/24-DATE(1970,1,1))*86400,"")</f>
        <v>1642593599.9999993</v>
      </c>
      <c r="E1590" s="13">
        <v>1</v>
      </c>
      <c r="F1590" s="17">
        <v>4.3325888749940624</v>
      </c>
      <c r="G1590" s="17">
        <v>5.3449836164184026</v>
      </c>
      <c r="H1590" s="6">
        <v>54.607455365073243</v>
      </c>
      <c r="I1590" s="17">
        <v>0.76926646404846011</v>
      </c>
      <c r="J1590" s="17">
        <v>17.690000000000001</v>
      </c>
      <c r="K1590" s="4">
        <v>17.97</v>
      </c>
      <c r="L1590">
        <v>900</v>
      </c>
      <c r="M1590" s="6">
        <v>1748.730555556408</v>
      </c>
      <c r="N1590" s="6">
        <v>112.0000000009895</v>
      </c>
      <c r="O1590" s="4">
        <v>0</v>
      </c>
      <c r="P1590" s="4">
        <v>112.0000000009895</v>
      </c>
      <c r="Q1590" s="13">
        <v>1</v>
      </c>
      <c r="R1590" s="29">
        <v>377.80534641417597</v>
      </c>
      <c r="S1590" s="29">
        <v>1370.925209142232</v>
      </c>
      <c r="T1590" s="29">
        <v>16.678167164000001</v>
      </c>
      <c r="U1590" t="s">
        <v>176</v>
      </c>
    </row>
    <row r="1591" spans="1:21">
      <c r="A1591">
        <v>1589</v>
      </c>
      <c r="B1591">
        <v>886307</v>
      </c>
      <c r="C1591" s="2">
        <v>44580.552083333343</v>
      </c>
      <c r="D1591" s="26">
        <f>IF(input_OLD_temp_simulation!C1591&lt;&gt;"",(C1591-E1591/24-DATE(1970,1,1))*86400,"")</f>
        <v>1642594500.000001</v>
      </c>
      <c r="E1591" s="13">
        <v>1</v>
      </c>
      <c r="F1591" s="17">
        <v>4.4632064687445556</v>
      </c>
      <c r="G1591" s="17">
        <v>5.1812295205230043</v>
      </c>
      <c r="H1591" s="6">
        <v>51.818964171578187</v>
      </c>
      <c r="I1591" s="17">
        <v>1.009053455062553</v>
      </c>
      <c r="J1591" s="17">
        <v>18.693333333333332</v>
      </c>
      <c r="K1591" s="4">
        <v>17.95</v>
      </c>
      <c r="L1591">
        <v>900</v>
      </c>
      <c r="M1591" s="6">
        <v>1748.730555556408</v>
      </c>
      <c r="N1591" s="6">
        <v>92.000000000552973</v>
      </c>
      <c r="O1591" s="4">
        <v>0</v>
      </c>
      <c r="P1591" s="4">
        <v>92.000000000552973</v>
      </c>
      <c r="Q1591" s="13">
        <v>1</v>
      </c>
      <c r="R1591" s="29">
        <v>377.80534641417597</v>
      </c>
      <c r="S1591" s="29">
        <v>1370.925209142232</v>
      </c>
      <c r="T1591" s="29">
        <v>16.710488849000001</v>
      </c>
      <c r="U1591" t="s">
        <v>176</v>
      </c>
    </row>
    <row r="1592" spans="1:21">
      <c r="A1592">
        <v>1590</v>
      </c>
      <c r="B1592">
        <v>886307</v>
      </c>
      <c r="C1592" s="2">
        <v>44580.5625</v>
      </c>
      <c r="D1592" s="26">
        <f>IF(input_OLD_temp_simulation!C1592&lt;&gt;"",(C1592-E1592/24-DATE(1970,1,1))*86400,"")</f>
        <v>1642595400.0000002</v>
      </c>
      <c r="E1592" s="13">
        <v>1</v>
      </c>
      <c r="F1592" s="17">
        <v>4.5938240624950497</v>
      </c>
      <c r="G1592" s="17">
        <v>5.0174754246276052</v>
      </c>
      <c r="H1592" s="6">
        <v>49.030472978083139</v>
      </c>
      <c r="I1592" s="17">
        <v>1.248840446076646</v>
      </c>
      <c r="J1592" s="17">
        <v>20.286666666666669</v>
      </c>
      <c r="K1592" s="4">
        <v>17.946666666666669</v>
      </c>
      <c r="L1592">
        <v>900</v>
      </c>
      <c r="M1592" s="6">
        <v>1748.730555556408</v>
      </c>
      <c r="N1592" s="6">
        <v>51.999999999679858</v>
      </c>
      <c r="O1592" s="4">
        <v>0</v>
      </c>
      <c r="P1592" s="4">
        <v>51.999999999679858</v>
      </c>
      <c r="Q1592" s="13">
        <v>1</v>
      </c>
      <c r="R1592" s="29">
        <v>377.80534641417597</v>
      </c>
      <c r="S1592" s="29">
        <v>1370.925209142232</v>
      </c>
      <c r="T1592" s="29">
        <v>16.741017502999998</v>
      </c>
      <c r="U1592" t="s">
        <v>176</v>
      </c>
    </row>
    <row r="1593" spans="1:21">
      <c r="A1593">
        <v>1591</v>
      </c>
      <c r="B1593">
        <v>886307</v>
      </c>
      <c r="C1593" s="2">
        <v>44580.572916666657</v>
      </c>
      <c r="D1593" s="26">
        <f>IF(input_OLD_temp_simulation!C1593&lt;&gt;"",(C1593-E1593/24-DATE(1970,1,1))*86400,"")</f>
        <v>1642596299.9999993</v>
      </c>
      <c r="E1593" s="13">
        <v>1</v>
      </c>
      <c r="F1593" s="17">
        <v>4.7244416562455438</v>
      </c>
      <c r="G1593" s="17">
        <v>4.8537213287322061</v>
      </c>
      <c r="H1593" s="6">
        <v>46.241981784588077</v>
      </c>
      <c r="I1593" s="17">
        <v>1.48862743709074</v>
      </c>
      <c r="J1593" s="17">
        <v>20.353333333333339</v>
      </c>
      <c r="K1593" s="4">
        <v>17.96</v>
      </c>
      <c r="L1593">
        <v>900</v>
      </c>
      <c r="M1593" s="6">
        <v>1748.730555556408</v>
      </c>
      <c r="N1593" s="6">
        <v>47.999999998864951</v>
      </c>
      <c r="O1593" s="4">
        <v>0</v>
      </c>
      <c r="P1593" s="4">
        <v>47.999999998864951</v>
      </c>
      <c r="Q1593" s="13">
        <v>1</v>
      </c>
      <c r="R1593" s="29">
        <v>377.80534641417597</v>
      </c>
      <c r="S1593" s="29">
        <v>1370.925209142232</v>
      </c>
      <c r="T1593" s="29">
        <v>16.771127262</v>
      </c>
      <c r="U1593" t="s">
        <v>176</v>
      </c>
    </row>
    <row r="1594" spans="1:21">
      <c r="A1594">
        <v>1592</v>
      </c>
      <c r="B1594">
        <v>886307</v>
      </c>
      <c r="C1594" s="2">
        <v>44580.583333333343</v>
      </c>
      <c r="D1594" s="26">
        <f>IF(input_OLD_temp_simulation!C1594&lt;&gt;"",(C1594-E1594/24-DATE(1970,1,1))*86400,"")</f>
        <v>1642597200.000001</v>
      </c>
      <c r="E1594" s="13">
        <v>1</v>
      </c>
      <c r="F1594" s="17">
        <v>4.855059249996037</v>
      </c>
      <c r="G1594" s="17">
        <v>4.6899672328368069</v>
      </c>
      <c r="H1594" s="6">
        <v>43.453490591093043</v>
      </c>
      <c r="I1594" s="17">
        <v>1.7284144281048319</v>
      </c>
      <c r="J1594" s="17">
        <v>20.33666666666667</v>
      </c>
      <c r="K1594" s="4">
        <v>17.983333333333331</v>
      </c>
      <c r="L1594">
        <v>900</v>
      </c>
      <c r="M1594" s="6">
        <v>1475.186111109547</v>
      </c>
      <c r="N1594" s="6">
        <v>84.000000002561137</v>
      </c>
      <c r="O1594" s="4">
        <v>0</v>
      </c>
      <c r="P1594" s="4">
        <v>84.000000002561137</v>
      </c>
      <c r="Q1594" s="13">
        <v>1</v>
      </c>
      <c r="R1594" s="29">
        <v>377.80534641417597</v>
      </c>
      <c r="S1594" s="29">
        <v>1097.380764695371</v>
      </c>
      <c r="T1594" s="29">
        <v>16.792253114000001</v>
      </c>
      <c r="U1594" t="s">
        <v>176</v>
      </c>
    </row>
    <row r="1595" spans="1:21">
      <c r="A1595">
        <v>1593</v>
      </c>
      <c r="B1595">
        <v>886307</v>
      </c>
      <c r="C1595" s="2">
        <v>44580.59375</v>
      </c>
      <c r="D1595" s="26">
        <f>IF(input_OLD_temp_simulation!C1595&lt;&gt;"",(C1595-E1595/24-DATE(1970,1,1))*86400,"")</f>
        <v>1642598100.0000002</v>
      </c>
      <c r="E1595" s="13">
        <v>1</v>
      </c>
      <c r="F1595" s="17">
        <v>4.8430419799597866</v>
      </c>
      <c r="G1595" s="17">
        <v>4.7888076789134608</v>
      </c>
      <c r="H1595" s="6">
        <v>36.851025710702878</v>
      </c>
      <c r="I1595" s="17">
        <v>1.650503527350814</v>
      </c>
      <c r="J1595" s="17">
        <v>19.91333333333333</v>
      </c>
      <c r="K1595" s="4">
        <v>18</v>
      </c>
      <c r="L1595">
        <v>900</v>
      </c>
      <c r="M1595" s="6">
        <v>1475.186111109547</v>
      </c>
      <c r="N1595" s="6">
        <v>43.999999998050043</v>
      </c>
      <c r="O1595" s="4">
        <v>0</v>
      </c>
      <c r="P1595" s="4">
        <v>43.999999998050043</v>
      </c>
      <c r="Q1595" s="13">
        <v>1</v>
      </c>
      <c r="R1595" s="29">
        <v>377.80534641417597</v>
      </c>
      <c r="S1595" s="29">
        <v>1097.380764695371</v>
      </c>
      <c r="T1595" s="29">
        <v>16.809375872</v>
      </c>
      <c r="U1595" t="s">
        <v>176</v>
      </c>
    </row>
    <row r="1596" spans="1:21">
      <c r="A1596">
        <v>1594</v>
      </c>
      <c r="B1596">
        <v>886307</v>
      </c>
      <c r="C1596" s="2">
        <v>44580.604166666657</v>
      </c>
      <c r="D1596" s="26">
        <f>IF(input_OLD_temp_simulation!C1596&lt;&gt;"",(C1596-E1596/24-DATE(1970,1,1))*86400,"")</f>
        <v>1642598999.9999993</v>
      </c>
      <c r="E1596" s="13">
        <v>1</v>
      </c>
      <c r="F1596" s="17">
        <v>4.8310247099235388</v>
      </c>
      <c r="G1596" s="17">
        <v>4.8876481249901147</v>
      </c>
      <c r="H1596" s="6">
        <v>30.248560830312719</v>
      </c>
      <c r="I1596" s="17">
        <v>1.572592626596796</v>
      </c>
      <c r="J1596" s="17">
        <v>20.026666666666671</v>
      </c>
      <c r="K1596" s="4">
        <v>18</v>
      </c>
      <c r="L1596">
        <v>900</v>
      </c>
      <c r="M1596" s="6">
        <v>1475.186111109547</v>
      </c>
      <c r="N1596" s="6">
        <v>36.000000000058208</v>
      </c>
      <c r="O1596" s="4">
        <v>0</v>
      </c>
      <c r="P1596" s="4">
        <v>36.000000000058208</v>
      </c>
      <c r="Q1596" s="13">
        <v>1</v>
      </c>
      <c r="R1596" s="29">
        <v>377.80534641417597</v>
      </c>
      <c r="S1596" s="29">
        <v>1097.380764695371</v>
      </c>
      <c r="T1596" s="29">
        <v>16.823724489</v>
      </c>
      <c r="U1596" t="s">
        <v>176</v>
      </c>
    </row>
    <row r="1597" spans="1:21">
      <c r="A1597">
        <v>1595</v>
      </c>
      <c r="B1597">
        <v>886307</v>
      </c>
      <c r="C1597" s="2">
        <v>44580.614583333343</v>
      </c>
      <c r="D1597" s="26">
        <f>IF(input_OLD_temp_simulation!C1597&lt;&gt;"",(C1597-E1597/24-DATE(1970,1,1))*86400,"")</f>
        <v>1642599900.000001</v>
      </c>
      <c r="E1597" s="13">
        <v>1</v>
      </c>
      <c r="F1597" s="17">
        <v>4.8190074398872902</v>
      </c>
      <c r="G1597" s="17">
        <v>4.9864885710667686</v>
      </c>
      <c r="H1597" s="6">
        <v>23.646095949922561</v>
      </c>
      <c r="I1597" s="17">
        <v>1.494681725842778</v>
      </c>
      <c r="J1597" s="17">
        <v>20.239999999999998</v>
      </c>
      <c r="K1597" s="4">
        <v>18</v>
      </c>
      <c r="L1597">
        <v>900</v>
      </c>
      <c r="M1597" s="6">
        <v>1475.186111109547</v>
      </c>
      <c r="N1597" s="6">
        <v>31.9999999992433</v>
      </c>
      <c r="O1597" s="4">
        <v>0</v>
      </c>
      <c r="P1597" s="4">
        <v>31.9999999992433</v>
      </c>
      <c r="Q1597" s="13">
        <v>1</v>
      </c>
      <c r="R1597" s="29">
        <v>377.80534641417597</v>
      </c>
      <c r="S1597" s="29">
        <v>1097.380764695371</v>
      </c>
      <c r="T1597" s="29">
        <v>16.835459663000002</v>
      </c>
      <c r="U1597" t="s">
        <v>176</v>
      </c>
    </row>
    <row r="1598" spans="1:21">
      <c r="A1598">
        <v>1596</v>
      </c>
      <c r="B1598">
        <v>886307</v>
      </c>
      <c r="C1598" s="2">
        <v>44580.625</v>
      </c>
      <c r="D1598" s="26">
        <f>IF(input_OLD_temp_simulation!C1598&lt;&gt;"",(C1598-E1598/24-DATE(1970,1,1))*86400,"")</f>
        <v>1642600800.0000002</v>
      </c>
      <c r="E1598" s="13">
        <v>1</v>
      </c>
      <c r="F1598" s="17">
        <v>4.8069901698510407</v>
      </c>
      <c r="G1598" s="17">
        <v>5.0853290171434216</v>
      </c>
      <c r="H1598" s="6">
        <v>17.043631069532399</v>
      </c>
      <c r="I1598" s="17">
        <v>1.416770825088759</v>
      </c>
      <c r="J1598" s="17">
        <v>20.260000000000002</v>
      </c>
      <c r="K1598" s="4">
        <v>18</v>
      </c>
      <c r="L1598">
        <v>900</v>
      </c>
      <c r="M1598" s="6">
        <v>1191.872222225137</v>
      </c>
      <c r="N1598" s="6">
        <v>31.9999999992433</v>
      </c>
      <c r="O1598" s="4">
        <v>0</v>
      </c>
      <c r="P1598" s="4">
        <v>31.9999999992433</v>
      </c>
      <c r="Q1598" s="13">
        <v>1</v>
      </c>
      <c r="R1598" s="29">
        <v>377.80534641417597</v>
      </c>
      <c r="S1598" s="29">
        <v>814.06687581096048</v>
      </c>
      <c r="T1598" s="29">
        <v>16.834294411999998</v>
      </c>
      <c r="U1598" t="s">
        <v>176</v>
      </c>
    </row>
    <row r="1599" spans="1:21">
      <c r="A1599">
        <v>1597</v>
      </c>
      <c r="B1599">
        <v>886307</v>
      </c>
      <c r="C1599" s="2">
        <v>44580.635416666657</v>
      </c>
      <c r="D1599" s="26">
        <f>IF(input_OLD_temp_simulation!C1599&lt;&gt;"",(C1599-E1599/24-DATE(1970,1,1))*86400,"")</f>
        <v>1642601699.9999993</v>
      </c>
      <c r="E1599" s="13">
        <v>1</v>
      </c>
      <c r="F1599" s="17">
        <v>4.8936217569214673</v>
      </c>
      <c r="G1599" s="17">
        <v>5.0639967634693912</v>
      </c>
      <c r="H1599" s="6">
        <v>13.932040235192069</v>
      </c>
      <c r="I1599" s="17">
        <v>1.51762391460854</v>
      </c>
      <c r="J1599" s="17">
        <v>19.856666666666669</v>
      </c>
      <c r="K1599" s="4">
        <v>18</v>
      </c>
      <c r="L1599">
        <v>900</v>
      </c>
      <c r="M1599" s="6">
        <v>1191.872222225137</v>
      </c>
      <c r="N1599" s="6">
        <v>40.000000000873108</v>
      </c>
      <c r="O1599" s="4">
        <v>0</v>
      </c>
      <c r="P1599" s="4">
        <v>40.000000000873108</v>
      </c>
      <c r="Q1599" s="13">
        <v>1</v>
      </c>
      <c r="R1599" s="29">
        <v>377.80534641417597</v>
      </c>
      <c r="S1599" s="29">
        <v>814.06687581096048</v>
      </c>
      <c r="T1599" s="29">
        <v>16.832726220000001</v>
      </c>
      <c r="U1599" t="s">
        <v>176</v>
      </c>
    </row>
    <row r="1600" spans="1:21">
      <c r="A1600">
        <v>1598</v>
      </c>
      <c r="B1600">
        <v>886307</v>
      </c>
      <c r="C1600" s="2">
        <v>44580.645833333343</v>
      </c>
      <c r="D1600" s="26">
        <f>IF(input_OLD_temp_simulation!C1600&lt;&gt;"",(C1600-E1600/24-DATE(1970,1,1))*86400,"")</f>
        <v>1642602600.000001</v>
      </c>
      <c r="E1600" s="13">
        <v>1</v>
      </c>
      <c r="F1600" s="17">
        <v>4.9802533439918939</v>
      </c>
      <c r="G1600" s="17">
        <v>5.04266450979536</v>
      </c>
      <c r="H1600" s="6">
        <v>10.82044940085175</v>
      </c>
      <c r="I1600" s="17">
        <v>1.618477004128321</v>
      </c>
      <c r="J1600" s="17">
        <v>20.010000000000002</v>
      </c>
      <c r="K1600" s="4">
        <v>18</v>
      </c>
      <c r="L1600">
        <v>900</v>
      </c>
      <c r="M1600" s="6">
        <v>1191.872222225137</v>
      </c>
      <c r="N1600" s="6">
        <v>119.99999999898139</v>
      </c>
      <c r="O1600" s="4">
        <v>0</v>
      </c>
      <c r="P1600" s="4">
        <v>119.99999999898139</v>
      </c>
      <c r="Q1600" s="13">
        <v>1</v>
      </c>
      <c r="R1600" s="29">
        <v>377.80534641417597</v>
      </c>
      <c r="S1600" s="29">
        <v>814.06687581096048</v>
      </c>
      <c r="T1600" s="29">
        <v>16.833493449999999</v>
      </c>
      <c r="U1600" t="s">
        <v>176</v>
      </c>
    </row>
    <row r="1601" spans="1:21">
      <c r="A1601">
        <v>1599</v>
      </c>
      <c r="B1601">
        <v>886307</v>
      </c>
      <c r="C1601" s="2">
        <v>44580.65625</v>
      </c>
      <c r="D1601" s="26">
        <f>IF(input_OLD_temp_simulation!C1601&lt;&gt;"",(C1601-E1601/24-DATE(1970,1,1))*86400,"")</f>
        <v>1642603500.0000002</v>
      </c>
      <c r="E1601" s="13">
        <v>1</v>
      </c>
      <c r="F1601" s="17">
        <v>5.0668849310623214</v>
      </c>
      <c r="G1601" s="17">
        <v>5.0213322561213296</v>
      </c>
      <c r="H1601" s="6">
        <v>7.7088585665114238</v>
      </c>
      <c r="I1601" s="17">
        <v>1.7193300936481011</v>
      </c>
      <c r="J1601" s="17">
        <v>18.13666666666667</v>
      </c>
      <c r="K1601" s="4">
        <v>18</v>
      </c>
      <c r="L1601">
        <v>900</v>
      </c>
      <c r="M1601" s="6">
        <v>1191.872222225137</v>
      </c>
      <c r="N1601" s="6">
        <v>64.00000000212458</v>
      </c>
      <c r="O1601" s="4">
        <v>0</v>
      </c>
      <c r="P1601" s="4">
        <v>64.00000000212458</v>
      </c>
      <c r="Q1601" s="13">
        <v>1</v>
      </c>
      <c r="R1601" s="29">
        <v>377.80534641417597</v>
      </c>
      <c r="S1601" s="29">
        <v>814.06687581096048</v>
      </c>
      <c r="T1601" s="29">
        <v>16.83141874</v>
      </c>
      <c r="U1601" t="s">
        <v>176</v>
      </c>
    </row>
    <row r="1602" spans="1:21">
      <c r="A1602">
        <v>1600</v>
      </c>
      <c r="B1602">
        <v>886307</v>
      </c>
      <c r="C1602" s="2">
        <v>44580.666666666657</v>
      </c>
      <c r="D1602" s="26">
        <f>IF(input_OLD_temp_simulation!C1602&lt;&gt;"",(C1602-E1602/24-DATE(1970,1,1))*86400,"")</f>
        <v>1642604399.9999993</v>
      </c>
      <c r="E1602" s="13">
        <v>1</v>
      </c>
      <c r="F1602" s="17">
        <v>5.1535165181327471</v>
      </c>
      <c r="G1602" s="17">
        <v>5.0000000024472984</v>
      </c>
      <c r="H1602" s="6">
        <v>4.5972677321711011</v>
      </c>
      <c r="I1602" s="17">
        <v>1.8201831831678821</v>
      </c>
      <c r="J1602" s="17">
        <v>19.936666666666671</v>
      </c>
      <c r="K1602" s="4">
        <v>18</v>
      </c>
      <c r="L1602">
        <v>900</v>
      </c>
      <c r="M1602" s="6">
        <v>781.55555555484477</v>
      </c>
      <c r="N1602" s="6">
        <v>36.000000000058208</v>
      </c>
      <c r="O1602" s="4">
        <v>0</v>
      </c>
      <c r="P1602" s="4">
        <v>36.000000000058208</v>
      </c>
      <c r="Q1602" s="13">
        <v>1</v>
      </c>
      <c r="R1602" s="29">
        <v>377.80534641417597</v>
      </c>
      <c r="S1602" s="29">
        <v>403.7502091406688</v>
      </c>
      <c r="T1602" s="29">
        <v>16.812444970000001</v>
      </c>
      <c r="U1602" t="s">
        <v>176</v>
      </c>
    </row>
    <row r="1603" spans="1:21">
      <c r="A1603">
        <v>1601</v>
      </c>
      <c r="B1603">
        <v>886307</v>
      </c>
      <c r="C1603" s="2">
        <v>44580.677083333343</v>
      </c>
      <c r="D1603" s="26">
        <f>IF(input_OLD_temp_simulation!C1603&lt;&gt;"",(C1603-E1603/24-DATE(1970,1,1))*86400,"")</f>
        <v>1642605300.000001</v>
      </c>
      <c r="E1603" s="13">
        <v>1</v>
      </c>
      <c r="F1603" s="17">
        <v>5.3034248294366266</v>
      </c>
      <c r="G1603" s="17">
        <v>5.0649136516542228</v>
      </c>
      <c r="H1603" s="6">
        <v>3.4479507991283258</v>
      </c>
      <c r="I1603" s="17">
        <v>1.926815728333811</v>
      </c>
      <c r="J1603" s="17">
        <v>19.08666666666667</v>
      </c>
      <c r="K1603" s="4">
        <v>18</v>
      </c>
      <c r="L1603">
        <v>900</v>
      </c>
      <c r="M1603" s="6">
        <v>781.55555555484477</v>
      </c>
      <c r="N1603" s="6">
        <v>36.000000000058208</v>
      </c>
      <c r="O1603" s="4">
        <v>0</v>
      </c>
      <c r="P1603" s="4">
        <v>36.000000000058208</v>
      </c>
      <c r="Q1603" s="13">
        <v>1</v>
      </c>
      <c r="R1603" s="29">
        <v>377.80534641417597</v>
      </c>
      <c r="S1603" s="29">
        <v>403.7502091406688</v>
      </c>
      <c r="T1603" s="29">
        <v>16.793483739999999</v>
      </c>
      <c r="U1603" t="s">
        <v>176</v>
      </c>
    </row>
    <row r="1604" spans="1:21">
      <c r="A1604">
        <v>1602</v>
      </c>
      <c r="B1604">
        <v>886307</v>
      </c>
      <c r="C1604" s="2">
        <v>44580.6875</v>
      </c>
      <c r="D1604" s="26">
        <f>IF(input_OLD_temp_simulation!C1604&lt;&gt;"",(C1604-E1604/24-DATE(1970,1,1))*86400,"")</f>
        <v>1642606200.0000002</v>
      </c>
      <c r="E1604" s="13">
        <v>1</v>
      </c>
      <c r="F1604" s="17">
        <v>5.4533331407405061</v>
      </c>
      <c r="G1604" s="17">
        <v>5.1298273008611464</v>
      </c>
      <c r="H1604" s="6">
        <v>2.2986338660855501</v>
      </c>
      <c r="I1604" s="17">
        <v>2.0334482734997419</v>
      </c>
      <c r="J1604" s="17">
        <v>19.876666666666669</v>
      </c>
      <c r="K1604" s="4">
        <v>16</v>
      </c>
      <c r="L1604">
        <v>900</v>
      </c>
      <c r="M1604" s="6">
        <v>781.55555555484477</v>
      </c>
      <c r="N1604" s="6">
        <v>40.000000000873108</v>
      </c>
      <c r="O1604" s="4">
        <v>0</v>
      </c>
      <c r="P1604" s="4">
        <v>40.000000000873108</v>
      </c>
      <c r="Q1604" s="13">
        <v>1</v>
      </c>
      <c r="R1604" s="29">
        <v>377.80534641417597</v>
      </c>
      <c r="S1604" s="29">
        <v>403.7502091406688</v>
      </c>
      <c r="T1604" s="29">
        <v>16.774687070999999</v>
      </c>
      <c r="U1604" t="s">
        <v>176</v>
      </c>
    </row>
    <row r="1605" spans="1:21">
      <c r="A1605">
        <v>1603</v>
      </c>
      <c r="B1605">
        <v>886307</v>
      </c>
      <c r="C1605" s="2">
        <v>44580.697916666657</v>
      </c>
      <c r="D1605" s="26">
        <f>IF(input_OLD_temp_simulation!C1605&lt;&gt;"",(C1605-E1605/24-DATE(1970,1,1))*86400,"")</f>
        <v>1642607099.9999993</v>
      </c>
      <c r="E1605" s="13">
        <v>1</v>
      </c>
      <c r="F1605" s="17">
        <v>5.6032414520443856</v>
      </c>
      <c r="G1605" s="17">
        <v>5.1947409500680708</v>
      </c>
      <c r="H1605" s="6">
        <v>1.149316933042775</v>
      </c>
      <c r="I1605" s="17">
        <v>2.1400808186656719</v>
      </c>
      <c r="J1605" s="17">
        <v>19.059999999999999</v>
      </c>
      <c r="K1605" s="4">
        <v>16</v>
      </c>
      <c r="L1605">
        <v>900</v>
      </c>
      <c r="M1605" s="6">
        <v>781.55555555484477</v>
      </c>
      <c r="N1605" s="6">
        <v>291.99999999764259</v>
      </c>
      <c r="O1605" s="4">
        <v>0</v>
      </c>
      <c r="P1605" s="4">
        <v>291.99999999764259</v>
      </c>
      <c r="Q1605" s="13">
        <v>1</v>
      </c>
      <c r="R1605" s="29">
        <v>377.80534641417597</v>
      </c>
      <c r="S1605" s="29">
        <v>403.7502091406688</v>
      </c>
      <c r="T1605" s="29">
        <v>16.765482265999999</v>
      </c>
      <c r="U1605" t="s">
        <v>176</v>
      </c>
    </row>
    <row r="1606" spans="1:21">
      <c r="A1606">
        <v>1604</v>
      </c>
      <c r="B1606">
        <v>886307</v>
      </c>
      <c r="C1606" s="2">
        <v>44580.708333333343</v>
      </c>
      <c r="D1606" s="26">
        <f>IF(input_OLD_temp_simulation!C1606&lt;&gt;"",(C1606-E1606/24-DATE(1970,1,1))*86400,"")</f>
        <v>1642608000.000001</v>
      </c>
      <c r="E1606" s="13">
        <v>1</v>
      </c>
      <c r="F1606" s="17">
        <v>5.7531497633482651</v>
      </c>
      <c r="G1606" s="17">
        <v>5.2596545992749952</v>
      </c>
      <c r="H1606" s="6">
        <v>0</v>
      </c>
      <c r="I1606" s="17">
        <v>2.2467133638316019</v>
      </c>
      <c r="J1606" s="17">
        <v>17.733333333333331</v>
      </c>
      <c r="K1606" s="4">
        <v>16</v>
      </c>
      <c r="L1606">
        <v>900</v>
      </c>
      <c r="M1606" s="6">
        <v>2237.2027777759649</v>
      </c>
      <c r="N1606" s="6">
        <v>56.000000000494772</v>
      </c>
      <c r="O1606" s="4">
        <v>0</v>
      </c>
      <c r="P1606" s="4">
        <v>56.000000000494772</v>
      </c>
      <c r="Q1606" s="13">
        <v>1</v>
      </c>
      <c r="R1606" s="29">
        <v>377.80534641417597</v>
      </c>
      <c r="S1606" s="29">
        <v>1859.3974313617889</v>
      </c>
      <c r="T1606" s="29">
        <v>16.800964835999999</v>
      </c>
      <c r="U1606" t="s">
        <v>176</v>
      </c>
    </row>
    <row r="1607" spans="1:21">
      <c r="A1607">
        <v>1605</v>
      </c>
      <c r="B1607">
        <v>886307</v>
      </c>
      <c r="C1607" s="2">
        <v>44580.71875</v>
      </c>
      <c r="D1607" s="26">
        <f>IF(input_OLD_temp_simulation!C1607&lt;&gt;"",(C1607-E1607/24-DATE(1970,1,1))*86400,"")</f>
        <v>1642608900.0000002</v>
      </c>
      <c r="E1607" s="13">
        <v>1</v>
      </c>
      <c r="F1607" s="17">
        <v>5.8329852745634989</v>
      </c>
      <c r="G1607" s="17">
        <v>5.074568249093744</v>
      </c>
      <c r="H1607" s="6">
        <v>0</v>
      </c>
      <c r="I1607" s="17">
        <v>2.4499397751676701</v>
      </c>
      <c r="J1607" s="17">
        <v>17.976666666666659</v>
      </c>
      <c r="K1607" s="4">
        <v>16</v>
      </c>
      <c r="L1607">
        <v>900</v>
      </c>
      <c r="M1607" s="6">
        <v>2237.2027777759649</v>
      </c>
      <c r="N1607" s="6">
        <v>87.999999999738066</v>
      </c>
      <c r="O1607" s="4">
        <v>0</v>
      </c>
      <c r="P1607" s="4">
        <v>87.999999999738066</v>
      </c>
      <c r="Q1607" s="13">
        <v>1</v>
      </c>
      <c r="R1607" s="29">
        <v>377.80534641417597</v>
      </c>
      <c r="S1607" s="29">
        <v>1859.3974313617889</v>
      </c>
      <c r="T1607" s="29">
        <v>16.838186077</v>
      </c>
      <c r="U1607" t="s">
        <v>176</v>
      </c>
    </row>
    <row r="1608" spans="1:21">
      <c r="A1608">
        <v>1606</v>
      </c>
      <c r="B1608">
        <v>886307</v>
      </c>
      <c r="C1608" s="2">
        <v>44580.729166666657</v>
      </c>
      <c r="D1608" s="26">
        <f>IF(input_OLD_temp_simulation!C1608&lt;&gt;"",(C1608-E1608/24-DATE(1970,1,1))*86400,"")</f>
        <v>1642609799.9999993</v>
      </c>
      <c r="E1608" s="13">
        <v>1</v>
      </c>
      <c r="F1608" s="17">
        <v>5.9128207857787327</v>
      </c>
      <c r="G1608" s="17">
        <v>4.8894818989124929</v>
      </c>
      <c r="H1608" s="6">
        <v>0</v>
      </c>
      <c r="I1608" s="17">
        <v>2.653166186503737</v>
      </c>
      <c r="J1608" s="17">
        <v>17.763333333333328</v>
      </c>
      <c r="K1608" s="4">
        <v>16</v>
      </c>
      <c r="L1608">
        <v>900</v>
      </c>
      <c r="M1608" s="6">
        <v>2237.2027777759649</v>
      </c>
      <c r="N1608" s="6">
        <v>492.00000000200822</v>
      </c>
      <c r="O1608" s="4">
        <v>0</v>
      </c>
      <c r="P1608" s="4">
        <v>492.00000000200822</v>
      </c>
      <c r="Q1608" s="13">
        <v>1</v>
      </c>
      <c r="R1608" s="29">
        <v>377.80534641417597</v>
      </c>
      <c r="S1608" s="29">
        <v>1859.3974313617889</v>
      </c>
      <c r="T1608" s="29">
        <v>16.891282301</v>
      </c>
      <c r="U1608" t="s">
        <v>176</v>
      </c>
    </row>
    <row r="1609" spans="1:21">
      <c r="A1609">
        <v>1607</v>
      </c>
      <c r="B1609">
        <v>886307</v>
      </c>
      <c r="C1609" s="2">
        <v>44580.739583333343</v>
      </c>
      <c r="D1609" s="26">
        <f>IF(input_OLD_temp_simulation!C1609&lt;&gt;"",(C1609-E1609/24-DATE(1970,1,1))*86400,"")</f>
        <v>1642610700.000001</v>
      </c>
      <c r="E1609" s="13">
        <v>1</v>
      </c>
      <c r="F1609" s="17">
        <v>5.9926562969939674</v>
      </c>
      <c r="G1609" s="17">
        <v>4.7043955487312417</v>
      </c>
      <c r="H1609" s="6">
        <v>0</v>
      </c>
      <c r="I1609" s="17">
        <v>2.8563925978398061</v>
      </c>
      <c r="J1609" s="17">
        <v>17.77</v>
      </c>
      <c r="K1609" s="4">
        <v>18</v>
      </c>
      <c r="L1609">
        <v>900</v>
      </c>
      <c r="M1609" s="6">
        <v>2237.2027777759649</v>
      </c>
      <c r="N1609" s="6">
        <v>231.9999999999709</v>
      </c>
      <c r="O1609" s="4">
        <v>0</v>
      </c>
      <c r="P1609" s="4">
        <v>231.9999999999709</v>
      </c>
      <c r="Q1609" s="13">
        <v>1</v>
      </c>
      <c r="R1609" s="29">
        <v>377.80534641417597</v>
      </c>
      <c r="S1609" s="29">
        <v>1859.3974313617889</v>
      </c>
      <c r="T1609" s="29">
        <v>16.934961872999999</v>
      </c>
      <c r="U1609" t="s">
        <v>176</v>
      </c>
    </row>
    <row r="1610" spans="1:21">
      <c r="A1610">
        <v>1608</v>
      </c>
      <c r="B1610">
        <v>886307</v>
      </c>
      <c r="C1610" s="2">
        <v>44580.75</v>
      </c>
      <c r="D1610" s="26">
        <f>IF(input_OLD_temp_simulation!C1610&lt;&gt;"",(C1610-E1610/24-DATE(1970,1,1))*86400,"")</f>
        <v>1642611600.0000002</v>
      </c>
      <c r="E1610" s="13">
        <v>1</v>
      </c>
      <c r="F1610" s="17">
        <v>6.0724918082092003</v>
      </c>
      <c r="G1610" s="17">
        <v>4.5193091985499896</v>
      </c>
      <c r="H1610" s="6">
        <v>0</v>
      </c>
      <c r="I1610" s="17">
        <v>3.059619009175873</v>
      </c>
      <c r="J1610" s="17">
        <v>19.833333333333329</v>
      </c>
      <c r="K1610" s="4">
        <v>18</v>
      </c>
      <c r="L1610">
        <v>900</v>
      </c>
      <c r="M1610" s="6">
        <v>2598.6722222229691</v>
      </c>
      <c r="N1610" s="6">
        <v>128.00000000061121</v>
      </c>
      <c r="O1610" s="4">
        <v>0</v>
      </c>
      <c r="P1610" s="4">
        <v>128.00000000061121</v>
      </c>
      <c r="Q1610" s="13">
        <v>1</v>
      </c>
      <c r="R1610" s="29">
        <v>377.80534641417597</v>
      </c>
      <c r="S1610" s="29">
        <v>2220.8668758087929</v>
      </c>
      <c r="T1610" s="29">
        <v>16.988513665999999</v>
      </c>
      <c r="U1610" t="s">
        <v>176</v>
      </c>
    </row>
    <row r="1611" spans="1:21">
      <c r="A1611">
        <v>1609</v>
      </c>
      <c r="B1611">
        <v>886307</v>
      </c>
      <c r="C1611" s="2">
        <v>44580.760416666657</v>
      </c>
      <c r="D1611" s="26">
        <f>IF(input_OLD_temp_simulation!C1611&lt;&gt;"",(C1611-E1611/24-DATE(1970,1,1))*86400,"")</f>
        <v>1642612499.9999993</v>
      </c>
      <c r="E1611" s="13">
        <v>1</v>
      </c>
      <c r="F1611" s="17">
        <v>6.0828532244788098</v>
      </c>
      <c r="G1611" s="17">
        <v>4.4543955487312354</v>
      </c>
      <c r="H1611" s="6">
        <v>0</v>
      </c>
      <c r="I1611" s="17">
        <v>3.11325619199132</v>
      </c>
      <c r="J1611" s="17">
        <v>20.123333333333331</v>
      </c>
      <c r="K1611" s="4">
        <v>18</v>
      </c>
      <c r="L1611">
        <v>900</v>
      </c>
      <c r="M1611" s="6">
        <v>2598.6722222229691</v>
      </c>
      <c r="N1611" s="6">
        <v>79.999999998108251</v>
      </c>
      <c r="O1611" s="4">
        <v>0</v>
      </c>
      <c r="P1611" s="4">
        <v>79.999999998108251</v>
      </c>
      <c r="Q1611" s="13">
        <v>1</v>
      </c>
      <c r="R1611" s="29">
        <v>377.80534641417597</v>
      </c>
      <c r="S1611" s="29">
        <v>2220.8668758087929</v>
      </c>
      <c r="T1611" s="29">
        <v>17.040240986000001</v>
      </c>
      <c r="U1611" t="s">
        <v>176</v>
      </c>
    </row>
    <row r="1612" spans="1:21">
      <c r="A1612">
        <v>1610</v>
      </c>
      <c r="B1612">
        <v>886307</v>
      </c>
      <c r="C1612" s="2">
        <v>44580.770833333343</v>
      </c>
      <c r="D1612" s="26">
        <f>IF(input_OLD_temp_simulation!C1612&lt;&gt;"",(C1612-E1612/24-DATE(1970,1,1))*86400,"")</f>
        <v>1642613400.000001</v>
      </c>
      <c r="E1612" s="13">
        <v>1</v>
      </c>
      <c r="F1612" s="17">
        <v>6.0932146407484193</v>
      </c>
      <c r="G1612" s="17">
        <v>4.3894818989124786</v>
      </c>
      <c r="H1612" s="6">
        <v>0</v>
      </c>
      <c r="I1612" s="17">
        <v>3.1668933748067669</v>
      </c>
      <c r="J1612" s="17">
        <v>18.149999999999999</v>
      </c>
      <c r="K1612" s="4">
        <v>18</v>
      </c>
      <c r="L1612">
        <v>900</v>
      </c>
      <c r="M1612" s="6">
        <v>2598.6722222229691</v>
      </c>
      <c r="N1612" s="6">
        <v>60.000000001309672</v>
      </c>
      <c r="O1612" s="4">
        <v>0</v>
      </c>
      <c r="P1612" s="4">
        <v>60.000000001309672</v>
      </c>
      <c r="Q1612" s="13">
        <v>1</v>
      </c>
      <c r="R1612" s="29">
        <v>377.80534641417597</v>
      </c>
      <c r="S1612" s="29">
        <v>2220.8668758087929</v>
      </c>
      <c r="T1612" s="29">
        <v>17.091213944</v>
      </c>
      <c r="U1612" t="s">
        <v>176</v>
      </c>
    </row>
    <row r="1613" spans="1:21">
      <c r="A1613">
        <v>1611</v>
      </c>
      <c r="B1613">
        <v>886307</v>
      </c>
      <c r="C1613" s="2">
        <v>44580.78125</v>
      </c>
      <c r="D1613" s="26">
        <f>IF(input_OLD_temp_simulation!C1613&lt;&gt;"",(C1613-E1613/24-DATE(1970,1,1))*86400,"")</f>
        <v>1642614300.0000002</v>
      </c>
      <c r="E1613" s="13">
        <v>1</v>
      </c>
      <c r="F1613" s="17">
        <v>6.1035760570180289</v>
      </c>
      <c r="G1613" s="17">
        <v>4.3245682490937227</v>
      </c>
      <c r="H1613" s="6">
        <v>0</v>
      </c>
      <c r="I1613" s="17">
        <v>3.2205305576222139</v>
      </c>
      <c r="J1613" s="17">
        <v>18.3</v>
      </c>
      <c r="K1613" s="4">
        <v>18</v>
      </c>
      <c r="L1613">
        <v>900</v>
      </c>
      <c r="M1613" s="6">
        <v>2598.6722222229691</v>
      </c>
      <c r="N1613" s="6">
        <v>56.000000000494772</v>
      </c>
      <c r="O1613" s="4">
        <v>0</v>
      </c>
      <c r="P1613" s="4">
        <v>56.000000000494772</v>
      </c>
      <c r="Q1613" s="13">
        <v>1</v>
      </c>
      <c r="R1613" s="29">
        <v>377.80534641417597</v>
      </c>
      <c r="S1613" s="29">
        <v>2220.8668758087929</v>
      </c>
      <c r="T1613" s="29">
        <v>17.142043134000001</v>
      </c>
      <c r="U1613" t="s">
        <v>176</v>
      </c>
    </row>
    <row r="1614" spans="1:21">
      <c r="A1614">
        <v>1612</v>
      </c>
      <c r="B1614">
        <v>886307</v>
      </c>
      <c r="C1614" s="2">
        <v>44580.791666666657</v>
      </c>
      <c r="D1614" s="26">
        <f>IF(input_OLD_temp_simulation!C1614&lt;&gt;"",(C1614-E1614/24-DATE(1970,1,1))*86400,"")</f>
        <v>1642615199.9999993</v>
      </c>
      <c r="E1614" s="13">
        <v>1</v>
      </c>
      <c r="F1614" s="17">
        <v>6.1139374732876384</v>
      </c>
      <c r="G1614" s="17">
        <v>4.2596545992749668</v>
      </c>
      <c r="H1614" s="6">
        <v>0</v>
      </c>
      <c r="I1614" s="17">
        <v>3.2741677404376608</v>
      </c>
      <c r="J1614" s="17">
        <v>18.760000000000002</v>
      </c>
      <c r="K1614" s="4">
        <v>18</v>
      </c>
      <c r="L1614">
        <v>900</v>
      </c>
      <c r="M1614" s="6">
        <v>586.16666666613366</v>
      </c>
      <c r="N1614" s="6">
        <v>67.999999999301508</v>
      </c>
      <c r="O1614" s="4">
        <v>0</v>
      </c>
      <c r="P1614" s="4">
        <v>67.999999999301508</v>
      </c>
      <c r="Q1614" s="13">
        <v>1</v>
      </c>
      <c r="R1614" s="29">
        <v>377.80534641417597</v>
      </c>
      <c r="S1614" s="29">
        <v>208.36132025195769</v>
      </c>
      <c r="T1614" s="29">
        <v>17.119126264999998</v>
      </c>
      <c r="U1614" t="s">
        <v>176</v>
      </c>
    </row>
    <row r="1615" spans="1:21">
      <c r="A1615">
        <v>1613</v>
      </c>
      <c r="B1615">
        <v>886307</v>
      </c>
      <c r="C1615" s="2">
        <v>44580.802083333343</v>
      </c>
      <c r="D1615" s="26">
        <f>IF(input_OLD_temp_simulation!C1615&lt;&gt;"",(C1615-E1615/24-DATE(1970,1,1))*86400,"")</f>
        <v>1642616100.000001</v>
      </c>
      <c r="E1615" s="13">
        <v>1</v>
      </c>
      <c r="F1615" s="17">
        <v>5.9257713659316513</v>
      </c>
      <c r="G1615" s="17">
        <v>4.4883223449891076</v>
      </c>
      <c r="H1615" s="6">
        <v>0</v>
      </c>
      <c r="I1615" s="17">
        <v>2.9335564692722458</v>
      </c>
      <c r="J1615" s="17">
        <v>18.28</v>
      </c>
      <c r="K1615" s="4">
        <v>18</v>
      </c>
      <c r="L1615">
        <v>900</v>
      </c>
      <c r="M1615" s="6">
        <v>586.16666666613366</v>
      </c>
      <c r="N1615" s="6">
        <v>63.999999998486601</v>
      </c>
      <c r="O1615" s="4">
        <v>0</v>
      </c>
      <c r="P1615" s="4">
        <v>63.999999998486601</v>
      </c>
      <c r="Q1615" s="13">
        <v>1</v>
      </c>
      <c r="R1615" s="29">
        <v>377.80534641417597</v>
      </c>
      <c r="S1615" s="29">
        <v>208.36132025195769</v>
      </c>
      <c r="T1615" s="29">
        <v>17.095068366</v>
      </c>
      <c r="U1615" t="s">
        <v>176</v>
      </c>
    </row>
    <row r="1616" spans="1:21">
      <c r="A1616">
        <v>1614</v>
      </c>
      <c r="B1616">
        <v>886307</v>
      </c>
      <c r="C1616" s="2">
        <v>44580.8125</v>
      </c>
      <c r="D1616" s="26">
        <f>IF(input_OLD_temp_simulation!C1616&lt;&gt;"",(C1616-E1616/24-DATE(1970,1,1))*86400,"")</f>
        <v>1642617000.0000002</v>
      </c>
      <c r="E1616" s="13">
        <v>1</v>
      </c>
      <c r="F1616" s="17">
        <v>5.7376052585756643</v>
      </c>
      <c r="G1616" s="17">
        <v>4.7169900907032476</v>
      </c>
      <c r="H1616" s="6">
        <v>0</v>
      </c>
      <c r="I1616" s="17">
        <v>2.5929451981068321</v>
      </c>
      <c r="J1616" s="17">
        <v>18.81666666666667</v>
      </c>
      <c r="K1616" s="4">
        <v>18</v>
      </c>
      <c r="L1616">
        <v>900</v>
      </c>
      <c r="M1616" s="6">
        <v>586.16666666613366</v>
      </c>
      <c r="N1616" s="6">
        <v>56.000000000494772</v>
      </c>
      <c r="O1616" s="4">
        <v>0</v>
      </c>
      <c r="P1616" s="4">
        <v>56.000000000494772</v>
      </c>
      <c r="Q1616" s="13">
        <v>1</v>
      </c>
      <c r="R1616" s="29">
        <v>377.80534641417597</v>
      </c>
      <c r="S1616" s="29">
        <v>208.36132025195769</v>
      </c>
      <c r="T1616" s="29">
        <v>17.069720925999999</v>
      </c>
      <c r="U1616" t="s">
        <v>176</v>
      </c>
    </row>
    <row r="1617" spans="1:21">
      <c r="A1617">
        <v>1615</v>
      </c>
      <c r="B1617">
        <v>886307</v>
      </c>
      <c r="C1617" s="2">
        <v>44580.822916666657</v>
      </c>
      <c r="D1617" s="26">
        <f>IF(input_OLD_temp_simulation!C1617&lt;&gt;"",(C1617-E1617/24-DATE(1970,1,1))*86400,"")</f>
        <v>1642617899.9999993</v>
      </c>
      <c r="E1617" s="13">
        <v>1</v>
      </c>
      <c r="F1617" s="17">
        <v>5.5494391512196772</v>
      </c>
      <c r="G1617" s="17">
        <v>4.9456578364173893</v>
      </c>
      <c r="H1617" s="6">
        <v>0</v>
      </c>
      <c r="I1617" s="17">
        <v>2.252333926941418</v>
      </c>
      <c r="J1617" s="17">
        <v>19.21</v>
      </c>
      <c r="K1617" s="4">
        <v>18</v>
      </c>
      <c r="L1617">
        <v>900</v>
      </c>
      <c r="M1617" s="6">
        <v>586.16666666613366</v>
      </c>
      <c r="N1617" s="6">
        <v>360.00000000058208</v>
      </c>
      <c r="O1617" s="4">
        <v>0</v>
      </c>
      <c r="P1617" s="4">
        <v>360.00000000058208</v>
      </c>
      <c r="Q1617" s="13">
        <v>1</v>
      </c>
      <c r="R1617" s="29">
        <v>377.80534641417597</v>
      </c>
      <c r="S1617" s="29">
        <v>208.36132025195769</v>
      </c>
      <c r="T1617" s="29">
        <v>17.054948759999998</v>
      </c>
      <c r="U1617" t="s">
        <v>176</v>
      </c>
    </row>
    <row r="1618" spans="1:21">
      <c r="A1618">
        <v>1616</v>
      </c>
      <c r="B1618">
        <v>886307</v>
      </c>
      <c r="C1618" s="2">
        <v>44580.833333333343</v>
      </c>
      <c r="D1618" s="26">
        <f>IF(input_OLD_temp_simulation!C1618&lt;&gt;"",(C1618-E1618/24-DATE(1970,1,1))*86400,"")</f>
        <v>1642618800.000001</v>
      </c>
      <c r="E1618" s="13">
        <v>1</v>
      </c>
      <c r="F1618" s="17">
        <v>5.3612730438636902</v>
      </c>
      <c r="G1618" s="17">
        <v>5.1743255821315302</v>
      </c>
      <c r="H1618" s="6">
        <v>0</v>
      </c>
      <c r="I1618" s="17">
        <v>1.911722655776003</v>
      </c>
      <c r="J1618" s="17">
        <v>19.733333333333331</v>
      </c>
      <c r="K1618" s="4">
        <v>18</v>
      </c>
      <c r="L1618">
        <v>900</v>
      </c>
      <c r="M1618" s="6">
        <v>937.86666666670226</v>
      </c>
      <c r="N1618" s="6">
        <v>175.9999999994761</v>
      </c>
      <c r="O1618" s="4">
        <v>0</v>
      </c>
      <c r="P1618" s="4">
        <v>175.9999999994761</v>
      </c>
      <c r="Q1618" s="13">
        <v>1</v>
      </c>
      <c r="R1618" s="29">
        <v>377.80534641417597</v>
      </c>
      <c r="S1618" s="29">
        <v>560.06132025252623</v>
      </c>
      <c r="T1618" s="29">
        <v>17.04513635</v>
      </c>
      <c r="U1618" t="s">
        <v>176</v>
      </c>
    </row>
    <row r="1619" spans="1:21">
      <c r="A1619">
        <v>1617</v>
      </c>
      <c r="B1619">
        <v>886307</v>
      </c>
      <c r="C1619" s="2">
        <v>44580.84375</v>
      </c>
      <c r="D1619" s="26">
        <f>IF(input_OLD_temp_simulation!C1619&lt;&gt;"",(C1619-E1619/24-DATE(1970,1,1))*86400,"")</f>
        <v>1642619700.0000002</v>
      </c>
      <c r="E1619" s="13">
        <v>1</v>
      </c>
      <c r="F1619" s="17">
        <v>5.1378182807528603</v>
      </c>
      <c r="G1619" s="17">
        <v>4.880744186754117</v>
      </c>
      <c r="H1619" s="6">
        <v>0</v>
      </c>
      <c r="I1619" s="17">
        <v>1.883988822916782</v>
      </c>
      <c r="J1619" s="17">
        <v>19.809999999999999</v>
      </c>
      <c r="K1619" s="4">
        <v>18</v>
      </c>
      <c r="L1619">
        <v>900</v>
      </c>
      <c r="M1619" s="6">
        <v>937.86666666670226</v>
      </c>
      <c r="N1619" s="6">
        <v>184.00000000110589</v>
      </c>
      <c r="O1619" s="4">
        <v>0</v>
      </c>
      <c r="P1619" s="4">
        <v>184.00000000110589</v>
      </c>
      <c r="Q1619" s="13">
        <v>1</v>
      </c>
      <c r="R1619" s="29">
        <v>377.80534641417597</v>
      </c>
      <c r="S1619" s="29">
        <v>560.06132025252623</v>
      </c>
      <c r="T1619" s="29">
        <v>17.035572274</v>
      </c>
      <c r="U1619" t="s">
        <v>176</v>
      </c>
    </row>
    <row r="1620" spans="1:21">
      <c r="A1620">
        <v>1618</v>
      </c>
      <c r="B1620">
        <v>886307</v>
      </c>
      <c r="C1620" s="2">
        <v>44580.854166666657</v>
      </c>
      <c r="D1620" s="26">
        <f>IF(input_OLD_temp_simulation!C1620&lt;&gt;"",(C1620-E1620/24-DATE(1970,1,1))*86400,"")</f>
        <v>1642620599.9999993</v>
      </c>
      <c r="E1620" s="13">
        <v>1</v>
      </c>
      <c r="F1620" s="17">
        <v>4.9143635176420304</v>
      </c>
      <c r="G1620" s="17">
        <v>4.5871627913767039</v>
      </c>
      <c r="H1620" s="6">
        <v>0</v>
      </c>
      <c r="I1620" s="17">
        <v>1.8562549900575609</v>
      </c>
      <c r="J1620" s="17">
        <v>19.15666666666667</v>
      </c>
      <c r="K1620" s="4">
        <v>18</v>
      </c>
      <c r="L1620">
        <v>900</v>
      </c>
      <c r="M1620" s="6">
        <v>937.86666666670226</v>
      </c>
      <c r="N1620" s="6">
        <v>123.9999999997963</v>
      </c>
      <c r="O1620" s="4">
        <v>0</v>
      </c>
      <c r="P1620" s="4">
        <v>123.9999999997963</v>
      </c>
      <c r="Q1620" s="13">
        <v>1</v>
      </c>
      <c r="R1620" s="29">
        <v>377.80534641417597</v>
      </c>
      <c r="S1620" s="29">
        <v>560.06132025252623</v>
      </c>
      <c r="T1620" s="29">
        <v>17.023670714000001</v>
      </c>
      <c r="U1620" t="s">
        <v>176</v>
      </c>
    </row>
    <row r="1621" spans="1:21">
      <c r="A1621">
        <v>1619</v>
      </c>
      <c r="B1621">
        <v>886307</v>
      </c>
      <c r="C1621" s="2">
        <v>44580.864583333343</v>
      </c>
      <c r="D1621" s="26">
        <f>IF(input_OLD_temp_simulation!C1621&lt;&gt;"",(C1621-E1621/24-DATE(1970,1,1))*86400,"")</f>
        <v>1642621500.000001</v>
      </c>
      <c r="E1621" s="13">
        <v>1</v>
      </c>
      <c r="F1621" s="17">
        <v>4.6909087545311996</v>
      </c>
      <c r="G1621" s="17">
        <v>4.2935813959992908</v>
      </c>
      <c r="H1621" s="6">
        <v>0</v>
      </c>
      <c r="I1621" s="17">
        <v>1.82852115719834</v>
      </c>
      <c r="J1621" s="17">
        <v>18.483333333333331</v>
      </c>
      <c r="K1621" s="4">
        <v>18</v>
      </c>
      <c r="L1621">
        <v>900</v>
      </c>
      <c r="M1621" s="6">
        <v>937.86666666670226</v>
      </c>
      <c r="N1621" s="6">
        <v>295.9999999984575</v>
      </c>
      <c r="O1621" s="4">
        <v>0</v>
      </c>
      <c r="P1621" s="4">
        <v>295.9999999984575</v>
      </c>
      <c r="Q1621" s="13">
        <v>1</v>
      </c>
      <c r="R1621" s="29">
        <v>377.80534641417597</v>
      </c>
      <c r="S1621" s="29">
        <v>560.06132025252623</v>
      </c>
      <c r="T1621" s="29">
        <v>17.018258513999999</v>
      </c>
      <c r="U1621" t="s">
        <v>176</v>
      </c>
    </row>
    <row r="1622" spans="1:21">
      <c r="A1622">
        <v>1620</v>
      </c>
      <c r="B1622">
        <v>886307</v>
      </c>
      <c r="C1622" s="2">
        <v>44580.875</v>
      </c>
      <c r="D1622" s="26">
        <f>IF(input_OLD_temp_simulation!C1622&lt;&gt;"",(C1622-E1622/24-DATE(1970,1,1))*86400,"")</f>
        <v>1642622400.0000002</v>
      </c>
      <c r="E1622" s="13">
        <v>1</v>
      </c>
      <c r="F1622" s="17">
        <v>4.4674539914203706</v>
      </c>
      <c r="G1622" s="17">
        <v>4.0000000006218777</v>
      </c>
      <c r="H1622" s="6">
        <v>0</v>
      </c>
      <c r="I1622" s="17">
        <v>1.800787324339119</v>
      </c>
      <c r="J1622" s="17">
        <v>17.96</v>
      </c>
      <c r="K1622" s="4">
        <v>18</v>
      </c>
      <c r="L1622">
        <v>900</v>
      </c>
      <c r="M1622" s="6">
        <v>644.7833333358567</v>
      </c>
      <c r="N1622" s="6">
        <v>132.00000000142609</v>
      </c>
      <c r="O1622" s="4">
        <v>0</v>
      </c>
      <c r="P1622" s="4">
        <v>132.00000000142609</v>
      </c>
      <c r="Q1622" s="13">
        <v>1</v>
      </c>
      <c r="R1622" s="29">
        <v>377.80534641417597</v>
      </c>
      <c r="S1622" s="29">
        <v>266.97798692168072</v>
      </c>
      <c r="T1622" s="29">
        <v>16.995734881000001</v>
      </c>
      <c r="U1622" t="s">
        <v>176</v>
      </c>
    </row>
    <row r="1623" spans="1:21">
      <c r="A1623">
        <v>1621</v>
      </c>
      <c r="B1623">
        <v>886307</v>
      </c>
      <c r="C1623" s="2">
        <v>44580.885416666657</v>
      </c>
      <c r="D1623" s="26">
        <f>IF(input_OLD_temp_simulation!C1623&lt;&gt;"",(C1623-E1623/24-DATE(1970,1,1))*86400,"")</f>
        <v>1642623299.9999993</v>
      </c>
      <c r="E1623" s="13">
        <v>1</v>
      </c>
      <c r="F1623" s="17">
        <v>4.2195062447564453</v>
      </c>
      <c r="G1623" s="17">
        <v>3.8149136502851571</v>
      </c>
      <c r="H1623" s="6">
        <v>0</v>
      </c>
      <c r="I1623" s="17">
        <v>1.6762304778996739</v>
      </c>
      <c r="J1623" s="17">
        <v>18.63</v>
      </c>
      <c r="K1623" s="4">
        <v>18</v>
      </c>
      <c r="L1623">
        <v>900</v>
      </c>
      <c r="M1623" s="6">
        <v>644.7833333358567</v>
      </c>
      <c r="N1623" s="6">
        <v>147.99999999740979</v>
      </c>
      <c r="O1623" s="4">
        <v>0</v>
      </c>
      <c r="P1623" s="4">
        <v>147.99999999740979</v>
      </c>
      <c r="Q1623" s="13">
        <v>1</v>
      </c>
      <c r="R1623" s="29">
        <v>377.80534641417597</v>
      </c>
      <c r="S1623" s="29">
        <v>266.97798692168072</v>
      </c>
      <c r="T1623" s="29">
        <v>16.973501868</v>
      </c>
      <c r="U1623" t="s">
        <v>176</v>
      </c>
    </row>
    <row r="1624" spans="1:21">
      <c r="A1624">
        <v>1622</v>
      </c>
      <c r="B1624">
        <v>886307</v>
      </c>
      <c r="C1624" s="2">
        <v>44580.895833333343</v>
      </c>
      <c r="D1624" s="26">
        <f>IF(input_OLD_temp_simulation!C1624&lt;&gt;"",(C1624-E1624/24-DATE(1970,1,1))*86400,"")</f>
        <v>1642624200.000001</v>
      </c>
      <c r="E1624" s="13">
        <v>1</v>
      </c>
      <c r="F1624" s="17">
        <v>3.97155849809252</v>
      </c>
      <c r="G1624" s="17">
        <v>3.629827299948436</v>
      </c>
      <c r="H1624" s="6">
        <v>0</v>
      </c>
      <c r="I1624" s="17">
        <v>1.5516736314602291</v>
      </c>
      <c r="J1624" s="17">
        <v>18.623333333333331</v>
      </c>
      <c r="K1624" s="4">
        <v>18</v>
      </c>
      <c r="L1624">
        <v>900</v>
      </c>
      <c r="M1624" s="6">
        <v>644.7833333358567</v>
      </c>
      <c r="N1624" s="6">
        <v>168.0000000014843</v>
      </c>
      <c r="O1624" s="4">
        <v>0</v>
      </c>
      <c r="P1624" s="4">
        <v>168.0000000014843</v>
      </c>
      <c r="Q1624" s="13">
        <v>1</v>
      </c>
      <c r="R1624" s="29">
        <v>377.80534641417597</v>
      </c>
      <c r="S1624" s="29">
        <v>266.97798692168072</v>
      </c>
      <c r="T1624" s="29">
        <v>16.951710633000001</v>
      </c>
      <c r="U1624" t="s">
        <v>176</v>
      </c>
    </row>
    <row r="1625" spans="1:21">
      <c r="A1625">
        <v>1623</v>
      </c>
      <c r="B1625">
        <v>886307</v>
      </c>
      <c r="C1625" s="2">
        <v>44580.90625</v>
      </c>
      <c r="D1625" s="26">
        <f>IF(input_OLD_temp_simulation!C1625&lt;&gt;"",(C1625-E1625/24-DATE(1970,1,1))*86400,"")</f>
        <v>1642625100.0000002</v>
      </c>
      <c r="E1625" s="13">
        <v>1</v>
      </c>
      <c r="F1625" s="17">
        <v>3.7236107514285952</v>
      </c>
      <c r="G1625" s="17">
        <v>3.4447409496117158</v>
      </c>
      <c r="H1625" s="6">
        <v>0</v>
      </c>
      <c r="I1625" s="17">
        <v>1.427116785020784</v>
      </c>
      <c r="J1625" s="17">
        <v>17.966666666666669</v>
      </c>
      <c r="K1625" s="4">
        <v>18</v>
      </c>
      <c r="L1625">
        <v>900</v>
      </c>
      <c r="M1625" s="6">
        <v>644.7833333358567</v>
      </c>
      <c r="N1625" s="6">
        <v>159.99999999985451</v>
      </c>
      <c r="O1625" s="4">
        <v>0</v>
      </c>
      <c r="P1625" s="4">
        <v>159.99999999985451</v>
      </c>
      <c r="Q1625" s="13">
        <v>1</v>
      </c>
      <c r="R1625" s="29">
        <v>377.80534641417597</v>
      </c>
      <c r="S1625" s="29">
        <v>266.97798692168072</v>
      </c>
      <c r="T1625" s="29">
        <v>16.929295369999998</v>
      </c>
      <c r="U1625" t="s">
        <v>176</v>
      </c>
    </row>
    <row r="1626" spans="1:21">
      <c r="A1626">
        <v>1624</v>
      </c>
      <c r="B1626">
        <v>886307</v>
      </c>
      <c r="C1626" s="2">
        <v>44580.916666666657</v>
      </c>
      <c r="D1626" s="26">
        <f>IF(input_OLD_temp_simulation!C1626&lt;&gt;"",(C1626-E1626/24-DATE(1970,1,1))*86400,"")</f>
        <v>1642625999.9999993</v>
      </c>
      <c r="E1626" s="13">
        <v>1</v>
      </c>
      <c r="F1626" s="17">
        <v>3.4756630047646691</v>
      </c>
      <c r="G1626" s="17">
        <v>3.2596545992749948</v>
      </c>
      <c r="H1626" s="6">
        <v>0</v>
      </c>
      <c r="I1626" s="17">
        <v>1.3025599385813389</v>
      </c>
      <c r="J1626" s="17">
        <v>19.053333333333331</v>
      </c>
      <c r="K1626" s="4">
        <v>18</v>
      </c>
      <c r="L1626">
        <v>900</v>
      </c>
      <c r="M1626" s="6">
        <v>341.93055555413389</v>
      </c>
      <c r="N1626" s="6">
        <v>119.99999999898139</v>
      </c>
      <c r="O1626" s="4">
        <v>0</v>
      </c>
      <c r="P1626" s="4">
        <v>119.99999999898139</v>
      </c>
      <c r="Q1626" s="13">
        <v>1</v>
      </c>
      <c r="R1626" s="29">
        <v>377.80534641417597</v>
      </c>
      <c r="S1626" s="29">
        <v>0</v>
      </c>
      <c r="T1626" s="29">
        <v>16.895196737999999</v>
      </c>
      <c r="U1626" t="s">
        <v>176</v>
      </c>
    </row>
    <row r="1627" spans="1:21">
      <c r="A1627">
        <v>1625</v>
      </c>
      <c r="B1627">
        <v>886307</v>
      </c>
      <c r="C1627" s="2">
        <v>44580.927083333343</v>
      </c>
      <c r="D1627" s="26">
        <f>IF(input_OLD_temp_simulation!C1627&lt;&gt;"",(C1627-E1627/24-DATE(1970,1,1))*86400,"")</f>
        <v>1642626900.000001</v>
      </c>
      <c r="E1627" s="13">
        <v>1</v>
      </c>
      <c r="F1627" s="17">
        <v>3.6364101040001078</v>
      </c>
      <c r="G1627" s="17">
        <v>3.3672327576654482</v>
      </c>
      <c r="H1627" s="6">
        <v>0</v>
      </c>
      <c r="I1627" s="17">
        <v>1.391588265556476</v>
      </c>
      <c r="J1627" s="17">
        <v>19.696666666666669</v>
      </c>
      <c r="K1627" s="4">
        <v>16</v>
      </c>
      <c r="L1627">
        <v>900</v>
      </c>
      <c r="M1627" s="6">
        <v>341.93055555413389</v>
      </c>
      <c r="N1627" s="6">
        <v>174.54545454629761</v>
      </c>
      <c r="O1627" s="4">
        <v>0</v>
      </c>
      <c r="P1627" s="4">
        <v>174.54545454629761</v>
      </c>
      <c r="Q1627" s="13">
        <v>1</v>
      </c>
      <c r="R1627" s="29">
        <v>377.80534641417597</v>
      </c>
      <c r="S1627" s="29">
        <v>0</v>
      </c>
      <c r="T1627" s="29">
        <v>16.863554959999998</v>
      </c>
      <c r="U1627" t="s">
        <v>176</v>
      </c>
    </row>
    <row r="1628" spans="1:21">
      <c r="A1628">
        <v>1626</v>
      </c>
      <c r="B1628">
        <v>886307</v>
      </c>
      <c r="C1628" s="2">
        <v>44580.9375</v>
      </c>
      <c r="D1628" s="26">
        <f>IF(input_OLD_temp_simulation!C1628&lt;&gt;"",(C1628-E1628/24-DATE(1970,1,1))*86400,"")</f>
        <v>1642627800.0000002</v>
      </c>
      <c r="E1628" s="13">
        <v>1</v>
      </c>
      <c r="F1628" s="17">
        <v>3.7971572032355461</v>
      </c>
      <c r="G1628" s="17">
        <v>3.4748109160559011</v>
      </c>
      <c r="H1628" s="6">
        <v>0</v>
      </c>
      <c r="I1628" s="17">
        <v>1.4806165925316119</v>
      </c>
      <c r="J1628" s="17">
        <v>19.72</v>
      </c>
      <c r="K1628" s="4">
        <v>12</v>
      </c>
      <c r="L1628">
        <v>900</v>
      </c>
      <c r="M1628" s="6">
        <v>341.93055555413389</v>
      </c>
      <c r="N1628" s="6">
        <v>174.5454545462693</v>
      </c>
      <c r="O1628" s="4">
        <v>0</v>
      </c>
      <c r="P1628" s="4">
        <v>174.5454545462693</v>
      </c>
      <c r="Q1628" s="13">
        <v>1</v>
      </c>
      <c r="R1628" s="29">
        <v>377.80534641417597</v>
      </c>
      <c r="S1628" s="29">
        <v>0</v>
      </c>
      <c r="T1628" s="29">
        <v>16.832288822999999</v>
      </c>
      <c r="U1628" t="s">
        <v>176</v>
      </c>
    </row>
    <row r="1629" spans="1:21">
      <c r="A1629">
        <v>1627</v>
      </c>
      <c r="B1629">
        <v>886307</v>
      </c>
      <c r="C1629" s="2">
        <v>44580.947916666657</v>
      </c>
      <c r="D1629" s="26">
        <f>IF(input_OLD_temp_simulation!C1629&lt;&gt;"",(C1629-E1629/24-DATE(1970,1,1))*86400,"")</f>
        <v>1642628699.9999993</v>
      </c>
      <c r="E1629" s="13">
        <v>1</v>
      </c>
      <c r="F1629" s="17">
        <v>3.9579043024709839</v>
      </c>
      <c r="G1629" s="17">
        <v>3.582389074446354</v>
      </c>
      <c r="H1629" s="6">
        <v>0</v>
      </c>
      <c r="I1629" s="17">
        <v>1.5696449195067479</v>
      </c>
      <c r="J1629" s="17">
        <v>19.026666666666671</v>
      </c>
      <c r="K1629" s="4">
        <v>12</v>
      </c>
      <c r="L1629">
        <v>900</v>
      </c>
      <c r="M1629" s="6">
        <v>341.93055555413389</v>
      </c>
      <c r="N1629" s="6">
        <v>174.54545454629761</v>
      </c>
      <c r="O1629" s="4">
        <v>0</v>
      </c>
      <c r="P1629" s="4">
        <v>174.54545454629761</v>
      </c>
      <c r="Q1629" s="13">
        <v>1</v>
      </c>
      <c r="R1629" s="29">
        <v>377.80534641417597</v>
      </c>
      <c r="S1629" s="29">
        <v>0</v>
      </c>
      <c r="T1629" s="29">
        <v>16.801397158</v>
      </c>
      <c r="U1629" t="s">
        <v>176</v>
      </c>
    </row>
    <row r="1630" spans="1:21">
      <c r="A1630">
        <v>1628</v>
      </c>
      <c r="B1630">
        <v>886307</v>
      </c>
      <c r="C1630" s="2">
        <v>44580.958333333343</v>
      </c>
      <c r="D1630" s="26">
        <f>IF(input_OLD_temp_simulation!C1630&lt;&gt;"",(C1630-E1630/24-DATE(1970,1,1))*86400,"")</f>
        <v>1642629600.000001</v>
      </c>
      <c r="E1630" s="13">
        <v>1</v>
      </c>
      <c r="F1630" s="17">
        <v>4.1186514017064226</v>
      </c>
      <c r="G1630" s="17">
        <v>3.6899672328368069</v>
      </c>
      <c r="H1630" s="6">
        <v>0</v>
      </c>
      <c r="I1630" s="17">
        <v>1.658673246481885</v>
      </c>
      <c r="J1630" s="17">
        <v>18.883333333333329</v>
      </c>
      <c r="K1630" s="4">
        <v>12</v>
      </c>
      <c r="L1630">
        <v>900</v>
      </c>
      <c r="M1630" s="6">
        <v>0</v>
      </c>
      <c r="N1630" s="6">
        <v>124.3636363640022</v>
      </c>
      <c r="O1630" s="4">
        <v>0</v>
      </c>
      <c r="P1630" s="4">
        <v>124.3636363640022</v>
      </c>
      <c r="Q1630" s="13">
        <v>1</v>
      </c>
      <c r="R1630" s="29">
        <v>377.80534641417597</v>
      </c>
      <c r="S1630" s="29">
        <v>0</v>
      </c>
      <c r="T1630" s="29">
        <v>16.768971118</v>
      </c>
      <c r="U1630" t="s">
        <v>176</v>
      </c>
    </row>
    <row r="1631" spans="1:21">
      <c r="A1631">
        <v>1629</v>
      </c>
      <c r="B1631">
        <v>886307</v>
      </c>
      <c r="C1631" s="2">
        <v>44580.96875</v>
      </c>
      <c r="D1631" s="26">
        <f>IF(input_OLD_temp_simulation!C1631&lt;&gt;"",(C1631-E1631/24-DATE(1970,1,1))*86400,"")</f>
        <v>1642630500.0000002</v>
      </c>
      <c r="E1631" s="13">
        <v>1</v>
      </c>
      <c r="F1631" s="17">
        <v>4.2561460434046179</v>
      </c>
      <c r="G1631" s="17">
        <v>3.6899672328368069</v>
      </c>
      <c r="H1631" s="6">
        <v>0</v>
      </c>
      <c r="I1631" s="17">
        <v>1.79616788818008</v>
      </c>
      <c r="J1631" s="17">
        <v>17.283333333333331</v>
      </c>
      <c r="K1631" s="4">
        <v>12</v>
      </c>
      <c r="L1631">
        <v>900</v>
      </c>
      <c r="M1631" s="6">
        <v>0</v>
      </c>
      <c r="N1631" s="6">
        <v>31.9999999992433</v>
      </c>
      <c r="O1631" s="4">
        <v>0</v>
      </c>
      <c r="P1631" s="4">
        <v>31.9999999992433</v>
      </c>
      <c r="Q1631" s="13">
        <v>1</v>
      </c>
      <c r="R1631" s="29">
        <v>377.80534641417597</v>
      </c>
      <c r="S1631" s="29">
        <v>0</v>
      </c>
      <c r="T1631" s="29">
        <v>16.733562795000001</v>
      </c>
      <c r="U1631" t="s">
        <v>176</v>
      </c>
    </row>
    <row r="1632" spans="1:21">
      <c r="A1632">
        <v>1630</v>
      </c>
      <c r="B1632">
        <v>886307</v>
      </c>
      <c r="C1632" s="2">
        <v>44580.979166666657</v>
      </c>
      <c r="D1632" s="26">
        <f>IF(input_OLD_temp_simulation!C1632&lt;&gt;"",(C1632-E1632/24-DATE(1970,1,1))*86400,"")</f>
        <v>1642631399.9999993</v>
      </c>
      <c r="E1632" s="13">
        <v>1</v>
      </c>
      <c r="F1632" s="17">
        <v>4.3936406851028131</v>
      </c>
      <c r="G1632" s="17">
        <v>3.6899672328368069</v>
      </c>
      <c r="H1632" s="6">
        <v>0</v>
      </c>
      <c r="I1632" s="17">
        <v>1.933662529878275</v>
      </c>
      <c r="J1632" s="17">
        <v>17.11</v>
      </c>
      <c r="K1632" s="4">
        <v>12</v>
      </c>
      <c r="L1632">
        <v>900</v>
      </c>
      <c r="M1632" s="6">
        <v>0</v>
      </c>
      <c r="N1632" s="6">
        <v>28.000000000247379</v>
      </c>
      <c r="O1632" s="4">
        <v>0</v>
      </c>
      <c r="P1632" s="4">
        <v>28.000000000247379</v>
      </c>
      <c r="Q1632" s="13">
        <v>1</v>
      </c>
      <c r="R1632" s="29">
        <v>377.80534641417597</v>
      </c>
      <c r="S1632" s="29">
        <v>0</v>
      </c>
      <c r="T1632" s="29">
        <v>16.698540650000002</v>
      </c>
      <c r="U1632" t="s">
        <v>176</v>
      </c>
    </row>
    <row r="1633" spans="1:21">
      <c r="A1633">
        <v>1631</v>
      </c>
      <c r="B1633">
        <v>886307</v>
      </c>
      <c r="C1633" s="2">
        <v>44580.989583333343</v>
      </c>
      <c r="D1633" s="26">
        <f>IF(input_OLD_temp_simulation!C1633&lt;&gt;"",(C1633-E1633/24-DATE(1970,1,1))*86400,"")</f>
        <v>1642632300.000001</v>
      </c>
      <c r="E1633" s="13">
        <v>1</v>
      </c>
      <c r="F1633" s="17">
        <v>4.5311353268010084</v>
      </c>
      <c r="G1633" s="17">
        <v>3.6899672328368069</v>
      </c>
      <c r="H1633" s="6">
        <v>0</v>
      </c>
      <c r="I1633" s="17">
        <v>2.0711571715764712</v>
      </c>
      <c r="J1633" s="17">
        <v>16.920000000000002</v>
      </c>
      <c r="K1633" s="4">
        <v>12</v>
      </c>
      <c r="L1633">
        <v>900</v>
      </c>
      <c r="M1633" s="6">
        <v>0</v>
      </c>
      <c r="N1633" s="6">
        <v>31.9999999992433</v>
      </c>
      <c r="O1633" s="4">
        <v>0</v>
      </c>
      <c r="P1633" s="4">
        <v>31.9999999992433</v>
      </c>
      <c r="Q1633" s="13">
        <v>1</v>
      </c>
      <c r="R1633" s="29">
        <v>377.80534641417597</v>
      </c>
      <c r="S1633" s="29">
        <v>0</v>
      </c>
      <c r="T1633" s="29">
        <v>16.664207603000001</v>
      </c>
      <c r="U1633" t="s">
        <v>176</v>
      </c>
    </row>
    <row r="1634" spans="1:21">
      <c r="A1634">
        <v>1632</v>
      </c>
      <c r="B1634">
        <v>886307</v>
      </c>
      <c r="C1634" s="2">
        <v>44581</v>
      </c>
      <c r="D1634" s="26">
        <f>IF(input_OLD_temp_simulation!C1634&lt;&gt;"",(C1634-E1634/24-DATE(1970,1,1))*86400,"")</f>
        <v>1642633200.0000002</v>
      </c>
      <c r="E1634" s="13">
        <v>1</v>
      </c>
      <c r="F1634" s="17">
        <v>4.6686299684992036</v>
      </c>
      <c r="G1634" s="17">
        <v>3.6899672328368069</v>
      </c>
      <c r="H1634" s="6">
        <v>0</v>
      </c>
      <c r="I1634" s="17">
        <v>2.208651813274666</v>
      </c>
      <c r="J1634" s="17">
        <v>18.526666666666671</v>
      </c>
      <c r="K1634" s="4">
        <v>12</v>
      </c>
      <c r="L1634">
        <v>900</v>
      </c>
      <c r="M1634" s="6">
        <v>0</v>
      </c>
      <c r="N1634" s="6">
        <v>28.000000000247379</v>
      </c>
      <c r="O1634" s="4">
        <v>0</v>
      </c>
      <c r="P1634" s="4">
        <v>28.000000000247379</v>
      </c>
      <c r="Q1634" s="13">
        <v>1</v>
      </c>
      <c r="R1634" s="29">
        <v>377.80534641417597</v>
      </c>
      <c r="S1634" s="29">
        <v>0</v>
      </c>
      <c r="T1634" s="29">
        <v>16.630257388</v>
      </c>
      <c r="U1634" t="s">
        <v>176</v>
      </c>
    </row>
    <row r="1635" spans="1:21">
      <c r="A1635">
        <v>1633</v>
      </c>
      <c r="B1635">
        <v>886307</v>
      </c>
      <c r="C1635" s="2">
        <v>44581.010416666657</v>
      </c>
      <c r="D1635" s="26">
        <f>IF(input_OLD_temp_simulation!C1635&lt;&gt;"",(C1635-E1635/24-DATE(1970,1,1))*86400,"")</f>
        <v>1642634099.9999993</v>
      </c>
      <c r="E1635" s="13">
        <v>1</v>
      </c>
      <c r="F1635" s="17">
        <v>4.5101077833884702</v>
      </c>
      <c r="G1635" s="17">
        <v>3.6899672328368069</v>
      </c>
      <c r="H1635" s="6">
        <v>0</v>
      </c>
      <c r="I1635" s="17">
        <v>2.050129628163933</v>
      </c>
      <c r="J1635" s="17">
        <v>18.563333333333329</v>
      </c>
      <c r="K1635" s="4">
        <v>12</v>
      </c>
      <c r="L1635">
        <v>900</v>
      </c>
      <c r="M1635" s="6">
        <v>0</v>
      </c>
      <c r="N1635" s="6">
        <v>32.00000000106229</v>
      </c>
      <c r="O1635" s="4">
        <v>0</v>
      </c>
      <c r="P1635" s="4">
        <v>32.00000000106229</v>
      </c>
      <c r="Q1635" s="13">
        <v>1</v>
      </c>
      <c r="R1635" s="29">
        <v>377.80534641417597</v>
      </c>
      <c r="S1635" s="29">
        <v>0</v>
      </c>
      <c r="T1635" s="29">
        <v>16.596071446</v>
      </c>
      <c r="U1635" t="s">
        <v>176</v>
      </c>
    </row>
    <row r="1636" spans="1:21">
      <c r="A1636">
        <v>1634</v>
      </c>
      <c r="B1636">
        <v>886307</v>
      </c>
      <c r="C1636" s="2">
        <v>44581.020833333343</v>
      </c>
      <c r="D1636" s="26">
        <f>IF(input_OLD_temp_simulation!C1636&lt;&gt;"",(C1636-E1636/24-DATE(1970,1,1))*86400,"")</f>
        <v>1642635000.000001</v>
      </c>
      <c r="E1636" s="13">
        <v>1</v>
      </c>
      <c r="F1636" s="17">
        <v>4.3515855982777367</v>
      </c>
      <c r="G1636" s="17">
        <v>3.6899672328368069</v>
      </c>
      <c r="H1636" s="6">
        <v>0</v>
      </c>
      <c r="I1636" s="17">
        <v>1.8916074430531991</v>
      </c>
      <c r="J1636" s="17">
        <v>18.666666666666671</v>
      </c>
      <c r="K1636" s="4">
        <v>12</v>
      </c>
      <c r="L1636">
        <v>900</v>
      </c>
      <c r="M1636" s="6">
        <v>0</v>
      </c>
      <c r="N1636" s="6">
        <v>31.9999999992433</v>
      </c>
      <c r="O1636" s="4">
        <v>0</v>
      </c>
      <c r="P1636" s="4">
        <v>31.9999999992433</v>
      </c>
      <c r="Q1636" s="13">
        <v>1</v>
      </c>
      <c r="R1636" s="29">
        <v>377.80534641417597</v>
      </c>
      <c r="S1636" s="29">
        <v>0</v>
      </c>
      <c r="T1636" s="29">
        <v>16.561498451999999</v>
      </c>
      <c r="U1636" t="s">
        <v>176</v>
      </c>
    </row>
    <row r="1637" spans="1:21">
      <c r="A1637">
        <v>1635</v>
      </c>
      <c r="B1637">
        <v>886307</v>
      </c>
      <c r="C1637" s="2">
        <v>44581.03125</v>
      </c>
      <c r="D1637" s="26">
        <f>IF(input_OLD_temp_simulation!C1637&lt;&gt;"",(C1637-E1637/24-DATE(1970,1,1))*86400,"")</f>
        <v>1642635900.0000002</v>
      </c>
      <c r="E1637" s="13">
        <v>1</v>
      </c>
      <c r="F1637" s="17">
        <v>4.1930634131670033</v>
      </c>
      <c r="G1637" s="17">
        <v>3.6899672328368069</v>
      </c>
      <c r="H1637" s="6">
        <v>0</v>
      </c>
      <c r="I1637" s="17">
        <v>1.733085257942466</v>
      </c>
      <c r="J1637" s="17">
        <v>18.45333333333333</v>
      </c>
      <c r="K1637" s="4">
        <v>12</v>
      </c>
      <c r="L1637">
        <v>900</v>
      </c>
      <c r="M1637" s="6">
        <v>0</v>
      </c>
      <c r="N1637" s="6">
        <v>28.000000000247379</v>
      </c>
      <c r="O1637" s="4">
        <v>0</v>
      </c>
      <c r="P1637" s="4">
        <v>28.000000000247379</v>
      </c>
      <c r="Q1637" s="13">
        <v>1</v>
      </c>
      <c r="R1637" s="29">
        <v>377.80534641417597</v>
      </c>
      <c r="S1637" s="29">
        <v>0</v>
      </c>
      <c r="T1637" s="29">
        <v>16.526387546999999</v>
      </c>
      <c r="U1637" t="s">
        <v>176</v>
      </c>
    </row>
    <row r="1638" spans="1:21">
      <c r="A1638">
        <v>1636</v>
      </c>
      <c r="B1638">
        <v>886307</v>
      </c>
      <c r="C1638" s="2">
        <v>44581.041666666657</v>
      </c>
      <c r="D1638" s="26">
        <f>IF(input_OLD_temp_simulation!C1638&lt;&gt;"",(C1638-E1638/24-DATE(1970,1,1))*86400,"")</f>
        <v>1642636799.9999993</v>
      </c>
      <c r="E1638" s="13">
        <v>1</v>
      </c>
      <c r="F1638" s="17">
        <v>4.0345412280562698</v>
      </c>
      <c r="G1638" s="17">
        <v>3.6899672328368069</v>
      </c>
      <c r="H1638" s="6">
        <v>0</v>
      </c>
      <c r="I1638" s="17">
        <v>1.5745630728317319</v>
      </c>
      <c r="J1638" s="17">
        <v>18.309999999999999</v>
      </c>
      <c r="K1638" s="4">
        <v>12</v>
      </c>
      <c r="L1638">
        <v>900</v>
      </c>
      <c r="M1638" s="6">
        <v>0</v>
      </c>
      <c r="N1638" s="6">
        <v>31.9999999992433</v>
      </c>
      <c r="O1638" s="4">
        <v>0</v>
      </c>
      <c r="P1638" s="4">
        <v>31.9999999992433</v>
      </c>
      <c r="Q1638" s="13">
        <v>1</v>
      </c>
      <c r="R1638" s="29">
        <v>377.80534641417597</v>
      </c>
      <c r="S1638" s="29">
        <v>0</v>
      </c>
      <c r="T1638" s="29">
        <v>16.49104453</v>
      </c>
      <c r="U1638" t="s">
        <v>176</v>
      </c>
    </row>
    <row r="1639" spans="1:21">
      <c r="A1639">
        <v>1637</v>
      </c>
      <c r="B1639">
        <v>886307</v>
      </c>
      <c r="C1639" s="2">
        <v>44581.052083333343</v>
      </c>
      <c r="D1639" s="26">
        <f>IF(input_OLD_temp_simulation!C1639&lt;&gt;"",(C1639-E1639/24-DATE(1970,1,1))*86400,"")</f>
        <v>1642637700.000001</v>
      </c>
      <c r="E1639" s="13">
        <v>1</v>
      </c>
      <c r="F1639" s="17">
        <v>4.2405445047725916</v>
      </c>
      <c r="G1639" s="17">
        <v>3.9186349785509549</v>
      </c>
      <c r="H1639" s="6">
        <v>0</v>
      </c>
      <c r="I1639" s="17">
        <v>1.628121185738622</v>
      </c>
      <c r="J1639" s="17">
        <v>18.063333333333329</v>
      </c>
      <c r="K1639" s="4">
        <v>12</v>
      </c>
      <c r="L1639">
        <v>900</v>
      </c>
      <c r="M1639" s="6">
        <v>0</v>
      </c>
      <c r="N1639" s="6">
        <v>32.00000000106229</v>
      </c>
      <c r="O1639" s="4">
        <v>0</v>
      </c>
      <c r="P1639" s="4">
        <v>32.00000000106229</v>
      </c>
      <c r="Q1639" s="13">
        <v>1</v>
      </c>
      <c r="R1639" s="29">
        <v>377.80534641417597</v>
      </c>
      <c r="S1639" s="29">
        <v>0</v>
      </c>
      <c r="T1639" s="29">
        <v>16.455978257999998</v>
      </c>
      <c r="U1639" t="s">
        <v>176</v>
      </c>
    </row>
    <row r="1640" spans="1:21">
      <c r="A1640">
        <v>1638</v>
      </c>
      <c r="B1640">
        <v>886307</v>
      </c>
      <c r="C1640" s="2">
        <v>44581.0625</v>
      </c>
      <c r="D1640" s="26">
        <f>IF(input_OLD_temp_simulation!C1640&lt;&gt;"",(C1640-E1640/24-DATE(1970,1,1))*86400,"")</f>
        <v>1642638600.0000002</v>
      </c>
      <c r="E1640" s="13">
        <v>1</v>
      </c>
      <c r="F1640" s="17">
        <v>4.4465477814889134</v>
      </c>
      <c r="G1640" s="17">
        <v>4.1473027242651028</v>
      </c>
      <c r="H1640" s="6">
        <v>0</v>
      </c>
      <c r="I1640" s="17">
        <v>1.681679298645512</v>
      </c>
      <c r="J1640" s="17">
        <v>17.833333333333329</v>
      </c>
      <c r="K1640" s="4">
        <v>12</v>
      </c>
      <c r="L1640">
        <v>900</v>
      </c>
      <c r="M1640" s="6">
        <v>0</v>
      </c>
      <c r="N1640" s="6">
        <v>75.999999999112333</v>
      </c>
      <c r="O1640" s="4">
        <v>0</v>
      </c>
      <c r="P1640" s="4">
        <v>75.999999999112333</v>
      </c>
      <c r="Q1640" s="13">
        <v>1</v>
      </c>
      <c r="R1640" s="29">
        <v>377.80534641417597</v>
      </c>
      <c r="S1640" s="29">
        <v>0</v>
      </c>
      <c r="T1640" s="29">
        <v>16.422860546999999</v>
      </c>
      <c r="U1640" t="s">
        <v>176</v>
      </c>
    </row>
    <row r="1641" spans="1:21">
      <c r="A1641">
        <v>1639</v>
      </c>
      <c r="B1641">
        <v>886307</v>
      </c>
      <c r="C1641" s="2">
        <v>44581.072916666657</v>
      </c>
      <c r="D1641" s="26">
        <f>IF(input_OLD_temp_simulation!C1641&lt;&gt;"",(C1641-E1641/24-DATE(1970,1,1))*86400,"")</f>
        <v>1642639499.9999993</v>
      </c>
      <c r="E1641" s="13">
        <v>1</v>
      </c>
      <c r="F1641" s="17">
        <v>4.6525510582052352</v>
      </c>
      <c r="G1641" s="17">
        <v>4.3759704699792508</v>
      </c>
      <c r="H1641" s="6">
        <v>0</v>
      </c>
      <c r="I1641" s="17">
        <v>1.7352374115524021</v>
      </c>
      <c r="J1641" s="17">
        <v>17.666666666666671</v>
      </c>
      <c r="K1641" s="4">
        <v>12</v>
      </c>
      <c r="L1641">
        <v>900</v>
      </c>
      <c r="M1641" s="6">
        <v>0</v>
      </c>
      <c r="N1641" s="6">
        <v>112.0000000009895</v>
      </c>
      <c r="O1641" s="4">
        <v>0</v>
      </c>
      <c r="P1641" s="4">
        <v>112.0000000009895</v>
      </c>
      <c r="Q1641" s="13">
        <v>1</v>
      </c>
      <c r="R1641" s="29">
        <v>377.80534641417597</v>
      </c>
      <c r="S1641" s="29">
        <v>0</v>
      </c>
      <c r="T1641" s="29">
        <v>16.391381206999998</v>
      </c>
      <c r="U1641" t="s">
        <v>176</v>
      </c>
    </row>
    <row r="1642" spans="1:21">
      <c r="A1642">
        <v>1640</v>
      </c>
      <c r="B1642">
        <v>886307</v>
      </c>
      <c r="C1642" s="2">
        <v>44581.083333333343</v>
      </c>
      <c r="D1642" s="26">
        <f>IF(input_OLD_temp_simulation!C1642&lt;&gt;"",(C1642-E1642/24-DATE(1970,1,1))*86400,"")</f>
        <v>1642640400.000001</v>
      </c>
      <c r="E1642" s="13">
        <v>1</v>
      </c>
      <c r="F1642" s="17">
        <v>4.858554334921557</v>
      </c>
      <c r="G1642" s="17">
        <v>4.6046382156933987</v>
      </c>
      <c r="H1642" s="6">
        <v>0</v>
      </c>
      <c r="I1642" s="17">
        <v>1.788795524459291</v>
      </c>
      <c r="J1642" s="17">
        <v>17.603333333333339</v>
      </c>
      <c r="K1642" s="4">
        <v>12</v>
      </c>
      <c r="L1642">
        <v>900</v>
      </c>
      <c r="M1642" s="6">
        <v>0</v>
      </c>
      <c r="N1642" s="6">
        <v>28.000000000247379</v>
      </c>
      <c r="O1642" s="4">
        <v>0</v>
      </c>
      <c r="P1642" s="4">
        <v>28.000000000247379</v>
      </c>
      <c r="Q1642" s="13">
        <v>1</v>
      </c>
      <c r="R1642" s="29">
        <v>377.80534641417597</v>
      </c>
      <c r="S1642" s="29">
        <v>0</v>
      </c>
      <c r="T1642" s="29">
        <v>16.356973293999999</v>
      </c>
      <c r="U1642" t="s">
        <v>176</v>
      </c>
    </row>
    <row r="1643" spans="1:21">
      <c r="A1643">
        <v>1641</v>
      </c>
      <c r="B1643">
        <v>886307</v>
      </c>
      <c r="C1643" s="2">
        <v>44581.09375</v>
      </c>
      <c r="D1643" s="26">
        <f>IF(input_OLD_temp_simulation!C1643&lt;&gt;"",(C1643-E1643/24-DATE(1970,1,1))*86400,"")</f>
        <v>1642641300.0000002</v>
      </c>
      <c r="E1643" s="13">
        <v>1</v>
      </c>
      <c r="F1643" s="17">
        <v>4.8213429708894564</v>
      </c>
      <c r="G1643" s="17">
        <v>4.6259704699792508</v>
      </c>
      <c r="H1643" s="6">
        <v>0</v>
      </c>
      <c r="I1643" s="17">
        <v>1.737362657569955</v>
      </c>
      <c r="J1643" s="17">
        <v>17.873333333333331</v>
      </c>
      <c r="K1643" s="4">
        <v>12</v>
      </c>
      <c r="L1643">
        <v>900</v>
      </c>
      <c r="M1643" s="6">
        <v>0</v>
      </c>
      <c r="N1643" s="6">
        <v>31.9999999992433</v>
      </c>
      <c r="O1643" s="4">
        <v>0</v>
      </c>
      <c r="P1643" s="4">
        <v>31.9999999992433</v>
      </c>
      <c r="Q1643" s="13">
        <v>1</v>
      </c>
      <c r="R1643" s="29">
        <v>377.80534641417597</v>
      </c>
      <c r="S1643" s="29">
        <v>0</v>
      </c>
      <c r="T1643" s="29">
        <v>16.322664444000001</v>
      </c>
      <c r="U1643" t="s">
        <v>176</v>
      </c>
    </row>
    <row r="1644" spans="1:21">
      <c r="A1644">
        <v>1642</v>
      </c>
      <c r="B1644">
        <v>886307</v>
      </c>
      <c r="C1644" s="2">
        <v>44581.104166666657</v>
      </c>
      <c r="D1644" s="26">
        <f>IF(input_OLD_temp_simulation!C1644&lt;&gt;"",(C1644-E1644/24-DATE(1970,1,1))*86400,"")</f>
        <v>1642642199.9999993</v>
      </c>
      <c r="E1644" s="13">
        <v>1</v>
      </c>
      <c r="F1644" s="17">
        <v>4.7841316068573541</v>
      </c>
      <c r="G1644" s="17">
        <v>4.6473027242651028</v>
      </c>
      <c r="H1644" s="6">
        <v>0</v>
      </c>
      <c r="I1644" s="17">
        <v>1.685929790680619</v>
      </c>
      <c r="J1644" s="17">
        <v>17.743333333333339</v>
      </c>
      <c r="K1644" s="4">
        <v>12</v>
      </c>
      <c r="L1644">
        <v>900</v>
      </c>
      <c r="M1644" s="6">
        <v>0</v>
      </c>
      <c r="N1644" s="6">
        <v>31.9999999992433</v>
      </c>
      <c r="O1644" s="4">
        <v>0</v>
      </c>
      <c r="P1644" s="4">
        <v>31.9999999992433</v>
      </c>
      <c r="Q1644" s="13">
        <v>1</v>
      </c>
      <c r="R1644" s="29">
        <v>377.80534641417597</v>
      </c>
      <c r="S1644" s="29">
        <v>0</v>
      </c>
      <c r="T1644" s="29">
        <v>16.288302288000001</v>
      </c>
      <c r="U1644" t="s">
        <v>176</v>
      </c>
    </row>
    <row r="1645" spans="1:21">
      <c r="A1645">
        <v>1643</v>
      </c>
      <c r="B1645">
        <v>886307</v>
      </c>
      <c r="C1645" s="2">
        <v>44581.114583333343</v>
      </c>
      <c r="D1645" s="26">
        <f>IF(input_OLD_temp_simulation!C1645&lt;&gt;"",(C1645-E1645/24-DATE(1970,1,1))*86400,"")</f>
        <v>1642643100.000001</v>
      </c>
      <c r="E1645" s="13">
        <v>1</v>
      </c>
      <c r="F1645" s="17">
        <v>4.7469202428252526</v>
      </c>
      <c r="G1645" s="17">
        <v>4.6686349785509549</v>
      </c>
      <c r="H1645" s="6">
        <v>0</v>
      </c>
      <c r="I1645" s="17">
        <v>1.634496923791283</v>
      </c>
      <c r="J1645" s="17">
        <v>17.350000000000001</v>
      </c>
      <c r="K1645" s="4">
        <v>12</v>
      </c>
      <c r="L1645">
        <v>900</v>
      </c>
      <c r="M1645" s="6">
        <v>0</v>
      </c>
      <c r="N1645" s="6">
        <v>28.000000000247379</v>
      </c>
      <c r="O1645" s="4">
        <v>0</v>
      </c>
      <c r="P1645" s="4">
        <v>28.000000000247379</v>
      </c>
      <c r="Q1645" s="13">
        <v>1</v>
      </c>
      <c r="R1645" s="29">
        <v>377.80534641417597</v>
      </c>
      <c r="S1645" s="29">
        <v>0</v>
      </c>
      <c r="T1645" s="29">
        <v>16.25373493</v>
      </c>
      <c r="U1645" t="s">
        <v>176</v>
      </c>
    </row>
    <row r="1646" spans="1:21">
      <c r="A1646">
        <v>1644</v>
      </c>
      <c r="B1646">
        <v>886307</v>
      </c>
      <c r="C1646" s="2">
        <v>44581.125</v>
      </c>
      <c r="D1646" s="26">
        <f>IF(input_OLD_temp_simulation!C1646&lt;&gt;"",(C1646-E1646/24-DATE(1970,1,1))*86400,"")</f>
        <v>1642644000.0000002</v>
      </c>
      <c r="E1646" s="13">
        <v>1</v>
      </c>
      <c r="F1646" s="17">
        <v>4.7097088787931511</v>
      </c>
      <c r="G1646" s="17">
        <v>4.6899672328368069</v>
      </c>
      <c r="H1646" s="6">
        <v>0</v>
      </c>
      <c r="I1646" s="17">
        <v>1.583064056901947</v>
      </c>
      <c r="J1646" s="17">
        <v>17.649999999999999</v>
      </c>
      <c r="K1646" s="4">
        <v>12</v>
      </c>
      <c r="L1646">
        <v>900</v>
      </c>
      <c r="M1646" s="6">
        <v>0</v>
      </c>
      <c r="N1646" s="6">
        <v>32.00000000106229</v>
      </c>
      <c r="O1646" s="4">
        <v>0</v>
      </c>
      <c r="P1646" s="4">
        <v>32.00000000106229</v>
      </c>
      <c r="Q1646" s="13">
        <v>1</v>
      </c>
      <c r="R1646" s="29">
        <v>377.80534641417597</v>
      </c>
      <c r="S1646" s="29">
        <v>0</v>
      </c>
      <c r="T1646" s="29">
        <v>16.219267131999999</v>
      </c>
      <c r="U1646" t="s">
        <v>176</v>
      </c>
    </row>
    <row r="1647" spans="1:21">
      <c r="A1647">
        <v>1645</v>
      </c>
      <c r="B1647">
        <v>886307</v>
      </c>
      <c r="C1647" s="2">
        <v>44581.135416666657</v>
      </c>
      <c r="D1647" s="26">
        <f>IF(input_OLD_temp_simulation!C1647&lt;&gt;"",(C1647-E1647/24-DATE(1970,1,1))*86400,"")</f>
        <v>1642644899.9999993</v>
      </c>
      <c r="E1647" s="13">
        <v>1</v>
      </c>
      <c r="F1647" s="17">
        <v>4.6059305162015391</v>
      </c>
      <c r="G1647" s="17">
        <v>4.7335486283697179</v>
      </c>
      <c r="H1647" s="6">
        <v>0</v>
      </c>
      <c r="I1647" s="17">
        <v>1.450231430621727</v>
      </c>
      <c r="J1647" s="17">
        <v>17.52</v>
      </c>
      <c r="K1647" s="4">
        <v>12</v>
      </c>
      <c r="L1647">
        <v>900</v>
      </c>
      <c r="M1647" s="6">
        <v>0</v>
      </c>
      <c r="N1647" s="6">
        <v>28.000000000247379</v>
      </c>
      <c r="O1647" s="4">
        <v>0</v>
      </c>
      <c r="P1647" s="4">
        <v>28.000000000247379</v>
      </c>
      <c r="Q1647" s="13">
        <v>1</v>
      </c>
      <c r="R1647" s="29">
        <v>377.80534641417597</v>
      </c>
      <c r="S1647" s="29">
        <v>0</v>
      </c>
      <c r="T1647" s="29">
        <v>16.184341066999998</v>
      </c>
      <c r="U1647" t="s">
        <v>176</v>
      </c>
    </row>
    <row r="1648" spans="1:21">
      <c r="A1648">
        <v>1646</v>
      </c>
      <c r="B1648">
        <v>886307</v>
      </c>
      <c r="C1648" s="2">
        <v>44581.145833333343</v>
      </c>
      <c r="D1648" s="26">
        <f>IF(input_OLD_temp_simulation!C1648&lt;&gt;"",(C1648-E1648/24-DATE(1970,1,1))*86400,"")</f>
        <v>1642645800.000001</v>
      </c>
      <c r="E1648" s="13">
        <v>1</v>
      </c>
      <c r="F1648" s="17">
        <v>4.5021521536099272</v>
      </c>
      <c r="G1648" s="17">
        <v>4.7771300239026289</v>
      </c>
      <c r="H1648" s="6">
        <v>0</v>
      </c>
      <c r="I1648" s="17">
        <v>1.3173988043415079</v>
      </c>
      <c r="J1648" s="17">
        <v>15.41</v>
      </c>
      <c r="K1648" s="4">
        <v>12</v>
      </c>
      <c r="L1648">
        <v>900</v>
      </c>
      <c r="M1648" s="6">
        <v>0</v>
      </c>
      <c r="N1648" s="6">
        <v>31.9999999992433</v>
      </c>
      <c r="O1648" s="4">
        <v>0</v>
      </c>
      <c r="P1648" s="4">
        <v>31.9999999992433</v>
      </c>
      <c r="Q1648" s="13">
        <v>1</v>
      </c>
      <c r="R1648" s="29">
        <v>377.80534641417597</v>
      </c>
      <c r="S1648" s="29">
        <v>0</v>
      </c>
      <c r="T1648" s="29">
        <v>16.149262283999999</v>
      </c>
      <c r="U1648" t="s">
        <v>176</v>
      </c>
    </row>
    <row r="1649" spans="1:21">
      <c r="A1649">
        <v>1647</v>
      </c>
      <c r="B1649">
        <v>886307</v>
      </c>
      <c r="C1649" s="2">
        <v>44581.15625</v>
      </c>
      <c r="D1649" s="26">
        <f>IF(input_OLD_temp_simulation!C1649&lt;&gt;"",(C1649-E1649/24-DATE(1970,1,1))*86400,"")</f>
        <v>1642646700.0000002</v>
      </c>
      <c r="E1649" s="13">
        <v>1</v>
      </c>
      <c r="F1649" s="17">
        <v>4.3983737910183152</v>
      </c>
      <c r="G1649" s="17">
        <v>4.8207114194355398</v>
      </c>
      <c r="H1649" s="6">
        <v>0</v>
      </c>
      <c r="I1649" s="17">
        <v>1.1845661780612891</v>
      </c>
      <c r="J1649" s="17">
        <v>15.35333333333333</v>
      </c>
      <c r="K1649" s="4">
        <v>12</v>
      </c>
      <c r="L1649">
        <v>900</v>
      </c>
      <c r="M1649" s="6">
        <v>0</v>
      </c>
      <c r="N1649" s="6">
        <v>31.9999999992433</v>
      </c>
      <c r="O1649" s="4">
        <v>0</v>
      </c>
      <c r="P1649" s="4">
        <v>31.9999999992433</v>
      </c>
      <c r="Q1649" s="13">
        <v>1</v>
      </c>
      <c r="R1649" s="29">
        <v>377.80534641417597</v>
      </c>
      <c r="S1649" s="29">
        <v>0</v>
      </c>
      <c r="T1649" s="29">
        <v>16.113879197999999</v>
      </c>
      <c r="U1649" t="s">
        <v>176</v>
      </c>
    </row>
    <row r="1650" spans="1:21">
      <c r="A1650">
        <v>1648</v>
      </c>
      <c r="B1650">
        <v>886307</v>
      </c>
      <c r="C1650" s="2">
        <v>44581.166666666657</v>
      </c>
      <c r="D1650" s="26">
        <f>IF(input_OLD_temp_simulation!C1650&lt;&gt;"",(C1650-E1650/24-DATE(1970,1,1))*86400,"")</f>
        <v>1642647599.9999993</v>
      </c>
      <c r="E1650" s="13">
        <v>1</v>
      </c>
      <c r="F1650" s="17">
        <v>4.2945954284267032</v>
      </c>
      <c r="G1650" s="17">
        <v>4.8642928149684508</v>
      </c>
      <c r="H1650" s="6">
        <v>0</v>
      </c>
      <c r="I1650" s="17">
        <v>1.0517335517810691</v>
      </c>
      <c r="J1650" s="17">
        <v>15.27333333333333</v>
      </c>
      <c r="K1650" s="4">
        <v>12</v>
      </c>
      <c r="L1650">
        <v>900</v>
      </c>
      <c r="M1650" s="6">
        <v>0</v>
      </c>
      <c r="N1650" s="6">
        <v>36.000000000058208</v>
      </c>
      <c r="O1650" s="4">
        <v>0</v>
      </c>
      <c r="P1650" s="4">
        <v>36.000000000058208</v>
      </c>
      <c r="Q1650" s="13">
        <v>1</v>
      </c>
      <c r="R1650" s="29">
        <v>377.80534641417597</v>
      </c>
      <c r="S1650" s="29">
        <v>0</v>
      </c>
      <c r="T1650" s="29">
        <v>16.078344817000001</v>
      </c>
      <c r="U1650" t="s">
        <v>176</v>
      </c>
    </row>
    <row r="1651" spans="1:21">
      <c r="A1651">
        <v>1649</v>
      </c>
      <c r="B1651">
        <v>886307</v>
      </c>
      <c r="C1651" s="2">
        <v>44581.177083333343</v>
      </c>
      <c r="D1651" s="26">
        <f>IF(input_OLD_temp_simulation!C1651&lt;&gt;"",(C1651-E1651/24-DATE(1970,1,1))*86400,"")</f>
        <v>1642648500.000001</v>
      </c>
      <c r="E1651" s="13">
        <v>1</v>
      </c>
      <c r="F1651" s="17">
        <v>4.2414050543745034</v>
      </c>
      <c r="G1651" s="17">
        <v>4.8856250692542886</v>
      </c>
      <c r="H1651" s="6">
        <v>0</v>
      </c>
      <c r="I1651" s="17">
        <v>0.98432167487164435</v>
      </c>
      <c r="J1651" s="17">
        <v>15.786666666666671</v>
      </c>
      <c r="K1651" s="4">
        <v>12</v>
      </c>
      <c r="L1651">
        <v>900</v>
      </c>
      <c r="M1651" s="6">
        <v>0</v>
      </c>
      <c r="N1651" s="6">
        <v>28.000000000247379</v>
      </c>
      <c r="O1651" s="4">
        <v>0</v>
      </c>
      <c r="P1651" s="4">
        <v>28.000000000247379</v>
      </c>
      <c r="Q1651" s="13">
        <v>1</v>
      </c>
      <c r="R1651" s="29">
        <v>377.80534641417597</v>
      </c>
      <c r="S1651" s="29">
        <v>0</v>
      </c>
      <c r="T1651" s="29">
        <v>16.042407079</v>
      </c>
      <c r="U1651" t="s">
        <v>176</v>
      </c>
    </row>
    <row r="1652" spans="1:21">
      <c r="A1652">
        <v>1650</v>
      </c>
      <c r="B1652">
        <v>886307</v>
      </c>
      <c r="C1652" s="2">
        <v>44581.1875</v>
      </c>
      <c r="D1652" s="26">
        <f>IF(input_OLD_temp_simulation!C1652&lt;&gt;"",(C1652-E1652/24-DATE(1970,1,1))*86400,"")</f>
        <v>1642649400.0000002</v>
      </c>
      <c r="E1652" s="13">
        <v>1</v>
      </c>
      <c r="F1652" s="17">
        <v>4.1882146803223037</v>
      </c>
      <c r="G1652" s="17">
        <v>4.9069573235401256</v>
      </c>
      <c r="H1652" s="6">
        <v>0</v>
      </c>
      <c r="I1652" s="17">
        <v>0.91690979796221939</v>
      </c>
      <c r="J1652" s="17">
        <v>15.133333333333329</v>
      </c>
      <c r="K1652" s="4">
        <v>12</v>
      </c>
      <c r="L1652">
        <v>900</v>
      </c>
      <c r="M1652" s="6">
        <v>0</v>
      </c>
      <c r="N1652" s="6">
        <v>32.00000000106229</v>
      </c>
      <c r="O1652" s="4">
        <v>0</v>
      </c>
      <c r="P1652" s="4">
        <v>32.00000000106229</v>
      </c>
      <c r="Q1652" s="13">
        <v>1</v>
      </c>
      <c r="R1652" s="29">
        <v>377.80534641417597</v>
      </c>
      <c r="S1652" s="29">
        <v>0</v>
      </c>
      <c r="T1652" s="29">
        <v>16.006523426000001</v>
      </c>
      <c r="U1652" t="s">
        <v>176</v>
      </c>
    </row>
    <row r="1653" spans="1:21">
      <c r="A1653">
        <v>1651</v>
      </c>
      <c r="B1653">
        <v>886307</v>
      </c>
      <c r="C1653" s="2">
        <v>44581.197916666657</v>
      </c>
      <c r="D1653" s="26">
        <f>IF(input_OLD_temp_simulation!C1653&lt;&gt;"",(C1653-E1653/24-DATE(1970,1,1))*86400,"")</f>
        <v>1642650299.9999993</v>
      </c>
      <c r="E1653" s="13">
        <v>1</v>
      </c>
      <c r="F1653" s="17">
        <v>4.135024306270104</v>
      </c>
      <c r="G1653" s="17">
        <v>4.9282895778259643</v>
      </c>
      <c r="H1653" s="6">
        <v>0</v>
      </c>
      <c r="I1653" s="17">
        <v>0.84949792105279442</v>
      </c>
      <c r="J1653" s="17">
        <v>15.073333333333331</v>
      </c>
      <c r="K1653" s="4">
        <v>12</v>
      </c>
      <c r="L1653">
        <v>900</v>
      </c>
      <c r="M1653" s="6">
        <v>0</v>
      </c>
      <c r="N1653" s="6">
        <v>108.00000000017459</v>
      </c>
      <c r="O1653" s="4">
        <v>0</v>
      </c>
      <c r="P1653" s="4">
        <v>108.00000000017459</v>
      </c>
      <c r="Q1653" s="13">
        <v>1</v>
      </c>
      <c r="R1653" s="29">
        <v>377.80534641417597</v>
      </c>
      <c r="S1653" s="29">
        <v>0</v>
      </c>
      <c r="T1653" s="29">
        <v>15.973430796000001</v>
      </c>
      <c r="U1653" t="s">
        <v>176</v>
      </c>
    </row>
    <row r="1654" spans="1:21">
      <c r="A1654">
        <v>1652</v>
      </c>
      <c r="B1654">
        <v>886307</v>
      </c>
      <c r="C1654" s="2">
        <v>44581.208333333343</v>
      </c>
      <c r="D1654" s="26">
        <f>IF(input_OLD_temp_simulation!C1654&lt;&gt;"",(C1654-E1654/24-DATE(1970,1,1))*86400,"")</f>
        <v>1642651200.000001</v>
      </c>
      <c r="E1654" s="13">
        <v>1</v>
      </c>
      <c r="F1654" s="17">
        <v>4.0818339322179042</v>
      </c>
      <c r="G1654" s="17">
        <v>4.9496218321118022</v>
      </c>
      <c r="H1654" s="6">
        <v>0</v>
      </c>
      <c r="I1654" s="17">
        <v>0.78208604414336946</v>
      </c>
      <c r="J1654" s="17">
        <v>15.036666666666671</v>
      </c>
      <c r="K1654" s="4">
        <v>12</v>
      </c>
      <c r="L1654">
        <v>900</v>
      </c>
      <c r="M1654" s="6">
        <v>0</v>
      </c>
      <c r="N1654" s="6">
        <v>83.999999998923158</v>
      </c>
      <c r="O1654" s="4">
        <v>0</v>
      </c>
      <c r="P1654" s="4">
        <v>83.999999998923158</v>
      </c>
      <c r="Q1654" s="13">
        <v>1</v>
      </c>
      <c r="R1654" s="29">
        <v>377.80534641417597</v>
      </c>
      <c r="S1654" s="29">
        <v>0</v>
      </c>
      <c r="T1654" s="29">
        <v>15.939318962</v>
      </c>
      <c r="U1654" t="s">
        <v>176</v>
      </c>
    </row>
    <row r="1655" spans="1:21">
      <c r="A1655">
        <v>1653</v>
      </c>
      <c r="B1655">
        <v>886307</v>
      </c>
      <c r="C1655" s="2">
        <v>44581.21875</v>
      </c>
      <c r="D1655" s="26">
        <f>IF(input_OLD_temp_simulation!C1655&lt;&gt;"",(C1655-E1655/24-DATE(1970,1,1))*86400,"")</f>
        <v>1642652100.0000002</v>
      </c>
      <c r="E1655" s="13">
        <v>1</v>
      </c>
      <c r="F1655" s="17">
        <v>3.9654585226283601</v>
      </c>
      <c r="G1655" s="17">
        <v>4.9496218321118022</v>
      </c>
      <c r="H1655" s="6">
        <v>0</v>
      </c>
      <c r="I1655" s="17">
        <v>0.66571063455382529</v>
      </c>
      <c r="J1655" s="17">
        <v>14.97666666666667</v>
      </c>
      <c r="K1655" s="4">
        <v>12</v>
      </c>
      <c r="L1655">
        <v>900</v>
      </c>
      <c r="M1655" s="6">
        <v>0</v>
      </c>
      <c r="N1655" s="6">
        <v>28.000000000247379</v>
      </c>
      <c r="O1655" s="4">
        <v>0</v>
      </c>
      <c r="P1655" s="4">
        <v>28.000000000247379</v>
      </c>
      <c r="Q1655" s="13">
        <v>1</v>
      </c>
      <c r="R1655" s="29">
        <v>377.80534641417597</v>
      </c>
      <c r="S1655" s="29">
        <v>0</v>
      </c>
      <c r="T1655" s="29">
        <v>15.902822183</v>
      </c>
      <c r="U1655" t="s">
        <v>176</v>
      </c>
    </row>
    <row r="1656" spans="1:21">
      <c r="A1656">
        <v>1654</v>
      </c>
      <c r="B1656">
        <v>886307</v>
      </c>
      <c r="C1656" s="2">
        <v>44581.229166666657</v>
      </c>
      <c r="D1656" s="26">
        <f>IF(input_OLD_temp_simulation!C1656&lt;&gt;"",(C1656-E1656/24-DATE(1970,1,1))*86400,"")</f>
        <v>1642652999.9999993</v>
      </c>
      <c r="E1656" s="13">
        <v>1</v>
      </c>
      <c r="F1656" s="17">
        <v>3.8490831130388159</v>
      </c>
      <c r="G1656" s="17">
        <v>4.9496218321118022</v>
      </c>
      <c r="H1656" s="6">
        <v>0</v>
      </c>
      <c r="I1656" s="17">
        <v>0.54933522496428111</v>
      </c>
      <c r="J1656" s="17">
        <v>15.61333333333334</v>
      </c>
      <c r="K1656" s="4">
        <v>12</v>
      </c>
      <c r="L1656">
        <v>900</v>
      </c>
      <c r="M1656" s="6">
        <v>0</v>
      </c>
      <c r="N1656" s="6">
        <v>31.9999999992433</v>
      </c>
      <c r="O1656" s="4">
        <v>0</v>
      </c>
      <c r="P1656" s="4">
        <v>31.9999999992433</v>
      </c>
      <c r="Q1656" s="13">
        <v>1</v>
      </c>
      <c r="R1656" s="29">
        <v>377.80534641417597</v>
      </c>
      <c r="S1656" s="29">
        <v>0</v>
      </c>
      <c r="T1656" s="29">
        <v>15.866228808000001</v>
      </c>
      <c r="U1656" t="s">
        <v>176</v>
      </c>
    </row>
    <row r="1657" spans="1:21">
      <c r="A1657">
        <v>1655</v>
      </c>
      <c r="B1657">
        <v>886307</v>
      </c>
      <c r="C1657" s="2">
        <v>44581.239583333343</v>
      </c>
      <c r="D1657" s="26">
        <f>IF(input_OLD_temp_simulation!C1657&lt;&gt;"",(C1657-E1657/24-DATE(1970,1,1))*86400,"")</f>
        <v>1642653900.000001</v>
      </c>
      <c r="E1657" s="13">
        <v>1</v>
      </c>
      <c r="F1657" s="17">
        <v>3.7327077034492722</v>
      </c>
      <c r="G1657" s="17">
        <v>4.9496218321118022</v>
      </c>
      <c r="H1657" s="6">
        <v>0</v>
      </c>
      <c r="I1657" s="17">
        <v>0.43295981537473688</v>
      </c>
      <c r="J1657" s="17">
        <v>14.83666666666667</v>
      </c>
      <c r="K1657" s="4">
        <v>12</v>
      </c>
      <c r="L1657">
        <v>900</v>
      </c>
      <c r="M1657" s="6">
        <v>0</v>
      </c>
      <c r="N1657" s="6">
        <v>32.00000000106229</v>
      </c>
      <c r="O1657" s="4">
        <v>0</v>
      </c>
      <c r="P1657" s="4">
        <v>32.00000000106229</v>
      </c>
      <c r="Q1657" s="13">
        <v>1</v>
      </c>
      <c r="R1657" s="29">
        <v>377.80534641417597</v>
      </c>
      <c r="S1657" s="29">
        <v>0</v>
      </c>
      <c r="T1657" s="29">
        <v>15.829387074</v>
      </c>
      <c r="U1657" t="s">
        <v>176</v>
      </c>
    </row>
    <row r="1658" spans="1:21">
      <c r="A1658">
        <v>1656</v>
      </c>
      <c r="B1658">
        <v>886307</v>
      </c>
      <c r="C1658" s="2">
        <v>44581.25</v>
      </c>
      <c r="D1658" s="26">
        <f>IF(input_OLD_temp_simulation!C1658&lt;&gt;"",(C1658-E1658/24-DATE(1970,1,1))*86400,"")</f>
        <v>1642654800.0000002</v>
      </c>
      <c r="E1658" s="13">
        <v>1</v>
      </c>
      <c r="F1658" s="17">
        <v>3.616332293859728</v>
      </c>
      <c r="G1658" s="17">
        <v>4.9496218321118022</v>
      </c>
      <c r="H1658" s="6">
        <v>0</v>
      </c>
      <c r="I1658" s="17">
        <v>0.31658440578519281</v>
      </c>
      <c r="J1658" s="17">
        <v>15.43</v>
      </c>
      <c r="K1658" s="4">
        <v>12</v>
      </c>
      <c r="L1658">
        <v>900</v>
      </c>
      <c r="M1658" s="6">
        <v>0</v>
      </c>
      <c r="N1658" s="6">
        <v>28.000000000247379</v>
      </c>
      <c r="O1658" s="4">
        <v>0</v>
      </c>
      <c r="P1658" s="4">
        <v>28.000000000247379</v>
      </c>
      <c r="Q1658" s="13">
        <v>1</v>
      </c>
      <c r="R1658" s="29">
        <v>377.80534641417597</v>
      </c>
      <c r="S1658" s="29">
        <v>0</v>
      </c>
      <c r="T1658" s="29">
        <v>15.792145694</v>
      </c>
      <c r="U1658" t="s">
        <v>176</v>
      </c>
    </row>
    <row r="1659" spans="1:21">
      <c r="A1659">
        <v>1657</v>
      </c>
      <c r="B1659">
        <v>886307</v>
      </c>
      <c r="C1659" s="2">
        <v>44581.260416666657</v>
      </c>
      <c r="D1659" s="26">
        <f>IF(input_OLD_temp_simulation!C1659&lt;&gt;"",(C1659-E1659/24-DATE(1970,1,1))*86400,"")</f>
        <v>1642655699.9999993</v>
      </c>
      <c r="E1659" s="13">
        <v>1</v>
      </c>
      <c r="F1659" s="17">
        <v>3.4360086943789412</v>
      </c>
      <c r="G1659" s="17">
        <v>4.785867736216403</v>
      </c>
      <c r="H1659" s="6">
        <v>0</v>
      </c>
      <c r="I1659" s="17">
        <v>0.24543020356800579</v>
      </c>
      <c r="J1659" s="17">
        <v>14.706666666666671</v>
      </c>
      <c r="K1659" s="4">
        <v>12</v>
      </c>
      <c r="L1659">
        <v>900</v>
      </c>
      <c r="M1659" s="6">
        <v>0</v>
      </c>
      <c r="N1659" s="6">
        <v>31.9999999992433</v>
      </c>
      <c r="O1659" s="4">
        <v>0</v>
      </c>
      <c r="P1659" s="4">
        <v>31.9999999992433</v>
      </c>
      <c r="Q1659" s="13">
        <v>1</v>
      </c>
      <c r="R1659" s="29">
        <v>377.80534641417597</v>
      </c>
      <c r="S1659" s="29">
        <v>0</v>
      </c>
      <c r="T1659" s="29">
        <v>15.754950806</v>
      </c>
      <c r="U1659" t="s">
        <v>176</v>
      </c>
    </row>
    <row r="1660" spans="1:21">
      <c r="A1660">
        <v>1658</v>
      </c>
      <c r="B1660">
        <v>886307</v>
      </c>
      <c r="C1660" s="2">
        <v>44581.270833333343</v>
      </c>
      <c r="D1660" s="26">
        <f>IF(input_OLD_temp_simulation!C1660&lt;&gt;"",(C1660-E1660/24-DATE(1970,1,1))*86400,"")</f>
        <v>1642656600.000001</v>
      </c>
      <c r="E1660" s="13">
        <v>1</v>
      </c>
      <c r="F1660" s="17">
        <v>3.2556850948981548</v>
      </c>
      <c r="G1660" s="17">
        <v>4.6221136403210039</v>
      </c>
      <c r="H1660" s="6">
        <v>0</v>
      </c>
      <c r="I1660" s="17">
        <v>0.17427600135081889</v>
      </c>
      <c r="J1660" s="17">
        <v>15.25</v>
      </c>
      <c r="K1660" s="4">
        <v>12</v>
      </c>
      <c r="L1660">
        <v>900</v>
      </c>
      <c r="M1660" s="6">
        <v>0</v>
      </c>
      <c r="N1660" s="6">
        <v>28.000000000247379</v>
      </c>
      <c r="O1660" s="4">
        <v>0</v>
      </c>
      <c r="P1660" s="4">
        <v>28.000000000247379</v>
      </c>
      <c r="Q1660" s="13">
        <v>1</v>
      </c>
      <c r="R1660" s="29">
        <v>377.80534641417597</v>
      </c>
      <c r="S1660" s="29">
        <v>0</v>
      </c>
      <c r="T1660" s="29">
        <v>15.717498143</v>
      </c>
      <c r="U1660" t="s">
        <v>176</v>
      </c>
    </row>
    <row r="1661" spans="1:21">
      <c r="A1661">
        <v>1659</v>
      </c>
      <c r="B1661">
        <v>886307</v>
      </c>
      <c r="C1661" s="2">
        <v>44581.28125</v>
      </c>
      <c r="D1661" s="26">
        <f>IF(input_OLD_temp_simulation!C1661&lt;&gt;"",(C1661-E1661/24-DATE(1970,1,1))*86400,"")</f>
        <v>1642657500.0000002</v>
      </c>
      <c r="E1661" s="13">
        <v>1</v>
      </c>
      <c r="F1661" s="17">
        <v>3.075361495417368</v>
      </c>
      <c r="G1661" s="17">
        <v>4.4583595444256048</v>
      </c>
      <c r="H1661" s="6">
        <v>0</v>
      </c>
      <c r="I1661" s="17">
        <v>0.10312179913363199</v>
      </c>
      <c r="J1661" s="17">
        <v>16.573333333333331</v>
      </c>
      <c r="K1661" s="4">
        <v>12</v>
      </c>
      <c r="L1661">
        <v>900</v>
      </c>
      <c r="M1661" s="6">
        <v>0</v>
      </c>
      <c r="N1661" s="6">
        <v>31.999999997424311</v>
      </c>
      <c r="O1661" s="4">
        <v>0</v>
      </c>
      <c r="P1661" s="4">
        <v>31.999999997424311</v>
      </c>
      <c r="Q1661" s="13">
        <v>1</v>
      </c>
      <c r="R1661" s="29">
        <v>377.80534641417597</v>
      </c>
      <c r="S1661" s="29">
        <v>0</v>
      </c>
      <c r="T1661" s="29">
        <v>15.680092629000001</v>
      </c>
      <c r="U1661" t="s">
        <v>176</v>
      </c>
    </row>
    <row r="1662" spans="1:21">
      <c r="A1662">
        <v>1660</v>
      </c>
      <c r="B1662">
        <v>886307</v>
      </c>
      <c r="C1662" s="2">
        <v>44581.291666666657</v>
      </c>
      <c r="D1662" s="26">
        <f>IF(input_OLD_temp_simulation!C1662&lt;&gt;"",(C1662-E1662/24-DATE(1970,1,1))*86400,"")</f>
        <v>1642658399.9999993</v>
      </c>
      <c r="E1662" s="13">
        <v>1</v>
      </c>
      <c r="F1662" s="17">
        <v>2.8950378959365821</v>
      </c>
      <c r="G1662" s="17">
        <v>4.2946054485302056</v>
      </c>
      <c r="H1662" s="6">
        <v>0</v>
      </c>
      <c r="I1662" s="17">
        <v>3.1967596916445018E-2</v>
      </c>
      <c r="J1662" s="17">
        <v>16.543333333333329</v>
      </c>
      <c r="K1662" s="4">
        <v>12</v>
      </c>
      <c r="L1662">
        <v>900</v>
      </c>
      <c r="M1662" s="6">
        <v>3487.6916666663819</v>
      </c>
      <c r="N1662" s="6">
        <v>31.9999999992433</v>
      </c>
      <c r="O1662" s="4">
        <v>0</v>
      </c>
      <c r="P1662" s="4">
        <v>31.9999999992433</v>
      </c>
      <c r="Q1662" s="13">
        <v>1</v>
      </c>
      <c r="R1662" s="29">
        <v>377.80534641417597</v>
      </c>
      <c r="S1662" s="29">
        <v>3109.8863202522061</v>
      </c>
      <c r="T1662" s="29">
        <v>15.757258872</v>
      </c>
      <c r="U1662" t="s">
        <v>176</v>
      </c>
    </row>
    <row r="1663" spans="1:21">
      <c r="A1663">
        <v>1661</v>
      </c>
      <c r="B1663">
        <v>886307</v>
      </c>
      <c r="C1663" s="2">
        <v>44581.302083333343</v>
      </c>
      <c r="D1663" s="26">
        <f>IF(input_OLD_temp_simulation!C1663&lt;&gt;"",(C1663-E1663/24-DATE(1970,1,1))*86400,"")</f>
        <v>1642659300.000001</v>
      </c>
      <c r="E1663" s="13">
        <v>1</v>
      </c>
      <c r="F1663" s="17">
        <v>2.8304100288097942</v>
      </c>
      <c r="G1663" s="17">
        <v>4.4156950358539007</v>
      </c>
      <c r="H1663" s="6">
        <v>1.1493169330427759</v>
      </c>
      <c r="I1663" s="17">
        <v>-0.1133866617594728</v>
      </c>
      <c r="J1663" s="17">
        <v>16.516666666666669</v>
      </c>
      <c r="K1663" s="4">
        <v>12</v>
      </c>
      <c r="L1663">
        <v>900</v>
      </c>
      <c r="M1663" s="6">
        <v>3487.6916666663819</v>
      </c>
      <c r="N1663" s="6">
        <v>28.000000002066368</v>
      </c>
      <c r="O1663" s="4">
        <v>0</v>
      </c>
      <c r="P1663" s="4">
        <v>28.000000002066368</v>
      </c>
      <c r="Q1663" s="13">
        <v>1</v>
      </c>
      <c r="R1663" s="29">
        <v>377.80534641417597</v>
      </c>
      <c r="S1663" s="29">
        <v>3109.8863202522061</v>
      </c>
      <c r="T1663" s="29">
        <v>15.833958825</v>
      </c>
      <c r="U1663" t="s">
        <v>176</v>
      </c>
    </row>
    <row r="1664" spans="1:21">
      <c r="A1664">
        <v>1662</v>
      </c>
      <c r="B1664">
        <v>886307</v>
      </c>
      <c r="C1664" s="2">
        <v>44581.3125</v>
      </c>
      <c r="D1664" s="26">
        <f>IF(input_OLD_temp_simulation!C1664&lt;&gt;"",(C1664-E1664/24-DATE(1970,1,1))*86400,"")</f>
        <v>1642660200.0000002</v>
      </c>
      <c r="E1664" s="13">
        <v>1</v>
      </c>
      <c r="F1664" s="17">
        <v>2.7657821616830058</v>
      </c>
      <c r="G1664" s="17">
        <v>4.5367846231775957</v>
      </c>
      <c r="H1664" s="6">
        <v>2.298633866085551</v>
      </c>
      <c r="I1664" s="17">
        <v>-0.25874092043539049</v>
      </c>
      <c r="J1664" s="17">
        <v>16.713333333333331</v>
      </c>
      <c r="K1664" s="4">
        <v>12</v>
      </c>
      <c r="L1664">
        <v>900</v>
      </c>
      <c r="M1664" s="6">
        <v>3487.6916666663819</v>
      </c>
      <c r="N1664" s="6">
        <v>291.99999999764259</v>
      </c>
      <c r="O1664" s="4">
        <v>0</v>
      </c>
      <c r="P1664" s="4">
        <v>291.99999999764259</v>
      </c>
      <c r="Q1664" s="13">
        <v>1</v>
      </c>
      <c r="R1664" s="29">
        <v>377.80534641417597</v>
      </c>
      <c r="S1664" s="29">
        <v>3109.8863202522061</v>
      </c>
      <c r="T1664" s="29">
        <v>15.920382062</v>
      </c>
      <c r="U1664" t="s">
        <v>176</v>
      </c>
    </row>
    <row r="1665" spans="1:21">
      <c r="A1665">
        <v>1663</v>
      </c>
      <c r="B1665">
        <v>886307</v>
      </c>
      <c r="C1665" s="2">
        <v>44581.322916666657</v>
      </c>
      <c r="D1665" s="26">
        <f>IF(input_OLD_temp_simulation!C1665&lt;&gt;"",(C1665-E1665/24-DATE(1970,1,1))*86400,"")</f>
        <v>1642661099.9999993</v>
      </c>
      <c r="E1665" s="13">
        <v>1</v>
      </c>
      <c r="F1665" s="17">
        <v>2.7011542945562179</v>
      </c>
      <c r="G1665" s="17">
        <v>4.6578742105012907</v>
      </c>
      <c r="H1665" s="6">
        <v>3.4479507991283271</v>
      </c>
      <c r="I1665" s="17">
        <v>-0.40409517911130882</v>
      </c>
      <c r="J1665" s="17">
        <v>14.53333333333333</v>
      </c>
      <c r="K1665" s="4">
        <v>16</v>
      </c>
      <c r="L1665">
        <v>900</v>
      </c>
      <c r="M1665" s="6">
        <v>3487.6916666663819</v>
      </c>
      <c r="N1665" s="6">
        <v>420.00000000189169</v>
      </c>
      <c r="O1665" s="4">
        <v>0</v>
      </c>
      <c r="P1665" s="4">
        <v>420.00000000189169</v>
      </c>
      <c r="Q1665" s="13">
        <v>1</v>
      </c>
      <c r="R1665" s="29">
        <v>377.80534641417597</v>
      </c>
      <c r="S1665" s="29">
        <v>3109.8863202522061</v>
      </c>
      <c r="T1665" s="29">
        <v>16.011328221999999</v>
      </c>
      <c r="U1665" t="s">
        <v>176</v>
      </c>
    </row>
    <row r="1666" spans="1:21">
      <c r="A1666">
        <v>1664</v>
      </c>
      <c r="B1666">
        <v>886307</v>
      </c>
      <c r="C1666" s="2">
        <v>44581.333333333343</v>
      </c>
      <c r="D1666" s="26">
        <f>IF(input_OLD_temp_simulation!C1666&lt;&gt;"",(C1666-E1666/24-DATE(1970,1,1))*86400,"")</f>
        <v>1642662000.000001</v>
      </c>
      <c r="E1666" s="13">
        <v>1</v>
      </c>
      <c r="F1666" s="17">
        <v>2.63652642742943</v>
      </c>
      <c r="G1666" s="17">
        <v>4.7789637978249857</v>
      </c>
      <c r="H1666" s="6">
        <v>4.5972677321711011</v>
      </c>
      <c r="I1666" s="17">
        <v>-0.54944943778722655</v>
      </c>
      <c r="J1666" s="17">
        <v>15.43</v>
      </c>
      <c r="K1666" s="4">
        <v>16</v>
      </c>
      <c r="L1666">
        <v>900</v>
      </c>
      <c r="M1666" s="6">
        <v>1865.9638888869699</v>
      </c>
      <c r="N1666" s="6">
        <v>76.000000000931323</v>
      </c>
      <c r="O1666" s="4">
        <v>0</v>
      </c>
      <c r="P1666" s="4">
        <v>76.000000000931323</v>
      </c>
      <c r="Q1666" s="13">
        <v>1</v>
      </c>
      <c r="R1666" s="29">
        <v>377.80534641417597</v>
      </c>
      <c r="S1666" s="29">
        <v>1488.1585424727939</v>
      </c>
      <c r="T1666" s="29">
        <v>16.029038881999998</v>
      </c>
      <c r="U1666" t="s">
        <v>176</v>
      </c>
    </row>
    <row r="1667" spans="1:21">
      <c r="A1667">
        <v>1665</v>
      </c>
      <c r="B1667">
        <v>886307</v>
      </c>
      <c r="C1667" s="2">
        <v>44581.34375</v>
      </c>
      <c r="D1667" s="26">
        <f>IF(input_OLD_temp_simulation!C1667&lt;&gt;"",(C1667-E1667/24-DATE(1970,1,1))*86400,"")</f>
        <v>1642662900.0000002</v>
      </c>
      <c r="E1667" s="13">
        <v>1</v>
      </c>
      <c r="F1667" s="17">
        <v>2.7066612714292431</v>
      </c>
      <c r="G1667" s="17">
        <v>4.6365419562154386</v>
      </c>
      <c r="H1667" s="6">
        <v>13.904696121057309</v>
      </c>
      <c r="I1667" s="17">
        <v>-0.38436669938104912</v>
      </c>
      <c r="J1667" s="17">
        <v>16.723333333333329</v>
      </c>
      <c r="K1667" s="4">
        <v>16</v>
      </c>
      <c r="L1667">
        <v>900</v>
      </c>
      <c r="M1667" s="6">
        <v>1865.9638888869699</v>
      </c>
      <c r="N1667" s="6">
        <v>123.9999999997963</v>
      </c>
      <c r="O1667" s="4">
        <v>0</v>
      </c>
      <c r="P1667" s="4">
        <v>123.9999999997963</v>
      </c>
      <c r="Q1667" s="13">
        <v>1</v>
      </c>
      <c r="R1667" s="29">
        <v>377.80534641417597</v>
      </c>
      <c r="S1667" s="29">
        <v>1488.1585424727939</v>
      </c>
      <c r="T1667" s="29">
        <v>16.052097966000002</v>
      </c>
      <c r="U1667" t="s">
        <v>176</v>
      </c>
    </row>
    <row r="1668" spans="1:21">
      <c r="A1668">
        <v>1666</v>
      </c>
      <c r="B1668">
        <v>886307</v>
      </c>
      <c r="C1668" s="2">
        <v>44581.354166666657</v>
      </c>
      <c r="D1668" s="26">
        <f>IF(input_OLD_temp_simulation!C1668&lt;&gt;"",(C1668-E1668/24-DATE(1970,1,1))*86400,"")</f>
        <v>1642663799.9999993</v>
      </c>
      <c r="E1668" s="13">
        <v>1</v>
      </c>
      <c r="F1668" s="17">
        <v>2.7767961154290561</v>
      </c>
      <c r="G1668" s="17">
        <v>4.4941201146058916</v>
      </c>
      <c r="H1668" s="6">
        <v>23.212124509943521</v>
      </c>
      <c r="I1668" s="17">
        <v>-0.21928396097487199</v>
      </c>
      <c r="J1668" s="17">
        <v>15.993333333333331</v>
      </c>
      <c r="K1668" s="4">
        <v>16</v>
      </c>
      <c r="L1668">
        <v>900</v>
      </c>
      <c r="M1668" s="6">
        <v>1865.9638888869699</v>
      </c>
      <c r="N1668" s="6">
        <v>59.999999997671686</v>
      </c>
      <c r="O1668" s="4">
        <v>0</v>
      </c>
      <c r="P1668" s="4">
        <v>59.999999997671686</v>
      </c>
      <c r="Q1668" s="13">
        <v>1</v>
      </c>
      <c r="R1668" s="29">
        <v>377.80534641417597</v>
      </c>
      <c r="S1668" s="29">
        <v>1488.1585424727939</v>
      </c>
      <c r="T1668" s="29">
        <v>16.076231102000001</v>
      </c>
      <c r="U1668" t="s">
        <v>176</v>
      </c>
    </row>
    <row r="1669" spans="1:21">
      <c r="A1669">
        <v>1667</v>
      </c>
      <c r="B1669">
        <v>886307</v>
      </c>
      <c r="C1669" s="2">
        <v>44581.364583333343</v>
      </c>
      <c r="D1669" s="26">
        <f>IF(input_OLD_temp_simulation!C1669&lt;&gt;"",(C1669-E1669/24-DATE(1970,1,1))*86400,"")</f>
        <v>1642664700.000001</v>
      </c>
      <c r="E1669" s="13">
        <v>1</v>
      </c>
      <c r="F1669" s="17">
        <v>2.8469309594288679</v>
      </c>
      <c r="G1669" s="17">
        <v>4.3516982729963436</v>
      </c>
      <c r="H1669" s="6">
        <v>32.51955289882973</v>
      </c>
      <c r="I1669" s="17">
        <v>-5.4201222568694529E-2</v>
      </c>
      <c r="J1669" s="17">
        <v>17.75333333333333</v>
      </c>
      <c r="K1669" s="4">
        <v>16</v>
      </c>
      <c r="L1669">
        <v>900</v>
      </c>
      <c r="M1669" s="6">
        <v>1865.9638888869699</v>
      </c>
      <c r="N1669" s="6">
        <v>40.000000000873108</v>
      </c>
      <c r="O1669" s="4">
        <v>0</v>
      </c>
      <c r="P1669" s="4">
        <v>40.000000000873108</v>
      </c>
      <c r="Q1669" s="13">
        <v>1</v>
      </c>
      <c r="R1669" s="29">
        <v>377.80534641417597</v>
      </c>
      <c r="S1669" s="29">
        <v>1488.1585424727939</v>
      </c>
      <c r="T1669" s="29">
        <v>16.103107623</v>
      </c>
      <c r="U1669" t="s">
        <v>176</v>
      </c>
    </row>
    <row r="1670" spans="1:21">
      <c r="A1670">
        <v>1668</v>
      </c>
      <c r="B1670">
        <v>886307</v>
      </c>
      <c r="C1670" s="2">
        <v>44581.375</v>
      </c>
      <c r="D1670" s="26">
        <f>IF(input_OLD_temp_simulation!C1670&lt;&gt;"",(C1670-E1670/24-DATE(1970,1,1))*86400,"")</f>
        <v>1642665600.0000002</v>
      </c>
      <c r="E1670" s="13">
        <v>1</v>
      </c>
      <c r="F1670" s="17">
        <v>2.9170658034286809</v>
      </c>
      <c r="G1670" s="17">
        <v>4.2092764313867974</v>
      </c>
      <c r="H1670" s="6">
        <v>41.826981287715938</v>
      </c>
      <c r="I1670" s="17">
        <v>0.110881515837483</v>
      </c>
      <c r="J1670" s="17">
        <v>18.66</v>
      </c>
      <c r="K1670" s="4">
        <v>16</v>
      </c>
      <c r="L1670">
        <v>900</v>
      </c>
      <c r="M1670" s="6">
        <v>459.1638888891377</v>
      </c>
      <c r="N1670" s="6">
        <v>36.000000000058208</v>
      </c>
      <c r="O1670" s="4">
        <v>0</v>
      </c>
      <c r="P1670" s="4">
        <v>36.000000000058208</v>
      </c>
      <c r="Q1670" s="13">
        <v>1</v>
      </c>
      <c r="R1670" s="29">
        <v>377.80534641417597</v>
      </c>
      <c r="S1670" s="29">
        <v>81.358542474961723</v>
      </c>
      <c r="T1670" s="29">
        <v>16.081451596000001</v>
      </c>
      <c r="U1670" t="s">
        <v>176</v>
      </c>
    </row>
    <row r="1671" spans="1:21">
      <c r="A1671">
        <v>1669</v>
      </c>
      <c r="B1671">
        <v>886307</v>
      </c>
      <c r="C1671" s="2">
        <v>44581.385416666657</v>
      </c>
      <c r="D1671" s="26">
        <f>IF(input_OLD_temp_simulation!C1671&lt;&gt;"",(C1671-E1671/24-DATE(1970,1,1))*86400,"")</f>
        <v>1642666499.9999993</v>
      </c>
      <c r="E1671" s="13">
        <v>1</v>
      </c>
      <c r="F1671" s="17">
        <v>3.1548651560001919</v>
      </c>
      <c r="G1671" s="17">
        <v>4.3730305272822108</v>
      </c>
      <c r="H1671" s="6">
        <v>65.984659079916241</v>
      </c>
      <c r="I1671" s="17">
        <v>0.23951147114538521</v>
      </c>
      <c r="J1671" s="17">
        <v>18.59333333333333</v>
      </c>
      <c r="K1671" s="4">
        <v>16</v>
      </c>
      <c r="L1671">
        <v>900</v>
      </c>
      <c r="M1671" s="6">
        <v>459.1638888891377</v>
      </c>
      <c r="N1671" s="6">
        <v>44.000000001688022</v>
      </c>
      <c r="O1671" s="4">
        <v>0</v>
      </c>
      <c r="P1671" s="4">
        <v>44.000000001688022</v>
      </c>
      <c r="Q1671" s="13">
        <v>1</v>
      </c>
      <c r="R1671" s="29">
        <v>377.80534641417597</v>
      </c>
      <c r="S1671" s="29">
        <v>81.358542474961723</v>
      </c>
      <c r="T1671" s="29">
        <v>16.068522614999999</v>
      </c>
      <c r="U1671" t="s">
        <v>176</v>
      </c>
    </row>
    <row r="1672" spans="1:21">
      <c r="A1672">
        <v>1670</v>
      </c>
      <c r="B1672">
        <v>886307</v>
      </c>
      <c r="C1672" s="2">
        <v>44581.395833333343</v>
      </c>
      <c r="D1672" s="26">
        <f>IF(input_OLD_temp_simulation!C1672&lt;&gt;"",(C1672-E1672/24-DATE(1970,1,1))*86400,"")</f>
        <v>1642667400.000001</v>
      </c>
      <c r="E1672" s="13">
        <v>1</v>
      </c>
      <c r="F1672" s="17">
        <v>3.3926645085717042</v>
      </c>
      <c r="G1672" s="17">
        <v>4.5367846231776241</v>
      </c>
      <c r="H1672" s="6">
        <v>90.142336872116545</v>
      </c>
      <c r="I1672" s="17">
        <v>0.36814142645328779</v>
      </c>
      <c r="J1672" s="17">
        <v>18.29666666666667</v>
      </c>
      <c r="K1672" s="4">
        <v>0</v>
      </c>
      <c r="L1672">
        <v>900</v>
      </c>
      <c r="M1672" s="6">
        <v>459.1638888891377</v>
      </c>
      <c r="N1672" s="6">
        <v>91.999999996914994</v>
      </c>
      <c r="O1672" s="4">
        <v>0</v>
      </c>
      <c r="P1672" s="4">
        <v>91.999999996914994</v>
      </c>
      <c r="Q1672" s="13">
        <v>1</v>
      </c>
      <c r="R1672" s="29">
        <v>377.80534641417597</v>
      </c>
      <c r="S1672" s="29">
        <v>81.358542474961723</v>
      </c>
      <c r="T1672" s="29">
        <v>16.065814126999999</v>
      </c>
      <c r="U1672" t="s">
        <v>176</v>
      </c>
    </row>
    <row r="1673" spans="1:21">
      <c r="A1673">
        <v>1671</v>
      </c>
      <c r="B1673">
        <v>886307</v>
      </c>
      <c r="C1673" s="2">
        <v>44581.40625</v>
      </c>
      <c r="D1673" s="26">
        <f>IF(input_OLD_temp_simulation!C1673&lt;&gt;"",(C1673-E1673/24-DATE(1970,1,1))*86400,"")</f>
        <v>1642668300.0000002</v>
      </c>
      <c r="E1673" s="13">
        <v>1</v>
      </c>
      <c r="F1673" s="17">
        <v>3.6304638611432152</v>
      </c>
      <c r="G1673" s="17">
        <v>4.7005387190730374</v>
      </c>
      <c r="H1673" s="6">
        <v>114.30001466431681</v>
      </c>
      <c r="I1673" s="17">
        <v>0.49677138176119051</v>
      </c>
      <c r="J1673" s="17">
        <v>16.25</v>
      </c>
      <c r="K1673" s="4">
        <v>16</v>
      </c>
      <c r="L1673">
        <v>900</v>
      </c>
      <c r="M1673" s="6">
        <v>459.1638888891377</v>
      </c>
      <c r="N1673" s="6">
        <v>152.00000000186259</v>
      </c>
      <c r="O1673" s="4">
        <v>0</v>
      </c>
      <c r="P1673" s="4">
        <v>152.00000000186259</v>
      </c>
      <c r="Q1673" s="13">
        <v>1</v>
      </c>
      <c r="R1673" s="29">
        <v>377.80534641417597</v>
      </c>
      <c r="S1673" s="29">
        <v>81.358542474961723</v>
      </c>
      <c r="T1673" s="29">
        <v>16.073750502999999</v>
      </c>
      <c r="U1673" t="s">
        <v>176</v>
      </c>
    </row>
    <row r="1674" spans="1:21">
      <c r="A1674">
        <v>1672</v>
      </c>
      <c r="B1674">
        <v>886307</v>
      </c>
      <c r="C1674" s="2">
        <v>44581.416666666657</v>
      </c>
      <c r="D1674" s="26">
        <f>IF(input_OLD_temp_simulation!C1674&lt;&gt;"",(C1674-E1674/24-DATE(1970,1,1))*86400,"")</f>
        <v>1642669199.9999993</v>
      </c>
      <c r="E1674" s="13">
        <v>1</v>
      </c>
      <c r="F1674" s="17">
        <v>3.868263213714727</v>
      </c>
      <c r="G1674" s="17">
        <v>4.8642928149684508</v>
      </c>
      <c r="H1674" s="6">
        <v>138.45769245651721</v>
      </c>
      <c r="I1674" s="17">
        <v>0.62540133706909273</v>
      </c>
      <c r="J1674" s="17">
        <v>16.096666666666671</v>
      </c>
      <c r="K1674" s="4">
        <v>16</v>
      </c>
      <c r="L1674">
        <v>900</v>
      </c>
      <c r="M1674" s="6">
        <v>2442.3611111111109</v>
      </c>
      <c r="N1674" s="6">
        <v>103.9999999993597</v>
      </c>
      <c r="O1674" s="4">
        <v>0</v>
      </c>
      <c r="P1674" s="4">
        <v>103.9999999993597</v>
      </c>
      <c r="Q1674" s="13">
        <v>1</v>
      </c>
      <c r="R1674" s="29">
        <v>377.80534641417597</v>
      </c>
      <c r="S1674" s="29">
        <v>2064.555764696936</v>
      </c>
      <c r="T1674" s="29">
        <v>16.161323184</v>
      </c>
      <c r="U1674" t="s">
        <v>176</v>
      </c>
    </row>
    <row r="1675" spans="1:21">
      <c r="A1675">
        <v>1673</v>
      </c>
      <c r="B1675">
        <v>886307</v>
      </c>
      <c r="C1675" s="2">
        <v>44581.427083333343</v>
      </c>
      <c r="D1675" s="26">
        <f>IF(input_OLD_temp_simulation!C1675&lt;&gt;"",(C1675-E1675/24-DATE(1970,1,1))*86400,"")</f>
        <v>1642670100.000001</v>
      </c>
      <c r="E1675" s="13">
        <v>1</v>
      </c>
      <c r="F1675" s="17">
        <v>3.9045900899118351</v>
      </c>
      <c r="G1675" s="17">
        <v>5.1142928149684224</v>
      </c>
      <c r="H1675" s="6">
        <v>143.32442316689449</v>
      </c>
      <c r="I1675" s="17">
        <v>0.49506154659955381</v>
      </c>
      <c r="J1675" s="17">
        <v>16.116666666666671</v>
      </c>
      <c r="K1675" s="4">
        <v>17</v>
      </c>
      <c r="L1675">
        <v>900</v>
      </c>
      <c r="M1675" s="6">
        <v>2442.3611111111109</v>
      </c>
      <c r="N1675" s="6">
        <v>288.00000000046572</v>
      </c>
      <c r="O1675" s="4">
        <v>0</v>
      </c>
      <c r="P1675" s="4">
        <v>288.00000000046572</v>
      </c>
      <c r="Q1675" s="13">
        <v>1</v>
      </c>
      <c r="R1675" s="29">
        <v>377.80534641417597</v>
      </c>
      <c r="S1675" s="29">
        <v>2064.555764696936</v>
      </c>
      <c r="T1675" s="29">
        <v>16.256814951999999</v>
      </c>
      <c r="U1675" t="s">
        <v>176</v>
      </c>
    </row>
    <row r="1676" spans="1:21">
      <c r="A1676">
        <v>1674</v>
      </c>
      <c r="B1676">
        <v>886307</v>
      </c>
      <c r="C1676" s="2">
        <v>44581.4375</v>
      </c>
      <c r="D1676" s="26">
        <f>IF(input_OLD_temp_simulation!C1676&lt;&gt;"",(C1676-E1676/24-DATE(1970,1,1))*86400,"")</f>
        <v>1642671000.0000002</v>
      </c>
      <c r="E1676" s="13">
        <v>1</v>
      </c>
      <c r="F1676" s="17">
        <v>3.940916966108944</v>
      </c>
      <c r="G1676" s="17">
        <v>5.3642928149683939</v>
      </c>
      <c r="H1676" s="6">
        <v>148.19115387727189</v>
      </c>
      <c r="I1676" s="17">
        <v>0.36472175613001451</v>
      </c>
      <c r="J1676" s="17">
        <v>17.166666666666671</v>
      </c>
      <c r="K1676" s="4">
        <v>17</v>
      </c>
      <c r="L1676">
        <v>900</v>
      </c>
      <c r="M1676" s="6">
        <v>2442.3611111111109</v>
      </c>
      <c r="N1676" s="6">
        <v>40.000000000873108</v>
      </c>
      <c r="O1676" s="4">
        <v>0</v>
      </c>
      <c r="P1676" s="4">
        <v>40.000000000873108</v>
      </c>
      <c r="Q1676" s="13">
        <v>1</v>
      </c>
      <c r="R1676" s="29">
        <v>377.80534641417597</v>
      </c>
      <c r="S1676" s="29">
        <v>2064.555764696936</v>
      </c>
      <c r="T1676" s="29">
        <v>16.343778507</v>
      </c>
      <c r="U1676" t="s">
        <v>176</v>
      </c>
    </row>
    <row r="1677" spans="1:21">
      <c r="A1677">
        <v>1675</v>
      </c>
      <c r="B1677">
        <v>886307</v>
      </c>
      <c r="C1677" s="2">
        <v>44581.447916666657</v>
      </c>
      <c r="D1677" s="26">
        <f>IF(input_OLD_temp_simulation!C1677&lt;&gt;"",(C1677-E1677/24-DATE(1970,1,1))*86400,"")</f>
        <v>1642671899.9999993</v>
      </c>
      <c r="E1677" s="13">
        <v>1</v>
      </c>
      <c r="F1677" s="17">
        <v>3.9772438423060521</v>
      </c>
      <c r="G1677" s="17">
        <v>5.6142928149683664</v>
      </c>
      <c r="H1677" s="6">
        <v>153.05788458764931</v>
      </c>
      <c r="I1677" s="17">
        <v>0.23438196566047509</v>
      </c>
      <c r="J1677" s="17">
        <v>18.66</v>
      </c>
      <c r="K1677" s="4">
        <v>17</v>
      </c>
      <c r="L1677">
        <v>900</v>
      </c>
      <c r="M1677" s="6">
        <v>2442.3611111111109</v>
      </c>
      <c r="N1677" s="6">
        <v>36.000000000058208</v>
      </c>
      <c r="O1677" s="4">
        <v>0</v>
      </c>
      <c r="P1677" s="4">
        <v>36.000000000058208</v>
      </c>
      <c r="Q1677" s="13">
        <v>1</v>
      </c>
      <c r="R1677" s="29">
        <v>377.80534641417597</v>
      </c>
      <c r="S1677" s="29">
        <v>2064.555764696936</v>
      </c>
      <c r="T1677" s="29">
        <v>16.431516153</v>
      </c>
      <c r="U1677" t="s">
        <v>176</v>
      </c>
    </row>
    <row r="1678" spans="1:21">
      <c r="A1678">
        <v>1676</v>
      </c>
      <c r="B1678">
        <v>886307</v>
      </c>
      <c r="C1678" s="2">
        <v>44581.458333333343</v>
      </c>
      <c r="D1678" s="26">
        <f>IF(input_OLD_temp_simulation!C1678&lt;&gt;"",(C1678-E1678/24-DATE(1970,1,1))*86400,"")</f>
        <v>1642672800.000001</v>
      </c>
      <c r="E1678" s="13">
        <v>1</v>
      </c>
      <c r="F1678" s="17">
        <v>4.0135707185031606</v>
      </c>
      <c r="G1678" s="17">
        <v>5.8642928149683371</v>
      </c>
      <c r="H1678" s="6">
        <v>157.92461529802671</v>
      </c>
      <c r="I1678" s="17">
        <v>0.1040421751909362</v>
      </c>
      <c r="J1678" s="17">
        <v>19.579999999999998</v>
      </c>
      <c r="K1678" s="4">
        <v>17</v>
      </c>
      <c r="L1678">
        <v>900</v>
      </c>
      <c r="M1678" s="6">
        <v>576.3972222241415</v>
      </c>
      <c r="N1678" s="6">
        <v>211.99999999953431</v>
      </c>
      <c r="O1678" s="4">
        <v>0</v>
      </c>
      <c r="P1678" s="4">
        <v>211.99999999953431</v>
      </c>
      <c r="Q1678" s="13">
        <v>1</v>
      </c>
      <c r="R1678" s="29">
        <v>377.80534641417597</v>
      </c>
      <c r="S1678" s="29">
        <v>198.5918758099655</v>
      </c>
      <c r="T1678" s="29">
        <v>16.458060974999999</v>
      </c>
      <c r="U1678" t="s">
        <v>176</v>
      </c>
    </row>
    <row r="1679" spans="1:21">
      <c r="A1679">
        <v>1677</v>
      </c>
      <c r="B1679">
        <v>886307</v>
      </c>
      <c r="C1679" s="2">
        <v>44581.46875</v>
      </c>
      <c r="D1679" s="26">
        <f>IF(input_OLD_temp_simulation!C1679&lt;&gt;"",(C1679-E1679/24-DATE(1970,1,1))*86400,"")</f>
        <v>1642673700.0000002</v>
      </c>
      <c r="E1679" s="13">
        <v>1</v>
      </c>
      <c r="F1679" s="17">
        <v>4.1103803444509586</v>
      </c>
      <c r="G1679" s="17">
        <v>5.8642928149683371</v>
      </c>
      <c r="H1679" s="6">
        <v>182.26770260061909</v>
      </c>
      <c r="I1679" s="17">
        <v>0.20085180113873499</v>
      </c>
      <c r="J1679" s="17">
        <v>19.243333333333339</v>
      </c>
      <c r="K1679" s="4">
        <v>17</v>
      </c>
      <c r="L1679">
        <v>900</v>
      </c>
      <c r="M1679" s="6">
        <v>576.3972222241415</v>
      </c>
      <c r="N1679" s="6">
        <v>144.0000000002328</v>
      </c>
      <c r="O1679" s="4">
        <v>0</v>
      </c>
      <c r="P1679" s="4">
        <v>144.0000000002328</v>
      </c>
      <c r="Q1679" s="13">
        <v>1</v>
      </c>
      <c r="R1679" s="29">
        <v>377.80534641417597</v>
      </c>
      <c r="S1679" s="29">
        <v>198.5918758099655</v>
      </c>
      <c r="T1679" s="29">
        <v>16.490255627</v>
      </c>
      <c r="U1679" t="s">
        <v>176</v>
      </c>
    </row>
    <row r="1680" spans="1:21">
      <c r="A1680">
        <v>1678</v>
      </c>
      <c r="B1680">
        <v>886307</v>
      </c>
      <c r="C1680" s="2">
        <v>44581.479166666657</v>
      </c>
      <c r="D1680" s="26">
        <f>IF(input_OLD_temp_simulation!C1680&lt;&gt;"",(C1680-E1680/24-DATE(1970,1,1))*86400,"")</f>
        <v>1642674599.9999993</v>
      </c>
      <c r="E1680" s="13">
        <v>1</v>
      </c>
      <c r="F1680" s="17">
        <v>4.2071899703987583</v>
      </c>
      <c r="G1680" s="17">
        <v>5.8642928149683371</v>
      </c>
      <c r="H1680" s="6">
        <v>206.6107899032115</v>
      </c>
      <c r="I1680" s="17">
        <v>0.29766142708653393</v>
      </c>
      <c r="J1680" s="17">
        <v>19.23</v>
      </c>
      <c r="K1680" s="4">
        <v>17</v>
      </c>
      <c r="L1680">
        <v>900</v>
      </c>
      <c r="M1680" s="6">
        <v>576.3972222241415</v>
      </c>
      <c r="N1680" s="6">
        <v>40.000000000873108</v>
      </c>
      <c r="O1680" s="4">
        <v>0</v>
      </c>
      <c r="P1680" s="4">
        <v>40.000000000873108</v>
      </c>
      <c r="Q1680" s="13">
        <v>1</v>
      </c>
      <c r="R1680" s="29">
        <v>377.80534641417597</v>
      </c>
      <c r="S1680" s="29">
        <v>198.5918758099655</v>
      </c>
      <c r="T1680" s="29">
        <v>16.526713965999999</v>
      </c>
      <c r="U1680" t="s">
        <v>176</v>
      </c>
    </row>
    <row r="1681" spans="1:21">
      <c r="A1681">
        <v>1679</v>
      </c>
      <c r="B1681">
        <v>886307</v>
      </c>
      <c r="C1681" s="2">
        <v>44581.489583333343</v>
      </c>
      <c r="D1681" s="26">
        <f>IF(input_OLD_temp_simulation!C1681&lt;&gt;"",(C1681-E1681/24-DATE(1970,1,1))*86400,"")</f>
        <v>1642675500.000001</v>
      </c>
      <c r="E1681" s="13">
        <v>1</v>
      </c>
      <c r="F1681" s="17">
        <v>4.3039995963465572</v>
      </c>
      <c r="G1681" s="17">
        <v>5.8642928149683371</v>
      </c>
      <c r="H1681" s="6">
        <v>230.95387720580399</v>
      </c>
      <c r="I1681" s="17">
        <v>0.39447105303433272</v>
      </c>
      <c r="J1681" s="17">
        <v>18.963333333333331</v>
      </c>
      <c r="K1681" s="4">
        <v>17</v>
      </c>
      <c r="L1681">
        <v>900</v>
      </c>
      <c r="M1681" s="6">
        <v>576.3972222241415</v>
      </c>
      <c r="N1681" s="6">
        <v>39.999999997235143</v>
      </c>
      <c r="O1681" s="4">
        <v>0</v>
      </c>
      <c r="P1681" s="4">
        <v>39.999999997235143</v>
      </c>
      <c r="Q1681" s="13">
        <v>1</v>
      </c>
      <c r="R1681" s="29">
        <v>377.80534641417597</v>
      </c>
      <c r="S1681" s="29">
        <v>198.5918758099655</v>
      </c>
      <c r="T1681" s="29">
        <v>16.571376319999999</v>
      </c>
      <c r="U1681" t="s">
        <v>176</v>
      </c>
    </row>
    <row r="1682" spans="1:21">
      <c r="A1682">
        <v>1680</v>
      </c>
      <c r="B1682">
        <v>886307</v>
      </c>
      <c r="C1682" s="2">
        <v>44581.5</v>
      </c>
      <c r="D1682" s="26">
        <f>IF(input_OLD_temp_simulation!C1682&lt;&gt;"",(C1682-E1682/24-DATE(1970,1,1))*86400,"")</f>
        <v>1642676400.0000002</v>
      </c>
      <c r="E1682" s="13">
        <v>1</v>
      </c>
      <c r="F1682" s="17">
        <v>4.400809222294356</v>
      </c>
      <c r="G1682" s="17">
        <v>5.8642928149683371</v>
      </c>
      <c r="H1682" s="6">
        <v>255.2969645083964</v>
      </c>
      <c r="I1682" s="17">
        <v>0.49128067898213162</v>
      </c>
      <c r="J1682" s="17">
        <v>19.313333333333329</v>
      </c>
      <c r="K1682" s="4">
        <v>17</v>
      </c>
      <c r="L1682">
        <v>900</v>
      </c>
      <c r="M1682" s="6">
        <v>547.08888888927981</v>
      </c>
      <c r="N1682" s="6">
        <v>40.000000000873108</v>
      </c>
      <c r="O1682" s="4">
        <v>0</v>
      </c>
      <c r="P1682" s="4">
        <v>40.000000000873108</v>
      </c>
      <c r="Q1682" s="13">
        <v>1</v>
      </c>
      <c r="R1682" s="29">
        <v>377.80534641417597</v>
      </c>
      <c r="S1682" s="29">
        <v>169.28354247510379</v>
      </c>
      <c r="T1682" s="29">
        <v>16.623136408000001</v>
      </c>
      <c r="U1682" t="s">
        <v>176</v>
      </c>
    </row>
    <row r="1683" spans="1:21">
      <c r="A1683">
        <v>1681</v>
      </c>
      <c r="B1683">
        <v>886307</v>
      </c>
      <c r="C1683" s="2">
        <v>44581.510416666657</v>
      </c>
      <c r="D1683" s="26">
        <f>IF(input_OLD_temp_simulation!C1683&lt;&gt;"",(C1683-E1683/24-DATE(1970,1,1))*86400,"")</f>
        <v>1642677299.9999993</v>
      </c>
      <c r="E1683" s="13">
        <v>1</v>
      </c>
      <c r="F1683" s="17">
        <v>4.3535222246846121</v>
      </c>
      <c r="G1683" s="17">
        <v>5.8642928149683371</v>
      </c>
      <c r="H1683" s="6">
        <v>238.5762049803279</v>
      </c>
      <c r="I1683" s="17">
        <v>0.44399368137238771</v>
      </c>
      <c r="J1683" s="17">
        <v>18.853333333333339</v>
      </c>
      <c r="K1683" s="4">
        <v>17</v>
      </c>
      <c r="L1683">
        <v>900</v>
      </c>
      <c r="M1683" s="6">
        <v>547.08888888927981</v>
      </c>
      <c r="N1683" s="6">
        <v>272.00000000084401</v>
      </c>
      <c r="O1683" s="4">
        <v>0</v>
      </c>
      <c r="P1683" s="4">
        <v>272.00000000084401</v>
      </c>
      <c r="Q1683" s="13">
        <v>1</v>
      </c>
      <c r="R1683" s="29">
        <v>377.80534641417597</v>
      </c>
      <c r="S1683" s="29">
        <v>169.28354247510379</v>
      </c>
      <c r="T1683" s="29">
        <v>16.677901613</v>
      </c>
      <c r="U1683" t="s">
        <v>176</v>
      </c>
    </row>
    <row r="1684" spans="1:21">
      <c r="A1684">
        <v>1682</v>
      </c>
      <c r="B1684">
        <v>886307</v>
      </c>
      <c r="C1684" s="2">
        <v>44581.520833333343</v>
      </c>
      <c r="D1684" s="26">
        <f>IF(input_OLD_temp_simulation!C1684&lt;&gt;"",(C1684-E1684/24-DATE(1970,1,1))*86400,"")</f>
        <v>1642678200.000001</v>
      </c>
      <c r="E1684" s="13">
        <v>1</v>
      </c>
      <c r="F1684" s="17">
        <v>4.3062352270748683</v>
      </c>
      <c r="G1684" s="17">
        <v>5.8642928149683371</v>
      </c>
      <c r="H1684" s="6">
        <v>221.8554454522594</v>
      </c>
      <c r="I1684" s="17">
        <v>0.39670668376264379</v>
      </c>
      <c r="J1684" s="17">
        <v>19.043333333333329</v>
      </c>
      <c r="K1684" s="4">
        <v>17</v>
      </c>
      <c r="L1684">
        <v>900</v>
      </c>
      <c r="M1684" s="6">
        <v>547.08888888927981</v>
      </c>
      <c r="N1684" s="6">
        <v>43.999999998050043</v>
      </c>
      <c r="O1684" s="4">
        <v>0</v>
      </c>
      <c r="P1684" s="4">
        <v>43.999999998050043</v>
      </c>
      <c r="Q1684" s="13">
        <v>1</v>
      </c>
      <c r="R1684" s="29">
        <v>377.80534641417597</v>
      </c>
      <c r="S1684" s="29">
        <v>169.28354247510379</v>
      </c>
      <c r="T1684" s="29">
        <v>16.718175504000001</v>
      </c>
      <c r="U1684" t="s">
        <v>176</v>
      </c>
    </row>
    <row r="1685" spans="1:21">
      <c r="A1685">
        <v>1683</v>
      </c>
      <c r="B1685">
        <v>886307</v>
      </c>
      <c r="C1685" s="2">
        <v>44581.53125</v>
      </c>
      <c r="D1685" s="26">
        <f>IF(input_OLD_temp_simulation!C1685&lt;&gt;"",(C1685-E1685/24-DATE(1970,1,1))*86400,"")</f>
        <v>1642679100.0000002</v>
      </c>
      <c r="E1685" s="13">
        <v>1</v>
      </c>
      <c r="F1685" s="17">
        <v>4.2589482294651244</v>
      </c>
      <c r="G1685" s="17">
        <v>5.8642928149683371</v>
      </c>
      <c r="H1685" s="6">
        <v>205.13468592419099</v>
      </c>
      <c r="I1685" s="17">
        <v>0.34941968615289998</v>
      </c>
      <c r="J1685" s="17">
        <v>19.63333333333334</v>
      </c>
      <c r="K1685" s="4">
        <v>17</v>
      </c>
      <c r="L1685">
        <v>900</v>
      </c>
      <c r="M1685" s="6">
        <v>547.08888888927981</v>
      </c>
      <c r="N1685" s="6">
        <v>44.000000001688022</v>
      </c>
      <c r="O1685" s="4">
        <v>0</v>
      </c>
      <c r="P1685" s="4">
        <v>44.000000001688022</v>
      </c>
      <c r="Q1685" s="13">
        <v>1</v>
      </c>
      <c r="R1685" s="29">
        <v>377.80534641417597</v>
      </c>
      <c r="S1685" s="29">
        <v>169.28354247510379</v>
      </c>
      <c r="T1685" s="29">
        <v>16.752670699999999</v>
      </c>
      <c r="U1685" t="s">
        <v>176</v>
      </c>
    </row>
    <row r="1686" spans="1:21">
      <c r="A1686">
        <v>1684</v>
      </c>
      <c r="B1686">
        <v>886307</v>
      </c>
      <c r="C1686" s="2">
        <v>44581.541666666657</v>
      </c>
      <c r="D1686" s="26">
        <f>IF(input_OLD_temp_simulation!C1686&lt;&gt;"",(C1686-E1686/24-DATE(1970,1,1))*86400,"")</f>
        <v>1642679999.9999993</v>
      </c>
      <c r="E1686" s="13">
        <v>1</v>
      </c>
      <c r="F1686" s="17">
        <v>4.2116612318553814</v>
      </c>
      <c r="G1686" s="17">
        <v>5.8642928149683371</v>
      </c>
      <c r="H1686" s="6">
        <v>188.41392639612249</v>
      </c>
      <c r="I1686" s="17">
        <v>0.30213268854315611</v>
      </c>
      <c r="J1686" s="17">
        <v>19.22</v>
      </c>
      <c r="K1686" s="4">
        <v>17</v>
      </c>
      <c r="L1686">
        <v>900</v>
      </c>
      <c r="M1686" s="6">
        <v>117.23333333056109</v>
      </c>
      <c r="N1686" s="6">
        <v>43.999999998050043</v>
      </c>
      <c r="O1686" s="4">
        <v>0</v>
      </c>
      <c r="P1686" s="4">
        <v>43.999999998050043</v>
      </c>
      <c r="Q1686" s="13">
        <v>1</v>
      </c>
      <c r="R1686" s="29">
        <v>377.80534641417597</v>
      </c>
      <c r="S1686" s="29">
        <v>0</v>
      </c>
      <c r="T1686" s="29">
        <v>16.775162871999999</v>
      </c>
      <c r="U1686" t="s">
        <v>176</v>
      </c>
    </row>
    <row r="1687" spans="1:21">
      <c r="A1687">
        <v>1685</v>
      </c>
      <c r="B1687">
        <v>886307</v>
      </c>
      <c r="C1687" s="2">
        <v>44581.552083333343</v>
      </c>
      <c r="D1687" s="26">
        <f>IF(input_OLD_temp_simulation!C1687&lt;&gt;"",(C1687-E1687/24-DATE(1970,1,1))*86400,"")</f>
        <v>1642680900.000001</v>
      </c>
      <c r="E1687" s="13">
        <v>1</v>
      </c>
      <c r="F1687" s="17">
        <v>3.8106147998353719</v>
      </c>
      <c r="G1687" s="17">
        <v>5.8642928149683371</v>
      </c>
      <c r="H1687" s="6">
        <v>176.0535680679335</v>
      </c>
      <c r="I1687" s="17">
        <v>-9.8913743476852112E-2</v>
      </c>
      <c r="J1687" s="17">
        <v>18.696666666666669</v>
      </c>
      <c r="K1687" s="4">
        <v>16.666666666666671</v>
      </c>
      <c r="L1687">
        <v>900</v>
      </c>
      <c r="M1687" s="6">
        <v>117.23333333056109</v>
      </c>
      <c r="N1687" s="6">
        <v>368.00000000221189</v>
      </c>
      <c r="O1687" s="4">
        <v>0</v>
      </c>
      <c r="P1687" s="4">
        <v>368.00000000221189</v>
      </c>
      <c r="Q1687" s="13">
        <v>1</v>
      </c>
      <c r="R1687" s="29">
        <v>377.80534641417597</v>
      </c>
      <c r="S1687" s="29">
        <v>0</v>
      </c>
      <c r="T1687" s="29">
        <v>16.804583321999999</v>
      </c>
      <c r="U1687" t="s">
        <v>176</v>
      </c>
    </row>
    <row r="1688" spans="1:21">
      <c r="A1688">
        <v>1686</v>
      </c>
      <c r="B1688">
        <v>886307</v>
      </c>
      <c r="C1688" s="2">
        <v>44581.5625</v>
      </c>
      <c r="D1688" s="26">
        <f>IF(input_OLD_temp_simulation!C1688&lt;&gt;"",(C1688-E1688/24-DATE(1970,1,1))*86400,"")</f>
        <v>1642681800.0000002</v>
      </c>
      <c r="E1688" s="13">
        <v>1</v>
      </c>
      <c r="F1688" s="17">
        <v>3.4095683678153641</v>
      </c>
      <c r="G1688" s="17">
        <v>5.8642928149683371</v>
      </c>
      <c r="H1688" s="6">
        <v>163.6932097397445</v>
      </c>
      <c r="I1688" s="17">
        <v>-0.49996017549686028</v>
      </c>
      <c r="J1688" s="17">
        <v>18.543333333333329</v>
      </c>
      <c r="K1688" s="4">
        <v>16</v>
      </c>
      <c r="L1688">
        <v>900</v>
      </c>
      <c r="M1688" s="6">
        <v>117.23333333056109</v>
      </c>
      <c r="N1688" s="6">
        <v>184.00000000110589</v>
      </c>
      <c r="O1688" s="4">
        <v>0</v>
      </c>
      <c r="P1688" s="4">
        <v>184.00000000110589</v>
      </c>
      <c r="Q1688" s="13">
        <v>1</v>
      </c>
      <c r="R1688" s="29">
        <v>377.80534641417597</v>
      </c>
      <c r="S1688" s="29">
        <v>0</v>
      </c>
      <c r="T1688" s="29">
        <v>16.821598667</v>
      </c>
      <c r="U1688" t="s">
        <v>176</v>
      </c>
    </row>
    <row r="1689" spans="1:21">
      <c r="A1689">
        <v>1687</v>
      </c>
      <c r="B1689">
        <v>886307</v>
      </c>
      <c r="C1689" s="2">
        <v>44581.572916666657</v>
      </c>
      <c r="D1689" s="26">
        <f>IF(input_OLD_temp_simulation!C1689&lt;&gt;"",(C1689-E1689/24-DATE(1970,1,1))*86400,"")</f>
        <v>1642682699.9999993</v>
      </c>
      <c r="E1689" s="13">
        <v>1</v>
      </c>
      <c r="F1689" s="17">
        <v>3.0085219357953559</v>
      </c>
      <c r="G1689" s="17">
        <v>5.8642928149683371</v>
      </c>
      <c r="H1689" s="6">
        <v>151.33285141155551</v>
      </c>
      <c r="I1689" s="17">
        <v>-0.90100660751686856</v>
      </c>
      <c r="J1689" s="17">
        <v>18.8</v>
      </c>
      <c r="K1689" s="4">
        <v>16</v>
      </c>
      <c r="L1689">
        <v>900</v>
      </c>
      <c r="M1689" s="6">
        <v>117.23333333056109</v>
      </c>
      <c r="N1689" s="6">
        <v>207.9999999987194</v>
      </c>
      <c r="O1689" s="4">
        <v>0</v>
      </c>
      <c r="P1689" s="4">
        <v>207.9999999987194</v>
      </c>
      <c r="Q1689" s="13">
        <v>1</v>
      </c>
      <c r="R1689" s="29">
        <v>377.80534641417597</v>
      </c>
      <c r="S1689" s="29">
        <v>0</v>
      </c>
      <c r="T1689" s="29">
        <v>16.834154726000001</v>
      </c>
      <c r="U1689" t="s">
        <v>176</v>
      </c>
    </row>
    <row r="1690" spans="1:21">
      <c r="A1690">
        <v>1688</v>
      </c>
      <c r="B1690">
        <v>886307</v>
      </c>
      <c r="C1690" s="2">
        <v>44581.583333333343</v>
      </c>
      <c r="D1690" s="26">
        <f>IF(input_OLD_temp_simulation!C1690&lt;&gt;"",(C1690-E1690/24-DATE(1970,1,1))*86400,"")</f>
        <v>1642683600.000001</v>
      </c>
      <c r="E1690" s="13">
        <v>1</v>
      </c>
      <c r="F1690" s="17">
        <v>2.6074755037753481</v>
      </c>
      <c r="G1690" s="17">
        <v>5.8642928149683371</v>
      </c>
      <c r="H1690" s="6">
        <v>138.97249308336649</v>
      </c>
      <c r="I1690" s="17">
        <v>-1.302053039536877</v>
      </c>
      <c r="J1690" s="17">
        <v>18.899999999999999</v>
      </c>
      <c r="K1690" s="4">
        <v>16</v>
      </c>
      <c r="L1690">
        <v>900</v>
      </c>
      <c r="M1690" s="6">
        <v>58.616666669723202</v>
      </c>
      <c r="N1690" s="6">
        <v>128.00000000061121</v>
      </c>
      <c r="O1690" s="4">
        <v>0</v>
      </c>
      <c r="P1690" s="4">
        <v>128.00000000061121</v>
      </c>
      <c r="Q1690" s="13">
        <v>1</v>
      </c>
      <c r="R1690" s="29">
        <v>377.80534641417597</v>
      </c>
      <c r="S1690" s="29">
        <v>0</v>
      </c>
      <c r="T1690" s="29">
        <v>16.838311778000001</v>
      </c>
      <c r="U1690" t="s">
        <v>176</v>
      </c>
    </row>
    <row r="1691" spans="1:21">
      <c r="A1691">
        <v>1689</v>
      </c>
      <c r="B1691">
        <v>886307</v>
      </c>
      <c r="C1691" s="2">
        <v>44581.59375</v>
      </c>
      <c r="D1691" s="26">
        <f>IF(input_OLD_temp_simulation!C1691&lt;&gt;"",(C1691-E1691/24-DATE(1970,1,1))*86400,"")</f>
        <v>1642684500.0000002</v>
      </c>
      <c r="E1691" s="13">
        <v>1</v>
      </c>
      <c r="F1691" s="17">
        <v>2.900771116616276</v>
      </c>
      <c r="G1691" s="17">
        <v>5.6142928149683664</v>
      </c>
      <c r="H1691" s="6">
        <v>127.2670959112274</v>
      </c>
      <c r="I1691" s="17">
        <v>-0.84209076002930061</v>
      </c>
      <c r="J1691" s="17">
        <v>18.86666666666666</v>
      </c>
      <c r="K1691" s="4">
        <v>16</v>
      </c>
      <c r="L1691">
        <v>900</v>
      </c>
      <c r="M1691" s="6">
        <v>58.616666669723202</v>
      </c>
      <c r="N1691" s="6">
        <v>119.99999999898139</v>
      </c>
      <c r="O1691" s="4">
        <v>0</v>
      </c>
      <c r="P1691" s="4">
        <v>119.99999999898139</v>
      </c>
      <c r="Q1691" s="13">
        <v>1</v>
      </c>
      <c r="R1691" s="29">
        <v>377.80534641417597</v>
      </c>
      <c r="S1691" s="29">
        <v>0</v>
      </c>
      <c r="T1691" s="29">
        <v>16.839729039000002</v>
      </c>
      <c r="U1691" t="s">
        <v>176</v>
      </c>
    </row>
    <row r="1692" spans="1:21">
      <c r="A1692">
        <v>1690</v>
      </c>
      <c r="B1692">
        <v>886307</v>
      </c>
      <c r="C1692" s="2">
        <v>44581.604166666657</v>
      </c>
      <c r="D1692" s="26">
        <f>IF(input_OLD_temp_simulation!C1692&lt;&gt;"",(C1692-E1692/24-DATE(1970,1,1))*86400,"")</f>
        <v>1642685399.9999993</v>
      </c>
      <c r="E1692" s="13">
        <v>1</v>
      </c>
      <c r="F1692" s="17">
        <v>3.1940667294572052</v>
      </c>
      <c r="G1692" s="17">
        <v>5.3642928149683939</v>
      </c>
      <c r="H1692" s="6">
        <v>115.5616987390883</v>
      </c>
      <c r="I1692" s="17">
        <v>-0.38212848052172399</v>
      </c>
      <c r="J1692" s="17">
        <v>16.766666666666669</v>
      </c>
      <c r="K1692" s="4">
        <v>16</v>
      </c>
      <c r="L1692">
        <v>900</v>
      </c>
      <c r="M1692" s="6">
        <v>58.616666669723202</v>
      </c>
      <c r="N1692" s="6">
        <v>116.00000000180439</v>
      </c>
      <c r="O1692" s="4">
        <v>0</v>
      </c>
      <c r="P1692" s="4">
        <v>116.00000000180439</v>
      </c>
      <c r="Q1692" s="13">
        <v>1</v>
      </c>
      <c r="R1692" s="29">
        <v>377.80534641417597</v>
      </c>
      <c r="S1692" s="29">
        <v>0</v>
      </c>
      <c r="T1692" s="29">
        <v>16.838567098999999</v>
      </c>
      <c r="U1692" t="s">
        <v>176</v>
      </c>
    </row>
    <row r="1693" spans="1:21">
      <c r="A1693">
        <v>1691</v>
      </c>
      <c r="B1693">
        <v>886307</v>
      </c>
      <c r="C1693" s="2">
        <v>44581.614583333343</v>
      </c>
      <c r="D1693" s="26">
        <f>IF(input_OLD_temp_simulation!C1693&lt;&gt;"",(C1693-E1693/24-DATE(1970,1,1))*86400,"")</f>
        <v>1642686300.000001</v>
      </c>
      <c r="E1693" s="13">
        <v>1</v>
      </c>
      <c r="F1693" s="17">
        <v>3.4873623422981339</v>
      </c>
      <c r="G1693" s="17">
        <v>5.1142928149684224</v>
      </c>
      <c r="H1693" s="6">
        <v>103.8563015669491</v>
      </c>
      <c r="I1693" s="17">
        <v>7.7833798985852631E-2</v>
      </c>
      <c r="J1693" s="17">
        <v>17.18</v>
      </c>
      <c r="K1693" s="4">
        <v>16</v>
      </c>
      <c r="L1693">
        <v>900</v>
      </c>
      <c r="M1693" s="6">
        <v>58.616666669723202</v>
      </c>
      <c r="N1693" s="6">
        <v>79.999999998108251</v>
      </c>
      <c r="O1693" s="4">
        <v>0</v>
      </c>
      <c r="P1693" s="4">
        <v>79.999999998108251</v>
      </c>
      <c r="Q1693" s="13">
        <v>1</v>
      </c>
      <c r="R1693" s="29">
        <v>377.80534641417597</v>
      </c>
      <c r="S1693" s="29">
        <v>0</v>
      </c>
      <c r="T1693" s="29">
        <v>16.833617494999999</v>
      </c>
      <c r="U1693" t="s">
        <v>176</v>
      </c>
    </row>
    <row r="1694" spans="1:21">
      <c r="A1694">
        <v>1692</v>
      </c>
      <c r="B1694">
        <v>886307</v>
      </c>
      <c r="C1694" s="2">
        <v>44581.625</v>
      </c>
      <c r="D1694" s="26">
        <f>IF(input_OLD_temp_simulation!C1694&lt;&gt;"",(C1694-E1694/24-DATE(1970,1,1))*86400,"")</f>
        <v>1642687200.0000002</v>
      </c>
      <c r="E1694" s="13">
        <v>1</v>
      </c>
      <c r="F1694" s="17">
        <v>3.7806579551390631</v>
      </c>
      <c r="G1694" s="17">
        <v>4.8642928149684508</v>
      </c>
      <c r="H1694" s="6">
        <v>92.150904394809956</v>
      </c>
      <c r="I1694" s="17">
        <v>0.53779607849342881</v>
      </c>
      <c r="J1694" s="17">
        <v>18.39</v>
      </c>
      <c r="K1694" s="4">
        <v>16</v>
      </c>
      <c r="L1694">
        <v>900</v>
      </c>
      <c r="M1694" s="6">
        <v>0</v>
      </c>
      <c r="N1694" s="6">
        <v>44.000000001688022</v>
      </c>
      <c r="O1694" s="4">
        <v>0</v>
      </c>
      <c r="P1694" s="4">
        <v>44.000000001688022</v>
      </c>
      <c r="Q1694" s="13">
        <v>1</v>
      </c>
      <c r="R1694" s="29">
        <v>377.80534641417597</v>
      </c>
      <c r="S1694" s="29">
        <v>0</v>
      </c>
      <c r="T1694" s="29">
        <v>16.824892018</v>
      </c>
      <c r="U1694" t="s">
        <v>176</v>
      </c>
    </row>
    <row r="1695" spans="1:21">
      <c r="A1695">
        <v>1693</v>
      </c>
      <c r="B1695">
        <v>886307</v>
      </c>
      <c r="C1695" s="2">
        <v>44581.635416666657</v>
      </c>
      <c r="D1695" s="26">
        <f>IF(input_OLD_temp_simulation!C1695&lt;&gt;"",(C1695-E1695/24-DATE(1970,1,1))*86400,"")</f>
        <v>1642688099.9999993</v>
      </c>
      <c r="E1695" s="13">
        <v>1</v>
      </c>
      <c r="F1695" s="17">
        <v>3.5649622227850521</v>
      </c>
      <c r="G1695" s="17">
        <v>4.7218709733588904</v>
      </c>
      <c r="H1695" s="6">
        <v>75.939110216741639</v>
      </c>
      <c r="I1695" s="17">
        <v>0.41704824054579248</v>
      </c>
      <c r="J1695" s="17">
        <v>18.21</v>
      </c>
      <c r="K1695" s="4">
        <v>16</v>
      </c>
      <c r="L1695">
        <v>900</v>
      </c>
      <c r="M1695" s="6">
        <v>0</v>
      </c>
      <c r="N1695" s="6">
        <v>39.999999997235143</v>
      </c>
      <c r="O1695" s="4">
        <v>0</v>
      </c>
      <c r="P1695" s="4">
        <v>39.999999997235143</v>
      </c>
      <c r="Q1695" s="13">
        <v>1</v>
      </c>
      <c r="R1695" s="29">
        <v>377.80534641417597</v>
      </c>
      <c r="S1695" s="29">
        <v>0</v>
      </c>
      <c r="T1695" s="29">
        <v>16.810327237999999</v>
      </c>
      <c r="U1695" t="s">
        <v>176</v>
      </c>
    </row>
    <row r="1696" spans="1:21">
      <c r="A1696">
        <v>1694</v>
      </c>
      <c r="B1696">
        <v>886307</v>
      </c>
      <c r="C1696" s="2">
        <v>44581.645833333343</v>
      </c>
      <c r="D1696" s="26">
        <f>IF(input_OLD_temp_simulation!C1696&lt;&gt;"",(C1696-E1696/24-DATE(1970,1,1))*86400,"")</f>
        <v>1642689000.000001</v>
      </c>
      <c r="E1696" s="13">
        <v>1</v>
      </c>
      <c r="F1696" s="17">
        <v>3.3492664904310421</v>
      </c>
      <c r="G1696" s="17">
        <v>4.5794491317493282</v>
      </c>
      <c r="H1696" s="6">
        <v>59.727316038673287</v>
      </c>
      <c r="I1696" s="17">
        <v>0.29630040259815621</v>
      </c>
      <c r="J1696" s="17">
        <v>18.483333333333331</v>
      </c>
      <c r="K1696" s="4">
        <v>16</v>
      </c>
      <c r="L1696">
        <v>900</v>
      </c>
      <c r="M1696" s="6">
        <v>0</v>
      </c>
      <c r="N1696" s="6">
        <v>40.000000000873108</v>
      </c>
      <c r="O1696" s="4">
        <v>0</v>
      </c>
      <c r="P1696" s="4">
        <v>40.000000000873108</v>
      </c>
      <c r="Q1696" s="13">
        <v>1</v>
      </c>
      <c r="R1696" s="29">
        <v>377.80534641417597</v>
      </c>
      <c r="S1696" s="29">
        <v>0</v>
      </c>
      <c r="T1696" s="29">
        <v>16.790093392999999</v>
      </c>
      <c r="U1696" t="s">
        <v>176</v>
      </c>
    </row>
    <row r="1697" spans="1:21">
      <c r="A1697">
        <v>1695</v>
      </c>
      <c r="B1697">
        <v>886307</v>
      </c>
      <c r="C1697" s="2">
        <v>44581.65625</v>
      </c>
      <c r="D1697" s="26">
        <f>IF(input_OLD_temp_simulation!C1697&lt;&gt;"",(C1697-E1697/24-DATE(1970,1,1))*86400,"")</f>
        <v>1642689900.0000002</v>
      </c>
      <c r="E1697" s="13">
        <v>1</v>
      </c>
      <c r="F1697" s="17">
        <v>3.1335707580770311</v>
      </c>
      <c r="G1697" s="17">
        <v>4.4370272901397669</v>
      </c>
      <c r="H1697" s="6">
        <v>43.515521860604963</v>
      </c>
      <c r="I1697" s="17">
        <v>0.1755525646505198</v>
      </c>
      <c r="J1697" s="17">
        <v>17.926666666666669</v>
      </c>
      <c r="K1697" s="4">
        <v>16</v>
      </c>
      <c r="L1697">
        <v>900</v>
      </c>
      <c r="M1697" s="6">
        <v>0</v>
      </c>
      <c r="N1697" s="6">
        <v>56.000000000494772</v>
      </c>
      <c r="O1697" s="4">
        <v>0</v>
      </c>
      <c r="P1697" s="4">
        <v>56.000000000494772</v>
      </c>
      <c r="Q1697" s="13">
        <v>1</v>
      </c>
      <c r="R1697" s="29">
        <v>377.80534641417597</v>
      </c>
      <c r="S1697" s="29">
        <v>0</v>
      </c>
      <c r="T1697" s="29">
        <v>16.764816378999999</v>
      </c>
      <c r="U1697" t="s">
        <v>176</v>
      </c>
    </row>
    <row r="1698" spans="1:21">
      <c r="A1698">
        <v>1696</v>
      </c>
      <c r="B1698">
        <v>886307</v>
      </c>
      <c r="C1698" s="2">
        <v>44581.666666666657</v>
      </c>
      <c r="D1698" s="26">
        <f>IF(input_OLD_temp_simulation!C1698&lt;&gt;"",(C1698-E1698/24-DATE(1970,1,1))*86400,"")</f>
        <v>1642690799.9999993</v>
      </c>
      <c r="E1698" s="13">
        <v>1</v>
      </c>
      <c r="F1698" s="17">
        <v>2.917875025723021</v>
      </c>
      <c r="G1698" s="17">
        <v>4.2946054485302056</v>
      </c>
      <c r="H1698" s="6">
        <v>27.303727682536621</v>
      </c>
      <c r="I1698" s="17">
        <v>5.4804726702883499E-2</v>
      </c>
      <c r="J1698" s="17">
        <v>16.07</v>
      </c>
      <c r="K1698" s="4">
        <v>16</v>
      </c>
      <c r="L1698">
        <v>900</v>
      </c>
      <c r="M1698" s="6">
        <v>1885.502777775396</v>
      </c>
      <c r="N1698" s="6">
        <v>268.0000000000291</v>
      </c>
      <c r="O1698" s="4">
        <v>0</v>
      </c>
      <c r="P1698" s="4">
        <v>268.0000000000291</v>
      </c>
      <c r="Q1698" s="13">
        <v>1</v>
      </c>
      <c r="R1698" s="29">
        <v>377.80534641417597</v>
      </c>
      <c r="S1698" s="29">
        <v>1507.69743136122</v>
      </c>
      <c r="T1698" s="29">
        <v>16.797559133</v>
      </c>
      <c r="U1698" t="s">
        <v>176</v>
      </c>
    </row>
    <row r="1699" spans="1:21">
      <c r="A1699">
        <v>1697</v>
      </c>
      <c r="B1699">
        <v>886307</v>
      </c>
      <c r="C1699" s="2">
        <v>44581.677083333343</v>
      </c>
      <c r="D1699" s="26">
        <f>IF(input_OLD_temp_simulation!C1699&lt;&gt;"",(C1699-E1699/24-DATE(1970,1,1))*86400,"")</f>
        <v>1642691700.000001</v>
      </c>
      <c r="E1699" s="13">
        <v>1</v>
      </c>
      <c r="F1699" s="17">
        <v>2.7972438818799219</v>
      </c>
      <c r="G1699" s="17">
        <v>4.0785322447881063</v>
      </c>
      <c r="H1699" s="6">
        <v>20.47779576190246</v>
      </c>
      <c r="I1699" s="17">
        <v>7.8222385354517865E-2</v>
      </c>
      <c r="J1699" s="17">
        <v>17.236666666666672</v>
      </c>
      <c r="K1699" s="4">
        <v>16.166666666666671</v>
      </c>
      <c r="L1699">
        <v>900</v>
      </c>
      <c r="M1699" s="6">
        <v>1885.502777775396</v>
      </c>
      <c r="N1699" s="6">
        <v>108.00000000017459</v>
      </c>
      <c r="O1699" s="4">
        <v>0</v>
      </c>
      <c r="P1699" s="4">
        <v>108.00000000017459</v>
      </c>
      <c r="Q1699" s="13">
        <v>1</v>
      </c>
      <c r="R1699" s="29">
        <v>377.80534641417597</v>
      </c>
      <c r="S1699" s="29">
        <v>1507.69743136122</v>
      </c>
      <c r="T1699" s="29">
        <v>16.821942626999999</v>
      </c>
      <c r="U1699" t="s">
        <v>176</v>
      </c>
    </row>
    <row r="1700" spans="1:21">
      <c r="A1700">
        <v>1698</v>
      </c>
      <c r="B1700">
        <v>886307</v>
      </c>
      <c r="C1700" s="2">
        <v>44581.6875</v>
      </c>
      <c r="D1700" s="26">
        <f>IF(input_OLD_temp_simulation!C1700&lt;&gt;"",(C1700-E1700/24-DATE(1970,1,1))*86400,"")</f>
        <v>1642692600.0000002</v>
      </c>
      <c r="E1700" s="13">
        <v>1</v>
      </c>
      <c r="F1700" s="17">
        <v>2.6766127380368232</v>
      </c>
      <c r="G1700" s="17">
        <v>3.8624590410460069</v>
      </c>
      <c r="H1700" s="6">
        <v>13.651863841268311</v>
      </c>
      <c r="I1700" s="17">
        <v>0.1016400440061522</v>
      </c>
      <c r="J1700" s="17">
        <v>18.623333333333331</v>
      </c>
      <c r="K1700" s="4">
        <v>16.5</v>
      </c>
      <c r="L1700">
        <v>900</v>
      </c>
      <c r="M1700" s="6">
        <v>1885.502777775396</v>
      </c>
      <c r="N1700" s="6">
        <v>511.99999999880669</v>
      </c>
      <c r="O1700" s="4">
        <v>0</v>
      </c>
      <c r="P1700" s="4">
        <v>511.99999999880669</v>
      </c>
      <c r="Q1700" s="13">
        <v>1</v>
      </c>
      <c r="R1700" s="29">
        <v>377.80534641417597</v>
      </c>
      <c r="S1700" s="29">
        <v>1507.69743136122</v>
      </c>
      <c r="T1700" s="29">
        <v>16.859433559999999</v>
      </c>
      <c r="U1700" t="s">
        <v>176</v>
      </c>
    </row>
    <row r="1701" spans="1:21">
      <c r="A1701">
        <v>1699</v>
      </c>
      <c r="B1701">
        <v>886307</v>
      </c>
      <c r="C1701" s="2">
        <v>44581.697916666657</v>
      </c>
      <c r="D1701" s="26">
        <f>IF(input_OLD_temp_simulation!C1701&lt;&gt;"",(C1701-E1701/24-DATE(1970,1,1))*86400,"")</f>
        <v>1642693499.9999993</v>
      </c>
      <c r="E1701" s="13">
        <v>1</v>
      </c>
      <c r="F1701" s="17">
        <v>2.5559815941937249</v>
      </c>
      <c r="G1701" s="17">
        <v>3.646385837303908</v>
      </c>
      <c r="H1701" s="6">
        <v>6.8259319206341553</v>
      </c>
      <c r="I1701" s="17">
        <v>0.12505770265778621</v>
      </c>
      <c r="J1701" s="17">
        <v>19.493333333333339</v>
      </c>
      <c r="K1701" s="4">
        <v>16.5</v>
      </c>
      <c r="L1701">
        <v>900</v>
      </c>
      <c r="M1701" s="6">
        <v>1885.502777775396</v>
      </c>
      <c r="N1701" s="6">
        <v>116.00000000180439</v>
      </c>
      <c r="O1701" s="4">
        <v>0</v>
      </c>
      <c r="P1701" s="4">
        <v>116.00000000180439</v>
      </c>
      <c r="Q1701" s="13">
        <v>1</v>
      </c>
      <c r="R1701" s="29">
        <v>377.80534641417597</v>
      </c>
      <c r="S1701" s="29">
        <v>1507.69743136122</v>
      </c>
      <c r="T1701" s="29">
        <v>16.879578821999999</v>
      </c>
      <c r="U1701" t="s">
        <v>176</v>
      </c>
    </row>
    <row r="1702" spans="1:21">
      <c r="A1702">
        <v>1700</v>
      </c>
      <c r="B1702">
        <v>886307</v>
      </c>
      <c r="C1702" s="2">
        <v>44581.708333333343</v>
      </c>
      <c r="D1702" s="26">
        <f>IF(input_OLD_temp_simulation!C1702&lt;&gt;"",(C1702-E1702/24-DATE(1970,1,1))*86400,"")</f>
        <v>1642694400.000001</v>
      </c>
      <c r="E1702" s="13">
        <v>1</v>
      </c>
      <c r="F1702" s="17">
        <v>2.4353504503506258</v>
      </c>
      <c r="G1702" s="17">
        <v>3.4303126335618082</v>
      </c>
      <c r="H1702" s="6">
        <v>0</v>
      </c>
      <c r="I1702" s="17">
        <v>0.14847536130942049</v>
      </c>
      <c r="J1702" s="17">
        <v>17.026666666666671</v>
      </c>
      <c r="K1702" s="4">
        <v>16.5</v>
      </c>
      <c r="L1702">
        <v>900</v>
      </c>
      <c r="M1702" s="6">
        <v>1611.9583333329781</v>
      </c>
      <c r="N1702" s="6">
        <v>191.99999999909781</v>
      </c>
      <c r="O1702" s="4">
        <v>0</v>
      </c>
      <c r="P1702" s="4">
        <v>191.99999999909781</v>
      </c>
      <c r="Q1702" s="13">
        <v>1</v>
      </c>
      <c r="R1702" s="29">
        <v>377.80534641417597</v>
      </c>
      <c r="S1702" s="29">
        <v>1234.1529869188021</v>
      </c>
      <c r="T1702" s="29">
        <v>16.890288739999999</v>
      </c>
      <c r="U1702" t="s">
        <v>176</v>
      </c>
    </row>
    <row r="1703" spans="1:21">
      <c r="A1703">
        <v>1701</v>
      </c>
      <c r="B1703">
        <v>886307</v>
      </c>
      <c r="C1703" s="2">
        <v>44581.71875</v>
      </c>
      <c r="D1703" s="26">
        <f>IF(input_OLD_temp_simulation!C1703&lt;&gt;"",(C1703-E1703/24-DATE(1970,1,1))*86400,"")</f>
        <v>1642695300.0000002</v>
      </c>
      <c r="E1703" s="13">
        <v>1</v>
      </c>
      <c r="F1703" s="17">
        <v>2.3419335040286211</v>
      </c>
      <c r="G1703" s="17">
        <v>3.473894029094692</v>
      </c>
      <c r="H1703" s="6">
        <v>0</v>
      </c>
      <c r="I1703" s="17">
        <v>2.6004151298826269E-2</v>
      </c>
      <c r="J1703" s="17">
        <v>16.77</v>
      </c>
      <c r="K1703" s="4">
        <v>16.5</v>
      </c>
      <c r="L1703">
        <v>900</v>
      </c>
      <c r="M1703" s="6">
        <v>1611.9583333329781</v>
      </c>
      <c r="N1703" s="6">
        <v>128.00000000061121</v>
      </c>
      <c r="O1703" s="4">
        <v>0</v>
      </c>
      <c r="P1703" s="4">
        <v>128.00000000061121</v>
      </c>
      <c r="Q1703" s="13">
        <v>1</v>
      </c>
      <c r="R1703" s="29">
        <v>377.80534641417597</v>
      </c>
      <c r="S1703" s="29">
        <v>1234.1529869188021</v>
      </c>
      <c r="T1703" s="29">
        <v>16.898151086999999</v>
      </c>
      <c r="U1703" t="s">
        <v>176</v>
      </c>
    </row>
    <row r="1704" spans="1:21">
      <c r="A1704">
        <v>1702</v>
      </c>
      <c r="B1704">
        <v>886307</v>
      </c>
      <c r="C1704" s="2">
        <v>44581.729166666657</v>
      </c>
      <c r="D1704" s="26">
        <f>IF(input_OLD_temp_simulation!C1704&lt;&gt;"",(C1704-E1704/24-DATE(1970,1,1))*86400,"")</f>
        <v>1642696199.9999993</v>
      </c>
      <c r="E1704" s="13">
        <v>1</v>
      </c>
      <c r="F1704" s="17">
        <v>2.248516557706616</v>
      </c>
      <c r="G1704" s="17">
        <v>3.517475424627575</v>
      </c>
      <c r="H1704" s="6">
        <v>0</v>
      </c>
      <c r="I1704" s="17">
        <v>-9.6467058711767528E-2</v>
      </c>
      <c r="J1704" s="17">
        <v>17.27333333333333</v>
      </c>
      <c r="K1704" s="4">
        <v>16.5</v>
      </c>
      <c r="L1704">
        <v>900</v>
      </c>
      <c r="M1704" s="6">
        <v>1611.9583333329781</v>
      </c>
      <c r="N1704" s="6">
        <v>72.000000000116415</v>
      </c>
      <c r="O1704" s="4">
        <v>0</v>
      </c>
      <c r="P1704" s="4">
        <v>72.000000000116415</v>
      </c>
      <c r="Q1704" s="13">
        <v>1</v>
      </c>
      <c r="R1704" s="29">
        <v>377.80534641417597</v>
      </c>
      <c r="S1704" s="29">
        <v>1234.1529869188021</v>
      </c>
      <c r="T1704" s="29">
        <v>16.903478849999999</v>
      </c>
      <c r="U1704" t="s">
        <v>176</v>
      </c>
    </row>
    <row r="1705" spans="1:21">
      <c r="A1705">
        <v>1703</v>
      </c>
      <c r="B1705">
        <v>886307</v>
      </c>
      <c r="C1705" s="2">
        <v>44581.739583333343</v>
      </c>
      <c r="D1705" s="26">
        <f>IF(input_OLD_temp_simulation!C1705&lt;&gt;"",(C1705-E1705/24-DATE(1970,1,1))*86400,"")</f>
        <v>1642697100.000001</v>
      </c>
      <c r="E1705" s="13">
        <v>1</v>
      </c>
      <c r="F1705" s="17">
        <v>2.1550996113846099</v>
      </c>
      <c r="G1705" s="17">
        <v>3.561056820160458</v>
      </c>
      <c r="H1705" s="6">
        <v>0</v>
      </c>
      <c r="I1705" s="17">
        <v>-0.2189382687223618</v>
      </c>
      <c r="J1705" s="17">
        <v>16.416666666666671</v>
      </c>
      <c r="K1705" s="4">
        <v>16.5</v>
      </c>
      <c r="L1705">
        <v>900</v>
      </c>
      <c r="M1705" s="6">
        <v>1611.9583333329781</v>
      </c>
      <c r="N1705" s="6">
        <v>268.0000000000291</v>
      </c>
      <c r="O1705" s="4">
        <v>0</v>
      </c>
      <c r="P1705" s="4">
        <v>268.0000000000291</v>
      </c>
      <c r="Q1705" s="13">
        <v>1</v>
      </c>
      <c r="R1705" s="29">
        <v>377.80534641417597</v>
      </c>
      <c r="S1705" s="29">
        <v>1234.1529869188021</v>
      </c>
      <c r="T1705" s="29">
        <v>16.915859794999999</v>
      </c>
      <c r="U1705" t="s">
        <v>176</v>
      </c>
    </row>
    <row r="1706" spans="1:21">
      <c r="A1706">
        <v>1704</v>
      </c>
      <c r="B1706">
        <v>886307</v>
      </c>
      <c r="C1706" s="2">
        <v>44581.75</v>
      </c>
      <c r="D1706" s="26">
        <f>IF(input_OLD_temp_simulation!C1706&lt;&gt;"",(C1706-E1706/24-DATE(1970,1,1))*86400,"")</f>
        <v>1642698000.0000002</v>
      </c>
      <c r="E1706" s="13">
        <v>1</v>
      </c>
      <c r="F1706" s="17">
        <v>2.0616826650626048</v>
      </c>
      <c r="G1706" s="17">
        <v>3.6046382156933419</v>
      </c>
      <c r="H1706" s="6">
        <v>0</v>
      </c>
      <c r="I1706" s="17">
        <v>-0.34140947873295602</v>
      </c>
      <c r="J1706" s="17">
        <v>16.41333333333333</v>
      </c>
      <c r="K1706" s="4">
        <v>16.5</v>
      </c>
      <c r="L1706">
        <v>900</v>
      </c>
      <c r="M1706" s="6">
        <v>2178.5861111106851</v>
      </c>
      <c r="N1706" s="6">
        <v>40.000000000873108</v>
      </c>
      <c r="O1706" s="4">
        <v>0</v>
      </c>
      <c r="P1706" s="4">
        <v>40.000000000873108</v>
      </c>
      <c r="Q1706" s="13">
        <v>1</v>
      </c>
      <c r="R1706" s="29">
        <v>377.80534641417597</v>
      </c>
      <c r="S1706" s="29">
        <v>1800.7807646965091</v>
      </c>
      <c r="T1706" s="29">
        <v>16.940047797999998</v>
      </c>
      <c r="U1706" t="s">
        <v>176</v>
      </c>
    </row>
    <row r="1707" spans="1:21">
      <c r="A1707">
        <v>1705</v>
      </c>
      <c r="B1707">
        <v>886307</v>
      </c>
      <c r="C1707" s="2">
        <v>44581.760416666657</v>
      </c>
      <c r="D1707" s="26">
        <f>IF(input_OLD_temp_simulation!C1707&lt;&gt;"",(C1707-E1707/24-DATE(1970,1,1))*86400,"")</f>
        <v>1642698899.9999993</v>
      </c>
      <c r="E1707" s="13">
        <v>1</v>
      </c>
      <c r="F1707" s="17">
        <v>2.132526831082902</v>
      </c>
      <c r="G1707" s="17">
        <v>3.6695518655121049</v>
      </c>
      <c r="H1707" s="6">
        <v>0</v>
      </c>
      <c r="I1707" s="17">
        <v>-0.31384107925850069</v>
      </c>
      <c r="J1707" s="17">
        <v>16.54</v>
      </c>
      <c r="K1707" s="4">
        <v>16.5</v>
      </c>
      <c r="L1707">
        <v>900</v>
      </c>
      <c r="M1707" s="6">
        <v>2178.5861111106851</v>
      </c>
      <c r="N1707" s="6">
        <v>39.999999997235143</v>
      </c>
      <c r="O1707" s="4">
        <v>0</v>
      </c>
      <c r="P1707" s="4">
        <v>39.999999997235143</v>
      </c>
      <c r="Q1707" s="13">
        <v>1</v>
      </c>
      <c r="R1707" s="29">
        <v>377.80534641417597</v>
      </c>
      <c r="S1707" s="29">
        <v>1800.7807646965091</v>
      </c>
      <c r="T1707" s="29">
        <v>16.964246324000001</v>
      </c>
      <c r="U1707" t="s">
        <v>176</v>
      </c>
    </row>
    <row r="1708" spans="1:21">
      <c r="A1708">
        <v>1706</v>
      </c>
      <c r="B1708">
        <v>886307</v>
      </c>
      <c r="C1708" s="2">
        <v>44581.770833333343</v>
      </c>
      <c r="D1708" s="26">
        <f>IF(input_OLD_temp_simulation!C1708&lt;&gt;"",(C1708-E1708/24-DATE(1970,1,1))*86400,"")</f>
        <v>1642699800.000001</v>
      </c>
      <c r="E1708" s="13">
        <v>1</v>
      </c>
      <c r="F1708" s="17">
        <v>2.2033709971032001</v>
      </c>
      <c r="G1708" s="17">
        <v>3.7344655153308679</v>
      </c>
      <c r="H1708" s="6">
        <v>0</v>
      </c>
      <c r="I1708" s="17">
        <v>-0.28627267978404541</v>
      </c>
      <c r="J1708" s="17">
        <v>16.510000000000002</v>
      </c>
      <c r="K1708" s="4">
        <v>16.5</v>
      </c>
      <c r="L1708">
        <v>900</v>
      </c>
      <c r="M1708" s="6">
        <v>2178.5861111106851</v>
      </c>
      <c r="N1708" s="6">
        <v>60.000000001309672</v>
      </c>
      <c r="O1708" s="4">
        <v>0</v>
      </c>
      <c r="P1708" s="4">
        <v>60.000000001309672</v>
      </c>
      <c r="Q1708" s="13">
        <v>1</v>
      </c>
      <c r="R1708" s="29">
        <v>377.80534641417597</v>
      </c>
      <c r="S1708" s="29">
        <v>1800.7807646965091</v>
      </c>
      <c r="T1708" s="29">
        <v>16.989215647999998</v>
      </c>
      <c r="U1708" t="s">
        <v>176</v>
      </c>
    </row>
    <row r="1709" spans="1:21">
      <c r="A1709">
        <v>1707</v>
      </c>
      <c r="B1709">
        <v>886307</v>
      </c>
      <c r="C1709" s="2">
        <v>44581.78125</v>
      </c>
      <c r="D1709" s="26">
        <f>IF(input_OLD_temp_simulation!C1709&lt;&gt;"",(C1709-E1709/24-DATE(1970,1,1))*86400,"")</f>
        <v>1642700700.0000002</v>
      </c>
      <c r="E1709" s="13">
        <v>1</v>
      </c>
      <c r="F1709" s="17">
        <v>2.2742151631234968</v>
      </c>
      <c r="G1709" s="17">
        <v>3.7993791651496309</v>
      </c>
      <c r="H1709" s="6">
        <v>0</v>
      </c>
      <c r="I1709" s="17">
        <v>-0.25870428030959047</v>
      </c>
      <c r="J1709" s="17">
        <v>17.11</v>
      </c>
      <c r="K1709" s="4">
        <v>16.5</v>
      </c>
      <c r="L1709">
        <v>900</v>
      </c>
      <c r="M1709" s="6">
        <v>2178.5861111106851</v>
      </c>
      <c r="N1709" s="6">
        <v>72.000000000116415</v>
      </c>
      <c r="O1709" s="4">
        <v>0</v>
      </c>
      <c r="P1709" s="4">
        <v>72.000000000116415</v>
      </c>
      <c r="Q1709" s="13">
        <v>1</v>
      </c>
      <c r="R1709" s="29">
        <v>377.80534641417597</v>
      </c>
      <c r="S1709" s="29">
        <v>1800.7807646965091</v>
      </c>
      <c r="T1709" s="29">
        <v>17.014649248000001</v>
      </c>
      <c r="U1709" t="s">
        <v>176</v>
      </c>
    </row>
    <row r="1710" spans="1:21">
      <c r="A1710">
        <v>1708</v>
      </c>
      <c r="B1710">
        <v>886307</v>
      </c>
      <c r="C1710" s="2">
        <v>44581.791666666657</v>
      </c>
      <c r="D1710" s="26">
        <f>IF(input_OLD_temp_simulation!C1710&lt;&gt;"",(C1710-E1710/24-DATE(1970,1,1))*86400,"")</f>
        <v>1642701599.9999993</v>
      </c>
      <c r="E1710" s="13">
        <v>1</v>
      </c>
      <c r="F1710" s="17">
        <v>2.345059329143794</v>
      </c>
      <c r="G1710" s="17">
        <v>3.8642928149683939</v>
      </c>
      <c r="H1710" s="6">
        <v>0</v>
      </c>
      <c r="I1710" s="17">
        <v>-0.23113588083513509</v>
      </c>
      <c r="J1710" s="17">
        <v>16.893333333333331</v>
      </c>
      <c r="K1710" s="4">
        <v>17.5</v>
      </c>
      <c r="L1710">
        <v>900</v>
      </c>
      <c r="M1710" s="6">
        <v>1719.42222222599</v>
      </c>
      <c r="N1710" s="6">
        <v>63.999999998486601</v>
      </c>
      <c r="O1710" s="4">
        <v>0</v>
      </c>
      <c r="P1710" s="4">
        <v>63.999999998486601</v>
      </c>
      <c r="Q1710" s="13">
        <v>1</v>
      </c>
      <c r="R1710" s="29">
        <v>377.80534641417597</v>
      </c>
      <c r="S1710" s="29">
        <v>1341.616875811814</v>
      </c>
      <c r="T1710" s="29">
        <v>17.022853737999998</v>
      </c>
      <c r="U1710" t="s">
        <v>176</v>
      </c>
    </row>
    <row r="1711" spans="1:21">
      <c r="A1711">
        <v>1709</v>
      </c>
      <c r="B1711">
        <v>886307</v>
      </c>
      <c r="C1711" s="2">
        <v>44581.802083333343</v>
      </c>
      <c r="D1711" s="26">
        <f>IF(input_OLD_temp_simulation!C1711&lt;&gt;"",(C1711-E1711/24-DATE(1970,1,1))*86400,"")</f>
        <v>1642702500.000001</v>
      </c>
      <c r="E1711" s="13">
        <v>1</v>
      </c>
      <c r="F1711" s="17">
        <v>2.278775608250371</v>
      </c>
      <c r="G1711" s="17">
        <v>3.7557977696167471</v>
      </c>
      <c r="H1711" s="6">
        <v>0</v>
      </c>
      <c r="I1711" s="17">
        <v>-0.2250895714941277</v>
      </c>
      <c r="J1711" s="17">
        <v>20.443333333333332</v>
      </c>
      <c r="K1711" s="4">
        <v>17.5</v>
      </c>
      <c r="L1711">
        <v>900</v>
      </c>
      <c r="M1711" s="6">
        <v>1719.42222222599</v>
      </c>
      <c r="N1711" s="6">
        <v>60.000000001309672</v>
      </c>
      <c r="O1711" s="4">
        <v>0</v>
      </c>
      <c r="P1711" s="4">
        <v>60.000000001309672</v>
      </c>
      <c r="Q1711" s="13">
        <v>1</v>
      </c>
      <c r="R1711" s="29">
        <v>377.80534641417597</v>
      </c>
      <c r="S1711" s="29">
        <v>1341.616875811814</v>
      </c>
      <c r="T1711" s="29">
        <v>17.030899448</v>
      </c>
      <c r="U1711" t="s">
        <v>176</v>
      </c>
    </row>
    <row r="1712" spans="1:21">
      <c r="A1712">
        <v>1710</v>
      </c>
      <c r="B1712">
        <v>886307</v>
      </c>
      <c r="C1712" s="2">
        <v>44581.8125</v>
      </c>
      <c r="D1712" s="26">
        <f>IF(input_OLD_temp_simulation!C1712&lt;&gt;"",(C1712-E1712/24-DATE(1970,1,1))*86400,"")</f>
        <v>1642703400.0000002</v>
      </c>
      <c r="E1712" s="13">
        <v>1</v>
      </c>
      <c r="F1712" s="17">
        <v>2.212491887356947</v>
      </c>
      <c r="G1712" s="17">
        <v>3.647302724265101</v>
      </c>
      <c r="H1712" s="6">
        <v>0</v>
      </c>
      <c r="I1712" s="17">
        <v>-0.2190432621531202</v>
      </c>
      <c r="J1712" s="17">
        <v>19.873333333333331</v>
      </c>
      <c r="K1712" s="4">
        <v>17.5</v>
      </c>
      <c r="L1712">
        <v>900</v>
      </c>
      <c r="M1712" s="6">
        <v>1719.42222222599</v>
      </c>
      <c r="N1712" s="6">
        <v>96.00000000136788</v>
      </c>
      <c r="O1712" s="4">
        <v>0</v>
      </c>
      <c r="P1712" s="4">
        <v>96.00000000136788</v>
      </c>
      <c r="Q1712" s="13">
        <v>1</v>
      </c>
      <c r="R1712" s="29">
        <v>377.80534641417597</v>
      </c>
      <c r="S1712" s="29">
        <v>1341.616875811814</v>
      </c>
      <c r="T1712" s="29">
        <v>17.040307487</v>
      </c>
      <c r="U1712" t="s">
        <v>176</v>
      </c>
    </row>
    <row r="1713" spans="1:21">
      <c r="A1713">
        <v>1711</v>
      </c>
      <c r="B1713">
        <v>886307</v>
      </c>
      <c r="C1713" s="2">
        <v>44581.822916666657</v>
      </c>
      <c r="D1713" s="26">
        <f>IF(input_OLD_temp_simulation!C1713&lt;&gt;"",(C1713-E1713/24-DATE(1970,1,1))*86400,"")</f>
        <v>1642704299.9999993</v>
      </c>
      <c r="E1713" s="13">
        <v>1</v>
      </c>
      <c r="F1713" s="17">
        <v>2.146208166463524</v>
      </c>
      <c r="G1713" s="17">
        <v>3.538807678913455</v>
      </c>
      <c r="H1713" s="6">
        <v>0</v>
      </c>
      <c r="I1713" s="17">
        <v>-0.2129969528121127</v>
      </c>
      <c r="J1713" s="17">
        <v>17.686666666666671</v>
      </c>
      <c r="K1713" s="4">
        <v>17.5</v>
      </c>
      <c r="L1713">
        <v>900</v>
      </c>
      <c r="M1713" s="6">
        <v>1719.42222222599</v>
      </c>
      <c r="N1713" s="6">
        <v>159.99999999985451</v>
      </c>
      <c r="O1713" s="4">
        <v>0</v>
      </c>
      <c r="P1713" s="4">
        <v>159.99999999985451</v>
      </c>
      <c r="Q1713" s="13">
        <v>1</v>
      </c>
      <c r="R1713" s="29">
        <v>377.80534641417597</v>
      </c>
      <c r="S1713" s="29">
        <v>1341.616875811814</v>
      </c>
      <c r="T1713" s="29">
        <v>17.052138047</v>
      </c>
      <c r="U1713" t="s">
        <v>176</v>
      </c>
    </row>
    <row r="1714" spans="1:21">
      <c r="A1714">
        <v>1712</v>
      </c>
      <c r="B1714">
        <v>886307</v>
      </c>
      <c r="C1714" s="2">
        <v>44581.833333333343</v>
      </c>
      <c r="D1714" s="26">
        <f>IF(input_OLD_temp_simulation!C1714&lt;&gt;"",(C1714-E1714/24-DATE(1970,1,1))*86400,"")</f>
        <v>1642705200.000001</v>
      </c>
      <c r="E1714" s="13">
        <v>1</v>
      </c>
      <c r="F1714" s="17">
        <v>2.0799244455701</v>
      </c>
      <c r="G1714" s="17">
        <v>3.4303126335618082</v>
      </c>
      <c r="H1714" s="6">
        <v>0</v>
      </c>
      <c r="I1714" s="17">
        <v>-0.20695064347110531</v>
      </c>
      <c r="J1714" s="17">
        <v>17.483333333333331</v>
      </c>
      <c r="K1714" s="4">
        <v>18</v>
      </c>
      <c r="L1714">
        <v>900</v>
      </c>
      <c r="M1714" s="6">
        <v>2256.7416666643921</v>
      </c>
      <c r="N1714" s="6">
        <v>131.99999999778811</v>
      </c>
      <c r="O1714" s="4">
        <v>0</v>
      </c>
      <c r="P1714" s="4">
        <v>131.99999999778811</v>
      </c>
      <c r="Q1714" s="13">
        <v>1</v>
      </c>
      <c r="R1714" s="29">
        <v>377.80534641417597</v>
      </c>
      <c r="S1714" s="29">
        <v>1878.9363202502161</v>
      </c>
      <c r="T1714" s="29">
        <v>17.082699780999999</v>
      </c>
      <c r="U1714" t="s">
        <v>176</v>
      </c>
    </row>
    <row r="1715" spans="1:21">
      <c r="A1715">
        <v>1713</v>
      </c>
      <c r="B1715">
        <v>886307</v>
      </c>
      <c r="C1715" s="2">
        <v>44581.84375</v>
      </c>
      <c r="D1715" s="26">
        <f>IF(input_OLD_temp_simulation!C1715&lt;&gt;"",(C1715-E1715/24-DATE(1970,1,1))*86400,"")</f>
        <v>1642706100.0000002</v>
      </c>
      <c r="E1715" s="13">
        <v>1</v>
      </c>
      <c r="F1715" s="17">
        <v>2.0743068518196099</v>
      </c>
      <c r="G1715" s="17">
        <v>3.2452262833805579</v>
      </c>
      <c r="H1715" s="6">
        <v>0</v>
      </c>
      <c r="I1715" s="17">
        <v>-8.9177337100761367E-2</v>
      </c>
      <c r="J1715" s="17">
        <v>18.36333333333333</v>
      </c>
      <c r="K1715" s="4">
        <v>18</v>
      </c>
      <c r="L1715">
        <v>900</v>
      </c>
      <c r="M1715" s="6">
        <v>2256.7416666643921</v>
      </c>
      <c r="N1715" s="6">
        <v>116.00000000180439</v>
      </c>
      <c r="O1715" s="4">
        <v>0</v>
      </c>
      <c r="P1715" s="4">
        <v>116.00000000180439</v>
      </c>
      <c r="Q1715" s="13">
        <v>1</v>
      </c>
      <c r="R1715" s="29">
        <v>377.80534641417597</v>
      </c>
      <c r="S1715" s="29">
        <v>1878.9363202502161</v>
      </c>
      <c r="T1715" s="29">
        <v>17.112924756000002</v>
      </c>
      <c r="U1715" t="s">
        <v>176</v>
      </c>
    </row>
    <row r="1716" spans="1:21">
      <c r="A1716">
        <v>1714</v>
      </c>
      <c r="B1716">
        <v>886307</v>
      </c>
      <c r="C1716" s="2">
        <v>44581.854166666657</v>
      </c>
      <c r="D1716" s="26">
        <f>IF(input_OLD_temp_simulation!C1716&lt;&gt;"",(C1716-E1716/24-DATE(1970,1,1))*86400,"")</f>
        <v>1642706999.9999993</v>
      </c>
      <c r="E1716" s="13">
        <v>1</v>
      </c>
      <c r="F1716" s="17">
        <v>2.0686892580691212</v>
      </c>
      <c r="G1716" s="17">
        <v>3.060139933199308</v>
      </c>
      <c r="H1716" s="6">
        <v>0</v>
      </c>
      <c r="I1716" s="17">
        <v>2.8595969269582518E-2</v>
      </c>
      <c r="J1716" s="17">
        <v>20.526666666666671</v>
      </c>
      <c r="K1716" s="4">
        <v>18</v>
      </c>
      <c r="L1716">
        <v>900</v>
      </c>
      <c r="M1716" s="6">
        <v>2256.7416666643921</v>
      </c>
      <c r="N1716" s="6">
        <v>376.00000000020373</v>
      </c>
      <c r="O1716" s="4">
        <v>0</v>
      </c>
      <c r="P1716" s="4">
        <v>376.00000000020373</v>
      </c>
      <c r="Q1716" s="13">
        <v>1</v>
      </c>
      <c r="R1716" s="29">
        <v>377.80534641417597</v>
      </c>
      <c r="S1716" s="29">
        <v>1878.9363202502161</v>
      </c>
      <c r="T1716" s="29">
        <v>17.153306264000001</v>
      </c>
      <c r="U1716" t="s">
        <v>176</v>
      </c>
    </row>
    <row r="1717" spans="1:21">
      <c r="A1717">
        <v>1715</v>
      </c>
      <c r="B1717">
        <v>886307</v>
      </c>
      <c r="C1717" s="2">
        <v>44581.864583333343</v>
      </c>
      <c r="D1717" s="26">
        <f>IF(input_OLD_temp_simulation!C1717&lt;&gt;"",(C1717-E1717/24-DATE(1970,1,1))*86400,"")</f>
        <v>1642707900.000001</v>
      </c>
      <c r="E1717" s="13">
        <v>1</v>
      </c>
      <c r="F1717" s="17">
        <v>2.0630716643186311</v>
      </c>
      <c r="G1717" s="17">
        <v>2.8750535830180568</v>
      </c>
      <c r="H1717" s="6">
        <v>0</v>
      </c>
      <c r="I1717" s="17">
        <v>0.14636927563992641</v>
      </c>
      <c r="J1717" s="17">
        <v>20.54</v>
      </c>
      <c r="K1717" s="4">
        <v>18</v>
      </c>
      <c r="L1717">
        <v>900</v>
      </c>
      <c r="M1717" s="6">
        <v>2256.7416666643921</v>
      </c>
      <c r="N1717" s="6">
        <v>128.00000000061121</v>
      </c>
      <c r="O1717" s="4">
        <v>0</v>
      </c>
      <c r="P1717" s="4">
        <v>128.00000000061121</v>
      </c>
      <c r="Q1717" s="13">
        <v>1</v>
      </c>
      <c r="R1717" s="29">
        <v>377.80534641417597</v>
      </c>
      <c r="S1717" s="29">
        <v>1878.9363202502161</v>
      </c>
      <c r="T1717" s="29">
        <v>17.184500875000001</v>
      </c>
      <c r="U1717" t="s">
        <v>176</v>
      </c>
    </row>
    <row r="1718" spans="1:21">
      <c r="A1718">
        <v>1716</v>
      </c>
      <c r="B1718">
        <v>886307</v>
      </c>
      <c r="C1718" s="2">
        <v>44581.875</v>
      </c>
      <c r="D1718" s="26">
        <f>IF(input_OLD_temp_simulation!C1718&lt;&gt;"",(C1718-E1718/24-DATE(1970,1,1))*86400,"")</f>
        <v>1642708800.0000002</v>
      </c>
      <c r="E1718" s="13">
        <v>1</v>
      </c>
      <c r="F1718" s="17">
        <v>2.057454070568141</v>
      </c>
      <c r="G1718" s="17">
        <v>2.6899672328368069</v>
      </c>
      <c r="H1718" s="6">
        <v>0</v>
      </c>
      <c r="I1718" s="17">
        <v>0.2641425820102703</v>
      </c>
      <c r="J1718" s="17">
        <v>18.93333333333333</v>
      </c>
      <c r="K1718" s="4">
        <v>18</v>
      </c>
      <c r="L1718">
        <v>900</v>
      </c>
      <c r="M1718" s="6">
        <v>1260.2583333324089</v>
      </c>
      <c r="N1718" s="6">
        <v>359.9999999969441</v>
      </c>
      <c r="O1718" s="4">
        <v>0</v>
      </c>
      <c r="P1718" s="4">
        <v>359.9999999969441</v>
      </c>
      <c r="Q1718" s="13">
        <v>1</v>
      </c>
      <c r="R1718" s="29">
        <v>377.80534641417597</v>
      </c>
      <c r="S1718" s="29">
        <v>882.45298691823314</v>
      </c>
      <c r="T1718" s="29">
        <v>17.188039325999998</v>
      </c>
      <c r="U1718" t="s">
        <v>176</v>
      </c>
    </row>
    <row r="1719" spans="1:21">
      <c r="A1719">
        <v>1717</v>
      </c>
      <c r="B1719">
        <v>886307</v>
      </c>
      <c r="C1719" s="2">
        <v>44581.885416666657</v>
      </c>
      <c r="D1719" s="26">
        <f>IF(input_OLD_temp_simulation!C1719&lt;&gt;"",(C1719-E1719/24-DATE(1970,1,1))*86400,"")</f>
        <v>1642709699.9999993</v>
      </c>
      <c r="E1719" s="13">
        <v>1</v>
      </c>
      <c r="F1719" s="17">
        <v>1.9867205214253081</v>
      </c>
      <c r="G1719" s="17">
        <v>2.7548808826555562</v>
      </c>
      <c r="H1719" s="6">
        <v>0</v>
      </c>
      <c r="I1719" s="17">
        <v>0.15013326632160459</v>
      </c>
      <c r="J1719" s="17">
        <v>18.083333333333329</v>
      </c>
      <c r="K1719" s="4">
        <v>18</v>
      </c>
      <c r="L1719">
        <v>900</v>
      </c>
      <c r="M1719" s="6">
        <v>1260.2583333324089</v>
      </c>
      <c r="N1719" s="6">
        <v>123.9999999997963</v>
      </c>
      <c r="O1719" s="4">
        <v>0</v>
      </c>
      <c r="P1719" s="4">
        <v>123.9999999997963</v>
      </c>
      <c r="Q1719" s="13">
        <v>1</v>
      </c>
      <c r="R1719" s="29">
        <v>377.80534641417597</v>
      </c>
      <c r="S1719" s="29">
        <v>882.45298691823314</v>
      </c>
      <c r="T1719" s="29">
        <v>17.182240225000001</v>
      </c>
      <c r="U1719" t="s">
        <v>176</v>
      </c>
    </row>
    <row r="1720" spans="1:21">
      <c r="A1720">
        <v>1718</v>
      </c>
      <c r="B1720">
        <v>886307</v>
      </c>
      <c r="C1720" s="2">
        <v>44581.895833333343</v>
      </c>
      <c r="D1720" s="26">
        <f>IF(input_OLD_temp_simulation!C1720&lt;&gt;"",(C1720-E1720/24-DATE(1970,1,1))*86400,"")</f>
        <v>1642710600.000001</v>
      </c>
      <c r="E1720" s="13">
        <v>1</v>
      </c>
      <c r="F1720" s="17">
        <v>1.9159869722824749</v>
      </c>
      <c r="G1720" s="17">
        <v>2.819794532474305</v>
      </c>
      <c r="H1720" s="6">
        <v>0</v>
      </c>
      <c r="I1720" s="17">
        <v>3.6123950632938939E-2</v>
      </c>
      <c r="J1720" s="17">
        <v>18.38666666666667</v>
      </c>
      <c r="K1720" s="4">
        <v>18</v>
      </c>
      <c r="L1720">
        <v>900</v>
      </c>
      <c r="M1720" s="6">
        <v>1260.2583333324089</v>
      </c>
      <c r="N1720" s="6">
        <v>123.9999999997963</v>
      </c>
      <c r="O1720" s="4">
        <v>0</v>
      </c>
      <c r="P1720" s="4">
        <v>123.9999999997963</v>
      </c>
      <c r="Q1720" s="13">
        <v>1</v>
      </c>
      <c r="R1720" s="29">
        <v>377.80534641417597</v>
      </c>
      <c r="S1720" s="29">
        <v>882.45298691823314</v>
      </c>
      <c r="T1720" s="29">
        <v>17.17610427</v>
      </c>
      <c r="U1720" t="s">
        <v>176</v>
      </c>
    </row>
    <row r="1721" spans="1:21">
      <c r="A1721">
        <v>1719</v>
      </c>
      <c r="B1721">
        <v>886307</v>
      </c>
      <c r="C1721" s="2">
        <v>44581.90625</v>
      </c>
      <c r="D1721" s="26">
        <f>IF(input_OLD_temp_simulation!C1721&lt;&gt;"",(C1721-E1721/24-DATE(1970,1,1))*86400,"")</f>
        <v>1642711500.0000002</v>
      </c>
      <c r="E1721" s="13">
        <v>1</v>
      </c>
      <c r="F1721" s="17">
        <v>1.845253423139642</v>
      </c>
      <c r="G1721" s="17">
        <v>2.8847081822930529</v>
      </c>
      <c r="H1721" s="6">
        <v>0</v>
      </c>
      <c r="I1721" s="17">
        <v>-7.7885365055726741E-2</v>
      </c>
      <c r="J1721" s="17">
        <v>17.99666666666667</v>
      </c>
      <c r="K1721" s="4">
        <v>18</v>
      </c>
      <c r="L1721">
        <v>900</v>
      </c>
      <c r="M1721" s="6">
        <v>1260.2583333324089</v>
      </c>
      <c r="N1721" s="6">
        <v>116.00000000180439</v>
      </c>
      <c r="O1721" s="4">
        <v>0</v>
      </c>
      <c r="P1721" s="4">
        <v>116.00000000180439</v>
      </c>
      <c r="Q1721" s="13">
        <v>1</v>
      </c>
      <c r="R1721" s="29">
        <v>377.80534641417597</v>
      </c>
      <c r="S1721" s="29">
        <v>882.45298691823314</v>
      </c>
      <c r="T1721" s="29">
        <v>17.169328387</v>
      </c>
      <c r="U1721" t="s">
        <v>176</v>
      </c>
    </row>
    <row r="1722" spans="1:21">
      <c r="A1722">
        <v>1720</v>
      </c>
      <c r="B1722">
        <v>886307</v>
      </c>
      <c r="C1722" s="2">
        <v>44581.916666666657</v>
      </c>
      <c r="D1722" s="26">
        <f>IF(input_OLD_temp_simulation!C1722&lt;&gt;"",(C1722-E1722/24-DATE(1970,1,1))*86400,"")</f>
        <v>1642712399.9999993</v>
      </c>
      <c r="E1722" s="13">
        <v>1</v>
      </c>
      <c r="F1722" s="17">
        <v>1.7745198739968091</v>
      </c>
      <c r="G1722" s="17">
        <v>2.9496218321118022</v>
      </c>
      <c r="H1722" s="6">
        <v>0</v>
      </c>
      <c r="I1722" s="17">
        <v>-0.19189468074439239</v>
      </c>
      <c r="J1722" s="17">
        <v>18.81666666666667</v>
      </c>
      <c r="K1722" s="4">
        <v>14.33333333333333</v>
      </c>
      <c r="L1722">
        <v>900</v>
      </c>
      <c r="M1722" s="6">
        <v>0</v>
      </c>
      <c r="N1722" s="6">
        <v>119.99999999898139</v>
      </c>
      <c r="O1722" s="4">
        <v>0</v>
      </c>
      <c r="P1722" s="4">
        <v>119.99999999898139</v>
      </c>
      <c r="Q1722" s="13">
        <v>1</v>
      </c>
      <c r="R1722" s="29">
        <v>377.80534641417597</v>
      </c>
      <c r="S1722" s="29">
        <v>0</v>
      </c>
      <c r="T1722" s="29">
        <v>17.129830368</v>
      </c>
      <c r="U1722" t="s">
        <v>176</v>
      </c>
    </row>
    <row r="1723" spans="1:21">
      <c r="A1723">
        <v>1721</v>
      </c>
      <c r="B1723">
        <v>886307</v>
      </c>
      <c r="C1723" s="2">
        <v>44581.927083333343</v>
      </c>
      <c r="D1723" s="26">
        <f>IF(input_OLD_temp_simulation!C1723&lt;&gt;"",(C1723-E1723/24-DATE(1970,1,1))*86400,"")</f>
        <v>1642713300.000001</v>
      </c>
      <c r="E1723" s="13">
        <v>1</v>
      </c>
      <c r="F1723" s="17">
        <v>1.7549351621737179</v>
      </c>
      <c r="G1723" s="17">
        <v>2.8633759280072009</v>
      </c>
      <c r="H1723" s="6">
        <v>0</v>
      </c>
      <c r="I1723" s="17">
        <v>-0.15398212316441651</v>
      </c>
      <c r="J1723" s="17">
        <v>17.93</v>
      </c>
      <c r="K1723" s="4">
        <v>12.5</v>
      </c>
      <c r="L1723">
        <v>900</v>
      </c>
      <c r="M1723" s="6">
        <v>0</v>
      </c>
      <c r="N1723" s="6">
        <v>316.00000000253198</v>
      </c>
      <c r="O1723" s="4">
        <v>0</v>
      </c>
      <c r="P1723" s="4">
        <v>316.00000000253198</v>
      </c>
      <c r="Q1723" s="13">
        <v>1</v>
      </c>
      <c r="R1723" s="29">
        <v>377.80534641417597</v>
      </c>
      <c r="S1723" s="29">
        <v>0</v>
      </c>
      <c r="T1723" s="29">
        <v>17.098024339999998</v>
      </c>
      <c r="U1723" t="s">
        <v>176</v>
      </c>
    </row>
    <row r="1724" spans="1:21">
      <c r="A1724">
        <v>1722</v>
      </c>
      <c r="B1724">
        <v>886307</v>
      </c>
      <c r="C1724" s="2">
        <v>44581.9375</v>
      </c>
      <c r="D1724" s="26">
        <f>IF(input_OLD_temp_simulation!C1724&lt;&gt;"",(C1724-E1724/24-DATE(1970,1,1))*86400,"")</f>
        <v>1642714200.0000002</v>
      </c>
      <c r="E1724" s="13">
        <v>1</v>
      </c>
      <c r="F1724" s="17">
        <v>1.735350450350627</v>
      </c>
      <c r="G1724" s="17">
        <v>2.7771300239026</v>
      </c>
      <c r="H1724" s="6">
        <v>0</v>
      </c>
      <c r="I1724" s="17">
        <v>-0.1160695655844404</v>
      </c>
      <c r="J1724" s="17">
        <v>18.86</v>
      </c>
      <c r="K1724" s="4">
        <v>12.5</v>
      </c>
      <c r="L1724">
        <v>900</v>
      </c>
      <c r="M1724" s="6">
        <v>0</v>
      </c>
      <c r="N1724" s="6">
        <v>195.99999999991269</v>
      </c>
      <c r="O1724" s="4">
        <v>0</v>
      </c>
      <c r="P1724" s="4">
        <v>195.99999999991269</v>
      </c>
      <c r="Q1724" s="13">
        <v>1</v>
      </c>
      <c r="R1724" s="29">
        <v>377.80534641417597</v>
      </c>
      <c r="S1724" s="29">
        <v>0</v>
      </c>
      <c r="T1724" s="29">
        <v>17.061873496</v>
      </c>
      <c r="U1724" t="s">
        <v>176</v>
      </c>
    </row>
    <row r="1725" spans="1:21">
      <c r="A1725">
        <v>1723</v>
      </c>
      <c r="B1725">
        <v>886307</v>
      </c>
      <c r="C1725" s="2">
        <v>44581.947916666657</v>
      </c>
      <c r="D1725" s="26">
        <f>IF(input_OLD_temp_simulation!C1725&lt;&gt;"",(C1725-E1725/24-DATE(1970,1,1))*86400,"")</f>
        <v>1642715099.9999993</v>
      </c>
      <c r="E1725" s="13">
        <v>1</v>
      </c>
      <c r="F1725" s="17">
        <v>1.7157657385275349</v>
      </c>
      <c r="G1725" s="17">
        <v>2.690884119798</v>
      </c>
      <c r="H1725" s="6">
        <v>0</v>
      </c>
      <c r="I1725" s="17">
        <v>-7.8157008004464235E-2</v>
      </c>
      <c r="J1725" s="17">
        <v>18.966666666666669</v>
      </c>
      <c r="K1725" s="4">
        <v>12.5</v>
      </c>
      <c r="L1725">
        <v>900</v>
      </c>
      <c r="M1725" s="6">
        <v>0</v>
      </c>
      <c r="N1725" s="6">
        <v>156.00000000085859</v>
      </c>
      <c r="O1725" s="4">
        <v>0</v>
      </c>
      <c r="P1725" s="4">
        <v>156.00000000085859</v>
      </c>
      <c r="Q1725" s="13">
        <v>1</v>
      </c>
      <c r="R1725" s="29">
        <v>377.80534641417597</v>
      </c>
      <c r="S1725" s="29">
        <v>0</v>
      </c>
      <c r="T1725" s="29">
        <v>17.024432594</v>
      </c>
      <c r="U1725" t="s">
        <v>176</v>
      </c>
    </row>
    <row r="1726" spans="1:21">
      <c r="A1726">
        <v>1724</v>
      </c>
      <c r="B1726">
        <v>886307</v>
      </c>
      <c r="C1726" s="2">
        <v>44581.958333333343</v>
      </c>
      <c r="D1726" s="26">
        <f>IF(input_OLD_temp_simulation!C1726&lt;&gt;"",(C1726-E1726/24-DATE(1970,1,1))*86400,"")</f>
        <v>1642716000.000001</v>
      </c>
      <c r="E1726" s="13">
        <v>1</v>
      </c>
      <c r="F1726" s="17">
        <v>1.6961810267044439</v>
      </c>
      <c r="G1726" s="17">
        <v>2.6046382156933992</v>
      </c>
      <c r="H1726" s="6">
        <v>0</v>
      </c>
      <c r="I1726" s="17">
        <v>-4.0244450424488321E-2</v>
      </c>
      <c r="J1726" s="17">
        <v>17.096666666666671</v>
      </c>
      <c r="K1726" s="4">
        <v>12.5</v>
      </c>
      <c r="L1726">
        <v>900</v>
      </c>
      <c r="M1726" s="6">
        <v>0</v>
      </c>
      <c r="N1726" s="6">
        <v>115.99999999998541</v>
      </c>
      <c r="O1726" s="4">
        <v>0</v>
      </c>
      <c r="P1726" s="4">
        <v>115.99999999998541</v>
      </c>
      <c r="Q1726" s="13">
        <v>1</v>
      </c>
      <c r="R1726" s="29">
        <v>377.80534641417597</v>
      </c>
      <c r="S1726" s="29">
        <v>0</v>
      </c>
      <c r="T1726" s="29">
        <v>16.985705648</v>
      </c>
      <c r="U1726" t="s">
        <v>176</v>
      </c>
    </row>
    <row r="1727" spans="1:21">
      <c r="A1727">
        <v>1725</v>
      </c>
      <c r="B1727">
        <v>886307</v>
      </c>
      <c r="C1727" s="2">
        <v>44581.96875</v>
      </c>
      <c r="D1727" s="26">
        <f>IF(input_OLD_temp_simulation!C1727&lt;&gt;"",(C1727-E1727/24-DATE(1970,1,1))*86400,"")</f>
        <v>1642716900.0000002</v>
      </c>
      <c r="E1727" s="13">
        <v>1</v>
      </c>
      <c r="F1727" s="17">
        <v>1.760779249046257</v>
      </c>
      <c r="G1727" s="17">
        <v>2.747060057302932</v>
      </c>
      <c r="H1727" s="6">
        <v>0</v>
      </c>
      <c r="I1727" s="17">
        <v>-7.0594122489030742E-2</v>
      </c>
      <c r="J1727" s="17">
        <v>17.52</v>
      </c>
      <c r="K1727" s="4">
        <v>12.5</v>
      </c>
      <c r="L1727">
        <v>900</v>
      </c>
      <c r="M1727" s="6">
        <v>0</v>
      </c>
      <c r="N1727" s="6">
        <v>111.9999999991705</v>
      </c>
      <c r="O1727" s="4">
        <v>0</v>
      </c>
      <c r="P1727" s="4">
        <v>111.9999999991705</v>
      </c>
      <c r="Q1727" s="13">
        <v>1</v>
      </c>
      <c r="R1727" s="29">
        <v>377.80534641417597</v>
      </c>
      <c r="S1727" s="29">
        <v>0</v>
      </c>
      <c r="T1727" s="29">
        <v>16.946852718999999</v>
      </c>
      <c r="U1727" t="s">
        <v>176</v>
      </c>
    </row>
    <row r="1728" spans="1:21">
      <c r="A1728">
        <v>1726</v>
      </c>
      <c r="B1728">
        <v>886307</v>
      </c>
      <c r="C1728" s="2">
        <v>44581.979166666657</v>
      </c>
      <c r="D1728" s="26">
        <f>IF(input_OLD_temp_simulation!C1728&lt;&gt;"",(C1728-E1728/24-DATE(1970,1,1))*86400,"")</f>
        <v>1642717799.9999993</v>
      </c>
      <c r="E1728" s="13">
        <v>1</v>
      </c>
      <c r="F1728" s="17">
        <v>1.8253774713880691</v>
      </c>
      <c r="G1728" s="17">
        <v>2.889481898912464</v>
      </c>
      <c r="H1728" s="6">
        <v>0</v>
      </c>
      <c r="I1728" s="17">
        <v>-0.1009437945535734</v>
      </c>
      <c r="J1728" s="17">
        <v>17.260000000000002</v>
      </c>
      <c r="K1728" s="4">
        <v>12.5</v>
      </c>
      <c r="L1728">
        <v>900</v>
      </c>
      <c r="M1728" s="6">
        <v>0</v>
      </c>
      <c r="N1728" s="6">
        <v>115.99999999998541</v>
      </c>
      <c r="O1728" s="4">
        <v>0</v>
      </c>
      <c r="P1728" s="4">
        <v>115.99999999998541</v>
      </c>
      <c r="Q1728" s="13">
        <v>1</v>
      </c>
      <c r="R1728" s="29">
        <v>377.80534641417597</v>
      </c>
      <c r="S1728" s="29">
        <v>0</v>
      </c>
      <c r="T1728" s="29">
        <v>16.908178322000001</v>
      </c>
      <c r="U1728" t="s">
        <v>176</v>
      </c>
    </row>
    <row r="1729" spans="1:21">
      <c r="A1729">
        <v>1727</v>
      </c>
      <c r="B1729">
        <v>886307</v>
      </c>
      <c r="C1729" s="2">
        <v>44581.989583333343</v>
      </c>
      <c r="D1729" s="26">
        <f>IF(input_OLD_temp_simulation!C1729&lt;&gt;"",(C1729-E1729/24-DATE(1970,1,1))*86400,"")</f>
        <v>1642718700.000001</v>
      </c>
      <c r="E1729" s="13">
        <v>1</v>
      </c>
      <c r="F1729" s="17">
        <v>1.8899756937298819</v>
      </c>
      <c r="G1729" s="17">
        <v>3.0319037405219968</v>
      </c>
      <c r="H1729" s="6">
        <v>0</v>
      </c>
      <c r="I1729" s="17">
        <v>-0.131293466618116</v>
      </c>
      <c r="J1729" s="17">
        <v>16.58666666666667</v>
      </c>
      <c r="K1729" s="4">
        <v>12.5</v>
      </c>
      <c r="L1729">
        <v>900</v>
      </c>
      <c r="M1729" s="6">
        <v>0</v>
      </c>
      <c r="N1729" s="6">
        <v>56.000000000494772</v>
      </c>
      <c r="O1729" s="4">
        <v>0</v>
      </c>
      <c r="P1729" s="4">
        <v>56.000000000494772</v>
      </c>
      <c r="Q1729" s="13">
        <v>1</v>
      </c>
      <c r="R1729" s="29">
        <v>377.80534641417597</v>
      </c>
      <c r="S1729" s="29">
        <v>0</v>
      </c>
      <c r="T1729" s="29">
        <v>16.867248916000001</v>
      </c>
      <c r="U1729" t="s">
        <v>176</v>
      </c>
    </row>
    <row r="1730" spans="1:21">
      <c r="A1730">
        <v>1728</v>
      </c>
      <c r="B1730">
        <v>886307</v>
      </c>
      <c r="C1730" s="2">
        <v>44582</v>
      </c>
      <c r="D1730" s="26">
        <f>IF(input_OLD_temp_simulation!C1730&lt;&gt;"",(C1730-E1730/24-DATE(1970,1,1))*86400,"")</f>
        <v>1642719600.0000002</v>
      </c>
      <c r="E1730" s="13">
        <v>1</v>
      </c>
      <c r="F1730" s="17">
        <v>1.9545739160716951</v>
      </c>
      <c r="G1730" s="17">
        <v>3.1743255821315302</v>
      </c>
      <c r="H1730" s="6">
        <v>0</v>
      </c>
      <c r="I1730" s="17">
        <v>-0.16164313868265839</v>
      </c>
      <c r="J1730" s="17">
        <v>17.733333333333331</v>
      </c>
      <c r="K1730" s="4">
        <v>12.5</v>
      </c>
      <c r="L1730">
        <v>900</v>
      </c>
      <c r="M1730" s="6">
        <v>0</v>
      </c>
      <c r="N1730" s="6">
        <v>38.000000000465661</v>
      </c>
      <c r="O1730" s="4">
        <v>0</v>
      </c>
      <c r="P1730" s="4">
        <v>38.000000000465661</v>
      </c>
      <c r="Q1730" s="13">
        <v>1</v>
      </c>
      <c r="R1730" s="29">
        <v>377.80534641417597</v>
      </c>
      <c r="S1730" s="29">
        <v>0</v>
      </c>
      <c r="T1730" s="29">
        <v>16.825668168</v>
      </c>
      <c r="U1730" t="s">
        <v>176</v>
      </c>
    </row>
    <row r="1731" spans="1:21">
      <c r="A1731">
        <v>1729</v>
      </c>
      <c r="B1731">
        <v>886307</v>
      </c>
      <c r="C1731" s="2">
        <v>44582.010416666657</v>
      </c>
      <c r="D1731" s="26">
        <f>IF(input_OLD_temp_simulation!C1731&lt;&gt;"",(C1731-E1731/24-DATE(1970,1,1))*86400,"")</f>
        <v>1642720499.9999993</v>
      </c>
      <c r="E1731" s="13">
        <v>1</v>
      </c>
      <c r="F1731" s="17">
        <v>1.7233979785667439</v>
      </c>
      <c r="G1731" s="17">
        <v>3.010571486236131</v>
      </c>
      <c r="H1731" s="6">
        <v>0</v>
      </c>
      <c r="I1731" s="17">
        <v>-0.2836496789240095</v>
      </c>
      <c r="J1731" s="17">
        <v>18.38333333333334</v>
      </c>
      <c r="K1731" s="4">
        <v>12.5</v>
      </c>
      <c r="L1731">
        <v>900</v>
      </c>
      <c r="M1731" s="6">
        <v>0</v>
      </c>
      <c r="N1731" s="6">
        <v>31.33333333365584</v>
      </c>
      <c r="O1731" s="4">
        <v>0</v>
      </c>
      <c r="P1731" s="4">
        <v>31.33333333365584</v>
      </c>
      <c r="Q1731" s="13">
        <v>1</v>
      </c>
      <c r="R1731" s="29">
        <v>377.80534641417597</v>
      </c>
      <c r="S1731" s="29">
        <v>0</v>
      </c>
      <c r="T1731" s="29">
        <v>16.783583621999998</v>
      </c>
      <c r="U1731" t="s">
        <v>176</v>
      </c>
    </row>
    <row r="1732" spans="1:21">
      <c r="A1732">
        <v>1730</v>
      </c>
      <c r="B1732">
        <v>886307</v>
      </c>
      <c r="C1732" s="2">
        <v>44582.020833333343</v>
      </c>
      <c r="D1732" s="26">
        <f>IF(input_OLD_temp_simulation!C1732&lt;&gt;"",(C1732-E1732/24-DATE(1970,1,1))*86400,"")</f>
        <v>1642721400.000001</v>
      </c>
      <c r="E1732" s="13">
        <v>1</v>
      </c>
      <c r="F1732" s="17">
        <v>1.4922220410617939</v>
      </c>
      <c r="G1732" s="17">
        <v>2.8468173903407319</v>
      </c>
      <c r="H1732" s="6">
        <v>0</v>
      </c>
      <c r="I1732" s="17">
        <v>-0.40565621916536049</v>
      </c>
      <c r="J1732" s="17">
        <v>18.033333333333331</v>
      </c>
      <c r="K1732" s="4">
        <v>12.5</v>
      </c>
      <c r="L1732">
        <v>900</v>
      </c>
      <c r="M1732" s="6">
        <v>0</v>
      </c>
      <c r="N1732" s="6">
        <v>28.666666665834839</v>
      </c>
      <c r="O1732" s="4">
        <v>0</v>
      </c>
      <c r="P1732" s="4">
        <v>28.666666665834839</v>
      </c>
      <c r="Q1732" s="13">
        <v>1</v>
      </c>
      <c r="R1732" s="29">
        <v>377.80534641417597</v>
      </c>
      <c r="S1732" s="29">
        <v>0</v>
      </c>
      <c r="T1732" s="29">
        <v>16.741148906999999</v>
      </c>
      <c r="U1732" t="s">
        <v>176</v>
      </c>
    </row>
    <row r="1733" spans="1:21">
      <c r="A1733">
        <v>1731</v>
      </c>
      <c r="B1733">
        <v>886307</v>
      </c>
      <c r="C1733" s="2">
        <v>44582.03125</v>
      </c>
      <c r="D1733" s="26">
        <f>IF(input_OLD_temp_simulation!C1733&lt;&gt;"",(C1733-E1733/24-DATE(1970,1,1))*86400,"")</f>
        <v>1642722300.0000002</v>
      </c>
      <c r="E1733" s="13">
        <v>1</v>
      </c>
      <c r="F1733" s="17">
        <v>1.261046103556843</v>
      </c>
      <c r="G1733" s="17">
        <v>2.6830632944453332</v>
      </c>
      <c r="H1733" s="6">
        <v>0</v>
      </c>
      <c r="I1733" s="17">
        <v>-0.52766275940671159</v>
      </c>
      <c r="J1733" s="17">
        <v>17.899999999999999</v>
      </c>
      <c r="K1733" s="4">
        <v>12.5</v>
      </c>
      <c r="L1733">
        <v>900</v>
      </c>
      <c r="M1733" s="6">
        <v>0</v>
      </c>
      <c r="N1733" s="6">
        <v>30.00000000065484</v>
      </c>
      <c r="O1733" s="4">
        <v>0</v>
      </c>
      <c r="P1733" s="4">
        <v>30.00000000065484</v>
      </c>
      <c r="Q1733" s="13">
        <v>1</v>
      </c>
      <c r="R1733" s="29">
        <v>377.80534641417597</v>
      </c>
      <c r="S1733" s="29">
        <v>0</v>
      </c>
      <c r="T1733" s="29">
        <v>16.698517175999999</v>
      </c>
      <c r="U1733" t="s">
        <v>176</v>
      </c>
    </row>
    <row r="1734" spans="1:21">
      <c r="A1734">
        <v>1732</v>
      </c>
      <c r="B1734">
        <v>886307</v>
      </c>
      <c r="C1734" s="2">
        <v>44582.041666666657</v>
      </c>
      <c r="D1734" s="26">
        <f>IF(input_OLD_temp_simulation!C1734&lt;&gt;"",(C1734-E1734/24-DATE(1970,1,1))*86400,"")</f>
        <v>1642723199.9999993</v>
      </c>
      <c r="E1734" s="13">
        <v>1</v>
      </c>
      <c r="F1734" s="17">
        <v>1.029870166051893</v>
      </c>
      <c r="G1734" s="17">
        <v>2.5193091985499341</v>
      </c>
      <c r="H1734" s="6">
        <v>0</v>
      </c>
      <c r="I1734" s="17">
        <v>-0.64966929964806264</v>
      </c>
      <c r="J1734" s="17">
        <v>18.083333333333329</v>
      </c>
      <c r="K1734" s="4">
        <v>12.5</v>
      </c>
      <c r="L1734">
        <v>900</v>
      </c>
      <c r="M1734" s="6">
        <v>0</v>
      </c>
      <c r="N1734" s="6">
        <v>31.9999999992433</v>
      </c>
      <c r="O1734" s="4">
        <v>0</v>
      </c>
      <c r="P1734" s="4">
        <v>31.9999999992433</v>
      </c>
      <c r="Q1734" s="13">
        <v>1</v>
      </c>
      <c r="R1734" s="29">
        <v>377.80534641417597</v>
      </c>
      <c r="S1734" s="29">
        <v>0</v>
      </c>
      <c r="T1734" s="29">
        <v>16.655714386</v>
      </c>
      <c r="U1734" t="s">
        <v>176</v>
      </c>
    </row>
    <row r="1735" spans="1:21">
      <c r="A1735">
        <v>1733</v>
      </c>
      <c r="B1735">
        <v>886307</v>
      </c>
      <c r="C1735" s="2">
        <v>44582.052083333343</v>
      </c>
      <c r="D1735" s="26">
        <f>IF(input_OLD_temp_simulation!C1735&lt;&gt;"",(C1735-E1735/24-DATE(1970,1,1))*86400,"")</f>
        <v>1642724100.000001</v>
      </c>
      <c r="E1735" s="13">
        <v>1</v>
      </c>
      <c r="F1735" s="17">
        <v>1.1527262240197089</v>
      </c>
      <c r="G1735" s="17">
        <v>2.4543955487311919</v>
      </c>
      <c r="H1735" s="6">
        <v>0</v>
      </c>
      <c r="I1735" s="17">
        <v>-0.48353747513441903</v>
      </c>
      <c r="J1735" s="17">
        <v>18.010000000000002</v>
      </c>
      <c r="K1735" s="4">
        <v>12.5</v>
      </c>
      <c r="L1735">
        <v>900</v>
      </c>
      <c r="M1735" s="6">
        <v>0</v>
      </c>
      <c r="N1735" s="6">
        <v>28.000000000247379</v>
      </c>
      <c r="O1735" s="4">
        <v>0</v>
      </c>
      <c r="P1735" s="4">
        <v>28.000000000247379</v>
      </c>
      <c r="Q1735" s="13">
        <v>1</v>
      </c>
      <c r="R1735" s="29">
        <v>377.80534641417597</v>
      </c>
      <c r="S1735" s="29">
        <v>0</v>
      </c>
      <c r="T1735" s="29">
        <v>16.613409938</v>
      </c>
      <c r="U1735" t="s">
        <v>176</v>
      </c>
    </row>
    <row r="1736" spans="1:21">
      <c r="A1736">
        <v>1734</v>
      </c>
      <c r="B1736">
        <v>886307</v>
      </c>
      <c r="C1736" s="2">
        <v>44582.0625</v>
      </c>
      <c r="D1736" s="26">
        <f>IF(input_OLD_temp_simulation!C1736&lt;&gt;"",(C1736-E1736/24-DATE(1970,1,1))*86400,"")</f>
        <v>1642725000.0000002</v>
      </c>
      <c r="E1736" s="13">
        <v>1</v>
      </c>
      <c r="F1736" s="17">
        <v>1.2755822819875251</v>
      </c>
      <c r="G1736" s="17">
        <v>2.3894818989124502</v>
      </c>
      <c r="H1736" s="6">
        <v>0</v>
      </c>
      <c r="I1736" s="17">
        <v>-0.31740565062077519</v>
      </c>
      <c r="J1736" s="17">
        <v>16.34</v>
      </c>
      <c r="K1736" s="4">
        <v>12.5</v>
      </c>
      <c r="L1736">
        <v>900</v>
      </c>
      <c r="M1736" s="6">
        <v>0</v>
      </c>
      <c r="N1736" s="6">
        <v>32.00000000106229</v>
      </c>
      <c r="O1736" s="4">
        <v>0</v>
      </c>
      <c r="P1736" s="4">
        <v>32.00000000106229</v>
      </c>
      <c r="Q1736" s="13">
        <v>1</v>
      </c>
      <c r="R1736" s="29">
        <v>377.80534641417597</v>
      </c>
      <c r="S1736" s="29">
        <v>0</v>
      </c>
      <c r="T1736" s="29">
        <v>16.571906406</v>
      </c>
      <c r="U1736" t="s">
        <v>176</v>
      </c>
    </row>
    <row r="1737" spans="1:21">
      <c r="A1737">
        <v>1735</v>
      </c>
      <c r="B1737">
        <v>886307</v>
      </c>
      <c r="C1737" s="2">
        <v>44582.072916666657</v>
      </c>
      <c r="D1737" s="26">
        <f>IF(input_OLD_temp_simulation!C1737&lt;&gt;"",(C1737-E1737/24-DATE(1970,1,1))*86400,"")</f>
        <v>1642725899.9999993</v>
      </c>
      <c r="E1737" s="13">
        <v>1</v>
      </c>
      <c r="F1737" s="17">
        <v>1.3984383399553411</v>
      </c>
      <c r="G1737" s="17">
        <v>2.324568249093709</v>
      </c>
      <c r="H1737" s="6">
        <v>0</v>
      </c>
      <c r="I1737" s="17">
        <v>-0.15127382610713139</v>
      </c>
      <c r="J1737" s="17">
        <v>15.58333333333333</v>
      </c>
      <c r="K1737" s="4">
        <v>12.5</v>
      </c>
      <c r="L1737">
        <v>900</v>
      </c>
      <c r="M1737" s="6">
        <v>0</v>
      </c>
      <c r="N1737" s="6">
        <v>27.99999999842839</v>
      </c>
      <c r="O1737" s="4">
        <v>0</v>
      </c>
      <c r="P1737" s="4">
        <v>27.99999999842839</v>
      </c>
      <c r="Q1737" s="13">
        <v>1</v>
      </c>
      <c r="R1737" s="29">
        <v>377.80534641417597</v>
      </c>
      <c r="S1737" s="29">
        <v>0</v>
      </c>
      <c r="T1737" s="29">
        <v>16.530897170999999</v>
      </c>
      <c r="U1737" t="s">
        <v>176</v>
      </c>
    </row>
    <row r="1738" spans="1:21">
      <c r="A1738">
        <v>1736</v>
      </c>
      <c r="B1738">
        <v>886307</v>
      </c>
      <c r="C1738" s="2">
        <v>44582.083333333343</v>
      </c>
      <c r="D1738" s="26">
        <f>IF(input_OLD_temp_simulation!C1738&lt;&gt;"",(C1738-E1738/24-DATE(1970,1,1))*86400,"")</f>
        <v>1642726800.000001</v>
      </c>
      <c r="E1738" s="13">
        <v>1</v>
      </c>
      <c r="F1738" s="17">
        <v>1.521294397923157</v>
      </c>
      <c r="G1738" s="17">
        <v>2.2596545992749668</v>
      </c>
      <c r="H1738" s="6">
        <v>0</v>
      </c>
      <c r="I1738" s="17">
        <v>1.485799840651225E-2</v>
      </c>
      <c r="J1738" s="17">
        <v>16.11333333333333</v>
      </c>
      <c r="K1738" s="4">
        <v>12.5</v>
      </c>
      <c r="L1738">
        <v>900</v>
      </c>
      <c r="M1738" s="6">
        <v>0</v>
      </c>
      <c r="N1738" s="6">
        <v>32.00000000106229</v>
      </c>
      <c r="O1738" s="4">
        <v>0</v>
      </c>
      <c r="P1738" s="4">
        <v>32.00000000106229</v>
      </c>
      <c r="Q1738" s="13">
        <v>1</v>
      </c>
      <c r="R1738" s="29">
        <v>377.80534641417597</v>
      </c>
      <c r="S1738" s="29">
        <v>0</v>
      </c>
      <c r="T1738" s="29">
        <v>16.490684819999998</v>
      </c>
      <c r="U1738" t="s">
        <v>176</v>
      </c>
    </row>
    <row r="1739" spans="1:21">
      <c r="A1739">
        <v>1737</v>
      </c>
      <c r="B1739">
        <v>886307</v>
      </c>
      <c r="C1739" s="2">
        <v>44582.09375</v>
      </c>
      <c r="D1739" s="26">
        <f>IF(input_OLD_temp_simulation!C1739&lt;&gt;"",(C1739-E1739/24-DATE(1970,1,1))*86400,"")</f>
        <v>1642727700.0000002</v>
      </c>
      <c r="E1739" s="13">
        <v>1</v>
      </c>
      <c r="F1739" s="17">
        <v>1.6775106968166731</v>
      </c>
      <c r="G1739" s="17">
        <v>2.2596545992749668</v>
      </c>
      <c r="H1739" s="6">
        <v>0</v>
      </c>
      <c r="I1739" s="17">
        <v>0.1710742973000281</v>
      </c>
      <c r="J1739" s="17">
        <v>17.176666666666669</v>
      </c>
      <c r="K1739" s="4">
        <v>12.5</v>
      </c>
      <c r="L1739">
        <v>900</v>
      </c>
      <c r="M1739" s="6">
        <v>0</v>
      </c>
      <c r="N1739" s="6">
        <v>31.9999999992433</v>
      </c>
      <c r="O1739" s="4">
        <v>0</v>
      </c>
      <c r="P1739" s="4">
        <v>31.9999999992433</v>
      </c>
      <c r="Q1739" s="13">
        <v>1</v>
      </c>
      <c r="R1739" s="29">
        <v>377.80534641417597</v>
      </c>
      <c r="S1739" s="29">
        <v>0</v>
      </c>
      <c r="T1739" s="29">
        <v>16.451083943</v>
      </c>
      <c r="U1739" t="s">
        <v>176</v>
      </c>
    </row>
    <row r="1740" spans="1:21">
      <c r="A1740">
        <v>1738</v>
      </c>
      <c r="B1740">
        <v>886307</v>
      </c>
      <c r="C1740" s="2">
        <v>44582.104166666657</v>
      </c>
      <c r="D1740" s="26">
        <f>IF(input_OLD_temp_simulation!C1740&lt;&gt;"",(C1740-E1740/24-DATE(1970,1,1))*86400,"")</f>
        <v>1642728599.9999993</v>
      </c>
      <c r="E1740" s="13">
        <v>1</v>
      </c>
      <c r="F1740" s="17">
        <v>1.833726995710188</v>
      </c>
      <c r="G1740" s="17">
        <v>2.2596545992749668</v>
      </c>
      <c r="H1740" s="6">
        <v>0</v>
      </c>
      <c r="I1740" s="17">
        <v>0.32729059619354389</v>
      </c>
      <c r="J1740" s="17">
        <v>16.989999999999998</v>
      </c>
      <c r="K1740" s="4">
        <v>12.5</v>
      </c>
      <c r="L1740">
        <v>900</v>
      </c>
      <c r="M1740" s="6">
        <v>0</v>
      </c>
      <c r="N1740" s="6">
        <v>28.000000000247379</v>
      </c>
      <c r="O1740" s="4">
        <v>0</v>
      </c>
      <c r="P1740" s="4">
        <v>28.000000000247379</v>
      </c>
      <c r="Q1740" s="13">
        <v>1</v>
      </c>
      <c r="R1740" s="29">
        <v>377.80534641417597</v>
      </c>
      <c r="S1740" s="29">
        <v>0</v>
      </c>
      <c r="T1740" s="29">
        <v>16.411940573999999</v>
      </c>
      <c r="U1740" t="s">
        <v>176</v>
      </c>
    </row>
    <row r="1741" spans="1:21">
      <c r="A1741">
        <v>1739</v>
      </c>
      <c r="B1741">
        <v>886307</v>
      </c>
      <c r="C1741" s="2">
        <v>44582.114583333343</v>
      </c>
      <c r="D1741" s="26">
        <f>IF(input_OLD_temp_simulation!C1741&lt;&gt;"",(C1741-E1741/24-DATE(1970,1,1))*86400,"")</f>
        <v>1642729500.000001</v>
      </c>
      <c r="E1741" s="13">
        <v>1</v>
      </c>
      <c r="F1741" s="17">
        <v>1.9899432946037039</v>
      </c>
      <c r="G1741" s="17">
        <v>2.2596545992749668</v>
      </c>
      <c r="H1741" s="6">
        <v>0</v>
      </c>
      <c r="I1741" s="17">
        <v>0.4835068950870598</v>
      </c>
      <c r="J1741" s="17">
        <v>17.143333333333331</v>
      </c>
      <c r="K1741" s="4">
        <v>12.5</v>
      </c>
      <c r="L1741">
        <v>900</v>
      </c>
      <c r="M1741" s="6">
        <v>0</v>
      </c>
      <c r="N1741" s="6">
        <v>32.00000000106229</v>
      </c>
      <c r="O1741" s="4">
        <v>0</v>
      </c>
      <c r="P1741" s="4">
        <v>32.00000000106229</v>
      </c>
      <c r="Q1741" s="13">
        <v>1</v>
      </c>
      <c r="R1741" s="29">
        <v>377.80534641417597</v>
      </c>
      <c r="S1741" s="29">
        <v>0</v>
      </c>
      <c r="T1741" s="29">
        <v>16.373557414</v>
      </c>
      <c r="U1741" t="s">
        <v>176</v>
      </c>
    </row>
    <row r="1742" spans="1:21">
      <c r="A1742">
        <v>1740</v>
      </c>
      <c r="B1742">
        <v>886307</v>
      </c>
      <c r="C1742" s="2">
        <v>44582.125</v>
      </c>
      <c r="D1742" s="26">
        <f>IF(input_OLD_temp_simulation!C1742&lt;&gt;"",(C1742-E1742/24-DATE(1970,1,1))*86400,"")</f>
        <v>1642730400.0000002</v>
      </c>
      <c r="E1742" s="13">
        <v>1</v>
      </c>
      <c r="F1742" s="17">
        <v>2.1461595934972202</v>
      </c>
      <c r="G1742" s="17">
        <v>2.2596545992749668</v>
      </c>
      <c r="H1742" s="6">
        <v>0</v>
      </c>
      <c r="I1742" s="17">
        <v>0.63972319398057564</v>
      </c>
      <c r="J1742" s="17">
        <v>16.86</v>
      </c>
      <c r="K1742" s="4">
        <v>12.5</v>
      </c>
      <c r="L1742">
        <v>900</v>
      </c>
      <c r="M1742" s="6">
        <v>0</v>
      </c>
      <c r="N1742" s="6">
        <v>95.999999999548891</v>
      </c>
      <c r="O1742" s="4">
        <v>0</v>
      </c>
      <c r="P1742" s="4">
        <v>95.999999999548891</v>
      </c>
      <c r="Q1742" s="13">
        <v>1</v>
      </c>
      <c r="R1742" s="29">
        <v>377.80534641417597</v>
      </c>
      <c r="S1742" s="29">
        <v>0</v>
      </c>
      <c r="T1742" s="29">
        <v>16.338213018000001</v>
      </c>
      <c r="U1742" t="s">
        <v>176</v>
      </c>
    </row>
    <row r="1743" spans="1:21">
      <c r="A1743">
        <v>1741</v>
      </c>
      <c r="B1743">
        <v>886307</v>
      </c>
      <c r="C1743" s="2">
        <v>44582.135416666657</v>
      </c>
      <c r="D1743" s="26">
        <f>IF(input_OLD_temp_simulation!C1743&lt;&gt;"",(C1743-E1743/24-DATE(1970,1,1))*86400,"")</f>
        <v>1642731299.9999993</v>
      </c>
      <c r="E1743" s="13">
        <v>1</v>
      </c>
      <c r="F1743" s="17">
        <v>1.9824054976018171</v>
      </c>
      <c r="G1743" s="17">
        <v>2.4447409467598278</v>
      </c>
      <c r="H1743" s="6">
        <v>0</v>
      </c>
      <c r="I1743" s="17">
        <v>0.3525781997619315</v>
      </c>
      <c r="J1743" s="17">
        <v>16.989999999999998</v>
      </c>
      <c r="K1743" s="4">
        <v>12.5</v>
      </c>
      <c r="L1743">
        <v>900</v>
      </c>
      <c r="M1743" s="6">
        <v>0</v>
      </c>
      <c r="N1743" s="6">
        <v>103.9999999993597</v>
      </c>
      <c r="O1743" s="4">
        <v>0</v>
      </c>
      <c r="P1743" s="4">
        <v>103.9999999993597</v>
      </c>
      <c r="Q1743" s="13">
        <v>1</v>
      </c>
      <c r="R1743" s="29">
        <v>377.80534641417597</v>
      </c>
      <c r="S1743" s="29">
        <v>0</v>
      </c>
      <c r="T1743" s="29">
        <v>16.3023889</v>
      </c>
      <c r="U1743" t="s">
        <v>176</v>
      </c>
    </row>
    <row r="1744" spans="1:21">
      <c r="A1744">
        <v>1742</v>
      </c>
      <c r="B1744">
        <v>886307</v>
      </c>
      <c r="C1744" s="2">
        <v>44582.145833333343</v>
      </c>
      <c r="D1744" s="26">
        <f>IF(input_OLD_temp_simulation!C1744&lt;&gt;"",(C1744-E1744/24-DATE(1970,1,1))*86400,"")</f>
        <v>1642732200.000001</v>
      </c>
      <c r="E1744" s="13">
        <v>1</v>
      </c>
      <c r="F1744" s="17">
        <v>1.818651401706413</v>
      </c>
      <c r="G1744" s="17">
        <v>2.6298272942446892</v>
      </c>
      <c r="H1744" s="6">
        <v>0</v>
      </c>
      <c r="I1744" s="17">
        <v>6.5433205543287354E-2</v>
      </c>
      <c r="J1744" s="17">
        <v>17.239999999999998</v>
      </c>
      <c r="K1744" s="4">
        <v>12.5</v>
      </c>
      <c r="L1744">
        <v>900</v>
      </c>
      <c r="M1744" s="6">
        <v>0</v>
      </c>
      <c r="N1744" s="6">
        <v>32.00000000106229</v>
      </c>
      <c r="O1744" s="4">
        <v>0</v>
      </c>
      <c r="P1744" s="4">
        <v>32.00000000106229</v>
      </c>
      <c r="Q1744" s="13">
        <v>1</v>
      </c>
      <c r="R1744" s="29">
        <v>377.80534641417597</v>
      </c>
      <c r="S1744" s="29">
        <v>0</v>
      </c>
      <c r="T1744" s="29">
        <v>16.263045324</v>
      </c>
      <c r="U1744" t="s">
        <v>176</v>
      </c>
    </row>
    <row r="1745" spans="1:21">
      <c r="A1745">
        <v>1743</v>
      </c>
      <c r="B1745">
        <v>886307</v>
      </c>
      <c r="C1745" s="2">
        <v>44582.15625</v>
      </c>
      <c r="D1745" s="26">
        <f>IF(input_OLD_temp_simulation!C1745&lt;&gt;"",(C1745-E1745/24-DATE(1970,1,1))*86400,"")</f>
        <v>1642733100.0000002</v>
      </c>
      <c r="E1745" s="13">
        <v>1</v>
      </c>
      <c r="F1745" s="17">
        <v>1.654897305811009</v>
      </c>
      <c r="G1745" s="17">
        <v>2.8149136417295502</v>
      </c>
      <c r="H1745" s="6">
        <v>0</v>
      </c>
      <c r="I1745" s="17">
        <v>-0.22171178867535721</v>
      </c>
      <c r="J1745" s="17">
        <v>16.7</v>
      </c>
      <c r="K1745" s="4">
        <v>12.5</v>
      </c>
      <c r="L1745">
        <v>900</v>
      </c>
      <c r="M1745" s="6">
        <v>0</v>
      </c>
      <c r="N1745" s="6">
        <v>27.99999999842839</v>
      </c>
      <c r="O1745" s="4">
        <v>0</v>
      </c>
      <c r="P1745" s="4">
        <v>27.99999999842839</v>
      </c>
      <c r="Q1745" s="13">
        <v>1</v>
      </c>
      <c r="R1745" s="29">
        <v>377.80534641417597</v>
      </c>
      <c r="S1745" s="29">
        <v>0</v>
      </c>
      <c r="T1745" s="29">
        <v>16.222778291000001</v>
      </c>
      <c r="U1745" t="s">
        <v>176</v>
      </c>
    </row>
    <row r="1746" spans="1:21">
      <c r="A1746">
        <v>1744</v>
      </c>
      <c r="B1746">
        <v>886307</v>
      </c>
      <c r="C1746" s="2">
        <v>44582.166666666657</v>
      </c>
      <c r="D1746" s="26">
        <f>IF(input_OLD_temp_simulation!C1746&lt;&gt;"",(C1746-E1746/24-DATE(1970,1,1))*86400,"")</f>
        <v>1642733999.9999993</v>
      </c>
      <c r="E1746" s="13">
        <v>1</v>
      </c>
      <c r="F1746" s="17">
        <v>1.4911432099156059</v>
      </c>
      <c r="G1746" s="17">
        <v>2.9999999892144111</v>
      </c>
      <c r="H1746" s="6">
        <v>0</v>
      </c>
      <c r="I1746" s="17">
        <v>-0.50885678289400138</v>
      </c>
      <c r="J1746" s="17">
        <v>16.49666666666667</v>
      </c>
      <c r="K1746" s="4">
        <v>12.5</v>
      </c>
      <c r="L1746">
        <v>900</v>
      </c>
      <c r="M1746" s="6">
        <v>0</v>
      </c>
      <c r="N1746" s="6">
        <v>32.00000000106229</v>
      </c>
      <c r="O1746" s="4">
        <v>0</v>
      </c>
      <c r="P1746" s="4">
        <v>32.00000000106229</v>
      </c>
      <c r="Q1746" s="13">
        <v>1</v>
      </c>
      <c r="R1746" s="29">
        <v>377.80534641417597</v>
      </c>
      <c r="S1746" s="29">
        <v>0</v>
      </c>
      <c r="T1746" s="29">
        <v>16.181894798999998</v>
      </c>
      <c r="U1746" t="s">
        <v>176</v>
      </c>
    </row>
    <row r="1747" spans="1:21">
      <c r="A1747">
        <v>1745</v>
      </c>
      <c r="B1747">
        <v>886307</v>
      </c>
      <c r="C1747" s="2">
        <v>44582.177083333343</v>
      </c>
      <c r="D1747" s="26">
        <f>IF(input_OLD_temp_simulation!C1747&lt;&gt;"",(C1747-E1747/24-DATE(1970,1,1))*86400,"")</f>
        <v>1642734900.000001</v>
      </c>
      <c r="E1747" s="13">
        <v>1</v>
      </c>
      <c r="F1747" s="17">
        <v>1.435708993557355</v>
      </c>
      <c r="G1747" s="17">
        <v>2.8798272915482919</v>
      </c>
      <c r="H1747" s="6">
        <v>0</v>
      </c>
      <c r="I1747" s="17">
        <v>-0.48417586747483909</v>
      </c>
      <c r="J1747" s="17">
        <v>16.39</v>
      </c>
      <c r="K1747" s="4">
        <v>12.5</v>
      </c>
      <c r="L1747">
        <v>900</v>
      </c>
      <c r="M1747" s="6">
        <v>0</v>
      </c>
      <c r="N1747" s="6">
        <v>31.9999999992433</v>
      </c>
      <c r="O1747" s="4">
        <v>0</v>
      </c>
      <c r="P1747" s="4">
        <v>31.9999999992433</v>
      </c>
      <c r="Q1747" s="13">
        <v>1</v>
      </c>
      <c r="R1747" s="29">
        <v>377.80534641417597</v>
      </c>
      <c r="S1747" s="29">
        <v>0</v>
      </c>
      <c r="T1747" s="29">
        <v>16.141215406000001</v>
      </c>
      <c r="U1747" t="s">
        <v>176</v>
      </c>
    </row>
    <row r="1748" spans="1:21">
      <c r="A1748">
        <v>1746</v>
      </c>
      <c r="B1748">
        <v>886307</v>
      </c>
      <c r="C1748" s="2">
        <v>44582.1875</v>
      </c>
      <c r="D1748" s="26">
        <f>IF(input_OLD_temp_simulation!C1748&lt;&gt;"",(C1748-E1748/24-DATE(1970,1,1))*86400,"")</f>
        <v>1642735800.0000002</v>
      </c>
      <c r="E1748" s="13">
        <v>1</v>
      </c>
      <c r="F1748" s="17">
        <v>1.3802747771991051</v>
      </c>
      <c r="G1748" s="17">
        <v>2.7596545938821722</v>
      </c>
      <c r="H1748" s="6">
        <v>0</v>
      </c>
      <c r="I1748" s="17">
        <v>-0.45949495205567642</v>
      </c>
      <c r="J1748" s="17">
        <v>16.510000000000002</v>
      </c>
      <c r="K1748" s="4">
        <v>12.5</v>
      </c>
      <c r="L1748">
        <v>900</v>
      </c>
      <c r="M1748" s="6">
        <v>0</v>
      </c>
      <c r="N1748" s="6">
        <v>28.000000000247379</v>
      </c>
      <c r="O1748" s="4">
        <v>0</v>
      </c>
      <c r="P1748" s="4">
        <v>28.000000000247379</v>
      </c>
      <c r="Q1748" s="13">
        <v>1</v>
      </c>
      <c r="R1748" s="29">
        <v>377.80534641417597</v>
      </c>
      <c r="S1748" s="29">
        <v>0</v>
      </c>
      <c r="T1748" s="29">
        <v>16.100587415</v>
      </c>
      <c r="U1748" t="s">
        <v>176</v>
      </c>
    </row>
    <row r="1749" spans="1:21">
      <c r="A1749">
        <v>1747</v>
      </c>
      <c r="B1749">
        <v>886307</v>
      </c>
      <c r="C1749" s="2">
        <v>44582.197916666657</v>
      </c>
      <c r="D1749" s="26">
        <f>IF(input_OLD_temp_simulation!C1749&lt;&gt;"",(C1749-E1749/24-DATE(1970,1,1))*86400,"")</f>
        <v>1642736699.9999993</v>
      </c>
      <c r="E1749" s="13">
        <v>1</v>
      </c>
      <c r="F1749" s="17">
        <v>1.3248405608408551</v>
      </c>
      <c r="G1749" s="17">
        <v>2.6394818962160529</v>
      </c>
      <c r="H1749" s="6">
        <v>0</v>
      </c>
      <c r="I1749" s="17">
        <v>-0.43481403663651391</v>
      </c>
      <c r="J1749" s="17">
        <v>16.670000000000002</v>
      </c>
      <c r="K1749" s="4">
        <v>12.5</v>
      </c>
      <c r="L1749">
        <v>900</v>
      </c>
      <c r="M1749" s="6">
        <v>0</v>
      </c>
      <c r="N1749" s="6">
        <v>32.00000000106229</v>
      </c>
      <c r="O1749" s="4">
        <v>0</v>
      </c>
      <c r="P1749" s="4">
        <v>32.00000000106229</v>
      </c>
      <c r="Q1749" s="13">
        <v>1</v>
      </c>
      <c r="R1749" s="29">
        <v>377.80534641417597</v>
      </c>
      <c r="S1749" s="29">
        <v>0</v>
      </c>
      <c r="T1749" s="29">
        <v>16.06031479</v>
      </c>
      <c r="U1749" t="s">
        <v>176</v>
      </c>
    </row>
    <row r="1750" spans="1:21">
      <c r="A1750">
        <v>1748</v>
      </c>
      <c r="B1750">
        <v>886307</v>
      </c>
      <c r="C1750" s="2">
        <v>44582.208333333343</v>
      </c>
      <c r="D1750" s="26">
        <f>IF(input_OLD_temp_simulation!C1750&lt;&gt;"",(C1750-E1750/24-DATE(1970,1,1))*86400,"")</f>
        <v>1642737600.000001</v>
      </c>
      <c r="E1750" s="13">
        <v>1</v>
      </c>
      <c r="F1750" s="17">
        <v>1.269406344482604</v>
      </c>
      <c r="G1750" s="17">
        <v>2.5193091985499341</v>
      </c>
      <c r="H1750" s="6">
        <v>0</v>
      </c>
      <c r="I1750" s="17">
        <v>-0.41013312121735129</v>
      </c>
      <c r="J1750" s="17">
        <v>15.706666666666671</v>
      </c>
      <c r="K1750" s="4">
        <v>12.5</v>
      </c>
      <c r="L1750">
        <v>900</v>
      </c>
      <c r="M1750" s="6">
        <v>0</v>
      </c>
      <c r="N1750" s="6">
        <v>27.99999999842839</v>
      </c>
      <c r="O1750" s="4">
        <v>0</v>
      </c>
      <c r="P1750" s="4">
        <v>27.99999999842839</v>
      </c>
      <c r="Q1750" s="13">
        <v>1</v>
      </c>
      <c r="R1750" s="29">
        <v>377.80534641417597</v>
      </c>
      <c r="S1750" s="29">
        <v>0</v>
      </c>
      <c r="T1750" s="29">
        <v>16.020092300000002</v>
      </c>
      <c r="U1750" t="s">
        <v>176</v>
      </c>
    </row>
    <row r="1751" spans="1:21">
      <c r="A1751">
        <v>1749</v>
      </c>
      <c r="B1751">
        <v>886307</v>
      </c>
      <c r="C1751" s="2">
        <v>44582.21875</v>
      </c>
      <c r="D1751" s="26">
        <f>IF(input_OLD_temp_simulation!C1751&lt;&gt;"",(C1751-E1751/24-DATE(1970,1,1))*86400,"")</f>
        <v>1642738500.0000002</v>
      </c>
      <c r="E1751" s="13">
        <v>1</v>
      </c>
      <c r="F1751" s="17">
        <v>1.2930552015892831</v>
      </c>
      <c r="G1751" s="17">
        <v>2.4757278030170511</v>
      </c>
      <c r="H1751" s="6">
        <v>0</v>
      </c>
      <c r="I1751" s="17">
        <v>-0.3574300004220845</v>
      </c>
      <c r="J1751" s="17">
        <v>14.48</v>
      </c>
      <c r="K1751" s="4">
        <v>12.5</v>
      </c>
      <c r="L1751">
        <v>900</v>
      </c>
      <c r="M1751" s="6">
        <v>0</v>
      </c>
      <c r="N1751" s="6">
        <v>32.00000000106229</v>
      </c>
      <c r="O1751" s="4">
        <v>0</v>
      </c>
      <c r="P1751" s="4">
        <v>32.00000000106229</v>
      </c>
      <c r="Q1751" s="13">
        <v>1</v>
      </c>
      <c r="R1751" s="29">
        <v>377.80534641417597</v>
      </c>
      <c r="S1751" s="29">
        <v>0</v>
      </c>
      <c r="T1751" s="29">
        <v>15.980311146</v>
      </c>
      <c r="U1751" t="s">
        <v>176</v>
      </c>
    </row>
    <row r="1752" spans="1:21">
      <c r="A1752">
        <v>1750</v>
      </c>
      <c r="B1752">
        <v>886307</v>
      </c>
      <c r="C1752" s="2">
        <v>44582.229166666657</v>
      </c>
      <c r="D1752" s="26">
        <f>IF(input_OLD_temp_simulation!C1752&lt;&gt;"",(C1752-E1752/24-DATE(1970,1,1))*86400,"")</f>
        <v>1642739399.9999993</v>
      </c>
      <c r="E1752" s="13">
        <v>1</v>
      </c>
      <c r="F1752" s="17">
        <v>1.316704058695962</v>
      </c>
      <c r="G1752" s="17">
        <v>2.432146407484169</v>
      </c>
      <c r="H1752" s="6">
        <v>0</v>
      </c>
      <c r="I1752" s="17">
        <v>-0.30472687962681738</v>
      </c>
      <c r="J1752" s="17">
        <v>14.42333333333333</v>
      </c>
      <c r="K1752" s="4">
        <v>12.5</v>
      </c>
      <c r="L1752">
        <v>900</v>
      </c>
      <c r="M1752" s="6">
        <v>0</v>
      </c>
      <c r="N1752" s="6">
        <v>31.9999999992433</v>
      </c>
      <c r="O1752" s="4">
        <v>0</v>
      </c>
      <c r="P1752" s="4">
        <v>31.9999999992433</v>
      </c>
      <c r="Q1752" s="13">
        <v>1</v>
      </c>
      <c r="R1752" s="29">
        <v>377.80534641417597</v>
      </c>
      <c r="S1752" s="29">
        <v>0</v>
      </c>
      <c r="T1752" s="29">
        <v>15.940817892</v>
      </c>
      <c r="U1752" t="s">
        <v>176</v>
      </c>
    </row>
    <row r="1753" spans="1:21">
      <c r="A1753">
        <v>1751</v>
      </c>
      <c r="B1753">
        <v>886307</v>
      </c>
      <c r="C1753" s="2">
        <v>44582.239583333343</v>
      </c>
      <c r="D1753" s="26">
        <f>IF(input_OLD_temp_simulation!C1753&lt;&gt;"",(C1753-E1753/24-DATE(1970,1,1))*86400,"")</f>
        <v>1642740300.000001</v>
      </c>
      <c r="E1753" s="13">
        <v>1</v>
      </c>
      <c r="F1753" s="17">
        <v>1.3403529158026399</v>
      </c>
      <c r="G1753" s="17">
        <v>2.388565011951286</v>
      </c>
      <c r="H1753" s="6">
        <v>0</v>
      </c>
      <c r="I1753" s="17">
        <v>-0.25202375883155043</v>
      </c>
      <c r="J1753" s="17">
        <v>14.883333333333329</v>
      </c>
      <c r="K1753" s="4">
        <v>12.5</v>
      </c>
      <c r="L1753">
        <v>900</v>
      </c>
      <c r="M1753" s="6">
        <v>0</v>
      </c>
      <c r="N1753" s="6">
        <v>28.000000000247379</v>
      </c>
      <c r="O1753" s="4">
        <v>0</v>
      </c>
      <c r="P1753" s="4">
        <v>28.000000000247379</v>
      </c>
      <c r="Q1753" s="13">
        <v>1</v>
      </c>
      <c r="R1753" s="29">
        <v>377.80534641417597</v>
      </c>
      <c r="S1753" s="29">
        <v>0</v>
      </c>
      <c r="T1753" s="29">
        <v>15.901459579000001</v>
      </c>
      <c r="U1753" t="s">
        <v>176</v>
      </c>
    </row>
    <row r="1754" spans="1:21">
      <c r="A1754">
        <v>1752</v>
      </c>
      <c r="B1754">
        <v>886307</v>
      </c>
      <c r="C1754" s="2">
        <v>44582.25</v>
      </c>
      <c r="D1754" s="26">
        <f>IF(input_OLD_temp_simulation!C1754&lt;&gt;"",(C1754-E1754/24-DATE(1970,1,1))*86400,"")</f>
        <v>1642741200.0000002</v>
      </c>
      <c r="E1754" s="13">
        <v>1</v>
      </c>
      <c r="F1754" s="17">
        <v>1.364001772909319</v>
      </c>
      <c r="G1754" s="17">
        <v>2.344983616418403</v>
      </c>
      <c r="H1754" s="6">
        <v>0</v>
      </c>
      <c r="I1754" s="17">
        <v>-0.1993206380362835</v>
      </c>
      <c r="J1754" s="17">
        <v>14.27</v>
      </c>
      <c r="K1754" s="4">
        <v>12.5</v>
      </c>
      <c r="L1754">
        <v>900</v>
      </c>
      <c r="M1754" s="6">
        <v>5060.5722222225068</v>
      </c>
      <c r="N1754" s="6">
        <v>32.00000000106229</v>
      </c>
      <c r="O1754" s="4">
        <v>0</v>
      </c>
      <c r="P1754" s="4">
        <v>32.00000000106229</v>
      </c>
      <c r="Q1754" s="13">
        <v>1</v>
      </c>
      <c r="R1754" s="29">
        <v>377.80534641417597</v>
      </c>
      <c r="S1754" s="29">
        <v>4682.766875808331</v>
      </c>
      <c r="T1754" s="29">
        <v>16.035216572</v>
      </c>
      <c r="U1754" t="s">
        <v>176</v>
      </c>
    </row>
    <row r="1755" spans="1:21">
      <c r="A1755">
        <v>1753</v>
      </c>
      <c r="B1755">
        <v>886307</v>
      </c>
      <c r="C1755" s="2">
        <v>44582.260416666657</v>
      </c>
      <c r="D1755" s="26">
        <f>IF(input_OLD_temp_simulation!C1755&lt;&gt;"",(C1755-E1755/24-DATE(1970,1,1))*86400,"")</f>
        <v>1642742099.9999993</v>
      </c>
      <c r="E1755" s="13">
        <v>1</v>
      </c>
      <c r="F1755" s="17">
        <v>1.5048890942332991</v>
      </c>
      <c r="G1755" s="17">
        <v>2.4098972662371518</v>
      </c>
      <c r="H1755" s="6">
        <v>0</v>
      </c>
      <c r="I1755" s="17">
        <v>-0.101709083258136</v>
      </c>
      <c r="J1755" s="17">
        <v>14.24</v>
      </c>
      <c r="K1755" s="4">
        <v>12.5</v>
      </c>
      <c r="L1755">
        <v>900</v>
      </c>
      <c r="M1755" s="6">
        <v>5060.5722222225068</v>
      </c>
      <c r="N1755" s="6">
        <v>123.9999999997963</v>
      </c>
      <c r="O1755" s="4">
        <v>0</v>
      </c>
      <c r="P1755" s="4">
        <v>123.9999999997963</v>
      </c>
      <c r="Q1755" s="13">
        <v>1</v>
      </c>
      <c r="R1755" s="29">
        <v>377.80534641417597</v>
      </c>
      <c r="S1755" s="29">
        <v>4682.766875808331</v>
      </c>
      <c r="T1755" s="29">
        <v>16.172358461999998</v>
      </c>
      <c r="U1755" t="s">
        <v>176</v>
      </c>
    </row>
    <row r="1756" spans="1:21">
      <c r="A1756">
        <v>1754</v>
      </c>
      <c r="B1756">
        <v>886307</v>
      </c>
      <c r="C1756" s="2">
        <v>44582.270833333343</v>
      </c>
      <c r="D1756" s="26">
        <f>IF(input_OLD_temp_simulation!C1756&lt;&gt;"",(C1756-E1756/24-DATE(1970,1,1))*86400,"")</f>
        <v>1642743000.000001</v>
      </c>
      <c r="E1756" s="13">
        <v>1</v>
      </c>
      <c r="F1756" s="17">
        <v>1.6457764155572789</v>
      </c>
      <c r="G1756" s="17">
        <v>2.4748109160559011</v>
      </c>
      <c r="H1756" s="6">
        <v>0</v>
      </c>
      <c r="I1756" s="17">
        <v>-4.0975284799884548E-3</v>
      </c>
      <c r="J1756" s="17">
        <v>14.2</v>
      </c>
      <c r="K1756" s="4">
        <v>16.5</v>
      </c>
      <c r="L1756">
        <v>900</v>
      </c>
      <c r="M1756" s="6">
        <v>5060.5722222225068</v>
      </c>
      <c r="N1756" s="6">
        <v>655.99999999903957</v>
      </c>
      <c r="O1756" s="4">
        <v>0</v>
      </c>
      <c r="P1756" s="4">
        <v>655.99999999903957</v>
      </c>
      <c r="Q1756" s="13">
        <v>1</v>
      </c>
      <c r="R1756" s="29">
        <v>377.80534641417597</v>
      </c>
      <c r="S1756" s="29">
        <v>4682.766875808331</v>
      </c>
      <c r="T1756" s="29">
        <v>16.329601479000001</v>
      </c>
      <c r="U1756" t="s">
        <v>176</v>
      </c>
    </row>
    <row r="1757" spans="1:21">
      <c r="A1757">
        <v>1755</v>
      </c>
      <c r="B1757">
        <v>886307</v>
      </c>
      <c r="C1757" s="2">
        <v>44582.28125</v>
      </c>
      <c r="D1757" s="26">
        <f>IF(input_OLD_temp_simulation!C1757&lt;&gt;"",(C1757-E1757/24-DATE(1970,1,1))*86400,"")</f>
        <v>1642743900.0000002</v>
      </c>
      <c r="E1757" s="13">
        <v>1</v>
      </c>
      <c r="F1757" s="17">
        <v>1.786663736881259</v>
      </c>
      <c r="G1757" s="17">
        <v>2.5397245658746499</v>
      </c>
      <c r="H1757" s="6">
        <v>0</v>
      </c>
      <c r="I1757" s="17">
        <v>9.3514026298159081E-2</v>
      </c>
      <c r="J1757" s="17">
        <v>17.176666666666669</v>
      </c>
      <c r="K1757" s="4">
        <v>16.5</v>
      </c>
      <c r="L1757">
        <v>900</v>
      </c>
      <c r="M1757" s="6">
        <v>5060.5722222225068</v>
      </c>
      <c r="N1757" s="6">
        <v>47.999999998864951</v>
      </c>
      <c r="O1757" s="4">
        <v>0</v>
      </c>
      <c r="P1757" s="4">
        <v>47.999999998864951</v>
      </c>
      <c r="Q1757" s="13">
        <v>1</v>
      </c>
      <c r="R1757" s="29">
        <v>377.80534641417597</v>
      </c>
      <c r="S1757" s="29">
        <v>4682.766875808331</v>
      </c>
      <c r="T1757" s="29">
        <v>16.463545512</v>
      </c>
      <c r="U1757" t="s">
        <v>176</v>
      </c>
    </row>
    <row r="1758" spans="1:21">
      <c r="A1758">
        <v>1756</v>
      </c>
      <c r="B1758">
        <v>886307</v>
      </c>
      <c r="C1758" s="2">
        <v>44582.291666666657</v>
      </c>
      <c r="D1758" s="26">
        <f>IF(input_OLD_temp_simulation!C1758&lt;&gt;"",(C1758-E1758/24-DATE(1970,1,1))*86400,"")</f>
        <v>1642744799.9999993</v>
      </c>
      <c r="E1758" s="13">
        <v>1</v>
      </c>
      <c r="F1758" s="17">
        <v>1.9275510582052391</v>
      </c>
      <c r="G1758" s="17">
        <v>2.6046382156933992</v>
      </c>
      <c r="H1758" s="6">
        <v>0</v>
      </c>
      <c r="I1758" s="17">
        <v>0.19112558107630659</v>
      </c>
      <c r="J1758" s="17">
        <v>16.176666666666669</v>
      </c>
      <c r="K1758" s="4">
        <v>16.486666666666672</v>
      </c>
      <c r="L1758">
        <v>900</v>
      </c>
      <c r="M1758" s="6">
        <v>1807.347222221689</v>
      </c>
      <c r="N1758" s="6">
        <v>36.000000000058208</v>
      </c>
      <c r="O1758" s="4">
        <v>0</v>
      </c>
      <c r="P1758" s="4">
        <v>36.000000000058208</v>
      </c>
      <c r="Q1758" s="13">
        <v>1</v>
      </c>
      <c r="R1758" s="29">
        <v>377.80534641417597</v>
      </c>
      <c r="S1758" s="29">
        <v>1429.541875807513</v>
      </c>
      <c r="T1758" s="29">
        <v>16.476957844000001</v>
      </c>
      <c r="U1758" t="s">
        <v>176</v>
      </c>
    </row>
    <row r="1759" spans="1:21">
      <c r="A1759">
        <v>1757</v>
      </c>
      <c r="B1759">
        <v>886307</v>
      </c>
      <c r="C1759" s="2">
        <v>44582.302083333343</v>
      </c>
      <c r="D1759" s="26">
        <f>IF(input_OLD_temp_simulation!C1759&lt;&gt;"",(C1759-E1759/24-DATE(1970,1,1))*86400,"")</f>
        <v>1642745700.000001</v>
      </c>
      <c r="E1759" s="13">
        <v>1</v>
      </c>
      <c r="F1759" s="17">
        <v>1.9041045066721549</v>
      </c>
      <c r="G1759" s="17">
        <v>2.6821464074841899</v>
      </c>
      <c r="H1759" s="6">
        <v>0.69444444764795388</v>
      </c>
      <c r="I1759" s="17">
        <v>0.1160069016826952</v>
      </c>
      <c r="J1759" s="17">
        <v>17.100000000000001</v>
      </c>
      <c r="K1759" s="4">
        <v>16.456666666666671</v>
      </c>
      <c r="L1759">
        <v>900</v>
      </c>
      <c r="M1759" s="6">
        <v>1807.347222221689</v>
      </c>
      <c r="N1759" s="6">
        <v>116.00000000180439</v>
      </c>
      <c r="O1759" s="4">
        <v>0</v>
      </c>
      <c r="P1759" s="4">
        <v>116.00000000180439</v>
      </c>
      <c r="Q1759" s="13">
        <v>1</v>
      </c>
      <c r="R1759" s="29">
        <v>377.80534641417597</v>
      </c>
      <c r="S1759" s="29">
        <v>1429.541875807513</v>
      </c>
      <c r="T1759" s="29">
        <v>16.493364492000001</v>
      </c>
      <c r="U1759" t="s">
        <v>176</v>
      </c>
    </row>
    <row r="1760" spans="1:21">
      <c r="A1760">
        <v>1758</v>
      </c>
      <c r="B1760">
        <v>886307</v>
      </c>
      <c r="C1760" s="2">
        <v>44582.3125</v>
      </c>
      <c r="D1760" s="26">
        <f>IF(input_OLD_temp_simulation!C1760&lt;&gt;"",(C1760-E1760/24-DATE(1970,1,1))*86400,"")</f>
        <v>1642746600.0000002</v>
      </c>
      <c r="E1760" s="13">
        <v>1</v>
      </c>
      <c r="F1760" s="17">
        <v>1.880657955139071</v>
      </c>
      <c r="G1760" s="17">
        <v>2.759654599274981</v>
      </c>
      <c r="H1760" s="6">
        <v>1.388888895295908</v>
      </c>
      <c r="I1760" s="17">
        <v>4.0888222289083842E-2</v>
      </c>
      <c r="J1760" s="17">
        <v>16.829999999999998</v>
      </c>
      <c r="K1760" s="4">
        <v>16.45333333333333</v>
      </c>
      <c r="L1760">
        <v>900</v>
      </c>
      <c r="M1760" s="6">
        <v>1807.347222221689</v>
      </c>
      <c r="N1760" s="6">
        <v>143.99999999659491</v>
      </c>
      <c r="O1760" s="4">
        <v>0</v>
      </c>
      <c r="P1760" s="4">
        <v>143.99999999659491</v>
      </c>
      <c r="Q1760" s="13">
        <v>1</v>
      </c>
      <c r="R1760" s="29">
        <v>377.80534641417597</v>
      </c>
      <c r="S1760" s="29">
        <v>1429.541875807513</v>
      </c>
      <c r="T1760" s="29">
        <v>16.510779334999999</v>
      </c>
      <c r="U1760" t="s">
        <v>176</v>
      </c>
    </row>
    <row r="1761" spans="1:21">
      <c r="A1761">
        <v>1759</v>
      </c>
      <c r="B1761">
        <v>886307</v>
      </c>
      <c r="C1761" s="2">
        <v>44582.322916666657</v>
      </c>
      <c r="D1761" s="26">
        <f>IF(input_OLD_temp_simulation!C1761&lt;&gt;"",(C1761-E1761/24-DATE(1970,1,1))*86400,"")</f>
        <v>1642747499.9999993</v>
      </c>
      <c r="E1761" s="13">
        <v>1</v>
      </c>
      <c r="F1761" s="17">
        <v>1.857211403605987</v>
      </c>
      <c r="G1761" s="17">
        <v>2.8371627910657722</v>
      </c>
      <c r="H1761" s="6">
        <v>2.083333342943861</v>
      </c>
      <c r="I1761" s="17">
        <v>-3.4230457104527552E-2</v>
      </c>
      <c r="J1761" s="17">
        <v>17.533333333333331</v>
      </c>
      <c r="K1761" s="4">
        <v>16.5</v>
      </c>
      <c r="L1761">
        <v>900</v>
      </c>
      <c r="M1761" s="6">
        <v>1807.347222221689</v>
      </c>
      <c r="N1761" s="6">
        <v>64.00000000212458</v>
      </c>
      <c r="O1761" s="4">
        <v>0</v>
      </c>
      <c r="P1761" s="4">
        <v>64.00000000212458</v>
      </c>
      <c r="Q1761" s="13">
        <v>1</v>
      </c>
      <c r="R1761" s="29">
        <v>377.80534641417597</v>
      </c>
      <c r="S1761" s="29">
        <v>1429.541875807513</v>
      </c>
      <c r="T1761" s="29">
        <v>16.525093575</v>
      </c>
      <c r="U1761" t="s">
        <v>176</v>
      </c>
    </row>
    <row r="1762" spans="1:21">
      <c r="A1762">
        <v>1760</v>
      </c>
      <c r="B1762">
        <v>886307</v>
      </c>
      <c r="C1762" s="2">
        <v>44582.333333333343</v>
      </c>
      <c r="D1762" s="26">
        <f>IF(input_OLD_temp_simulation!C1762&lt;&gt;"",(C1762-E1762/24-DATE(1970,1,1))*86400,"")</f>
        <v>1642748400.000001</v>
      </c>
      <c r="E1762" s="13">
        <v>1</v>
      </c>
      <c r="F1762" s="17">
        <v>1.8337648520729031</v>
      </c>
      <c r="G1762" s="17">
        <v>2.9146709828565629</v>
      </c>
      <c r="H1762" s="6">
        <v>2.777777790591816</v>
      </c>
      <c r="I1762" s="17">
        <v>-0.1093491364981389</v>
      </c>
      <c r="J1762" s="17">
        <v>17.24666666666667</v>
      </c>
      <c r="K1762" s="4">
        <v>16.5</v>
      </c>
      <c r="L1762">
        <v>900</v>
      </c>
      <c r="M1762" s="6">
        <v>1152.794444448283</v>
      </c>
      <c r="N1762" s="6">
        <v>40.000000000873108</v>
      </c>
      <c r="O1762" s="4">
        <v>0</v>
      </c>
      <c r="P1762" s="4">
        <v>40.000000000873108</v>
      </c>
      <c r="Q1762" s="13">
        <v>1</v>
      </c>
      <c r="R1762" s="29">
        <v>377.80534641417597</v>
      </c>
      <c r="S1762" s="29">
        <v>774.98909803410697</v>
      </c>
      <c r="T1762" s="29">
        <v>16.514309141999998</v>
      </c>
      <c r="U1762" t="s">
        <v>176</v>
      </c>
    </row>
    <row r="1763" spans="1:21">
      <c r="A1763">
        <v>1761</v>
      </c>
      <c r="B1763">
        <v>886307</v>
      </c>
      <c r="C1763" s="2">
        <v>44582.34375</v>
      </c>
      <c r="D1763" s="26">
        <f>IF(input_OLD_temp_simulation!C1763&lt;&gt;"",(C1763-E1763/24-DATE(1970,1,1))*86400,"")</f>
        <v>1642749300.0000002</v>
      </c>
      <c r="E1763" s="13">
        <v>1</v>
      </c>
      <c r="F1763" s="17">
        <v>2.1123516256945361</v>
      </c>
      <c r="G1763" s="17">
        <v>2.9360032344460252</v>
      </c>
      <c r="H1763" s="6">
        <v>16.193142363851489</v>
      </c>
      <c r="I1763" s="17">
        <v>0.15501613606385309</v>
      </c>
      <c r="J1763" s="17">
        <v>16.693333333333332</v>
      </c>
      <c r="K1763" s="4">
        <v>16.5</v>
      </c>
      <c r="L1763">
        <v>900</v>
      </c>
      <c r="M1763" s="6">
        <v>1152.794444448283</v>
      </c>
      <c r="N1763" s="6">
        <v>43.999999998050043</v>
      </c>
      <c r="O1763" s="4">
        <v>0</v>
      </c>
      <c r="P1763" s="4">
        <v>43.999999998050043</v>
      </c>
      <c r="Q1763" s="13">
        <v>1</v>
      </c>
      <c r="R1763" s="29">
        <v>377.80534641417597</v>
      </c>
      <c r="S1763" s="29">
        <v>774.98909803410697</v>
      </c>
      <c r="T1763" s="29">
        <v>16.50895096</v>
      </c>
      <c r="U1763" t="s">
        <v>176</v>
      </c>
    </row>
    <row r="1764" spans="1:21">
      <c r="A1764">
        <v>1762</v>
      </c>
      <c r="B1764">
        <v>886307</v>
      </c>
      <c r="C1764" s="2">
        <v>44582.354166666657</v>
      </c>
      <c r="D1764" s="26">
        <f>IF(input_OLD_temp_simulation!C1764&lt;&gt;"",(C1764-E1764/24-DATE(1970,1,1))*86400,"")</f>
        <v>1642750199.9999993</v>
      </c>
      <c r="E1764" s="13">
        <v>1</v>
      </c>
      <c r="F1764" s="17">
        <v>2.3909383993161701</v>
      </c>
      <c r="G1764" s="17">
        <v>2.957335486035487</v>
      </c>
      <c r="H1764" s="6">
        <v>29.608506937111159</v>
      </c>
      <c r="I1764" s="17">
        <v>0.41938140862584522</v>
      </c>
      <c r="J1764" s="17">
        <v>17.11333333333333</v>
      </c>
      <c r="K1764" s="4">
        <v>16.5</v>
      </c>
      <c r="L1764">
        <v>900</v>
      </c>
      <c r="M1764" s="6">
        <v>1152.794444448283</v>
      </c>
      <c r="N1764" s="6">
        <v>60.000000001309672</v>
      </c>
      <c r="O1764" s="4">
        <v>0</v>
      </c>
      <c r="P1764" s="4">
        <v>60.000000001309672</v>
      </c>
      <c r="Q1764" s="13">
        <v>1</v>
      </c>
      <c r="R1764" s="29">
        <v>377.80534641417597</v>
      </c>
      <c r="S1764" s="29">
        <v>774.98909803410697</v>
      </c>
      <c r="T1764" s="29">
        <v>16.509458323</v>
      </c>
      <c r="U1764" t="s">
        <v>176</v>
      </c>
    </row>
    <row r="1765" spans="1:21">
      <c r="A1765">
        <v>1763</v>
      </c>
      <c r="B1765">
        <v>886307</v>
      </c>
      <c r="C1765" s="2">
        <v>44582.364583333343</v>
      </c>
      <c r="D1765" s="26">
        <f>IF(input_OLD_temp_simulation!C1765&lt;&gt;"",(C1765-E1765/24-DATE(1970,1,1))*86400,"")</f>
        <v>1642751100.000001</v>
      </c>
      <c r="E1765" s="13">
        <v>1</v>
      </c>
      <c r="F1765" s="17">
        <v>2.6695251729378029</v>
      </c>
      <c r="G1765" s="17">
        <v>2.9786677376249489</v>
      </c>
      <c r="H1765" s="6">
        <v>43.023871510370832</v>
      </c>
      <c r="I1765" s="17">
        <v>0.68374668118783677</v>
      </c>
      <c r="J1765" s="17">
        <v>17.233333333333331</v>
      </c>
      <c r="K1765" s="4">
        <v>16.166666666666671</v>
      </c>
      <c r="L1765">
        <v>900</v>
      </c>
      <c r="M1765" s="6">
        <v>1152.794444448283</v>
      </c>
      <c r="N1765" s="6">
        <v>56.000000000494772</v>
      </c>
      <c r="O1765" s="4">
        <v>0</v>
      </c>
      <c r="P1765" s="4">
        <v>56.000000000494772</v>
      </c>
      <c r="Q1765" s="13">
        <v>1</v>
      </c>
      <c r="R1765" s="29">
        <v>377.80534641417597</v>
      </c>
      <c r="S1765" s="29">
        <v>774.98909803410697</v>
      </c>
      <c r="T1765" s="29">
        <v>16.515052661999999</v>
      </c>
      <c r="U1765" t="s">
        <v>176</v>
      </c>
    </row>
    <row r="1766" spans="1:21">
      <c r="A1766">
        <v>1764</v>
      </c>
      <c r="B1766">
        <v>886307</v>
      </c>
      <c r="C1766" s="2">
        <v>44582.375</v>
      </c>
      <c r="D1766" s="26">
        <f>IF(input_OLD_temp_simulation!C1766&lt;&gt;"",(C1766-E1766/24-DATE(1970,1,1))*86400,"")</f>
        <v>1642752000.0000002</v>
      </c>
      <c r="E1766" s="13">
        <v>1</v>
      </c>
      <c r="F1766" s="17">
        <v>2.9481119465594361</v>
      </c>
      <c r="G1766" s="17">
        <v>2.9999999892144111</v>
      </c>
      <c r="H1766" s="6">
        <v>56.439236083630497</v>
      </c>
      <c r="I1766" s="17">
        <v>0.94811195374982882</v>
      </c>
      <c r="J1766" s="17">
        <v>16.646666666666661</v>
      </c>
      <c r="K1766" s="4">
        <v>16.5</v>
      </c>
      <c r="L1766">
        <v>900</v>
      </c>
      <c r="M1766" s="6">
        <v>58.616666665280562</v>
      </c>
      <c r="N1766" s="6">
        <v>43.999999998050043</v>
      </c>
      <c r="O1766" s="4">
        <v>0</v>
      </c>
      <c r="P1766" s="4">
        <v>43.999999998050043</v>
      </c>
      <c r="Q1766" s="13">
        <v>1</v>
      </c>
      <c r="R1766" s="29">
        <v>377.80534641417597</v>
      </c>
      <c r="S1766" s="29">
        <v>0</v>
      </c>
      <c r="T1766" s="29">
        <v>16.496836357999999</v>
      </c>
      <c r="U1766" t="s">
        <v>176</v>
      </c>
    </row>
    <row r="1767" spans="1:21">
      <c r="A1767">
        <v>1765</v>
      </c>
      <c r="B1767">
        <v>886307</v>
      </c>
      <c r="C1767" s="2">
        <v>44582.385416666657</v>
      </c>
      <c r="D1767" s="26">
        <f>IF(input_OLD_temp_simulation!C1767&lt;&gt;"",(C1767-E1767/24-DATE(1970,1,1))*86400,"")</f>
        <v>1642752899.9999993</v>
      </c>
      <c r="E1767" s="13">
        <v>1</v>
      </c>
      <c r="F1767" s="17">
        <v>3.3765963148813429</v>
      </c>
      <c r="G1767" s="17">
        <v>2.9564185963779122</v>
      </c>
      <c r="H1767" s="6">
        <v>73.942307675396734</v>
      </c>
      <c r="I1767" s="17">
        <v>1.405650583962736</v>
      </c>
      <c r="J1767" s="17">
        <v>18.059999999999999</v>
      </c>
      <c r="K1767" s="4">
        <v>16.5</v>
      </c>
      <c r="L1767">
        <v>900</v>
      </c>
      <c r="M1767" s="6">
        <v>58.616666665280562</v>
      </c>
      <c r="N1767" s="6">
        <v>80.00000000174623</v>
      </c>
      <c r="O1767" s="4">
        <v>0</v>
      </c>
      <c r="P1767" s="4">
        <v>80.00000000174623</v>
      </c>
      <c r="Q1767" s="13">
        <v>1</v>
      </c>
      <c r="R1767" s="29">
        <v>377.80534641417597</v>
      </c>
      <c r="S1767" s="29">
        <v>0</v>
      </c>
      <c r="T1767" s="29">
        <v>16.48723335</v>
      </c>
      <c r="U1767" t="s">
        <v>176</v>
      </c>
    </row>
    <row r="1768" spans="1:21">
      <c r="A1768">
        <v>1766</v>
      </c>
      <c r="B1768">
        <v>886307</v>
      </c>
      <c r="C1768" s="2">
        <v>44582.395833333343</v>
      </c>
      <c r="D1768" s="26">
        <f>IF(input_OLD_temp_simulation!C1768&lt;&gt;"",(C1768-E1768/24-DATE(1970,1,1))*86400,"")</f>
        <v>1642753800.000001</v>
      </c>
      <c r="E1768" s="13">
        <v>1</v>
      </c>
      <c r="F1768" s="17">
        <v>3.8050806832032511</v>
      </c>
      <c r="G1768" s="17">
        <v>2.9128372035414118</v>
      </c>
      <c r="H1768" s="6">
        <v>91.445379267162963</v>
      </c>
      <c r="I1768" s="17">
        <v>1.863189214175643</v>
      </c>
      <c r="J1768" s="17">
        <v>16.510000000000002</v>
      </c>
      <c r="K1768" s="4">
        <v>15</v>
      </c>
      <c r="L1768">
        <v>900</v>
      </c>
      <c r="M1768" s="6">
        <v>58.616666665280562</v>
      </c>
      <c r="N1768" s="6">
        <v>103.9999999993597</v>
      </c>
      <c r="O1768" s="4">
        <v>0</v>
      </c>
      <c r="P1768" s="4">
        <v>103.9999999993597</v>
      </c>
      <c r="Q1768" s="13">
        <v>1</v>
      </c>
      <c r="R1768" s="29">
        <v>377.80534641417597</v>
      </c>
      <c r="S1768" s="29">
        <v>0</v>
      </c>
      <c r="T1768" s="29">
        <v>16.485760638999999</v>
      </c>
      <c r="U1768" t="s">
        <v>176</v>
      </c>
    </row>
    <row r="1769" spans="1:21">
      <c r="A1769">
        <v>1767</v>
      </c>
      <c r="B1769">
        <v>886307</v>
      </c>
      <c r="C1769" s="2">
        <v>44582.40625</v>
      </c>
      <c r="D1769" s="26">
        <f>IF(input_OLD_temp_simulation!C1769&lt;&gt;"",(C1769-E1769/24-DATE(1970,1,1))*86400,"")</f>
        <v>1642754700.0000002</v>
      </c>
      <c r="E1769" s="13">
        <v>1</v>
      </c>
      <c r="F1769" s="17">
        <v>4.2335650515251579</v>
      </c>
      <c r="G1769" s="17">
        <v>2.869255810704912</v>
      </c>
      <c r="H1769" s="6">
        <v>108.94845085892921</v>
      </c>
      <c r="I1769" s="17">
        <v>2.32072784438855</v>
      </c>
      <c r="J1769" s="17">
        <v>16.783333333333331</v>
      </c>
      <c r="K1769" s="4">
        <v>15</v>
      </c>
      <c r="L1769">
        <v>900</v>
      </c>
      <c r="M1769" s="6">
        <v>58.616666665280562</v>
      </c>
      <c r="N1769" s="6">
        <v>108.00000000017459</v>
      </c>
      <c r="O1769" s="4">
        <v>0</v>
      </c>
      <c r="P1769" s="4">
        <v>108.00000000017459</v>
      </c>
      <c r="Q1769" s="13">
        <v>1</v>
      </c>
      <c r="R1769" s="29">
        <v>377.80534641417597</v>
      </c>
      <c r="S1769" s="29">
        <v>0</v>
      </c>
      <c r="T1769" s="29">
        <v>16.491632608</v>
      </c>
      <c r="U1769" t="s">
        <v>176</v>
      </c>
    </row>
    <row r="1770" spans="1:21">
      <c r="A1770">
        <v>1768</v>
      </c>
      <c r="B1770">
        <v>886307</v>
      </c>
      <c r="C1770" s="2">
        <v>44582.416666666657</v>
      </c>
      <c r="D1770" s="26">
        <f>IF(input_OLD_temp_simulation!C1770&lt;&gt;"",(C1770-E1770/24-DATE(1970,1,1))*86400,"")</f>
        <v>1642755599.9999993</v>
      </c>
      <c r="E1770" s="13">
        <v>1</v>
      </c>
      <c r="F1770" s="17">
        <v>4.6620494198470652</v>
      </c>
      <c r="G1770" s="17">
        <v>2.825674417868413</v>
      </c>
      <c r="H1770" s="6">
        <v>126.45152245069541</v>
      </c>
      <c r="I1770" s="17">
        <v>2.7782664746014571</v>
      </c>
      <c r="J1770" s="17">
        <v>17.12</v>
      </c>
      <c r="K1770" s="4">
        <v>15</v>
      </c>
      <c r="L1770">
        <v>900</v>
      </c>
      <c r="M1770" s="6">
        <v>508.01111111242608</v>
      </c>
      <c r="N1770" s="6">
        <v>103.9999999993597</v>
      </c>
      <c r="O1770" s="4">
        <v>0</v>
      </c>
      <c r="P1770" s="4">
        <v>103.9999999993597</v>
      </c>
      <c r="Q1770" s="13">
        <v>1</v>
      </c>
      <c r="R1770" s="29">
        <v>377.80534641417597</v>
      </c>
      <c r="S1770" s="29">
        <v>130.20576469825019</v>
      </c>
      <c r="T1770" s="29">
        <v>16.509323598999998</v>
      </c>
      <c r="U1770" t="s">
        <v>176</v>
      </c>
    </row>
    <row r="1771" spans="1:21">
      <c r="A1771">
        <v>1769</v>
      </c>
      <c r="B1771">
        <v>886307</v>
      </c>
      <c r="C1771" s="2">
        <v>44582.427083333343</v>
      </c>
      <c r="D1771" s="26">
        <f>IF(input_OLD_temp_simulation!C1771&lt;&gt;"",(C1771-E1771/24-DATE(1970,1,1))*86400,"")</f>
        <v>1642756500.000001</v>
      </c>
      <c r="E1771" s="13">
        <v>1</v>
      </c>
      <c r="F1771" s="17">
        <v>4.9461513819194707</v>
      </c>
      <c r="G1771" s="17">
        <v>2.9768339717917618</v>
      </c>
      <c r="H1771" s="6">
        <v>134.69368737435329</v>
      </c>
      <c r="I1771" s="17">
        <v>2.961595400724963</v>
      </c>
      <c r="J1771" s="17">
        <v>16.440000000000001</v>
      </c>
      <c r="K1771" s="4">
        <v>15</v>
      </c>
      <c r="L1771">
        <v>900</v>
      </c>
      <c r="M1771" s="6">
        <v>508.01111111242608</v>
      </c>
      <c r="N1771" s="6">
        <v>376.00000000020373</v>
      </c>
      <c r="O1771" s="4">
        <v>0</v>
      </c>
      <c r="P1771" s="4">
        <v>376.00000000020373</v>
      </c>
      <c r="Q1771" s="13">
        <v>1</v>
      </c>
      <c r="R1771" s="29">
        <v>377.80534641417597</v>
      </c>
      <c r="S1771" s="29">
        <v>130.20576469825019</v>
      </c>
      <c r="T1771" s="29">
        <v>16.540584532</v>
      </c>
      <c r="U1771" t="s">
        <v>176</v>
      </c>
    </row>
    <row r="1772" spans="1:21">
      <c r="A1772">
        <v>1770</v>
      </c>
      <c r="B1772">
        <v>886307</v>
      </c>
      <c r="C1772" s="2">
        <v>44582.4375</v>
      </c>
      <c r="D1772" s="26">
        <f>IF(input_OLD_temp_simulation!C1772&lt;&gt;"",(C1772-E1772/24-DATE(1970,1,1))*86400,"")</f>
        <v>1642757400.0000002</v>
      </c>
      <c r="E1772" s="13">
        <v>1</v>
      </c>
      <c r="F1772" s="17">
        <v>5.2302533439918761</v>
      </c>
      <c r="G1772" s="17">
        <v>3.127993525715111</v>
      </c>
      <c r="H1772" s="6">
        <v>142.93585229801121</v>
      </c>
      <c r="I1772" s="17">
        <v>3.1449243268484688</v>
      </c>
      <c r="J1772" s="17">
        <v>15.77333333333333</v>
      </c>
      <c r="K1772" s="4">
        <v>15.33333333333333</v>
      </c>
      <c r="L1772">
        <v>900</v>
      </c>
      <c r="M1772" s="6">
        <v>508.01111111242608</v>
      </c>
      <c r="N1772" s="6">
        <v>159.99999999985451</v>
      </c>
      <c r="O1772" s="4">
        <v>0</v>
      </c>
      <c r="P1772" s="4">
        <v>159.99999999985451</v>
      </c>
      <c r="Q1772" s="13">
        <v>1</v>
      </c>
      <c r="R1772" s="29">
        <v>377.80534641417597</v>
      </c>
      <c r="S1772" s="29">
        <v>130.20576469825019</v>
      </c>
      <c r="T1772" s="29">
        <v>16.566821654999998</v>
      </c>
      <c r="U1772" t="s">
        <v>176</v>
      </c>
    </row>
    <row r="1773" spans="1:21">
      <c r="A1773">
        <v>1771</v>
      </c>
      <c r="B1773">
        <v>886307</v>
      </c>
      <c r="C1773" s="2">
        <v>44582.447916666657</v>
      </c>
      <c r="D1773" s="26">
        <f>IF(input_OLD_temp_simulation!C1773&lt;&gt;"",(C1773-E1773/24-DATE(1970,1,1))*86400,"")</f>
        <v>1642758299.9999993</v>
      </c>
      <c r="E1773" s="13">
        <v>1</v>
      </c>
      <c r="F1773" s="17">
        <v>5.5143553060642816</v>
      </c>
      <c r="G1773" s="17">
        <v>3.2791530796384589</v>
      </c>
      <c r="H1773" s="6">
        <v>151.17801722166911</v>
      </c>
      <c r="I1773" s="17">
        <v>3.3282532529719751</v>
      </c>
      <c r="J1773" s="17">
        <v>16.40666666666667</v>
      </c>
      <c r="K1773" s="4">
        <v>16</v>
      </c>
      <c r="L1773">
        <v>900</v>
      </c>
      <c r="M1773" s="6">
        <v>508.01111111242608</v>
      </c>
      <c r="N1773" s="6">
        <v>92.000000000552973</v>
      </c>
      <c r="O1773" s="4">
        <v>0</v>
      </c>
      <c r="P1773" s="4">
        <v>92.000000000552973</v>
      </c>
      <c r="Q1773" s="13">
        <v>1</v>
      </c>
      <c r="R1773" s="29">
        <v>377.80534641417597</v>
      </c>
      <c r="S1773" s="29">
        <v>130.20576469825019</v>
      </c>
      <c r="T1773" s="29">
        <v>16.593676886000001</v>
      </c>
      <c r="U1773" t="s">
        <v>176</v>
      </c>
    </row>
    <row r="1774" spans="1:21">
      <c r="A1774">
        <v>1772</v>
      </c>
      <c r="B1774">
        <v>886307</v>
      </c>
      <c r="C1774" s="2">
        <v>44582.458333333343</v>
      </c>
      <c r="D1774" s="26">
        <f>IF(input_OLD_temp_simulation!C1774&lt;&gt;"",(C1774-E1774/24-DATE(1970,1,1))*86400,"")</f>
        <v>1642759200.000001</v>
      </c>
      <c r="E1774" s="13">
        <v>1</v>
      </c>
      <c r="F1774" s="17">
        <v>5.798457268136687</v>
      </c>
      <c r="G1774" s="17">
        <v>3.4303126335618082</v>
      </c>
      <c r="H1774" s="6">
        <v>159.42018214532689</v>
      </c>
      <c r="I1774" s="17">
        <v>3.5115821790954822</v>
      </c>
      <c r="J1774" s="17">
        <v>16.809999999999999</v>
      </c>
      <c r="K1774" s="4">
        <v>16</v>
      </c>
      <c r="L1774">
        <v>900</v>
      </c>
      <c r="M1774" s="6">
        <v>2022.2749999988271</v>
      </c>
      <c r="N1774" s="6">
        <v>36.000000000058208</v>
      </c>
      <c r="O1774" s="4">
        <v>0</v>
      </c>
      <c r="P1774" s="4">
        <v>36.000000000058208</v>
      </c>
      <c r="Q1774" s="13">
        <v>1</v>
      </c>
      <c r="R1774" s="29">
        <v>377.80534641417597</v>
      </c>
      <c r="S1774" s="29">
        <v>1644.469653584651</v>
      </c>
      <c r="T1774" s="29">
        <v>16.677442846999998</v>
      </c>
      <c r="U1774" t="s">
        <v>176</v>
      </c>
    </row>
    <row r="1775" spans="1:21">
      <c r="A1775">
        <v>1773</v>
      </c>
      <c r="B1775">
        <v>886307</v>
      </c>
      <c r="C1775" s="2">
        <v>44582.46875</v>
      </c>
      <c r="D1775" s="26">
        <f>IF(input_OLD_temp_simulation!C1775&lt;&gt;"",(C1775-E1775/24-DATE(1970,1,1))*86400,"")</f>
        <v>1642760100.0000002</v>
      </c>
      <c r="E1775" s="13">
        <v>1</v>
      </c>
      <c r="F1775" s="17">
        <v>5.9032010906558039</v>
      </c>
      <c r="G1775" s="17">
        <v>3.572734475326826</v>
      </c>
      <c r="H1775" s="6">
        <v>144.14015514275701</v>
      </c>
      <c r="I1775" s="17">
        <v>3.5213781071045869</v>
      </c>
      <c r="J1775" s="17">
        <v>18.47</v>
      </c>
      <c r="K1775" s="4">
        <v>16</v>
      </c>
      <c r="L1775">
        <v>900</v>
      </c>
      <c r="M1775" s="6">
        <v>2022.2749999988271</v>
      </c>
      <c r="N1775" s="6">
        <v>31.9999999992433</v>
      </c>
      <c r="O1775" s="4">
        <v>0</v>
      </c>
      <c r="P1775" s="4">
        <v>31.9999999992433</v>
      </c>
      <c r="Q1775" s="13">
        <v>1</v>
      </c>
      <c r="R1775" s="29">
        <v>377.80534641417597</v>
      </c>
      <c r="S1775" s="29">
        <v>1644.469653584651</v>
      </c>
      <c r="T1775" s="29">
        <v>16.755794789999999</v>
      </c>
      <c r="U1775" t="s">
        <v>176</v>
      </c>
    </row>
    <row r="1776" spans="1:21">
      <c r="A1776">
        <v>1774</v>
      </c>
      <c r="B1776">
        <v>886307</v>
      </c>
      <c r="C1776" s="2">
        <v>44582.479166666657</v>
      </c>
      <c r="D1776" s="26">
        <f>IF(input_OLD_temp_simulation!C1776&lt;&gt;"",(C1776-E1776/24-DATE(1970,1,1))*86400,"")</f>
        <v>1642760999.9999993</v>
      </c>
      <c r="E1776" s="13">
        <v>1</v>
      </c>
      <c r="F1776" s="17">
        <v>6.0079449131749207</v>
      </c>
      <c r="G1776" s="17">
        <v>3.7151563170918429</v>
      </c>
      <c r="H1776" s="6">
        <v>128.86012814018699</v>
      </c>
      <c r="I1776" s="17">
        <v>3.531174035113692</v>
      </c>
      <c r="J1776" s="17">
        <v>17.170000000000002</v>
      </c>
      <c r="K1776" s="4">
        <v>16</v>
      </c>
      <c r="L1776">
        <v>900</v>
      </c>
      <c r="M1776" s="6">
        <v>2022.2749999988271</v>
      </c>
      <c r="N1776" s="6">
        <v>31.9999999992433</v>
      </c>
      <c r="O1776" s="4">
        <v>0</v>
      </c>
      <c r="P1776" s="4">
        <v>31.9999999992433</v>
      </c>
      <c r="Q1776" s="13">
        <v>1</v>
      </c>
      <c r="R1776" s="29">
        <v>377.80534641417597</v>
      </c>
      <c r="S1776" s="29">
        <v>1644.469653584651</v>
      </c>
      <c r="T1776" s="29">
        <v>16.828901630000001</v>
      </c>
      <c r="U1776" t="s">
        <v>176</v>
      </c>
    </row>
    <row r="1777" spans="1:21">
      <c r="A1777">
        <v>1775</v>
      </c>
      <c r="B1777">
        <v>886307</v>
      </c>
      <c r="C1777" s="2">
        <v>44582.489583333343</v>
      </c>
      <c r="D1777" s="26">
        <f>IF(input_OLD_temp_simulation!C1777&lt;&gt;"",(C1777-E1777/24-DATE(1970,1,1))*86400,"")</f>
        <v>1642761900.000001</v>
      </c>
      <c r="E1777" s="13">
        <v>1</v>
      </c>
      <c r="F1777" s="17">
        <v>6.1126887356940376</v>
      </c>
      <c r="G1777" s="17">
        <v>3.8575781588568598</v>
      </c>
      <c r="H1777" s="6">
        <v>113.58010113761701</v>
      </c>
      <c r="I1777" s="17">
        <v>3.540969963122798</v>
      </c>
      <c r="J1777" s="17">
        <v>16.89</v>
      </c>
      <c r="K1777" s="4">
        <v>16.666666666666671</v>
      </c>
      <c r="L1777">
        <v>900</v>
      </c>
      <c r="M1777" s="6">
        <v>2022.2749999988271</v>
      </c>
      <c r="N1777" s="6">
        <v>56.000000000494772</v>
      </c>
      <c r="O1777" s="4">
        <v>0</v>
      </c>
      <c r="P1777" s="4">
        <v>56.000000000494772</v>
      </c>
      <c r="Q1777" s="13">
        <v>1</v>
      </c>
      <c r="R1777" s="29">
        <v>377.80534641417597</v>
      </c>
      <c r="S1777" s="29">
        <v>1644.469653584651</v>
      </c>
      <c r="T1777" s="29">
        <v>16.897692063000001</v>
      </c>
      <c r="U1777" t="s">
        <v>176</v>
      </c>
    </row>
    <row r="1778" spans="1:21">
      <c r="A1778">
        <v>1776</v>
      </c>
      <c r="B1778">
        <v>886307</v>
      </c>
      <c r="C1778" s="2">
        <v>44582.5</v>
      </c>
      <c r="D1778" s="26">
        <f>IF(input_OLD_temp_simulation!C1778&lt;&gt;"",(C1778-E1778/24-DATE(1970,1,1))*86400,"")</f>
        <v>1642762800.0000002</v>
      </c>
      <c r="E1778" s="13">
        <v>1</v>
      </c>
      <c r="F1778" s="17">
        <v>6.2174325582131544</v>
      </c>
      <c r="G1778" s="17">
        <v>4.0000000006218777</v>
      </c>
      <c r="H1778" s="6">
        <v>98.300074135047069</v>
      </c>
      <c r="I1778" s="17">
        <v>3.5507658911319031</v>
      </c>
      <c r="J1778" s="17">
        <v>17.22666666666667</v>
      </c>
      <c r="K1778" s="4">
        <v>17</v>
      </c>
      <c r="L1778">
        <v>900</v>
      </c>
      <c r="M1778" s="6">
        <v>2422.8222222226841</v>
      </c>
      <c r="N1778" s="6">
        <v>119.99999999898139</v>
      </c>
      <c r="O1778" s="4">
        <v>0</v>
      </c>
      <c r="P1778" s="4">
        <v>119.99999999898139</v>
      </c>
      <c r="Q1778" s="13">
        <v>1</v>
      </c>
      <c r="R1778" s="29">
        <v>377.80534641417597</v>
      </c>
      <c r="S1778" s="29">
        <v>2045.0168758085081</v>
      </c>
      <c r="T1778" s="29">
        <v>16.978470290000001</v>
      </c>
      <c r="U1778" t="s">
        <v>176</v>
      </c>
    </row>
    <row r="1779" spans="1:21">
      <c r="A1779">
        <v>1777</v>
      </c>
      <c r="B1779">
        <v>886307</v>
      </c>
      <c r="C1779" s="2">
        <v>44582.510416666657</v>
      </c>
      <c r="D1779" s="26">
        <f>IF(input_OLD_temp_simulation!C1779&lt;&gt;"",(C1779-E1779/24-DATE(1970,1,1))*86400,"")</f>
        <v>1642763699.9999993</v>
      </c>
      <c r="E1779" s="13">
        <v>1</v>
      </c>
      <c r="F1779" s="17">
        <v>6.2846817390340739</v>
      </c>
      <c r="G1779" s="17">
        <v>4.1511595543897579</v>
      </c>
      <c r="H1779" s="6">
        <v>97.96603297910309</v>
      </c>
      <c r="I1779" s="17">
        <v>3.5172420361075689</v>
      </c>
      <c r="J1779" s="17">
        <v>17.896666666666661</v>
      </c>
      <c r="K1779" s="4">
        <v>17</v>
      </c>
      <c r="L1779">
        <v>900</v>
      </c>
      <c r="M1779" s="6">
        <v>2422.8222222226841</v>
      </c>
      <c r="N1779" s="6">
        <v>340.00000000014552</v>
      </c>
      <c r="O1779" s="4">
        <v>0</v>
      </c>
      <c r="P1779" s="4">
        <v>340.00000000014552</v>
      </c>
      <c r="Q1779" s="13">
        <v>1</v>
      </c>
      <c r="R1779" s="29">
        <v>377.80534641417597</v>
      </c>
      <c r="S1779" s="29">
        <v>2045.0168758085081</v>
      </c>
      <c r="T1779" s="29">
        <v>17.067146085000001</v>
      </c>
      <c r="U1779" t="s">
        <v>176</v>
      </c>
    </row>
    <row r="1780" spans="1:21">
      <c r="A1780">
        <v>1778</v>
      </c>
      <c r="B1780">
        <v>886307</v>
      </c>
      <c r="C1780" s="2">
        <v>44582.520833333343</v>
      </c>
      <c r="D1780" s="26">
        <f>IF(input_OLD_temp_simulation!C1780&lt;&gt;"",(C1780-E1780/24-DATE(1970,1,1))*86400,"")</f>
        <v>1642764600.000001</v>
      </c>
      <c r="E1780" s="13">
        <v>1</v>
      </c>
      <c r="F1780" s="17">
        <v>6.3519309198549934</v>
      </c>
      <c r="G1780" s="17">
        <v>4.3023191081576382</v>
      </c>
      <c r="H1780" s="6">
        <v>97.631991823159112</v>
      </c>
      <c r="I1780" s="17">
        <v>3.4837181810832352</v>
      </c>
      <c r="J1780" s="17">
        <v>19.829999999999998</v>
      </c>
      <c r="K1780" s="4">
        <v>17</v>
      </c>
      <c r="L1780">
        <v>900</v>
      </c>
      <c r="M1780" s="6">
        <v>2422.8222222226841</v>
      </c>
      <c r="N1780" s="6">
        <v>68.000000002939487</v>
      </c>
      <c r="O1780" s="4">
        <v>0</v>
      </c>
      <c r="P1780" s="4">
        <v>68.000000002939487</v>
      </c>
      <c r="Q1780" s="13">
        <v>1</v>
      </c>
      <c r="R1780" s="29">
        <v>377.80534641417597</v>
      </c>
      <c r="S1780" s="29">
        <v>2045.0168758085081</v>
      </c>
      <c r="T1780" s="29">
        <v>17.144991294</v>
      </c>
      <c r="U1780" t="s">
        <v>176</v>
      </c>
    </row>
    <row r="1781" spans="1:21">
      <c r="A1781">
        <v>1779</v>
      </c>
      <c r="B1781">
        <v>886307</v>
      </c>
      <c r="C1781" s="2">
        <v>44582.53125</v>
      </c>
      <c r="D1781" s="26">
        <f>IF(input_OLD_temp_simulation!C1781&lt;&gt;"",(C1781-E1781/24-DATE(1970,1,1))*86400,"")</f>
        <v>1642765500.0000002</v>
      </c>
      <c r="E1781" s="13">
        <v>1</v>
      </c>
      <c r="F1781" s="17">
        <v>6.4191801006759128</v>
      </c>
      <c r="G1781" s="17">
        <v>4.4534786619255176</v>
      </c>
      <c r="H1781" s="6">
        <v>97.297950667215133</v>
      </c>
      <c r="I1781" s="17">
        <v>3.450194326058901</v>
      </c>
      <c r="J1781" s="17">
        <v>19.696666666666669</v>
      </c>
      <c r="K1781" s="4">
        <v>16.333333333333329</v>
      </c>
      <c r="L1781">
        <v>900</v>
      </c>
      <c r="M1781" s="6">
        <v>2422.8222222226841</v>
      </c>
      <c r="N1781" s="6">
        <v>79.999999998108251</v>
      </c>
      <c r="O1781" s="4">
        <v>0</v>
      </c>
      <c r="P1781" s="4">
        <v>79.999999998108251</v>
      </c>
      <c r="Q1781" s="13">
        <v>1</v>
      </c>
      <c r="R1781" s="29">
        <v>377.80534641417597</v>
      </c>
      <c r="S1781" s="29">
        <v>2045.0168758085081</v>
      </c>
      <c r="T1781" s="29">
        <v>17.222836001000001</v>
      </c>
      <c r="U1781" t="s">
        <v>176</v>
      </c>
    </row>
    <row r="1782" spans="1:21">
      <c r="A1782">
        <v>1780</v>
      </c>
      <c r="B1782">
        <v>886307</v>
      </c>
      <c r="C1782" s="2">
        <v>44582.541666666657</v>
      </c>
      <c r="D1782" s="26">
        <f>IF(input_OLD_temp_simulation!C1782&lt;&gt;"",(C1782-E1782/24-DATE(1970,1,1))*86400,"")</f>
        <v>1642766399.9999993</v>
      </c>
      <c r="E1782" s="13">
        <v>1</v>
      </c>
      <c r="F1782" s="17">
        <v>6.4864292814968323</v>
      </c>
      <c r="G1782" s="17">
        <v>4.6046382156933987</v>
      </c>
      <c r="H1782" s="6">
        <v>96.96390951127114</v>
      </c>
      <c r="I1782" s="17">
        <v>3.4166704710345668</v>
      </c>
      <c r="J1782" s="17">
        <v>18.976666666666659</v>
      </c>
      <c r="K1782" s="4">
        <v>16</v>
      </c>
      <c r="L1782">
        <v>900</v>
      </c>
      <c r="M1782" s="6">
        <v>0</v>
      </c>
      <c r="N1782" s="6">
        <v>159.99999999985451</v>
      </c>
      <c r="O1782" s="4">
        <v>0</v>
      </c>
      <c r="P1782" s="4">
        <v>159.99999999985451</v>
      </c>
      <c r="Q1782" s="13">
        <v>1</v>
      </c>
      <c r="R1782" s="29">
        <v>377.80534641417597</v>
      </c>
      <c r="S1782" s="29">
        <v>0</v>
      </c>
      <c r="T1782" s="29">
        <v>17.227855417000001</v>
      </c>
      <c r="U1782" t="s">
        <v>176</v>
      </c>
    </row>
    <row r="1783" spans="1:21">
      <c r="A1783">
        <v>1781</v>
      </c>
      <c r="B1783">
        <v>886307</v>
      </c>
      <c r="C1783" s="2">
        <v>44582.552083333343</v>
      </c>
      <c r="D1783" s="26">
        <f>IF(input_OLD_temp_simulation!C1783&lt;&gt;"",(C1783-E1783/24-DATE(1970,1,1))*86400,"")</f>
        <v>1642767300.000001</v>
      </c>
      <c r="E1783" s="13">
        <v>1</v>
      </c>
      <c r="F1783" s="17">
        <v>6.4660814153198292</v>
      </c>
      <c r="G1783" s="17">
        <v>4.682146407484197</v>
      </c>
      <c r="H1783" s="6">
        <v>89.960436904303108</v>
      </c>
      <c r="I1783" s="17">
        <v>3.3446504769970309</v>
      </c>
      <c r="J1783" s="17">
        <v>18.676666666666669</v>
      </c>
      <c r="K1783" s="4">
        <v>16</v>
      </c>
      <c r="L1783">
        <v>900</v>
      </c>
      <c r="M1783" s="6">
        <v>0</v>
      </c>
      <c r="N1783" s="6">
        <v>56.000000000494772</v>
      </c>
      <c r="O1783" s="4">
        <v>0</v>
      </c>
      <c r="P1783" s="4">
        <v>56.000000000494772</v>
      </c>
      <c r="Q1783" s="13">
        <v>1</v>
      </c>
      <c r="R1783" s="29">
        <v>377.80534641417597</v>
      </c>
      <c r="S1783" s="29">
        <v>0</v>
      </c>
      <c r="T1783" s="29">
        <v>17.226375179000001</v>
      </c>
      <c r="U1783" t="s">
        <v>176</v>
      </c>
    </row>
    <row r="1784" spans="1:21">
      <c r="A1784">
        <v>1782</v>
      </c>
      <c r="B1784">
        <v>886307</v>
      </c>
      <c r="C1784" s="2">
        <v>44582.5625</v>
      </c>
      <c r="D1784" s="26">
        <f>IF(input_OLD_temp_simulation!C1784&lt;&gt;"",(C1784-E1784/24-DATE(1970,1,1))*86400,"")</f>
        <v>1642768200.0000002</v>
      </c>
      <c r="E1784" s="13">
        <v>1</v>
      </c>
      <c r="F1784" s="17">
        <v>6.445733549142826</v>
      </c>
      <c r="G1784" s="17">
        <v>4.7596545992749952</v>
      </c>
      <c r="H1784" s="6">
        <v>82.956964297335077</v>
      </c>
      <c r="I1784" s="17">
        <v>3.2726304829594959</v>
      </c>
      <c r="J1784" s="17">
        <v>18.68</v>
      </c>
      <c r="K1784" s="4">
        <v>16</v>
      </c>
      <c r="L1784">
        <v>900</v>
      </c>
      <c r="M1784" s="6">
        <v>0</v>
      </c>
      <c r="N1784" s="6">
        <v>259.99999999839929</v>
      </c>
      <c r="O1784" s="4">
        <v>0</v>
      </c>
      <c r="P1784" s="4">
        <v>259.99999999839929</v>
      </c>
      <c r="Q1784" s="13">
        <v>1</v>
      </c>
      <c r="R1784" s="29">
        <v>377.80534641417597</v>
      </c>
      <c r="S1784" s="29">
        <v>0</v>
      </c>
      <c r="T1784" s="29">
        <v>17.230124258</v>
      </c>
      <c r="U1784" t="s">
        <v>176</v>
      </c>
    </row>
    <row r="1785" spans="1:21">
      <c r="A1785">
        <v>1783</v>
      </c>
      <c r="B1785">
        <v>886307</v>
      </c>
      <c r="C1785" s="2">
        <v>44582.572916666657</v>
      </c>
      <c r="D1785" s="26">
        <f>IF(input_OLD_temp_simulation!C1785&lt;&gt;"",(C1785-E1785/24-DATE(1970,1,1))*86400,"")</f>
        <v>1642769099.9999993</v>
      </c>
      <c r="E1785" s="13">
        <v>1</v>
      </c>
      <c r="F1785" s="17">
        <v>6.4253856829658229</v>
      </c>
      <c r="G1785" s="17">
        <v>4.8371627910657926</v>
      </c>
      <c r="H1785" s="6">
        <v>75.953491690367031</v>
      </c>
      <c r="I1785" s="17">
        <v>3.2006104889219609</v>
      </c>
      <c r="J1785" s="17">
        <v>17.54666666666667</v>
      </c>
      <c r="K1785" s="4">
        <v>16</v>
      </c>
      <c r="L1785">
        <v>900</v>
      </c>
      <c r="M1785" s="6">
        <v>0</v>
      </c>
      <c r="N1785" s="6">
        <v>28.000000002066368</v>
      </c>
      <c r="O1785" s="4">
        <v>0</v>
      </c>
      <c r="P1785" s="4">
        <v>28.000000002066368</v>
      </c>
      <c r="Q1785" s="13">
        <v>1</v>
      </c>
      <c r="R1785" s="29">
        <v>377.80534641417597</v>
      </c>
      <c r="S1785" s="29">
        <v>0</v>
      </c>
      <c r="T1785" s="29">
        <v>17.222511669999999</v>
      </c>
      <c r="U1785" t="s">
        <v>176</v>
      </c>
    </row>
    <row r="1786" spans="1:21">
      <c r="A1786">
        <v>1784</v>
      </c>
      <c r="B1786">
        <v>886307</v>
      </c>
      <c r="C1786" s="2">
        <v>44582.583333333343</v>
      </c>
      <c r="D1786" s="26">
        <f>IF(input_OLD_temp_simulation!C1786&lt;&gt;"",(C1786-E1786/24-DATE(1970,1,1))*86400,"")</f>
        <v>1642770000.000001</v>
      </c>
      <c r="E1786" s="13">
        <v>1</v>
      </c>
      <c r="F1786" s="17">
        <v>6.4050378167888198</v>
      </c>
      <c r="G1786" s="17">
        <v>4.9146709828565918</v>
      </c>
      <c r="H1786" s="6">
        <v>68.950019083398999</v>
      </c>
      <c r="I1786" s="17">
        <v>3.128590494884425</v>
      </c>
      <c r="J1786" s="17">
        <v>18.40666666666667</v>
      </c>
      <c r="K1786" s="4">
        <v>16</v>
      </c>
      <c r="L1786">
        <v>900</v>
      </c>
      <c r="M1786" s="6">
        <v>2149.2777777758229</v>
      </c>
      <c r="N1786" s="6">
        <v>31.9999999992433</v>
      </c>
      <c r="O1786" s="4">
        <v>0</v>
      </c>
      <c r="P1786" s="4">
        <v>31.9999999992433</v>
      </c>
      <c r="Q1786" s="13">
        <v>1</v>
      </c>
      <c r="R1786" s="29">
        <v>377.80534641417597</v>
      </c>
      <c r="S1786" s="29">
        <v>1771.4724313616471</v>
      </c>
      <c r="T1786" s="29">
        <v>17.277867317999998</v>
      </c>
      <c r="U1786" t="s">
        <v>176</v>
      </c>
    </row>
    <row r="1787" spans="1:21">
      <c r="A1787">
        <v>1785</v>
      </c>
      <c r="B1787">
        <v>886307</v>
      </c>
      <c r="C1787" s="2">
        <v>44582.59375</v>
      </c>
      <c r="D1787" s="26">
        <f>IF(input_OLD_temp_simulation!C1787&lt;&gt;"",(C1787-E1787/24-DATE(1970,1,1))*86400,"")</f>
        <v>1642770900.0000002</v>
      </c>
      <c r="E1787" s="13">
        <v>1</v>
      </c>
      <c r="F1787" s="17">
        <v>6.3245119117344437</v>
      </c>
      <c r="G1787" s="17">
        <v>4.8371627910657926</v>
      </c>
      <c r="H1787" s="6">
        <v>64.269223666228939</v>
      </c>
      <c r="I1787" s="17">
        <v>3.0997367176905821</v>
      </c>
      <c r="J1787" s="17">
        <v>18.173333333333328</v>
      </c>
      <c r="K1787" s="4">
        <v>16</v>
      </c>
      <c r="L1787">
        <v>900</v>
      </c>
      <c r="M1787" s="6">
        <v>2149.2777777758229</v>
      </c>
      <c r="N1787" s="6">
        <v>31.9999999992433</v>
      </c>
      <c r="O1787" s="4">
        <v>0</v>
      </c>
      <c r="P1787" s="4">
        <v>31.9999999992433</v>
      </c>
      <c r="Q1787" s="13">
        <v>1</v>
      </c>
      <c r="R1787" s="29">
        <v>377.80534641417597</v>
      </c>
      <c r="S1787" s="29">
        <v>1771.4724313616471</v>
      </c>
      <c r="T1787" s="29">
        <v>17.331419446999998</v>
      </c>
      <c r="U1787" t="s">
        <v>176</v>
      </c>
    </row>
    <row r="1788" spans="1:21">
      <c r="A1788">
        <v>1786</v>
      </c>
      <c r="B1788">
        <v>886307</v>
      </c>
      <c r="C1788" s="2">
        <v>44582.604166666657</v>
      </c>
      <c r="D1788" s="26">
        <f>IF(input_OLD_temp_simulation!C1788&lt;&gt;"",(C1788-E1788/24-DATE(1970,1,1))*86400,"")</f>
        <v>1642771799.9999993</v>
      </c>
      <c r="E1788" s="13">
        <v>1</v>
      </c>
      <c r="F1788" s="17">
        <v>6.2439860066800676</v>
      </c>
      <c r="G1788" s="17">
        <v>4.7596545992749952</v>
      </c>
      <c r="H1788" s="6">
        <v>59.588428249058879</v>
      </c>
      <c r="I1788" s="17">
        <v>3.070882940496737</v>
      </c>
      <c r="J1788" s="17">
        <v>17.756666666666661</v>
      </c>
      <c r="K1788" s="4">
        <v>16.333333333333329</v>
      </c>
      <c r="L1788">
        <v>900</v>
      </c>
      <c r="M1788" s="6">
        <v>2149.2777777758229</v>
      </c>
      <c r="N1788" s="6">
        <v>36.000000000058208</v>
      </c>
      <c r="O1788" s="4">
        <v>0</v>
      </c>
      <c r="P1788" s="4">
        <v>36.000000000058208</v>
      </c>
      <c r="Q1788" s="13">
        <v>1</v>
      </c>
      <c r="R1788" s="29">
        <v>377.80534641417597</v>
      </c>
      <c r="S1788" s="29">
        <v>1771.4724313616471</v>
      </c>
      <c r="T1788" s="29">
        <v>17.383325733</v>
      </c>
      <c r="U1788" t="s">
        <v>176</v>
      </c>
    </row>
    <row r="1789" spans="1:21">
      <c r="A1789">
        <v>1787</v>
      </c>
      <c r="B1789">
        <v>886307</v>
      </c>
      <c r="C1789" s="2">
        <v>44582.614583333343</v>
      </c>
      <c r="D1789" s="26">
        <f>IF(input_OLD_temp_simulation!C1789&lt;&gt;"",(C1789-E1789/24-DATE(1970,1,1))*86400,"")</f>
        <v>1642772700.000001</v>
      </c>
      <c r="E1789" s="13">
        <v>1</v>
      </c>
      <c r="F1789" s="17">
        <v>6.1634601016256916</v>
      </c>
      <c r="G1789" s="17">
        <v>4.682146407484197</v>
      </c>
      <c r="H1789" s="6">
        <v>54.907632831888819</v>
      </c>
      <c r="I1789" s="17">
        <v>3.0420291633028942</v>
      </c>
      <c r="J1789" s="17">
        <v>18.3</v>
      </c>
      <c r="K1789" s="4">
        <v>17</v>
      </c>
      <c r="L1789">
        <v>900</v>
      </c>
      <c r="M1789" s="6">
        <v>2149.2777777758229</v>
      </c>
      <c r="N1789" s="6">
        <v>304.00000000008731</v>
      </c>
      <c r="O1789" s="4">
        <v>0</v>
      </c>
      <c r="P1789" s="4">
        <v>304.00000000008731</v>
      </c>
      <c r="Q1789" s="13">
        <v>1</v>
      </c>
      <c r="R1789" s="29">
        <v>377.80534641417597</v>
      </c>
      <c r="S1789" s="29">
        <v>1771.4724313616471</v>
      </c>
      <c r="T1789" s="29">
        <v>17.443627359000001</v>
      </c>
      <c r="U1789" t="s">
        <v>176</v>
      </c>
    </row>
    <row r="1790" spans="1:21">
      <c r="A1790">
        <v>1788</v>
      </c>
      <c r="B1790">
        <v>886307</v>
      </c>
      <c r="C1790" s="2">
        <v>44582.625</v>
      </c>
      <c r="D1790" s="26">
        <f>IF(input_OLD_temp_simulation!C1790&lt;&gt;"",(C1790-E1790/24-DATE(1970,1,1))*86400,"")</f>
        <v>1642773600.0000002</v>
      </c>
      <c r="E1790" s="13">
        <v>1</v>
      </c>
      <c r="F1790" s="17">
        <v>6.0829341965713164</v>
      </c>
      <c r="G1790" s="17">
        <v>4.6046382156933987</v>
      </c>
      <c r="H1790" s="6">
        <v>50.226837414718759</v>
      </c>
      <c r="I1790" s="17">
        <v>3.01317538610905</v>
      </c>
      <c r="J1790" s="17">
        <v>19.896666666666661</v>
      </c>
      <c r="K1790" s="4">
        <v>17</v>
      </c>
      <c r="L1790">
        <v>900</v>
      </c>
      <c r="M1790" s="6">
        <v>39.077777776853708</v>
      </c>
      <c r="N1790" s="6">
        <v>31.9999999992433</v>
      </c>
      <c r="O1790" s="4">
        <v>0</v>
      </c>
      <c r="P1790" s="4">
        <v>31.9999999992433</v>
      </c>
      <c r="Q1790" s="13">
        <v>1</v>
      </c>
      <c r="R1790" s="29">
        <v>377.80534641417597</v>
      </c>
      <c r="S1790" s="29">
        <v>0</v>
      </c>
      <c r="T1790" s="29">
        <v>17.426446978000001</v>
      </c>
      <c r="U1790" t="s">
        <v>176</v>
      </c>
    </row>
    <row r="1791" spans="1:21">
      <c r="A1791">
        <v>1789</v>
      </c>
      <c r="B1791">
        <v>886307</v>
      </c>
      <c r="C1791" s="2">
        <v>44582.635416666657</v>
      </c>
      <c r="D1791" s="26">
        <f>IF(input_OLD_temp_simulation!C1791&lt;&gt;"",(C1791-E1791/24-DATE(1970,1,1))*86400,"")</f>
        <v>1642774499.9999993</v>
      </c>
      <c r="E1791" s="13">
        <v>1</v>
      </c>
      <c r="F1791" s="17">
        <v>6.0622006472827801</v>
      </c>
      <c r="G1791" s="17">
        <v>4.5183923115887907</v>
      </c>
      <c r="H1791" s="6">
        <v>40.771005479661959</v>
      </c>
      <c r="I1791" s="17">
        <v>3.049939106223587</v>
      </c>
      <c r="J1791" s="17">
        <v>19.666666666666671</v>
      </c>
      <c r="K1791" s="4">
        <v>17</v>
      </c>
      <c r="L1791">
        <v>900</v>
      </c>
      <c r="M1791" s="6">
        <v>39.077777776853708</v>
      </c>
      <c r="N1791" s="6">
        <v>176.00000000311411</v>
      </c>
      <c r="O1791" s="4">
        <v>0</v>
      </c>
      <c r="P1791" s="4">
        <v>176.00000000311411</v>
      </c>
      <c r="Q1791" s="13">
        <v>1</v>
      </c>
      <c r="R1791" s="29">
        <v>377.80534641417597</v>
      </c>
      <c r="S1791" s="29">
        <v>0</v>
      </c>
      <c r="T1791" s="29">
        <v>17.411794945</v>
      </c>
      <c r="U1791" t="s">
        <v>176</v>
      </c>
    </row>
    <row r="1792" spans="1:21">
      <c r="A1792">
        <v>1790</v>
      </c>
      <c r="B1792">
        <v>886307</v>
      </c>
      <c r="C1792" s="2">
        <v>44582.645833333343</v>
      </c>
      <c r="D1792" s="26">
        <f>IF(input_OLD_temp_simulation!C1792&lt;&gt;"",(C1792-E1792/24-DATE(1970,1,1))*86400,"")</f>
        <v>1642775400.000001</v>
      </c>
      <c r="E1792" s="13">
        <v>1</v>
      </c>
      <c r="F1792" s="17">
        <v>6.0414670979942446</v>
      </c>
      <c r="G1792" s="17">
        <v>4.4321464074841828</v>
      </c>
      <c r="H1792" s="6">
        <v>31.315173544605159</v>
      </c>
      <c r="I1792" s="17">
        <v>3.0867028263381231</v>
      </c>
      <c r="J1792" s="17">
        <v>19.65666666666667</v>
      </c>
      <c r="K1792" s="4">
        <v>16.333333333333329</v>
      </c>
      <c r="L1792">
        <v>900</v>
      </c>
      <c r="M1792" s="6">
        <v>39.077777776853708</v>
      </c>
      <c r="N1792" s="6">
        <v>111.99999999735159</v>
      </c>
      <c r="O1792" s="4">
        <v>0</v>
      </c>
      <c r="P1792" s="4">
        <v>111.99999999735159</v>
      </c>
      <c r="Q1792" s="13">
        <v>1</v>
      </c>
      <c r="R1792" s="29">
        <v>377.80534641417597</v>
      </c>
      <c r="S1792" s="29">
        <v>0</v>
      </c>
      <c r="T1792" s="29">
        <v>17.391756191999999</v>
      </c>
      <c r="U1792" t="s">
        <v>176</v>
      </c>
    </row>
    <row r="1793" spans="1:21">
      <c r="A1793">
        <v>1791</v>
      </c>
      <c r="B1793">
        <v>886307</v>
      </c>
      <c r="C1793" s="2">
        <v>44582.65625</v>
      </c>
      <c r="D1793" s="26">
        <f>IF(input_OLD_temp_simulation!C1793&lt;&gt;"",(C1793-E1793/24-DATE(1970,1,1))*86400,"")</f>
        <v>1642776300.0000002</v>
      </c>
      <c r="E1793" s="13">
        <v>1</v>
      </c>
      <c r="F1793" s="17">
        <v>6.0207335487057092</v>
      </c>
      <c r="G1793" s="17">
        <v>4.3459005033795748</v>
      </c>
      <c r="H1793" s="6">
        <v>21.85934160954837</v>
      </c>
      <c r="I1793" s="17">
        <v>3.1234665464526601</v>
      </c>
      <c r="J1793" s="17">
        <v>18.993333333333339</v>
      </c>
      <c r="K1793" s="4">
        <v>16</v>
      </c>
      <c r="L1793">
        <v>900</v>
      </c>
      <c r="M1793" s="6">
        <v>39.077777776853708</v>
      </c>
      <c r="N1793" s="6">
        <v>272.00000000084401</v>
      </c>
      <c r="O1793" s="4">
        <v>0</v>
      </c>
      <c r="P1793" s="4">
        <v>272.00000000084401</v>
      </c>
      <c r="Q1793" s="13">
        <v>1</v>
      </c>
      <c r="R1793" s="29">
        <v>377.80534641417597</v>
      </c>
      <c r="S1793" s="29">
        <v>0</v>
      </c>
      <c r="T1793" s="29">
        <v>17.374862930999999</v>
      </c>
      <c r="U1793" t="s">
        <v>176</v>
      </c>
    </row>
    <row r="1794" spans="1:21">
      <c r="A1794">
        <v>1792</v>
      </c>
      <c r="B1794">
        <v>886307</v>
      </c>
      <c r="C1794" s="2">
        <v>44582.666666666657</v>
      </c>
      <c r="D1794" s="26">
        <f>IF(input_OLD_temp_simulation!C1794&lt;&gt;"",(C1794-E1794/24-DATE(1970,1,1))*86400,"")</f>
        <v>1642777199.9999993</v>
      </c>
      <c r="E1794" s="13">
        <v>1</v>
      </c>
      <c r="F1794" s="17">
        <v>5.9999999994171738</v>
      </c>
      <c r="G1794" s="17">
        <v>4.2596545992749668</v>
      </c>
      <c r="H1794" s="6">
        <v>12.40350967449157</v>
      </c>
      <c r="I1794" s="17">
        <v>3.1602302665671962</v>
      </c>
      <c r="J1794" s="17">
        <v>18.41</v>
      </c>
      <c r="K1794" s="4">
        <v>16</v>
      </c>
      <c r="L1794">
        <v>900</v>
      </c>
      <c r="M1794" s="6">
        <v>58.616666669723202</v>
      </c>
      <c r="N1794" s="6">
        <v>31.9999999992433</v>
      </c>
      <c r="O1794" s="4">
        <v>0</v>
      </c>
      <c r="P1794" s="4">
        <v>31.9999999992433</v>
      </c>
      <c r="Q1794" s="13">
        <v>1</v>
      </c>
      <c r="R1794" s="29">
        <v>377.80534641417597</v>
      </c>
      <c r="S1794" s="29">
        <v>0</v>
      </c>
      <c r="T1794" s="29">
        <v>17.345899218</v>
      </c>
      <c r="U1794" t="s">
        <v>176</v>
      </c>
    </row>
    <row r="1795" spans="1:21">
      <c r="A1795">
        <v>1793</v>
      </c>
      <c r="B1795">
        <v>886307</v>
      </c>
      <c r="C1795" s="2">
        <v>44582.677083333343</v>
      </c>
      <c r="D1795" s="26">
        <f>IF(input_OLD_temp_simulation!C1795&lt;&gt;"",(C1795-E1795/24-DATE(1970,1,1))*86400,"")</f>
        <v>1642778100.000001</v>
      </c>
      <c r="E1795" s="13">
        <v>1</v>
      </c>
      <c r="F1795" s="17">
        <v>5.9477750854381766</v>
      </c>
      <c r="G1795" s="17">
        <v>4.280986853560826</v>
      </c>
      <c r="H1795" s="6">
        <v>9.3026322558686783</v>
      </c>
      <c r="I1795" s="17">
        <v>3.09378384973096</v>
      </c>
      <c r="J1795" s="17">
        <v>18.223333333333329</v>
      </c>
      <c r="K1795" s="4">
        <v>16</v>
      </c>
      <c r="L1795">
        <v>900</v>
      </c>
      <c r="M1795" s="6">
        <v>58.616666669723202</v>
      </c>
      <c r="N1795" s="6">
        <v>28.000000002066368</v>
      </c>
      <c r="O1795" s="4">
        <v>0</v>
      </c>
      <c r="P1795" s="4">
        <v>28.000000002066368</v>
      </c>
      <c r="Q1795" s="13">
        <v>1</v>
      </c>
      <c r="R1795" s="29">
        <v>377.80534641417597</v>
      </c>
      <c r="S1795" s="29">
        <v>0</v>
      </c>
      <c r="T1795" s="29">
        <v>17.315645648</v>
      </c>
      <c r="U1795" t="s">
        <v>176</v>
      </c>
    </row>
    <row r="1796" spans="1:21">
      <c r="A1796">
        <v>1794</v>
      </c>
      <c r="B1796">
        <v>886307</v>
      </c>
      <c r="C1796" s="2">
        <v>44582.6875</v>
      </c>
      <c r="D1796" s="26">
        <f>IF(input_OLD_temp_simulation!C1796&lt;&gt;"",(C1796-E1796/24-DATE(1970,1,1))*86400,"")</f>
        <v>1642779000.0000002</v>
      </c>
      <c r="E1796" s="13">
        <v>1</v>
      </c>
      <c r="F1796" s="17">
        <v>5.8955501714591794</v>
      </c>
      <c r="G1796" s="17">
        <v>4.3023191078466851</v>
      </c>
      <c r="H1796" s="6">
        <v>6.2017548372457858</v>
      </c>
      <c r="I1796" s="17">
        <v>3.0273374328947229</v>
      </c>
      <c r="J1796" s="17">
        <v>18.216666666666669</v>
      </c>
      <c r="K1796" s="4">
        <v>16</v>
      </c>
      <c r="L1796">
        <v>900</v>
      </c>
      <c r="M1796" s="6">
        <v>58.616666669723202</v>
      </c>
      <c r="N1796" s="6">
        <v>83.999999998923158</v>
      </c>
      <c r="O1796" s="4">
        <v>0</v>
      </c>
      <c r="P1796" s="4">
        <v>83.999999998923158</v>
      </c>
      <c r="Q1796" s="13">
        <v>1</v>
      </c>
      <c r="R1796" s="29">
        <v>377.80534641417597</v>
      </c>
      <c r="S1796" s="29">
        <v>0</v>
      </c>
      <c r="T1796" s="29">
        <v>17.286387157</v>
      </c>
      <c r="U1796" t="s">
        <v>176</v>
      </c>
    </row>
    <row r="1797" spans="1:21">
      <c r="A1797">
        <v>1795</v>
      </c>
      <c r="B1797">
        <v>886307</v>
      </c>
      <c r="C1797" s="2">
        <v>44582.697916666657</v>
      </c>
      <c r="D1797" s="26">
        <f>IF(input_OLD_temp_simulation!C1797&lt;&gt;"",(C1797-E1797/24-DATE(1970,1,1))*86400,"")</f>
        <v>1642779899.9999993</v>
      </c>
      <c r="E1797" s="13">
        <v>1</v>
      </c>
      <c r="F1797" s="17">
        <v>5.8433252574801822</v>
      </c>
      <c r="G1797" s="17">
        <v>4.3236513621325443</v>
      </c>
      <c r="H1797" s="6">
        <v>3.1008774186228938</v>
      </c>
      <c r="I1797" s="17">
        <v>2.9608910160584858</v>
      </c>
      <c r="J1797" s="17">
        <v>18.02</v>
      </c>
      <c r="K1797" s="4">
        <v>16</v>
      </c>
      <c r="L1797">
        <v>900</v>
      </c>
      <c r="M1797" s="6">
        <v>58.616666669723202</v>
      </c>
      <c r="N1797" s="6">
        <v>103.9999999993597</v>
      </c>
      <c r="O1797" s="4">
        <v>0</v>
      </c>
      <c r="P1797" s="4">
        <v>103.9999999993597</v>
      </c>
      <c r="Q1797" s="13">
        <v>1</v>
      </c>
      <c r="R1797" s="29">
        <v>377.80534641417597</v>
      </c>
      <c r="S1797" s="29">
        <v>0</v>
      </c>
      <c r="T1797" s="29">
        <v>17.256752095</v>
      </c>
      <c r="U1797" t="s">
        <v>176</v>
      </c>
    </row>
    <row r="1798" spans="1:21">
      <c r="A1798">
        <v>1796</v>
      </c>
      <c r="B1798">
        <v>886307</v>
      </c>
      <c r="C1798" s="2">
        <v>44582.708333333343</v>
      </c>
      <c r="D1798" s="26">
        <f>IF(input_OLD_temp_simulation!C1798&lt;&gt;"",(C1798-E1798/24-DATE(1970,1,1))*86400,"")</f>
        <v>1642780800.000001</v>
      </c>
      <c r="E1798" s="13">
        <v>1</v>
      </c>
      <c r="F1798" s="17">
        <v>5.791100343501185</v>
      </c>
      <c r="G1798" s="17">
        <v>4.3449836164184026</v>
      </c>
      <c r="H1798" s="6">
        <v>0</v>
      </c>
      <c r="I1798" s="17">
        <v>2.8944445992222501</v>
      </c>
      <c r="J1798" s="17">
        <v>17.826666666666672</v>
      </c>
      <c r="K1798" s="4">
        <v>16.333333333333329</v>
      </c>
      <c r="L1798">
        <v>900</v>
      </c>
      <c r="M1798" s="6">
        <v>2227.4333333339732</v>
      </c>
      <c r="N1798" s="6">
        <v>123.9999999997963</v>
      </c>
      <c r="O1798" s="4">
        <v>0</v>
      </c>
      <c r="P1798" s="4">
        <v>123.9999999997963</v>
      </c>
      <c r="Q1798" s="13">
        <v>1</v>
      </c>
      <c r="R1798" s="29">
        <v>377.80534641417597</v>
      </c>
      <c r="S1798" s="29">
        <v>1849.627986919797</v>
      </c>
      <c r="T1798" s="29">
        <v>17.294946522</v>
      </c>
      <c r="U1798" t="s">
        <v>176</v>
      </c>
    </row>
    <row r="1799" spans="1:21">
      <c r="A1799">
        <v>1797</v>
      </c>
      <c r="B1799">
        <v>886307</v>
      </c>
      <c r="C1799" s="2">
        <v>44582.71875</v>
      </c>
      <c r="D1799" s="26">
        <f>IF(input_OLD_temp_simulation!C1799&lt;&gt;"",(C1799-E1799/24-DATE(1970,1,1))*86400,"")</f>
        <v>1642781700.0000002</v>
      </c>
      <c r="E1799" s="13">
        <v>1</v>
      </c>
      <c r="F1799" s="17">
        <v>5.8019498480363492</v>
      </c>
      <c r="G1799" s="17">
        <v>4.4874054580279514</v>
      </c>
      <c r="H1799" s="6">
        <v>0</v>
      </c>
      <c r="I1799" s="17">
        <v>2.810346209351049</v>
      </c>
      <c r="J1799" s="17">
        <v>17.99666666666667</v>
      </c>
      <c r="K1799" s="4">
        <v>16.5</v>
      </c>
      <c r="L1799">
        <v>900</v>
      </c>
      <c r="M1799" s="6">
        <v>2227.4333333339732</v>
      </c>
      <c r="N1799" s="6">
        <v>364.00000000139698</v>
      </c>
      <c r="O1799" s="4">
        <v>0</v>
      </c>
      <c r="P1799" s="4">
        <v>364.00000000139698</v>
      </c>
      <c r="Q1799" s="13">
        <v>1</v>
      </c>
      <c r="R1799" s="29">
        <v>377.80534641417597</v>
      </c>
      <c r="S1799" s="29">
        <v>1849.627986919797</v>
      </c>
      <c r="T1799" s="29">
        <v>17.341883946999999</v>
      </c>
      <c r="U1799" t="s">
        <v>176</v>
      </c>
    </row>
    <row r="1800" spans="1:21">
      <c r="A1800">
        <v>1798</v>
      </c>
      <c r="B1800">
        <v>886307</v>
      </c>
      <c r="C1800" s="2">
        <v>44582.729166666657</v>
      </c>
      <c r="D1800" s="26">
        <f>IF(input_OLD_temp_simulation!C1800&lt;&gt;"",(C1800-E1800/24-DATE(1970,1,1))*86400,"")</f>
        <v>1642782599.9999993</v>
      </c>
      <c r="E1800" s="13">
        <v>1</v>
      </c>
      <c r="F1800" s="17">
        <v>5.8127993525715116</v>
      </c>
      <c r="G1800" s="17">
        <v>4.6298272996374976</v>
      </c>
      <c r="H1800" s="6">
        <v>0</v>
      </c>
      <c r="I1800" s="17">
        <v>2.726247819479847</v>
      </c>
      <c r="J1800" s="17">
        <v>17.973333333333329</v>
      </c>
      <c r="K1800" s="4">
        <v>16.5</v>
      </c>
      <c r="L1800">
        <v>900</v>
      </c>
      <c r="M1800" s="6">
        <v>2227.4333333339732</v>
      </c>
      <c r="N1800" s="6">
        <v>335.99999999933061</v>
      </c>
      <c r="O1800" s="4">
        <v>0</v>
      </c>
      <c r="P1800" s="4">
        <v>335.99999999933061</v>
      </c>
      <c r="Q1800" s="13">
        <v>1</v>
      </c>
      <c r="R1800" s="29">
        <v>377.80534641417597</v>
      </c>
      <c r="S1800" s="29">
        <v>1849.627986919797</v>
      </c>
      <c r="T1800" s="29">
        <v>17.387349033</v>
      </c>
      <c r="U1800" t="s">
        <v>176</v>
      </c>
    </row>
    <row r="1801" spans="1:21">
      <c r="A1801">
        <v>1799</v>
      </c>
      <c r="B1801">
        <v>886307</v>
      </c>
      <c r="C1801" s="2">
        <v>44582.739583333343</v>
      </c>
      <c r="D1801" s="26">
        <f>IF(input_OLD_temp_simulation!C1801&lt;&gt;"",(C1801-E1801/24-DATE(1970,1,1))*86400,"")</f>
        <v>1642783500.000001</v>
      </c>
      <c r="E1801" s="13">
        <v>1</v>
      </c>
      <c r="F1801" s="17">
        <v>5.8236488571066758</v>
      </c>
      <c r="G1801" s="17">
        <v>4.7722491412470447</v>
      </c>
      <c r="H1801" s="6">
        <v>0</v>
      </c>
      <c r="I1801" s="17">
        <v>2.6421494296086458</v>
      </c>
      <c r="J1801" s="17">
        <v>17.54</v>
      </c>
      <c r="K1801" s="4">
        <v>16.5</v>
      </c>
      <c r="L1801">
        <v>900</v>
      </c>
      <c r="M1801" s="6">
        <v>2227.4333333339732</v>
      </c>
      <c r="N1801" s="6">
        <v>184.00000000110589</v>
      </c>
      <c r="O1801" s="4">
        <v>0</v>
      </c>
      <c r="P1801" s="4">
        <v>184.00000000110589</v>
      </c>
      <c r="Q1801" s="13">
        <v>1</v>
      </c>
      <c r="R1801" s="29">
        <v>377.80534641417597</v>
      </c>
      <c r="S1801" s="29">
        <v>1849.627986919797</v>
      </c>
      <c r="T1801" s="29">
        <v>17.426632456</v>
      </c>
      <c r="U1801" t="s">
        <v>176</v>
      </c>
    </row>
    <row r="1802" spans="1:21">
      <c r="A1802">
        <v>1800</v>
      </c>
      <c r="B1802">
        <v>886307</v>
      </c>
      <c r="C1802" s="2">
        <v>44582.75</v>
      </c>
      <c r="D1802" s="26">
        <f>IF(input_OLD_temp_simulation!C1802&lt;&gt;"",(C1802-E1802/24-DATE(1970,1,1))*86400,"")</f>
        <v>1642784400.0000002</v>
      </c>
      <c r="E1802" s="13">
        <v>1</v>
      </c>
      <c r="F1802" s="17">
        <v>5.83449836164184</v>
      </c>
      <c r="G1802" s="17">
        <v>4.9146709828565918</v>
      </c>
      <c r="H1802" s="6">
        <v>0</v>
      </c>
      <c r="I1802" s="17">
        <v>2.5580510397374461</v>
      </c>
      <c r="J1802" s="17">
        <v>18.383333333333329</v>
      </c>
      <c r="K1802" s="4">
        <v>16.5</v>
      </c>
      <c r="L1802">
        <v>900</v>
      </c>
      <c r="M1802" s="6">
        <v>2794.0611111072371</v>
      </c>
      <c r="N1802" s="6">
        <v>175.9999999994761</v>
      </c>
      <c r="O1802" s="4">
        <v>0</v>
      </c>
      <c r="P1802" s="4">
        <v>175.9999999994761</v>
      </c>
      <c r="Q1802" s="13">
        <v>1</v>
      </c>
      <c r="R1802" s="29">
        <v>377.80534641417597</v>
      </c>
      <c r="S1802" s="29">
        <v>2416.2557646930609</v>
      </c>
      <c r="T1802" s="29">
        <v>17.486122027</v>
      </c>
      <c r="U1802" t="s">
        <v>176</v>
      </c>
    </row>
    <row r="1803" spans="1:21">
      <c r="A1803">
        <v>1801</v>
      </c>
      <c r="B1803">
        <v>886307</v>
      </c>
      <c r="C1803" s="2">
        <v>44582.760416666657</v>
      </c>
      <c r="D1803" s="26">
        <f>IF(input_OLD_temp_simulation!C1803&lt;&gt;"",(C1803-E1803/24-DATE(1970,1,1))*86400,"")</f>
        <v>1642785299.9999993</v>
      </c>
      <c r="E1803" s="13">
        <v>1</v>
      </c>
      <c r="F1803" s="17">
        <v>5.8086245904104601</v>
      </c>
      <c r="G1803" s="17">
        <v>4.9360032377542682</v>
      </c>
      <c r="H1803" s="6">
        <v>0</v>
      </c>
      <c r="I1803" s="17">
        <v>2.5179557652409481</v>
      </c>
      <c r="J1803" s="17">
        <v>16.5</v>
      </c>
      <c r="K1803" s="4">
        <v>16.5</v>
      </c>
      <c r="L1803">
        <v>900</v>
      </c>
      <c r="M1803" s="6">
        <v>2794.0611111072371</v>
      </c>
      <c r="N1803" s="6">
        <v>47.999999998864951</v>
      </c>
      <c r="O1803" s="4">
        <v>0</v>
      </c>
      <c r="P1803" s="4">
        <v>47.999999998864951</v>
      </c>
      <c r="Q1803" s="13">
        <v>1</v>
      </c>
      <c r="R1803" s="29">
        <v>377.80534641417597</v>
      </c>
      <c r="S1803" s="29">
        <v>2416.2557646930609</v>
      </c>
      <c r="T1803" s="29">
        <v>17.540435626000001</v>
      </c>
      <c r="U1803" t="s">
        <v>176</v>
      </c>
    </row>
    <row r="1804" spans="1:21">
      <c r="A1804">
        <v>1802</v>
      </c>
      <c r="B1804">
        <v>886307</v>
      </c>
      <c r="C1804" s="2">
        <v>44582.770833333343</v>
      </c>
      <c r="D1804" s="26">
        <f>IF(input_OLD_temp_simulation!C1804&lt;&gt;"",(C1804-E1804/24-DATE(1970,1,1))*86400,"")</f>
        <v>1642786200.000001</v>
      </c>
      <c r="E1804" s="13">
        <v>1</v>
      </c>
      <c r="F1804" s="17">
        <v>5.7827508191790793</v>
      </c>
      <c r="G1804" s="17">
        <v>4.9573354926519446</v>
      </c>
      <c r="H1804" s="6">
        <v>0</v>
      </c>
      <c r="I1804" s="17">
        <v>2.4778604907444501</v>
      </c>
      <c r="J1804" s="17">
        <v>16.48</v>
      </c>
      <c r="K1804" s="4">
        <v>16.5</v>
      </c>
      <c r="L1804">
        <v>900</v>
      </c>
      <c r="M1804" s="6">
        <v>2794.0611111072371</v>
      </c>
      <c r="N1804" s="6">
        <v>51.999999999679858</v>
      </c>
      <c r="O1804" s="4">
        <v>0</v>
      </c>
      <c r="P1804" s="4">
        <v>51.999999999679858</v>
      </c>
      <c r="Q1804" s="13">
        <v>1</v>
      </c>
      <c r="R1804" s="29">
        <v>377.80534641417597</v>
      </c>
      <c r="S1804" s="29">
        <v>2416.2557646930609</v>
      </c>
      <c r="T1804" s="29">
        <v>17.594607396000001</v>
      </c>
      <c r="U1804" t="s">
        <v>176</v>
      </c>
    </row>
    <row r="1805" spans="1:21">
      <c r="A1805">
        <v>1803</v>
      </c>
      <c r="B1805">
        <v>886307</v>
      </c>
      <c r="C1805" s="2">
        <v>44582.78125</v>
      </c>
      <c r="D1805" s="26">
        <f>IF(input_OLD_temp_simulation!C1805&lt;&gt;"",(C1805-E1805/24-DATE(1970,1,1))*86400,"")</f>
        <v>1642787100.0000002</v>
      </c>
      <c r="E1805" s="13">
        <v>1</v>
      </c>
      <c r="F1805" s="17">
        <v>5.7568770479476994</v>
      </c>
      <c r="G1805" s="17">
        <v>4.9786677475496219</v>
      </c>
      <c r="H1805" s="6">
        <v>0</v>
      </c>
      <c r="I1805" s="17">
        <v>2.4377652162479508</v>
      </c>
      <c r="J1805" s="17">
        <v>17.206666666666671</v>
      </c>
      <c r="K1805" s="4">
        <v>16.5</v>
      </c>
      <c r="L1805">
        <v>900</v>
      </c>
      <c r="M1805" s="6">
        <v>2794.0611111072371</v>
      </c>
      <c r="N1805" s="6">
        <v>84.000000002561137</v>
      </c>
      <c r="O1805" s="4">
        <v>0</v>
      </c>
      <c r="P1805" s="4">
        <v>84.000000002561137</v>
      </c>
      <c r="Q1805" s="13">
        <v>1</v>
      </c>
      <c r="R1805" s="29">
        <v>377.80534641417597</v>
      </c>
      <c r="S1805" s="29">
        <v>2416.2557646930609</v>
      </c>
      <c r="T1805" s="29">
        <v>17.649702209000001</v>
      </c>
      <c r="U1805" t="s">
        <v>176</v>
      </c>
    </row>
    <row r="1806" spans="1:21">
      <c r="A1806">
        <v>1804</v>
      </c>
      <c r="B1806">
        <v>886307</v>
      </c>
      <c r="C1806" s="2">
        <v>44582.791666666657</v>
      </c>
      <c r="D1806" s="26">
        <f>IF(input_OLD_temp_simulation!C1806&lt;&gt;"",(C1806-E1806/24-DATE(1970,1,1))*86400,"")</f>
        <v>1642787999.9999993</v>
      </c>
      <c r="E1806" s="13">
        <v>1</v>
      </c>
      <c r="F1806" s="17">
        <v>5.7310032767163186</v>
      </c>
      <c r="G1806" s="17">
        <v>5.0000000024472984</v>
      </c>
      <c r="H1806" s="6">
        <v>0</v>
      </c>
      <c r="I1806" s="17">
        <v>2.3976699417514529</v>
      </c>
      <c r="J1806" s="17">
        <v>17.91333333333333</v>
      </c>
      <c r="K1806" s="4">
        <v>17.5</v>
      </c>
      <c r="L1806">
        <v>900</v>
      </c>
      <c r="M1806" s="6">
        <v>1250.488888890417</v>
      </c>
      <c r="N1806" s="6">
        <v>115.9999999981665</v>
      </c>
      <c r="O1806" s="4">
        <v>0</v>
      </c>
      <c r="P1806" s="4">
        <v>115.9999999981665</v>
      </c>
      <c r="Q1806" s="13">
        <v>1</v>
      </c>
      <c r="R1806" s="29">
        <v>377.80534641417597</v>
      </c>
      <c r="S1806" s="29">
        <v>872.68354247624097</v>
      </c>
      <c r="T1806" s="29">
        <v>17.648798086999999</v>
      </c>
      <c r="U1806" t="s">
        <v>176</v>
      </c>
    </row>
    <row r="1807" spans="1:21">
      <c r="A1807">
        <v>1805</v>
      </c>
      <c r="B1807">
        <v>886307</v>
      </c>
      <c r="C1807" s="2">
        <v>44582.802083333343</v>
      </c>
      <c r="D1807" s="26">
        <f>IF(input_OLD_temp_simulation!C1807&lt;&gt;"",(C1807-E1807/24-DATE(1970,1,1))*86400,"")</f>
        <v>1642788900.000001</v>
      </c>
      <c r="E1807" s="13">
        <v>1</v>
      </c>
      <c r="F1807" s="17">
        <v>5.7439860066800694</v>
      </c>
      <c r="G1807" s="17">
        <v>4.8362459059400749</v>
      </c>
      <c r="H1807" s="6">
        <v>0</v>
      </c>
      <c r="I1807" s="17">
        <v>2.5198220693866862</v>
      </c>
      <c r="J1807" s="17">
        <v>17.77333333333333</v>
      </c>
      <c r="K1807" s="4">
        <v>17.5</v>
      </c>
      <c r="L1807">
        <v>900</v>
      </c>
      <c r="M1807" s="6">
        <v>1250.488888890417</v>
      </c>
      <c r="N1807" s="6">
        <v>351.99999999895232</v>
      </c>
      <c r="O1807" s="4">
        <v>0</v>
      </c>
      <c r="P1807" s="4">
        <v>351.99999999895232</v>
      </c>
      <c r="Q1807" s="13">
        <v>1</v>
      </c>
      <c r="R1807" s="29">
        <v>377.80534641417597</v>
      </c>
      <c r="S1807" s="29">
        <v>872.68354247624097</v>
      </c>
      <c r="T1807" s="29">
        <v>17.657248664000001</v>
      </c>
      <c r="U1807" t="s">
        <v>176</v>
      </c>
    </row>
    <row r="1808" spans="1:21">
      <c r="A1808">
        <v>1806</v>
      </c>
      <c r="B1808">
        <v>886307</v>
      </c>
      <c r="C1808" s="2">
        <v>44582.8125</v>
      </c>
      <c r="D1808" s="26">
        <f>IF(input_OLD_temp_simulation!C1808&lt;&gt;"",(C1808-E1808/24-DATE(1970,1,1))*86400,"")</f>
        <v>1642789800.0000002</v>
      </c>
      <c r="E1808" s="13">
        <v>1</v>
      </c>
      <c r="F1808" s="17">
        <v>5.7569687366438203</v>
      </c>
      <c r="G1808" s="17">
        <v>4.6724918094328496</v>
      </c>
      <c r="H1808" s="6">
        <v>0</v>
      </c>
      <c r="I1808" s="17">
        <v>2.6419741970219199</v>
      </c>
      <c r="J1808" s="17">
        <v>18.356666666666669</v>
      </c>
      <c r="K1808" s="4">
        <v>17.5</v>
      </c>
      <c r="L1808">
        <v>900</v>
      </c>
      <c r="M1808" s="6">
        <v>1250.488888890417</v>
      </c>
      <c r="N1808" s="6">
        <v>116.00000000180439</v>
      </c>
      <c r="O1808" s="4">
        <v>0</v>
      </c>
      <c r="P1808" s="4">
        <v>116.00000000180439</v>
      </c>
      <c r="Q1808" s="13">
        <v>1</v>
      </c>
      <c r="R1808" s="29">
        <v>377.80534641417597</v>
      </c>
      <c r="S1808" s="29">
        <v>872.68354247624097</v>
      </c>
      <c r="T1808" s="29">
        <v>17.657081559000002</v>
      </c>
      <c r="U1808" t="s">
        <v>176</v>
      </c>
    </row>
    <row r="1809" spans="1:21">
      <c r="A1809">
        <v>1807</v>
      </c>
      <c r="B1809">
        <v>886307</v>
      </c>
      <c r="C1809" s="2">
        <v>44582.822916666657</v>
      </c>
      <c r="D1809" s="26">
        <f>IF(input_OLD_temp_simulation!C1809&lt;&gt;"",(C1809-E1809/24-DATE(1970,1,1))*86400,"")</f>
        <v>1642790699.9999993</v>
      </c>
      <c r="E1809" s="13">
        <v>1</v>
      </c>
      <c r="F1809" s="17">
        <v>5.7699514666075711</v>
      </c>
      <c r="G1809" s="17">
        <v>4.508737712925627</v>
      </c>
      <c r="H1809" s="6">
        <v>0</v>
      </c>
      <c r="I1809" s="17">
        <v>2.7641263246571528</v>
      </c>
      <c r="J1809" s="17">
        <v>19.16333333333333</v>
      </c>
      <c r="K1809" s="4">
        <v>17.5</v>
      </c>
      <c r="L1809">
        <v>900</v>
      </c>
      <c r="M1809" s="6">
        <v>1250.488888890417</v>
      </c>
      <c r="N1809" s="6">
        <v>159.99999999985451</v>
      </c>
      <c r="O1809" s="4">
        <v>0</v>
      </c>
      <c r="P1809" s="4">
        <v>159.99999999985451</v>
      </c>
      <c r="Q1809" s="13">
        <v>1</v>
      </c>
      <c r="R1809" s="29">
        <v>377.80534641417597</v>
      </c>
      <c r="S1809" s="29">
        <v>872.68354247624097</v>
      </c>
      <c r="T1809" s="29">
        <v>17.658967905000001</v>
      </c>
      <c r="U1809" t="s">
        <v>176</v>
      </c>
    </row>
    <row r="1810" spans="1:21">
      <c r="A1810">
        <v>1808</v>
      </c>
      <c r="B1810">
        <v>886307</v>
      </c>
      <c r="C1810" s="2">
        <v>44582.833333333343</v>
      </c>
      <c r="D1810" s="26">
        <f>IF(input_OLD_temp_simulation!C1810&lt;&gt;"",(C1810-E1810/24-DATE(1970,1,1))*86400,"")</f>
        <v>1642791600.000001</v>
      </c>
      <c r="E1810" s="13">
        <v>1</v>
      </c>
      <c r="F1810" s="17">
        <v>5.7829341965713219</v>
      </c>
      <c r="G1810" s="17">
        <v>4.3449836164184026</v>
      </c>
      <c r="H1810" s="6">
        <v>0</v>
      </c>
      <c r="I1810" s="17">
        <v>2.886278452292387</v>
      </c>
      <c r="J1810" s="17">
        <v>19.256666666666661</v>
      </c>
      <c r="K1810" s="4">
        <v>17.5</v>
      </c>
      <c r="L1810">
        <v>900</v>
      </c>
      <c r="M1810" s="6">
        <v>1318.875000002133</v>
      </c>
      <c r="N1810" s="6">
        <v>87.999999999738066</v>
      </c>
      <c r="O1810" s="4">
        <v>0</v>
      </c>
      <c r="P1810" s="4">
        <v>87.999999999738066</v>
      </c>
      <c r="Q1810" s="13">
        <v>1</v>
      </c>
      <c r="R1810" s="29">
        <v>377.80534641417597</v>
      </c>
      <c r="S1810" s="29">
        <v>941.06965358795651</v>
      </c>
      <c r="T1810" s="29">
        <v>17.661013259000001</v>
      </c>
      <c r="U1810" t="s">
        <v>176</v>
      </c>
    </row>
    <row r="1811" spans="1:21">
      <c r="A1811">
        <v>1809</v>
      </c>
      <c r="B1811">
        <v>886307</v>
      </c>
      <c r="C1811" s="2">
        <v>44582.84375</v>
      </c>
      <c r="D1811" s="26">
        <f>IF(input_OLD_temp_simulation!C1811&lt;&gt;"",(C1811-E1811/24-DATE(1970,1,1))*86400,"")</f>
        <v>1642792500.0000002</v>
      </c>
      <c r="E1811" s="13">
        <v>1</v>
      </c>
      <c r="F1811" s="17">
        <v>5.7338079678026999</v>
      </c>
      <c r="G1811" s="17">
        <v>4.3449836164184026</v>
      </c>
      <c r="H1811" s="6">
        <v>0</v>
      </c>
      <c r="I1811" s="17">
        <v>2.8371522235237649</v>
      </c>
      <c r="J1811" s="17">
        <v>19.99666666666667</v>
      </c>
      <c r="K1811" s="4">
        <v>17.5</v>
      </c>
      <c r="L1811">
        <v>900</v>
      </c>
      <c r="M1811" s="6">
        <v>1318.875000002133</v>
      </c>
      <c r="N1811" s="6">
        <v>76.000000000931323</v>
      </c>
      <c r="O1811" s="4">
        <v>0</v>
      </c>
      <c r="P1811" s="4">
        <v>76.000000000931323</v>
      </c>
      <c r="Q1811" s="13">
        <v>1</v>
      </c>
      <c r="R1811" s="29">
        <v>377.80534641417597</v>
      </c>
      <c r="S1811" s="29">
        <v>941.06965358795651</v>
      </c>
      <c r="T1811" s="29">
        <v>17.662443133</v>
      </c>
      <c r="U1811" t="s">
        <v>176</v>
      </c>
    </row>
    <row r="1812" spans="1:21">
      <c r="A1812">
        <v>1810</v>
      </c>
      <c r="B1812">
        <v>886307</v>
      </c>
      <c r="C1812" s="2">
        <v>44582.854166666657</v>
      </c>
      <c r="D1812" s="26">
        <f>IF(input_OLD_temp_simulation!C1812&lt;&gt;"",(C1812-E1812/24-DATE(1970,1,1))*86400,"")</f>
        <v>1642793399.9999993</v>
      </c>
      <c r="E1812" s="13">
        <v>1</v>
      </c>
      <c r="F1812" s="17">
        <v>5.6846817390340778</v>
      </c>
      <c r="G1812" s="17">
        <v>4.3449836164184026</v>
      </c>
      <c r="H1812" s="6">
        <v>0</v>
      </c>
      <c r="I1812" s="17">
        <v>2.788025994755142</v>
      </c>
      <c r="J1812" s="17">
        <v>17.70333333333333</v>
      </c>
      <c r="K1812" s="4">
        <v>17.5</v>
      </c>
      <c r="L1812">
        <v>900</v>
      </c>
      <c r="M1812" s="6">
        <v>1318.875000002133</v>
      </c>
      <c r="N1812" s="6">
        <v>72.000000000116415</v>
      </c>
      <c r="O1812" s="4">
        <v>0</v>
      </c>
      <c r="P1812" s="4">
        <v>72.000000000116415</v>
      </c>
      <c r="Q1812" s="13">
        <v>1</v>
      </c>
      <c r="R1812" s="29">
        <v>377.80534641417597</v>
      </c>
      <c r="S1812" s="29">
        <v>941.06965358795651</v>
      </c>
      <c r="T1812" s="29">
        <v>17.663563566000001</v>
      </c>
      <c r="U1812" t="s">
        <v>176</v>
      </c>
    </row>
    <row r="1813" spans="1:21">
      <c r="A1813">
        <v>1811</v>
      </c>
      <c r="B1813">
        <v>886307</v>
      </c>
      <c r="C1813" s="2">
        <v>44582.864583333343</v>
      </c>
      <c r="D1813" s="26">
        <f>IF(input_OLD_temp_simulation!C1813&lt;&gt;"",(C1813-E1813/24-DATE(1970,1,1))*86400,"")</f>
        <v>1642794300.000001</v>
      </c>
      <c r="E1813" s="13">
        <v>1</v>
      </c>
      <c r="F1813" s="17">
        <v>5.6355555102654558</v>
      </c>
      <c r="G1813" s="17">
        <v>4.3449836164184026</v>
      </c>
      <c r="H1813" s="6">
        <v>0</v>
      </c>
      <c r="I1813" s="17">
        <v>2.73889976598652</v>
      </c>
      <c r="J1813" s="17">
        <v>17.576666666666672</v>
      </c>
      <c r="K1813" s="4">
        <v>17.5</v>
      </c>
      <c r="L1813">
        <v>900</v>
      </c>
      <c r="M1813" s="6">
        <v>1318.875000002133</v>
      </c>
      <c r="N1813" s="6">
        <v>72.000000000116415</v>
      </c>
      <c r="O1813" s="4">
        <v>0</v>
      </c>
      <c r="P1813" s="4">
        <v>72.000000000116415</v>
      </c>
      <c r="Q1813" s="13">
        <v>1</v>
      </c>
      <c r="R1813" s="29">
        <v>377.80534641417597</v>
      </c>
      <c r="S1813" s="29">
        <v>941.06965358795651</v>
      </c>
      <c r="T1813" s="29">
        <v>17.664527583999998</v>
      </c>
      <c r="U1813" t="s">
        <v>176</v>
      </c>
    </row>
    <row r="1814" spans="1:21">
      <c r="A1814">
        <v>1812</v>
      </c>
      <c r="B1814">
        <v>886307</v>
      </c>
      <c r="C1814" s="2">
        <v>44582.875</v>
      </c>
      <c r="D1814" s="26">
        <f>IF(input_OLD_temp_simulation!C1814&lt;&gt;"",(C1814-E1814/24-DATE(1970,1,1))*86400,"")</f>
        <v>1642795200.0000002</v>
      </c>
      <c r="E1814" s="13">
        <v>1</v>
      </c>
      <c r="F1814" s="17">
        <v>5.5864292814968337</v>
      </c>
      <c r="G1814" s="17">
        <v>4.3449836164184026</v>
      </c>
      <c r="H1814" s="6">
        <v>0</v>
      </c>
      <c r="I1814" s="17">
        <v>2.6897735372178979</v>
      </c>
      <c r="J1814" s="17">
        <v>17.436666666666671</v>
      </c>
      <c r="K1814" s="4">
        <v>17.5</v>
      </c>
      <c r="L1814">
        <v>900</v>
      </c>
      <c r="M1814" s="6">
        <v>1270.027777774402</v>
      </c>
      <c r="N1814" s="6">
        <v>288.00000000046572</v>
      </c>
      <c r="O1814" s="4">
        <v>0</v>
      </c>
      <c r="P1814" s="4">
        <v>288.00000000046572</v>
      </c>
      <c r="Q1814" s="13">
        <v>1</v>
      </c>
      <c r="R1814" s="29">
        <v>377.80534641417597</v>
      </c>
      <c r="S1814" s="29">
        <v>892.22243136022553</v>
      </c>
      <c r="T1814" s="29">
        <v>17.671745758</v>
      </c>
      <c r="U1814" t="s">
        <v>176</v>
      </c>
    </row>
    <row r="1815" spans="1:21">
      <c r="A1815">
        <v>1813</v>
      </c>
      <c r="B1815">
        <v>886307</v>
      </c>
      <c r="C1815" s="2">
        <v>44582.885416666657</v>
      </c>
      <c r="D1815" s="26">
        <f>IF(input_OLD_temp_simulation!C1815&lt;&gt;"",(C1815-E1815/24-DATE(1970,1,1))*86400,"")</f>
        <v>1642796099.9999993</v>
      </c>
      <c r="E1815" s="13">
        <v>1</v>
      </c>
      <c r="F1815" s="17">
        <v>5.582071141943544</v>
      </c>
      <c r="G1815" s="17">
        <v>4.3236513621325443</v>
      </c>
      <c r="H1815" s="6">
        <v>0</v>
      </c>
      <c r="I1815" s="17">
        <v>2.6996369005218481</v>
      </c>
      <c r="J1815" s="17">
        <v>18.27</v>
      </c>
      <c r="K1815" s="4">
        <v>17.5</v>
      </c>
      <c r="L1815">
        <v>900</v>
      </c>
      <c r="M1815" s="6">
        <v>1270.027777774402</v>
      </c>
      <c r="N1815" s="6">
        <v>75.999999997293344</v>
      </c>
      <c r="O1815" s="4">
        <v>0</v>
      </c>
      <c r="P1815" s="4">
        <v>75.999999997293344</v>
      </c>
      <c r="Q1815" s="13">
        <v>1</v>
      </c>
      <c r="R1815" s="29">
        <v>377.80534641417597</v>
      </c>
      <c r="S1815" s="29">
        <v>892.22243136022553</v>
      </c>
      <c r="T1815" s="29">
        <v>17.670912905000002</v>
      </c>
      <c r="U1815" t="s">
        <v>176</v>
      </c>
    </row>
    <row r="1816" spans="1:21">
      <c r="A1816">
        <v>1814</v>
      </c>
      <c r="B1816">
        <v>886307</v>
      </c>
      <c r="C1816" s="2">
        <v>44582.895833333343</v>
      </c>
      <c r="D1816" s="26">
        <f>IF(input_OLD_temp_simulation!C1816&lt;&gt;"",(C1816-E1816/24-DATE(1970,1,1))*86400,"")</f>
        <v>1642797000.000001</v>
      </c>
      <c r="E1816" s="13">
        <v>1</v>
      </c>
      <c r="F1816" s="17">
        <v>5.5777130023902552</v>
      </c>
      <c r="G1816" s="17">
        <v>4.3023191078466851</v>
      </c>
      <c r="H1816" s="6">
        <v>0</v>
      </c>
      <c r="I1816" s="17">
        <v>2.7095002638257988</v>
      </c>
      <c r="J1816" s="17">
        <v>18.153333333333329</v>
      </c>
      <c r="K1816" s="4">
        <v>17.5</v>
      </c>
      <c r="L1816">
        <v>900</v>
      </c>
      <c r="M1816" s="6">
        <v>1270.027777774402</v>
      </c>
      <c r="N1816" s="6">
        <v>72.000000000116415</v>
      </c>
      <c r="O1816" s="4">
        <v>0</v>
      </c>
      <c r="P1816" s="4">
        <v>72.000000000116415</v>
      </c>
      <c r="Q1816" s="13">
        <v>1</v>
      </c>
      <c r="R1816" s="29">
        <v>377.80534641417597</v>
      </c>
      <c r="S1816" s="29">
        <v>892.22243136022553</v>
      </c>
      <c r="T1816" s="29">
        <v>17.669961288</v>
      </c>
      <c r="U1816" t="s">
        <v>176</v>
      </c>
    </row>
    <row r="1817" spans="1:21">
      <c r="A1817">
        <v>1815</v>
      </c>
      <c r="B1817">
        <v>886307</v>
      </c>
      <c r="C1817" s="2">
        <v>44582.90625</v>
      </c>
      <c r="D1817" s="26">
        <f>IF(input_OLD_temp_simulation!C1817&lt;&gt;"",(C1817-E1817/24-DATE(1970,1,1))*86400,"")</f>
        <v>1642797900.0000002</v>
      </c>
      <c r="E1817" s="13">
        <v>1</v>
      </c>
      <c r="F1817" s="17">
        <v>5.5733548628369656</v>
      </c>
      <c r="G1817" s="17">
        <v>4.280986853560826</v>
      </c>
      <c r="H1817" s="6">
        <v>0</v>
      </c>
      <c r="I1817" s="17">
        <v>2.719363627129749</v>
      </c>
      <c r="J1817" s="17">
        <v>17.45</v>
      </c>
      <c r="K1817" s="4">
        <v>17.5</v>
      </c>
      <c r="L1817">
        <v>900</v>
      </c>
      <c r="M1817" s="6">
        <v>1270.027777774402</v>
      </c>
      <c r="N1817" s="6">
        <v>132.00000000142609</v>
      </c>
      <c r="O1817" s="4">
        <v>0</v>
      </c>
      <c r="P1817" s="4">
        <v>132.00000000142609</v>
      </c>
      <c r="Q1817" s="13">
        <v>1</v>
      </c>
      <c r="R1817" s="29">
        <v>377.80534641417597</v>
      </c>
      <c r="S1817" s="29">
        <v>892.22243136022553</v>
      </c>
      <c r="T1817" s="29">
        <v>17.671324259999999</v>
      </c>
      <c r="U1817" t="s">
        <v>176</v>
      </c>
    </row>
    <row r="1818" spans="1:21">
      <c r="A1818">
        <v>1816</v>
      </c>
      <c r="B1818">
        <v>886307</v>
      </c>
      <c r="C1818" s="2">
        <v>44582.916666666657</v>
      </c>
      <c r="D1818" s="26">
        <f>IF(input_OLD_temp_simulation!C1818&lt;&gt;"",(C1818-E1818/24-DATE(1970,1,1))*86400,"")</f>
        <v>1642798799.9999993</v>
      </c>
      <c r="E1818" s="13">
        <v>1</v>
      </c>
      <c r="F1818" s="17">
        <v>5.5689967232836768</v>
      </c>
      <c r="G1818" s="17">
        <v>4.2596545992749668</v>
      </c>
      <c r="H1818" s="6">
        <v>0</v>
      </c>
      <c r="I1818" s="17">
        <v>2.7292269904336992</v>
      </c>
      <c r="J1818" s="17">
        <v>17.403333333333329</v>
      </c>
      <c r="K1818" s="4">
        <v>14.83333333333333</v>
      </c>
      <c r="L1818">
        <v>900</v>
      </c>
      <c r="M1818" s="6">
        <v>488.47222222399932</v>
      </c>
      <c r="N1818" s="6">
        <v>164.00000000066939</v>
      </c>
      <c r="O1818" s="4">
        <v>0</v>
      </c>
      <c r="P1818" s="4">
        <v>164.00000000066939</v>
      </c>
      <c r="Q1818" s="13">
        <v>1</v>
      </c>
      <c r="R1818" s="29">
        <v>377.80534641417597</v>
      </c>
      <c r="S1818" s="29">
        <v>110.6668758098234</v>
      </c>
      <c r="T1818" s="29">
        <v>17.645110385999999</v>
      </c>
      <c r="U1818" t="s">
        <v>176</v>
      </c>
    </row>
    <row r="1819" spans="1:21">
      <c r="A1819">
        <v>1817</v>
      </c>
      <c r="B1819">
        <v>886307</v>
      </c>
      <c r="C1819" s="2">
        <v>44582.927083333343</v>
      </c>
      <c r="D1819" s="26">
        <f>IF(input_OLD_temp_simulation!C1819&lt;&gt;"",(C1819-E1819/24-DATE(1970,1,1))*86400,"")</f>
        <v>1642799700.000001</v>
      </c>
      <c r="E1819" s="13">
        <v>1</v>
      </c>
      <c r="F1819" s="17">
        <v>5.561245904104597</v>
      </c>
      <c r="G1819" s="17">
        <v>4.1947409496116954</v>
      </c>
      <c r="H1819" s="6">
        <v>0</v>
      </c>
      <c r="I1819" s="17">
        <v>2.7647519376968011</v>
      </c>
      <c r="J1819" s="17">
        <v>19.38666666666667</v>
      </c>
      <c r="K1819" s="4">
        <v>13.5</v>
      </c>
      <c r="L1819">
        <v>900</v>
      </c>
      <c r="M1819" s="6">
        <v>488.47222222399932</v>
      </c>
      <c r="N1819" s="6">
        <v>115.9999999981665</v>
      </c>
      <c r="O1819" s="4">
        <v>0</v>
      </c>
      <c r="P1819" s="4">
        <v>115.9999999981665</v>
      </c>
      <c r="Q1819" s="13">
        <v>1</v>
      </c>
      <c r="R1819" s="29">
        <v>377.80534641417597</v>
      </c>
      <c r="S1819" s="29">
        <v>110.6668758098234</v>
      </c>
      <c r="T1819" s="29">
        <v>17.617263963999999</v>
      </c>
      <c r="U1819" t="s">
        <v>176</v>
      </c>
    </row>
    <row r="1820" spans="1:21">
      <c r="A1820">
        <v>1818</v>
      </c>
      <c r="B1820">
        <v>886307</v>
      </c>
      <c r="C1820" s="2">
        <v>44582.9375</v>
      </c>
      <c r="D1820" s="26">
        <f>IF(input_OLD_temp_simulation!C1820&lt;&gt;"",(C1820-E1820/24-DATE(1970,1,1))*86400,"")</f>
        <v>1642800600.0000002</v>
      </c>
      <c r="E1820" s="13">
        <v>1</v>
      </c>
      <c r="F1820" s="17">
        <v>5.5534950849255162</v>
      </c>
      <c r="G1820" s="17">
        <v>4.1298272999484222</v>
      </c>
      <c r="H1820" s="6">
        <v>0</v>
      </c>
      <c r="I1820" s="17">
        <v>2.800276884959902</v>
      </c>
      <c r="J1820" s="17">
        <v>19.373333333333331</v>
      </c>
      <c r="K1820" s="4">
        <v>13.5</v>
      </c>
      <c r="L1820">
        <v>900</v>
      </c>
      <c r="M1820" s="6">
        <v>488.47222222399932</v>
      </c>
      <c r="N1820" s="6">
        <v>116.00000000180439</v>
      </c>
      <c r="O1820" s="4">
        <v>0</v>
      </c>
      <c r="P1820" s="4">
        <v>116.00000000180439</v>
      </c>
      <c r="Q1820" s="13">
        <v>1</v>
      </c>
      <c r="R1820" s="29">
        <v>377.80534641417597</v>
      </c>
      <c r="S1820" s="29">
        <v>110.6668758098234</v>
      </c>
      <c r="T1820" s="29">
        <v>17.589614814000001</v>
      </c>
      <c r="U1820" t="s">
        <v>176</v>
      </c>
    </row>
    <row r="1821" spans="1:21">
      <c r="A1821">
        <v>1819</v>
      </c>
      <c r="B1821">
        <v>886307</v>
      </c>
      <c r="C1821" s="2">
        <v>44582.947916666657</v>
      </c>
      <c r="D1821" s="26">
        <f>IF(input_OLD_temp_simulation!C1821&lt;&gt;"",(C1821-E1821/24-DATE(1970,1,1))*86400,"")</f>
        <v>1642801499.9999993</v>
      </c>
      <c r="E1821" s="13">
        <v>1</v>
      </c>
      <c r="F1821" s="17">
        <v>5.5457442657464364</v>
      </c>
      <c r="G1821" s="17">
        <v>4.0649136502851499</v>
      </c>
      <c r="H1821" s="6">
        <v>0</v>
      </c>
      <c r="I1821" s="17">
        <v>2.835801832223003</v>
      </c>
      <c r="J1821" s="17">
        <v>17.393333333333331</v>
      </c>
      <c r="K1821" s="4">
        <v>13.5</v>
      </c>
      <c r="L1821">
        <v>900</v>
      </c>
      <c r="M1821" s="6">
        <v>488.47222222399932</v>
      </c>
      <c r="N1821" s="6">
        <v>135.999999996784</v>
      </c>
      <c r="O1821" s="4">
        <v>0</v>
      </c>
      <c r="P1821" s="4">
        <v>135.999999996784</v>
      </c>
      <c r="Q1821" s="13">
        <v>1</v>
      </c>
      <c r="R1821" s="29">
        <v>377.80534641417597</v>
      </c>
      <c r="S1821" s="29">
        <v>110.6668758098234</v>
      </c>
      <c r="T1821" s="29">
        <v>17.562922629999999</v>
      </c>
      <c r="U1821" t="s">
        <v>176</v>
      </c>
    </row>
    <row r="1822" spans="1:21">
      <c r="A1822">
        <v>1820</v>
      </c>
      <c r="B1822">
        <v>886307</v>
      </c>
      <c r="C1822" s="2">
        <v>44582.958333333343</v>
      </c>
      <c r="D1822" s="26">
        <f>IF(input_OLD_temp_simulation!C1822&lt;&gt;"",(C1822-E1822/24-DATE(1970,1,1))*86400,"")</f>
        <v>1642802400.000001</v>
      </c>
      <c r="E1822" s="13">
        <v>1</v>
      </c>
      <c r="F1822" s="17">
        <v>5.5379934465673557</v>
      </c>
      <c r="G1822" s="17">
        <v>4.0000000006218777</v>
      </c>
      <c r="H1822" s="6">
        <v>0</v>
      </c>
      <c r="I1822" s="17">
        <v>2.8713267794861039</v>
      </c>
      <c r="J1822" s="17">
        <v>17.833333333333329</v>
      </c>
      <c r="K1822" s="4">
        <v>13.5</v>
      </c>
      <c r="L1822">
        <v>900</v>
      </c>
      <c r="M1822" s="6">
        <v>0</v>
      </c>
      <c r="N1822" s="6">
        <v>292.00000000128063</v>
      </c>
      <c r="O1822" s="4">
        <v>0</v>
      </c>
      <c r="P1822" s="4">
        <v>292.00000000128063</v>
      </c>
      <c r="Q1822" s="13">
        <v>1</v>
      </c>
      <c r="R1822" s="29">
        <v>377.80534641417597</v>
      </c>
      <c r="S1822" s="29">
        <v>0</v>
      </c>
      <c r="T1822" s="29">
        <v>17.538273693000001</v>
      </c>
      <c r="U1822" t="s">
        <v>176</v>
      </c>
    </row>
    <row r="1823" spans="1:21">
      <c r="A1823">
        <v>1821</v>
      </c>
      <c r="B1823">
        <v>886307</v>
      </c>
      <c r="C1823" s="2">
        <v>44582.96875</v>
      </c>
      <c r="D1823" s="26">
        <f>IF(input_OLD_temp_simulation!C1823&lt;&gt;"",(C1823-E1823/24-DATE(1970,1,1))*86400,"")</f>
        <v>1642803300.0000002</v>
      </c>
      <c r="E1823" s="13">
        <v>1</v>
      </c>
      <c r="F1823" s="17">
        <v>5.597877491175022</v>
      </c>
      <c r="G1823" s="17">
        <v>4.0000000006218777</v>
      </c>
      <c r="H1823" s="6">
        <v>0</v>
      </c>
      <c r="I1823" s="17">
        <v>2.9312108240937702</v>
      </c>
      <c r="J1823" s="17">
        <v>18.95</v>
      </c>
      <c r="K1823" s="4">
        <v>14</v>
      </c>
      <c r="L1823">
        <v>900</v>
      </c>
      <c r="M1823" s="6">
        <v>0</v>
      </c>
      <c r="N1823" s="6">
        <v>39.999999999054133</v>
      </c>
      <c r="O1823" s="4">
        <v>0</v>
      </c>
      <c r="P1823" s="4">
        <v>39.999999999054133</v>
      </c>
      <c r="Q1823" s="13">
        <v>1</v>
      </c>
      <c r="R1823" s="29">
        <v>377.80534641417597</v>
      </c>
      <c r="S1823" s="29">
        <v>0</v>
      </c>
      <c r="T1823" s="29">
        <v>17.504308027</v>
      </c>
      <c r="U1823" t="s">
        <v>176</v>
      </c>
    </row>
    <row r="1824" spans="1:21">
      <c r="A1824">
        <v>1822</v>
      </c>
      <c r="B1824">
        <v>886307</v>
      </c>
      <c r="C1824" s="2">
        <v>44582.979166666657</v>
      </c>
      <c r="D1824" s="26">
        <f>IF(input_OLD_temp_simulation!C1824&lt;&gt;"",(C1824-E1824/24-DATE(1970,1,1))*86400,"")</f>
        <v>1642804199.9999993</v>
      </c>
      <c r="E1824" s="13">
        <v>1</v>
      </c>
      <c r="F1824" s="17">
        <v>5.6577615357826883</v>
      </c>
      <c r="G1824" s="17">
        <v>4.0000000006218777</v>
      </c>
      <c r="H1824" s="6">
        <v>0</v>
      </c>
      <c r="I1824" s="17">
        <v>2.991094868701436</v>
      </c>
      <c r="J1824" s="17">
        <v>18.266666666666669</v>
      </c>
      <c r="K1824" s="4">
        <v>13.5</v>
      </c>
      <c r="L1824">
        <v>900</v>
      </c>
      <c r="M1824" s="6">
        <v>0</v>
      </c>
      <c r="N1824" s="6">
        <v>31.9999999992433</v>
      </c>
      <c r="O1824" s="4">
        <v>0</v>
      </c>
      <c r="P1824" s="4">
        <v>31.9999999992433</v>
      </c>
      <c r="Q1824" s="13">
        <v>1</v>
      </c>
      <c r="R1824" s="29">
        <v>377.80534641417597</v>
      </c>
      <c r="S1824" s="29">
        <v>0</v>
      </c>
      <c r="T1824" s="29">
        <v>17.470330388000001</v>
      </c>
      <c r="U1824" t="s">
        <v>176</v>
      </c>
    </row>
    <row r="1825" spans="1:21">
      <c r="A1825">
        <v>1823</v>
      </c>
      <c r="B1825">
        <v>886307</v>
      </c>
      <c r="C1825" s="2">
        <v>44582.989583333343</v>
      </c>
      <c r="D1825" s="26">
        <f>IF(input_OLD_temp_simulation!C1825&lt;&gt;"",(C1825-E1825/24-DATE(1970,1,1))*86400,"")</f>
        <v>1642805100.000001</v>
      </c>
      <c r="E1825" s="13">
        <v>1</v>
      </c>
      <c r="F1825" s="17">
        <v>5.7176455803903536</v>
      </c>
      <c r="G1825" s="17">
        <v>4.0000000006218777</v>
      </c>
      <c r="H1825" s="6">
        <v>0</v>
      </c>
      <c r="I1825" s="17">
        <v>3.0509789133091019</v>
      </c>
      <c r="J1825" s="17">
        <v>16.72666666666667</v>
      </c>
      <c r="K1825" s="4">
        <v>13.5</v>
      </c>
      <c r="L1825">
        <v>900</v>
      </c>
      <c r="M1825" s="6">
        <v>0</v>
      </c>
      <c r="N1825" s="6">
        <v>28.000000000247379</v>
      </c>
      <c r="O1825" s="4">
        <v>0</v>
      </c>
      <c r="P1825" s="4">
        <v>28.000000000247379</v>
      </c>
      <c r="Q1825" s="13">
        <v>1</v>
      </c>
      <c r="R1825" s="29">
        <v>377.80534641417597</v>
      </c>
      <c r="S1825" s="29">
        <v>0</v>
      </c>
      <c r="T1825" s="29">
        <v>17.436492874999999</v>
      </c>
      <c r="U1825" t="s">
        <v>176</v>
      </c>
    </row>
    <row r="1826" spans="1:21">
      <c r="A1826">
        <v>1824</v>
      </c>
      <c r="B1826">
        <v>886307</v>
      </c>
      <c r="C1826" s="2">
        <v>44583</v>
      </c>
      <c r="D1826" s="26">
        <f>IF(input_OLD_temp_simulation!C1826&lt;&gt;"",(C1826-E1826/24-DATE(1970,1,1))*86400,"")</f>
        <v>1642806000.0000002</v>
      </c>
      <c r="E1826" s="13">
        <v>1</v>
      </c>
      <c r="F1826" s="17">
        <v>5.7775296249980199</v>
      </c>
      <c r="G1826" s="17">
        <v>4.0000000006218777</v>
      </c>
      <c r="H1826" s="6">
        <v>0</v>
      </c>
      <c r="I1826" s="17">
        <v>3.1108629579167681</v>
      </c>
      <c r="J1826" s="17">
        <v>16.626666666666669</v>
      </c>
      <c r="K1826" s="4">
        <v>13.5</v>
      </c>
      <c r="L1826">
        <v>900</v>
      </c>
      <c r="M1826" s="6">
        <v>0</v>
      </c>
      <c r="N1826" s="6">
        <v>104.00000000117871</v>
      </c>
      <c r="O1826" s="4">
        <v>0</v>
      </c>
      <c r="P1826" s="4">
        <v>104.00000000117871</v>
      </c>
      <c r="Q1826" s="13">
        <v>1</v>
      </c>
      <c r="R1826" s="29">
        <v>377.80534641417597</v>
      </c>
      <c r="S1826" s="29">
        <v>0</v>
      </c>
      <c r="T1826" s="29">
        <v>17.405836281999999</v>
      </c>
      <c r="U1826" t="s">
        <v>176</v>
      </c>
    </row>
    <row r="1827" spans="1:21">
      <c r="A1827">
        <v>1825</v>
      </c>
      <c r="B1827">
        <v>886307</v>
      </c>
      <c r="C1827" s="2">
        <v>44583.010416666657</v>
      </c>
      <c r="D1827" s="26">
        <f>IF(input_OLD_temp_simulation!C1827&lt;&gt;"",(C1827-E1827/24-DATE(1970,1,1))*86400,"")</f>
        <v>1642806899.9999993</v>
      </c>
      <c r="E1827" s="13">
        <v>1</v>
      </c>
      <c r="F1827" s="17">
        <v>5.7731714854447311</v>
      </c>
      <c r="G1827" s="17">
        <v>4.0000000006218777</v>
      </c>
      <c r="H1827" s="6">
        <v>0</v>
      </c>
      <c r="I1827" s="17">
        <v>3.1065048183634789</v>
      </c>
      <c r="J1827" s="17">
        <v>16.483333333333331</v>
      </c>
      <c r="K1827" s="4">
        <v>13.5</v>
      </c>
      <c r="L1827">
        <v>900</v>
      </c>
      <c r="M1827" s="6">
        <v>0</v>
      </c>
      <c r="N1827" s="6">
        <v>75.999999999112333</v>
      </c>
      <c r="O1827" s="4">
        <v>0</v>
      </c>
      <c r="P1827" s="4">
        <v>75.999999999112333</v>
      </c>
      <c r="Q1827" s="13">
        <v>1</v>
      </c>
      <c r="R1827" s="29">
        <v>377.80534641417597</v>
      </c>
      <c r="S1827" s="29">
        <v>0</v>
      </c>
      <c r="T1827" s="29">
        <v>17.374197124999998</v>
      </c>
      <c r="U1827" t="s">
        <v>176</v>
      </c>
    </row>
    <row r="1828" spans="1:21">
      <c r="A1828">
        <v>1826</v>
      </c>
      <c r="B1828">
        <v>886307</v>
      </c>
      <c r="C1828" s="2">
        <v>44583.020833333343</v>
      </c>
      <c r="D1828" s="26">
        <f>IF(input_OLD_temp_simulation!C1828&lt;&gt;"",(C1828-E1828/24-DATE(1970,1,1))*86400,"")</f>
        <v>1642807800.000001</v>
      </c>
      <c r="E1828" s="13">
        <v>1</v>
      </c>
      <c r="F1828" s="17">
        <v>5.7688133458914432</v>
      </c>
      <c r="G1828" s="17">
        <v>4.0000000006218777</v>
      </c>
      <c r="H1828" s="6">
        <v>0</v>
      </c>
      <c r="I1828" s="17">
        <v>3.102146678810191</v>
      </c>
      <c r="J1828" s="17">
        <v>17.41</v>
      </c>
      <c r="K1828" s="4">
        <v>13.5</v>
      </c>
      <c r="L1828">
        <v>900</v>
      </c>
      <c r="M1828" s="6">
        <v>0</v>
      </c>
      <c r="N1828" s="6">
        <v>28.000000000247379</v>
      </c>
      <c r="O1828" s="4">
        <v>0</v>
      </c>
      <c r="P1828" s="4">
        <v>28.000000000247379</v>
      </c>
      <c r="Q1828" s="13">
        <v>1</v>
      </c>
      <c r="R1828" s="29">
        <v>377.80534641417597</v>
      </c>
      <c r="S1828" s="29">
        <v>0</v>
      </c>
      <c r="T1828" s="29">
        <v>17.340818153000001</v>
      </c>
      <c r="U1828" t="s">
        <v>176</v>
      </c>
    </row>
    <row r="1829" spans="1:21">
      <c r="A1829">
        <v>1827</v>
      </c>
      <c r="B1829">
        <v>886307</v>
      </c>
      <c r="C1829" s="2">
        <v>44583.03125</v>
      </c>
      <c r="D1829" s="26">
        <f>IF(input_OLD_temp_simulation!C1829&lt;&gt;"",(C1829-E1829/24-DATE(1970,1,1))*86400,"")</f>
        <v>1642808700.0000002</v>
      </c>
      <c r="E1829" s="13">
        <v>1</v>
      </c>
      <c r="F1829" s="17">
        <v>5.7644552063381536</v>
      </c>
      <c r="G1829" s="17">
        <v>4.0000000006218777</v>
      </c>
      <c r="H1829" s="6">
        <v>0</v>
      </c>
      <c r="I1829" s="17">
        <v>3.0977885392569031</v>
      </c>
      <c r="J1829" s="17">
        <v>16.293333333333329</v>
      </c>
      <c r="K1829" s="4">
        <v>13.5</v>
      </c>
      <c r="L1829">
        <v>900</v>
      </c>
      <c r="M1829" s="6">
        <v>0</v>
      </c>
      <c r="N1829" s="6">
        <v>31.9999999992433</v>
      </c>
      <c r="O1829" s="4">
        <v>0</v>
      </c>
      <c r="P1829" s="4">
        <v>31.9999999992433</v>
      </c>
      <c r="Q1829" s="13">
        <v>1</v>
      </c>
      <c r="R1829" s="29">
        <v>377.80534641417597</v>
      </c>
      <c r="S1829" s="29">
        <v>0</v>
      </c>
      <c r="T1829" s="29">
        <v>17.307681584000001</v>
      </c>
      <c r="U1829" t="s">
        <v>176</v>
      </c>
    </row>
    <row r="1830" spans="1:21">
      <c r="A1830">
        <v>1828</v>
      </c>
      <c r="B1830">
        <v>886307</v>
      </c>
      <c r="C1830" s="2">
        <v>44583.041666666657</v>
      </c>
      <c r="D1830" s="26">
        <f>IF(input_OLD_temp_simulation!C1830&lt;&gt;"",(C1830-E1830/24-DATE(1970,1,1))*86400,"")</f>
        <v>1642809599.9999993</v>
      </c>
      <c r="E1830" s="13">
        <v>1</v>
      </c>
      <c r="F1830" s="17">
        <v>5.7600970667848657</v>
      </c>
      <c r="G1830" s="17">
        <v>4.0000000006218777</v>
      </c>
      <c r="H1830" s="6">
        <v>0</v>
      </c>
      <c r="I1830" s="17">
        <v>3.0934303997036139</v>
      </c>
      <c r="J1830" s="17">
        <v>16.22</v>
      </c>
      <c r="K1830" s="4">
        <v>13.5</v>
      </c>
      <c r="L1830">
        <v>900</v>
      </c>
      <c r="M1830" s="6">
        <v>0</v>
      </c>
      <c r="N1830" s="6">
        <v>32.00000000106229</v>
      </c>
      <c r="O1830" s="4">
        <v>0</v>
      </c>
      <c r="P1830" s="4">
        <v>32.00000000106229</v>
      </c>
      <c r="Q1830" s="13">
        <v>1</v>
      </c>
      <c r="R1830" s="29">
        <v>377.80534641417597</v>
      </c>
      <c r="S1830" s="29">
        <v>0</v>
      </c>
      <c r="T1830" s="29">
        <v>17.274634600999999</v>
      </c>
      <c r="U1830" t="s">
        <v>176</v>
      </c>
    </row>
    <row r="1831" spans="1:21">
      <c r="A1831">
        <v>1829</v>
      </c>
      <c r="B1831">
        <v>886307</v>
      </c>
      <c r="C1831" s="2">
        <v>44583.052083333343</v>
      </c>
      <c r="D1831" s="26">
        <f>IF(input_OLD_temp_simulation!C1831&lt;&gt;"",(C1831-E1831/24-DATE(1970,1,1))*86400,"")</f>
        <v>1642810500.000001</v>
      </c>
      <c r="E1831" s="13">
        <v>1</v>
      </c>
      <c r="F1831" s="17">
        <v>5.8213322542858563</v>
      </c>
      <c r="G1831" s="17">
        <v>4.0000000006218777</v>
      </c>
      <c r="H1831" s="6">
        <v>0</v>
      </c>
      <c r="I1831" s="17">
        <v>3.154665587204605</v>
      </c>
      <c r="J1831" s="17">
        <v>16.123333333333331</v>
      </c>
      <c r="K1831" s="4">
        <v>13.5</v>
      </c>
      <c r="L1831">
        <v>900</v>
      </c>
      <c r="M1831" s="6">
        <v>0</v>
      </c>
      <c r="N1831" s="6">
        <v>28.000000000247379</v>
      </c>
      <c r="O1831" s="4">
        <v>0</v>
      </c>
      <c r="P1831" s="4">
        <v>28.000000000247379</v>
      </c>
      <c r="Q1831" s="13">
        <v>1</v>
      </c>
      <c r="R1831" s="29">
        <v>377.80534641417597</v>
      </c>
      <c r="S1831" s="29">
        <v>0</v>
      </c>
      <c r="T1831" s="29">
        <v>17.241729053</v>
      </c>
      <c r="U1831" t="s">
        <v>176</v>
      </c>
    </row>
    <row r="1832" spans="1:21">
      <c r="A1832">
        <v>1830</v>
      </c>
      <c r="B1832">
        <v>886307</v>
      </c>
      <c r="C1832" s="2">
        <v>44583.0625</v>
      </c>
      <c r="D1832" s="26">
        <f>IF(input_OLD_temp_simulation!C1832&lt;&gt;"",(C1832-E1832/24-DATE(1970,1,1))*86400,"")</f>
        <v>1642811400.0000002</v>
      </c>
      <c r="E1832" s="13">
        <v>1</v>
      </c>
      <c r="F1832" s="17">
        <v>5.882567441786847</v>
      </c>
      <c r="G1832" s="17">
        <v>4.0000000006218777</v>
      </c>
      <c r="H1832" s="6">
        <v>0</v>
      </c>
      <c r="I1832" s="17">
        <v>3.2159007747055952</v>
      </c>
      <c r="J1832" s="17">
        <v>16.563333333333329</v>
      </c>
      <c r="K1832" s="4">
        <v>13.5</v>
      </c>
      <c r="L1832">
        <v>900</v>
      </c>
      <c r="M1832" s="6">
        <v>0</v>
      </c>
      <c r="N1832" s="6">
        <v>31.9999999992433</v>
      </c>
      <c r="O1832" s="4">
        <v>0</v>
      </c>
      <c r="P1832" s="4">
        <v>31.9999999992433</v>
      </c>
      <c r="Q1832" s="13">
        <v>1</v>
      </c>
      <c r="R1832" s="29">
        <v>377.80534641417597</v>
      </c>
      <c r="S1832" s="29">
        <v>0</v>
      </c>
      <c r="T1832" s="29">
        <v>17.209268623</v>
      </c>
      <c r="U1832" t="s">
        <v>176</v>
      </c>
    </row>
    <row r="1833" spans="1:21">
      <c r="A1833">
        <v>1831</v>
      </c>
      <c r="B1833">
        <v>886307</v>
      </c>
      <c r="C1833" s="2">
        <v>44583.072916666657</v>
      </c>
      <c r="D1833" s="26">
        <f>IF(input_OLD_temp_simulation!C1833&lt;&gt;"",(C1833-E1833/24-DATE(1970,1,1))*86400,"")</f>
        <v>1642812299.9999993</v>
      </c>
      <c r="E1833" s="13">
        <v>1</v>
      </c>
      <c r="F1833" s="17">
        <v>5.9438026292878376</v>
      </c>
      <c r="G1833" s="17">
        <v>4.0000000006218777</v>
      </c>
      <c r="H1833" s="6">
        <v>0</v>
      </c>
      <c r="I1833" s="17">
        <v>3.2771359622065859</v>
      </c>
      <c r="J1833" s="17">
        <v>18.033333333333331</v>
      </c>
      <c r="K1833" s="4">
        <v>13.5</v>
      </c>
      <c r="L1833">
        <v>900</v>
      </c>
      <c r="M1833" s="6">
        <v>0</v>
      </c>
      <c r="N1833" s="6">
        <v>32.00000000106229</v>
      </c>
      <c r="O1833" s="4">
        <v>0</v>
      </c>
      <c r="P1833" s="4">
        <v>32.00000000106229</v>
      </c>
      <c r="Q1833" s="13">
        <v>1</v>
      </c>
      <c r="R1833" s="29">
        <v>377.80534641417597</v>
      </c>
      <c r="S1833" s="29">
        <v>0</v>
      </c>
      <c r="T1833" s="29">
        <v>17.177099862999999</v>
      </c>
      <c r="U1833" t="s">
        <v>176</v>
      </c>
    </row>
    <row r="1834" spans="1:21">
      <c r="A1834">
        <v>1832</v>
      </c>
      <c r="B1834">
        <v>886307</v>
      </c>
      <c r="C1834" s="2">
        <v>44583.083333333343</v>
      </c>
      <c r="D1834" s="26">
        <f>IF(input_OLD_temp_simulation!C1834&lt;&gt;"",(C1834-E1834/24-DATE(1970,1,1))*86400,"")</f>
        <v>1642813200.000001</v>
      </c>
      <c r="E1834" s="13">
        <v>1</v>
      </c>
      <c r="F1834" s="17">
        <v>6.0050378167888283</v>
      </c>
      <c r="G1834" s="17">
        <v>4.0000000006218777</v>
      </c>
      <c r="H1834" s="6">
        <v>0</v>
      </c>
      <c r="I1834" s="17">
        <v>3.338371149707577</v>
      </c>
      <c r="J1834" s="17">
        <v>15.92</v>
      </c>
      <c r="K1834" s="4">
        <v>13.5</v>
      </c>
      <c r="L1834">
        <v>900</v>
      </c>
      <c r="M1834" s="6">
        <v>0</v>
      </c>
      <c r="N1834" s="6">
        <v>31.9999999992433</v>
      </c>
      <c r="O1834" s="4">
        <v>0</v>
      </c>
      <c r="P1834" s="4">
        <v>31.9999999992433</v>
      </c>
      <c r="Q1834" s="13">
        <v>1</v>
      </c>
      <c r="R1834" s="29">
        <v>377.80534641417597</v>
      </c>
      <c r="S1834" s="29">
        <v>0</v>
      </c>
      <c r="T1834" s="29">
        <v>17.145221865</v>
      </c>
      <c r="U1834" t="s">
        <v>176</v>
      </c>
    </row>
    <row r="1835" spans="1:21">
      <c r="A1835">
        <v>1833</v>
      </c>
      <c r="B1835">
        <v>886307</v>
      </c>
      <c r="C1835" s="2">
        <v>44583.09375</v>
      </c>
      <c r="D1835" s="26">
        <f>IF(input_OLD_temp_simulation!C1835&lt;&gt;"",(C1835-E1835/24-DATE(1970,1,1))*86400,"")</f>
        <v>1642814100.0000002</v>
      </c>
      <c r="E1835" s="13">
        <v>1</v>
      </c>
      <c r="F1835" s="17">
        <v>6.0006796772355386</v>
      </c>
      <c r="G1835" s="17">
        <v>4.0000000006218777</v>
      </c>
      <c r="H1835" s="6">
        <v>0</v>
      </c>
      <c r="I1835" s="17">
        <v>3.3340130101542869</v>
      </c>
      <c r="J1835" s="17">
        <v>15.88</v>
      </c>
      <c r="K1835" s="4">
        <v>13.5</v>
      </c>
      <c r="L1835">
        <v>900</v>
      </c>
      <c r="M1835" s="6">
        <v>0</v>
      </c>
      <c r="N1835" s="6">
        <v>28.000000000247379</v>
      </c>
      <c r="O1835" s="4">
        <v>0</v>
      </c>
      <c r="P1835" s="4">
        <v>28.000000000247379</v>
      </c>
      <c r="Q1835" s="13">
        <v>1</v>
      </c>
      <c r="R1835" s="29">
        <v>377.80534641417597</v>
      </c>
      <c r="S1835" s="29">
        <v>0</v>
      </c>
      <c r="T1835" s="29">
        <v>17.113277474</v>
      </c>
      <c r="U1835" t="s">
        <v>176</v>
      </c>
    </row>
    <row r="1836" spans="1:21">
      <c r="A1836">
        <v>1834</v>
      </c>
      <c r="B1836">
        <v>886307</v>
      </c>
      <c r="C1836" s="2">
        <v>44583.104166666657</v>
      </c>
      <c r="D1836" s="26">
        <f>IF(input_OLD_temp_simulation!C1836&lt;&gt;"",(C1836-E1836/24-DATE(1970,1,1))*86400,"")</f>
        <v>1642814999.9999993</v>
      </c>
      <c r="E1836" s="13">
        <v>1</v>
      </c>
      <c r="F1836" s="17">
        <v>5.996321537682249</v>
      </c>
      <c r="G1836" s="17">
        <v>4.0000000006218777</v>
      </c>
      <c r="H1836" s="6">
        <v>0</v>
      </c>
      <c r="I1836" s="17">
        <v>3.3296548706009972</v>
      </c>
      <c r="J1836" s="17">
        <v>17.95</v>
      </c>
      <c r="K1836" s="4">
        <v>13.5</v>
      </c>
      <c r="L1836">
        <v>900</v>
      </c>
      <c r="M1836" s="6">
        <v>0</v>
      </c>
      <c r="N1836" s="6">
        <v>83.999999998923158</v>
      </c>
      <c r="O1836" s="4">
        <v>0</v>
      </c>
      <c r="P1836" s="4">
        <v>83.999999998923158</v>
      </c>
      <c r="Q1836" s="13">
        <v>1</v>
      </c>
      <c r="R1836" s="29">
        <v>377.80534641417597</v>
      </c>
      <c r="S1836" s="29">
        <v>0</v>
      </c>
      <c r="T1836" s="29">
        <v>17.08354782</v>
      </c>
      <c r="U1836" t="s">
        <v>176</v>
      </c>
    </row>
    <row r="1837" spans="1:21">
      <c r="A1837">
        <v>1835</v>
      </c>
      <c r="B1837">
        <v>886307</v>
      </c>
      <c r="C1837" s="2">
        <v>44583.114583333343</v>
      </c>
      <c r="D1837" s="26">
        <f>IF(input_OLD_temp_simulation!C1837&lt;&gt;"",(C1837-E1837/24-DATE(1970,1,1))*86400,"")</f>
        <v>1642815900.000001</v>
      </c>
      <c r="E1837" s="13">
        <v>1</v>
      </c>
      <c r="F1837" s="17">
        <v>5.9919633981289593</v>
      </c>
      <c r="G1837" s="17">
        <v>4.0000000006218777</v>
      </c>
      <c r="H1837" s="6">
        <v>0</v>
      </c>
      <c r="I1837" s="17">
        <v>3.325296731047708</v>
      </c>
      <c r="J1837" s="17">
        <v>17.936666666666671</v>
      </c>
      <c r="K1837" s="4">
        <v>13.5</v>
      </c>
      <c r="L1837">
        <v>900</v>
      </c>
      <c r="M1837" s="6">
        <v>0</v>
      </c>
      <c r="N1837" s="6">
        <v>100.0000000003638</v>
      </c>
      <c r="O1837" s="4">
        <v>0</v>
      </c>
      <c r="P1837" s="4">
        <v>100.0000000003638</v>
      </c>
      <c r="Q1837" s="13">
        <v>1</v>
      </c>
      <c r="R1837" s="29">
        <v>377.80534641417597</v>
      </c>
      <c r="S1837" s="29">
        <v>0</v>
      </c>
      <c r="T1837" s="29">
        <v>17.054505391999999</v>
      </c>
      <c r="U1837" t="s">
        <v>176</v>
      </c>
    </row>
    <row r="1838" spans="1:21">
      <c r="A1838">
        <v>1836</v>
      </c>
      <c r="B1838">
        <v>886307</v>
      </c>
      <c r="C1838" s="2">
        <v>44583.125</v>
      </c>
      <c r="D1838" s="26">
        <f>IF(input_OLD_temp_simulation!C1838&lt;&gt;"",(C1838-E1838/24-DATE(1970,1,1))*86400,"")</f>
        <v>1642816800.0000002</v>
      </c>
      <c r="E1838" s="13">
        <v>1</v>
      </c>
      <c r="F1838" s="17">
        <v>5.9876052585756696</v>
      </c>
      <c r="G1838" s="17">
        <v>4.0000000006218777</v>
      </c>
      <c r="H1838" s="6">
        <v>0</v>
      </c>
      <c r="I1838" s="17">
        <v>3.3209385914944178</v>
      </c>
      <c r="J1838" s="17">
        <v>17.75333333333333</v>
      </c>
      <c r="K1838" s="4">
        <v>13.5</v>
      </c>
      <c r="L1838">
        <v>900</v>
      </c>
      <c r="M1838" s="6">
        <v>0</v>
      </c>
      <c r="N1838" s="6">
        <v>32.00000000106229</v>
      </c>
      <c r="O1838" s="4">
        <v>0</v>
      </c>
      <c r="P1838" s="4">
        <v>32.00000000106229</v>
      </c>
      <c r="Q1838" s="13">
        <v>1</v>
      </c>
      <c r="R1838" s="29">
        <v>377.80534641417597</v>
      </c>
      <c r="S1838" s="29">
        <v>0</v>
      </c>
      <c r="T1838" s="29">
        <v>17.022954759000001</v>
      </c>
      <c r="U1838" t="s">
        <v>176</v>
      </c>
    </row>
    <row r="1839" spans="1:21">
      <c r="A1839">
        <v>1837</v>
      </c>
      <c r="B1839">
        <v>886307</v>
      </c>
      <c r="C1839" s="2">
        <v>44583.135416666657</v>
      </c>
      <c r="D1839" s="26">
        <f>IF(input_OLD_temp_simulation!C1839&lt;&gt;"",(C1839-E1839/24-DATE(1970,1,1))*86400,"")</f>
        <v>1642817699.9999993</v>
      </c>
      <c r="E1839" s="13">
        <v>1</v>
      </c>
      <c r="F1839" s="17">
        <v>5.9669633981289572</v>
      </c>
      <c r="G1839" s="17">
        <v>3.8149136502851571</v>
      </c>
      <c r="H1839" s="6">
        <v>0</v>
      </c>
      <c r="I1839" s="17">
        <v>3.4236876312721858</v>
      </c>
      <c r="J1839" s="17">
        <v>17.643333333333331</v>
      </c>
      <c r="K1839" s="4">
        <v>13.5</v>
      </c>
      <c r="L1839">
        <v>900</v>
      </c>
      <c r="M1839" s="6">
        <v>0</v>
      </c>
      <c r="N1839" s="6">
        <v>28.000000000247379</v>
      </c>
      <c r="O1839" s="4">
        <v>0</v>
      </c>
      <c r="P1839" s="4">
        <v>28.000000000247379</v>
      </c>
      <c r="Q1839" s="13">
        <v>1</v>
      </c>
      <c r="R1839" s="29">
        <v>377.80534641417597</v>
      </c>
      <c r="S1839" s="29">
        <v>0</v>
      </c>
      <c r="T1839" s="29">
        <v>16.991670133</v>
      </c>
      <c r="U1839" t="s">
        <v>176</v>
      </c>
    </row>
    <row r="1840" spans="1:21">
      <c r="A1840">
        <v>1838</v>
      </c>
      <c r="B1840">
        <v>886307</v>
      </c>
      <c r="C1840" s="2">
        <v>44583.145833333343</v>
      </c>
      <c r="D1840" s="26">
        <f>IF(input_OLD_temp_simulation!C1840&lt;&gt;"",(C1840-E1840/24-DATE(1970,1,1))*86400,"")</f>
        <v>1642818600.000001</v>
      </c>
      <c r="E1840" s="13">
        <v>1</v>
      </c>
      <c r="F1840" s="17">
        <v>5.9463215376822447</v>
      </c>
      <c r="G1840" s="17">
        <v>3.629827299948436</v>
      </c>
      <c r="H1840" s="6">
        <v>0</v>
      </c>
      <c r="I1840" s="17">
        <v>3.5264366710499542</v>
      </c>
      <c r="J1840" s="17">
        <v>17.353333333333339</v>
      </c>
      <c r="K1840" s="4">
        <v>13.5</v>
      </c>
      <c r="L1840">
        <v>900</v>
      </c>
      <c r="M1840" s="6">
        <v>0</v>
      </c>
      <c r="N1840" s="6">
        <v>31.9999999992433</v>
      </c>
      <c r="O1840" s="4">
        <v>0</v>
      </c>
      <c r="P1840" s="4">
        <v>31.9999999992433</v>
      </c>
      <c r="Q1840" s="13">
        <v>1</v>
      </c>
      <c r="R1840" s="29">
        <v>377.80534641417597</v>
      </c>
      <c r="S1840" s="29">
        <v>0</v>
      </c>
      <c r="T1840" s="29">
        <v>16.960954811000001</v>
      </c>
      <c r="U1840" t="s">
        <v>176</v>
      </c>
    </row>
    <row r="1841" spans="1:21">
      <c r="A1841">
        <v>1839</v>
      </c>
      <c r="B1841">
        <v>886307</v>
      </c>
      <c r="C1841" s="2">
        <v>44583.15625</v>
      </c>
      <c r="D1841" s="26">
        <f>IF(input_OLD_temp_simulation!C1841&lt;&gt;"",(C1841-E1841/24-DATE(1970,1,1))*86400,"")</f>
        <v>1642819500.0000002</v>
      </c>
      <c r="E1841" s="13">
        <v>1</v>
      </c>
      <c r="F1841" s="17">
        <v>5.9256796772355322</v>
      </c>
      <c r="G1841" s="17">
        <v>3.4447409496117158</v>
      </c>
      <c r="H1841" s="6">
        <v>0</v>
      </c>
      <c r="I1841" s="17">
        <v>3.6291857108277221</v>
      </c>
      <c r="J1841" s="17">
        <v>17.416666666666671</v>
      </c>
      <c r="K1841" s="4">
        <v>13.5</v>
      </c>
      <c r="L1841">
        <v>900</v>
      </c>
      <c r="M1841" s="6">
        <v>0</v>
      </c>
      <c r="N1841" s="6">
        <v>31.9999999992433</v>
      </c>
      <c r="O1841" s="4">
        <v>0</v>
      </c>
      <c r="P1841" s="4">
        <v>31.9999999992433</v>
      </c>
      <c r="Q1841" s="13">
        <v>1</v>
      </c>
      <c r="R1841" s="29">
        <v>377.80534641417597</v>
      </c>
      <c r="S1841" s="29">
        <v>0</v>
      </c>
      <c r="T1841" s="29">
        <v>16.930654957000002</v>
      </c>
      <c r="U1841" t="s">
        <v>176</v>
      </c>
    </row>
    <row r="1842" spans="1:21">
      <c r="A1842">
        <v>1840</v>
      </c>
      <c r="B1842">
        <v>886307</v>
      </c>
      <c r="C1842" s="2">
        <v>44583.166666666657</v>
      </c>
      <c r="D1842" s="26">
        <f>IF(input_OLD_temp_simulation!C1842&lt;&gt;"",(C1842-E1842/24-DATE(1970,1,1))*86400,"")</f>
        <v>1642820399.9999993</v>
      </c>
      <c r="E1842" s="13">
        <v>1</v>
      </c>
      <c r="F1842" s="17">
        <v>5.9050378167888198</v>
      </c>
      <c r="G1842" s="17">
        <v>3.2596545992749948</v>
      </c>
      <c r="H1842" s="6">
        <v>0</v>
      </c>
      <c r="I1842" s="17">
        <v>3.7319347506054901</v>
      </c>
      <c r="J1842" s="17">
        <v>17.506666666666671</v>
      </c>
      <c r="K1842" s="4">
        <v>13.5</v>
      </c>
      <c r="L1842">
        <v>900</v>
      </c>
      <c r="M1842" s="6">
        <v>0</v>
      </c>
      <c r="N1842" s="6">
        <v>28.000000000247379</v>
      </c>
      <c r="O1842" s="4">
        <v>0</v>
      </c>
      <c r="P1842" s="4">
        <v>28.000000000247379</v>
      </c>
      <c r="Q1842" s="13">
        <v>1</v>
      </c>
      <c r="R1842" s="29">
        <v>377.80534641417597</v>
      </c>
      <c r="S1842" s="29">
        <v>0</v>
      </c>
      <c r="T1842" s="29">
        <v>16.900617217000001</v>
      </c>
      <c r="U1842" t="s">
        <v>176</v>
      </c>
    </row>
    <row r="1843" spans="1:21">
      <c r="A1843">
        <v>1841</v>
      </c>
      <c r="B1843">
        <v>886307</v>
      </c>
      <c r="C1843" s="2">
        <v>44583.177083333343</v>
      </c>
      <c r="D1843" s="26">
        <f>IF(input_OLD_temp_simulation!C1843&lt;&gt;"",(C1843-E1843/24-DATE(1970,1,1))*86400,"")</f>
        <v>1642821300.000001</v>
      </c>
      <c r="E1843" s="13">
        <v>1</v>
      </c>
      <c r="F1843" s="17">
        <v>5.8605637218431959</v>
      </c>
      <c r="G1843" s="17">
        <v>3.2596545992749948</v>
      </c>
      <c r="H1843" s="6">
        <v>0</v>
      </c>
      <c r="I1843" s="17">
        <v>3.6874606556598661</v>
      </c>
      <c r="J1843" s="17">
        <v>17.153333333333329</v>
      </c>
      <c r="K1843" s="4">
        <v>13.5</v>
      </c>
      <c r="L1843">
        <v>900</v>
      </c>
      <c r="M1843" s="6">
        <v>0</v>
      </c>
      <c r="N1843" s="6">
        <v>32.00000000106229</v>
      </c>
      <c r="O1843" s="4">
        <v>0</v>
      </c>
      <c r="P1843" s="4">
        <v>32.00000000106229</v>
      </c>
      <c r="Q1843" s="13">
        <v>1</v>
      </c>
      <c r="R1843" s="29">
        <v>377.80534641417597</v>
      </c>
      <c r="S1843" s="29">
        <v>0</v>
      </c>
      <c r="T1843" s="29">
        <v>16.870686598999999</v>
      </c>
      <c r="U1843" t="s">
        <v>176</v>
      </c>
    </row>
    <row r="1844" spans="1:21">
      <c r="A1844">
        <v>1842</v>
      </c>
      <c r="B1844">
        <v>886307</v>
      </c>
      <c r="C1844" s="2">
        <v>44583.1875</v>
      </c>
      <c r="D1844" s="26">
        <f>IF(input_OLD_temp_simulation!C1844&lt;&gt;"",(C1844-E1844/24-DATE(1970,1,1))*86400,"")</f>
        <v>1642822200.0000002</v>
      </c>
      <c r="E1844" s="13">
        <v>1</v>
      </c>
      <c r="F1844" s="17">
        <v>5.8160896268975719</v>
      </c>
      <c r="G1844" s="17">
        <v>3.2596545992749948</v>
      </c>
      <c r="H1844" s="6">
        <v>0</v>
      </c>
      <c r="I1844" s="17">
        <v>3.6429865607142422</v>
      </c>
      <c r="J1844" s="17">
        <v>16.04666666666667</v>
      </c>
      <c r="K1844" s="4">
        <v>13.5</v>
      </c>
      <c r="L1844">
        <v>900</v>
      </c>
      <c r="M1844" s="6">
        <v>0</v>
      </c>
      <c r="N1844" s="6">
        <v>31.9999999992433</v>
      </c>
      <c r="O1844" s="4">
        <v>0</v>
      </c>
      <c r="P1844" s="4">
        <v>31.9999999992433</v>
      </c>
      <c r="Q1844" s="13">
        <v>1</v>
      </c>
      <c r="R1844" s="29">
        <v>377.80534641417597</v>
      </c>
      <c r="S1844" s="29">
        <v>0</v>
      </c>
      <c r="T1844" s="29">
        <v>16.840710708</v>
      </c>
      <c r="U1844" t="s">
        <v>176</v>
      </c>
    </row>
    <row r="1845" spans="1:21">
      <c r="A1845">
        <v>1843</v>
      </c>
      <c r="B1845">
        <v>886307</v>
      </c>
      <c r="C1845" s="2">
        <v>44583.197916666657</v>
      </c>
      <c r="D1845" s="26">
        <f>IF(input_OLD_temp_simulation!C1845&lt;&gt;"",(C1845-E1845/24-DATE(1970,1,1))*86400,"")</f>
        <v>1642823099.9999993</v>
      </c>
      <c r="E1845" s="13">
        <v>1</v>
      </c>
      <c r="F1845" s="17">
        <v>5.771615531951948</v>
      </c>
      <c r="G1845" s="17">
        <v>3.2596545992749948</v>
      </c>
      <c r="H1845" s="6">
        <v>0</v>
      </c>
      <c r="I1845" s="17">
        <v>3.5985124657686178</v>
      </c>
      <c r="J1845" s="17">
        <v>17.36</v>
      </c>
      <c r="K1845" s="4">
        <v>13.5</v>
      </c>
      <c r="L1845">
        <v>900</v>
      </c>
      <c r="M1845" s="6">
        <v>0</v>
      </c>
      <c r="N1845" s="6">
        <v>28.000000000247379</v>
      </c>
      <c r="O1845" s="4">
        <v>0</v>
      </c>
      <c r="P1845" s="4">
        <v>28.000000000247379</v>
      </c>
      <c r="Q1845" s="13">
        <v>1</v>
      </c>
      <c r="R1845" s="29">
        <v>377.80534641417597</v>
      </c>
      <c r="S1845" s="29">
        <v>0</v>
      </c>
      <c r="T1845" s="29">
        <v>16.810537622999998</v>
      </c>
      <c r="U1845" t="s">
        <v>176</v>
      </c>
    </row>
    <row r="1846" spans="1:21">
      <c r="A1846">
        <v>1844</v>
      </c>
      <c r="B1846">
        <v>886307</v>
      </c>
      <c r="C1846" s="2">
        <v>44583.208333333343</v>
      </c>
      <c r="D1846" s="26">
        <f>IF(input_OLD_temp_simulation!C1846&lt;&gt;"",(C1846-E1846/24-DATE(1970,1,1))*86400,"")</f>
        <v>1642824000.000001</v>
      </c>
      <c r="E1846" s="13">
        <v>1</v>
      </c>
      <c r="F1846" s="17">
        <v>5.7271414370063241</v>
      </c>
      <c r="G1846" s="17">
        <v>3.2596545992749948</v>
      </c>
      <c r="H1846" s="6">
        <v>0</v>
      </c>
      <c r="I1846" s="17">
        <v>3.5540383708229939</v>
      </c>
      <c r="J1846" s="17">
        <v>16.86333333333333</v>
      </c>
      <c r="K1846" s="4">
        <v>13.5</v>
      </c>
      <c r="L1846">
        <v>900</v>
      </c>
      <c r="M1846" s="6">
        <v>0</v>
      </c>
      <c r="N1846" s="6">
        <v>31.9999999992433</v>
      </c>
      <c r="O1846" s="4">
        <v>0</v>
      </c>
      <c r="P1846" s="4">
        <v>31.9999999992433</v>
      </c>
      <c r="Q1846" s="13">
        <v>1</v>
      </c>
      <c r="R1846" s="29">
        <v>377.80534641417597</v>
      </c>
      <c r="S1846" s="29">
        <v>0</v>
      </c>
      <c r="T1846" s="29">
        <v>16.780472080999999</v>
      </c>
      <c r="U1846" t="s">
        <v>176</v>
      </c>
    </row>
    <row r="1847" spans="1:21">
      <c r="A1847">
        <v>1845</v>
      </c>
      <c r="B1847">
        <v>886307</v>
      </c>
      <c r="C1847" s="2">
        <v>44583.21875</v>
      </c>
      <c r="D1847" s="26">
        <f>IF(input_OLD_temp_simulation!C1847&lt;&gt;"",(C1847-E1847/24-DATE(1970,1,1))*86400,"")</f>
        <v>1642824900.0000002</v>
      </c>
      <c r="E1847" s="13">
        <v>1</v>
      </c>
      <c r="F1847" s="17">
        <v>5.7073733477909947</v>
      </c>
      <c r="G1847" s="17">
        <v>3.1947409467598491</v>
      </c>
      <c r="H1847" s="6">
        <v>0</v>
      </c>
      <c r="I1847" s="17">
        <v>3.577546049951096</v>
      </c>
      <c r="J1847" s="17">
        <v>16.75</v>
      </c>
      <c r="K1847" s="4">
        <v>13.5</v>
      </c>
      <c r="L1847">
        <v>900</v>
      </c>
      <c r="M1847" s="6">
        <v>0</v>
      </c>
      <c r="N1847" s="6">
        <v>32.00000000106229</v>
      </c>
      <c r="O1847" s="4">
        <v>0</v>
      </c>
      <c r="P1847" s="4">
        <v>32.00000000106229</v>
      </c>
      <c r="Q1847" s="13">
        <v>1</v>
      </c>
      <c r="R1847" s="29">
        <v>377.80534641417597</v>
      </c>
      <c r="S1847" s="29">
        <v>0</v>
      </c>
      <c r="T1847" s="29">
        <v>16.750573311</v>
      </c>
      <c r="U1847" t="s">
        <v>176</v>
      </c>
    </row>
    <row r="1848" spans="1:21">
      <c r="A1848">
        <v>1846</v>
      </c>
      <c r="B1848">
        <v>886307</v>
      </c>
      <c r="C1848" s="2">
        <v>44583.229166666657</v>
      </c>
      <c r="D1848" s="26">
        <f>IF(input_OLD_temp_simulation!C1848&lt;&gt;"",(C1848-E1848/24-DATE(1970,1,1))*86400,"")</f>
        <v>1642825799.9999993</v>
      </c>
      <c r="E1848" s="13">
        <v>1</v>
      </c>
      <c r="F1848" s="17">
        <v>5.6876052585756653</v>
      </c>
      <c r="G1848" s="17">
        <v>3.129827294244703</v>
      </c>
      <c r="H1848" s="6">
        <v>0</v>
      </c>
      <c r="I1848" s="17">
        <v>3.6010537290791969</v>
      </c>
      <c r="J1848" s="17">
        <v>16.983333333333331</v>
      </c>
      <c r="K1848" s="4">
        <v>13.5</v>
      </c>
      <c r="L1848">
        <v>900</v>
      </c>
      <c r="M1848" s="6">
        <v>0</v>
      </c>
      <c r="N1848" s="6">
        <v>51.999999999679858</v>
      </c>
      <c r="O1848" s="4">
        <v>0</v>
      </c>
      <c r="P1848" s="4">
        <v>51.999999999679858</v>
      </c>
      <c r="Q1848" s="13">
        <v>1</v>
      </c>
      <c r="R1848" s="29">
        <v>377.80534641417597</v>
      </c>
      <c r="S1848" s="29">
        <v>0</v>
      </c>
      <c r="T1848" s="29">
        <v>16.721601100000001</v>
      </c>
      <c r="U1848" t="s">
        <v>176</v>
      </c>
    </row>
    <row r="1849" spans="1:21">
      <c r="A1849">
        <v>1847</v>
      </c>
      <c r="B1849">
        <v>886307</v>
      </c>
      <c r="C1849" s="2">
        <v>44583.239583333343</v>
      </c>
      <c r="D1849" s="26">
        <f>IF(input_OLD_temp_simulation!C1849&lt;&gt;"",(C1849-E1849/24-DATE(1970,1,1))*86400,"")</f>
        <v>1642826700.000001</v>
      </c>
      <c r="E1849" s="13">
        <v>1</v>
      </c>
      <c r="F1849" s="17">
        <v>5.667837169360336</v>
      </c>
      <c r="G1849" s="17">
        <v>3.0649136417295568</v>
      </c>
      <c r="H1849" s="6">
        <v>0</v>
      </c>
      <c r="I1849" s="17">
        <v>3.6245614082072981</v>
      </c>
      <c r="J1849" s="17">
        <v>16.973333333333329</v>
      </c>
      <c r="K1849" s="4">
        <v>13.5</v>
      </c>
      <c r="L1849">
        <v>900</v>
      </c>
      <c r="M1849" s="6">
        <v>0</v>
      </c>
      <c r="N1849" s="6">
        <v>111.9999999991705</v>
      </c>
      <c r="O1849" s="4">
        <v>0</v>
      </c>
      <c r="P1849" s="4">
        <v>111.9999999991705</v>
      </c>
      <c r="Q1849" s="13">
        <v>1</v>
      </c>
      <c r="R1849" s="29">
        <v>377.80534641417597</v>
      </c>
      <c r="S1849" s="29">
        <v>0</v>
      </c>
      <c r="T1849" s="29">
        <v>16.695073179000001</v>
      </c>
      <c r="U1849" t="s">
        <v>176</v>
      </c>
    </row>
    <row r="1850" spans="1:21">
      <c r="A1850">
        <v>1848</v>
      </c>
      <c r="B1850">
        <v>886307</v>
      </c>
      <c r="C1850" s="2">
        <v>44583.25</v>
      </c>
      <c r="D1850" s="26">
        <f>IF(input_OLD_temp_simulation!C1850&lt;&gt;"",(C1850-E1850/24-DATE(1970,1,1))*86400,"")</f>
        <v>1642827600.0000002</v>
      </c>
      <c r="E1850" s="13">
        <v>1</v>
      </c>
      <c r="F1850" s="17">
        <v>5.6480690801450066</v>
      </c>
      <c r="G1850" s="17">
        <v>2.9999999892144111</v>
      </c>
      <c r="H1850" s="6">
        <v>0</v>
      </c>
      <c r="I1850" s="17">
        <v>3.6480690873353989</v>
      </c>
      <c r="J1850" s="17">
        <v>16.93</v>
      </c>
      <c r="K1850" s="4">
        <v>13.5</v>
      </c>
      <c r="L1850">
        <v>900</v>
      </c>
      <c r="M1850" s="6">
        <v>1357.952777778986</v>
      </c>
      <c r="N1850" s="6">
        <v>52.000000001498847</v>
      </c>
      <c r="O1850" s="4">
        <v>0</v>
      </c>
      <c r="P1850" s="4">
        <v>52.000000001498847</v>
      </c>
      <c r="Q1850" s="13">
        <v>1</v>
      </c>
      <c r="R1850" s="29">
        <v>377.80534641417597</v>
      </c>
      <c r="S1850" s="29">
        <v>980.14743136481025</v>
      </c>
      <c r="T1850" s="29">
        <v>16.702562954000001</v>
      </c>
      <c r="U1850" t="s">
        <v>176</v>
      </c>
    </row>
    <row r="1851" spans="1:21">
      <c r="A1851">
        <v>1849</v>
      </c>
      <c r="B1851">
        <v>886307</v>
      </c>
      <c r="C1851" s="2">
        <v>44583.260416666657</v>
      </c>
      <c r="D1851" s="26">
        <f>IF(input_OLD_temp_simulation!C1851&lt;&gt;"",(C1851-E1851/24-DATE(1970,1,1))*86400,"")</f>
        <v>1642828499.9999993</v>
      </c>
      <c r="E1851" s="13">
        <v>1</v>
      </c>
      <c r="F1851" s="17">
        <v>5.6381850355373402</v>
      </c>
      <c r="G1851" s="17">
        <v>3.0649136417295568</v>
      </c>
      <c r="H1851" s="6">
        <v>0</v>
      </c>
      <c r="I1851" s="17">
        <v>3.5949092743843019</v>
      </c>
      <c r="J1851" s="17">
        <v>16.79</v>
      </c>
      <c r="K1851" s="4">
        <v>13.5</v>
      </c>
      <c r="L1851">
        <v>900</v>
      </c>
      <c r="M1851" s="6">
        <v>1357.952777778986</v>
      </c>
      <c r="N1851" s="6">
        <v>31.9999999992433</v>
      </c>
      <c r="O1851" s="4">
        <v>0</v>
      </c>
      <c r="P1851" s="4">
        <v>31.9999999992433</v>
      </c>
      <c r="Q1851" s="13">
        <v>1</v>
      </c>
      <c r="R1851" s="29">
        <v>377.80534641417597</v>
      </c>
      <c r="S1851" s="29">
        <v>980.14743136481025</v>
      </c>
      <c r="T1851" s="29">
        <v>16.709103622000001</v>
      </c>
      <c r="U1851" t="s">
        <v>176</v>
      </c>
    </row>
    <row r="1852" spans="1:21">
      <c r="A1852">
        <v>1850</v>
      </c>
      <c r="B1852">
        <v>886307</v>
      </c>
      <c r="C1852" s="2">
        <v>44583.270833333343</v>
      </c>
      <c r="D1852" s="26">
        <f>IF(input_OLD_temp_simulation!C1852&lt;&gt;"",(C1852-E1852/24-DATE(1970,1,1))*86400,"")</f>
        <v>1642829400.000001</v>
      </c>
      <c r="E1852" s="13">
        <v>1</v>
      </c>
      <c r="F1852" s="17">
        <v>5.6283009909296728</v>
      </c>
      <c r="G1852" s="17">
        <v>3.129827294244703</v>
      </c>
      <c r="H1852" s="6">
        <v>0</v>
      </c>
      <c r="I1852" s="17">
        <v>3.5417494614332039</v>
      </c>
      <c r="J1852" s="17">
        <v>16.466666666666669</v>
      </c>
      <c r="K1852" s="4">
        <v>13.5</v>
      </c>
      <c r="L1852">
        <v>900</v>
      </c>
      <c r="M1852" s="6">
        <v>1357.952777778986</v>
      </c>
      <c r="N1852" s="6">
        <v>36.000000000058208</v>
      </c>
      <c r="O1852" s="4">
        <v>0</v>
      </c>
      <c r="P1852" s="4">
        <v>36.000000000058208</v>
      </c>
      <c r="Q1852" s="13">
        <v>1</v>
      </c>
      <c r="R1852" s="29">
        <v>377.80534641417597</v>
      </c>
      <c r="S1852" s="29">
        <v>980.14743136481025</v>
      </c>
      <c r="T1852" s="29">
        <v>16.715610506000001</v>
      </c>
      <c r="U1852" t="s">
        <v>176</v>
      </c>
    </row>
    <row r="1853" spans="1:21">
      <c r="A1853">
        <v>1851</v>
      </c>
      <c r="B1853">
        <v>886307</v>
      </c>
      <c r="C1853" s="2">
        <v>44583.28125</v>
      </c>
      <c r="D1853" s="26">
        <f>IF(input_OLD_temp_simulation!C1853&lt;&gt;"",(C1853-E1853/24-DATE(1970,1,1))*86400,"")</f>
        <v>1642830300.0000002</v>
      </c>
      <c r="E1853" s="13">
        <v>1</v>
      </c>
      <c r="F1853" s="17">
        <v>5.6184169463220064</v>
      </c>
      <c r="G1853" s="17">
        <v>3.1947409467598491</v>
      </c>
      <c r="H1853" s="6">
        <v>0</v>
      </c>
      <c r="I1853" s="17">
        <v>3.488589648482106</v>
      </c>
      <c r="J1853" s="17">
        <v>15.153333333333331</v>
      </c>
      <c r="K1853" s="4">
        <v>14.5</v>
      </c>
      <c r="L1853">
        <v>900</v>
      </c>
      <c r="M1853" s="6">
        <v>1357.952777778986</v>
      </c>
      <c r="N1853" s="6">
        <v>48.00000000068394</v>
      </c>
      <c r="O1853" s="4">
        <v>0</v>
      </c>
      <c r="P1853" s="4">
        <v>48.00000000068394</v>
      </c>
      <c r="Q1853" s="13">
        <v>1</v>
      </c>
      <c r="R1853" s="29">
        <v>377.80534641417597</v>
      </c>
      <c r="S1853" s="29">
        <v>980.14743136481025</v>
      </c>
      <c r="T1853" s="29">
        <v>16.722387834999999</v>
      </c>
      <c r="U1853" t="s">
        <v>176</v>
      </c>
    </row>
    <row r="1854" spans="1:21">
      <c r="A1854">
        <v>1852</v>
      </c>
      <c r="B1854">
        <v>886307</v>
      </c>
      <c r="C1854" s="2">
        <v>44583.291666666657</v>
      </c>
      <c r="D1854" s="26">
        <f>IF(input_OLD_temp_simulation!C1854&lt;&gt;"",(C1854-E1854/24-DATE(1970,1,1))*86400,"")</f>
        <v>1642831199.9999993</v>
      </c>
      <c r="E1854" s="13">
        <v>1</v>
      </c>
      <c r="F1854" s="17">
        <v>5.608532901714339</v>
      </c>
      <c r="G1854" s="17">
        <v>3.2596545992749948</v>
      </c>
      <c r="H1854" s="6">
        <v>0</v>
      </c>
      <c r="I1854" s="17">
        <v>3.4354298355310089</v>
      </c>
      <c r="J1854" s="17">
        <v>14.723333333333329</v>
      </c>
      <c r="K1854" s="4">
        <v>16.5</v>
      </c>
      <c r="L1854">
        <v>900</v>
      </c>
      <c r="M1854" s="6">
        <v>4210.6305555559466</v>
      </c>
      <c r="N1854" s="6">
        <v>551.99999999967986</v>
      </c>
      <c r="O1854" s="4">
        <v>0</v>
      </c>
      <c r="P1854" s="4">
        <v>551.99999999967986</v>
      </c>
      <c r="Q1854" s="13">
        <v>1</v>
      </c>
      <c r="R1854" s="29">
        <v>377.80534641417597</v>
      </c>
      <c r="S1854" s="29">
        <v>3832.8252091417712</v>
      </c>
      <c r="T1854" s="29">
        <v>16.853330604</v>
      </c>
      <c r="U1854" t="s">
        <v>176</v>
      </c>
    </row>
    <row r="1855" spans="1:21">
      <c r="A1855">
        <v>1853</v>
      </c>
      <c r="B1855">
        <v>886307</v>
      </c>
      <c r="C1855" s="2">
        <v>44583.302083333343</v>
      </c>
      <c r="D1855" s="26">
        <f>IF(input_OLD_temp_simulation!C1855&lt;&gt;"",(C1855-E1855/24-DATE(1970,1,1))*86400,"")</f>
        <v>1642832100.000001</v>
      </c>
      <c r="E1855" s="13">
        <v>1</v>
      </c>
      <c r="F1855" s="17">
        <v>5.6421574921247997</v>
      </c>
      <c r="G1855" s="17">
        <v>3.1947409467598491</v>
      </c>
      <c r="H1855" s="6">
        <v>1.1493169330427759</v>
      </c>
      <c r="I1855" s="17">
        <v>3.512330194284901</v>
      </c>
      <c r="J1855" s="17">
        <v>15.8</v>
      </c>
      <c r="K1855" s="4">
        <v>16.5</v>
      </c>
      <c r="L1855">
        <v>900</v>
      </c>
      <c r="M1855" s="6">
        <v>4210.6305555559466</v>
      </c>
      <c r="N1855" s="6">
        <v>144.0000000002328</v>
      </c>
      <c r="O1855" s="4">
        <v>0</v>
      </c>
      <c r="P1855" s="4">
        <v>144.0000000002328</v>
      </c>
      <c r="Q1855" s="13">
        <v>1</v>
      </c>
      <c r="R1855" s="29">
        <v>377.80534641417597</v>
      </c>
      <c r="S1855" s="29">
        <v>3832.8252091417712</v>
      </c>
      <c r="T1855" s="29">
        <v>16.968973334000001</v>
      </c>
      <c r="U1855" t="s">
        <v>176</v>
      </c>
    </row>
    <row r="1856" spans="1:21">
      <c r="A1856">
        <v>1854</v>
      </c>
      <c r="B1856">
        <v>886307</v>
      </c>
      <c r="C1856" s="2">
        <v>44583.3125</v>
      </c>
      <c r="D1856" s="26">
        <f>IF(input_OLD_temp_simulation!C1856&lt;&gt;"",(C1856-E1856/24-DATE(1970,1,1))*86400,"")</f>
        <v>1642833000.0000002</v>
      </c>
      <c r="E1856" s="13">
        <v>1</v>
      </c>
      <c r="F1856" s="17">
        <v>5.6757820825352603</v>
      </c>
      <c r="G1856" s="17">
        <v>3.129827294244703</v>
      </c>
      <c r="H1856" s="6">
        <v>2.298633866085551</v>
      </c>
      <c r="I1856" s="17">
        <v>3.5892305530387918</v>
      </c>
      <c r="J1856" s="17">
        <v>17.256666666666671</v>
      </c>
      <c r="K1856" s="4">
        <v>16.5</v>
      </c>
      <c r="L1856">
        <v>900</v>
      </c>
      <c r="M1856" s="6">
        <v>4210.6305555559466</v>
      </c>
      <c r="N1856" s="6">
        <v>39.999999999054133</v>
      </c>
      <c r="O1856" s="4">
        <v>0</v>
      </c>
      <c r="P1856" s="4">
        <v>39.999999999054133</v>
      </c>
      <c r="Q1856" s="13">
        <v>1</v>
      </c>
      <c r="R1856" s="29">
        <v>377.80534641417597</v>
      </c>
      <c r="S1856" s="29">
        <v>3832.8252091417712</v>
      </c>
      <c r="T1856" s="29">
        <v>17.080920329000001</v>
      </c>
      <c r="U1856" t="s">
        <v>176</v>
      </c>
    </row>
    <row r="1857" spans="1:21">
      <c r="A1857">
        <v>1855</v>
      </c>
      <c r="B1857">
        <v>886307</v>
      </c>
      <c r="C1857" s="2">
        <v>44583.322916666657</v>
      </c>
      <c r="D1857" s="26">
        <f>IF(input_OLD_temp_simulation!C1857&lt;&gt;"",(C1857-E1857/24-DATE(1970,1,1))*86400,"")</f>
        <v>1642833899.9999993</v>
      </c>
      <c r="E1857" s="13">
        <v>1</v>
      </c>
      <c r="F1857" s="17">
        <v>5.7094066729457209</v>
      </c>
      <c r="G1857" s="17">
        <v>3.0649136417295568</v>
      </c>
      <c r="H1857" s="6">
        <v>3.4479507991283271</v>
      </c>
      <c r="I1857" s="17">
        <v>3.666130911792683</v>
      </c>
      <c r="J1857" s="17">
        <v>17.11666666666666</v>
      </c>
      <c r="K1857" s="4">
        <v>16.5</v>
      </c>
      <c r="L1857">
        <v>900</v>
      </c>
      <c r="M1857" s="6">
        <v>4210.6305555559466</v>
      </c>
      <c r="N1857" s="6">
        <v>79.99999999992724</v>
      </c>
      <c r="O1857" s="4">
        <v>0</v>
      </c>
      <c r="P1857" s="4">
        <v>79.99999999992724</v>
      </c>
      <c r="Q1857" s="13">
        <v>1</v>
      </c>
      <c r="R1857" s="29">
        <v>377.80534641417597</v>
      </c>
      <c r="S1857" s="29">
        <v>3832.8252091417712</v>
      </c>
      <c r="T1857" s="29">
        <v>17.194657309</v>
      </c>
      <c r="U1857" t="s">
        <v>176</v>
      </c>
    </row>
    <row r="1858" spans="1:21">
      <c r="A1858">
        <v>1856</v>
      </c>
      <c r="B1858">
        <v>886307</v>
      </c>
      <c r="C1858" s="2">
        <v>44583.333333333343</v>
      </c>
      <c r="D1858" s="26">
        <f>IF(input_OLD_temp_simulation!C1858&lt;&gt;"",(C1858-E1858/24-DATE(1970,1,1))*86400,"")</f>
        <v>1642834800.000001</v>
      </c>
      <c r="E1858" s="13">
        <v>1</v>
      </c>
      <c r="F1858" s="17">
        <v>5.7430312633561824</v>
      </c>
      <c r="G1858" s="17">
        <v>2.9999999892144111</v>
      </c>
      <c r="H1858" s="6">
        <v>4.5972677321711011</v>
      </c>
      <c r="I1858" s="17">
        <v>3.7430312705465738</v>
      </c>
      <c r="J1858" s="17">
        <v>16.72666666666667</v>
      </c>
      <c r="K1858" s="4">
        <v>16.5</v>
      </c>
      <c r="L1858">
        <v>900</v>
      </c>
      <c r="M1858" s="6">
        <v>29.308333330418971</v>
      </c>
      <c r="N1858" s="6">
        <v>100.0000000003638</v>
      </c>
      <c r="O1858" s="4">
        <v>0</v>
      </c>
      <c r="P1858" s="4">
        <v>100.0000000003638</v>
      </c>
      <c r="Q1858" s="13">
        <v>1</v>
      </c>
      <c r="R1858" s="29">
        <v>377.80534641417597</v>
      </c>
      <c r="S1858" s="29">
        <v>0</v>
      </c>
      <c r="T1858" s="29">
        <v>17.168083266</v>
      </c>
      <c r="U1858" t="s">
        <v>176</v>
      </c>
    </row>
    <row r="1859" spans="1:21">
      <c r="A1859">
        <v>1857</v>
      </c>
      <c r="B1859">
        <v>886307</v>
      </c>
      <c r="C1859" s="2">
        <v>44583.34375</v>
      </c>
      <c r="D1859" s="26">
        <f>IF(input_OLD_temp_simulation!C1859&lt;&gt;"",(C1859-E1859/24-DATE(1970,1,1))*86400,"")</f>
        <v>1642835700.0000002</v>
      </c>
      <c r="E1859" s="13">
        <v>1</v>
      </c>
      <c r="F1859" s="17">
        <v>5.7800485333924332</v>
      </c>
      <c r="G1859" s="17">
        <v>2.8149136417295502</v>
      </c>
      <c r="H1859" s="6">
        <v>8.5000910198977593</v>
      </c>
      <c r="I1859" s="17">
        <v>3.9034394389060671</v>
      </c>
      <c r="J1859" s="17">
        <v>17.603333333333339</v>
      </c>
      <c r="K1859" s="4">
        <v>16.5</v>
      </c>
      <c r="L1859">
        <v>900</v>
      </c>
      <c r="M1859" s="6">
        <v>29.308333330418971</v>
      </c>
      <c r="N1859" s="6">
        <v>120.0000000008004</v>
      </c>
      <c r="O1859" s="4">
        <v>0</v>
      </c>
      <c r="P1859" s="4">
        <v>120.0000000008004</v>
      </c>
      <c r="Q1859" s="13">
        <v>1</v>
      </c>
      <c r="R1859" s="29">
        <v>377.80534641417597</v>
      </c>
      <c r="S1859" s="29">
        <v>0</v>
      </c>
      <c r="T1859" s="29">
        <v>17.144136792000001</v>
      </c>
      <c r="U1859" t="s">
        <v>176</v>
      </c>
    </row>
    <row r="1860" spans="1:21">
      <c r="A1860">
        <v>1858</v>
      </c>
      <c r="B1860">
        <v>886307</v>
      </c>
      <c r="C1860" s="2">
        <v>44583.354166666657</v>
      </c>
      <c r="D1860" s="26">
        <f>IF(input_OLD_temp_simulation!C1860&lt;&gt;"",(C1860-E1860/24-DATE(1970,1,1))*86400,"")</f>
        <v>1642836599.9999993</v>
      </c>
      <c r="E1860" s="13">
        <v>1</v>
      </c>
      <c r="F1860" s="17">
        <v>5.817065803428684</v>
      </c>
      <c r="G1860" s="17">
        <v>2.6298272942446892</v>
      </c>
      <c r="H1860" s="6">
        <v>12.40291430762441</v>
      </c>
      <c r="I1860" s="17">
        <v>4.0638476072655578</v>
      </c>
      <c r="J1860" s="17">
        <v>16.506666666666661</v>
      </c>
      <c r="K1860" s="4">
        <v>13.5</v>
      </c>
      <c r="L1860">
        <v>900</v>
      </c>
      <c r="M1860" s="6">
        <v>29.308333330418971</v>
      </c>
      <c r="N1860" s="6">
        <v>107.99999999835561</v>
      </c>
      <c r="O1860" s="4">
        <v>0</v>
      </c>
      <c r="P1860" s="4">
        <v>107.99999999835561</v>
      </c>
      <c r="Q1860" s="13">
        <v>1</v>
      </c>
      <c r="R1860" s="29">
        <v>377.80534641417597</v>
      </c>
      <c r="S1860" s="29">
        <v>0</v>
      </c>
      <c r="T1860" s="29">
        <v>17.121593215000001</v>
      </c>
      <c r="U1860" t="s">
        <v>176</v>
      </c>
    </row>
    <row r="1861" spans="1:21">
      <c r="A1861">
        <v>1859</v>
      </c>
      <c r="B1861">
        <v>886307</v>
      </c>
      <c r="C1861" s="2">
        <v>44583.364583333343</v>
      </c>
      <c r="D1861" s="26">
        <f>IF(input_OLD_temp_simulation!C1861&lt;&gt;"",(C1861-E1861/24-DATE(1970,1,1))*86400,"")</f>
        <v>1642837500.000001</v>
      </c>
      <c r="E1861" s="13">
        <v>1</v>
      </c>
      <c r="F1861" s="17">
        <v>5.8540830734649356</v>
      </c>
      <c r="G1861" s="17">
        <v>2.4447409467598278</v>
      </c>
      <c r="H1861" s="6">
        <v>16.305737595351069</v>
      </c>
      <c r="I1861" s="17">
        <v>4.2242557756250507</v>
      </c>
      <c r="J1861" s="17">
        <v>17.013333333333328</v>
      </c>
      <c r="K1861" s="4">
        <v>13.5</v>
      </c>
      <c r="L1861">
        <v>900</v>
      </c>
      <c r="M1861" s="6">
        <v>29.308333330418971</v>
      </c>
      <c r="N1861" s="6">
        <v>28.000000000247379</v>
      </c>
      <c r="O1861" s="4">
        <v>0</v>
      </c>
      <c r="P1861" s="4">
        <v>28.000000000247379</v>
      </c>
      <c r="Q1861" s="13">
        <v>1</v>
      </c>
      <c r="R1861" s="29">
        <v>377.80534641417597</v>
      </c>
      <c r="S1861" s="29">
        <v>0</v>
      </c>
      <c r="T1861" s="29">
        <v>17.097863123</v>
      </c>
      <c r="U1861" t="s">
        <v>176</v>
      </c>
    </row>
    <row r="1862" spans="1:21">
      <c r="A1862">
        <v>1860</v>
      </c>
      <c r="B1862">
        <v>886307</v>
      </c>
      <c r="C1862" s="2">
        <v>44583.375</v>
      </c>
      <c r="D1862" s="26">
        <f>IF(input_OLD_temp_simulation!C1862&lt;&gt;"",(C1862-E1862/24-DATE(1970,1,1))*86400,"")</f>
        <v>1642838400.0000002</v>
      </c>
      <c r="E1862" s="13">
        <v>1</v>
      </c>
      <c r="F1862" s="17">
        <v>5.8911003435011864</v>
      </c>
      <c r="G1862" s="17">
        <v>2.2596545992749668</v>
      </c>
      <c r="H1862" s="6">
        <v>20.20856088307773</v>
      </c>
      <c r="I1862" s="17">
        <v>4.3846639439845418</v>
      </c>
      <c r="J1862" s="17">
        <v>16.760000000000002</v>
      </c>
      <c r="K1862" s="4">
        <v>13.5</v>
      </c>
      <c r="L1862">
        <v>900</v>
      </c>
      <c r="M1862" s="6">
        <v>0</v>
      </c>
      <c r="N1862" s="6">
        <v>28.000000000247379</v>
      </c>
      <c r="O1862" s="4">
        <v>0</v>
      </c>
      <c r="P1862" s="4">
        <v>28.000000000247379</v>
      </c>
      <c r="Q1862" s="13">
        <v>1</v>
      </c>
      <c r="R1862" s="29">
        <v>377.80534641417597</v>
      </c>
      <c r="S1862" s="29">
        <v>0</v>
      </c>
      <c r="T1862" s="29">
        <v>17.075991439999999</v>
      </c>
      <c r="U1862" t="s">
        <v>176</v>
      </c>
    </row>
    <row r="1863" spans="1:21">
      <c r="A1863">
        <v>1861</v>
      </c>
      <c r="B1863">
        <v>886307</v>
      </c>
      <c r="C1863" s="2">
        <v>44583.385416666657</v>
      </c>
      <c r="D1863" s="26">
        <f>IF(input_OLD_temp_simulation!C1863&lt;&gt;"",(C1863-E1863/24-DATE(1970,1,1))*86400,"")</f>
        <v>1642839299.9999993</v>
      </c>
      <c r="E1863" s="13">
        <v>1</v>
      </c>
      <c r="F1863" s="17">
        <v>5.9355744384468103</v>
      </c>
      <c r="G1863" s="17">
        <v>2.2160732037420812</v>
      </c>
      <c r="H1863" s="6">
        <v>24.22173018712288</v>
      </c>
      <c r="I1863" s="17">
        <v>4.4581923026187571</v>
      </c>
      <c r="J1863" s="17">
        <v>15.94333333333333</v>
      </c>
      <c r="K1863" s="4">
        <v>13.5</v>
      </c>
      <c r="L1863">
        <v>900</v>
      </c>
      <c r="M1863" s="6">
        <v>0</v>
      </c>
      <c r="N1863" s="6">
        <v>32.00000000106229</v>
      </c>
      <c r="O1863" s="4">
        <v>0</v>
      </c>
      <c r="P1863" s="4">
        <v>32.00000000106229</v>
      </c>
      <c r="Q1863" s="13">
        <v>1</v>
      </c>
      <c r="R1863" s="29">
        <v>377.80534641417597</v>
      </c>
      <c r="S1863" s="29">
        <v>0</v>
      </c>
      <c r="T1863" s="29">
        <v>17.055890326</v>
      </c>
      <c r="U1863" t="s">
        <v>176</v>
      </c>
    </row>
    <row r="1864" spans="1:21">
      <c r="A1864">
        <v>1862</v>
      </c>
      <c r="B1864">
        <v>886307</v>
      </c>
      <c r="C1864" s="2">
        <v>44583.395833333343</v>
      </c>
      <c r="D1864" s="26">
        <f>IF(input_OLD_temp_simulation!C1864&lt;&gt;"",(C1864-E1864/24-DATE(1970,1,1))*86400,"")</f>
        <v>1642840200.000001</v>
      </c>
      <c r="E1864" s="13">
        <v>1</v>
      </c>
      <c r="F1864" s="17">
        <v>5.9800485333924343</v>
      </c>
      <c r="G1864" s="17">
        <v>2.1724918082091951</v>
      </c>
      <c r="H1864" s="6">
        <v>28.234899491168029</v>
      </c>
      <c r="I1864" s="17">
        <v>4.5317206612529706</v>
      </c>
      <c r="J1864" s="17">
        <v>15.8</v>
      </c>
      <c r="K1864" s="4">
        <v>13.5</v>
      </c>
      <c r="L1864">
        <v>900</v>
      </c>
      <c r="M1864" s="6">
        <v>0</v>
      </c>
      <c r="N1864" s="6">
        <v>27.99999999842839</v>
      </c>
      <c r="O1864" s="4">
        <v>0</v>
      </c>
      <c r="P1864" s="4">
        <v>27.99999999842839</v>
      </c>
      <c r="Q1864" s="13">
        <v>1</v>
      </c>
      <c r="R1864" s="29">
        <v>377.80534641417597</v>
      </c>
      <c r="S1864" s="29">
        <v>0</v>
      </c>
      <c r="T1864" s="29">
        <v>17.037250145000002</v>
      </c>
      <c r="U1864" t="s">
        <v>176</v>
      </c>
    </row>
    <row r="1865" spans="1:21">
      <c r="A1865">
        <v>1863</v>
      </c>
      <c r="B1865">
        <v>886307</v>
      </c>
      <c r="C1865" s="2">
        <v>44583.40625</v>
      </c>
      <c r="D1865" s="26">
        <f>IF(input_OLD_temp_simulation!C1865&lt;&gt;"",(C1865-E1865/24-DATE(1970,1,1))*86400,"")</f>
        <v>1642841100.0000002</v>
      </c>
      <c r="E1865" s="13">
        <v>1</v>
      </c>
      <c r="F1865" s="17">
        <v>6.0245226283380582</v>
      </c>
      <c r="G1865" s="17">
        <v>2.128910412676309</v>
      </c>
      <c r="H1865" s="6">
        <v>32.248068795213179</v>
      </c>
      <c r="I1865" s="17">
        <v>4.6052490198871858</v>
      </c>
      <c r="J1865" s="17">
        <v>17.47</v>
      </c>
      <c r="K1865" s="4">
        <v>13.5</v>
      </c>
      <c r="L1865">
        <v>900</v>
      </c>
      <c r="M1865" s="6">
        <v>0</v>
      </c>
      <c r="N1865" s="6">
        <v>32.00000000106229</v>
      </c>
      <c r="O1865" s="4">
        <v>0</v>
      </c>
      <c r="P1865" s="4">
        <v>32.00000000106229</v>
      </c>
      <c r="Q1865" s="13">
        <v>1</v>
      </c>
      <c r="R1865" s="29">
        <v>377.80534641417597</v>
      </c>
      <c r="S1865" s="29">
        <v>0</v>
      </c>
      <c r="T1865" s="29">
        <v>17.020370474</v>
      </c>
      <c r="U1865" t="s">
        <v>176</v>
      </c>
    </row>
    <row r="1866" spans="1:21">
      <c r="A1866">
        <v>1864</v>
      </c>
      <c r="B1866">
        <v>886307</v>
      </c>
      <c r="C1866" s="2">
        <v>44583.416666666657</v>
      </c>
      <c r="D1866" s="26">
        <f>IF(input_OLD_temp_simulation!C1866&lt;&gt;"",(C1866-E1866/24-DATE(1970,1,1))*86400,"")</f>
        <v>1642841999.9999993</v>
      </c>
      <c r="E1866" s="13">
        <v>1</v>
      </c>
      <c r="F1866" s="17">
        <v>6.0689967232836821</v>
      </c>
      <c r="G1866" s="17">
        <v>2.085329017143422</v>
      </c>
      <c r="H1866" s="6">
        <v>36.261238099258321</v>
      </c>
      <c r="I1866" s="17">
        <v>4.6787773785214011</v>
      </c>
      <c r="J1866" s="17">
        <v>17.423333333333328</v>
      </c>
      <c r="K1866" s="4">
        <v>13.5</v>
      </c>
      <c r="L1866">
        <v>900</v>
      </c>
      <c r="M1866" s="6">
        <v>0</v>
      </c>
      <c r="N1866" s="6">
        <v>28.000000000247379</v>
      </c>
      <c r="O1866" s="4">
        <v>0</v>
      </c>
      <c r="P1866" s="4">
        <v>28.000000000247379</v>
      </c>
      <c r="Q1866" s="13">
        <v>1</v>
      </c>
      <c r="R1866" s="29">
        <v>377.80534641417597</v>
      </c>
      <c r="S1866" s="29">
        <v>0</v>
      </c>
      <c r="T1866" s="29">
        <v>17.004941708</v>
      </c>
      <c r="U1866" t="s">
        <v>176</v>
      </c>
    </row>
    <row r="1867" spans="1:21">
      <c r="A1867">
        <v>1865</v>
      </c>
      <c r="B1867">
        <v>886307</v>
      </c>
      <c r="C1867" s="2">
        <v>44583.427083333343</v>
      </c>
      <c r="D1867" s="26">
        <f>IF(input_OLD_temp_simulation!C1867&lt;&gt;"",(C1867-E1867/24-DATE(1970,1,1))*86400,"")</f>
        <v>1642842900.000001</v>
      </c>
      <c r="E1867" s="13">
        <v>1</v>
      </c>
      <c r="F1867" s="17">
        <v>6.1470037199436458</v>
      </c>
      <c r="G1867" s="17">
        <v>2.1502426669621681</v>
      </c>
      <c r="H1867" s="6">
        <v>39.464820809523083</v>
      </c>
      <c r="I1867" s="17">
        <v>4.713508608635534</v>
      </c>
      <c r="J1867" s="17">
        <v>15.536666666666671</v>
      </c>
      <c r="K1867" s="4">
        <v>13.5</v>
      </c>
      <c r="L1867">
        <v>900</v>
      </c>
      <c r="M1867" s="6">
        <v>0</v>
      </c>
      <c r="N1867" s="6">
        <v>28.000000000247379</v>
      </c>
      <c r="O1867" s="4">
        <v>0</v>
      </c>
      <c r="P1867" s="4">
        <v>28.000000000247379</v>
      </c>
      <c r="Q1867" s="13">
        <v>1</v>
      </c>
      <c r="R1867" s="29">
        <v>377.80534641417597</v>
      </c>
      <c r="S1867" s="29">
        <v>0</v>
      </c>
      <c r="T1867" s="29">
        <v>16.990724023999999</v>
      </c>
      <c r="U1867" t="s">
        <v>176</v>
      </c>
    </row>
    <row r="1868" spans="1:21">
      <c r="A1868">
        <v>1866</v>
      </c>
      <c r="B1868">
        <v>886307</v>
      </c>
      <c r="C1868" s="2">
        <v>44583.4375</v>
      </c>
      <c r="D1868" s="26">
        <f>IF(input_OLD_temp_simulation!C1868&lt;&gt;"",(C1868-E1868/24-DATE(1970,1,1))*86400,"")</f>
        <v>1642843800.0000002</v>
      </c>
      <c r="E1868" s="13">
        <v>1</v>
      </c>
      <c r="F1868" s="17">
        <v>6.2250107166036086</v>
      </c>
      <c r="G1868" s="17">
        <v>2.215156316780913</v>
      </c>
      <c r="H1868" s="6">
        <v>42.668403519787837</v>
      </c>
      <c r="I1868" s="17">
        <v>4.7482398387496678</v>
      </c>
      <c r="J1868" s="17">
        <v>15.47</v>
      </c>
      <c r="K1868" s="4">
        <v>13.5</v>
      </c>
      <c r="L1868">
        <v>900</v>
      </c>
      <c r="M1868" s="6">
        <v>0</v>
      </c>
      <c r="N1868" s="6">
        <v>27.99999999842839</v>
      </c>
      <c r="O1868" s="4">
        <v>0</v>
      </c>
      <c r="P1868" s="4">
        <v>27.99999999842839</v>
      </c>
      <c r="Q1868" s="13">
        <v>1</v>
      </c>
      <c r="R1868" s="29">
        <v>377.80534641417597</v>
      </c>
      <c r="S1868" s="29">
        <v>0</v>
      </c>
      <c r="T1868" s="29">
        <v>16.977713649999998</v>
      </c>
      <c r="U1868" t="s">
        <v>176</v>
      </c>
    </row>
    <row r="1869" spans="1:21">
      <c r="A1869">
        <v>1867</v>
      </c>
      <c r="B1869">
        <v>886307</v>
      </c>
      <c r="C1869" s="2">
        <v>44583.447916666657</v>
      </c>
      <c r="D1869" s="26">
        <f>IF(input_OLD_temp_simulation!C1869&lt;&gt;"",(C1869-E1869/24-DATE(1970,1,1))*86400,"")</f>
        <v>1642844699.9999993</v>
      </c>
      <c r="E1869" s="13">
        <v>1</v>
      </c>
      <c r="F1869" s="17">
        <v>6.3030177132635732</v>
      </c>
      <c r="G1869" s="17">
        <v>2.2800699665996582</v>
      </c>
      <c r="H1869" s="6">
        <v>45.871986230052613</v>
      </c>
      <c r="I1869" s="17">
        <v>4.7829710688638016</v>
      </c>
      <c r="J1869" s="17">
        <v>15.41666666666667</v>
      </c>
      <c r="K1869" s="4">
        <v>13.5</v>
      </c>
      <c r="L1869">
        <v>900</v>
      </c>
      <c r="M1869" s="6">
        <v>0</v>
      </c>
      <c r="N1869" s="6">
        <v>32.00000000106229</v>
      </c>
      <c r="O1869" s="4">
        <v>0</v>
      </c>
      <c r="P1869" s="4">
        <v>32.00000000106229</v>
      </c>
      <c r="Q1869" s="13">
        <v>1</v>
      </c>
      <c r="R1869" s="29">
        <v>377.80534641417597</v>
      </c>
      <c r="S1869" s="29">
        <v>0</v>
      </c>
      <c r="T1869" s="29">
        <v>16.966058890999999</v>
      </c>
      <c r="U1869" t="s">
        <v>176</v>
      </c>
    </row>
    <row r="1870" spans="1:21">
      <c r="A1870">
        <v>1868</v>
      </c>
      <c r="B1870">
        <v>886307</v>
      </c>
      <c r="C1870" s="2">
        <v>44583.458333333343</v>
      </c>
      <c r="D1870" s="26">
        <f>IF(input_OLD_temp_simulation!C1870&lt;&gt;"",(C1870-E1870/24-DATE(1970,1,1))*86400,"")</f>
        <v>1642845600.000001</v>
      </c>
      <c r="E1870" s="13">
        <v>1</v>
      </c>
      <c r="F1870" s="17">
        <v>6.3810247099235369</v>
      </c>
      <c r="G1870" s="17">
        <v>2.344983616418403</v>
      </c>
      <c r="H1870" s="6">
        <v>49.075568940317368</v>
      </c>
      <c r="I1870" s="17">
        <v>4.8177022989779346</v>
      </c>
      <c r="J1870" s="17">
        <v>15.883333333333329</v>
      </c>
      <c r="K1870" s="4">
        <v>13.5</v>
      </c>
      <c r="L1870">
        <v>900</v>
      </c>
      <c r="M1870" s="6">
        <v>0</v>
      </c>
      <c r="N1870" s="6">
        <v>28.000000000247379</v>
      </c>
      <c r="O1870" s="4">
        <v>0</v>
      </c>
      <c r="P1870" s="4">
        <v>28.000000000247379</v>
      </c>
      <c r="Q1870" s="13">
        <v>1</v>
      </c>
      <c r="R1870" s="29">
        <v>377.80534641417597</v>
      </c>
      <c r="S1870" s="29">
        <v>0</v>
      </c>
      <c r="T1870" s="29">
        <v>16.955451403000001</v>
      </c>
      <c r="U1870" t="s">
        <v>176</v>
      </c>
    </row>
    <row r="1871" spans="1:21">
      <c r="A1871">
        <v>1869</v>
      </c>
      <c r="B1871">
        <v>886307</v>
      </c>
      <c r="C1871" s="2">
        <v>44583.46875</v>
      </c>
      <c r="D1871" s="26">
        <f>IF(input_OLD_temp_simulation!C1871&lt;&gt;"",(C1871-E1871/24-DATE(1970,1,1))*86400,"")</f>
        <v>1642846500.0000002</v>
      </c>
      <c r="E1871" s="13">
        <v>1</v>
      </c>
      <c r="F1871" s="17">
        <v>6.4866423036740324</v>
      </c>
      <c r="G1871" s="17">
        <v>2.573651362132551</v>
      </c>
      <c r="H1871" s="6">
        <v>51.091181820820097</v>
      </c>
      <c r="I1871" s="17">
        <v>4.7708747289189981</v>
      </c>
      <c r="J1871" s="17">
        <v>15.87333333333333</v>
      </c>
      <c r="K1871" s="4">
        <v>13.5</v>
      </c>
      <c r="L1871">
        <v>900</v>
      </c>
      <c r="M1871" s="6">
        <v>0</v>
      </c>
      <c r="N1871" s="6">
        <v>87.999999999738066</v>
      </c>
      <c r="O1871" s="4">
        <v>0</v>
      </c>
      <c r="P1871" s="4">
        <v>87.999999999738066</v>
      </c>
      <c r="Q1871" s="13">
        <v>1</v>
      </c>
      <c r="R1871" s="29">
        <v>377.80534641417597</v>
      </c>
      <c r="S1871" s="29">
        <v>0</v>
      </c>
      <c r="T1871" s="29">
        <v>16.947675826000001</v>
      </c>
      <c r="U1871" t="s">
        <v>176</v>
      </c>
    </row>
    <row r="1872" spans="1:21">
      <c r="A1872">
        <v>1870</v>
      </c>
      <c r="B1872">
        <v>886307</v>
      </c>
      <c r="C1872" s="2">
        <v>44583.479166666657</v>
      </c>
      <c r="D1872" s="26">
        <f>IF(input_OLD_temp_simulation!C1872&lt;&gt;"",(C1872-E1872/24-DATE(1970,1,1))*86400,"")</f>
        <v>1642847399.9999993</v>
      </c>
      <c r="E1872" s="13">
        <v>1</v>
      </c>
      <c r="F1872" s="17">
        <v>6.5922598974245279</v>
      </c>
      <c r="G1872" s="17">
        <v>2.8023191078466989</v>
      </c>
      <c r="H1872" s="6">
        <v>53.106794701322833</v>
      </c>
      <c r="I1872" s="17">
        <v>4.7240471588600617</v>
      </c>
      <c r="J1872" s="17">
        <v>17.083333333333329</v>
      </c>
      <c r="K1872" s="4">
        <v>13.5</v>
      </c>
      <c r="L1872">
        <v>900</v>
      </c>
      <c r="M1872" s="6">
        <v>0</v>
      </c>
      <c r="N1872" s="6">
        <v>95.999999999548891</v>
      </c>
      <c r="O1872" s="4">
        <v>0</v>
      </c>
      <c r="P1872" s="4">
        <v>95.999999999548891</v>
      </c>
      <c r="Q1872" s="13">
        <v>1</v>
      </c>
      <c r="R1872" s="29">
        <v>377.80534641417597</v>
      </c>
      <c r="S1872" s="29">
        <v>0</v>
      </c>
      <c r="T1872" s="29">
        <v>16.940746541999999</v>
      </c>
      <c r="U1872" t="s">
        <v>176</v>
      </c>
    </row>
    <row r="1873" spans="1:21">
      <c r="A1873">
        <v>1871</v>
      </c>
      <c r="B1873">
        <v>886307</v>
      </c>
      <c r="C1873" s="2">
        <v>44583.489583333343</v>
      </c>
      <c r="D1873" s="26">
        <f>IF(input_OLD_temp_simulation!C1873&lt;&gt;"",(C1873-E1873/24-DATE(1970,1,1))*86400,"")</f>
        <v>1642848300.000001</v>
      </c>
      <c r="E1873" s="13">
        <v>1</v>
      </c>
      <c r="F1873" s="17">
        <v>6.6978774911750234</v>
      </c>
      <c r="G1873" s="17">
        <v>3.0309868535608468</v>
      </c>
      <c r="H1873" s="6">
        <v>55.122407581825577</v>
      </c>
      <c r="I1873" s="17">
        <v>4.6772195888011252</v>
      </c>
      <c r="J1873" s="17">
        <v>16.98</v>
      </c>
      <c r="K1873" s="4">
        <v>13.5</v>
      </c>
      <c r="L1873">
        <v>900</v>
      </c>
      <c r="M1873" s="6">
        <v>0</v>
      </c>
      <c r="N1873" s="6">
        <v>32.00000000106229</v>
      </c>
      <c r="O1873" s="4">
        <v>0</v>
      </c>
      <c r="P1873" s="4">
        <v>32.00000000106229</v>
      </c>
      <c r="Q1873" s="13">
        <v>1</v>
      </c>
      <c r="R1873" s="29">
        <v>377.80534641417597</v>
      </c>
      <c r="S1873" s="29">
        <v>0</v>
      </c>
      <c r="T1873" s="29">
        <v>16.931923811000001</v>
      </c>
      <c r="U1873" t="s">
        <v>176</v>
      </c>
    </row>
    <row r="1874" spans="1:21">
      <c r="A1874">
        <v>1872</v>
      </c>
      <c r="B1874">
        <v>886307</v>
      </c>
      <c r="C1874" s="2">
        <v>44583.5</v>
      </c>
      <c r="D1874" s="26">
        <f>IF(input_OLD_temp_simulation!C1874&lt;&gt;"",(C1874-E1874/24-DATE(1970,1,1))*86400,"")</f>
        <v>1642849200.0000002</v>
      </c>
      <c r="E1874" s="13">
        <v>1</v>
      </c>
      <c r="F1874" s="17">
        <v>6.8034950849255189</v>
      </c>
      <c r="G1874" s="17">
        <v>3.2596545992749948</v>
      </c>
      <c r="H1874" s="6">
        <v>57.138020462328313</v>
      </c>
      <c r="I1874" s="17">
        <v>4.6303920187421888</v>
      </c>
      <c r="J1874" s="17">
        <v>17.13333333333334</v>
      </c>
      <c r="K1874" s="4">
        <v>13.5</v>
      </c>
      <c r="L1874">
        <v>900</v>
      </c>
      <c r="M1874" s="6">
        <v>0</v>
      </c>
      <c r="N1874" s="6">
        <v>27.99999999842839</v>
      </c>
      <c r="O1874" s="4">
        <v>0</v>
      </c>
      <c r="P1874" s="4">
        <v>27.99999999842839</v>
      </c>
      <c r="Q1874" s="13">
        <v>1</v>
      </c>
      <c r="R1874" s="29">
        <v>377.80534641417597</v>
      </c>
      <c r="S1874" s="29">
        <v>0</v>
      </c>
      <c r="T1874" s="29">
        <v>16.923494449</v>
      </c>
      <c r="U1874" t="s">
        <v>176</v>
      </c>
    </row>
    <row r="1875" spans="1:21">
      <c r="A1875">
        <v>1873</v>
      </c>
      <c r="B1875">
        <v>886307</v>
      </c>
      <c r="C1875" s="2">
        <v>44583.510416666657</v>
      </c>
      <c r="D1875" s="26">
        <f>IF(input_OLD_temp_simulation!C1875&lt;&gt;"",(C1875-E1875/24-DATE(1970,1,1))*86400,"")</f>
        <v>1642850099.9999993</v>
      </c>
      <c r="E1875" s="13">
        <v>1</v>
      </c>
      <c r="F1875" s="17">
        <v>6.8210382600161443</v>
      </c>
      <c r="G1875" s="17">
        <v>3.324568249093744</v>
      </c>
      <c r="H1875" s="6">
        <v>55.746584665213888</v>
      </c>
      <c r="I1875" s="17">
        <v>4.6046594272869816</v>
      </c>
      <c r="J1875" s="17">
        <v>17.09333333333333</v>
      </c>
      <c r="K1875" s="4">
        <v>13.5</v>
      </c>
      <c r="L1875">
        <v>900</v>
      </c>
      <c r="M1875" s="6">
        <v>0</v>
      </c>
      <c r="N1875" s="6">
        <v>28.000000000247379</v>
      </c>
      <c r="O1875" s="4">
        <v>0</v>
      </c>
      <c r="P1875" s="4">
        <v>28.000000000247379</v>
      </c>
      <c r="Q1875" s="13">
        <v>1</v>
      </c>
      <c r="R1875" s="29">
        <v>377.80534641417597</v>
      </c>
      <c r="S1875" s="29">
        <v>0</v>
      </c>
      <c r="T1875" s="29">
        <v>16.914553025</v>
      </c>
      <c r="U1875" t="s">
        <v>176</v>
      </c>
    </row>
    <row r="1876" spans="1:21">
      <c r="A1876">
        <v>1874</v>
      </c>
      <c r="B1876">
        <v>886307</v>
      </c>
      <c r="C1876" s="2">
        <v>44583.520833333343</v>
      </c>
      <c r="D1876" s="26">
        <f>IF(input_OLD_temp_simulation!C1876&lt;&gt;"",(C1876-E1876/24-DATE(1970,1,1))*86400,"")</f>
        <v>1642851000.000001</v>
      </c>
      <c r="E1876" s="13">
        <v>1</v>
      </c>
      <c r="F1876" s="17">
        <v>6.8385814351067697</v>
      </c>
      <c r="G1876" s="17">
        <v>3.3894818989124929</v>
      </c>
      <c r="H1876" s="6">
        <v>54.355148868099462</v>
      </c>
      <c r="I1876" s="17">
        <v>4.5789268358317754</v>
      </c>
      <c r="J1876" s="17">
        <v>16.95</v>
      </c>
      <c r="K1876" s="4">
        <v>13.5</v>
      </c>
      <c r="L1876">
        <v>900</v>
      </c>
      <c r="M1876" s="6">
        <v>0</v>
      </c>
      <c r="N1876" s="6">
        <v>32.00000000106229</v>
      </c>
      <c r="O1876" s="4">
        <v>0</v>
      </c>
      <c r="P1876" s="4">
        <v>32.00000000106229</v>
      </c>
      <c r="Q1876" s="13">
        <v>1</v>
      </c>
      <c r="R1876" s="29">
        <v>377.80534641417597</v>
      </c>
      <c r="S1876" s="29">
        <v>0</v>
      </c>
      <c r="T1876" s="29">
        <v>16.905253194</v>
      </c>
      <c r="U1876" t="s">
        <v>176</v>
      </c>
    </row>
    <row r="1877" spans="1:21">
      <c r="A1877">
        <v>1875</v>
      </c>
      <c r="B1877">
        <v>886307</v>
      </c>
      <c r="C1877" s="2">
        <v>44583.53125</v>
      </c>
      <c r="D1877" s="26">
        <f>IF(input_OLD_temp_simulation!C1877&lt;&gt;"",(C1877-E1877/24-DATE(1970,1,1))*86400,"")</f>
        <v>1642851900.0000002</v>
      </c>
      <c r="E1877" s="13">
        <v>1</v>
      </c>
      <c r="F1877" s="17">
        <v>6.8561246101973952</v>
      </c>
      <c r="G1877" s="17">
        <v>3.4543955487312421</v>
      </c>
      <c r="H1877" s="6">
        <v>52.96371307098503</v>
      </c>
      <c r="I1877" s="17">
        <v>4.5531942443765674</v>
      </c>
      <c r="J1877" s="17">
        <v>16.809999999999999</v>
      </c>
      <c r="K1877" s="4">
        <v>13.5</v>
      </c>
      <c r="L1877">
        <v>900</v>
      </c>
      <c r="M1877" s="6">
        <v>0</v>
      </c>
      <c r="N1877" s="6">
        <v>28.000000000247379</v>
      </c>
      <c r="O1877" s="4">
        <v>0</v>
      </c>
      <c r="P1877" s="4">
        <v>28.000000000247379</v>
      </c>
      <c r="Q1877" s="13">
        <v>1</v>
      </c>
      <c r="R1877" s="29">
        <v>377.80534641417597</v>
      </c>
      <c r="S1877" s="29">
        <v>0</v>
      </c>
      <c r="T1877" s="29">
        <v>16.895291950000001</v>
      </c>
      <c r="U1877" t="s">
        <v>176</v>
      </c>
    </row>
    <row r="1878" spans="1:21">
      <c r="A1878">
        <v>1876</v>
      </c>
      <c r="B1878">
        <v>886307</v>
      </c>
      <c r="C1878" s="2">
        <v>44583.541666666657</v>
      </c>
      <c r="D1878" s="26">
        <f>IF(input_OLD_temp_simulation!C1878&lt;&gt;"",(C1878-E1878/24-DATE(1970,1,1))*86400,"")</f>
        <v>1642852799.9999993</v>
      </c>
      <c r="E1878" s="13">
        <v>1</v>
      </c>
      <c r="F1878" s="17">
        <v>6.8736677852880206</v>
      </c>
      <c r="G1878" s="17">
        <v>3.51930919854999</v>
      </c>
      <c r="H1878" s="6">
        <v>51.572277273870611</v>
      </c>
      <c r="I1878" s="17">
        <v>4.5274616529213603</v>
      </c>
      <c r="J1878" s="17">
        <v>15.67333333333333</v>
      </c>
      <c r="K1878" s="4">
        <v>13.5</v>
      </c>
      <c r="L1878">
        <v>900</v>
      </c>
      <c r="M1878" s="6">
        <v>0</v>
      </c>
      <c r="N1878" s="6">
        <v>27.99999999842839</v>
      </c>
      <c r="O1878" s="4">
        <v>0</v>
      </c>
      <c r="P1878" s="4">
        <v>27.99999999842839</v>
      </c>
      <c r="Q1878" s="13">
        <v>1</v>
      </c>
      <c r="R1878" s="29">
        <v>377.80534641417597</v>
      </c>
      <c r="S1878" s="29">
        <v>0</v>
      </c>
      <c r="T1878" s="29">
        <v>16.884823411999999</v>
      </c>
      <c r="U1878" t="s">
        <v>176</v>
      </c>
    </row>
    <row r="1879" spans="1:21">
      <c r="A1879">
        <v>1877</v>
      </c>
      <c r="B1879">
        <v>886307</v>
      </c>
      <c r="C1879" s="2">
        <v>44583.552083333343</v>
      </c>
      <c r="D1879" s="26">
        <f>IF(input_OLD_temp_simulation!C1879&lt;&gt;"",(C1879-E1879/24-DATE(1970,1,1))*86400,"")</f>
        <v>1642853700.000001</v>
      </c>
      <c r="E1879" s="13">
        <v>1</v>
      </c>
      <c r="F1879" s="17">
        <v>6.8737594739841414</v>
      </c>
      <c r="G1879" s="17">
        <v>3.4543955487312421</v>
      </c>
      <c r="H1879" s="6">
        <v>49.337993486141187</v>
      </c>
      <c r="I1879" s="17">
        <v>4.5708291081633128</v>
      </c>
      <c r="J1879" s="17">
        <v>14.993333333333331</v>
      </c>
      <c r="K1879" s="4">
        <v>13.5</v>
      </c>
      <c r="L1879">
        <v>900</v>
      </c>
      <c r="M1879" s="6">
        <v>0</v>
      </c>
      <c r="N1879" s="6">
        <v>32.00000000106229</v>
      </c>
      <c r="O1879" s="4">
        <v>0</v>
      </c>
      <c r="P1879" s="4">
        <v>32.00000000106229</v>
      </c>
      <c r="Q1879" s="13">
        <v>1</v>
      </c>
      <c r="R1879" s="29">
        <v>377.80534641417597</v>
      </c>
      <c r="S1879" s="29">
        <v>0</v>
      </c>
      <c r="T1879" s="29">
        <v>16.873938778999999</v>
      </c>
      <c r="U1879" t="s">
        <v>176</v>
      </c>
    </row>
    <row r="1880" spans="1:21">
      <c r="A1880">
        <v>1878</v>
      </c>
      <c r="B1880">
        <v>886307</v>
      </c>
      <c r="C1880" s="2">
        <v>44583.5625</v>
      </c>
      <c r="D1880" s="26">
        <f>IF(input_OLD_temp_simulation!C1880&lt;&gt;"",(C1880-E1880/24-DATE(1970,1,1))*86400,"")</f>
        <v>1642854600.0000002</v>
      </c>
      <c r="E1880" s="13">
        <v>1</v>
      </c>
      <c r="F1880" s="17">
        <v>6.8738511626802614</v>
      </c>
      <c r="G1880" s="17">
        <v>3.3894818989124929</v>
      </c>
      <c r="H1880" s="6">
        <v>47.103709698411777</v>
      </c>
      <c r="I1880" s="17">
        <v>4.6141965634052653</v>
      </c>
      <c r="J1880" s="17">
        <v>14.973333333333329</v>
      </c>
      <c r="K1880" s="4">
        <v>13.5</v>
      </c>
      <c r="L1880">
        <v>900</v>
      </c>
      <c r="M1880" s="6">
        <v>0</v>
      </c>
      <c r="N1880" s="6">
        <v>28.000000000247379</v>
      </c>
      <c r="O1880" s="4">
        <v>0</v>
      </c>
      <c r="P1880" s="4">
        <v>28.000000000247379</v>
      </c>
      <c r="Q1880" s="13">
        <v>1</v>
      </c>
      <c r="R1880" s="29">
        <v>377.80534641417597</v>
      </c>
      <c r="S1880" s="29">
        <v>0</v>
      </c>
      <c r="T1880" s="29">
        <v>16.862335221999999</v>
      </c>
      <c r="U1880" t="s">
        <v>176</v>
      </c>
    </row>
    <row r="1881" spans="1:21">
      <c r="A1881">
        <v>1879</v>
      </c>
      <c r="B1881">
        <v>886307</v>
      </c>
      <c r="C1881" s="2">
        <v>44583.572916666657</v>
      </c>
      <c r="D1881" s="26">
        <f>IF(input_OLD_temp_simulation!C1881&lt;&gt;"",(C1881-E1881/24-DATE(1970,1,1))*86400,"")</f>
        <v>1642855499.9999993</v>
      </c>
      <c r="E1881" s="13">
        <v>1</v>
      </c>
      <c r="F1881" s="17">
        <v>6.8739428513763814</v>
      </c>
      <c r="G1881" s="17">
        <v>3.324568249093744</v>
      </c>
      <c r="H1881" s="6">
        <v>44.869425910682359</v>
      </c>
      <c r="I1881" s="17">
        <v>4.6575640186472178</v>
      </c>
      <c r="J1881" s="17">
        <v>14.92</v>
      </c>
      <c r="K1881" s="4">
        <v>13.5</v>
      </c>
      <c r="L1881">
        <v>900</v>
      </c>
      <c r="M1881" s="6">
        <v>0</v>
      </c>
      <c r="N1881" s="6">
        <v>28.000000000247379</v>
      </c>
      <c r="O1881" s="4">
        <v>0</v>
      </c>
      <c r="P1881" s="4">
        <v>28.000000000247379</v>
      </c>
      <c r="Q1881" s="13">
        <v>1</v>
      </c>
      <c r="R1881" s="29">
        <v>377.80534641417597</v>
      </c>
      <c r="S1881" s="29">
        <v>0</v>
      </c>
      <c r="T1881" s="29">
        <v>16.850167040999999</v>
      </c>
      <c r="U1881" t="s">
        <v>176</v>
      </c>
    </row>
    <row r="1882" spans="1:21">
      <c r="A1882">
        <v>1880</v>
      </c>
      <c r="B1882">
        <v>886307</v>
      </c>
      <c r="C1882" s="2">
        <v>44583.583333333343</v>
      </c>
      <c r="D1882" s="26">
        <f>IF(input_OLD_temp_simulation!C1882&lt;&gt;"",(C1882-E1882/24-DATE(1970,1,1))*86400,"")</f>
        <v>1642856400.000001</v>
      </c>
      <c r="E1882" s="13">
        <v>1</v>
      </c>
      <c r="F1882" s="17">
        <v>6.8740345400724996</v>
      </c>
      <c r="G1882" s="17">
        <v>3.2596545992749948</v>
      </c>
      <c r="H1882" s="6">
        <v>42.635142122952942</v>
      </c>
      <c r="I1882" s="17">
        <v>4.7009314738891703</v>
      </c>
      <c r="J1882" s="17">
        <v>16.34333333333333</v>
      </c>
      <c r="K1882" s="4">
        <v>13.5</v>
      </c>
      <c r="L1882">
        <v>900</v>
      </c>
      <c r="M1882" s="6">
        <v>0</v>
      </c>
      <c r="N1882" s="6">
        <v>31.9999999992433</v>
      </c>
      <c r="O1882" s="4">
        <v>0</v>
      </c>
      <c r="P1882" s="4">
        <v>31.9999999992433</v>
      </c>
      <c r="Q1882" s="13">
        <v>1</v>
      </c>
      <c r="R1882" s="29">
        <v>377.80534641417597</v>
      </c>
      <c r="S1882" s="29">
        <v>0</v>
      </c>
      <c r="T1882" s="29">
        <v>16.837588055000001</v>
      </c>
      <c r="U1882" t="s">
        <v>176</v>
      </c>
    </row>
    <row r="1883" spans="1:21">
      <c r="A1883">
        <v>1881</v>
      </c>
      <c r="B1883">
        <v>886307</v>
      </c>
      <c r="C1883" s="2">
        <v>44583.59375</v>
      </c>
      <c r="D1883" s="26">
        <f>IF(input_OLD_temp_simulation!C1883&lt;&gt;"",(C1883-E1883/24-DATE(1970,1,1))*86400,"")</f>
        <v>1642857300.0000002</v>
      </c>
      <c r="E1883" s="13">
        <v>1</v>
      </c>
      <c r="F1883" s="17">
        <v>6.8567853592515782</v>
      </c>
      <c r="G1883" s="17">
        <v>3.2809868535608442</v>
      </c>
      <c r="H1883" s="6">
        <v>40.129374231607088</v>
      </c>
      <c r="I1883" s="17">
        <v>4.6694607902110157</v>
      </c>
      <c r="J1883" s="17">
        <v>16.309999999999999</v>
      </c>
      <c r="K1883" s="4">
        <v>13.5</v>
      </c>
      <c r="L1883">
        <v>900</v>
      </c>
      <c r="M1883" s="6">
        <v>0</v>
      </c>
      <c r="N1883" s="6">
        <v>28.000000000247379</v>
      </c>
      <c r="O1883" s="4">
        <v>0</v>
      </c>
      <c r="P1883" s="4">
        <v>28.000000000247379</v>
      </c>
      <c r="Q1883" s="13">
        <v>1</v>
      </c>
      <c r="R1883" s="29">
        <v>377.80534641417597</v>
      </c>
      <c r="S1883" s="29">
        <v>0</v>
      </c>
      <c r="T1883" s="29">
        <v>16.823973053</v>
      </c>
      <c r="U1883" t="s">
        <v>176</v>
      </c>
    </row>
    <row r="1884" spans="1:21">
      <c r="A1884">
        <v>1882</v>
      </c>
      <c r="B1884">
        <v>886307</v>
      </c>
      <c r="C1884" s="2">
        <v>44583.604166666657</v>
      </c>
      <c r="D1884" s="26">
        <f>IF(input_OLD_temp_simulation!C1884&lt;&gt;"",(C1884-E1884/24-DATE(1970,1,1))*86400,"")</f>
        <v>1642858199.9999993</v>
      </c>
      <c r="E1884" s="13">
        <v>1</v>
      </c>
      <c r="F1884" s="17">
        <v>6.8395361784306559</v>
      </c>
      <c r="G1884" s="17">
        <v>3.3023191078466918</v>
      </c>
      <c r="H1884" s="6">
        <v>37.62360634026124</v>
      </c>
      <c r="I1884" s="17">
        <v>4.637990106532861</v>
      </c>
      <c r="J1884" s="17">
        <v>15.39</v>
      </c>
      <c r="K1884" s="4">
        <v>13.5</v>
      </c>
      <c r="L1884">
        <v>900</v>
      </c>
      <c r="M1884" s="6">
        <v>0</v>
      </c>
      <c r="N1884" s="6">
        <v>83.999999998923158</v>
      </c>
      <c r="O1884" s="4">
        <v>0</v>
      </c>
      <c r="P1884" s="4">
        <v>83.999999998923158</v>
      </c>
      <c r="Q1884" s="13">
        <v>1</v>
      </c>
      <c r="R1884" s="29">
        <v>377.80534641417597</v>
      </c>
      <c r="S1884" s="29">
        <v>0</v>
      </c>
      <c r="T1884" s="29">
        <v>16.811606182999999</v>
      </c>
      <c r="U1884" t="s">
        <v>176</v>
      </c>
    </row>
    <row r="1885" spans="1:21">
      <c r="A1885">
        <v>1883</v>
      </c>
      <c r="B1885">
        <v>886307</v>
      </c>
      <c r="C1885" s="2">
        <v>44583.614583333343</v>
      </c>
      <c r="D1885" s="26">
        <f>IF(input_OLD_temp_simulation!C1885&lt;&gt;"",(C1885-E1885/24-DATE(1970,1,1))*86400,"")</f>
        <v>1642859100.000001</v>
      </c>
      <c r="E1885" s="13">
        <v>1</v>
      </c>
      <c r="F1885" s="17">
        <v>6.8222869976097336</v>
      </c>
      <c r="G1885" s="17">
        <v>3.3236513621325412</v>
      </c>
      <c r="H1885" s="6">
        <v>35.117838448915393</v>
      </c>
      <c r="I1885" s="17">
        <v>4.6065194228547064</v>
      </c>
      <c r="J1885" s="17">
        <v>15.25333333333333</v>
      </c>
      <c r="K1885" s="4">
        <v>13.5</v>
      </c>
      <c r="L1885">
        <v>900</v>
      </c>
      <c r="M1885" s="6">
        <v>0</v>
      </c>
      <c r="N1885" s="6">
        <v>108.00000000017459</v>
      </c>
      <c r="O1885" s="4">
        <v>0</v>
      </c>
      <c r="P1885" s="4">
        <v>108.00000000017459</v>
      </c>
      <c r="Q1885" s="13">
        <v>1</v>
      </c>
      <c r="R1885" s="29">
        <v>377.80534641417597</v>
      </c>
      <c r="S1885" s="29">
        <v>0</v>
      </c>
      <c r="T1885" s="29">
        <v>16.799267065999999</v>
      </c>
      <c r="U1885" t="s">
        <v>176</v>
      </c>
    </row>
    <row r="1886" spans="1:21">
      <c r="A1886">
        <v>1884</v>
      </c>
      <c r="B1886">
        <v>886307</v>
      </c>
      <c r="C1886" s="2">
        <v>44583.625</v>
      </c>
      <c r="D1886" s="26">
        <f>IF(input_OLD_temp_simulation!C1886&lt;&gt;"",(C1886-E1886/24-DATE(1970,1,1))*86400,"")</f>
        <v>1642860000.0000002</v>
      </c>
      <c r="E1886" s="13">
        <v>1</v>
      </c>
      <c r="F1886" s="17">
        <v>6.8050378167888113</v>
      </c>
      <c r="G1886" s="17">
        <v>3.3449836164183888</v>
      </c>
      <c r="H1886" s="6">
        <v>32.612070557569538</v>
      </c>
      <c r="I1886" s="17">
        <v>4.5750487391765517</v>
      </c>
      <c r="J1886" s="17">
        <v>14.73</v>
      </c>
      <c r="K1886" s="4">
        <v>13.5</v>
      </c>
      <c r="L1886">
        <v>900</v>
      </c>
      <c r="M1886" s="6">
        <v>0</v>
      </c>
      <c r="N1886" s="6">
        <v>28.000000000247379</v>
      </c>
      <c r="O1886" s="4">
        <v>0</v>
      </c>
      <c r="P1886" s="4">
        <v>28.000000000247379</v>
      </c>
      <c r="Q1886" s="13">
        <v>1</v>
      </c>
      <c r="R1886" s="29">
        <v>377.80534641417597</v>
      </c>
      <c r="S1886" s="29">
        <v>0</v>
      </c>
      <c r="T1886" s="29">
        <v>16.783002018000001</v>
      </c>
      <c r="U1886" t="s">
        <v>176</v>
      </c>
    </row>
    <row r="1887" spans="1:21">
      <c r="A1887">
        <v>1885</v>
      </c>
      <c r="B1887">
        <v>886307</v>
      </c>
      <c r="C1887" s="2">
        <v>44583.635416666657</v>
      </c>
      <c r="D1887" s="26">
        <f>IF(input_OLD_temp_simulation!C1887&lt;&gt;"",(C1887-E1887/24-DATE(1970,1,1))*86400,"")</f>
        <v>1642860899.9999993</v>
      </c>
      <c r="E1887" s="13">
        <v>1</v>
      </c>
      <c r="F1887" s="17">
        <v>6.7071710422173982</v>
      </c>
      <c r="G1887" s="17">
        <v>3.3449836164183888</v>
      </c>
      <c r="H1887" s="6">
        <v>26.997258740108819</v>
      </c>
      <c r="I1887" s="17">
        <v>4.4771819646051387</v>
      </c>
      <c r="J1887" s="17">
        <v>15.84333333333333</v>
      </c>
      <c r="K1887" s="4">
        <v>13.5</v>
      </c>
      <c r="L1887">
        <v>900</v>
      </c>
      <c r="M1887" s="6">
        <v>0</v>
      </c>
      <c r="N1887" s="6">
        <v>28.000000000247379</v>
      </c>
      <c r="O1887" s="4">
        <v>0</v>
      </c>
      <c r="P1887" s="4">
        <v>28.000000000247379</v>
      </c>
      <c r="Q1887" s="13">
        <v>1</v>
      </c>
      <c r="R1887" s="29">
        <v>377.80534641417597</v>
      </c>
      <c r="S1887" s="29">
        <v>0</v>
      </c>
      <c r="T1887" s="29">
        <v>16.764633997000001</v>
      </c>
      <c r="U1887" t="s">
        <v>176</v>
      </c>
    </row>
    <row r="1888" spans="1:21">
      <c r="A1888">
        <v>1886</v>
      </c>
      <c r="B1888">
        <v>886307</v>
      </c>
      <c r="C1888" s="2">
        <v>44583.645833333343</v>
      </c>
      <c r="D1888" s="26">
        <f>IF(input_OLD_temp_simulation!C1888&lt;&gt;"",(C1888-E1888/24-DATE(1970,1,1))*86400,"")</f>
        <v>1642861800.000001</v>
      </c>
      <c r="E1888" s="13">
        <v>1</v>
      </c>
      <c r="F1888" s="17">
        <v>6.6093042676459852</v>
      </c>
      <c r="G1888" s="17">
        <v>3.3449836164183888</v>
      </c>
      <c r="H1888" s="6">
        <v>21.3824469226481</v>
      </c>
      <c r="I1888" s="17">
        <v>4.3793151900337257</v>
      </c>
      <c r="J1888" s="17">
        <v>16.49666666666667</v>
      </c>
      <c r="K1888" s="4">
        <v>13.5</v>
      </c>
      <c r="L1888">
        <v>900</v>
      </c>
      <c r="M1888" s="6">
        <v>0</v>
      </c>
      <c r="N1888" s="6">
        <v>31.9999999992433</v>
      </c>
      <c r="O1888" s="4">
        <v>0</v>
      </c>
      <c r="P1888" s="4">
        <v>31.9999999992433</v>
      </c>
      <c r="Q1888" s="13">
        <v>1</v>
      </c>
      <c r="R1888" s="29">
        <v>377.80534641417597</v>
      </c>
      <c r="S1888" s="29">
        <v>0</v>
      </c>
      <c r="T1888" s="29">
        <v>16.744321612</v>
      </c>
      <c r="U1888" t="s">
        <v>176</v>
      </c>
    </row>
    <row r="1889" spans="1:21">
      <c r="A1889">
        <v>1887</v>
      </c>
      <c r="B1889">
        <v>886307</v>
      </c>
      <c r="C1889" s="2">
        <v>44583.65625</v>
      </c>
      <c r="D1889" s="26">
        <f>IF(input_OLD_temp_simulation!C1889&lt;&gt;"",(C1889-E1889/24-DATE(1970,1,1))*86400,"")</f>
        <v>1642862700.0000002</v>
      </c>
      <c r="E1889" s="13">
        <v>1</v>
      </c>
      <c r="F1889" s="17">
        <v>6.5114374930745722</v>
      </c>
      <c r="G1889" s="17">
        <v>3.3449836164183888</v>
      </c>
      <c r="H1889" s="6">
        <v>15.767635105187381</v>
      </c>
      <c r="I1889" s="17">
        <v>4.2814484154623127</v>
      </c>
      <c r="J1889" s="17">
        <v>16.41333333333333</v>
      </c>
      <c r="K1889" s="4">
        <v>13.5</v>
      </c>
      <c r="L1889">
        <v>900</v>
      </c>
      <c r="M1889" s="6">
        <v>0</v>
      </c>
      <c r="N1889" s="6">
        <v>28.000000000247379</v>
      </c>
      <c r="O1889" s="4">
        <v>0</v>
      </c>
      <c r="P1889" s="4">
        <v>28.000000000247379</v>
      </c>
      <c r="Q1889" s="13">
        <v>1</v>
      </c>
      <c r="R1889" s="29">
        <v>377.80534641417597</v>
      </c>
      <c r="S1889" s="29">
        <v>0</v>
      </c>
      <c r="T1889" s="29">
        <v>16.721766792</v>
      </c>
      <c r="U1889" t="s">
        <v>176</v>
      </c>
    </row>
    <row r="1890" spans="1:21">
      <c r="A1890">
        <v>1888</v>
      </c>
      <c r="B1890">
        <v>886307</v>
      </c>
      <c r="C1890" s="2">
        <v>44583.666666666657</v>
      </c>
      <c r="D1890" s="26">
        <f>IF(input_OLD_temp_simulation!C1890&lt;&gt;"",(C1890-E1890/24-DATE(1970,1,1))*86400,"")</f>
        <v>1642863599.9999993</v>
      </c>
      <c r="E1890" s="13">
        <v>1</v>
      </c>
      <c r="F1890" s="17">
        <v>6.4135707185031592</v>
      </c>
      <c r="G1890" s="17">
        <v>3.3449836164183888</v>
      </c>
      <c r="H1890" s="6">
        <v>10.15282328772666</v>
      </c>
      <c r="I1890" s="17">
        <v>4.1835816408908997</v>
      </c>
      <c r="J1890" s="17">
        <v>16.579999999999998</v>
      </c>
      <c r="K1890" s="4">
        <v>13.5</v>
      </c>
      <c r="L1890">
        <v>900</v>
      </c>
      <c r="M1890" s="6">
        <v>0</v>
      </c>
      <c r="N1890" s="6">
        <v>28.000000000247379</v>
      </c>
      <c r="O1890" s="4">
        <v>0</v>
      </c>
      <c r="P1890" s="4">
        <v>28.000000000247379</v>
      </c>
      <c r="Q1890" s="13">
        <v>1</v>
      </c>
      <c r="R1890" s="29">
        <v>377.80534641417597</v>
      </c>
      <c r="S1890" s="29">
        <v>0</v>
      </c>
      <c r="T1890" s="29">
        <v>16.697128580000001</v>
      </c>
      <c r="U1890" t="s">
        <v>176</v>
      </c>
    </row>
    <row r="1891" spans="1:21">
      <c r="A1891">
        <v>1889</v>
      </c>
      <c r="B1891">
        <v>886307</v>
      </c>
      <c r="C1891" s="2">
        <v>44583.677083333343</v>
      </c>
      <c r="D1891" s="26">
        <f>IF(input_OLD_temp_simulation!C1891&lt;&gt;"",(C1891-E1891/24-DATE(1970,1,1))*86400,"")</f>
        <v>1642864500.000001</v>
      </c>
      <c r="E1891" s="13">
        <v>1</v>
      </c>
      <c r="F1891" s="17">
        <v>6.334212578949872</v>
      </c>
      <c r="G1891" s="17">
        <v>3.3236513621325412</v>
      </c>
      <c r="H1891" s="6">
        <v>7.6146174657949928</v>
      </c>
      <c r="I1891" s="17">
        <v>4.1184450041948448</v>
      </c>
      <c r="J1891" s="17">
        <v>15.793333333333329</v>
      </c>
      <c r="K1891" s="4">
        <v>13.5</v>
      </c>
      <c r="L1891">
        <v>900</v>
      </c>
      <c r="M1891" s="6">
        <v>0</v>
      </c>
      <c r="N1891" s="6">
        <v>32.00000000106229</v>
      </c>
      <c r="O1891" s="4">
        <v>0</v>
      </c>
      <c r="P1891" s="4">
        <v>32.00000000106229</v>
      </c>
      <c r="Q1891" s="13">
        <v>1</v>
      </c>
      <c r="R1891" s="29">
        <v>377.80534641417597</v>
      </c>
      <c r="S1891" s="29">
        <v>0</v>
      </c>
      <c r="T1891" s="29">
        <v>16.671680533</v>
      </c>
      <c r="U1891" t="s">
        <v>176</v>
      </c>
    </row>
    <row r="1892" spans="1:21">
      <c r="A1892">
        <v>1890</v>
      </c>
      <c r="B1892">
        <v>886307</v>
      </c>
      <c r="C1892" s="2">
        <v>44583.6875</v>
      </c>
      <c r="D1892" s="26">
        <f>IF(input_OLD_temp_simulation!C1892&lt;&gt;"",(C1892-E1892/24-DATE(1970,1,1))*86400,"")</f>
        <v>1642865400.0000002</v>
      </c>
      <c r="E1892" s="13">
        <v>1</v>
      </c>
      <c r="F1892" s="17">
        <v>6.2548544393965848</v>
      </c>
      <c r="G1892" s="17">
        <v>3.3023191078466918</v>
      </c>
      <c r="H1892" s="6">
        <v>5.0764116438633282</v>
      </c>
      <c r="I1892" s="17">
        <v>4.05330836749879</v>
      </c>
      <c r="J1892" s="17">
        <v>15.05666666666667</v>
      </c>
      <c r="K1892" s="4">
        <v>13.5</v>
      </c>
      <c r="L1892">
        <v>900</v>
      </c>
      <c r="M1892" s="6">
        <v>0</v>
      </c>
      <c r="N1892" s="6">
        <v>27.99999999842839</v>
      </c>
      <c r="O1892" s="4">
        <v>0</v>
      </c>
      <c r="P1892" s="4">
        <v>27.99999999842839</v>
      </c>
      <c r="Q1892" s="13">
        <v>1</v>
      </c>
      <c r="R1892" s="29">
        <v>377.80534641417597</v>
      </c>
      <c r="S1892" s="29">
        <v>0</v>
      </c>
      <c r="T1892" s="29">
        <v>16.645121047</v>
      </c>
      <c r="U1892" t="s">
        <v>176</v>
      </c>
    </row>
    <row r="1893" spans="1:21">
      <c r="A1893">
        <v>1891</v>
      </c>
      <c r="B1893">
        <v>886307</v>
      </c>
      <c r="C1893" s="2">
        <v>44583.697916666657</v>
      </c>
      <c r="D1893" s="26">
        <f>IF(input_OLD_temp_simulation!C1893&lt;&gt;"",(C1893-E1893/24-DATE(1970,1,1))*86400,"")</f>
        <v>1642866299.9999993</v>
      </c>
      <c r="E1893" s="13">
        <v>1</v>
      </c>
      <c r="F1893" s="17">
        <v>6.1754962998432976</v>
      </c>
      <c r="G1893" s="17">
        <v>3.2809868535608442</v>
      </c>
      <c r="H1893" s="6">
        <v>2.538205821931665</v>
      </c>
      <c r="I1893" s="17">
        <v>3.9881717308027351</v>
      </c>
      <c r="J1893" s="17">
        <v>14.463333333333329</v>
      </c>
      <c r="K1893" s="4">
        <v>13.5</v>
      </c>
      <c r="L1893">
        <v>900</v>
      </c>
      <c r="M1893" s="6">
        <v>0</v>
      </c>
      <c r="N1893" s="6">
        <v>28.000000000247379</v>
      </c>
      <c r="O1893" s="4">
        <v>0</v>
      </c>
      <c r="P1893" s="4">
        <v>28.000000000247379</v>
      </c>
      <c r="Q1893" s="13">
        <v>1</v>
      </c>
      <c r="R1893" s="29">
        <v>377.80534641417597</v>
      </c>
      <c r="S1893" s="29">
        <v>0</v>
      </c>
      <c r="T1893" s="29">
        <v>16.617605644000001</v>
      </c>
      <c r="U1893" t="s">
        <v>176</v>
      </c>
    </row>
    <row r="1894" spans="1:21">
      <c r="A1894">
        <v>1892</v>
      </c>
      <c r="B1894">
        <v>886307</v>
      </c>
      <c r="C1894" s="2">
        <v>44583.708333333343</v>
      </c>
      <c r="D1894" s="26">
        <f>IF(input_OLD_temp_simulation!C1894&lt;&gt;"",(C1894-E1894/24-DATE(1970,1,1))*86400,"")</f>
        <v>1642867200.000001</v>
      </c>
      <c r="E1894" s="13">
        <v>1</v>
      </c>
      <c r="F1894" s="17">
        <v>6.0961381602900104</v>
      </c>
      <c r="G1894" s="17">
        <v>3.2596545992749948</v>
      </c>
      <c r="H1894" s="6">
        <v>0</v>
      </c>
      <c r="I1894" s="17">
        <v>3.9230350941066798</v>
      </c>
      <c r="J1894" s="17">
        <v>14.426666666666669</v>
      </c>
      <c r="K1894" s="4">
        <v>14.16666666666667</v>
      </c>
      <c r="L1894">
        <v>900</v>
      </c>
      <c r="M1894" s="6">
        <v>4757.7194444452271</v>
      </c>
      <c r="N1894" s="6">
        <v>52.000000001498847</v>
      </c>
      <c r="O1894" s="4">
        <v>0</v>
      </c>
      <c r="P1894" s="4">
        <v>52.000000001498847</v>
      </c>
      <c r="Q1894" s="13">
        <v>1</v>
      </c>
      <c r="R1894" s="29">
        <v>377.80534641417597</v>
      </c>
      <c r="S1894" s="29">
        <v>4379.9140980310513</v>
      </c>
      <c r="T1894" s="29">
        <v>16.751558659000001</v>
      </c>
      <c r="U1894" t="s">
        <v>176</v>
      </c>
    </row>
    <row r="1895" spans="1:21">
      <c r="A1895">
        <v>1893</v>
      </c>
      <c r="B1895">
        <v>886307</v>
      </c>
      <c r="C1895" s="2">
        <v>44583.71875</v>
      </c>
      <c r="D1895" s="26">
        <f>IF(input_OLD_temp_simulation!C1895&lt;&gt;"",(C1895-E1895/24-DATE(1970,1,1))*86400,"")</f>
        <v>1642868100.0000002</v>
      </c>
      <c r="E1895" s="13">
        <v>1</v>
      </c>
      <c r="F1895" s="17">
        <v>6.006895976129055</v>
      </c>
      <c r="G1895" s="17">
        <v>3.1734086951703868</v>
      </c>
      <c r="H1895" s="6">
        <v>0</v>
      </c>
      <c r="I1895" s="17">
        <v>3.8912901793487968</v>
      </c>
      <c r="J1895" s="17">
        <v>14.53</v>
      </c>
      <c r="K1895" s="4">
        <v>15.66666666666667</v>
      </c>
      <c r="L1895">
        <v>900</v>
      </c>
      <c r="M1895" s="6">
        <v>4757.7194444452271</v>
      </c>
      <c r="N1895" s="6">
        <v>71.999999998297426</v>
      </c>
      <c r="O1895" s="4">
        <v>0</v>
      </c>
      <c r="P1895" s="4">
        <v>71.999999998297426</v>
      </c>
      <c r="Q1895" s="13">
        <v>1</v>
      </c>
      <c r="R1895" s="29">
        <v>377.80534641417597</v>
      </c>
      <c r="S1895" s="29">
        <v>4379.9140980310513</v>
      </c>
      <c r="T1895" s="29">
        <v>16.885756171000001</v>
      </c>
      <c r="U1895" t="s">
        <v>176</v>
      </c>
    </row>
    <row r="1896" spans="1:21">
      <c r="A1896">
        <v>1894</v>
      </c>
      <c r="B1896">
        <v>886307</v>
      </c>
      <c r="C1896" s="2">
        <v>44583.729166666657</v>
      </c>
      <c r="D1896" s="26">
        <f>IF(input_OLD_temp_simulation!C1896&lt;&gt;"",(C1896-E1896/24-DATE(1970,1,1))*86400,"")</f>
        <v>1642868999.9999993</v>
      </c>
      <c r="E1896" s="13">
        <v>1</v>
      </c>
      <c r="F1896" s="17">
        <v>5.9176537919680996</v>
      </c>
      <c r="G1896" s="17">
        <v>3.0871627910657788</v>
      </c>
      <c r="H1896" s="6">
        <v>0</v>
      </c>
      <c r="I1896" s="17">
        <v>3.859545264590913</v>
      </c>
      <c r="J1896" s="17">
        <v>16.243333333333329</v>
      </c>
      <c r="K1896" s="4">
        <v>20.966666666666669</v>
      </c>
      <c r="L1896">
        <v>900</v>
      </c>
      <c r="M1896" s="6">
        <v>4757.7194444452271</v>
      </c>
      <c r="N1896" s="6">
        <v>108.00000000017459</v>
      </c>
      <c r="O1896" s="4">
        <v>0</v>
      </c>
      <c r="P1896" s="4">
        <v>108.00000000017459</v>
      </c>
      <c r="Q1896" s="13">
        <v>1</v>
      </c>
      <c r="R1896" s="29">
        <v>377.80534641417597</v>
      </c>
      <c r="S1896" s="29">
        <v>4379.9140980310513</v>
      </c>
      <c r="T1896" s="29">
        <v>17.020805665000001</v>
      </c>
      <c r="U1896" t="s">
        <v>176</v>
      </c>
    </row>
    <row r="1897" spans="1:21">
      <c r="A1897">
        <v>1895</v>
      </c>
      <c r="B1897">
        <v>886307</v>
      </c>
      <c r="C1897" s="2">
        <v>44583.739583333343</v>
      </c>
      <c r="D1897" s="26">
        <f>IF(input_OLD_temp_simulation!C1897&lt;&gt;"",(C1897-E1897/24-DATE(1970,1,1))*86400,"")</f>
        <v>1642869900.000001</v>
      </c>
      <c r="E1897" s="13">
        <v>1</v>
      </c>
      <c r="F1897" s="17">
        <v>5.8284116078071442</v>
      </c>
      <c r="G1897" s="17">
        <v>3.0009168869611709</v>
      </c>
      <c r="H1897" s="6">
        <v>0</v>
      </c>
      <c r="I1897" s="17">
        <v>3.82780034983303</v>
      </c>
      <c r="J1897" s="17">
        <v>18.09333333333333</v>
      </c>
      <c r="K1897" s="4">
        <v>16</v>
      </c>
      <c r="L1897">
        <v>900</v>
      </c>
      <c r="M1897" s="6">
        <v>4757.7194444452271</v>
      </c>
      <c r="N1897" s="6">
        <v>355.99999999976723</v>
      </c>
      <c r="O1897" s="4">
        <v>0</v>
      </c>
      <c r="P1897" s="4">
        <v>355.99999999976723</v>
      </c>
      <c r="Q1897" s="13">
        <v>1</v>
      </c>
      <c r="R1897" s="29">
        <v>377.80534641417597</v>
      </c>
      <c r="S1897" s="29">
        <v>4379.9140980310513</v>
      </c>
      <c r="T1897" s="29">
        <v>17.164763749999999</v>
      </c>
      <c r="U1897" t="s">
        <v>176</v>
      </c>
    </row>
    <row r="1898" spans="1:21">
      <c r="A1898">
        <v>1896</v>
      </c>
      <c r="B1898">
        <v>886307</v>
      </c>
      <c r="C1898" s="2">
        <v>44583.75</v>
      </c>
      <c r="D1898" s="26">
        <f>IF(input_OLD_temp_simulation!C1898&lt;&gt;"",(C1898-E1898/24-DATE(1970,1,1))*86400,"")</f>
        <v>1642870800.0000002</v>
      </c>
      <c r="E1898" s="13">
        <v>1</v>
      </c>
      <c r="F1898" s="17">
        <v>5.7391694236461888</v>
      </c>
      <c r="G1898" s="17">
        <v>2.9146709828565629</v>
      </c>
      <c r="H1898" s="6">
        <v>0</v>
      </c>
      <c r="I1898" s="17">
        <v>3.796055435075147</v>
      </c>
      <c r="J1898" s="17">
        <v>18.24666666666667</v>
      </c>
      <c r="K1898" s="4">
        <v>16</v>
      </c>
      <c r="L1898">
        <v>900</v>
      </c>
      <c r="M1898" s="6">
        <v>4064.0888888905238</v>
      </c>
      <c r="N1898" s="6">
        <v>56.000000000494772</v>
      </c>
      <c r="O1898" s="4">
        <v>0</v>
      </c>
      <c r="P1898" s="4">
        <v>56.000000000494772</v>
      </c>
      <c r="Q1898" s="13">
        <v>1</v>
      </c>
      <c r="R1898" s="29">
        <v>377.80534641417597</v>
      </c>
      <c r="S1898" s="29">
        <v>3686.283542476348</v>
      </c>
      <c r="T1898" s="29">
        <v>17.271192692</v>
      </c>
      <c r="U1898" t="s">
        <v>176</v>
      </c>
    </row>
    <row r="1899" spans="1:21">
      <c r="A1899">
        <v>1897</v>
      </c>
      <c r="B1899">
        <v>886307</v>
      </c>
      <c r="C1899" s="2">
        <v>44583.760416666657</v>
      </c>
      <c r="D1899" s="26">
        <f>IF(input_OLD_temp_simulation!C1899&lt;&gt;"",(C1899-E1899/24-DATE(1970,1,1))*86400,"")</f>
        <v>1642871699.9999993</v>
      </c>
      <c r="E1899" s="13">
        <v>1</v>
      </c>
      <c r="F1899" s="17">
        <v>5.6814186044671047</v>
      </c>
      <c r="G1899" s="17">
        <v>2.7073354914282781</v>
      </c>
      <c r="H1899" s="6">
        <v>0</v>
      </c>
      <c r="I1899" s="17">
        <v>3.8765282768482532</v>
      </c>
      <c r="J1899" s="17">
        <v>18.223333333333329</v>
      </c>
      <c r="K1899" s="4">
        <v>16</v>
      </c>
      <c r="L1899">
        <v>900</v>
      </c>
      <c r="M1899" s="6">
        <v>4064.0888888905238</v>
      </c>
      <c r="N1899" s="6">
        <v>43.999999999869033</v>
      </c>
      <c r="O1899" s="4">
        <v>0</v>
      </c>
      <c r="P1899" s="4">
        <v>43.999999999869033</v>
      </c>
      <c r="Q1899" s="13">
        <v>1</v>
      </c>
      <c r="R1899" s="29">
        <v>377.80534641417597</v>
      </c>
      <c r="S1899" s="29">
        <v>3686.283542476348</v>
      </c>
      <c r="T1899" s="29">
        <v>17.377084648</v>
      </c>
      <c r="U1899" t="s">
        <v>176</v>
      </c>
    </row>
    <row r="1900" spans="1:21">
      <c r="A1900">
        <v>1898</v>
      </c>
      <c r="B1900">
        <v>886307</v>
      </c>
      <c r="C1900" s="2">
        <v>44583.770833333343</v>
      </c>
      <c r="D1900" s="26">
        <f>IF(input_OLD_temp_simulation!C1900&lt;&gt;"",(C1900-E1900/24-DATE(1970,1,1))*86400,"")</f>
        <v>1642872600.000001</v>
      </c>
      <c r="E1900" s="13">
        <v>1</v>
      </c>
      <c r="F1900" s="17">
        <v>5.6236677852880206</v>
      </c>
      <c r="G1900" s="17">
        <v>2.4999999999999929</v>
      </c>
      <c r="H1900" s="6">
        <v>0</v>
      </c>
      <c r="I1900" s="17">
        <v>3.9570011186213589</v>
      </c>
      <c r="J1900" s="17">
        <v>18.266666666666669</v>
      </c>
      <c r="K1900" s="4">
        <v>16</v>
      </c>
      <c r="L1900">
        <v>900</v>
      </c>
      <c r="M1900" s="6">
        <v>4064.0888888905238</v>
      </c>
      <c r="N1900" s="6">
        <v>60.000000001309672</v>
      </c>
      <c r="O1900" s="4">
        <v>0</v>
      </c>
      <c r="P1900" s="4">
        <v>60.000000001309672</v>
      </c>
      <c r="Q1900" s="13">
        <v>1</v>
      </c>
      <c r="R1900" s="29">
        <v>377.80534641417597</v>
      </c>
      <c r="S1900" s="29">
        <v>3686.283542476348</v>
      </c>
      <c r="T1900" s="29">
        <v>17.483505723</v>
      </c>
      <c r="U1900" t="s">
        <v>176</v>
      </c>
    </row>
    <row r="1901" spans="1:21">
      <c r="A1901">
        <v>1899</v>
      </c>
      <c r="B1901">
        <v>886307</v>
      </c>
      <c r="C1901" s="2">
        <v>44583.78125</v>
      </c>
      <c r="D1901" s="26">
        <f>IF(input_OLD_temp_simulation!C1901&lt;&gt;"",(C1901-E1901/24-DATE(1970,1,1))*86400,"")</f>
        <v>1642873500.0000002</v>
      </c>
      <c r="E1901" s="13">
        <v>1</v>
      </c>
      <c r="F1901" s="17">
        <v>5.5659169661089356</v>
      </c>
      <c r="G1901" s="17">
        <v>2.2926645085717081</v>
      </c>
      <c r="H1901" s="6">
        <v>0</v>
      </c>
      <c r="I1901" s="17">
        <v>4.0374739603944647</v>
      </c>
      <c r="J1901" s="17">
        <v>18.350000000000001</v>
      </c>
      <c r="K1901" s="4">
        <v>17.5</v>
      </c>
      <c r="L1901">
        <v>900</v>
      </c>
      <c r="M1901" s="6">
        <v>4064.0888888905238</v>
      </c>
      <c r="N1901" s="6">
        <v>95.999999999548891</v>
      </c>
      <c r="O1901" s="4">
        <v>0</v>
      </c>
      <c r="P1901" s="4">
        <v>95.999999999548891</v>
      </c>
      <c r="Q1901" s="13">
        <v>1</v>
      </c>
      <c r="R1901" s="29">
        <v>377.80534641417597</v>
      </c>
      <c r="S1901" s="29">
        <v>3686.283542476348</v>
      </c>
      <c r="T1901" s="29">
        <v>17.591214574999999</v>
      </c>
      <c r="U1901" t="s">
        <v>176</v>
      </c>
    </row>
    <row r="1902" spans="1:21">
      <c r="A1902">
        <v>1900</v>
      </c>
      <c r="B1902">
        <v>886307</v>
      </c>
      <c r="C1902" s="2">
        <v>44583.791666666657</v>
      </c>
      <c r="D1902" s="26">
        <f>IF(input_OLD_temp_simulation!C1902&lt;&gt;"",(C1902-E1902/24-DATE(1970,1,1))*86400,"")</f>
        <v>1642874399.9999993</v>
      </c>
      <c r="E1902" s="13">
        <v>1</v>
      </c>
      <c r="F1902" s="17">
        <v>5.5081661469298524</v>
      </c>
      <c r="G1902" s="17">
        <v>2.085329017143422</v>
      </c>
      <c r="H1902" s="6">
        <v>0</v>
      </c>
      <c r="I1902" s="17">
        <v>4.1179468021675714</v>
      </c>
      <c r="J1902" s="17">
        <v>18.596666666666671</v>
      </c>
      <c r="K1902" s="4">
        <v>17.5</v>
      </c>
      <c r="L1902">
        <v>900</v>
      </c>
      <c r="M1902" s="6">
        <v>205.1583333307033</v>
      </c>
      <c r="N1902" s="6">
        <v>83.999999998923158</v>
      </c>
      <c r="O1902" s="4">
        <v>0</v>
      </c>
      <c r="P1902" s="4">
        <v>83.999999998923158</v>
      </c>
      <c r="Q1902" s="13">
        <v>1</v>
      </c>
      <c r="R1902" s="29">
        <v>377.80534641417597</v>
      </c>
      <c r="S1902" s="29">
        <v>0</v>
      </c>
      <c r="T1902" s="29">
        <v>17.562451041999999</v>
      </c>
      <c r="U1902" t="s">
        <v>176</v>
      </c>
    </row>
    <row r="1903" spans="1:21">
      <c r="A1903">
        <v>1901</v>
      </c>
      <c r="B1903">
        <v>886307</v>
      </c>
      <c r="C1903" s="2">
        <v>44583.802083333343</v>
      </c>
      <c r="D1903" s="26">
        <f>IF(input_OLD_temp_simulation!C1903&lt;&gt;"",(C1903-E1903/24-DATE(1970,1,1))*86400,"")</f>
        <v>1642875300.000001</v>
      </c>
      <c r="E1903" s="13">
        <v>1</v>
      </c>
      <c r="F1903" s="17">
        <v>5.4819983814287694</v>
      </c>
      <c r="G1903" s="17">
        <v>2.063996762549865</v>
      </c>
      <c r="H1903" s="6">
        <v>0</v>
      </c>
      <c r="I1903" s="17">
        <v>4.1060005397288597</v>
      </c>
      <c r="J1903" s="17">
        <v>18.393333333333331</v>
      </c>
      <c r="K1903" s="4">
        <v>17.5</v>
      </c>
      <c r="L1903">
        <v>900</v>
      </c>
      <c r="M1903" s="6">
        <v>205.1583333307033</v>
      </c>
      <c r="N1903" s="6">
        <v>79.99999999992724</v>
      </c>
      <c r="O1903" s="4">
        <v>0</v>
      </c>
      <c r="P1903" s="4">
        <v>79.99999999992724</v>
      </c>
      <c r="Q1903" s="13">
        <v>1</v>
      </c>
      <c r="R1903" s="29">
        <v>377.80534641417597</v>
      </c>
      <c r="S1903" s="29">
        <v>0</v>
      </c>
      <c r="T1903" s="29">
        <v>17.533587798999999</v>
      </c>
      <c r="U1903" t="s">
        <v>176</v>
      </c>
    </row>
    <row r="1904" spans="1:21">
      <c r="A1904">
        <v>1902</v>
      </c>
      <c r="B1904">
        <v>886307</v>
      </c>
      <c r="C1904" s="2">
        <v>44583.8125</v>
      </c>
      <c r="D1904" s="26">
        <f>IF(input_OLD_temp_simulation!C1904&lt;&gt;"",(C1904-E1904/24-DATE(1970,1,1))*86400,"")</f>
        <v>1642876200.0000002</v>
      </c>
      <c r="E1904" s="13">
        <v>1</v>
      </c>
      <c r="F1904" s="17">
        <v>5.4558306159276864</v>
      </c>
      <c r="G1904" s="17">
        <v>2.0426645079563079</v>
      </c>
      <c r="H1904" s="6">
        <v>0</v>
      </c>
      <c r="I1904" s="17">
        <v>4.094054277290148</v>
      </c>
      <c r="J1904" s="17">
        <v>18.146666666666661</v>
      </c>
      <c r="K1904" s="4">
        <v>17.5</v>
      </c>
      <c r="L1904">
        <v>900</v>
      </c>
      <c r="M1904" s="6">
        <v>205.1583333307033</v>
      </c>
      <c r="N1904" s="6">
        <v>79.99999999992724</v>
      </c>
      <c r="O1904" s="4">
        <v>0</v>
      </c>
      <c r="P1904" s="4">
        <v>79.99999999992724</v>
      </c>
      <c r="Q1904" s="13">
        <v>1</v>
      </c>
      <c r="R1904" s="29">
        <v>377.80534641417597</v>
      </c>
      <c r="S1904" s="29">
        <v>0</v>
      </c>
      <c r="T1904" s="29">
        <v>17.504777217000001</v>
      </c>
      <c r="U1904" t="s">
        <v>176</v>
      </c>
    </row>
    <row r="1905" spans="1:21">
      <c r="A1905">
        <v>1903</v>
      </c>
      <c r="B1905">
        <v>886307</v>
      </c>
      <c r="C1905" s="2">
        <v>44583.822916666657</v>
      </c>
      <c r="D1905" s="26">
        <f>IF(input_OLD_temp_simulation!C1905&lt;&gt;"",(C1905-E1905/24-DATE(1970,1,1))*86400,"")</f>
        <v>1642877099.9999993</v>
      </c>
      <c r="E1905" s="13">
        <v>1</v>
      </c>
      <c r="F1905" s="17">
        <v>5.4296628504266033</v>
      </c>
      <c r="G1905" s="17">
        <v>2.02133225336275</v>
      </c>
      <c r="H1905" s="6">
        <v>0</v>
      </c>
      <c r="I1905" s="17">
        <v>4.0821080148514364</v>
      </c>
      <c r="J1905" s="17">
        <v>17.73</v>
      </c>
      <c r="K1905" s="4">
        <v>17.5</v>
      </c>
      <c r="L1905">
        <v>900</v>
      </c>
      <c r="M1905" s="6">
        <v>205.1583333307033</v>
      </c>
      <c r="N1905" s="6">
        <v>348.00000000177528</v>
      </c>
      <c r="O1905" s="4">
        <v>0</v>
      </c>
      <c r="P1905" s="4">
        <v>348.00000000177528</v>
      </c>
      <c r="Q1905" s="13">
        <v>1</v>
      </c>
      <c r="R1905" s="29">
        <v>377.80534641417597</v>
      </c>
      <c r="S1905" s="29">
        <v>0</v>
      </c>
      <c r="T1905" s="29">
        <v>17.486207256</v>
      </c>
      <c r="U1905" t="s">
        <v>176</v>
      </c>
    </row>
    <row r="1906" spans="1:21">
      <c r="A1906">
        <v>1904</v>
      </c>
      <c r="B1906">
        <v>886307</v>
      </c>
      <c r="C1906" s="2">
        <v>44583.833333333343</v>
      </c>
      <c r="D1906" s="26">
        <f>IF(input_OLD_temp_simulation!C1906&lt;&gt;"",(C1906-E1906/24-DATE(1970,1,1))*86400,"")</f>
        <v>1642878000.000001</v>
      </c>
      <c r="E1906" s="13">
        <v>1</v>
      </c>
      <c r="F1906" s="17">
        <v>5.4034950849255203</v>
      </c>
      <c r="G1906" s="17">
        <v>1.999999998769193</v>
      </c>
      <c r="H1906" s="6">
        <v>0</v>
      </c>
      <c r="I1906" s="17">
        <v>4.0701617524127247</v>
      </c>
      <c r="J1906" s="17">
        <v>17.48</v>
      </c>
      <c r="K1906" s="4">
        <v>17.5</v>
      </c>
      <c r="L1906">
        <v>900</v>
      </c>
      <c r="M1906" s="6">
        <v>908.55833333628334</v>
      </c>
      <c r="N1906" s="6">
        <v>211.99999999953431</v>
      </c>
      <c r="O1906" s="4">
        <v>0</v>
      </c>
      <c r="P1906" s="4">
        <v>211.99999999953431</v>
      </c>
      <c r="Q1906" s="13">
        <v>1</v>
      </c>
      <c r="R1906" s="29">
        <v>377.80534641417597</v>
      </c>
      <c r="S1906" s="29">
        <v>530.75298692210731</v>
      </c>
      <c r="T1906" s="29">
        <v>17.482059297999999</v>
      </c>
      <c r="U1906" t="s">
        <v>176</v>
      </c>
    </row>
    <row r="1907" spans="1:21">
      <c r="A1907">
        <v>1905</v>
      </c>
      <c r="B1907">
        <v>886307</v>
      </c>
      <c r="C1907" s="2">
        <v>44583.84375</v>
      </c>
      <c r="D1907" s="26">
        <f>IF(input_OLD_temp_simulation!C1907&lt;&gt;"",(C1907-E1907/24-DATE(1970,1,1))*86400,"")</f>
        <v>1642878900.0000002</v>
      </c>
      <c r="E1907" s="13">
        <v>1</v>
      </c>
      <c r="F1907" s="17">
        <v>5.3797545391227253</v>
      </c>
      <c r="G1907" s="17">
        <v>1.999999998769193</v>
      </c>
      <c r="H1907" s="6">
        <v>0</v>
      </c>
      <c r="I1907" s="17">
        <v>4.0464212066099297</v>
      </c>
      <c r="J1907" s="17">
        <v>17.309999999999999</v>
      </c>
      <c r="K1907" s="4">
        <v>17.5</v>
      </c>
      <c r="L1907">
        <v>900</v>
      </c>
      <c r="M1907" s="6">
        <v>908.55833333628334</v>
      </c>
      <c r="N1907" s="6">
        <v>100.0000000003638</v>
      </c>
      <c r="O1907" s="4">
        <v>0</v>
      </c>
      <c r="P1907" s="4">
        <v>100.0000000003638</v>
      </c>
      <c r="Q1907" s="13">
        <v>1</v>
      </c>
      <c r="R1907" s="29">
        <v>377.80534641417597</v>
      </c>
      <c r="S1907" s="29">
        <v>530.75298692210731</v>
      </c>
      <c r="T1907" s="29">
        <v>17.473592624999998</v>
      </c>
      <c r="U1907" t="s">
        <v>176</v>
      </c>
    </row>
    <row r="1908" spans="1:21">
      <c r="A1908">
        <v>1906</v>
      </c>
      <c r="B1908">
        <v>886307</v>
      </c>
      <c r="C1908" s="2">
        <v>44583.854166666657</v>
      </c>
      <c r="D1908" s="26">
        <f>IF(input_OLD_temp_simulation!C1908&lt;&gt;"",(C1908-E1908/24-DATE(1970,1,1))*86400,"")</f>
        <v>1642879799.9999993</v>
      </c>
      <c r="E1908" s="13">
        <v>1</v>
      </c>
      <c r="F1908" s="17">
        <v>5.3560139933199293</v>
      </c>
      <c r="G1908" s="17">
        <v>1.999999998769193</v>
      </c>
      <c r="H1908" s="6">
        <v>0</v>
      </c>
      <c r="I1908" s="17">
        <v>4.0226806608071337</v>
      </c>
      <c r="J1908" s="17">
        <v>17.48</v>
      </c>
      <c r="K1908" s="4">
        <v>17.5</v>
      </c>
      <c r="L1908">
        <v>900</v>
      </c>
      <c r="M1908" s="6">
        <v>908.55833333628334</v>
      </c>
      <c r="N1908" s="6">
        <v>119.99999999898139</v>
      </c>
      <c r="O1908" s="4">
        <v>0</v>
      </c>
      <c r="P1908" s="4">
        <v>119.99999999898139</v>
      </c>
      <c r="Q1908" s="13">
        <v>1</v>
      </c>
      <c r="R1908" s="29">
        <v>377.80534641417597</v>
      </c>
      <c r="S1908" s="29">
        <v>530.75298692210731</v>
      </c>
      <c r="T1908" s="29">
        <v>17.465838713</v>
      </c>
      <c r="U1908" t="s">
        <v>176</v>
      </c>
    </row>
    <row r="1909" spans="1:21">
      <c r="A1909">
        <v>1907</v>
      </c>
      <c r="B1909">
        <v>886307</v>
      </c>
      <c r="C1909" s="2">
        <v>44583.864583333343</v>
      </c>
      <c r="D1909" s="26">
        <f>IF(input_OLD_temp_simulation!C1909&lt;&gt;"",(C1909-E1909/24-DATE(1970,1,1))*86400,"")</f>
        <v>1642880700.000001</v>
      </c>
      <c r="E1909" s="13">
        <v>1</v>
      </c>
      <c r="F1909" s="17">
        <v>5.3322734475171334</v>
      </c>
      <c r="G1909" s="17">
        <v>1.999999998769193</v>
      </c>
      <c r="H1909" s="6">
        <v>0</v>
      </c>
      <c r="I1909" s="17">
        <v>3.9989401150043382</v>
      </c>
      <c r="J1909" s="17">
        <v>17.56666666666667</v>
      </c>
      <c r="K1909" s="4">
        <v>17.5</v>
      </c>
      <c r="L1909">
        <v>900</v>
      </c>
      <c r="M1909" s="6">
        <v>908.55833333628334</v>
      </c>
      <c r="N1909" s="6">
        <v>399.9999999996362</v>
      </c>
      <c r="O1909" s="4">
        <v>0</v>
      </c>
      <c r="P1909" s="4">
        <v>399.9999999996362</v>
      </c>
      <c r="Q1909" s="13">
        <v>1</v>
      </c>
      <c r="R1909" s="29">
        <v>377.80534641417597</v>
      </c>
      <c r="S1909" s="29">
        <v>530.75298692210731</v>
      </c>
      <c r="T1909" s="29">
        <v>17.468679342000001</v>
      </c>
      <c r="U1909" t="s">
        <v>176</v>
      </c>
    </row>
    <row r="1910" spans="1:21">
      <c r="A1910">
        <v>1908</v>
      </c>
      <c r="B1910">
        <v>886307</v>
      </c>
      <c r="C1910" s="2">
        <v>44583.875</v>
      </c>
      <c r="D1910" s="26">
        <f>IF(input_OLD_temp_simulation!C1910&lt;&gt;"",(C1910-E1910/24-DATE(1970,1,1))*86400,"")</f>
        <v>1642881600.0000002</v>
      </c>
      <c r="E1910" s="13">
        <v>1</v>
      </c>
      <c r="F1910" s="17">
        <v>5.3085329017143383</v>
      </c>
      <c r="G1910" s="17">
        <v>1.999999998769193</v>
      </c>
      <c r="H1910" s="6">
        <v>0</v>
      </c>
      <c r="I1910" s="17">
        <v>3.9751995692015432</v>
      </c>
      <c r="J1910" s="17">
        <v>17.473333333333329</v>
      </c>
      <c r="K1910" s="4">
        <v>17.5</v>
      </c>
      <c r="L1910">
        <v>900</v>
      </c>
      <c r="M1910" s="6">
        <v>859.71111110855213</v>
      </c>
      <c r="N1910" s="6">
        <v>123.9999999997963</v>
      </c>
      <c r="O1910" s="4">
        <v>0</v>
      </c>
      <c r="P1910" s="4">
        <v>123.9999999997963</v>
      </c>
      <c r="Q1910" s="13">
        <v>1</v>
      </c>
      <c r="R1910" s="29">
        <v>377.80534641417597</v>
      </c>
      <c r="S1910" s="29">
        <v>481.90576469437622</v>
      </c>
      <c r="T1910" s="29">
        <v>17.459143742999998</v>
      </c>
      <c r="U1910" t="s">
        <v>176</v>
      </c>
    </row>
    <row r="1911" spans="1:21">
      <c r="A1911">
        <v>1909</v>
      </c>
      <c r="B1911">
        <v>886307</v>
      </c>
      <c r="C1911" s="2">
        <v>44583.885416666657</v>
      </c>
      <c r="D1911" s="26">
        <f>IF(input_OLD_temp_simulation!C1911&lt;&gt;"",(C1911-E1911/24-DATE(1970,1,1))*86400,"")</f>
        <v>1642882499.9999993</v>
      </c>
      <c r="E1911" s="13">
        <v>1</v>
      </c>
      <c r="F1911" s="17">
        <v>5.3029153079638442</v>
      </c>
      <c r="G1911" s="17">
        <v>1.999999998769193</v>
      </c>
      <c r="H1911" s="6">
        <v>0</v>
      </c>
      <c r="I1911" s="17">
        <v>3.9695819754510491</v>
      </c>
      <c r="J1911" s="17">
        <v>17.426666666666669</v>
      </c>
      <c r="K1911" s="4">
        <v>17.5</v>
      </c>
      <c r="L1911">
        <v>900</v>
      </c>
      <c r="M1911" s="6">
        <v>859.71111110855213</v>
      </c>
      <c r="N1911" s="6">
        <v>332.00000000033469</v>
      </c>
      <c r="O1911" s="4">
        <v>0</v>
      </c>
      <c r="P1911" s="4">
        <v>332.00000000033469</v>
      </c>
      <c r="Q1911" s="13">
        <v>1</v>
      </c>
      <c r="R1911" s="29">
        <v>377.80534641417597</v>
      </c>
      <c r="S1911" s="29">
        <v>481.90576469437622</v>
      </c>
      <c r="T1911" s="29">
        <v>17.457527539000001</v>
      </c>
      <c r="U1911" t="s">
        <v>176</v>
      </c>
    </row>
    <row r="1912" spans="1:21">
      <c r="A1912">
        <v>1910</v>
      </c>
      <c r="B1912">
        <v>886307</v>
      </c>
      <c r="C1912" s="2">
        <v>44583.895833333343</v>
      </c>
      <c r="D1912" s="26">
        <f>IF(input_OLD_temp_simulation!C1912&lt;&gt;"",(C1912-E1912/24-DATE(1970,1,1))*86400,"")</f>
        <v>1642883400.000001</v>
      </c>
      <c r="E1912" s="13">
        <v>1</v>
      </c>
      <c r="F1912" s="17">
        <v>5.2972977142133502</v>
      </c>
      <c r="G1912" s="17">
        <v>1.999999998769193</v>
      </c>
      <c r="H1912" s="6">
        <v>0</v>
      </c>
      <c r="I1912" s="17">
        <v>3.963964381700555</v>
      </c>
      <c r="J1912" s="17">
        <v>17.693333333333332</v>
      </c>
      <c r="K1912" s="4">
        <v>17.5</v>
      </c>
      <c r="L1912">
        <v>900</v>
      </c>
      <c r="M1912" s="6">
        <v>859.71111110855213</v>
      </c>
      <c r="N1912" s="6">
        <v>112.0000000009895</v>
      </c>
      <c r="O1912" s="4">
        <v>0</v>
      </c>
      <c r="P1912" s="4">
        <v>112.0000000009895</v>
      </c>
      <c r="Q1912" s="13">
        <v>1</v>
      </c>
      <c r="R1912" s="29">
        <v>377.80534641417597</v>
      </c>
      <c r="S1912" s="29">
        <v>481.90576469437622</v>
      </c>
      <c r="T1912" s="29">
        <v>17.447535496</v>
      </c>
      <c r="U1912" t="s">
        <v>176</v>
      </c>
    </row>
    <row r="1913" spans="1:21">
      <c r="A1913">
        <v>1911</v>
      </c>
      <c r="B1913">
        <v>886307</v>
      </c>
      <c r="C1913" s="2">
        <v>44583.90625</v>
      </c>
      <c r="D1913" s="26">
        <f>IF(input_OLD_temp_simulation!C1913&lt;&gt;"",(C1913-E1913/24-DATE(1970,1,1))*86400,"")</f>
        <v>1642884300.0000002</v>
      </c>
      <c r="E1913" s="13">
        <v>1</v>
      </c>
      <c r="F1913" s="17">
        <v>5.2916801204628561</v>
      </c>
      <c r="G1913" s="17">
        <v>1.999999998769193</v>
      </c>
      <c r="H1913" s="6">
        <v>0</v>
      </c>
      <c r="I1913" s="17">
        <v>3.95834678795006</v>
      </c>
      <c r="J1913" s="17">
        <v>17.61333333333333</v>
      </c>
      <c r="K1913" s="4">
        <v>17.5</v>
      </c>
      <c r="L1913">
        <v>900</v>
      </c>
      <c r="M1913" s="6">
        <v>859.71111110855213</v>
      </c>
      <c r="N1913" s="6">
        <v>115.99999999998541</v>
      </c>
      <c r="O1913" s="4">
        <v>0</v>
      </c>
      <c r="P1913" s="4">
        <v>115.99999999998541</v>
      </c>
      <c r="Q1913" s="13">
        <v>1</v>
      </c>
      <c r="R1913" s="29">
        <v>377.80534641417597</v>
      </c>
      <c r="S1913" s="29">
        <v>481.90576469437622</v>
      </c>
      <c r="T1913" s="29">
        <v>17.437709130999998</v>
      </c>
      <c r="U1913" t="s">
        <v>176</v>
      </c>
    </row>
    <row r="1914" spans="1:21">
      <c r="A1914">
        <v>1912</v>
      </c>
      <c r="B1914">
        <v>886307</v>
      </c>
      <c r="C1914" s="2">
        <v>44583.916666666657</v>
      </c>
      <c r="D1914" s="26">
        <f>IF(input_OLD_temp_simulation!C1914&lt;&gt;"",(C1914-E1914/24-DATE(1970,1,1))*86400,"")</f>
        <v>1642885199.9999993</v>
      </c>
      <c r="E1914" s="13">
        <v>1</v>
      </c>
      <c r="F1914" s="17">
        <v>5.286062526712362</v>
      </c>
      <c r="G1914" s="17">
        <v>1.999999998769193</v>
      </c>
      <c r="H1914" s="6">
        <v>0</v>
      </c>
      <c r="I1914" s="17">
        <v>3.9527291941995659</v>
      </c>
      <c r="J1914" s="17">
        <v>17.49666666666667</v>
      </c>
      <c r="K1914" s="4">
        <v>13</v>
      </c>
      <c r="L1914">
        <v>900</v>
      </c>
      <c r="M1914" s="6">
        <v>0</v>
      </c>
      <c r="N1914" s="6">
        <v>115.99999999998541</v>
      </c>
      <c r="O1914" s="4">
        <v>0</v>
      </c>
      <c r="P1914" s="4">
        <v>115.99999999998541</v>
      </c>
      <c r="Q1914" s="13">
        <v>1</v>
      </c>
      <c r="R1914" s="29">
        <v>377.80534641417597</v>
      </c>
      <c r="S1914" s="29">
        <v>0</v>
      </c>
      <c r="T1914" s="29">
        <v>17.41012563</v>
      </c>
      <c r="U1914" t="s">
        <v>176</v>
      </c>
    </row>
    <row r="1915" spans="1:21">
      <c r="A1915">
        <v>1913</v>
      </c>
      <c r="B1915">
        <v>886307</v>
      </c>
      <c r="C1915" s="2">
        <v>44583.927083333343</v>
      </c>
      <c r="D1915" s="26">
        <f>IF(input_OLD_temp_simulation!C1915&lt;&gt;"",(C1915-E1915/24-DATE(1970,1,1))*86400,"")</f>
        <v>1642886100.000001</v>
      </c>
      <c r="E1915" s="13">
        <v>1</v>
      </c>
      <c r="F1915" s="17">
        <v>5.2817960758551923</v>
      </c>
      <c r="G1915" s="17">
        <v>2.043581394609792</v>
      </c>
      <c r="H1915" s="6">
        <v>0</v>
      </c>
      <c r="I1915" s="17">
        <v>3.919408479448665</v>
      </c>
      <c r="J1915" s="17">
        <v>17.36333333333333</v>
      </c>
      <c r="K1915" s="4">
        <v>13</v>
      </c>
      <c r="L1915">
        <v>900</v>
      </c>
      <c r="M1915" s="6">
        <v>0</v>
      </c>
      <c r="N1915" s="6">
        <v>119.99999999898139</v>
      </c>
      <c r="O1915" s="4">
        <v>0</v>
      </c>
      <c r="P1915" s="4">
        <v>119.99999999898139</v>
      </c>
      <c r="Q1915" s="13">
        <v>1</v>
      </c>
      <c r="R1915" s="29">
        <v>377.80534641417597</v>
      </c>
      <c r="S1915" s="29">
        <v>0</v>
      </c>
      <c r="T1915" s="29">
        <v>17.382676331999999</v>
      </c>
      <c r="U1915" t="s">
        <v>176</v>
      </c>
    </row>
    <row r="1916" spans="1:21">
      <c r="A1916">
        <v>1914</v>
      </c>
      <c r="B1916">
        <v>886307</v>
      </c>
      <c r="C1916" s="2">
        <v>44583.9375</v>
      </c>
      <c r="D1916" s="26">
        <f>IF(input_OLD_temp_simulation!C1916&lt;&gt;"",(C1916-E1916/24-DATE(1970,1,1))*86400,"")</f>
        <v>1642887000.0000002</v>
      </c>
      <c r="E1916" s="13">
        <v>1</v>
      </c>
      <c r="F1916" s="17">
        <v>5.2775296249980217</v>
      </c>
      <c r="G1916" s="17">
        <v>2.0871627904503902</v>
      </c>
      <c r="H1916" s="6">
        <v>0</v>
      </c>
      <c r="I1916" s="17">
        <v>3.8860877646977618</v>
      </c>
      <c r="J1916" s="17">
        <v>17.141666666666669</v>
      </c>
      <c r="K1916" s="4">
        <v>13</v>
      </c>
      <c r="L1916">
        <v>900</v>
      </c>
      <c r="M1916" s="6">
        <v>0</v>
      </c>
      <c r="N1916" s="6">
        <v>152.00000000004371</v>
      </c>
      <c r="O1916" s="4">
        <v>0</v>
      </c>
      <c r="P1916" s="4">
        <v>152.00000000004371</v>
      </c>
      <c r="Q1916" s="13">
        <v>1</v>
      </c>
      <c r="R1916" s="29">
        <v>377.80534641417597</v>
      </c>
      <c r="S1916" s="29">
        <v>0</v>
      </c>
      <c r="T1916" s="29">
        <v>17.356425248000001</v>
      </c>
      <c r="U1916" t="s">
        <v>176</v>
      </c>
    </row>
    <row r="1917" spans="1:21">
      <c r="A1917">
        <v>1915</v>
      </c>
      <c r="B1917">
        <v>886307</v>
      </c>
      <c r="C1917" s="2">
        <v>44583.947916666657</v>
      </c>
      <c r="D1917" s="26">
        <f>IF(input_OLD_temp_simulation!C1917&lt;&gt;"",(C1917-E1917/24-DATE(1970,1,1))*86400,"")</f>
        <v>1642887899.9999993</v>
      </c>
      <c r="E1917" s="13">
        <v>1</v>
      </c>
      <c r="F1917" s="17">
        <v>5.2732631741408511</v>
      </c>
      <c r="G1917" s="17">
        <v>2.1307441862909879</v>
      </c>
      <c r="H1917" s="6">
        <v>0</v>
      </c>
      <c r="I1917" s="17">
        <v>3.8527670499468591</v>
      </c>
      <c r="J1917" s="17">
        <v>16.93</v>
      </c>
      <c r="K1917" s="4">
        <v>13</v>
      </c>
      <c r="L1917">
        <v>900</v>
      </c>
      <c r="M1917" s="6">
        <v>0</v>
      </c>
      <c r="N1917" s="6">
        <v>152.00000000004371</v>
      </c>
      <c r="O1917" s="4">
        <v>0</v>
      </c>
      <c r="P1917" s="4">
        <v>152.00000000004371</v>
      </c>
      <c r="Q1917" s="13">
        <v>1</v>
      </c>
      <c r="R1917" s="29">
        <v>377.80534641417597</v>
      </c>
      <c r="S1917" s="29">
        <v>0</v>
      </c>
      <c r="T1917" s="29">
        <v>17.330152157000001</v>
      </c>
      <c r="U1917" t="s">
        <v>176</v>
      </c>
    </row>
    <row r="1918" spans="1:21">
      <c r="A1918">
        <v>1916</v>
      </c>
      <c r="B1918">
        <v>886307</v>
      </c>
      <c r="C1918" s="2">
        <v>44583.958333333343</v>
      </c>
      <c r="D1918" s="26">
        <f>IF(input_OLD_temp_simulation!C1918&lt;&gt;"",(C1918-E1918/24-DATE(1970,1,1))*86400,"")</f>
        <v>1642888800.000001</v>
      </c>
      <c r="E1918" s="13">
        <v>1</v>
      </c>
      <c r="F1918" s="17">
        <v>5.2689967232836814</v>
      </c>
      <c r="G1918" s="17">
        <v>2.174325582131587</v>
      </c>
      <c r="H1918" s="6">
        <v>0</v>
      </c>
      <c r="I1918" s="17">
        <v>3.8194463351959569</v>
      </c>
      <c r="J1918" s="17">
        <v>16.760000000000002</v>
      </c>
      <c r="K1918" s="4">
        <v>13</v>
      </c>
      <c r="L1918">
        <v>900</v>
      </c>
      <c r="M1918" s="6">
        <v>0</v>
      </c>
      <c r="N1918" s="6">
        <v>247.99999999959249</v>
      </c>
      <c r="O1918" s="4">
        <v>0</v>
      </c>
      <c r="P1918" s="4">
        <v>247.99999999959249</v>
      </c>
      <c r="Q1918" s="13">
        <v>1</v>
      </c>
      <c r="R1918" s="29">
        <v>377.80534641417597</v>
      </c>
      <c r="S1918" s="29">
        <v>0</v>
      </c>
      <c r="T1918" s="29">
        <v>17.307506603</v>
      </c>
      <c r="U1918" t="s">
        <v>176</v>
      </c>
    </row>
    <row r="1919" spans="1:21">
      <c r="A1919">
        <v>1917</v>
      </c>
      <c r="B1919">
        <v>886307</v>
      </c>
      <c r="C1919" s="2">
        <v>44583.96875</v>
      </c>
      <c r="D1919" s="26">
        <f>IF(input_OLD_temp_simulation!C1919&lt;&gt;"",(C1919-E1919/24-DATE(1970,1,1))*86400,"")</f>
        <v>1642889700.0000002</v>
      </c>
      <c r="E1919" s="13">
        <v>1</v>
      </c>
      <c r="F1919" s="17">
        <v>5.268122952052301</v>
      </c>
      <c r="G1919" s="17">
        <v>2.1094119323128382</v>
      </c>
      <c r="H1919" s="6">
        <v>0</v>
      </c>
      <c r="I1919" s="17">
        <v>3.861848330510409</v>
      </c>
      <c r="J1919" s="17">
        <v>16.59666666666666</v>
      </c>
      <c r="K1919" s="4">
        <v>13</v>
      </c>
      <c r="L1919">
        <v>900</v>
      </c>
      <c r="M1919" s="6">
        <v>0</v>
      </c>
      <c r="N1919" s="6">
        <v>28.000000000247379</v>
      </c>
      <c r="O1919" s="4">
        <v>0</v>
      </c>
      <c r="P1919" s="4">
        <v>28.000000000247379</v>
      </c>
      <c r="Q1919" s="13">
        <v>1</v>
      </c>
      <c r="R1919" s="29">
        <v>377.80534641417597</v>
      </c>
      <c r="S1919" s="29">
        <v>0</v>
      </c>
      <c r="T1919" s="29">
        <v>17.276700156</v>
      </c>
      <c r="U1919" t="s">
        <v>176</v>
      </c>
    </row>
    <row r="1920" spans="1:21">
      <c r="A1920">
        <v>1918</v>
      </c>
      <c r="B1920">
        <v>886307</v>
      </c>
      <c r="C1920" s="2">
        <v>44583.979166666657</v>
      </c>
      <c r="D1920" s="26">
        <f>IF(input_OLD_temp_simulation!C1920&lt;&gt;"",(C1920-E1920/24-DATE(1970,1,1))*86400,"")</f>
        <v>1642890599.9999993</v>
      </c>
      <c r="E1920" s="13">
        <v>1</v>
      </c>
      <c r="F1920" s="17">
        <v>5.2672491808209214</v>
      </c>
      <c r="G1920" s="17">
        <v>2.0444982824940889</v>
      </c>
      <c r="H1920" s="6">
        <v>0</v>
      </c>
      <c r="I1920" s="17">
        <v>3.9042503258248611</v>
      </c>
      <c r="J1920" s="17">
        <v>16.423333333333328</v>
      </c>
      <c r="K1920" s="4">
        <v>13</v>
      </c>
      <c r="L1920">
        <v>900</v>
      </c>
      <c r="M1920" s="6">
        <v>0</v>
      </c>
      <c r="N1920" s="6">
        <v>32.00000000106229</v>
      </c>
      <c r="O1920" s="4">
        <v>0</v>
      </c>
      <c r="P1920" s="4">
        <v>32.00000000106229</v>
      </c>
      <c r="Q1920" s="13">
        <v>1</v>
      </c>
      <c r="R1920" s="29">
        <v>377.80534641417597</v>
      </c>
      <c r="S1920" s="29">
        <v>0</v>
      </c>
      <c r="T1920" s="29">
        <v>17.246273665</v>
      </c>
      <c r="U1920" t="s">
        <v>176</v>
      </c>
    </row>
    <row r="1921" spans="1:21">
      <c r="A1921">
        <v>1919</v>
      </c>
      <c r="B1921">
        <v>886307</v>
      </c>
      <c r="C1921" s="2">
        <v>44583.989583333343</v>
      </c>
      <c r="D1921" s="26">
        <f>IF(input_OLD_temp_simulation!C1921&lt;&gt;"",(C1921-E1921/24-DATE(1970,1,1))*86400,"")</f>
        <v>1642891500.000001</v>
      </c>
      <c r="E1921" s="13">
        <v>1</v>
      </c>
      <c r="F1921" s="17">
        <v>5.2663754095895401</v>
      </c>
      <c r="G1921" s="17">
        <v>1.979584632675341</v>
      </c>
      <c r="H1921" s="6">
        <v>0</v>
      </c>
      <c r="I1921" s="17">
        <v>3.9466523211393132</v>
      </c>
      <c r="J1921" s="17">
        <v>16.27333333333333</v>
      </c>
      <c r="K1921" s="4">
        <v>13</v>
      </c>
      <c r="L1921">
        <v>900</v>
      </c>
      <c r="M1921" s="6">
        <v>0</v>
      </c>
      <c r="N1921" s="6">
        <v>31.9999999992433</v>
      </c>
      <c r="O1921" s="4">
        <v>0</v>
      </c>
      <c r="P1921" s="4">
        <v>31.9999999992433</v>
      </c>
      <c r="Q1921" s="13">
        <v>1</v>
      </c>
      <c r="R1921" s="29">
        <v>377.80534641417597</v>
      </c>
      <c r="S1921" s="29">
        <v>0</v>
      </c>
      <c r="T1921" s="29">
        <v>17.216073886</v>
      </c>
      <c r="U1921" t="s">
        <v>176</v>
      </c>
    </row>
    <row r="1922" spans="1:21">
      <c r="A1922">
        <v>1920</v>
      </c>
      <c r="B1922">
        <v>886307</v>
      </c>
      <c r="C1922" s="2">
        <v>44584</v>
      </c>
      <c r="D1922" s="26">
        <f>IF(input_OLD_temp_simulation!C1922&lt;&gt;"",(C1922-E1922/24-DATE(1970,1,1))*86400,"")</f>
        <v>1642892400.0000002</v>
      </c>
      <c r="E1922" s="13">
        <v>1</v>
      </c>
      <c r="F1922" s="17">
        <v>5.2655016383581597</v>
      </c>
      <c r="G1922" s="17">
        <v>1.914670982856592</v>
      </c>
      <c r="H1922" s="6">
        <v>0</v>
      </c>
      <c r="I1922" s="17">
        <v>3.9890543164537648</v>
      </c>
      <c r="J1922" s="17">
        <v>16.173333333333328</v>
      </c>
      <c r="K1922" s="4">
        <v>13</v>
      </c>
      <c r="L1922">
        <v>900</v>
      </c>
      <c r="M1922" s="6">
        <v>0</v>
      </c>
      <c r="N1922" s="6">
        <v>28.000000000247379</v>
      </c>
      <c r="O1922" s="4">
        <v>0</v>
      </c>
      <c r="P1922" s="4">
        <v>28.000000000247379</v>
      </c>
      <c r="Q1922" s="13">
        <v>1</v>
      </c>
      <c r="R1922" s="29">
        <v>377.80534641417597</v>
      </c>
      <c r="S1922" s="29">
        <v>0</v>
      </c>
      <c r="T1922" s="29">
        <v>17.185948051</v>
      </c>
      <c r="U1922" t="s">
        <v>176</v>
      </c>
    </row>
    <row r="1923" spans="1:21">
      <c r="A1923">
        <v>1921</v>
      </c>
      <c r="B1923">
        <v>886307</v>
      </c>
      <c r="C1923" s="2">
        <v>44584.010416666657</v>
      </c>
      <c r="D1923" s="26">
        <f>IF(input_OLD_temp_simulation!C1923&lt;&gt;"",(C1923-E1923/24-DATE(1970,1,1))*86400,"")</f>
        <v>1642893299.9999993</v>
      </c>
      <c r="E1923" s="13">
        <v>1</v>
      </c>
      <c r="F1923" s="17">
        <v>5.2043581395532907</v>
      </c>
      <c r="G1923" s="17">
        <v>1.7722491412470449</v>
      </c>
      <c r="H1923" s="6">
        <v>0</v>
      </c>
      <c r="I1923" s="17">
        <v>4.0228587120552612</v>
      </c>
      <c r="J1923" s="17">
        <v>16.08666666666667</v>
      </c>
      <c r="K1923" s="4">
        <v>13</v>
      </c>
      <c r="L1923">
        <v>900</v>
      </c>
      <c r="M1923" s="6">
        <v>0</v>
      </c>
      <c r="N1923" s="6">
        <v>31.9999999992433</v>
      </c>
      <c r="O1923" s="4">
        <v>0</v>
      </c>
      <c r="P1923" s="4">
        <v>31.9999999992433</v>
      </c>
      <c r="Q1923" s="13">
        <v>1</v>
      </c>
      <c r="R1923" s="29">
        <v>377.80534641417597</v>
      </c>
      <c r="S1923" s="29">
        <v>0</v>
      </c>
      <c r="T1923" s="29">
        <v>17.156173290000002</v>
      </c>
      <c r="U1923" t="s">
        <v>176</v>
      </c>
    </row>
    <row r="1924" spans="1:21">
      <c r="A1924">
        <v>1922</v>
      </c>
      <c r="B1924">
        <v>886307</v>
      </c>
      <c r="C1924" s="2">
        <v>44584.020833333343</v>
      </c>
      <c r="D1924" s="26">
        <f>IF(input_OLD_temp_simulation!C1924&lt;&gt;"",(C1924-E1924/24-DATE(1970,1,1))*86400,"")</f>
        <v>1642894200.000001</v>
      </c>
      <c r="E1924" s="13">
        <v>1</v>
      </c>
      <c r="F1924" s="17">
        <v>5.1432146407484218</v>
      </c>
      <c r="G1924" s="17">
        <v>1.6298272996374981</v>
      </c>
      <c r="H1924" s="6">
        <v>0</v>
      </c>
      <c r="I1924" s="17">
        <v>4.0566631076567568</v>
      </c>
      <c r="J1924" s="17">
        <v>15.994999999999999</v>
      </c>
      <c r="K1924" s="4">
        <v>13</v>
      </c>
      <c r="L1924">
        <v>900</v>
      </c>
      <c r="M1924" s="6">
        <v>0</v>
      </c>
      <c r="N1924" s="6">
        <v>28.000000000247379</v>
      </c>
      <c r="O1924" s="4">
        <v>0</v>
      </c>
      <c r="P1924" s="4">
        <v>28.000000000247379</v>
      </c>
      <c r="Q1924" s="13">
        <v>1</v>
      </c>
      <c r="R1924" s="29">
        <v>377.80534641417597</v>
      </c>
      <c r="S1924" s="29">
        <v>0</v>
      </c>
      <c r="T1924" s="29">
        <v>17.126444386999999</v>
      </c>
      <c r="U1924" t="s">
        <v>176</v>
      </c>
    </row>
    <row r="1925" spans="1:21">
      <c r="A1925">
        <v>1923</v>
      </c>
      <c r="B1925">
        <v>886307</v>
      </c>
      <c r="C1925" s="2">
        <v>44584.03125</v>
      </c>
      <c r="D1925" s="26">
        <f>IF(input_OLD_temp_simulation!C1925&lt;&gt;"",(C1925-E1925/24-DATE(1970,1,1))*86400,"")</f>
        <v>1642895100.0000002</v>
      </c>
      <c r="E1925" s="13">
        <v>1</v>
      </c>
      <c r="F1925" s="17">
        <v>5.0820711419435529</v>
      </c>
      <c r="G1925" s="17">
        <v>1.487405458027951</v>
      </c>
      <c r="H1925" s="6">
        <v>0</v>
      </c>
      <c r="I1925" s="17">
        <v>4.0904675032582523</v>
      </c>
      <c r="J1925" s="17">
        <v>15.94</v>
      </c>
      <c r="K1925" s="4">
        <v>13</v>
      </c>
      <c r="L1925">
        <v>900</v>
      </c>
      <c r="M1925" s="6">
        <v>0</v>
      </c>
      <c r="N1925" s="6">
        <v>32.00000000106229</v>
      </c>
      <c r="O1925" s="4">
        <v>0</v>
      </c>
      <c r="P1925" s="4">
        <v>32.00000000106229</v>
      </c>
      <c r="Q1925" s="13">
        <v>1</v>
      </c>
      <c r="R1925" s="29">
        <v>377.80534641417597</v>
      </c>
      <c r="S1925" s="29">
        <v>0</v>
      </c>
      <c r="T1925" s="29">
        <v>17.097065321999999</v>
      </c>
      <c r="U1925" t="s">
        <v>176</v>
      </c>
    </row>
    <row r="1926" spans="1:21">
      <c r="A1926">
        <v>1924</v>
      </c>
      <c r="B1926">
        <v>886307</v>
      </c>
      <c r="C1926" s="2">
        <v>44584.041666666657</v>
      </c>
      <c r="D1926" s="26">
        <f>IF(input_OLD_temp_simulation!C1926&lt;&gt;"",(C1926-E1926/24-DATE(1970,1,1))*86400,"")</f>
        <v>1642895999.9999993</v>
      </c>
      <c r="E1926" s="13">
        <v>1</v>
      </c>
      <c r="F1926" s="17">
        <v>5.020927643138684</v>
      </c>
      <c r="G1926" s="17">
        <v>1.344983616418403</v>
      </c>
      <c r="H1926" s="6">
        <v>0</v>
      </c>
      <c r="I1926" s="17">
        <v>4.1242718988597487</v>
      </c>
      <c r="J1926" s="17">
        <v>15.87</v>
      </c>
      <c r="K1926" s="4">
        <v>13</v>
      </c>
      <c r="L1926">
        <v>900</v>
      </c>
      <c r="M1926" s="6">
        <v>0</v>
      </c>
      <c r="N1926" s="6">
        <v>31.9999999992433</v>
      </c>
      <c r="O1926" s="4">
        <v>0</v>
      </c>
      <c r="P1926" s="4">
        <v>31.9999999992433</v>
      </c>
      <c r="Q1926" s="13">
        <v>1</v>
      </c>
      <c r="R1926" s="29">
        <v>377.80534641417597</v>
      </c>
      <c r="S1926" s="29">
        <v>0</v>
      </c>
      <c r="T1926" s="29">
        <v>17.067882944000001</v>
      </c>
      <c r="U1926" t="s">
        <v>176</v>
      </c>
    </row>
    <row r="1927" spans="1:21">
      <c r="A1927">
        <v>1925</v>
      </c>
      <c r="B1927">
        <v>886307</v>
      </c>
      <c r="C1927" s="2">
        <v>44584.052083333343</v>
      </c>
      <c r="D1927" s="26">
        <f>IF(input_OLD_temp_simulation!C1927&lt;&gt;"",(C1927-E1927/24-DATE(1970,1,1))*86400,"")</f>
        <v>1642896900.000001</v>
      </c>
      <c r="E1927" s="13">
        <v>1</v>
      </c>
      <c r="F1927" s="17">
        <v>4.9437027290139772</v>
      </c>
      <c r="G1927" s="17">
        <v>1.323651362132551</v>
      </c>
      <c r="H1927" s="6">
        <v>0</v>
      </c>
      <c r="I1927" s="17">
        <v>4.061268487592276</v>
      </c>
      <c r="J1927" s="17">
        <v>15.82666666666667</v>
      </c>
      <c r="K1927" s="4">
        <v>13</v>
      </c>
      <c r="L1927">
        <v>900</v>
      </c>
      <c r="M1927" s="6">
        <v>0</v>
      </c>
      <c r="N1927" s="6">
        <v>32.00000000106229</v>
      </c>
      <c r="O1927" s="4">
        <v>0</v>
      </c>
      <c r="P1927" s="4">
        <v>32.00000000106229</v>
      </c>
      <c r="Q1927" s="13">
        <v>1</v>
      </c>
      <c r="R1927" s="29">
        <v>377.80534641417597</v>
      </c>
      <c r="S1927" s="29">
        <v>0</v>
      </c>
      <c r="T1927" s="29">
        <v>17.038595282999999</v>
      </c>
      <c r="U1927" t="s">
        <v>176</v>
      </c>
    </row>
    <row r="1928" spans="1:21">
      <c r="A1928">
        <v>1926</v>
      </c>
      <c r="B1928">
        <v>886307</v>
      </c>
      <c r="C1928" s="2">
        <v>44584.0625</v>
      </c>
      <c r="D1928" s="26">
        <f>IF(input_OLD_temp_simulation!C1928&lt;&gt;"",(C1928-E1928/24-DATE(1970,1,1))*86400,"")</f>
        <v>1642897800.0000002</v>
      </c>
      <c r="E1928" s="13">
        <v>1</v>
      </c>
      <c r="F1928" s="17">
        <v>4.8664778148892696</v>
      </c>
      <c r="G1928" s="17">
        <v>1.3023191078466989</v>
      </c>
      <c r="H1928" s="6">
        <v>0</v>
      </c>
      <c r="I1928" s="17">
        <v>3.9982650763248042</v>
      </c>
      <c r="J1928" s="17">
        <v>15.75</v>
      </c>
      <c r="K1928" s="4">
        <v>13</v>
      </c>
      <c r="L1928">
        <v>900</v>
      </c>
      <c r="M1928" s="6">
        <v>0</v>
      </c>
      <c r="N1928" s="6">
        <v>99.999999998544808</v>
      </c>
      <c r="O1928" s="4">
        <v>0</v>
      </c>
      <c r="P1928" s="4">
        <v>99.999999998544808</v>
      </c>
      <c r="Q1928" s="13">
        <v>1</v>
      </c>
      <c r="R1928" s="29">
        <v>377.80534641417597</v>
      </c>
      <c r="S1928" s="29">
        <v>0</v>
      </c>
      <c r="T1928" s="29">
        <v>17.011787712</v>
      </c>
      <c r="U1928" t="s">
        <v>176</v>
      </c>
    </row>
    <row r="1929" spans="1:21">
      <c r="A1929">
        <v>1927</v>
      </c>
      <c r="B1929">
        <v>886307</v>
      </c>
      <c r="C1929" s="2">
        <v>44584.072916666657</v>
      </c>
      <c r="D1929" s="26">
        <f>IF(input_OLD_temp_simulation!C1929&lt;&gt;"",(C1929-E1929/24-DATE(1970,1,1))*86400,"")</f>
        <v>1642898699.9999993</v>
      </c>
      <c r="E1929" s="13">
        <v>1</v>
      </c>
      <c r="F1929" s="17">
        <v>4.7892529007645637</v>
      </c>
      <c r="G1929" s="17">
        <v>1.2809868535608471</v>
      </c>
      <c r="H1929" s="6">
        <v>0</v>
      </c>
      <c r="I1929" s="17">
        <v>3.935261665057332</v>
      </c>
      <c r="J1929" s="17">
        <v>15.676666666666669</v>
      </c>
      <c r="K1929" s="4">
        <v>13</v>
      </c>
      <c r="L1929">
        <v>900</v>
      </c>
      <c r="M1929" s="6">
        <v>0</v>
      </c>
      <c r="N1929" s="6">
        <v>87.999999999738066</v>
      </c>
      <c r="O1929" s="4">
        <v>0</v>
      </c>
      <c r="P1929" s="4">
        <v>87.999999999738066</v>
      </c>
      <c r="Q1929" s="13">
        <v>1</v>
      </c>
      <c r="R1929" s="29">
        <v>377.80534641417597</v>
      </c>
      <c r="S1929" s="29">
        <v>0</v>
      </c>
      <c r="T1929" s="29">
        <v>16.984411281</v>
      </c>
      <c r="U1929" t="s">
        <v>176</v>
      </c>
    </row>
    <row r="1930" spans="1:21">
      <c r="A1930">
        <v>1928</v>
      </c>
      <c r="B1930">
        <v>886307</v>
      </c>
      <c r="C1930" s="2">
        <v>44584.083333333343</v>
      </c>
      <c r="D1930" s="26">
        <f>IF(input_OLD_temp_simulation!C1930&lt;&gt;"",(C1930-E1930/24-DATE(1970,1,1))*86400,"")</f>
        <v>1642899600.000001</v>
      </c>
      <c r="E1930" s="13">
        <v>1</v>
      </c>
      <c r="F1930" s="17">
        <v>4.7120279866398569</v>
      </c>
      <c r="G1930" s="17">
        <v>1.259654599274995</v>
      </c>
      <c r="H1930" s="6">
        <v>0</v>
      </c>
      <c r="I1930" s="17">
        <v>3.8722582537898602</v>
      </c>
      <c r="J1930" s="17">
        <v>15.605</v>
      </c>
      <c r="K1930" s="4">
        <v>13</v>
      </c>
      <c r="L1930">
        <v>900</v>
      </c>
      <c r="M1930" s="6">
        <v>0</v>
      </c>
      <c r="N1930" s="6">
        <v>32.00000000106229</v>
      </c>
      <c r="O1930" s="4">
        <v>0</v>
      </c>
      <c r="P1930" s="4">
        <v>32.00000000106229</v>
      </c>
      <c r="Q1930" s="13">
        <v>1</v>
      </c>
      <c r="R1930" s="29">
        <v>377.80534641417597</v>
      </c>
      <c r="S1930" s="29">
        <v>0</v>
      </c>
      <c r="T1930" s="29">
        <v>16.954795083</v>
      </c>
      <c r="U1930" t="s">
        <v>176</v>
      </c>
    </row>
    <row r="1931" spans="1:21">
      <c r="A1931">
        <v>1929</v>
      </c>
      <c r="B1931">
        <v>886307</v>
      </c>
      <c r="C1931" s="2">
        <v>44584.09375</v>
      </c>
      <c r="D1931" s="26">
        <f>IF(input_OLD_temp_simulation!C1931&lt;&gt;"",(C1931-E1931/24-DATE(1970,1,1))*86400,"")</f>
        <v>1642900500.0000002</v>
      </c>
      <c r="E1931" s="13">
        <v>1</v>
      </c>
      <c r="F1931" s="17">
        <v>4.6861542154084779</v>
      </c>
      <c r="G1931" s="17">
        <v>1.1947409506095099</v>
      </c>
      <c r="H1931" s="6">
        <v>0</v>
      </c>
      <c r="I1931" s="17">
        <v>3.889660248335471</v>
      </c>
      <c r="J1931" s="17">
        <v>15.53</v>
      </c>
      <c r="K1931" s="4">
        <v>13</v>
      </c>
      <c r="L1931">
        <v>900</v>
      </c>
      <c r="M1931" s="6">
        <v>0</v>
      </c>
      <c r="N1931" s="6">
        <v>28.000000000247379</v>
      </c>
      <c r="O1931" s="4">
        <v>0</v>
      </c>
      <c r="P1931" s="4">
        <v>28.000000000247379</v>
      </c>
      <c r="Q1931" s="13">
        <v>1</v>
      </c>
      <c r="R1931" s="29">
        <v>377.80534641417597</v>
      </c>
      <c r="S1931" s="29">
        <v>0</v>
      </c>
      <c r="T1931" s="29">
        <v>16.925173188999999</v>
      </c>
      <c r="U1931" t="s">
        <v>176</v>
      </c>
    </row>
    <row r="1932" spans="1:21">
      <c r="A1932">
        <v>1930</v>
      </c>
      <c r="B1932">
        <v>886307</v>
      </c>
      <c r="C1932" s="2">
        <v>44584.104166666657</v>
      </c>
      <c r="D1932" s="26">
        <f>IF(input_OLD_temp_simulation!C1932&lt;&gt;"",(C1932-E1932/24-DATE(1970,1,1))*86400,"")</f>
        <v>1642901399.9999993</v>
      </c>
      <c r="E1932" s="13">
        <v>1</v>
      </c>
      <c r="F1932" s="17">
        <v>4.6602804441770989</v>
      </c>
      <c r="G1932" s="17">
        <v>1.1298273019440239</v>
      </c>
      <c r="H1932" s="6">
        <v>0</v>
      </c>
      <c r="I1932" s="17">
        <v>3.9070622428810831</v>
      </c>
      <c r="J1932" s="17">
        <v>15.49</v>
      </c>
      <c r="K1932" s="4">
        <v>13</v>
      </c>
      <c r="L1932">
        <v>900</v>
      </c>
      <c r="M1932" s="6">
        <v>0</v>
      </c>
      <c r="N1932" s="6">
        <v>31.9999999992433</v>
      </c>
      <c r="O1932" s="4">
        <v>0</v>
      </c>
      <c r="P1932" s="4">
        <v>31.9999999992433</v>
      </c>
      <c r="Q1932" s="13">
        <v>1</v>
      </c>
      <c r="R1932" s="29">
        <v>377.80534641417597</v>
      </c>
      <c r="S1932" s="29">
        <v>0</v>
      </c>
      <c r="T1932" s="29">
        <v>16.895849738999999</v>
      </c>
      <c r="U1932" t="s">
        <v>176</v>
      </c>
    </row>
    <row r="1933" spans="1:21">
      <c r="A1933">
        <v>1931</v>
      </c>
      <c r="B1933">
        <v>886307</v>
      </c>
      <c r="C1933" s="2">
        <v>44584.114583333343</v>
      </c>
      <c r="D1933" s="26">
        <f>IF(input_OLD_temp_simulation!C1933&lt;&gt;"",(C1933-E1933/24-DATE(1970,1,1))*86400,"")</f>
        <v>1642902300.000001</v>
      </c>
      <c r="E1933" s="13">
        <v>1</v>
      </c>
      <c r="F1933" s="17">
        <v>4.6344066729457198</v>
      </c>
      <c r="G1933" s="17">
        <v>1.064913653278539</v>
      </c>
      <c r="H1933" s="6">
        <v>0</v>
      </c>
      <c r="I1933" s="17">
        <v>3.9244642374266938</v>
      </c>
      <c r="J1933" s="17">
        <v>15.43333333333333</v>
      </c>
      <c r="K1933" s="4">
        <v>13</v>
      </c>
      <c r="L1933">
        <v>900</v>
      </c>
      <c r="M1933" s="6">
        <v>0</v>
      </c>
      <c r="N1933" s="6">
        <v>32.00000000106229</v>
      </c>
      <c r="O1933" s="4">
        <v>0</v>
      </c>
      <c r="P1933" s="4">
        <v>32.00000000106229</v>
      </c>
      <c r="Q1933" s="13">
        <v>1</v>
      </c>
      <c r="R1933" s="29">
        <v>377.80534641417597</v>
      </c>
      <c r="S1933" s="29">
        <v>0</v>
      </c>
      <c r="T1933" s="29">
        <v>16.866671745000001</v>
      </c>
      <c r="U1933" t="s">
        <v>176</v>
      </c>
    </row>
    <row r="1934" spans="1:21">
      <c r="A1934">
        <v>1932</v>
      </c>
      <c r="B1934">
        <v>886307</v>
      </c>
      <c r="C1934" s="2">
        <v>44584.125</v>
      </c>
      <c r="D1934" s="26">
        <f>IF(input_OLD_temp_simulation!C1934&lt;&gt;"",(C1934-E1934/24-DATE(1970,1,1))*86400,"")</f>
        <v>1642903200.0000002</v>
      </c>
      <c r="E1934" s="13">
        <v>1</v>
      </c>
      <c r="F1934" s="17">
        <v>4.6085329017143408</v>
      </c>
      <c r="G1934" s="17">
        <v>1.0000000046130531</v>
      </c>
      <c r="H1934" s="6">
        <v>0</v>
      </c>
      <c r="I1934" s="17">
        <v>3.941866231972305</v>
      </c>
      <c r="J1934" s="17">
        <v>15.37833333333333</v>
      </c>
      <c r="K1934" s="4">
        <v>13</v>
      </c>
      <c r="L1934">
        <v>900</v>
      </c>
      <c r="M1934" s="6">
        <v>0</v>
      </c>
      <c r="N1934" s="6">
        <v>27.99999999842839</v>
      </c>
      <c r="O1934" s="4">
        <v>0</v>
      </c>
      <c r="P1934" s="4">
        <v>27.99999999842839</v>
      </c>
      <c r="Q1934" s="13">
        <v>1</v>
      </c>
      <c r="R1934" s="29">
        <v>377.80534641417597</v>
      </c>
      <c r="S1934" s="29">
        <v>0</v>
      </c>
      <c r="T1934" s="29">
        <v>16.837486689999999</v>
      </c>
      <c r="U1934" t="s">
        <v>176</v>
      </c>
    </row>
    <row r="1935" spans="1:21">
      <c r="A1935">
        <v>1933</v>
      </c>
      <c r="B1935">
        <v>886307</v>
      </c>
      <c r="C1935" s="2">
        <v>44584.135416666657</v>
      </c>
      <c r="D1935" s="26">
        <f>IF(input_OLD_temp_simulation!C1935&lt;&gt;"",(C1935-E1935/24-DATE(1970,1,1))*86400,"")</f>
        <v>1642904099.9999993</v>
      </c>
      <c r="E1935" s="13">
        <v>1</v>
      </c>
      <c r="F1935" s="17">
        <v>4.6140588067687212</v>
      </c>
      <c r="G1935" s="17">
        <v>1.0000000046130531</v>
      </c>
      <c r="H1935" s="6">
        <v>0</v>
      </c>
      <c r="I1935" s="17">
        <v>3.9473921370266858</v>
      </c>
      <c r="J1935" s="17">
        <v>15.313333333333331</v>
      </c>
      <c r="K1935" s="4">
        <v>13</v>
      </c>
      <c r="L1935">
        <v>900</v>
      </c>
      <c r="M1935" s="6">
        <v>0</v>
      </c>
      <c r="N1935" s="6">
        <v>32.00000000106229</v>
      </c>
      <c r="O1935" s="4">
        <v>0</v>
      </c>
      <c r="P1935" s="4">
        <v>32.00000000106229</v>
      </c>
      <c r="Q1935" s="13">
        <v>1</v>
      </c>
      <c r="R1935" s="29">
        <v>377.80534641417597</v>
      </c>
      <c r="S1935" s="29">
        <v>0</v>
      </c>
      <c r="T1935" s="29">
        <v>16.808561749999999</v>
      </c>
      <c r="U1935" t="s">
        <v>176</v>
      </c>
    </row>
    <row r="1936" spans="1:21">
      <c r="A1936">
        <v>1934</v>
      </c>
      <c r="B1936">
        <v>886307</v>
      </c>
      <c r="C1936" s="2">
        <v>44584.145833333343</v>
      </c>
      <c r="D1936" s="26">
        <f>IF(input_OLD_temp_simulation!C1936&lt;&gt;"",(C1936-E1936/24-DATE(1970,1,1))*86400,"")</f>
        <v>1642905000.000001</v>
      </c>
      <c r="E1936" s="13">
        <v>1</v>
      </c>
      <c r="F1936" s="17">
        <v>4.6195847118231006</v>
      </c>
      <c r="G1936" s="17">
        <v>1.0000000046130531</v>
      </c>
      <c r="H1936" s="6">
        <v>0</v>
      </c>
      <c r="I1936" s="17">
        <v>3.9529180420810661</v>
      </c>
      <c r="J1936" s="17">
        <v>15.26</v>
      </c>
      <c r="K1936" s="4">
        <v>13</v>
      </c>
      <c r="L1936">
        <v>900</v>
      </c>
      <c r="M1936" s="6">
        <v>0</v>
      </c>
      <c r="N1936" s="6">
        <v>31.9999999992433</v>
      </c>
      <c r="O1936" s="4">
        <v>0</v>
      </c>
      <c r="P1936" s="4">
        <v>31.9999999992433</v>
      </c>
      <c r="Q1936" s="13">
        <v>1</v>
      </c>
      <c r="R1936" s="29">
        <v>377.80534641417597</v>
      </c>
      <c r="S1936" s="29">
        <v>0</v>
      </c>
      <c r="T1936" s="29">
        <v>16.779744053999998</v>
      </c>
      <c r="U1936" t="s">
        <v>176</v>
      </c>
    </row>
    <row r="1937" spans="1:21">
      <c r="A1937">
        <v>1935</v>
      </c>
      <c r="B1937">
        <v>886307</v>
      </c>
      <c r="C1937" s="2">
        <v>44584.15625</v>
      </c>
      <c r="D1937" s="26">
        <f>IF(input_OLD_temp_simulation!C1937&lt;&gt;"",(C1937-E1937/24-DATE(1970,1,1))*86400,"")</f>
        <v>1642905900.0000002</v>
      </c>
      <c r="E1937" s="13">
        <v>1</v>
      </c>
      <c r="F1937" s="17">
        <v>4.6251106168774818</v>
      </c>
      <c r="G1937" s="17">
        <v>1.0000000046130531</v>
      </c>
      <c r="H1937" s="6">
        <v>0</v>
      </c>
      <c r="I1937" s="17">
        <v>3.958443947135446</v>
      </c>
      <c r="J1937" s="17">
        <v>15.21666666666667</v>
      </c>
      <c r="K1937" s="4">
        <v>13</v>
      </c>
      <c r="L1937">
        <v>900</v>
      </c>
      <c r="M1937" s="6">
        <v>0</v>
      </c>
      <c r="N1937" s="6">
        <v>28.000000000247379</v>
      </c>
      <c r="O1937" s="4">
        <v>0</v>
      </c>
      <c r="P1937" s="4">
        <v>28.000000000247379</v>
      </c>
      <c r="Q1937" s="13">
        <v>1</v>
      </c>
      <c r="R1937" s="29">
        <v>377.80534641417597</v>
      </c>
      <c r="S1937" s="29">
        <v>0</v>
      </c>
      <c r="T1937" s="29">
        <v>16.750881206999999</v>
      </c>
      <c r="U1937" t="s">
        <v>176</v>
      </c>
    </row>
    <row r="1938" spans="1:21">
      <c r="A1938">
        <v>1936</v>
      </c>
      <c r="B1938">
        <v>886307</v>
      </c>
      <c r="C1938" s="2">
        <v>44584.166666666657</v>
      </c>
      <c r="D1938" s="26">
        <f>IF(input_OLD_temp_simulation!C1938&lt;&gt;"",(C1938-E1938/24-DATE(1970,1,1))*86400,"")</f>
        <v>1642906799.9999993</v>
      </c>
      <c r="E1938" s="13">
        <v>1</v>
      </c>
      <c r="F1938" s="17">
        <v>4.6306365219318621</v>
      </c>
      <c r="G1938" s="17">
        <v>1.0000000046130531</v>
      </c>
      <c r="H1938" s="6">
        <v>0</v>
      </c>
      <c r="I1938" s="17">
        <v>3.9639698521898268</v>
      </c>
      <c r="J1938" s="17">
        <v>15.16</v>
      </c>
      <c r="K1938" s="4">
        <v>13</v>
      </c>
      <c r="L1938">
        <v>900</v>
      </c>
      <c r="M1938" s="6">
        <v>0</v>
      </c>
      <c r="N1938" s="6">
        <v>32.00000000106229</v>
      </c>
      <c r="O1938" s="4">
        <v>0</v>
      </c>
      <c r="P1938" s="4">
        <v>32.00000000106229</v>
      </c>
      <c r="Q1938" s="13">
        <v>1</v>
      </c>
      <c r="R1938" s="29">
        <v>377.80534641417597</v>
      </c>
      <c r="S1938" s="29">
        <v>0</v>
      </c>
      <c r="T1938" s="29">
        <v>16.722277472999998</v>
      </c>
      <c r="U1938" t="s">
        <v>176</v>
      </c>
    </row>
    <row r="1939" spans="1:21">
      <c r="A1939">
        <v>1937</v>
      </c>
      <c r="B1939">
        <v>886307</v>
      </c>
      <c r="C1939" s="2">
        <v>44584.177083333343</v>
      </c>
      <c r="D1939" s="26">
        <f>IF(input_OLD_temp_simulation!C1939&lt;&gt;"",(C1939-E1939/24-DATE(1970,1,1))*86400,"")</f>
        <v>1642907700.000001</v>
      </c>
      <c r="E1939" s="13">
        <v>1</v>
      </c>
      <c r="F1939" s="17">
        <v>4.6012783823785703</v>
      </c>
      <c r="G1939" s="17">
        <v>1.0000000046130531</v>
      </c>
      <c r="H1939" s="6">
        <v>0</v>
      </c>
      <c r="I1939" s="17">
        <v>3.934611712636535</v>
      </c>
      <c r="J1939" s="17">
        <v>15.10611111111111</v>
      </c>
      <c r="K1939" s="4">
        <v>13</v>
      </c>
      <c r="L1939">
        <v>900</v>
      </c>
      <c r="M1939" s="6">
        <v>0</v>
      </c>
      <c r="N1939" s="6">
        <v>31.9999999992433</v>
      </c>
      <c r="O1939" s="4">
        <v>0</v>
      </c>
      <c r="P1939" s="4">
        <v>31.9999999992433</v>
      </c>
      <c r="Q1939" s="13">
        <v>1</v>
      </c>
      <c r="R1939" s="29">
        <v>377.80534641417597</v>
      </c>
      <c r="S1939" s="29">
        <v>0</v>
      </c>
      <c r="T1939" s="29">
        <v>16.693671389999999</v>
      </c>
      <c r="U1939" t="s">
        <v>176</v>
      </c>
    </row>
    <row r="1940" spans="1:21">
      <c r="A1940">
        <v>1938</v>
      </c>
      <c r="B1940">
        <v>886307</v>
      </c>
      <c r="C1940" s="2">
        <v>44584.1875</v>
      </c>
      <c r="D1940" s="26">
        <f>IF(input_OLD_temp_simulation!C1940&lt;&gt;"",(C1940-E1940/24-DATE(1970,1,1))*86400,"")</f>
        <v>1642908600.0000002</v>
      </c>
      <c r="E1940" s="13">
        <v>1</v>
      </c>
      <c r="F1940" s="17">
        <v>4.5719202428252794</v>
      </c>
      <c r="G1940" s="17">
        <v>1.0000000046130531</v>
      </c>
      <c r="H1940" s="6">
        <v>0</v>
      </c>
      <c r="I1940" s="17">
        <v>3.9052535730832432</v>
      </c>
      <c r="J1940" s="17">
        <v>15.101111111111109</v>
      </c>
      <c r="K1940" s="4">
        <v>13</v>
      </c>
      <c r="L1940">
        <v>900</v>
      </c>
      <c r="M1940" s="6">
        <v>0</v>
      </c>
      <c r="N1940" s="6">
        <v>79.99999999992724</v>
      </c>
      <c r="O1940" s="4">
        <v>0</v>
      </c>
      <c r="P1940" s="4">
        <v>79.99999999992724</v>
      </c>
      <c r="Q1940" s="13">
        <v>1</v>
      </c>
      <c r="R1940" s="29">
        <v>377.80534641417597</v>
      </c>
      <c r="S1940" s="29">
        <v>0</v>
      </c>
      <c r="T1940" s="29">
        <v>16.666887704000001</v>
      </c>
      <c r="U1940" t="s">
        <v>176</v>
      </c>
    </row>
    <row r="1941" spans="1:21">
      <c r="A1941">
        <v>1939</v>
      </c>
      <c r="B1941">
        <v>886307</v>
      </c>
      <c r="C1941" s="2">
        <v>44584.197916666657</v>
      </c>
      <c r="D1941" s="26">
        <f>IF(input_OLD_temp_simulation!C1941&lt;&gt;"",(C1941-E1941/24-DATE(1970,1,1))*86400,"")</f>
        <v>1642909499.9999993</v>
      </c>
      <c r="E1941" s="13">
        <v>1</v>
      </c>
      <c r="F1941" s="17">
        <v>4.5425621032719867</v>
      </c>
      <c r="G1941" s="17">
        <v>1.0000000046130531</v>
      </c>
      <c r="H1941" s="6">
        <v>0</v>
      </c>
      <c r="I1941" s="17">
        <v>3.8758954335299509</v>
      </c>
      <c r="J1941" s="17">
        <v>15.05111111111111</v>
      </c>
      <c r="K1941" s="4">
        <v>13</v>
      </c>
      <c r="L1941">
        <v>900</v>
      </c>
      <c r="M1941" s="6">
        <v>0</v>
      </c>
      <c r="N1941" s="6">
        <v>108.00000000017459</v>
      </c>
      <c r="O1941" s="4">
        <v>0</v>
      </c>
      <c r="P1941" s="4">
        <v>108.00000000017459</v>
      </c>
      <c r="Q1941" s="13">
        <v>1</v>
      </c>
      <c r="R1941" s="29">
        <v>377.80534641417597</v>
      </c>
      <c r="S1941" s="29">
        <v>0</v>
      </c>
      <c r="T1941" s="29">
        <v>16.641160434</v>
      </c>
      <c r="U1941" t="s">
        <v>176</v>
      </c>
    </row>
    <row r="1942" spans="1:21">
      <c r="A1942">
        <v>1940</v>
      </c>
      <c r="B1942">
        <v>886307</v>
      </c>
      <c r="C1942" s="2">
        <v>44584.208333333343</v>
      </c>
      <c r="D1942" s="26">
        <f>IF(input_OLD_temp_simulation!C1942&lt;&gt;"",(C1942-E1942/24-DATE(1970,1,1))*86400,"")</f>
        <v>1642910400.000001</v>
      </c>
      <c r="E1942" s="13">
        <v>1</v>
      </c>
      <c r="F1942" s="17">
        <v>4.5132039637186949</v>
      </c>
      <c r="G1942" s="17">
        <v>1.0000000046130531</v>
      </c>
      <c r="H1942" s="6">
        <v>0</v>
      </c>
      <c r="I1942" s="17">
        <v>3.84653729397666</v>
      </c>
      <c r="J1942" s="17">
        <v>15.00333333333333</v>
      </c>
      <c r="K1942" s="4">
        <v>13</v>
      </c>
      <c r="L1942">
        <v>900</v>
      </c>
      <c r="M1942" s="6">
        <v>0</v>
      </c>
      <c r="N1942" s="6">
        <v>31.9999999992433</v>
      </c>
      <c r="O1942" s="4">
        <v>0</v>
      </c>
      <c r="P1942" s="4">
        <v>31.9999999992433</v>
      </c>
      <c r="Q1942" s="13">
        <v>1</v>
      </c>
      <c r="R1942" s="29">
        <v>377.80534641417597</v>
      </c>
      <c r="S1942" s="29">
        <v>0</v>
      </c>
      <c r="T1942" s="29">
        <v>16.612532692999999</v>
      </c>
      <c r="U1942" t="s">
        <v>176</v>
      </c>
    </row>
    <row r="1943" spans="1:21">
      <c r="A1943">
        <v>1941</v>
      </c>
      <c r="B1943">
        <v>886307</v>
      </c>
      <c r="C1943" s="2">
        <v>44584.21875</v>
      </c>
      <c r="D1943" s="26">
        <f>IF(input_OLD_temp_simulation!C1943&lt;&gt;"",(C1943-E1943/24-DATE(1970,1,1))*86400,"")</f>
        <v>1642911300.0000002</v>
      </c>
      <c r="E1943" s="13">
        <v>1</v>
      </c>
      <c r="F1943" s="17">
        <v>4.5219202428252716</v>
      </c>
      <c r="G1943" s="17">
        <v>1.0000000046130531</v>
      </c>
      <c r="H1943" s="6">
        <v>0</v>
      </c>
      <c r="I1943" s="17">
        <v>3.8552535730832371</v>
      </c>
      <c r="J1943" s="17">
        <v>14.95</v>
      </c>
      <c r="K1943" s="4">
        <v>13</v>
      </c>
      <c r="L1943">
        <v>900</v>
      </c>
      <c r="M1943" s="6">
        <v>0</v>
      </c>
      <c r="N1943" s="6">
        <v>32.00000000106229</v>
      </c>
      <c r="O1943" s="4">
        <v>0</v>
      </c>
      <c r="P1943" s="4">
        <v>32.00000000106229</v>
      </c>
      <c r="Q1943" s="13">
        <v>1</v>
      </c>
      <c r="R1943" s="29">
        <v>377.80534641417597</v>
      </c>
      <c r="S1943" s="29">
        <v>0</v>
      </c>
      <c r="T1943" s="29">
        <v>16.584021201999999</v>
      </c>
      <c r="U1943" t="s">
        <v>176</v>
      </c>
    </row>
    <row r="1944" spans="1:21">
      <c r="A1944">
        <v>1942</v>
      </c>
      <c r="B1944">
        <v>886307</v>
      </c>
      <c r="C1944" s="2">
        <v>44584.229166666657</v>
      </c>
      <c r="D1944" s="26">
        <f>IF(input_OLD_temp_simulation!C1944&lt;&gt;"",(C1944-E1944/24-DATE(1970,1,1))*86400,"")</f>
        <v>1642912199.9999993</v>
      </c>
      <c r="E1944" s="13">
        <v>1</v>
      </c>
      <c r="F1944" s="17">
        <v>4.5306365219318501</v>
      </c>
      <c r="G1944" s="17">
        <v>1.0000000046130531</v>
      </c>
      <c r="H1944" s="6">
        <v>0</v>
      </c>
      <c r="I1944" s="17">
        <v>3.8639698521898151</v>
      </c>
      <c r="J1944" s="17">
        <v>14.92166666666667</v>
      </c>
      <c r="K1944" s="4">
        <v>13</v>
      </c>
      <c r="L1944">
        <v>900</v>
      </c>
      <c r="M1944" s="6">
        <v>0</v>
      </c>
      <c r="N1944" s="6">
        <v>28.000000000247379</v>
      </c>
      <c r="O1944" s="4">
        <v>0</v>
      </c>
      <c r="P1944" s="4">
        <v>28.000000000247379</v>
      </c>
      <c r="Q1944" s="13">
        <v>1</v>
      </c>
      <c r="R1944" s="29">
        <v>377.80534641417597</v>
      </c>
      <c r="S1944" s="29">
        <v>0</v>
      </c>
      <c r="T1944" s="29">
        <v>16.555473539000001</v>
      </c>
      <c r="U1944" t="s">
        <v>176</v>
      </c>
    </row>
    <row r="1945" spans="1:21">
      <c r="A1945">
        <v>1943</v>
      </c>
      <c r="B1945">
        <v>886307</v>
      </c>
      <c r="C1945" s="2">
        <v>44584.239583333343</v>
      </c>
      <c r="D1945" s="26">
        <f>IF(input_OLD_temp_simulation!C1945&lt;&gt;"",(C1945-E1945/24-DATE(1970,1,1))*86400,"")</f>
        <v>1642913100.000001</v>
      </c>
      <c r="E1945" s="13">
        <v>1</v>
      </c>
      <c r="F1945" s="17">
        <v>4.5393528010384276</v>
      </c>
      <c r="G1945" s="17">
        <v>1.0000000046130531</v>
      </c>
      <c r="H1945" s="6">
        <v>0</v>
      </c>
      <c r="I1945" s="17">
        <v>3.8726861312963918</v>
      </c>
      <c r="J1945" s="17">
        <v>14.861666666666659</v>
      </c>
      <c r="K1945" s="4">
        <v>13</v>
      </c>
      <c r="L1945">
        <v>900</v>
      </c>
      <c r="M1945" s="6">
        <v>0</v>
      </c>
      <c r="N1945" s="6">
        <v>31.9999999992433</v>
      </c>
      <c r="O1945" s="4">
        <v>0</v>
      </c>
      <c r="P1945" s="4">
        <v>31.9999999992433</v>
      </c>
      <c r="Q1945" s="13">
        <v>1</v>
      </c>
      <c r="R1945" s="29">
        <v>377.80534641417597</v>
      </c>
      <c r="S1945" s="29">
        <v>0</v>
      </c>
      <c r="T1945" s="29">
        <v>16.527193937</v>
      </c>
      <c r="U1945" t="s">
        <v>176</v>
      </c>
    </row>
    <row r="1946" spans="1:21">
      <c r="A1946">
        <v>1944</v>
      </c>
      <c r="B1946">
        <v>886307</v>
      </c>
      <c r="C1946" s="2">
        <v>44584.25</v>
      </c>
      <c r="D1946" s="26">
        <f>IF(input_OLD_temp_simulation!C1946&lt;&gt;"",(C1946-E1946/24-DATE(1970,1,1))*86400,"")</f>
        <v>1642914000.0000002</v>
      </c>
      <c r="E1946" s="13">
        <v>1</v>
      </c>
      <c r="F1946" s="17">
        <v>4.5480690801450052</v>
      </c>
      <c r="G1946" s="17">
        <v>1.0000000046130531</v>
      </c>
      <c r="H1946" s="6">
        <v>0</v>
      </c>
      <c r="I1946" s="17">
        <v>3.8814024104029698</v>
      </c>
      <c r="J1946" s="17">
        <v>14.81</v>
      </c>
      <c r="K1946" s="4">
        <v>13</v>
      </c>
      <c r="L1946">
        <v>900</v>
      </c>
      <c r="M1946" s="6">
        <v>0</v>
      </c>
      <c r="N1946" s="6">
        <v>31.9999999992433</v>
      </c>
      <c r="O1946" s="4">
        <v>0</v>
      </c>
      <c r="P1946" s="4">
        <v>31.9999999992433</v>
      </c>
      <c r="Q1946" s="13">
        <v>1</v>
      </c>
      <c r="R1946" s="29">
        <v>377.80534641417597</v>
      </c>
      <c r="S1946" s="29">
        <v>0</v>
      </c>
      <c r="T1946" s="29">
        <v>16.499029502999999</v>
      </c>
      <c r="U1946" t="s">
        <v>176</v>
      </c>
    </row>
    <row r="1947" spans="1:21">
      <c r="A1947">
        <v>1945</v>
      </c>
      <c r="B1947">
        <v>886307</v>
      </c>
      <c r="C1947" s="2">
        <v>44584.260416666657</v>
      </c>
      <c r="D1947" s="26">
        <f>IF(input_OLD_temp_simulation!C1947&lt;&gt;"",(C1947-E1947/24-DATE(1970,1,1))*86400,"")</f>
        <v>1642914899.9999993</v>
      </c>
      <c r="E1947" s="13">
        <v>1</v>
      </c>
      <c r="F1947" s="17">
        <v>4.582953124752672</v>
      </c>
      <c r="G1947" s="17">
        <v>1.0000000046130531</v>
      </c>
      <c r="H1947" s="6">
        <v>0</v>
      </c>
      <c r="I1947" s="17">
        <v>3.9162864550106371</v>
      </c>
      <c r="J1947" s="17">
        <v>14.76</v>
      </c>
      <c r="K1947" s="4">
        <v>13</v>
      </c>
      <c r="L1947">
        <v>900</v>
      </c>
      <c r="M1947" s="6">
        <v>0</v>
      </c>
      <c r="N1947" s="6">
        <v>28.000000000247379</v>
      </c>
      <c r="O1947" s="4">
        <v>0</v>
      </c>
      <c r="P1947" s="4">
        <v>28.000000000247379</v>
      </c>
      <c r="Q1947" s="13">
        <v>1</v>
      </c>
      <c r="R1947" s="29">
        <v>377.80534641417597</v>
      </c>
      <c r="S1947" s="29">
        <v>0</v>
      </c>
      <c r="T1947" s="29">
        <v>16.470909274</v>
      </c>
      <c r="U1947" t="s">
        <v>176</v>
      </c>
    </row>
    <row r="1948" spans="1:21">
      <c r="A1948">
        <v>1946</v>
      </c>
      <c r="B1948">
        <v>886307</v>
      </c>
      <c r="C1948" s="2">
        <v>44584.270833333343</v>
      </c>
      <c r="D1948" s="26">
        <f>IF(input_OLD_temp_simulation!C1948&lt;&gt;"",(C1948-E1948/24-DATE(1970,1,1))*86400,"")</f>
        <v>1642915800.000001</v>
      </c>
      <c r="E1948" s="13">
        <v>1</v>
      </c>
      <c r="F1948" s="17">
        <v>4.6178371693603388</v>
      </c>
      <c r="G1948" s="17">
        <v>1.0000000046130531</v>
      </c>
      <c r="H1948" s="6">
        <v>0</v>
      </c>
      <c r="I1948" s="17">
        <v>3.951170499618303</v>
      </c>
      <c r="J1948" s="17">
        <v>14.668333333333329</v>
      </c>
      <c r="K1948" s="4">
        <v>13</v>
      </c>
      <c r="L1948">
        <v>900</v>
      </c>
      <c r="M1948" s="6">
        <v>0</v>
      </c>
      <c r="N1948" s="6">
        <v>32.00000000106229</v>
      </c>
      <c r="O1948" s="4">
        <v>0</v>
      </c>
      <c r="P1948" s="4">
        <v>32.00000000106229</v>
      </c>
      <c r="Q1948" s="13">
        <v>1</v>
      </c>
      <c r="R1948" s="29">
        <v>377.80534641417597</v>
      </c>
      <c r="S1948" s="29">
        <v>0</v>
      </c>
      <c r="T1948" s="29">
        <v>16.443137235999998</v>
      </c>
      <c r="U1948" t="s">
        <v>176</v>
      </c>
    </row>
    <row r="1949" spans="1:21">
      <c r="A1949">
        <v>1947</v>
      </c>
      <c r="B1949">
        <v>886307</v>
      </c>
      <c r="C1949" s="2">
        <v>44584.28125</v>
      </c>
      <c r="D1949" s="26">
        <f>IF(input_OLD_temp_simulation!C1949&lt;&gt;"",(C1949-E1949/24-DATE(1970,1,1))*86400,"")</f>
        <v>1642916700.0000002</v>
      </c>
      <c r="E1949" s="13">
        <v>1</v>
      </c>
      <c r="F1949" s="17">
        <v>4.6527212139680056</v>
      </c>
      <c r="G1949" s="17">
        <v>1.0000000046130531</v>
      </c>
      <c r="H1949" s="6">
        <v>0</v>
      </c>
      <c r="I1949" s="17">
        <v>3.9860545442259698</v>
      </c>
      <c r="J1949" s="17">
        <v>14.446666666666671</v>
      </c>
      <c r="K1949" s="4">
        <v>13</v>
      </c>
      <c r="L1949">
        <v>900</v>
      </c>
      <c r="M1949" s="6">
        <v>0</v>
      </c>
      <c r="N1949" s="6">
        <v>28.000000000247379</v>
      </c>
      <c r="O1949" s="4">
        <v>0</v>
      </c>
      <c r="P1949" s="4">
        <v>28.000000000247379</v>
      </c>
      <c r="Q1949" s="13">
        <v>1</v>
      </c>
      <c r="R1949" s="29">
        <v>377.80534641417597</v>
      </c>
      <c r="S1949" s="29">
        <v>0</v>
      </c>
      <c r="T1949" s="29">
        <v>16.415408182</v>
      </c>
      <c r="U1949" t="s">
        <v>176</v>
      </c>
    </row>
    <row r="1950" spans="1:21">
      <c r="A1950">
        <v>1948</v>
      </c>
      <c r="B1950">
        <v>886307</v>
      </c>
      <c r="C1950" s="2">
        <v>44584.291666666657</v>
      </c>
      <c r="D1950" s="26">
        <f>IF(input_OLD_temp_simulation!C1950&lt;&gt;"",(C1950-E1950/24-DATE(1970,1,1))*86400,"")</f>
        <v>1642917599.9999993</v>
      </c>
      <c r="E1950" s="13">
        <v>1</v>
      </c>
      <c r="F1950" s="17">
        <v>4.6876052585756716</v>
      </c>
      <c r="G1950" s="17">
        <v>1.0000000046130531</v>
      </c>
      <c r="H1950" s="6">
        <v>0</v>
      </c>
      <c r="I1950" s="17">
        <v>4.0209385888336371</v>
      </c>
      <c r="J1950" s="17">
        <v>14.315</v>
      </c>
      <c r="K1950" s="4">
        <v>13</v>
      </c>
      <c r="L1950">
        <v>900</v>
      </c>
      <c r="M1950" s="6">
        <v>0</v>
      </c>
      <c r="N1950" s="6">
        <v>31.9999999992433</v>
      </c>
      <c r="O1950" s="4">
        <v>0</v>
      </c>
      <c r="P1950" s="4">
        <v>31.9999999992433</v>
      </c>
      <c r="Q1950" s="13">
        <v>1</v>
      </c>
      <c r="R1950" s="29">
        <v>377.80534641417597</v>
      </c>
      <c r="S1950" s="29">
        <v>0</v>
      </c>
      <c r="T1950" s="29">
        <v>16.388026102000001</v>
      </c>
      <c r="U1950" t="s">
        <v>176</v>
      </c>
    </row>
    <row r="1951" spans="1:21">
      <c r="A1951">
        <v>1949</v>
      </c>
      <c r="B1951">
        <v>886307</v>
      </c>
      <c r="C1951" s="2">
        <v>44584.302083333343</v>
      </c>
      <c r="D1951" s="26">
        <f>IF(input_OLD_temp_simulation!C1951&lt;&gt;"",(C1951-E1951/24-DATE(1970,1,1))*86400,"")</f>
        <v>1642918500.000001</v>
      </c>
      <c r="E1951" s="13">
        <v>1</v>
      </c>
      <c r="F1951" s="17">
        <v>4.6702643890586231</v>
      </c>
      <c r="G1951" s="17">
        <v>0.83624590756439099</v>
      </c>
      <c r="H1951" s="6">
        <v>0.69444444764795388</v>
      </c>
      <c r="I1951" s="17">
        <v>4.112767117349029</v>
      </c>
      <c r="J1951" s="17">
        <v>14.22666666666667</v>
      </c>
      <c r="K1951" s="4">
        <v>13</v>
      </c>
      <c r="L1951">
        <v>900</v>
      </c>
      <c r="M1951" s="6">
        <v>0</v>
      </c>
      <c r="N1951" s="6">
        <v>31.9999999992433</v>
      </c>
      <c r="O1951" s="4">
        <v>0</v>
      </c>
      <c r="P1951" s="4">
        <v>31.9999999992433</v>
      </c>
      <c r="Q1951" s="13">
        <v>1</v>
      </c>
      <c r="R1951" s="29">
        <v>377.80534641417597</v>
      </c>
      <c r="S1951" s="29">
        <v>0</v>
      </c>
      <c r="T1951" s="29">
        <v>16.361243799</v>
      </c>
      <c r="U1951" t="s">
        <v>176</v>
      </c>
    </row>
    <row r="1952" spans="1:21">
      <c r="A1952">
        <v>1950</v>
      </c>
      <c r="B1952">
        <v>886307</v>
      </c>
      <c r="C1952" s="2">
        <v>44584.3125</v>
      </c>
      <c r="D1952" s="26">
        <f>IF(input_OLD_temp_simulation!C1952&lt;&gt;"",(C1952-E1952/24-DATE(1970,1,1))*86400,"")</f>
        <v>1642919400.0000002</v>
      </c>
      <c r="E1952" s="13">
        <v>1</v>
      </c>
      <c r="F1952" s="17">
        <v>4.6529235195415737</v>
      </c>
      <c r="G1952" s="17">
        <v>0.67249181051572848</v>
      </c>
      <c r="H1952" s="6">
        <v>1.388888895295908</v>
      </c>
      <c r="I1952" s="17">
        <v>4.2045956458644209</v>
      </c>
      <c r="J1952" s="17">
        <v>14.143333333333331</v>
      </c>
      <c r="K1952" s="4">
        <v>13</v>
      </c>
      <c r="L1952">
        <v>900</v>
      </c>
      <c r="M1952" s="6">
        <v>0</v>
      </c>
      <c r="N1952" s="6">
        <v>28.000000000247379</v>
      </c>
      <c r="O1952" s="4">
        <v>0</v>
      </c>
      <c r="P1952" s="4">
        <v>28.000000000247379</v>
      </c>
      <c r="Q1952" s="13">
        <v>1</v>
      </c>
      <c r="R1952" s="29">
        <v>377.80534641417597</v>
      </c>
      <c r="S1952" s="29">
        <v>0</v>
      </c>
      <c r="T1952" s="29">
        <v>16.334907345000001</v>
      </c>
      <c r="U1952" t="s">
        <v>176</v>
      </c>
    </row>
    <row r="1953" spans="1:21">
      <c r="A1953">
        <v>1951</v>
      </c>
      <c r="B1953">
        <v>886307</v>
      </c>
      <c r="C1953" s="2">
        <v>44584.322916666657</v>
      </c>
      <c r="D1953" s="26">
        <f>IF(input_OLD_temp_simulation!C1953&lt;&gt;"",(C1953-E1953/24-DATE(1970,1,1))*86400,"")</f>
        <v>1642920299.9999993</v>
      </c>
      <c r="E1953" s="13">
        <v>1</v>
      </c>
      <c r="F1953" s="17">
        <v>4.6355826500245243</v>
      </c>
      <c r="G1953" s="17">
        <v>0.50873771346706598</v>
      </c>
      <c r="H1953" s="6">
        <v>2.083333342943861</v>
      </c>
      <c r="I1953" s="17">
        <v>4.2964241743798137</v>
      </c>
      <c r="J1953" s="17">
        <v>14.06666666666667</v>
      </c>
      <c r="K1953" s="4">
        <v>13</v>
      </c>
      <c r="L1953">
        <v>900</v>
      </c>
      <c r="M1953" s="6">
        <v>0</v>
      </c>
      <c r="N1953" s="6">
        <v>96.00000000136788</v>
      </c>
      <c r="O1953" s="4">
        <v>0</v>
      </c>
      <c r="P1953" s="4">
        <v>96.00000000136788</v>
      </c>
      <c r="Q1953" s="13">
        <v>1</v>
      </c>
      <c r="R1953" s="29">
        <v>377.80534641417597</v>
      </c>
      <c r="S1953" s="29">
        <v>0</v>
      </c>
      <c r="T1953" s="29">
        <v>16.311752458000001</v>
      </c>
      <c r="U1953" t="s">
        <v>176</v>
      </c>
    </row>
    <row r="1954" spans="1:21">
      <c r="A1954">
        <v>1952</v>
      </c>
      <c r="B1954">
        <v>886307</v>
      </c>
      <c r="C1954" s="2">
        <v>44584.333333333343</v>
      </c>
      <c r="D1954" s="26">
        <f>IF(input_OLD_temp_simulation!C1954&lt;&gt;"",(C1954-E1954/24-DATE(1970,1,1))*86400,"")</f>
        <v>1642921200.000001</v>
      </c>
      <c r="E1954" s="13">
        <v>1</v>
      </c>
      <c r="F1954" s="17">
        <v>4.6182417805074749</v>
      </c>
      <c r="G1954" s="17">
        <v>0.34498361641840353</v>
      </c>
      <c r="H1954" s="6">
        <v>2.777777790591816</v>
      </c>
      <c r="I1954" s="17">
        <v>4.3882527028952056</v>
      </c>
      <c r="J1954" s="17">
        <v>14.015000000000001</v>
      </c>
      <c r="K1954" s="4">
        <v>13</v>
      </c>
      <c r="L1954">
        <v>900</v>
      </c>
      <c r="M1954" s="6">
        <v>214.927777777138</v>
      </c>
      <c r="N1954" s="6">
        <v>95.999999999548891</v>
      </c>
      <c r="O1954" s="4">
        <v>0</v>
      </c>
      <c r="P1954" s="4">
        <v>95.999999999548891</v>
      </c>
      <c r="Q1954" s="13">
        <v>1</v>
      </c>
      <c r="R1954" s="29">
        <v>377.80534641417597</v>
      </c>
      <c r="S1954" s="29">
        <v>0</v>
      </c>
      <c r="T1954" s="29">
        <v>16.28918419</v>
      </c>
      <c r="U1954" t="s">
        <v>176</v>
      </c>
    </row>
    <row r="1955" spans="1:21">
      <c r="A1955">
        <v>1953</v>
      </c>
      <c r="B1955">
        <v>886307</v>
      </c>
      <c r="C1955" s="2">
        <v>44584.34375</v>
      </c>
      <c r="D1955" s="26">
        <f>IF(input_OLD_temp_simulation!C1955&lt;&gt;"",(C1955-E1955/24-DATE(1970,1,1))*86400,"")</f>
        <v>1642922100.0000002</v>
      </c>
      <c r="E1955" s="13">
        <v>1</v>
      </c>
      <c r="F1955" s="17">
        <v>4.7571899703987306</v>
      </c>
      <c r="G1955" s="17">
        <v>0.50873771346706598</v>
      </c>
      <c r="H1955" s="6">
        <v>8.7289495696370505</v>
      </c>
      <c r="I1955" s="17">
        <v>4.4180314947540209</v>
      </c>
      <c r="J1955" s="17">
        <v>13.97</v>
      </c>
      <c r="K1955" s="4">
        <v>13</v>
      </c>
      <c r="L1955">
        <v>900</v>
      </c>
      <c r="M1955" s="6">
        <v>214.927777777138</v>
      </c>
      <c r="N1955" s="6">
        <v>31.9999999992433</v>
      </c>
      <c r="O1955" s="4">
        <v>0</v>
      </c>
      <c r="P1955" s="4">
        <v>31.9999999992433</v>
      </c>
      <c r="Q1955" s="13">
        <v>1</v>
      </c>
      <c r="R1955" s="29">
        <v>377.80534641417597</v>
      </c>
      <c r="S1955" s="29">
        <v>0</v>
      </c>
      <c r="T1955" s="29">
        <v>16.266305603999999</v>
      </c>
      <c r="U1955" t="s">
        <v>176</v>
      </c>
    </row>
    <row r="1956" spans="1:21">
      <c r="A1956">
        <v>1954</v>
      </c>
      <c r="B1956">
        <v>886307</v>
      </c>
      <c r="C1956" s="2">
        <v>44584.354166666657</v>
      </c>
      <c r="D1956" s="26">
        <f>IF(input_OLD_temp_simulation!C1956&lt;&gt;"",(C1956-E1956/24-DATE(1970,1,1))*86400,"")</f>
        <v>1642922999.9999993</v>
      </c>
      <c r="E1956" s="13">
        <v>1</v>
      </c>
      <c r="F1956" s="17">
        <v>4.8961381602899881</v>
      </c>
      <c r="G1956" s="17">
        <v>0.67249181051572848</v>
      </c>
      <c r="H1956" s="6">
        <v>14.680121348682279</v>
      </c>
      <c r="I1956" s="17">
        <v>4.4478102866128353</v>
      </c>
      <c r="J1956" s="17">
        <v>13.92</v>
      </c>
      <c r="K1956" s="4">
        <v>13</v>
      </c>
      <c r="L1956">
        <v>900</v>
      </c>
      <c r="M1956" s="6">
        <v>214.927777777138</v>
      </c>
      <c r="N1956" s="6">
        <v>28.000000000247379</v>
      </c>
      <c r="O1956" s="4">
        <v>0</v>
      </c>
      <c r="P1956" s="4">
        <v>28.000000000247379</v>
      </c>
      <c r="Q1956" s="13">
        <v>1</v>
      </c>
      <c r="R1956" s="29">
        <v>377.80534641417597</v>
      </c>
      <c r="S1956" s="29">
        <v>0</v>
      </c>
      <c r="T1956" s="29">
        <v>16.245398589000001</v>
      </c>
      <c r="U1956" t="s">
        <v>176</v>
      </c>
    </row>
    <row r="1957" spans="1:21">
      <c r="A1957">
        <v>1955</v>
      </c>
      <c r="B1957">
        <v>886307</v>
      </c>
      <c r="C1957" s="2">
        <v>44584.364583333343</v>
      </c>
      <c r="D1957" s="26">
        <f>IF(input_OLD_temp_simulation!C1957&lt;&gt;"",(C1957-E1957/24-DATE(1970,1,1))*86400,"")</f>
        <v>1642923900.000001</v>
      </c>
      <c r="E1957" s="13">
        <v>1</v>
      </c>
      <c r="F1957" s="17">
        <v>5.0350863501812446</v>
      </c>
      <c r="G1957" s="17">
        <v>0.83624590756439099</v>
      </c>
      <c r="H1957" s="6">
        <v>20.63129312772752</v>
      </c>
      <c r="I1957" s="17">
        <v>4.4775890784716514</v>
      </c>
      <c r="J1957" s="17">
        <v>13.86</v>
      </c>
      <c r="K1957" s="4">
        <v>13</v>
      </c>
      <c r="L1957">
        <v>900</v>
      </c>
      <c r="M1957" s="6">
        <v>214.927777777138</v>
      </c>
      <c r="N1957" s="6">
        <v>32.00000000106229</v>
      </c>
      <c r="O1957" s="4">
        <v>0</v>
      </c>
      <c r="P1957" s="4">
        <v>32.00000000106229</v>
      </c>
      <c r="Q1957" s="13">
        <v>1</v>
      </c>
      <c r="R1957" s="29">
        <v>377.80534641417597</v>
      </c>
      <c r="S1957" s="29">
        <v>0</v>
      </c>
      <c r="T1957" s="29">
        <v>16.22676113</v>
      </c>
      <c r="U1957" t="s">
        <v>176</v>
      </c>
    </row>
    <row r="1958" spans="1:21">
      <c r="A1958">
        <v>1956</v>
      </c>
      <c r="B1958">
        <v>886307</v>
      </c>
      <c r="C1958" s="2">
        <v>44584.375</v>
      </c>
      <c r="D1958" s="26">
        <f>IF(input_OLD_temp_simulation!C1958&lt;&gt;"",(C1958-E1958/24-DATE(1970,1,1))*86400,"")</f>
        <v>1642924800.0000002</v>
      </c>
      <c r="E1958" s="13">
        <v>1</v>
      </c>
      <c r="F1958" s="17">
        <v>5.1740345400725012</v>
      </c>
      <c r="G1958" s="17">
        <v>1.0000000046130531</v>
      </c>
      <c r="H1958" s="6">
        <v>26.582464906772749</v>
      </c>
      <c r="I1958" s="17">
        <v>4.5073678703304658</v>
      </c>
      <c r="J1958" s="17">
        <v>13.993333333333331</v>
      </c>
      <c r="K1958" s="4">
        <v>16</v>
      </c>
      <c r="L1958">
        <v>900</v>
      </c>
      <c r="M1958" s="6">
        <v>4914.030555557084</v>
      </c>
      <c r="N1958" s="6">
        <v>639.99999999941792</v>
      </c>
      <c r="O1958" s="4">
        <v>0</v>
      </c>
      <c r="P1958" s="4">
        <v>639.99999999941792</v>
      </c>
      <c r="Q1958" s="13">
        <v>1</v>
      </c>
      <c r="R1958" s="29">
        <v>377.80534641417597</v>
      </c>
      <c r="S1958" s="29">
        <v>4536.2252091429082</v>
      </c>
      <c r="T1958" s="29">
        <v>16.400620403000001</v>
      </c>
      <c r="U1958" t="s">
        <v>176</v>
      </c>
    </row>
    <row r="1959" spans="1:21">
      <c r="A1959">
        <v>1957</v>
      </c>
      <c r="B1959">
        <v>886307</v>
      </c>
      <c r="C1959" s="2">
        <v>44584.385416666657</v>
      </c>
      <c r="D1959" s="26">
        <f>IF(input_OLD_temp_simulation!C1959&lt;&gt;"",(C1959-E1959/24-DATE(1970,1,1))*86400,"")</f>
        <v>1642925699.9999993</v>
      </c>
      <c r="E1959" s="13">
        <v>1</v>
      </c>
      <c r="F1959" s="17">
        <v>5.301167765501086</v>
      </c>
      <c r="G1959" s="17">
        <v>0.85757816185024216</v>
      </c>
      <c r="H1959" s="6">
        <v>36.016572326961082</v>
      </c>
      <c r="I1959" s="17">
        <v>4.7294489909342579</v>
      </c>
      <c r="J1959" s="17">
        <v>14.473333333333329</v>
      </c>
      <c r="K1959" s="4">
        <v>16</v>
      </c>
      <c r="L1959">
        <v>900</v>
      </c>
      <c r="M1959" s="6">
        <v>4914.030555557084</v>
      </c>
      <c r="N1959" s="6">
        <v>43.999999999869033</v>
      </c>
      <c r="O1959" s="4">
        <v>0</v>
      </c>
      <c r="P1959" s="4">
        <v>43.999999999869033</v>
      </c>
      <c r="Q1959" s="13">
        <v>1</v>
      </c>
      <c r="R1959" s="29">
        <v>377.80534641417597</v>
      </c>
      <c r="S1959" s="29">
        <v>4536.2252091429082</v>
      </c>
      <c r="T1959" s="29">
        <v>16.555079257999999</v>
      </c>
      <c r="U1959" t="s">
        <v>176</v>
      </c>
    </row>
    <row r="1960" spans="1:21">
      <c r="A1960">
        <v>1958</v>
      </c>
      <c r="B1960">
        <v>886307</v>
      </c>
      <c r="C1960" s="2">
        <v>44584.395833333343</v>
      </c>
      <c r="D1960" s="26">
        <f>IF(input_OLD_temp_simulation!C1960&lt;&gt;"",(C1960-E1960/24-DATE(1970,1,1))*86400,"")</f>
        <v>1642926600.000001</v>
      </c>
      <c r="E1960" s="13">
        <v>1</v>
      </c>
      <c r="F1960" s="17">
        <v>5.4283009909296709</v>
      </c>
      <c r="G1960" s="17">
        <v>0.71515631908743083</v>
      </c>
      <c r="H1960" s="6">
        <v>45.450679747149387</v>
      </c>
      <c r="I1960" s="17">
        <v>4.9515301115380499</v>
      </c>
      <c r="J1960" s="17">
        <v>15.176666666666669</v>
      </c>
      <c r="K1960" s="4">
        <v>15.98666666666667</v>
      </c>
      <c r="L1960">
        <v>900</v>
      </c>
      <c r="M1960" s="6">
        <v>4914.030555557084</v>
      </c>
      <c r="N1960" s="6">
        <v>36.000000000058208</v>
      </c>
      <c r="O1960" s="4">
        <v>0</v>
      </c>
      <c r="P1960" s="4">
        <v>36.000000000058208</v>
      </c>
      <c r="Q1960" s="13">
        <v>1</v>
      </c>
      <c r="R1960" s="29">
        <v>377.80534641417597</v>
      </c>
      <c r="S1960" s="29">
        <v>4536.2252091429082</v>
      </c>
      <c r="T1960" s="29">
        <v>16.712551134000002</v>
      </c>
      <c r="U1960" t="s">
        <v>176</v>
      </c>
    </row>
    <row r="1961" spans="1:21">
      <c r="A1961">
        <v>1959</v>
      </c>
      <c r="B1961">
        <v>886307</v>
      </c>
      <c r="C1961" s="2">
        <v>44584.40625</v>
      </c>
      <c r="D1961" s="26">
        <f>IF(input_OLD_temp_simulation!C1961&lt;&gt;"",(C1961-E1961/24-DATE(1970,1,1))*86400,"")</f>
        <v>1642927500.0000002</v>
      </c>
      <c r="E1961" s="13">
        <v>1</v>
      </c>
      <c r="F1961" s="17">
        <v>5.5554342163582557</v>
      </c>
      <c r="G1961" s="17">
        <v>0.57273447632461938</v>
      </c>
      <c r="H1961" s="6">
        <v>54.884787167337691</v>
      </c>
      <c r="I1961" s="17">
        <v>5.1736112321418428</v>
      </c>
      <c r="J1961" s="17">
        <v>15.64</v>
      </c>
      <c r="K1961" s="4">
        <v>16</v>
      </c>
      <c r="L1961">
        <v>900</v>
      </c>
      <c r="M1961" s="6">
        <v>4914.030555557084</v>
      </c>
      <c r="N1961" s="6">
        <v>528.00000000024738</v>
      </c>
      <c r="O1961" s="4">
        <v>0</v>
      </c>
      <c r="P1961" s="4">
        <v>528.00000000024738</v>
      </c>
      <c r="Q1961" s="13">
        <v>1</v>
      </c>
      <c r="R1961" s="29">
        <v>377.80534641417597</v>
      </c>
      <c r="S1961" s="29">
        <v>4536.2252091429082</v>
      </c>
      <c r="T1961" s="29">
        <v>16.892034341999999</v>
      </c>
      <c r="U1961" t="s">
        <v>176</v>
      </c>
    </row>
    <row r="1962" spans="1:21">
      <c r="A1962">
        <v>1960</v>
      </c>
      <c r="B1962">
        <v>886307</v>
      </c>
      <c r="C1962" s="2">
        <v>44584.416666666657</v>
      </c>
      <c r="D1962" s="26">
        <f>IF(input_OLD_temp_simulation!C1962&lt;&gt;"",(C1962-E1962/24-DATE(1970,1,1))*86400,"")</f>
        <v>1642928399.9999993</v>
      </c>
      <c r="E1962" s="13">
        <v>1</v>
      </c>
      <c r="F1962" s="17">
        <v>5.6825674417868406</v>
      </c>
      <c r="G1962" s="17">
        <v>0.43031263356180821</v>
      </c>
      <c r="H1962" s="6">
        <v>64.318894587526017</v>
      </c>
      <c r="I1962" s="17">
        <v>5.3956923527456349</v>
      </c>
      <c r="J1962" s="17">
        <v>15.78</v>
      </c>
      <c r="K1962" s="4">
        <v>16</v>
      </c>
      <c r="L1962">
        <v>900</v>
      </c>
      <c r="M1962" s="6">
        <v>1309.1055555556979</v>
      </c>
      <c r="N1962" s="6">
        <v>2051.9999999996799</v>
      </c>
      <c r="O1962" s="4">
        <v>0</v>
      </c>
      <c r="P1962" s="4">
        <v>2051.9999999996799</v>
      </c>
      <c r="Q1962" s="13">
        <v>1</v>
      </c>
      <c r="R1962" s="29">
        <v>377.80534641417597</v>
      </c>
      <c r="S1962" s="29">
        <v>931.30020914152192</v>
      </c>
      <c r="T1962" s="29">
        <v>16.999760910999999</v>
      </c>
      <c r="U1962" t="s">
        <v>176</v>
      </c>
    </row>
    <row r="1963" spans="1:21">
      <c r="A1963">
        <v>1961</v>
      </c>
      <c r="B1963">
        <v>886307</v>
      </c>
      <c r="C1963" s="2">
        <v>44584.427083333343</v>
      </c>
      <c r="D1963" s="26">
        <f>IF(input_OLD_temp_simulation!C1963&lt;&gt;"",(C1963-E1963/24-DATE(1970,1,1))*86400,"")</f>
        <v>1642929300.000001</v>
      </c>
      <c r="E1963" s="13">
        <v>1</v>
      </c>
      <c r="F1963" s="17">
        <v>5.8076591304829597</v>
      </c>
      <c r="G1963" s="17">
        <v>0.59406672945721173</v>
      </c>
      <c r="H1963" s="6">
        <v>70.692500927787407</v>
      </c>
      <c r="I1963" s="17">
        <v>5.4116146441781519</v>
      </c>
      <c r="J1963" s="17">
        <v>16.056666666666668</v>
      </c>
      <c r="K1963" s="4">
        <v>16</v>
      </c>
      <c r="L1963">
        <v>900</v>
      </c>
      <c r="M1963" s="6">
        <v>1309.1055555556979</v>
      </c>
      <c r="N1963" s="6">
        <v>1556.000000000495</v>
      </c>
      <c r="O1963" s="4">
        <v>0</v>
      </c>
      <c r="P1963" s="4">
        <v>1556.000000000495</v>
      </c>
      <c r="Q1963" s="13">
        <v>1</v>
      </c>
      <c r="R1963" s="29">
        <v>377.80534641417597</v>
      </c>
      <c r="S1963" s="29">
        <v>931.30020914152192</v>
      </c>
      <c r="T1963" s="29">
        <v>17.090444886</v>
      </c>
      <c r="U1963" t="s">
        <v>176</v>
      </c>
    </row>
    <row r="1964" spans="1:21">
      <c r="A1964">
        <v>1962</v>
      </c>
      <c r="B1964">
        <v>886307</v>
      </c>
      <c r="C1964" s="2">
        <v>44584.4375</v>
      </c>
      <c r="D1964" s="26">
        <f>IF(input_OLD_temp_simulation!C1964&lt;&gt;"",(C1964-E1964/24-DATE(1970,1,1))*86400,"")</f>
        <v>1642930200.0000002</v>
      </c>
      <c r="E1964" s="13">
        <v>1</v>
      </c>
      <c r="F1964" s="17">
        <v>5.9327508191790788</v>
      </c>
      <c r="G1964" s="17">
        <v>0.7578208253526153</v>
      </c>
      <c r="H1964" s="6">
        <v>77.06610726804881</v>
      </c>
      <c r="I1964" s="17">
        <v>5.4275369356106689</v>
      </c>
      <c r="J1964" s="17">
        <v>16.100000000000001</v>
      </c>
      <c r="K1964" s="4">
        <v>16</v>
      </c>
      <c r="L1964">
        <v>900</v>
      </c>
      <c r="M1964" s="6">
        <v>1309.1055555556979</v>
      </c>
      <c r="N1964" s="6">
        <v>751.99999999858858</v>
      </c>
      <c r="O1964" s="4">
        <v>0</v>
      </c>
      <c r="P1964" s="4">
        <v>751.99999999858858</v>
      </c>
      <c r="Q1964" s="13">
        <v>1</v>
      </c>
      <c r="R1964" s="29">
        <v>377.80534641417597</v>
      </c>
      <c r="S1964" s="29">
        <v>931.30020914152192</v>
      </c>
      <c r="T1964" s="29">
        <v>17.152430583000001</v>
      </c>
      <c r="U1964" t="s">
        <v>176</v>
      </c>
    </row>
    <row r="1965" spans="1:21">
      <c r="A1965">
        <v>1963</v>
      </c>
      <c r="B1965">
        <v>886307</v>
      </c>
      <c r="C1965" s="2">
        <v>44584.447916666657</v>
      </c>
      <c r="D1965" s="26">
        <f>IF(input_OLD_temp_simulation!C1965&lt;&gt;"",(C1965-E1965/24-DATE(1970,1,1))*86400,"")</f>
        <v>1642931099.9999993</v>
      </c>
      <c r="E1965" s="13">
        <v>1</v>
      </c>
      <c r="F1965" s="17">
        <v>6.0578425078751978</v>
      </c>
      <c r="G1965" s="17">
        <v>0.92157492124801887</v>
      </c>
      <c r="H1965" s="6">
        <v>83.4397136083102</v>
      </c>
      <c r="I1965" s="17">
        <v>5.443459227043185</v>
      </c>
      <c r="J1965" s="17">
        <v>16.2</v>
      </c>
      <c r="K1965" s="4">
        <v>16</v>
      </c>
      <c r="L1965">
        <v>900</v>
      </c>
      <c r="M1965" s="6">
        <v>1309.1055555556979</v>
      </c>
      <c r="N1965" s="6">
        <v>872.00000000120792</v>
      </c>
      <c r="O1965" s="4">
        <v>0</v>
      </c>
      <c r="P1965" s="4">
        <v>872.00000000120792</v>
      </c>
      <c r="Q1965" s="13">
        <v>1</v>
      </c>
      <c r="R1965" s="29">
        <v>377.80534641417597</v>
      </c>
      <c r="S1965" s="29">
        <v>931.30020914152192</v>
      </c>
      <c r="T1965" s="29">
        <v>17.220933552000002</v>
      </c>
      <c r="U1965" t="s">
        <v>176</v>
      </c>
    </row>
    <row r="1966" spans="1:21">
      <c r="A1966">
        <v>1964</v>
      </c>
      <c r="B1966">
        <v>886307</v>
      </c>
      <c r="C1966" s="2">
        <v>44584.458333333343</v>
      </c>
      <c r="D1966" s="26">
        <f>IF(input_OLD_temp_simulation!C1966&lt;&gt;"",(C1966-E1966/24-DATE(1970,1,1))*86400,"")</f>
        <v>1642932000.000001</v>
      </c>
      <c r="E1966" s="13">
        <v>1</v>
      </c>
      <c r="F1966" s="17">
        <v>6.1829341965713169</v>
      </c>
      <c r="G1966" s="17">
        <v>1.085329017143422</v>
      </c>
      <c r="H1966" s="6">
        <v>89.813319948571603</v>
      </c>
      <c r="I1966" s="17">
        <v>5.459381518475702</v>
      </c>
      <c r="J1966" s="17">
        <v>16.473333333333329</v>
      </c>
      <c r="K1966" s="4">
        <v>16</v>
      </c>
      <c r="L1966">
        <v>900</v>
      </c>
      <c r="M1966" s="6">
        <v>97.694444442134284</v>
      </c>
      <c r="N1966" s="6">
        <v>399.9999999996362</v>
      </c>
      <c r="O1966" s="4">
        <v>0</v>
      </c>
      <c r="P1966" s="4">
        <v>399.9999999996362</v>
      </c>
      <c r="Q1966" s="13">
        <v>1</v>
      </c>
      <c r="R1966" s="29">
        <v>377.80534641417597</v>
      </c>
      <c r="S1966" s="29">
        <v>0</v>
      </c>
      <c r="T1966" s="29">
        <v>17.239086776000001</v>
      </c>
      <c r="U1966" t="s">
        <v>176</v>
      </c>
    </row>
    <row r="1967" spans="1:21">
      <c r="A1967">
        <v>1965</v>
      </c>
      <c r="B1967">
        <v>886307</v>
      </c>
      <c r="C1967" s="2">
        <v>44584.46875</v>
      </c>
      <c r="D1967" s="26">
        <f>IF(input_OLD_temp_simulation!C1967&lt;&gt;"",(C1967-E1967/24-DATE(1970,1,1))*86400,"")</f>
        <v>1642932900.0000002</v>
      </c>
      <c r="E1967" s="13">
        <v>1</v>
      </c>
      <c r="F1967" s="17">
        <v>6.3527939744827666</v>
      </c>
      <c r="G1967" s="17">
        <v>1.1502426669621679</v>
      </c>
      <c r="H1967" s="6">
        <v>98.232430191695897</v>
      </c>
      <c r="I1967" s="17">
        <v>5.5859655298413218</v>
      </c>
      <c r="J1967" s="17">
        <v>16.326666666666672</v>
      </c>
      <c r="K1967" s="4">
        <v>16</v>
      </c>
      <c r="L1967">
        <v>900</v>
      </c>
      <c r="M1967" s="6">
        <v>97.694444442134284</v>
      </c>
      <c r="N1967" s="6">
        <v>111.9999999991705</v>
      </c>
      <c r="O1967" s="4">
        <v>0</v>
      </c>
      <c r="P1967" s="4">
        <v>111.9999999991705</v>
      </c>
      <c r="Q1967" s="13">
        <v>1</v>
      </c>
      <c r="R1967" s="29">
        <v>377.80534641417597</v>
      </c>
      <c r="S1967" s="29">
        <v>0</v>
      </c>
      <c r="T1967" s="29">
        <v>17.249401510999999</v>
      </c>
      <c r="U1967" t="s">
        <v>176</v>
      </c>
    </row>
    <row r="1968" spans="1:21">
      <c r="A1968">
        <v>1966</v>
      </c>
      <c r="B1968">
        <v>886307</v>
      </c>
      <c r="C1968" s="2">
        <v>44584.479166666657</v>
      </c>
      <c r="D1968" s="26">
        <f>IF(input_OLD_temp_simulation!C1968&lt;&gt;"",(C1968-E1968/24-DATE(1970,1,1))*86400,"")</f>
        <v>1642933799.9999993</v>
      </c>
      <c r="E1968" s="13">
        <v>1</v>
      </c>
      <c r="F1968" s="17">
        <v>6.5226537523942172</v>
      </c>
      <c r="G1968" s="17">
        <v>1.215156316780913</v>
      </c>
      <c r="H1968" s="6">
        <v>106.65154043482021</v>
      </c>
      <c r="I1968" s="17">
        <v>5.7125495412069416</v>
      </c>
      <c r="J1968" s="17">
        <v>16.193333333333332</v>
      </c>
      <c r="K1968" s="4">
        <v>16</v>
      </c>
      <c r="L1968">
        <v>900</v>
      </c>
      <c r="M1968" s="6">
        <v>97.694444442134284</v>
      </c>
      <c r="N1968" s="6">
        <v>152.00000000004371</v>
      </c>
      <c r="O1968" s="4">
        <v>0</v>
      </c>
      <c r="P1968" s="4">
        <v>152.00000000004371</v>
      </c>
      <c r="Q1968" s="13">
        <v>1</v>
      </c>
      <c r="R1968" s="29">
        <v>377.80534641417597</v>
      </c>
      <c r="S1968" s="29">
        <v>0</v>
      </c>
      <c r="T1968" s="29">
        <v>17.264371204</v>
      </c>
      <c r="U1968" t="s">
        <v>176</v>
      </c>
    </row>
    <row r="1969" spans="1:21">
      <c r="A1969">
        <v>1967</v>
      </c>
      <c r="B1969">
        <v>886307</v>
      </c>
      <c r="C1969" s="2">
        <v>44584.489583333343</v>
      </c>
      <c r="D1969" s="26">
        <f>IF(input_OLD_temp_simulation!C1969&lt;&gt;"",(C1969-E1969/24-DATE(1970,1,1))*86400,"")</f>
        <v>1642934700.000001</v>
      </c>
      <c r="E1969" s="13">
        <v>1</v>
      </c>
      <c r="F1969" s="17">
        <v>6.6925135303056678</v>
      </c>
      <c r="G1969" s="17">
        <v>1.280069966599658</v>
      </c>
      <c r="H1969" s="6">
        <v>115.0706506779445</v>
      </c>
      <c r="I1969" s="17">
        <v>5.8391335525725623</v>
      </c>
      <c r="J1969" s="17">
        <v>16.076666666666672</v>
      </c>
      <c r="K1969" s="4">
        <v>16</v>
      </c>
      <c r="L1969">
        <v>900</v>
      </c>
      <c r="M1969" s="6">
        <v>97.694444442134284</v>
      </c>
      <c r="N1969" s="6">
        <v>212.0000000013533</v>
      </c>
      <c r="O1969" s="4">
        <v>0</v>
      </c>
      <c r="P1969" s="4">
        <v>212.0000000013533</v>
      </c>
      <c r="Q1969" s="13">
        <v>1</v>
      </c>
      <c r="R1969" s="29">
        <v>377.80534641417597</v>
      </c>
      <c r="S1969" s="29">
        <v>0</v>
      </c>
      <c r="T1969" s="29">
        <v>17.284741670999999</v>
      </c>
      <c r="U1969" t="s">
        <v>176</v>
      </c>
    </row>
    <row r="1970" spans="1:21">
      <c r="A1970">
        <v>1968</v>
      </c>
      <c r="B1970">
        <v>886307</v>
      </c>
      <c r="C1970" s="2">
        <v>44584.5</v>
      </c>
      <c r="D1970" s="26">
        <f>IF(input_OLD_temp_simulation!C1970&lt;&gt;"",(C1970-E1970/24-DATE(1970,1,1))*86400,"")</f>
        <v>1642935600.0000002</v>
      </c>
      <c r="E1970" s="13">
        <v>1</v>
      </c>
      <c r="F1970" s="17">
        <v>6.8623733082171174</v>
      </c>
      <c r="G1970" s="17">
        <v>1.344983616418403</v>
      </c>
      <c r="H1970" s="6">
        <v>123.48976092106879</v>
      </c>
      <c r="I1970" s="17">
        <v>5.9657175639381821</v>
      </c>
      <c r="J1970" s="17">
        <v>15.975</v>
      </c>
      <c r="K1970" s="4">
        <v>16</v>
      </c>
      <c r="L1970">
        <v>900</v>
      </c>
      <c r="M1970" s="6">
        <v>4620.9472222262384</v>
      </c>
      <c r="N1970" s="6">
        <v>263.9999999992142</v>
      </c>
      <c r="O1970" s="4">
        <v>0</v>
      </c>
      <c r="P1970" s="4">
        <v>263.9999999992142</v>
      </c>
      <c r="Q1970" s="13">
        <v>1</v>
      </c>
      <c r="R1970" s="29">
        <v>377.80534641417597</v>
      </c>
      <c r="S1970" s="29">
        <v>4243.1418758120626</v>
      </c>
      <c r="T1970" s="29">
        <v>17.466657501</v>
      </c>
      <c r="U1970" t="s">
        <v>176</v>
      </c>
    </row>
    <row r="1971" spans="1:21">
      <c r="A1971">
        <v>1969</v>
      </c>
      <c r="B1971">
        <v>886307</v>
      </c>
      <c r="C1971" s="2">
        <v>44584.510416666657</v>
      </c>
      <c r="D1971" s="26">
        <f>IF(input_OLD_temp_simulation!C1971&lt;&gt;"",(C1971-E1971/24-DATE(1970,1,1))*86400,"")</f>
        <v>1642936499.9999993</v>
      </c>
      <c r="E1971" s="13">
        <v>1</v>
      </c>
      <c r="F1971" s="17">
        <v>6.8619876252512864</v>
      </c>
      <c r="G1971" s="17">
        <v>1.344983616418403</v>
      </c>
      <c r="H1971" s="6">
        <v>113.7438626426199</v>
      </c>
      <c r="I1971" s="17">
        <v>5.965331880972351</v>
      </c>
      <c r="J1971" s="17">
        <v>15.955</v>
      </c>
      <c r="K1971" s="4">
        <v>16</v>
      </c>
      <c r="L1971">
        <v>900</v>
      </c>
      <c r="M1971" s="6">
        <v>4620.9472222262384</v>
      </c>
      <c r="N1971" s="6">
        <v>159.99999999985451</v>
      </c>
      <c r="O1971" s="4">
        <v>0</v>
      </c>
      <c r="P1971" s="4">
        <v>159.99999999985451</v>
      </c>
      <c r="Q1971" s="13">
        <v>1</v>
      </c>
      <c r="R1971" s="29">
        <v>377.80534641417597</v>
      </c>
      <c r="S1971" s="29">
        <v>4243.1418758120626</v>
      </c>
      <c r="T1971" s="29">
        <v>17.640842924000001</v>
      </c>
      <c r="U1971" t="s">
        <v>176</v>
      </c>
    </row>
    <row r="1972" spans="1:21">
      <c r="A1972">
        <v>1970</v>
      </c>
      <c r="B1972">
        <v>886307</v>
      </c>
      <c r="C1972" s="2">
        <v>44584.520833333343</v>
      </c>
      <c r="D1972" s="26">
        <f>IF(input_OLD_temp_simulation!C1972&lt;&gt;"",(C1972-E1972/24-DATE(1970,1,1))*86400,"")</f>
        <v>1642937400.000001</v>
      </c>
      <c r="E1972" s="13">
        <v>1</v>
      </c>
      <c r="F1972" s="17">
        <v>6.8616019422854544</v>
      </c>
      <c r="G1972" s="17">
        <v>1.344983616418403</v>
      </c>
      <c r="H1972" s="6">
        <v>103.997964364171</v>
      </c>
      <c r="I1972" s="17">
        <v>5.964946198006519</v>
      </c>
      <c r="J1972" s="17">
        <v>16.098333333333329</v>
      </c>
      <c r="K1972" s="4">
        <v>16</v>
      </c>
      <c r="L1972">
        <v>900</v>
      </c>
      <c r="M1972" s="6">
        <v>4620.9472222262384</v>
      </c>
      <c r="N1972" s="6">
        <v>36.000000000058208</v>
      </c>
      <c r="O1972" s="4">
        <v>0</v>
      </c>
      <c r="P1972" s="4">
        <v>36.000000000058208</v>
      </c>
      <c r="Q1972" s="13">
        <v>1</v>
      </c>
      <c r="R1972" s="29">
        <v>377.80534641417597</v>
      </c>
      <c r="S1972" s="29">
        <v>4243.1418758120626</v>
      </c>
      <c r="T1972" s="29">
        <v>17.806561696999999</v>
      </c>
      <c r="U1972" t="s">
        <v>176</v>
      </c>
    </row>
    <row r="1973" spans="1:21">
      <c r="A1973">
        <v>1971</v>
      </c>
      <c r="B1973">
        <v>886307</v>
      </c>
      <c r="C1973" s="2">
        <v>44584.53125</v>
      </c>
      <c r="D1973" s="26">
        <f>IF(input_OLD_temp_simulation!C1973&lt;&gt;"",(C1973-E1973/24-DATE(1970,1,1))*86400,"")</f>
        <v>1642938300.0000002</v>
      </c>
      <c r="E1973" s="13">
        <v>1</v>
      </c>
      <c r="F1973" s="17">
        <v>6.8612162593196224</v>
      </c>
      <c r="G1973" s="17">
        <v>1.344983616418403</v>
      </c>
      <c r="H1973" s="6">
        <v>94.25206608572212</v>
      </c>
      <c r="I1973" s="17">
        <v>5.9645605150406871</v>
      </c>
      <c r="J1973" s="17">
        <v>16.233333333333331</v>
      </c>
      <c r="K1973" s="4">
        <v>16.333333333333329</v>
      </c>
      <c r="L1973">
        <v>900</v>
      </c>
      <c r="M1973" s="6">
        <v>4620.9472222262384</v>
      </c>
      <c r="N1973" s="6">
        <v>407.99999999944703</v>
      </c>
      <c r="O1973" s="4">
        <v>0</v>
      </c>
      <c r="P1973" s="4">
        <v>407.99999999944703</v>
      </c>
      <c r="Q1973" s="13">
        <v>1</v>
      </c>
      <c r="R1973" s="29">
        <v>377.80534641417597</v>
      </c>
      <c r="S1973" s="29">
        <v>4243.1418758120626</v>
      </c>
      <c r="T1973" s="29">
        <v>17.982695805999999</v>
      </c>
      <c r="U1973" t="s">
        <v>176</v>
      </c>
    </row>
    <row r="1974" spans="1:21">
      <c r="A1974">
        <v>1972</v>
      </c>
      <c r="B1974">
        <v>886307</v>
      </c>
      <c r="C1974" s="2">
        <v>44584.541666666657</v>
      </c>
      <c r="D1974" s="26">
        <f>IF(input_OLD_temp_simulation!C1974&lt;&gt;"",(C1974-E1974/24-DATE(1970,1,1))*86400,"")</f>
        <v>1642939199.9999993</v>
      </c>
      <c r="E1974" s="13">
        <v>1</v>
      </c>
      <c r="F1974" s="17">
        <v>6.8608305763537913</v>
      </c>
      <c r="G1974" s="17">
        <v>1.344983616418403</v>
      </c>
      <c r="H1974" s="6">
        <v>84.506167807273243</v>
      </c>
      <c r="I1974" s="17">
        <v>5.964174832074856</v>
      </c>
      <c r="J1974" s="17">
        <v>16.243333333333339</v>
      </c>
      <c r="K1974" s="4">
        <v>16.96</v>
      </c>
      <c r="L1974">
        <v>900</v>
      </c>
      <c r="M1974" s="6">
        <v>4015.2416666627928</v>
      </c>
      <c r="N1974" s="6">
        <v>48.00000000068394</v>
      </c>
      <c r="O1974" s="4">
        <v>0</v>
      </c>
      <c r="P1974" s="4">
        <v>48.00000000068394</v>
      </c>
      <c r="Q1974" s="13">
        <v>1</v>
      </c>
      <c r="R1974" s="29">
        <v>377.80534641417597</v>
      </c>
      <c r="S1974" s="29">
        <v>3637.436320248617</v>
      </c>
      <c r="T1974" s="29">
        <v>18.119050222999999</v>
      </c>
      <c r="U1974" t="s">
        <v>176</v>
      </c>
    </row>
    <row r="1975" spans="1:21">
      <c r="A1975">
        <v>1973</v>
      </c>
      <c r="B1975">
        <v>886307</v>
      </c>
      <c r="C1975" s="2">
        <v>44584.552083333343</v>
      </c>
      <c r="D1975" s="26">
        <f>IF(input_OLD_temp_simulation!C1975&lt;&gt;"",(C1975-E1975/24-DATE(1970,1,1))*86400,"")</f>
        <v>1642940100.000001</v>
      </c>
      <c r="E1975" s="13">
        <v>1</v>
      </c>
      <c r="F1975" s="17">
        <v>6.8193634780681371</v>
      </c>
      <c r="G1975" s="17">
        <v>1.344983616418403</v>
      </c>
      <c r="H1975" s="6">
        <v>78.191817728917016</v>
      </c>
      <c r="I1975" s="17">
        <v>5.9227077337892018</v>
      </c>
      <c r="J1975" s="17">
        <v>16.440000000000001</v>
      </c>
      <c r="K1975" s="4">
        <v>16.826666666666672</v>
      </c>
      <c r="L1975">
        <v>900</v>
      </c>
      <c r="M1975" s="6">
        <v>4015.2416666627928</v>
      </c>
      <c r="N1975" s="6">
        <v>40.000000000873108</v>
      </c>
      <c r="O1975" s="4">
        <v>0</v>
      </c>
      <c r="P1975" s="4">
        <v>40.000000000873108</v>
      </c>
      <c r="Q1975" s="13">
        <v>1</v>
      </c>
      <c r="R1975" s="29">
        <v>377.80534641417597</v>
      </c>
      <c r="S1975" s="29">
        <v>3637.436320248617</v>
      </c>
      <c r="T1975" s="29">
        <v>18.252467660000001</v>
      </c>
      <c r="U1975" t="s">
        <v>176</v>
      </c>
    </row>
    <row r="1976" spans="1:21">
      <c r="A1976">
        <v>1974</v>
      </c>
      <c r="B1976">
        <v>886307</v>
      </c>
      <c r="C1976" s="2">
        <v>44584.5625</v>
      </c>
      <c r="D1976" s="26">
        <f>IF(input_OLD_temp_simulation!C1976&lt;&gt;"",(C1976-E1976/24-DATE(1970,1,1))*86400,"")</f>
        <v>1642941000.0000002</v>
      </c>
      <c r="E1976" s="13">
        <v>1</v>
      </c>
      <c r="F1976" s="17">
        <v>6.7778963797824829</v>
      </c>
      <c r="G1976" s="17">
        <v>1.344983616418403</v>
      </c>
      <c r="H1976" s="6">
        <v>71.877467650560803</v>
      </c>
      <c r="I1976" s="17">
        <v>5.8812406355035476</v>
      </c>
      <c r="J1976" s="17">
        <v>16.670000000000002</v>
      </c>
      <c r="K1976" s="4">
        <v>16.806666666666668</v>
      </c>
      <c r="L1976">
        <v>900</v>
      </c>
      <c r="M1976" s="6">
        <v>4015.2416666627928</v>
      </c>
      <c r="N1976" s="6">
        <v>36.000000000058208</v>
      </c>
      <c r="O1976" s="4">
        <v>0</v>
      </c>
      <c r="P1976" s="4">
        <v>36.000000000058208</v>
      </c>
      <c r="Q1976" s="13">
        <v>1</v>
      </c>
      <c r="R1976" s="29">
        <v>377.80534641417597</v>
      </c>
      <c r="S1976" s="29">
        <v>3637.436320248617</v>
      </c>
      <c r="T1976" s="29">
        <v>18.383109319999999</v>
      </c>
      <c r="U1976" t="s">
        <v>176</v>
      </c>
    </row>
    <row r="1977" spans="1:21">
      <c r="A1977">
        <v>1975</v>
      </c>
      <c r="B1977">
        <v>886307</v>
      </c>
      <c r="C1977" s="2">
        <v>44584.572916666657</v>
      </c>
      <c r="D1977" s="26">
        <f>IF(input_OLD_temp_simulation!C1977&lt;&gt;"",(C1977-E1977/24-DATE(1970,1,1))*86400,"")</f>
        <v>1642941899.9999993</v>
      </c>
      <c r="E1977" s="13">
        <v>1</v>
      </c>
      <c r="F1977" s="17">
        <v>6.7364292814968287</v>
      </c>
      <c r="G1977" s="17">
        <v>1.344983616418403</v>
      </c>
      <c r="H1977" s="6">
        <v>65.56311757220459</v>
      </c>
      <c r="I1977" s="17">
        <v>5.8397735372178934</v>
      </c>
      <c r="J1977" s="17">
        <v>16.72666666666667</v>
      </c>
      <c r="K1977" s="4">
        <v>22.396666666666661</v>
      </c>
      <c r="L1977">
        <v>900</v>
      </c>
      <c r="M1977" s="6">
        <v>4015.2416666627928</v>
      </c>
      <c r="N1977" s="6">
        <v>47.999999998864951</v>
      </c>
      <c r="O1977" s="4">
        <v>0</v>
      </c>
      <c r="P1977" s="4">
        <v>47.999999998864951</v>
      </c>
      <c r="Q1977" s="13">
        <v>1</v>
      </c>
      <c r="R1977" s="29">
        <v>377.80534641417597</v>
      </c>
      <c r="S1977" s="29">
        <v>3637.436320248617</v>
      </c>
      <c r="T1977" s="29">
        <v>18.511592092000001</v>
      </c>
      <c r="U1977" t="s">
        <v>176</v>
      </c>
    </row>
    <row r="1978" spans="1:21">
      <c r="A1978">
        <v>1976</v>
      </c>
      <c r="B1978">
        <v>886307</v>
      </c>
      <c r="C1978" s="2">
        <v>44584.583333333343</v>
      </c>
      <c r="D1978" s="26">
        <f>IF(input_OLD_temp_simulation!C1978&lt;&gt;"",(C1978-E1978/24-DATE(1970,1,1))*86400,"")</f>
        <v>1642942800.000001</v>
      </c>
      <c r="E1978" s="13">
        <v>1</v>
      </c>
      <c r="F1978" s="17">
        <v>6.6949621832111754</v>
      </c>
      <c r="G1978" s="17">
        <v>1.344983616418403</v>
      </c>
      <c r="H1978" s="6">
        <v>59.248767493848383</v>
      </c>
      <c r="I1978" s="17">
        <v>5.7983064389322392</v>
      </c>
      <c r="J1978" s="17">
        <v>16.98833333333333</v>
      </c>
      <c r="K1978" s="4">
        <v>17.309999999999999</v>
      </c>
      <c r="L1978">
        <v>900</v>
      </c>
      <c r="M1978" s="6">
        <v>3106.6833333353952</v>
      </c>
      <c r="N1978" s="6">
        <v>131.9999999996071</v>
      </c>
      <c r="O1978" s="4">
        <v>0</v>
      </c>
      <c r="P1978" s="4">
        <v>131.9999999996071</v>
      </c>
      <c r="Q1978" s="13">
        <v>1</v>
      </c>
      <c r="R1978" s="29">
        <v>377.80534641417597</v>
      </c>
      <c r="S1978" s="29">
        <v>2728.877986921219</v>
      </c>
      <c r="T1978" s="29">
        <v>18.607156785000001</v>
      </c>
      <c r="U1978" t="s">
        <v>176</v>
      </c>
    </row>
    <row r="1979" spans="1:21">
      <c r="A1979">
        <v>1977</v>
      </c>
      <c r="B1979">
        <v>886307</v>
      </c>
      <c r="C1979" s="2">
        <v>44584.59375</v>
      </c>
      <c r="D1979" s="26">
        <f>IF(input_OLD_temp_simulation!C1979&lt;&gt;"",(C1979-E1979/24-DATE(1970,1,1))*86400,"")</f>
        <v>1642943700.0000002</v>
      </c>
      <c r="E1979" s="13">
        <v>1</v>
      </c>
      <c r="F1979" s="17">
        <v>6.6078532244788057</v>
      </c>
      <c r="G1979" s="17">
        <v>1.344983616418403</v>
      </c>
      <c r="H1979" s="6">
        <v>51.464547749829748</v>
      </c>
      <c r="I1979" s="17">
        <v>5.7111974801998704</v>
      </c>
      <c r="J1979" s="17">
        <v>18</v>
      </c>
      <c r="K1979" s="4">
        <v>17.420000000000002</v>
      </c>
      <c r="L1979">
        <v>900</v>
      </c>
      <c r="M1979" s="6">
        <v>3106.6833333353952</v>
      </c>
      <c r="N1979" s="6">
        <v>76.000000000931323</v>
      </c>
      <c r="O1979" s="4">
        <v>0</v>
      </c>
      <c r="P1979" s="4">
        <v>76.000000000931323</v>
      </c>
      <c r="Q1979" s="13">
        <v>1</v>
      </c>
      <c r="R1979" s="29">
        <v>377.80534641417597</v>
      </c>
      <c r="S1979" s="29">
        <v>2728.877986921219</v>
      </c>
      <c r="T1979" s="29">
        <v>18.697460628999998</v>
      </c>
      <c r="U1979" t="s">
        <v>176</v>
      </c>
    </row>
    <row r="1980" spans="1:21">
      <c r="A1980">
        <v>1978</v>
      </c>
      <c r="B1980">
        <v>886307</v>
      </c>
      <c r="C1980" s="2">
        <v>44584.604166666657</v>
      </c>
      <c r="D1980" s="26">
        <f>IF(input_OLD_temp_simulation!C1980&lt;&gt;"",(C1980-E1980/24-DATE(1970,1,1))*86400,"")</f>
        <v>1642944599.9999993</v>
      </c>
      <c r="E1980" s="13">
        <v>1</v>
      </c>
      <c r="F1980" s="17">
        <v>6.520744265746437</v>
      </c>
      <c r="G1980" s="17">
        <v>1.344983616418403</v>
      </c>
      <c r="H1980" s="6">
        <v>43.68032800581112</v>
      </c>
      <c r="I1980" s="17">
        <v>5.6240885214675016</v>
      </c>
      <c r="J1980" s="17">
        <v>18.83666666666667</v>
      </c>
      <c r="K1980" s="4">
        <v>17.483333333333331</v>
      </c>
      <c r="L1980">
        <v>900</v>
      </c>
      <c r="M1980" s="6">
        <v>3106.6833333353952</v>
      </c>
      <c r="N1980" s="6">
        <v>28.000000000247379</v>
      </c>
      <c r="O1980" s="4">
        <v>0</v>
      </c>
      <c r="P1980" s="4">
        <v>28.000000000247379</v>
      </c>
      <c r="Q1980" s="13">
        <v>1</v>
      </c>
      <c r="R1980" s="29">
        <v>377.80534641417597</v>
      </c>
      <c r="S1980" s="29">
        <v>2728.877986921219</v>
      </c>
      <c r="T1980" s="29">
        <v>18.782824124000001</v>
      </c>
      <c r="U1980" t="s">
        <v>176</v>
      </c>
    </row>
    <row r="1981" spans="1:21">
      <c r="A1981">
        <v>1979</v>
      </c>
      <c r="B1981">
        <v>886307</v>
      </c>
      <c r="C1981" s="2">
        <v>44584.614583333343</v>
      </c>
      <c r="D1981" s="26">
        <f>IF(input_OLD_temp_simulation!C1981&lt;&gt;"",(C1981-E1981/24-DATE(1970,1,1))*86400,"")</f>
        <v>1642945500.000001</v>
      </c>
      <c r="E1981" s="13">
        <v>1</v>
      </c>
      <c r="F1981" s="17">
        <v>6.4336353070140682</v>
      </c>
      <c r="G1981" s="17">
        <v>1.344983616418403</v>
      </c>
      <c r="H1981" s="6">
        <v>35.896108261792492</v>
      </c>
      <c r="I1981" s="17">
        <v>5.5369795627351328</v>
      </c>
      <c r="J1981" s="17">
        <v>18.563333333333329</v>
      </c>
      <c r="K1981" s="4">
        <v>17.5</v>
      </c>
      <c r="L1981">
        <v>900</v>
      </c>
      <c r="M1981" s="6">
        <v>3106.6833333353952</v>
      </c>
      <c r="N1981" s="6">
        <v>31.9999999992433</v>
      </c>
      <c r="O1981" s="4">
        <v>0</v>
      </c>
      <c r="P1981" s="4">
        <v>31.9999999992433</v>
      </c>
      <c r="Q1981" s="13">
        <v>1</v>
      </c>
      <c r="R1981" s="29">
        <v>377.80534641417597</v>
      </c>
      <c r="S1981" s="29">
        <v>2728.877986921219</v>
      </c>
      <c r="T1981" s="29">
        <v>18.865239449000001</v>
      </c>
      <c r="U1981" t="s">
        <v>176</v>
      </c>
    </row>
    <row r="1982" spans="1:21">
      <c r="A1982">
        <v>1980</v>
      </c>
      <c r="B1982">
        <v>886307</v>
      </c>
      <c r="C1982" s="2">
        <v>44584.625</v>
      </c>
      <c r="D1982" s="26">
        <f>IF(input_OLD_temp_simulation!C1982&lt;&gt;"",(C1982-E1982/24-DATE(1970,1,1))*86400,"")</f>
        <v>1642946400.0000002</v>
      </c>
      <c r="E1982" s="13">
        <v>1</v>
      </c>
      <c r="F1982" s="17">
        <v>6.3465263482816994</v>
      </c>
      <c r="G1982" s="17">
        <v>1.344983616418403</v>
      </c>
      <c r="H1982" s="6">
        <v>28.11188851777386</v>
      </c>
      <c r="I1982" s="17">
        <v>5.449870604002764</v>
      </c>
      <c r="J1982" s="17">
        <v>18.11666666666666</v>
      </c>
      <c r="K1982" s="4">
        <v>17.5</v>
      </c>
      <c r="L1982">
        <v>900</v>
      </c>
      <c r="M1982" s="6">
        <v>713.16944444312946</v>
      </c>
      <c r="N1982" s="6">
        <v>28.000000000247379</v>
      </c>
      <c r="O1982" s="4">
        <v>0</v>
      </c>
      <c r="P1982" s="4">
        <v>28.000000000247379</v>
      </c>
      <c r="Q1982" s="13">
        <v>1</v>
      </c>
      <c r="R1982" s="29">
        <v>377.80534641417597</v>
      </c>
      <c r="S1982" s="29">
        <v>335.36409802895349</v>
      </c>
      <c r="T1982" s="29">
        <v>18.856151019999999</v>
      </c>
      <c r="U1982" t="s">
        <v>176</v>
      </c>
    </row>
    <row r="1983" spans="1:21">
      <c r="A1983">
        <v>1981</v>
      </c>
      <c r="B1983">
        <v>886307</v>
      </c>
      <c r="C1983" s="2">
        <v>44584.635416666657</v>
      </c>
      <c r="D1983" s="26">
        <f>IF(input_OLD_temp_simulation!C1983&lt;&gt;"",(C1983-E1983/24-DATE(1970,1,1))*86400,"")</f>
        <v>1642947299.9999993</v>
      </c>
      <c r="E1983" s="13">
        <v>1</v>
      </c>
      <c r="F1983" s="17">
        <v>6.2780177132635746</v>
      </c>
      <c r="G1983" s="17">
        <v>1.323651362132551</v>
      </c>
      <c r="H1983" s="6">
        <v>22.771633494970541</v>
      </c>
      <c r="I1983" s="17">
        <v>5.3955834718418734</v>
      </c>
      <c r="J1983" s="17">
        <v>17.74666666666667</v>
      </c>
      <c r="K1983" s="4">
        <v>17.5</v>
      </c>
      <c r="L1983">
        <v>900</v>
      </c>
      <c r="M1983" s="6">
        <v>713.16944444312946</v>
      </c>
      <c r="N1983" s="6">
        <v>239.99999999978169</v>
      </c>
      <c r="O1983" s="4">
        <v>0</v>
      </c>
      <c r="P1983" s="4">
        <v>239.99999999978169</v>
      </c>
      <c r="Q1983" s="13">
        <v>1</v>
      </c>
      <c r="R1983" s="29">
        <v>377.80534641417597</v>
      </c>
      <c r="S1983" s="29">
        <v>335.36409802895349</v>
      </c>
      <c r="T1983" s="29">
        <v>18.853222613</v>
      </c>
      <c r="U1983" t="s">
        <v>176</v>
      </c>
    </row>
    <row r="1984" spans="1:21">
      <c r="A1984">
        <v>1982</v>
      </c>
      <c r="B1984">
        <v>886307</v>
      </c>
      <c r="C1984" s="2">
        <v>44584.645833333343</v>
      </c>
      <c r="D1984" s="26">
        <f>IF(input_OLD_temp_simulation!C1984&lt;&gt;"",(C1984-E1984/24-DATE(1970,1,1))*86400,"")</f>
        <v>1642948200.000001</v>
      </c>
      <c r="E1984" s="13">
        <v>1</v>
      </c>
      <c r="F1984" s="17">
        <v>6.2095090782454498</v>
      </c>
      <c r="G1984" s="17">
        <v>1.3023191078466989</v>
      </c>
      <c r="H1984" s="6">
        <v>17.431378472167211</v>
      </c>
      <c r="I1984" s="17">
        <v>5.3412963396809836</v>
      </c>
      <c r="J1984" s="17">
        <v>17.576666666666672</v>
      </c>
      <c r="K1984" s="4">
        <v>17.5</v>
      </c>
      <c r="L1984">
        <v>900</v>
      </c>
      <c r="M1984" s="6">
        <v>713.16944444312946</v>
      </c>
      <c r="N1984" s="6">
        <v>175.9999999994761</v>
      </c>
      <c r="O1984" s="4">
        <v>0</v>
      </c>
      <c r="P1984" s="4">
        <v>175.9999999994761</v>
      </c>
      <c r="Q1984" s="13">
        <v>1</v>
      </c>
      <c r="R1984" s="29">
        <v>377.80534641417597</v>
      </c>
      <c r="S1984" s="29">
        <v>335.36409802895349</v>
      </c>
      <c r="T1984" s="29">
        <v>18.845942806</v>
      </c>
      <c r="U1984" t="s">
        <v>176</v>
      </c>
    </row>
    <row r="1985" spans="1:21">
      <c r="A1985">
        <v>1983</v>
      </c>
      <c r="B1985">
        <v>886307</v>
      </c>
      <c r="C1985" s="2">
        <v>44584.65625</v>
      </c>
      <c r="D1985" s="26">
        <f>IF(input_OLD_temp_simulation!C1985&lt;&gt;"",(C1985-E1985/24-DATE(1970,1,1))*86400,"")</f>
        <v>1642949100.0000002</v>
      </c>
      <c r="E1985" s="13">
        <v>1</v>
      </c>
      <c r="F1985" s="17">
        <v>6.1410004432273251</v>
      </c>
      <c r="G1985" s="17">
        <v>1.2809868535608471</v>
      </c>
      <c r="H1985" s="6">
        <v>12.09112344936389</v>
      </c>
      <c r="I1985" s="17">
        <v>5.2870092075200938</v>
      </c>
      <c r="J1985" s="17">
        <v>17.423333333333328</v>
      </c>
      <c r="K1985" s="4">
        <v>17.5</v>
      </c>
      <c r="L1985">
        <v>900</v>
      </c>
      <c r="M1985" s="6">
        <v>713.16944444312946</v>
      </c>
      <c r="N1985" s="6">
        <v>115.99999999998541</v>
      </c>
      <c r="O1985" s="4">
        <v>0</v>
      </c>
      <c r="P1985" s="4">
        <v>115.99999999998541</v>
      </c>
      <c r="Q1985" s="13">
        <v>1</v>
      </c>
      <c r="R1985" s="29">
        <v>377.80534641417597</v>
      </c>
      <c r="S1985" s="29">
        <v>335.36409802895349</v>
      </c>
      <c r="T1985" s="29">
        <v>18.834477204999999</v>
      </c>
      <c r="U1985" t="s">
        <v>176</v>
      </c>
    </row>
    <row r="1986" spans="1:21">
      <c r="A1986">
        <v>1984</v>
      </c>
      <c r="B1986">
        <v>886307</v>
      </c>
      <c r="C1986" s="2">
        <v>44584.666666666657</v>
      </c>
      <c r="D1986" s="26">
        <f>IF(input_OLD_temp_simulation!C1986&lt;&gt;"",(C1986-E1986/24-DATE(1970,1,1))*86400,"")</f>
        <v>1642949999.9999993</v>
      </c>
      <c r="E1986" s="13">
        <v>1</v>
      </c>
      <c r="F1986" s="17">
        <v>6.0724918082092003</v>
      </c>
      <c r="G1986" s="17">
        <v>1.259654599274995</v>
      </c>
      <c r="H1986" s="6">
        <v>6.7508684265605687</v>
      </c>
      <c r="I1986" s="17">
        <v>5.2327220753592032</v>
      </c>
      <c r="J1986" s="17">
        <v>17.493333333333339</v>
      </c>
      <c r="K1986" s="4">
        <v>17.5</v>
      </c>
      <c r="L1986">
        <v>900</v>
      </c>
      <c r="M1986" s="6">
        <v>527.55000000085295</v>
      </c>
      <c r="N1986" s="6">
        <v>108.00000000017459</v>
      </c>
      <c r="O1986" s="4">
        <v>0</v>
      </c>
      <c r="P1986" s="4">
        <v>108.00000000017459</v>
      </c>
      <c r="Q1986" s="13">
        <v>1</v>
      </c>
      <c r="R1986" s="29">
        <v>377.80534641417597</v>
      </c>
      <c r="S1986" s="29">
        <v>149.744653586677</v>
      </c>
      <c r="T1986" s="29">
        <v>18.813970939000001</v>
      </c>
      <c r="U1986" t="s">
        <v>176</v>
      </c>
    </row>
    <row r="1987" spans="1:21">
      <c r="A1987">
        <v>1985</v>
      </c>
      <c r="B1987">
        <v>886307</v>
      </c>
      <c r="C1987" s="2">
        <v>44584.677083333343</v>
      </c>
      <c r="D1987" s="26">
        <f>IF(input_OLD_temp_simulation!C1987&lt;&gt;"",(C1987-E1987/24-DATE(1970,1,1))*86400,"")</f>
        <v>1642950900.000001</v>
      </c>
      <c r="E1987" s="13">
        <v>1</v>
      </c>
      <c r="F1987" s="17">
        <v>6.0182253573520264</v>
      </c>
      <c r="G1987" s="17">
        <v>1.1947409506095099</v>
      </c>
      <c r="H1987" s="6">
        <v>5.0631513199204274</v>
      </c>
      <c r="I1987" s="17">
        <v>5.2217313902790199</v>
      </c>
      <c r="J1987" s="17">
        <v>17.585000000000001</v>
      </c>
      <c r="K1987" s="4">
        <v>17.5</v>
      </c>
      <c r="L1987">
        <v>900</v>
      </c>
      <c r="M1987" s="6">
        <v>527.55000000085295</v>
      </c>
      <c r="N1987" s="6">
        <v>284.00000000146969</v>
      </c>
      <c r="O1987" s="4">
        <v>0</v>
      </c>
      <c r="P1987" s="4">
        <v>284.00000000146969</v>
      </c>
      <c r="Q1987" s="13">
        <v>1</v>
      </c>
      <c r="R1987" s="29">
        <v>377.80534641417597</v>
      </c>
      <c r="S1987" s="29">
        <v>149.744653586677</v>
      </c>
      <c r="T1987" s="29">
        <v>18.799629239000001</v>
      </c>
      <c r="U1987" t="s">
        <v>176</v>
      </c>
    </row>
    <row r="1988" spans="1:21">
      <c r="A1988">
        <v>1986</v>
      </c>
      <c r="B1988">
        <v>886307</v>
      </c>
      <c r="C1988" s="2">
        <v>44584.6875</v>
      </c>
      <c r="D1988" s="26">
        <f>IF(input_OLD_temp_simulation!C1988&lt;&gt;"",(C1988-E1988/24-DATE(1970,1,1))*86400,"")</f>
        <v>1642951800.0000002</v>
      </c>
      <c r="E1988" s="13">
        <v>1</v>
      </c>
      <c r="F1988" s="17">
        <v>5.9639589064948524</v>
      </c>
      <c r="G1988" s="17">
        <v>1.1298273019440239</v>
      </c>
      <c r="H1988" s="6">
        <v>3.3754342132802839</v>
      </c>
      <c r="I1988" s="17">
        <v>5.2107407051988357</v>
      </c>
      <c r="J1988" s="17">
        <v>17.52</v>
      </c>
      <c r="K1988" s="4">
        <v>17.5</v>
      </c>
      <c r="L1988">
        <v>900</v>
      </c>
      <c r="M1988" s="6">
        <v>527.55000000085295</v>
      </c>
      <c r="N1988" s="6">
        <v>1843.999999999141</v>
      </c>
      <c r="O1988" s="4">
        <v>0</v>
      </c>
      <c r="P1988" s="4">
        <v>1843.999999999141</v>
      </c>
      <c r="Q1988" s="13">
        <v>1</v>
      </c>
      <c r="R1988" s="29">
        <v>377.80534641417597</v>
      </c>
      <c r="S1988" s="29">
        <v>149.744653586677</v>
      </c>
      <c r="T1988" s="29">
        <v>18.844046206000002</v>
      </c>
      <c r="U1988" t="s">
        <v>176</v>
      </c>
    </row>
    <row r="1989" spans="1:21">
      <c r="A1989">
        <v>1987</v>
      </c>
      <c r="B1989">
        <v>886307</v>
      </c>
      <c r="C1989" s="2">
        <v>44584.697916666657</v>
      </c>
      <c r="D1989" s="26">
        <f>IF(input_OLD_temp_simulation!C1989&lt;&gt;"",(C1989-E1989/24-DATE(1970,1,1))*86400,"")</f>
        <v>1642952699.9999993</v>
      </c>
      <c r="E1989" s="13">
        <v>1</v>
      </c>
      <c r="F1989" s="17">
        <v>5.9096924556376784</v>
      </c>
      <c r="G1989" s="17">
        <v>1.064913653278539</v>
      </c>
      <c r="H1989" s="6">
        <v>1.687717106640142</v>
      </c>
      <c r="I1989" s="17">
        <v>5.1997500201186524</v>
      </c>
      <c r="J1989" s="17">
        <v>17.553333333333331</v>
      </c>
      <c r="K1989" s="4">
        <v>17.5</v>
      </c>
      <c r="L1989">
        <v>900</v>
      </c>
      <c r="M1989" s="6">
        <v>527.55000000085295</v>
      </c>
      <c r="N1989" s="6">
        <v>1255.9999999994029</v>
      </c>
      <c r="O1989" s="4">
        <v>0</v>
      </c>
      <c r="P1989" s="4">
        <v>1255.9999999994029</v>
      </c>
      <c r="Q1989" s="13">
        <v>1</v>
      </c>
      <c r="R1989" s="29">
        <v>377.80534641417597</v>
      </c>
      <c r="S1989" s="29">
        <v>149.744653586677</v>
      </c>
      <c r="T1989" s="29">
        <v>18.865381883000001</v>
      </c>
      <c r="U1989" t="s">
        <v>176</v>
      </c>
    </row>
    <row r="1990" spans="1:21">
      <c r="A1990">
        <v>1988</v>
      </c>
      <c r="B1990">
        <v>886307</v>
      </c>
      <c r="C1990" s="2">
        <v>44584.708333333343</v>
      </c>
      <c r="D1990" s="26">
        <f>IF(input_OLD_temp_simulation!C1990&lt;&gt;"",(C1990-E1990/24-DATE(1970,1,1))*86400,"")</f>
        <v>1642953600.000001</v>
      </c>
      <c r="E1990" s="13">
        <v>1</v>
      </c>
      <c r="F1990" s="17">
        <v>5.8554260047805036</v>
      </c>
      <c r="G1990" s="17">
        <v>1.0000000046130531</v>
      </c>
      <c r="H1990" s="6">
        <v>0</v>
      </c>
      <c r="I1990" s="17">
        <v>5.1887593350384691</v>
      </c>
      <c r="J1990" s="17">
        <v>17.443333333333332</v>
      </c>
      <c r="K1990" s="4">
        <v>17.666666666666671</v>
      </c>
      <c r="L1990">
        <v>900</v>
      </c>
      <c r="M1990" s="6">
        <v>4474.4055555563727</v>
      </c>
      <c r="N1990" s="6">
        <v>152.00000000004371</v>
      </c>
      <c r="O1990" s="4">
        <v>0</v>
      </c>
      <c r="P1990" s="4">
        <v>152.00000000004371</v>
      </c>
      <c r="Q1990" s="13">
        <v>1</v>
      </c>
      <c r="R1990" s="29">
        <v>377.80534641417597</v>
      </c>
      <c r="S1990" s="29">
        <v>4096.6002091421969</v>
      </c>
      <c r="T1990" s="29">
        <v>18.989632172</v>
      </c>
      <c r="U1990" t="s">
        <v>176</v>
      </c>
    </row>
    <row r="1991" spans="1:21">
      <c r="A1991">
        <v>1989</v>
      </c>
      <c r="B1991">
        <v>886307</v>
      </c>
      <c r="C1991" s="2">
        <v>44584.71875</v>
      </c>
      <c r="D1991" s="26">
        <f>IF(input_OLD_temp_simulation!C1991&lt;&gt;"",(C1991-E1991/24-DATE(1970,1,1))*86400,"")</f>
        <v>1642954500.0000002</v>
      </c>
      <c r="E1991" s="13">
        <v>1</v>
      </c>
      <c r="F1991" s="17">
        <v>5.7846924556376766</v>
      </c>
      <c r="G1991" s="17">
        <v>1.0213322577456461</v>
      </c>
      <c r="H1991" s="6">
        <v>0</v>
      </c>
      <c r="I1991" s="17">
        <v>5.1038042838072464</v>
      </c>
      <c r="J1991" s="17">
        <v>17.28</v>
      </c>
      <c r="K1991" s="4">
        <v>18</v>
      </c>
      <c r="L1991">
        <v>900</v>
      </c>
      <c r="M1991" s="6">
        <v>4474.4055555563727</v>
      </c>
      <c r="N1991" s="6">
        <v>140.00000000123691</v>
      </c>
      <c r="O1991" s="4">
        <v>0</v>
      </c>
      <c r="P1991" s="4">
        <v>140.00000000123691</v>
      </c>
      <c r="Q1991" s="13">
        <v>1</v>
      </c>
      <c r="R1991" s="29">
        <v>377.80534641417597</v>
      </c>
      <c r="S1991" s="29">
        <v>4096.6002091421969</v>
      </c>
      <c r="T1991" s="29">
        <v>19.112775030000002</v>
      </c>
      <c r="U1991" t="s">
        <v>176</v>
      </c>
    </row>
    <row r="1992" spans="1:21">
      <c r="A1992">
        <v>1990</v>
      </c>
      <c r="B1992">
        <v>886307</v>
      </c>
      <c r="C1992" s="2">
        <v>44584.729166666657</v>
      </c>
      <c r="D1992" s="26">
        <f>IF(input_OLD_temp_simulation!C1992&lt;&gt;"",(C1992-E1992/24-DATE(1970,1,1))*86400,"")</f>
        <v>1642955399.9999993</v>
      </c>
      <c r="E1992" s="13">
        <v>1</v>
      </c>
      <c r="F1992" s="17">
        <v>5.7139589064948488</v>
      </c>
      <c r="G1992" s="17">
        <v>1.042664510878238</v>
      </c>
      <c r="H1992" s="6">
        <v>0</v>
      </c>
      <c r="I1992" s="17">
        <v>5.0188492325760237</v>
      </c>
      <c r="J1992" s="17">
        <v>17.425000000000001</v>
      </c>
      <c r="K1992" s="4">
        <v>17.973333333333329</v>
      </c>
      <c r="L1992">
        <v>900</v>
      </c>
      <c r="M1992" s="6">
        <v>4474.4055555563727</v>
      </c>
      <c r="N1992" s="6">
        <v>155.9999999990396</v>
      </c>
      <c r="O1992" s="4">
        <v>0</v>
      </c>
      <c r="P1992" s="4">
        <v>155.9999999990396</v>
      </c>
      <c r="Q1992" s="13">
        <v>1</v>
      </c>
      <c r="R1992" s="29">
        <v>377.80534641417597</v>
      </c>
      <c r="S1992" s="29">
        <v>4096.6002091421969</v>
      </c>
      <c r="T1992" s="29">
        <v>19.235878332999999</v>
      </c>
      <c r="U1992" t="s">
        <v>176</v>
      </c>
    </row>
    <row r="1993" spans="1:21">
      <c r="A1993">
        <v>1991</v>
      </c>
      <c r="B1993">
        <v>886307</v>
      </c>
      <c r="C1993" s="2">
        <v>44584.739583333343</v>
      </c>
      <c r="D1993" s="26">
        <f>IF(input_OLD_temp_simulation!C1993&lt;&gt;"",(C1993-E1993/24-DATE(1970,1,1))*86400,"")</f>
        <v>1642956300.000001</v>
      </c>
      <c r="E1993" s="13">
        <v>1</v>
      </c>
      <c r="F1993" s="17">
        <v>5.643225357352021</v>
      </c>
      <c r="G1993" s="17">
        <v>1.0639967640108301</v>
      </c>
      <c r="H1993" s="6">
        <v>0</v>
      </c>
      <c r="I1993" s="17">
        <v>4.933894181344801</v>
      </c>
      <c r="J1993" s="17">
        <v>17.739999999999998</v>
      </c>
      <c r="K1993" s="4">
        <v>17.91</v>
      </c>
      <c r="L1993">
        <v>900</v>
      </c>
      <c r="M1993" s="6">
        <v>4474.4055555563727</v>
      </c>
      <c r="N1993" s="6">
        <v>316.00000000071299</v>
      </c>
      <c r="O1993" s="4">
        <v>0</v>
      </c>
      <c r="P1993" s="4">
        <v>316.00000000071299</v>
      </c>
      <c r="Q1993" s="13">
        <v>1</v>
      </c>
      <c r="R1993" s="29">
        <v>377.80534641417597</v>
      </c>
      <c r="S1993" s="29">
        <v>4096.6002091421969</v>
      </c>
      <c r="T1993" s="29">
        <v>19.364416421000001</v>
      </c>
      <c r="U1993" t="s">
        <v>176</v>
      </c>
    </row>
    <row r="1994" spans="1:21">
      <c r="A1994">
        <v>1992</v>
      </c>
      <c r="B1994">
        <v>886307</v>
      </c>
      <c r="C1994" s="2">
        <v>44584.75</v>
      </c>
      <c r="D1994" s="26">
        <f>IF(input_OLD_temp_simulation!C1994&lt;&gt;"",(C1994-E1994/24-DATE(1970,1,1))*86400,"")</f>
        <v>1642957200.0000002</v>
      </c>
      <c r="E1994" s="13">
        <v>1</v>
      </c>
      <c r="F1994" s="17">
        <v>5.5724918082091932</v>
      </c>
      <c r="G1994" s="17">
        <v>1.085329017143422</v>
      </c>
      <c r="H1994" s="6">
        <v>0</v>
      </c>
      <c r="I1994" s="17">
        <v>4.8489391301135782</v>
      </c>
      <c r="J1994" s="17">
        <v>17.88666666666667</v>
      </c>
      <c r="K1994" s="4">
        <v>17.899999999999999</v>
      </c>
      <c r="L1994">
        <v>900</v>
      </c>
      <c r="M1994" s="6">
        <v>3771.0055555552358</v>
      </c>
      <c r="N1994" s="6">
        <v>55.999999998675783</v>
      </c>
      <c r="O1994" s="4">
        <v>0</v>
      </c>
      <c r="P1994" s="4">
        <v>55.999999998675783</v>
      </c>
      <c r="Q1994" s="13">
        <v>1</v>
      </c>
      <c r="R1994" s="29">
        <v>377.80534641417597</v>
      </c>
      <c r="S1994" s="29">
        <v>3393.20020914106</v>
      </c>
      <c r="T1994" s="29">
        <v>19.456468095000002</v>
      </c>
      <c r="U1994" t="s">
        <v>176</v>
      </c>
    </row>
    <row r="1995" spans="1:21">
      <c r="A1995">
        <v>1993</v>
      </c>
      <c r="B1995">
        <v>886307</v>
      </c>
      <c r="C1995" s="2">
        <v>44584.760416666657</v>
      </c>
      <c r="D1995" s="26">
        <f>IF(input_OLD_temp_simulation!C1995&lt;&gt;"",(C1995-E1995/24-DATE(1970,1,1))*86400,"")</f>
        <v>1642958099.9999993</v>
      </c>
      <c r="E1995" s="13">
        <v>1</v>
      </c>
      <c r="F1995" s="17">
        <v>5.5682253573520244</v>
      </c>
      <c r="G1995" s="17">
        <v>1.313996762549865</v>
      </c>
      <c r="H1995" s="6">
        <v>0</v>
      </c>
      <c r="I1995" s="17">
        <v>4.6922275156521138</v>
      </c>
      <c r="J1995" s="17">
        <v>17.97666666666667</v>
      </c>
      <c r="K1995" s="4">
        <v>17.903333333333329</v>
      </c>
      <c r="L1995">
        <v>900</v>
      </c>
      <c r="M1995" s="6">
        <v>3771.0055555552358</v>
      </c>
      <c r="N1995" s="6">
        <v>124.00000000161531</v>
      </c>
      <c r="O1995" s="4">
        <v>0</v>
      </c>
      <c r="P1995" s="4">
        <v>124.00000000161531</v>
      </c>
      <c r="Q1995" s="13">
        <v>1</v>
      </c>
      <c r="R1995" s="29">
        <v>377.80534641417597</v>
      </c>
      <c r="S1995" s="29">
        <v>3393.20020914106</v>
      </c>
      <c r="T1995" s="29">
        <v>19.550330424999999</v>
      </c>
      <c r="U1995" t="s">
        <v>176</v>
      </c>
    </row>
    <row r="1996" spans="1:21">
      <c r="A1996">
        <v>1994</v>
      </c>
      <c r="B1996">
        <v>886307</v>
      </c>
      <c r="C1996" s="2">
        <v>44584.770833333343</v>
      </c>
      <c r="D1996" s="26">
        <f>IF(input_OLD_temp_simulation!C1996&lt;&gt;"",(C1996-E1996/24-DATE(1970,1,1))*86400,"")</f>
        <v>1642959000.000001</v>
      </c>
      <c r="E1996" s="13">
        <v>1</v>
      </c>
      <c r="F1996" s="17">
        <v>5.5639589064948538</v>
      </c>
      <c r="G1996" s="17">
        <v>1.5426645079563079</v>
      </c>
      <c r="H1996" s="6">
        <v>0</v>
      </c>
      <c r="I1996" s="17">
        <v>4.5355159011906494</v>
      </c>
      <c r="J1996" s="17">
        <v>18.05</v>
      </c>
      <c r="K1996" s="4">
        <v>17.91333333333333</v>
      </c>
      <c r="L1996">
        <v>900</v>
      </c>
      <c r="M1996" s="6">
        <v>3771.0055555552358</v>
      </c>
      <c r="N1996" s="6">
        <v>103.9999999993597</v>
      </c>
      <c r="O1996" s="4">
        <v>0</v>
      </c>
      <c r="P1996" s="4">
        <v>103.9999999993597</v>
      </c>
      <c r="Q1996" s="13">
        <v>1</v>
      </c>
      <c r="R1996" s="29">
        <v>377.80534641417597</v>
      </c>
      <c r="S1996" s="29">
        <v>3393.20020914106</v>
      </c>
      <c r="T1996" s="29">
        <v>19.642652421000001</v>
      </c>
      <c r="U1996" t="s">
        <v>176</v>
      </c>
    </row>
    <row r="1997" spans="1:21">
      <c r="A1997">
        <v>1995</v>
      </c>
      <c r="B1997">
        <v>886307</v>
      </c>
      <c r="C1997" s="2">
        <v>44584.78125</v>
      </c>
      <c r="D1997" s="26">
        <f>IF(input_OLD_temp_simulation!C1997&lt;&gt;"",(C1997-E1997/24-DATE(1970,1,1))*86400,"")</f>
        <v>1642959900.0000002</v>
      </c>
      <c r="E1997" s="13">
        <v>1</v>
      </c>
      <c r="F1997" s="17">
        <v>5.5596924556376841</v>
      </c>
      <c r="G1997" s="17">
        <v>1.77133225336275</v>
      </c>
      <c r="H1997" s="6">
        <v>0</v>
      </c>
      <c r="I1997" s="17">
        <v>4.3788042867291841</v>
      </c>
      <c r="J1997" s="17">
        <v>18.053333333333331</v>
      </c>
      <c r="K1997" s="4">
        <v>17.93</v>
      </c>
      <c r="L1997">
        <v>900</v>
      </c>
      <c r="M1997" s="6">
        <v>3771.0055555552358</v>
      </c>
      <c r="N1997" s="6">
        <v>64.00000000030559</v>
      </c>
      <c r="O1997" s="4">
        <v>0</v>
      </c>
      <c r="P1997" s="4">
        <v>64.00000000030559</v>
      </c>
      <c r="Q1997" s="13">
        <v>1</v>
      </c>
      <c r="R1997" s="29">
        <v>377.80534641417597</v>
      </c>
      <c r="S1997" s="29">
        <v>3393.20020914106</v>
      </c>
      <c r="T1997" s="29">
        <v>19.732678571000001</v>
      </c>
      <c r="U1997" t="s">
        <v>176</v>
      </c>
    </row>
    <row r="1998" spans="1:21">
      <c r="A1998">
        <v>1996</v>
      </c>
      <c r="B1998">
        <v>886307</v>
      </c>
      <c r="C1998" s="2">
        <v>44584.791666666657</v>
      </c>
      <c r="D1998" s="26">
        <f>IF(input_OLD_temp_simulation!C1998&lt;&gt;"",(C1998-E1998/24-DATE(1970,1,1))*86400,"")</f>
        <v>1642960799.9999993</v>
      </c>
      <c r="E1998" s="13">
        <v>1</v>
      </c>
      <c r="F1998" s="17">
        <v>5.5554260047805144</v>
      </c>
      <c r="G1998" s="17">
        <v>1.999999998769193</v>
      </c>
      <c r="H1998" s="6">
        <v>0</v>
      </c>
      <c r="I1998" s="17">
        <v>4.2220926722677188</v>
      </c>
      <c r="J1998" s="17">
        <v>18.204999999999998</v>
      </c>
      <c r="K1998" s="4">
        <v>17.943333333333332</v>
      </c>
      <c r="L1998">
        <v>900</v>
      </c>
      <c r="M1998" s="6">
        <v>732.70833333155633</v>
      </c>
      <c r="N1998" s="6">
        <v>111.9999999991705</v>
      </c>
      <c r="O1998" s="4">
        <v>0</v>
      </c>
      <c r="P1998" s="4">
        <v>111.9999999991705</v>
      </c>
      <c r="Q1998" s="13">
        <v>1</v>
      </c>
      <c r="R1998" s="29">
        <v>377.80534641417597</v>
      </c>
      <c r="S1998" s="29">
        <v>354.90298691738042</v>
      </c>
      <c r="T1998" s="29">
        <v>19.711724404000002</v>
      </c>
      <c r="U1998" t="s">
        <v>176</v>
      </c>
    </row>
    <row r="1999" spans="1:21">
      <c r="A1999">
        <v>1997</v>
      </c>
      <c r="B1999">
        <v>886307</v>
      </c>
      <c r="C1999" s="2">
        <v>44584.802083333343</v>
      </c>
      <c r="D1999" s="26">
        <f>IF(input_OLD_temp_simulation!C1999&lt;&gt;"",(C1999-E1999/24-DATE(1970,1,1))*86400,"")</f>
        <v>1642961700.000001</v>
      </c>
      <c r="E1999" s="13">
        <v>1</v>
      </c>
      <c r="F1999" s="17">
        <v>5.4596924556376836</v>
      </c>
      <c r="G1999" s="17">
        <v>1.77133225336275</v>
      </c>
      <c r="H1999" s="6">
        <v>0</v>
      </c>
      <c r="I1999" s="17">
        <v>4.2788042867291836</v>
      </c>
      <c r="J1999" s="17">
        <v>18.45333333333333</v>
      </c>
      <c r="K1999" s="4">
        <v>17.986666666666661</v>
      </c>
      <c r="L1999">
        <v>900</v>
      </c>
      <c r="M1999" s="6">
        <v>732.70833333155633</v>
      </c>
      <c r="N1999" s="6">
        <v>123.9999999997963</v>
      </c>
      <c r="O1999" s="4">
        <v>0</v>
      </c>
      <c r="P1999" s="4">
        <v>123.9999999997963</v>
      </c>
      <c r="Q1999" s="13">
        <v>1</v>
      </c>
      <c r="R1999" s="29">
        <v>377.80534641417597</v>
      </c>
      <c r="S1999" s="29">
        <v>354.90298691738042</v>
      </c>
      <c r="T1999" s="29">
        <v>19.691468190999998</v>
      </c>
      <c r="U1999" t="s">
        <v>176</v>
      </c>
    </row>
    <row r="2000" spans="1:21">
      <c r="A2000">
        <v>1998</v>
      </c>
      <c r="B2000">
        <v>886307</v>
      </c>
      <c r="C2000" s="2">
        <v>44584.8125</v>
      </c>
      <c r="D2000" s="26">
        <f>IF(input_OLD_temp_simulation!C2000&lt;&gt;"",(C2000-E2000/24-DATE(1970,1,1))*86400,"")</f>
        <v>1642962600.0000002</v>
      </c>
      <c r="E2000" s="13">
        <v>1</v>
      </c>
      <c r="F2000" s="17">
        <v>5.3639589064948554</v>
      </c>
      <c r="G2000" s="17">
        <v>1.5426645079563079</v>
      </c>
      <c r="H2000" s="6">
        <v>0</v>
      </c>
      <c r="I2000" s="17">
        <v>4.3355159011906492</v>
      </c>
      <c r="J2000" s="17">
        <v>18.396666666666661</v>
      </c>
      <c r="K2000" s="4">
        <v>18</v>
      </c>
      <c r="L2000">
        <v>900</v>
      </c>
      <c r="M2000" s="6">
        <v>732.70833333155633</v>
      </c>
      <c r="N2000" s="6">
        <v>112.0000000009895</v>
      </c>
      <c r="O2000" s="4">
        <v>0</v>
      </c>
      <c r="P2000" s="4">
        <v>112.0000000009895</v>
      </c>
      <c r="Q2000" s="13">
        <v>1</v>
      </c>
      <c r="R2000" s="29">
        <v>377.80534641417597</v>
      </c>
      <c r="S2000" s="29">
        <v>354.90298691738042</v>
      </c>
      <c r="T2000" s="29">
        <v>19.670995391999998</v>
      </c>
      <c r="U2000" t="s">
        <v>176</v>
      </c>
    </row>
    <row r="2001" spans="1:21">
      <c r="A2001">
        <v>1999</v>
      </c>
      <c r="B2001">
        <v>886307</v>
      </c>
      <c r="C2001" s="2">
        <v>44584.822916666657</v>
      </c>
      <c r="D2001" s="26">
        <f>IF(input_OLD_temp_simulation!C2001&lt;&gt;"",(C2001-E2001/24-DATE(1970,1,1))*86400,"")</f>
        <v>1642963499.9999993</v>
      </c>
      <c r="E2001" s="13">
        <v>1</v>
      </c>
      <c r="F2001" s="17">
        <v>5.2682253573520246</v>
      </c>
      <c r="G2001" s="17">
        <v>1.313996762549865</v>
      </c>
      <c r="H2001" s="6">
        <v>0</v>
      </c>
      <c r="I2001" s="17">
        <v>4.3922275156521149</v>
      </c>
      <c r="J2001" s="17">
        <v>18.23</v>
      </c>
      <c r="K2001" s="4">
        <v>18</v>
      </c>
      <c r="L2001">
        <v>900</v>
      </c>
      <c r="M2001" s="6">
        <v>732.70833333155633</v>
      </c>
      <c r="N2001" s="6">
        <v>123.9999999997963</v>
      </c>
      <c r="O2001" s="4">
        <v>0</v>
      </c>
      <c r="P2001" s="4">
        <v>123.9999999997963</v>
      </c>
      <c r="Q2001" s="13">
        <v>1</v>
      </c>
      <c r="R2001" s="29">
        <v>377.80534641417597</v>
      </c>
      <c r="S2001" s="29">
        <v>354.90298691738042</v>
      </c>
      <c r="T2001" s="29">
        <v>19.651219048000002</v>
      </c>
      <c r="U2001" t="s">
        <v>176</v>
      </c>
    </row>
    <row r="2002" spans="1:21">
      <c r="A2002">
        <v>2000</v>
      </c>
      <c r="B2002">
        <v>886307</v>
      </c>
      <c r="C2002" s="2">
        <v>44584.833333333343</v>
      </c>
      <c r="D2002" s="26">
        <f>IF(input_OLD_temp_simulation!C2002&lt;&gt;"",(C2002-E2002/24-DATE(1970,1,1))*86400,"")</f>
        <v>1642964400.000001</v>
      </c>
      <c r="E2002" s="13">
        <v>1</v>
      </c>
      <c r="F2002" s="17">
        <v>5.1724918082091946</v>
      </c>
      <c r="G2002" s="17">
        <v>1.085329017143422</v>
      </c>
      <c r="H2002" s="6">
        <v>0</v>
      </c>
      <c r="I2002" s="17">
        <v>4.4489391301135797</v>
      </c>
      <c r="J2002" s="17">
        <v>18.493333333333339</v>
      </c>
      <c r="K2002" s="4">
        <v>18</v>
      </c>
      <c r="L2002">
        <v>900</v>
      </c>
      <c r="M2002" s="6">
        <v>78.155555558150056</v>
      </c>
      <c r="N2002" s="6">
        <v>164.00000000066939</v>
      </c>
      <c r="O2002" s="4">
        <v>0</v>
      </c>
      <c r="P2002" s="4">
        <v>164.00000000066939</v>
      </c>
      <c r="Q2002" s="13">
        <v>1</v>
      </c>
      <c r="R2002" s="29">
        <v>377.80534641417597</v>
      </c>
      <c r="S2002" s="29">
        <v>0</v>
      </c>
      <c r="T2002" s="29">
        <v>19.620114403999999</v>
      </c>
      <c r="U2002" t="s">
        <v>176</v>
      </c>
    </row>
    <row r="2003" spans="1:21">
      <c r="A2003">
        <v>2001</v>
      </c>
      <c r="B2003">
        <v>886307</v>
      </c>
      <c r="C2003" s="2">
        <v>44584.84375</v>
      </c>
      <c r="D2003" s="26">
        <f>IF(input_OLD_temp_simulation!C2003&lt;&gt;"",(C2003-E2003/24-DATE(1970,1,1))*86400,"")</f>
        <v>1642965300.0000002</v>
      </c>
      <c r="E2003" s="13">
        <v>1</v>
      </c>
      <c r="F2003" s="17">
        <v>5.1944848115492306</v>
      </c>
      <c r="G2003" s="17">
        <v>1.085329017143422</v>
      </c>
      <c r="H2003" s="6">
        <v>0</v>
      </c>
      <c r="I2003" s="17">
        <v>4.4709321334536174</v>
      </c>
      <c r="J2003" s="17">
        <v>18.605</v>
      </c>
      <c r="K2003" s="4">
        <v>21.333333333333329</v>
      </c>
      <c r="L2003">
        <v>900</v>
      </c>
      <c r="M2003" s="6">
        <v>78.155555558150056</v>
      </c>
      <c r="N2003" s="6">
        <v>207.9999999987194</v>
      </c>
      <c r="O2003" s="4">
        <v>0</v>
      </c>
      <c r="P2003" s="4">
        <v>207.9999999987194</v>
      </c>
      <c r="Q2003" s="13">
        <v>1</v>
      </c>
      <c r="R2003" s="29">
        <v>377.80534641417597</v>
      </c>
      <c r="S2003" s="29">
        <v>0</v>
      </c>
      <c r="T2003" s="29">
        <v>19.590847728</v>
      </c>
      <c r="U2003" t="s">
        <v>176</v>
      </c>
    </row>
    <row r="2004" spans="1:21">
      <c r="A2004">
        <v>2002</v>
      </c>
      <c r="B2004">
        <v>886307</v>
      </c>
      <c r="C2004" s="2">
        <v>44584.854166666657</v>
      </c>
      <c r="D2004" s="26">
        <f>IF(input_OLD_temp_simulation!C2004&lt;&gt;"",(C2004-E2004/24-DATE(1970,1,1))*86400,"")</f>
        <v>1642966199.9999993</v>
      </c>
      <c r="E2004" s="13">
        <v>1</v>
      </c>
      <c r="F2004" s="17">
        <v>5.2164778148892683</v>
      </c>
      <c r="G2004" s="17">
        <v>1.085329017143422</v>
      </c>
      <c r="H2004" s="6">
        <v>0</v>
      </c>
      <c r="I2004" s="17">
        <v>4.4929251367936534</v>
      </c>
      <c r="J2004" s="17">
        <v>18.39</v>
      </c>
      <c r="K2004" s="4">
        <v>18</v>
      </c>
      <c r="L2004">
        <v>900</v>
      </c>
      <c r="M2004" s="6">
        <v>78.155555558150056</v>
      </c>
      <c r="N2004" s="6">
        <v>144.0000000002328</v>
      </c>
      <c r="O2004" s="4">
        <v>0</v>
      </c>
      <c r="P2004" s="4">
        <v>144.0000000002328</v>
      </c>
      <c r="Q2004" s="13">
        <v>1</v>
      </c>
      <c r="R2004" s="29">
        <v>377.80534641417597</v>
      </c>
      <c r="S2004" s="29">
        <v>0</v>
      </c>
      <c r="T2004" s="29">
        <v>19.559307636</v>
      </c>
      <c r="U2004" t="s">
        <v>176</v>
      </c>
    </row>
    <row r="2005" spans="1:21">
      <c r="A2005">
        <v>2003</v>
      </c>
      <c r="B2005">
        <v>886307</v>
      </c>
      <c r="C2005" s="2">
        <v>44584.864583333343</v>
      </c>
      <c r="D2005" s="26">
        <f>IF(input_OLD_temp_simulation!C2005&lt;&gt;"",(C2005-E2005/24-DATE(1970,1,1))*86400,"")</f>
        <v>1642967100.000001</v>
      </c>
      <c r="E2005" s="13">
        <v>1</v>
      </c>
      <c r="F2005" s="17">
        <v>5.2384708182293052</v>
      </c>
      <c r="G2005" s="17">
        <v>1.085329017143422</v>
      </c>
      <c r="H2005" s="6">
        <v>0</v>
      </c>
      <c r="I2005" s="17">
        <v>4.5149181401336902</v>
      </c>
      <c r="J2005" s="17">
        <v>18.206666666666671</v>
      </c>
      <c r="K2005" s="4">
        <v>18</v>
      </c>
      <c r="L2005">
        <v>900</v>
      </c>
      <c r="M2005" s="6">
        <v>78.155555558150056</v>
      </c>
      <c r="N2005" s="6">
        <v>167.99999999966531</v>
      </c>
      <c r="O2005" s="4">
        <v>0</v>
      </c>
      <c r="P2005" s="4">
        <v>167.99999999966531</v>
      </c>
      <c r="Q2005" s="13">
        <v>1</v>
      </c>
      <c r="R2005" s="29">
        <v>377.80534641417597</v>
      </c>
      <c r="S2005" s="29">
        <v>0</v>
      </c>
      <c r="T2005" s="29">
        <v>19.528846560000002</v>
      </c>
      <c r="U2005" t="s">
        <v>176</v>
      </c>
    </row>
    <row r="2006" spans="1:21">
      <c r="A2006">
        <v>2004</v>
      </c>
      <c r="B2006">
        <v>886307</v>
      </c>
      <c r="C2006" s="2">
        <v>44584.875</v>
      </c>
      <c r="D2006" s="26">
        <f>IF(input_OLD_temp_simulation!C2006&lt;&gt;"",(C2006-E2006/24-DATE(1970,1,1))*86400,"")</f>
        <v>1642968000.0000002</v>
      </c>
      <c r="E2006" s="13">
        <v>1</v>
      </c>
      <c r="F2006" s="17">
        <v>5.260463821569342</v>
      </c>
      <c r="G2006" s="17">
        <v>1.085329017143422</v>
      </c>
      <c r="H2006" s="6">
        <v>0</v>
      </c>
      <c r="I2006" s="17">
        <v>4.536911143473727</v>
      </c>
      <c r="J2006" s="17">
        <v>18.036666666666669</v>
      </c>
      <c r="K2006" s="4">
        <v>18</v>
      </c>
      <c r="L2006">
        <v>900</v>
      </c>
      <c r="M2006" s="6">
        <v>781.55555555484477</v>
      </c>
      <c r="N2006" s="6">
        <v>176.00000000129509</v>
      </c>
      <c r="O2006" s="4">
        <v>0</v>
      </c>
      <c r="P2006" s="4">
        <v>176.00000000129509</v>
      </c>
      <c r="Q2006" s="13">
        <v>1</v>
      </c>
      <c r="R2006" s="29">
        <v>377.80534641417597</v>
      </c>
      <c r="S2006" s="29">
        <v>403.7502091406688</v>
      </c>
      <c r="T2006" s="29">
        <v>19.513741151000001</v>
      </c>
      <c r="U2006" t="s">
        <v>176</v>
      </c>
    </row>
    <row r="2007" spans="1:21">
      <c r="A2007">
        <v>2005</v>
      </c>
      <c r="B2007">
        <v>886307</v>
      </c>
      <c r="C2007" s="2">
        <v>44584.885416666657</v>
      </c>
      <c r="D2007" s="26">
        <f>IF(input_OLD_temp_simulation!C2007&lt;&gt;"",(C2007-E2007/24-DATE(1970,1,1))*86400,"")</f>
        <v>1642968899.9999993</v>
      </c>
      <c r="E2007" s="13">
        <v>1</v>
      </c>
      <c r="F2007" s="17">
        <v>5.266081415319837</v>
      </c>
      <c r="G2007" s="17">
        <v>1.1502426669621679</v>
      </c>
      <c r="H2007" s="6">
        <v>0</v>
      </c>
      <c r="I2007" s="17">
        <v>4.4992529706783921</v>
      </c>
      <c r="J2007" s="17">
        <v>17.936666666666671</v>
      </c>
      <c r="K2007" s="4">
        <v>18</v>
      </c>
      <c r="L2007">
        <v>900</v>
      </c>
      <c r="M2007" s="6">
        <v>781.55555555484477</v>
      </c>
      <c r="N2007" s="6">
        <v>327.99999999951979</v>
      </c>
      <c r="O2007" s="4">
        <v>0</v>
      </c>
      <c r="P2007" s="4">
        <v>327.99999999951979</v>
      </c>
      <c r="Q2007" s="13">
        <v>1</v>
      </c>
      <c r="R2007" s="29">
        <v>377.80534641417597</v>
      </c>
      <c r="S2007" s="29">
        <v>403.7502091406688</v>
      </c>
      <c r="T2007" s="29">
        <v>19.504343875</v>
      </c>
      <c r="U2007" t="s">
        <v>176</v>
      </c>
    </row>
    <row r="2008" spans="1:21">
      <c r="A2008">
        <v>2006</v>
      </c>
      <c r="B2008">
        <v>886307</v>
      </c>
      <c r="C2008" s="2">
        <v>44584.895833333343</v>
      </c>
      <c r="D2008" s="26">
        <f>IF(input_OLD_temp_simulation!C2008&lt;&gt;"",(C2008-E2008/24-DATE(1970,1,1))*86400,"")</f>
        <v>1642969800.000001</v>
      </c>
      <c r="E2008" s="13">
        <v>1</v>
      </c>
      <c r="F2008" s="17">
        <v>5.271699009070332</v>
      </c>
      <c r="G2008" s="17">
        <v>1.215156316780913</v>
      </c>
      <c r="H2008" s="6">
        <v>0</v>
      </c>
      <c r="I2008" s="17">
        <v>4.4615947978830564</v>
      </c>
      <c r="J2008" s="17">
        <v>18.100000000000001</v>
      </c>
      <c r="K2008" s="4">
        <v>18</v>
      </c>
      <c r="L2008">
        <v>900</v>
      </c>
      <c r="M2008" s="6">
        <v>781.55555555484477</v>
      </c>
      <c r="N2008" s="6">
        <v>103.9999999993597</v>
      </c>
      <c r="O2008" s="4">
        <v>0</v>
      </c>
      <c r="P2008" s="4">
        <v>103.9999999993597</v>
      </c>
      <c r="Q2008" s="13">
        <v>1</v>
      </c>
      <c r="R2008" s="29">
        <v>377.80534641417597</v>
      </c>
      <c r="S2008" s="29">
        <v>403.7502091406688</v>
      </c>
      <c r="T2008" s="29">
        <v>19.486343177999998</v>
      </c>
      <c r="U2008" t="s">
        <v>176</v>
      </c>
    </row>
    <row r="2009" spans="1:21">
      <c r="A2009">
        <v>2007</v>
      </c>
      <c r="B2009">
        <v>886307</v>
      </c>
      <c r="C2009" s="2">
        <v>44584.90625</v>
      </c>
      <c r="D2009" s="26">
        <f>IF(input_OLD_temp_simulation!C2009&lt;&gt;"",(C2009-E2009/24-DATE(1970,1,1))*86400,"")</f>
        <v>1642970700.0000002</v>
      </c>
      <c r="E2009" s="13">
        <v>1</v>
      </c>
      <c r="F2009" s="17">
        <v>5.2773166028208269</v>
      </c>
      <c r="G2009" s="17">
        <v>1.280069966599658</v>
      </c>
      <c r="H2009" s="6">
        <v>0</v>
      </c>
      <c r="I2009" s="17">
        <v>4.4239366250877206</v>
      </c>
      <c r="J2009" s="17">
        <v>18.213333333333331</v>
      </c>
      <c r="K2009" s="4">
        <v>18</v>
      </c>
      <c r="L2009">
        <v>900</v>
      </c>
      <c r="M2009" s="6">
        <v>781.55555555484477</v>
      </c>
      <c r="N2009" s="6">
        <v>76.000000000931323</v>
      </c>
      <c r="O2009" s="4">
        <v>0</v>
      </c>
      <c r="P2009" s="4">
        <v>76.000000000931323</v>
      </c>
      <c r="Q2009" s="13">
        <v>1</v>
      </c>
      <c r="R2009" s="29">
        <v>377.80534641417597</v>
      </c>
      <c r="S2009" s="29">
        <v>403.7502091406688</v>
      </c>
      <c r="T2009" s="29">
        <v>19.467216858</v>
      </c>
      <c r="U2009" t="s">
        <v>176</v>
      </c>
    </row>
    <row r="2010" spans="1:21">
      <c r="A2010">
        <v>2008</v>
      </c>
      <c r="B2010">
        <v>886307</v>
      </c>
      <c r="C2010" s="2">
        <v>44584.916666666657</v>
      </c>
      <c r="D2010" s="26">
        <f>IF(input_OLD_temp_simulation!C2010&lt;&gt;"",(C2010-E2010/24-DATE(1970,1,1))*86400,"")</f>
        <v>1642971599.9999993</v>
      </c>
      <c r="E2010" s="13">
        <v>1</v>
      </c>
      <c r="F2010" s="17">
        <v>5.2829341965713219</v>
      </c>
      <c r="G2010" s="17">
        <v>1.344983616418403</v>
      </c>
      <c r="H2010" s="6">
        <v>0</v>
      </c>
      <c r="I2010" s="17">
        <v>4.3862784522923874</v>
      </c>
      <c r="J2010" s="17">
        <v>18.11333333333333</v>
      </c>
      <c r="K2010" s="4">
        <v>18</v>
      </c>
      <c r="L2010">
        <v>900</v>
      </c>
      <c r="M2010" s="6">
        <v>107.463888888569</v>
      </c>
      <c r="N2010" s="6">
        <v>403.99999999863212</v>
      </c>
      <c r="O2010" s="4">
        <v>0</v>
      </c>
      <c r="P2010" s="4">
        <v>403.99999999863212</v>
      </c>
      <c r="Q2010" s="13">
        <v>1</v>
      </c>
      <c r="R2010" s="29">
        <v>377.80534641417597</v>
      </c>
      <c r="S2010" s="29">
        <v>0</v>
      </c>
      <c r="T2010" s="29">
        <v>19.445613637000001</v>
      </c>
      <c r="U2010" t="s">
        <v>176</v>
      </c>
    </row>
    <row r="2011" spans="1:21">
      <c r="A2011">
        <v>2009</v>
      </c>
      <c r="B2011">
        <v>886307</v>
      </c>
      <c r="C2011" s="2">
        <v>44584.927083333343</v>
      </c>
      <c r="D2011" s="26">
        <f>IF(input_OLD_temp_simulation!C2011&lt;&gt;"",(C2011-E2011/24-DATE(1970,1,1))*86400,"")</f>
        <v>1642972500.000001</v>
      </c>
      <c r="E2011" s="13">
        <v>1</v>
      </c>
      <c r="F2011" s="17">
        <v>5.2720846920361586</v>
      </c>
      <c r="G2011" s="17">
        <v>1.323651362132551</v>
      </c>
      <c r="H2011" s="6">
        <v>0</v>
      </c>
      <c r="I2011" s="17">
        <v>4.3896504506144574</v>
      </c>
      <c r="J2011" s="17">
        <v>18.006666666666671</v>
      </c>
      <c r="K2011" s="4">
        <v>18</v>
      </c>
      <c r="L2011">
        <v>900</v>
      </c>
      <c r="M2011" s="6">
        <v>107.463888888569</v>
      </c>
      <c r="N2011" s="6">
        <v>164.00000000066939</v>
      </c>
      <c r="O2011" s="4">
        <v>0</v>
      </c>
      <c r="P2011" s="4">
        <v>164.00000000066939</v>
      </c>
      <c r="Q2011" s="13">
        <v>1</v>
      </c>
      <c r="R2011" s="29">
        <v>377.80534641417597</v>
      </c>
      <c r="S2011" s="29">
        <v>0</v>
      </c>
      <c r="T2011" s="29">
        <v>19.414964471000001</v>
      </c>
      <c r="U2011" t="s">
        <v>176</v>
      </c>
    </row>
    <row r="2012" spans="1:21">
      <c r="A2012">
        <v>2010</v>
      </c>
      <c r="B2012">
        <v>886307</v>
      </c>
      <c r="C2012" s="2">
        <v>44584.9375</v>
      </c>
      <c r="D2012" s="26">
        <f>IF(input_OLD_temp_simulation!C2012&lt;&gt;"",(C2012-E2012/24-DATE(1970,1,1))*86400,"")</f>
        <v>1642973400.0000002</v>
      </c>
      <c r="E2012" s="13">
        <v>1</v>
      </c>
      <c r="F2012" s="17">
        <v>5.2612351875009953</v>
      </c>
      <c r="G2012" s="17">
        <v>1.3023191078466989</v>
      </c>
      <c r="H2012" s="6">
        <v>0</v>
      </c>
      <c r="I2012" s="17">
        <v>4.393022448936529</v>
      </c>
      <c r="J2012" s="17">
        <v>17.946666666666669</v>
      </c>
      <c r="K2012" s="4">
        <v>12.5</v>
      </c>
      <c r="L2012">
        <v>900</v>
      </c>
      <c r="M2012" s="6">
        <v>107.463888888569</v>
      </c>
      <c r="N2012" s="6">
        <v>103.9999999993597</v>
      </c>
      <c r="O2012" s="4">
        <v>0</v>
      </c>
      <c r="P2012" s="4">
        <v>103.9999999993597</v>
      </c>
      <c r="Q2012" s="13">
        <v>1</v>
      </c>
      <c r="R2012" s="29">
        <v>377.80534641417597</v>
      </c>
      <c r="S2012" s="29">
        <v>0</v>
      </c>
      <c r="T2012" s="29">
        <v>19.382140287999999</v>
      </c>
      <c r="U2012" t="s">
        <v>176</v>
      </c>
    </row>
    <row r="2013" spans="1:21">
      <c r="A2013">
        <v>2011</v>
      </c>
      <c r="B2013">
        <v>886307</v>
      </c>
      <c r="C2013" s="2">
        <v>44584.947916666657</v>
      </c>
      <c r="D2013" s="26">
        <f>IF(input_OLD_temp_simulation!C2013&lt;&gt;"",(C2013-E2013/24-DATE(1970,1,1))*86400,"")</f>
        <v>1642974299.9999993</v>
      </c>
      <c r="E2013" s="13">
        <v>1</v>
      </c>
      <c r="F2013" s="17">
        <v>5.250385682965832</v>
      </c>
      <c r="G2013" s="17">
        <v>1.2809868535608471</v>
      </c>
      <c r="H2013" s="6">
        <v>0</v>
      </c>
      <c r="I2013" s="17">
        <v>4.3963944472586007</v>
      </c>
      <c r="J2013" s="17">
        <v>17.846666666666671</v>
      </c>
      <c r="K2013" s="4">
        <v>12.5</v>
      </c>
      <c r="L2013">
        <v>900</v>
      </c>
      <c r="M2013" s="6">
        <v>107.463888888569</v>
      </c>
      <c r="N2013" s="6">
        <v>228.00000000097501</v>
      </c>
      <c r="O2013" s="4">
        <v>0</v>
      </c>
      <c r="P2013" s="4">
        <v>228.00000000097501</v>
      </c>
      <c r="Q2013" s="13">
        <v>1</v>
      </c>
      <c r="R2013" s="29">
        <v>377.80534641417597</v>
      </c>
      <c r="S2013" s="29">
        <v>0</v>
      </c>
      <c r="T2013" s="29">
        <v>19.35414269</v>
      </c>
      <c r="U2013" t="s">
        <v>176</v>
      </c>
    </row>
    <row r="2014" spans="1:21">
      <c r="A2014">
        <v>2012</v>
      </c>
      <c r="B2014">
        <v>886307</v>
      </c>
      <c r="C2014" s="2">
        <v>44584.958333333343</v>
      </c>
      <c r="D2014" s="26">
        <f>IF(input_OLD_temp_simulation!C2014&lt;&gt;"",(C2014-E2014/24-DATE(1970,1,1))*86400,"")</f>
        <v>1642975200.000001</v>
      </c>
      <c r="E2014" s="13">
        <v>1</v>
      </c>
      <c r="F2014" s="17">
        <v>5.2395361784306687</v>
      </c>
      <c r="G2014" s="17">
        <v>1.259654599274995</v>
      </c>
      <c r="H2014" s="6">
        <v>0</v>
      </c>
      <c r="I2014" s="17">
        <v>4.3997664455806724</v>
      </c>
      <c r="J2014" s="17">
        <v>17.653333333333329</v>
      </c>
      <c r="K2014" s="4">
        <v>12.5</v>
      </c>
      <c r="L2014">
        <v>900</v>
      </c>
      <c r="M2014" s="6">
        <v>0</v>
      </c>
      <c r="N2014" s="6">
        <v>43.999999999869033</v>
      </c>
      <c r="O2014" s="4">
        <v>0</v>
      </c>
      <c r="P2014" s="4">
        <v>43.999999999869033</v>
      </c>
      <c r="Q2014" s="13">
        <v>1</v>
      </c>
      <c r="R2014" s="29">
        <v>377.80534641417597</v>
      </c>
      <c r="S2014" s="29">
        <v>0</v>
      </c>
      <c r="T2014" s="29">
        <v>19.319247913000002</v>
      </c>
      <c r="U2014" t="s">
        <v>176</v>
      </c>
    </row>
    <row r="2015" spans="1:21">
      <c r="A2015">
        <v>2013</v>
      </c>
      <c r="B2015">
        <v>886307</v>
      </c>
      <c r="C2015" s="2">
        <v>44584.96875</v>
      </c>
      <c r="D2015" s="26">
        <f>IF(input_OLD_temp_simulation!C2015&lt;&gt;"",(C2015-E2015/24-DATE(1970,1,1))*86400,"")</f>
        <v>1642976100.0000002</v>
      </c>
      <c r="E2015" s="13">
        <v>1</v>
      </c>
      <c r="F2015" s="17">
        <v>5.1882767242334609</v>
      </c>
      <c r="G2015" s="17">
        <v>1.2809868535608471</v>
      </c>
      <c r="H2015" s="6">
        <v>0</v>
      </c>
      <c r="I2015" s="17">
        <v>4.3342854885262296</v>
      </c>
      <c r="J2015" s="17">
        <v>17.52</v>
      </c>
      <c r="K2015" s="4">
        <v>12.5</v>
      </c>
      <c r="L2015">
        <v>900</v>
      </c>
      <c r="M2015" s="6">
        <v>0</v>
      </c>
      <c r="N2015" s="6">
        <v>31.9999999992433</v>
      </c>
      <c r="O2015" s="4">
        <v>0</v>
      </c>
      <c r="P2015" s="4">
        <v>31.9999999992433</v>
      </c>
      <c r="Q2015" s="13">
        <v>1</v>
      </c>
      <c r="R2015" s="29">
        <v>377.80534641417597</v>
      </c>
      <c r="S2015" s="29">
        <v>0</v>
      </c>
      <c r="T2015" s="29">
        <v>19.283801739000001</v>
      </c>
      <c r="U2015" t="s">
        <v>176</v>
      </c>
    </row>
    <row r="2016" spans="1:21">
      <c r="A2016">
        <v>2014</v>
      </c>
      <c r="B2016">
        <v>886307</v>
      </c>
      <c r="C2016" s="2">
        <v>44584.979166666657</v>
      </c>
      <c r="D2016" s="26">
        <f>IF(input_OLD_temp_simulation!C2016&lt;&gt;"",(C2016-E2016/24-DATE(1970,1,1))*86400,"")</f>
        <v>1642976999.9999993</v>
      </c>
      <c r="E2016" s="13">
        <v>1</v>
      </c>
      <c r="F2016" s="17">
        <v>5.1370172700362531</v>
      </c>
      <c r="G2016" s="17">
        <v>1.3023191078466989</v>
      </c>
      <c r="H2016" s="6">
        <v>0</v>
      </c>
      <c r="I2016" s="17">
        <v>4.2688045314717868</v>
      </c>
      <c r="J2016" s="17">
        <v>17.344999999999999</v>
      </c>
      <c r="K2016" s="4">
        <v>12.5</v>
      </c>
      <c r="L2016">
        <v>900</v>
      </c>
      <c r="M2016" s="6">
        <v>0</v>
      </c>
      <c r="N2016" s="6">
        <v>28.000000000247379</v>
      </c>
      <c r="O2016" s="4">
        <v>0</v>
      </c>
      <c r="P2016" s="4">
        <v>28.000000000247379</v>
      </c>
      <c r="Q2016" s="13">
        <v>1</v>
      </c>
      <c r="R2016" s="29">
        <v>377.80534641417597</v>
      </c>
      <c r="S2016" s="29">
        <v>0</v>
      </c>
      <c r="T2016" s="29">
        <v>19.248110006000001</v>
      </c>
      <c r="U2016" t="s">
        <v>176</v>
      </c>
    </row>
    <row r="2017" spans="1:21">
      <c r="A2017">
        <v>2015</v>
      </c>
      <c r="B2017">
        <v>886307</v>
      </c>
      <c r="C2017" s="2">
        <v>44584.989583333343</v>
      </c>
      <c r="D2017" s="26">
        <f>IF(input_OLD_temp_simulation!C2017&lt;&gt;"",(C2017-E2017/24-DATE(1970,1,1))*86400,"")</f>
        <v>1642977900.000001</v>
      </c>
      <c r="E2017" s="13">
        <v>1</v>
      </c>
      <c r="F2017" s="17">
        <v>5.0857578158390462</v>
      </c>
      <c r="G2017" s="17">
        <v>1.323651362132551</v>
      </c>
      <c r="H2017" s="6">
        <v>0</v>
      </c>
      <c r="I2017" s="17">
        <v>4.2033235744173449</v>
      </c>
      <c r="J2017" s="17">
        <v>17.22</v>
      </c>
      <c r="K2017" s="4">
        <v>12.5</v>
      </c>
      <c r="L2017">
        <v>900</v>
      </c>
      <c r="M2017" s="6">
        <v>0</v>
      </c>
      <c r="N2017" s="6">
        <v>32.00000000106229</v>
      </c>
      <c r="O2017" s="4">
        <v>0</v>
      </c>
      <c r="P2017" s="4">
        <v>32.00000000106229</v>
      </c>
      <c r="Q2017" s="13">
        <v>1</v>
      </c>
      <c r="R2017" s="29">
        <v>377.80534641417597</v>
      </c>
      <c r="S2017" s="29">
        <v>0</v>
      </c>
      <c r="T2017" s="29">
        <v>19.212477602</v>
      </c>
      <c r="U2017" t="s">
        <v>176</v>
      </c>
    </row>
  </sheetData>
  <pageMargins left="0.75" right="0.75" top="1" bottom="1" header="0.5" footer="0.5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9D5AA6053DEB4590A41BE357300562" ma:contentTypeVersion="15" ma:contentTypeDescription="Een nieuw document maken." ma:contentTypeScope="" ma:versionID="0b76200f96820da99580b9501d5cefef">
  <xsd:schema xmlns:xsd="http://www.w3.org/2001/XMLSchema" xmlns:xs="http://www.w3.org/2001/XMLSchema" xmlns:p="http://schemas.microsoft.com/office/2006/metadata/properties" xmlns:ns2="d47bdaed-19b3-4d79-8902-9f7a4d735212" xmlns:ns3="5de46b4a-bdde-4f7f-a293-ad2c6017f882" targetNamespace="http://schemas.microsoft.com/office/2006/metadata/properties" ma:root="true" ma:fieldsID="2f364e9db98e8175ad415620c95f842b" ns2:_="" ns3:_="">
    <xsd:import namespace="d47bdaed-19b3-4d79-8902-9f7a4d735212"/>
    <xsd:import namespace="5de46b4a-bdde-4f7f-a293-ad2c6017f8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7bdaed-19b3-4d79-8902-9f7a4d7352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Afbeeldingtags" ma:readOnly="false" ma:fieldId="{5cf76f15-5ced-4ddc-b409-7134ff3c332f}" ma:taxonomyMulti="true" ma:sspId="1c6a0e08-1576-455b-af28-552984f92f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e46b4a-bdde-4f7f-a293-ad2c6017f88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90abf097-019a-4f8d-8a8a-9ce861f2d360}" ma:internalName="TaxCatchAll" ma:showField="CatchAllData" ma:web="5de46b4a-bdde-4f7f-a293-ad2c6017f8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de46b4a-bdde-4f7f-a293-ad2c6017f882" xsi:nil="true"/>
    <lcf76f155ced4ddcb4097134ff3c332f xmlns="d47bdaed-19b3-4d79-8902-9f7a4d73521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E6D92BA-D24B-431B-A7DA-727D3C94442C}"/>
</file>

<file path=customXml/itemProps2.xml><?xml version="1.0" encoding="utf-8"?>
<ds:datastoreItem xmlns:ds="http://schemas.openxmlformats.org/officeDocument/2006/customXml" ds:itemID="{7AC0BBE5-75ED-4962-AF14-FA3DA3C3B755}"/>
</file>

<file path=customXml/itemProps3.xml><?xml version="1.0" encoding="utf-8"?>
<ds:datastoreItem xmlns:ds="http://schemas.openxmlformats.org/officeDocument/2006/customXml" ds:itemID="{3B92409A-7CDE-4334-8322-CB4FBD1E49D4}"/>
</file>

<file path=docMetadata/LabelInfo.xml><?xml version="1.0" encoding="utf-8"?>
<clbl:labelList xmlns:clbl="http://schemas.microsoft.com/office/2020/mipLabelMetadata">
  <clbl:label id="{e36377b7-70c4-4493-a338-095918d327e9}" enabled="0" method="" siteId="{e36377b7-70c4-4493-a338-095918d327e9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2022-07-06T13:52:55Z</dcterms:created>
  <dcterms:modified xsi:type="dcterms:W3CDTF">2022-11-08T10:38:47Z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0x010100344438AA0724FA40B98FC7EF2B95A2B5</vt:lpwstr>
  </property>
</Properties>
</file>